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Projects\2021\Data Sources\RFP Documents\"/>
    </mc:Choice>
  </mc:AlternateContent>
  <bookViews>
    <workbookView xWindow="-200" yWindow="-170" windowWidth="15470" windowHeight="6240" tabRatio="780"/>
  </bookViews>
  <sheets>
    <sheet name="Important Note" sheetId="51" r:id="rId1"/>
    <sheet name="Submission Dates" sheetId="49" r:id="rId2"/>
    <sheet name="Rpt Instructions" sheetId="1" r:id="rId3"/>
    <sheet name="COS" sheetId="50" r:id="rId4"/>
    <sheet name="Checks" sheetId="46" r:id="rId5"/>
    <sheet name="Import" sheetId="26" r:id="rId6"/>
    <sheet name="Member Months" sheetId="16" r:id="rId7"/>
    <sheet name="Income Statement" sheetId="36" r:id="rId8"/>
    <sheet name="Third Party Liability" sheetId="37" r:id="rId9"/>
    <sheet name="Admin Exp Detail" sheetId="31" r:id="rId10"/>
    <sheet name="Admin Descriptions" sheetId="32" r:id="rId11"/>
    <sheet name="GL Recon" sheetId="33" r:id="rId12"/>
    <sheet name="Delivery Counts" sheetId="30" r:id="rId13"/>
    <sheet name="Non-Delivery Svcs Report" sheetId="12" r:id="rId14"/>
    <sheet name="Delivery Svcs Report" sheetId="25" r:id="rId15"/>
    <sheet name="Report vs Lags" sheetId="27" r:id="rId16"/>
    <sheet name="Lag Triangles" sheetId="18" r:id="rId17"/>
    <sheet name="Lag Triangles Certification" sheetId="23" r:id="rId18"/>
    <sheet name="Value Added Svcs" sheetId="38" r:id="rId19"/>
    <sheet name="In Lieu of Svcs" sheetId="39" r:id="rId20"/>
    <sheet name="Subcontracted Providers" sheetId="40" r:id="rId21"/>
    <sheet name="IMD" sheetId="44" r:id="rId22"/>
    <sheet name="Other Contractual Req" sheetId="45" r:id="rId23"/>
    <sheet name="Checklist" sheetId="10" r:id="rId24"/>
    <sheet name="Quarterly Rpt Certification" sheetId="22" r:id="rId25"/>
    <sheet name="Annual Audit Instructions" sheetId="19" r:id="rId26"/>
    <sheet name="Annual Audit Reconciliation" sheetId="20" r:id="rId27"/>
    <sheet name="Reconciliation Certification" sheetId="21"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_________mac14" localSheetId="3">COS!_________mac14</definedName>
    <definedName name="_________mac14" localSheetId="1">'Submission Dates'!_________mac14</definedName>
    <definedName name="_________mac14">[0]!_________mac14</definedName>
    <definedName name="________mac14" localSheetId="3">COS!________mac14</definedName>
    <definedName name="________mac14" localSheetId="1">'Submission Dates'!________mac14</definedName>
    <definedName name="________mac14">[0]!________mac14</definedName>
    <definedName name="________UC2" localSheetId="3" hidden="1">{#N/A,#N/A,FALSE,"trend"}</definedName>
    <definedName name="________UC2" localSheetId="1" hidden="1">{#N/A,#N/A,FALSE,"trend"}</definedName>
    <definedName name="________UC2" hidden="1">{#N/A,#N/A,FALSE,"trend"}</definedName>
    <definedName name="________UC3" localSheetId="3" hidden="1">{#N/A,#N/A,FALSE,"trend"}</definedName>
    <definedName name="________UC3" localSheetId="1" hidden="1">{#N/A,#N/A,FALSE,"trend"}</definedName>
    <definedName name="________UC3" hidden="1">{#N/A,#N/A,FALSE,"trend"}</definedName>
    <definedName name="_______mac14" localSheetId="3">COS!_______mac14</definedName>
    <definedName name="_______mac14" localSheetId="1">'Submission Dates'!_______mac14</definedName>
    <definedName name="_______mac14">[0]!_______mac14</definedName>
    <definedName name="_______UC2" localSheetId="3" hidden="1">{#N/A,#N/A,FALSE,"trend"}</definedName>
    <definedName name="_______UC2" localSheetId="1" hidden="1">{#N/A,#N/A,FALSE,"trend"}</definedName>
    <definedName name="_______UC2" hidden="1">{#N/A,#N/A,FALSE,"trend"}</definedName>
    <definedName name="_______UC3" localSheetId="3" hidden="1">{#N/A,#N/A,FALSE,"trend"}</definedName>
    <definedName name="_______UC3" localSheetId="1" hidden="1">{#N/A,#N/A,FALSE,"trend"}</definedName>
    <definedName name="_______UC3" hidden="1">{#N/A,#N/A,FALSE,"trend"}</definedName>
    <definedName name="______mac14" localSheetId="3">COS!______mac14</definedName>
    <definedName name="______mac14" localSheetId="1">'Submission Dates'!______mac14</definedName>
    <definedName name="______mac14">[0]!______mac14</definedName>
    <definedName name="______UC2" localSheetId="3" hidden="1">{#N/A,#N/A,FALSE,"trend"}</definedName>
    <definedName name="______UC2" localSheetId="1" hidden="1">{#N/A,#N/A,FALSE,"trend"}</definedName>
    <definedName name="______UC2" hidden="1">{#N/A,#N/A,FALSE,"trend"}</definedName>
    <definedName name="______UC3" localSheetId="3" hidden="1">{#N/A,#N/A,FALSE,"trend"}</definedName>
    <definedName name="______UC3" localSheetId="1" hidden="1">{#N/A,#N/A,FALSE,"trend"}</definedName>
    <definedName name="______UC3" hidden="1">{#N/A,#N/A,FALSE,"trend"}</definedName>
    <definedName name="_____mac14" localSheetId="3">COS!_____mac14</definedName>
    <definedName name="_____mac14" localSheetId="1">'Submission Dates'!_____mac14</definedName>
    <definedName name="_____mac14">[0]!_____mac14</definedName>
    <definedName name="_____UC2" localSheetId="3" hidden="1">{#N/A,#N/A,FALSE,"trend"}</definedName>
    <definedName name="_____UC2" localSheetId="1" hidden="1">{#N/A,#N/A,FALSE,"trend"}</definedName>
    <definedName name="_____UC2" hidden="1">{#N/A,#N/A,FALSE,"trend"}</definedName>
    <definedName name="_____UC3" localSheetId="3" hidden="1">{#N/A,#N/A,FALSE,"trend"}</definedName>
    <definedName name="_____UC3" localSheetId="1" hidden="1">{#N/A,#N/A,FALSE,"trend"}</definedName>
    <definedName name="_____UC3" hidden="1">{#N/A,#N/A,FALSE,"trend"}</definedName>
    <definedName name="____mac14" localSheetId="3">COS!____mac14</definedName>
    <definedName name="____mac14" localSheetId="1">'Submission Dates'!____mac14</definedName>
    <definedName name="____mac14">[0]!____mac14</definedName>
    <definedName name="____UC2" localSheetId="3" hidden="1">{#N/A,#N/A,FALSE,"trend"}</definedName>
    <definedName name="____UC2" localSheetId="1" hidden="1">{#N/A,#N/A,FALSE,"trend"}</definedName>
    <definedName name="____UC2" hidden="1">{#N/A,#N/A,FALSE,"trend"}</definedName>
    <definedName name="____UC3" localSheetId="3" hidden="1">{#N/A,#N/A,FALSE,"trend"}</definedName>
    <definedName name="____UC3" localSheetId="1" hidden="1">{#N/A,#N/A,FALSE,"trend"}</definedName>
    <definedName name="____UC3" hidden="1">{#N/A,#N/A,FALSE,"trend"}</definedName>
    <definedName name="___mac14" localSheetId="3">COS!___mac14</definedName>
    <definedName name="___mac14" localSheetId="1">'Submission Dates'!___mac14</definedName>
    <definedName name="___mac14">[0]!___mac14</definedName>
    <definedName name="___PHP2" localSheetId="3" hidden="1">{#N/A,#N/A,FALSE,"trend"}</definedName>
    <definedName name="___PHP2" localSheetId="1" hidden="1">{#N/A,#N/A,FALSE,"trend"}</definedName>
    <definedName name="___PHP2" hidden="1">{#N/A,#N/A,FALSE,"trend"}</definedName>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AUTHS" hidden="1">[1]General!$AF$57:$AF$65</definedName>
    <definedName name="__123Graph_CTOTAL" hidden="1">[1]General!$AC$20:$AO$20</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AUTHS" hidden="1">[1]General!$AA$57:$AA$65</definedName>
    <definedName name="__123Graph_XIPIBNR" hidden="1">[1]General!$AF$5:$AO$5</definedName>
    <definedName name="__123Graph_XTOTAL" hidden="1">[1]General!$AC$6:$AO$6</definedName>
    <definedName name="__FHP1" localSheetId="3">[2]Identification!#REF!</definedName>
    <definedName name="__FHP1" localSheetId="21">[2]Identification!#REF!</definedName>
    <definedName name="__FHP1" localSheetId="22">[2]Identification!#REF!</definedName>
    <definedName name="__FHP1" localSheetId="20">[2]Identification!#REF!</definedName>
    <definedName name="__FHP1" localSheetId="1">[2]Identification!#REF!</definedName>
    <definedName name="__FHP1">[2]Identification!#REF!</definedName>
    <definedName name="__FHP10" localSheetId="3">[2]Identification!#REF!</definedName>
    <definedName name="__FHP10" localSheetId="21">[2]Identification!#REF!</definedName>
    <definedName name="__FHP10" localSheetId="22">[2]Identification!#REF!</definedName>
    <definedName name="__FHP10" localSheetId="20">[2]Identification!#REF!</definedName>
    <definedName name="__FHP10" localSheetId="1">[2]Identification!#REF!</definedName>
    <definedName name="__FHP10">[2]Identification!#REF!</definedName>
    <definedName name="__FHP11" localSheetId="3">[2]Identification!#REF!</definedName>
    <definedName name="__FHP11" localSheetId="21">[2]Identification!#REF!</definedName>
    <definedName name="__FHP11" localSheetId="22">[2]Identification!#REF!</definedName>
    <definedName name="__FHP11" localSheetId="20">[2]Identification!#REF!</definedName>
    <definedName name="__FHP11" localSheetId="1">[2]Identification!#REF!</definedName>
    <definedName name="__FHP11">[2]Identification!#REF!</definedName>
    <definedName name="__FHP12" localSheetId="3">[2]Identification!#REF!</definedName>
    <definedName name="__FHP12" localSheetId="21">[2]Identification!#REF!</definedName>
    <definedName name="__FHP12" localSheetId="22">[2]Identification!#REF!</definedName>
    <definedName name="__FHP12" localSheetId="20">[2]Identification!#REF!</definedName>
    <definedName name="__FHP12" localSheetId="1">[2]Identification!#REF!</definedName>
    <definedName name="__FHP12">[2]Identification!#REF!</definedName>
    <definedName name="__FHP13" localSheetId="3">[2]Identification!#REF!</definedName>
    <definedName name="__FHP13" localSheetId="21">[2]Identification!#REF!</definedName>
    <definedName name="__FHP13" localSheetId="22">[2]Identification!#REF!</definedName>
    <definedName name="__FHP13" localSheetId="20">[2]Identification!#REF!</definedName>
    <definedName name="__FHP13" localSheetId="1">[2]Identification!#REF!</definedName>
    <definedName name="__FHP13">[2]Identification!#REF!</definedName>
    <definedName name="__FHP14" localSheetId="3">[2]Identification!#REF!</definedName>
    <definedName name="__FHP14" localSheetId="21">[2]Identification!#REF!</definedName>
    <definedName name="__FHP14" localSheetId="22">[2]Identification!#REF!</definedName>
    <definedName name="__FHP14" localSheetId="20">[2]Identification!#REF!</definedName>
    <definedName name="__FHP14" localSheetId="1">[2]Identification!#REF!</definedName>
    <definedName name="__FHP14">[2]Identification!#REF!</definedName>
    <definedName name="__FHP2" localSheetId="3">[2]Identification!#REF!</definedName>
    <definedName name="__FHP2" localSheetId="21">[2]Identification!#REF!</definedName>
    <definedName name="__FHP2" localSheetId="22">[2]Identification!#REF!</definedName>
    <definedName name="__FHP2" localSheetId="20">[2]Identification!#REF!</definedName>
    <definedName name="__FHP2" localSheetId="1">[2]Identification!#REF!</definedName>
    <definedName name="__FHP2">[2]Identification!#REF!</definedName>
    <definedName name="__FHP3" localSheetId="3">[2]Identification!#REF!</definedName>
    <definedName name="__FHP3" localSheetId="21">[2]Identification!#REF!</definedName>
    <definedName name="__FHP3" localSheetId="22">[2]Identification!#REF!</definedName>
    <definedName name="__FHP3" localSheetId="20">[2]Identification!#REF!</definedName>
    <definedName name="__FHP3" localSheetId="1">[2]Identification!#REF!</definedName>
    <definedName name="__FHP3">[2]Identification!#REF!</definedName>
    <definedName name="__FHP4" localSheetId="3">[2]Identification!#REF!</definedName>
    <definedName name="__FHP4" localSheetId="21">[2]Identification!#REF!</definedName>
    <definedName name="__FHP4" localSheetId="22">[2]Identification!#REF!</definedName>
    <definedName name="__FHP4" localSheetId="20">[2]Identification!#REF!</definedName>
    <definedName name="__FHP4" localSheetId="1">[2]Identification!#REF!</definedName>
    <definedName name="__FHP4">[2]Identification!#REF!</definedName>
    <definedName name="__FHP5" localSheetId="3">[2]Identification!#REF!</definedName>
    <definedName name="__FHP5" localSheetId="21">[2]Identification!#REF!</definedName>
    <definedName name="__FHP5" localSheetId="22">[2]Identification!#REF!</definedName>
    <definedName name="__FHP5" localSheetId="20">[2]Identification!#REF!</definedName>
    <definedName name="__FHP5" localSheetId="1">[2]Identification!#REF!</definedName>
    <definedName name="__FHP5">[2]Identification!#REF!</definedName>
    <definedName name="__FHP6" localSheetId="3">[2]Identification!#REF!</definedName>
    <definedName name="__FHP6" localSheetId="21">[2]Identification!#REF!</definedName>
    <definedName name="__FHP6" localSheetId="22">[2]Identification!#REF!</definedName>
    <definedName name="__FHP6" localSheetId="20">[2]Identification!#REF!</definedName>
    <definedName name="__FHP6" localSheetId="1">[2]Identification!#REF!</definedName>
    <definedName name="__FHP6">[2]Identification!#REF!</definedName>
    <definedName name="__FHP7" localSheetId="3">[2]Identification!#REF!</definedName>
    <definedName name="__FHP7" localSheetId="21">[2]Identification!#REF!</definedName>
    <definedName name="__FHP7" localSheetId="22">[2]Identification!#REF!</definedName>
    <definedName name="__FHP7" localSheetId="20">[2]Identification!#REF!</definedName>
    <definedName name="__FHP7" localSheetId="1">[2]Identification!#REF!</definedName>
    <definedName name="__FHP7">[2]Identification!#REF!</definedName>
    <definedName name="__FHP8" localSheetId="3">[2]Identification!#REF!</definedName>
    <definedName name="__FHP8" localSheetId="21">[2]Identification!#REF!</definedName>
    <definedName name="__FHP8" localSheetId="22">[2]Identification!#REF!</definedName>
    <definedName name="__FHP8" localSheetId="20">[2]Identification!#REF!</definedName>
    <definedName name="__FHP8" localSheetId="1">[2]Identification!#REF!</definedName>
    <definedName name="__FHP8">[2]Identification!#REF!</definedName>
    <definedName name="__FHP9" localSheetId="3">[2]Identification!#REF!</definedName>
    <definedName name="__FHP9" localSheetId="21">[2]Identification!#REF!</definedName>
    <definedName name="__FHP9" localSheetId="22">[2]Identification!#REF!</definedName>
    <definedName name="__FHP9" localSheetId="20">[2]Identification!#REF!</definedName>
    <definedName name="__FHP9" localSheetId="1">[2]Identification!#REF!</definedName>
    <definedName name="__FHP9">[2]Identification!#REF!</definedName>
    <definedName name="__mac14" localSheetId="3">COS!__mac14</definedName>
    <definedName name="__mac14" localSheetId="1">'Submission Dates'!__mac14</definedName>
    <definedName name="__mac14">[0]!__mac14</definedName>
    <definedName name="__MCD1" localSheetId="3">[2]Identification!#REF!</definedName>
    <definedName name="__MCD1" localSheetId="21">[2]Identification!#REF!</definedName>
    <definedName name="__MCD1" localSheetId="22">[2]Identification!#REF!</definedName>
    <definedName name="__MCD1" localSheetId="20">[2]Identification!#REF!</definedName>
    <definedName name="__MCD1" localSheetId="1">[2]Identification!#REF!</definedName>
    <definedName name="__MCD1">[2]Identification!#REF!</definedName>
    <definedName name="__MCD10" localSheetId="3">[2]Identification!#REF!</definedName>
    <definedName name="__MCD10" localSheetId="21">[2]Identification!#REF!</definedName>
    <definedName name="__MCD10" localSheetId="22">[2]Identification!#REF!</definedName>
    <definedName name="__MCD10" localSheetId="20">[2]Identification!#REF!</definedName>
    <definedName name="__MCD10" localSheetId="1">[2]Identification!#REF!</definedName>
    <definedName name="__MCD10">[2]Identification!#REF!</definedName>
    <definedName name="__MCD11" localSheetId="3">[2]Identification!#REF!</definedName>
    <definedName name="__MCD11" localSheetId="21">[2]Identification!#REF!</definedName>
    <definedName name="__MCD11" localSheetId="22">[2]Identification!#REF!</definedName>
    <definedName name="__MCD11" localSheetId="20">[2]Identification!#REF!</definedName>
    <definedName name="__MCD11" localSheetId="1">[2]Identification!#REF!</definedName>
    <definedName name="__MCD11">[2]Identification!#REF!</definedName>
    <definedName name="__MCD12" localSheetId="3">[2]Identification!#REF!</definedName>
    <definedName name="__MCD12" localSheetId="21">[2]Identification!#REF!</definedName>
    <definedName name="__MCD12" localSheetId="22">[2]Identification!#REF!</definedName>
    <definedName name="__MCD12" localSheetId="20">[2]Identification!#REF!</definedName>
    <definedName name="__MCD12" localSheetId="1">[2]Identification!#REF!</definedName>
    <definedName name="__MCD12">[2]Identification!#REF!</definedName>
    <definedName name="__MCD13" localSheetId="3">[2]Identification!#REF!</definedName>
    <definedName name="__MCD13" localSheetId="21">[2]Identification!#REF!</definedName>
    <definedName name="__MCD13" localSheetId="22">[2]Identification!#REF!</definedName>
    <definedName name="__MCD13" localSheetId="20">[2]Identification!#REF!</definedName>
    <definedName name="__MCD13" localSheetId="1">[2]Identification!#REF!</definedName>
    <definedName name="__MCD13">[2]Identification!#REF!</definedName>
    <definedName name="__MCD14" localSheetId="3">[2]Identification!#REF!</definedName>
    <definedName name="__MCD14" localSheetId="21">[2]Identification!#REF!</definedName>
    <definedName name="__MCD14" localSheetId="22">[2]Identification!#REF!</definedName>
    <definedName name="__MCD14" localSheetId="20">[2]Identification!#REF!</definedName>
    <definedName name="__MCD14" localSheetId="1">[2]Identification!#REF!</definedName>
    <definedName name="__MCD14">[2]Identification!#REF!</definedName>
    <definedName name="__MCD2" localSheetId="3">[2]Identification!#REF!</definedName>
    <definedName name="__MCD2" localSheetId="21">[2]Identification!#REF!</definedName>
    <definedName name="__MCD2" localSheetId="22">[2]Identification!#REF!</definedName>
    <definedName name="__MCD2" localSheetId="20">[2]Identification!#REF!</definedName>
    <definedName name="__MCD2" localSheetId="1">[2]Identification!#REF!</definedName>
    <definedName name="__MCD2">[2]Identification!#REF!</definedName>
    <definedName name="__MCD3" localSheetId="3">[2]Identification!#REF!</definedName>
    <definedName name="__MCD3" localSheetId="21">[2]Identification!#REF!</definedName>
    <definedName name="__MCD3" localSheetId="22">[2]Identification!#REF!</definedName>
    <definedName name="__MCD3" localSheetId="20">[2]Identification!#REF!</definedName>
    <definedName name="__MCD3" localSheetId="1">[2]Identification!#REF!</definedName>
    <definedName name="__MCD3">[2]Identification!#REF!</definedName>
    <definedName name="__MCD4" localSheetId="3">[2]Identification!#REF!</definedName>
    <definedName name="__MCD4" localSheetId="21">[2]Identification!#REF!</definedName>
    <definedName name="__MCD4" localSheetId="22">[2]Identification!#REF!</definedName>
    <definedName name="__MCD4" localSheetId="20">[2]Identification!#REF!</definedName>
    <definedName name="__MCD4" localSheetId="1">[2]Identification!#REF!</definedName>
    <definedName name="__MCD4">[2]Identification!#REF!</definedName>
    <definedName name="__MCD5" localSheetId="3">[2]Identification!#REF!</definedName>
    <definedName name="__MCD5" localSheetId="21">[2]Identification!#REF!</definedName>
    <definedName name="__MCD5" localSheetId="22">[2]Identification!#REF!</definedName>
    <definedName name="__MCD5" localSheetId="20">[2]Identification!#REF!</definedName>
    <definedName name="__MCD5" localSheetId="1">[2]Identification!#REF!</definedName>
    <definedName name="__MCD5">[2]Identification!#REF!</definedName>
    <definedName name="__MCD6" localSheetId="3">[2]Identification!#REF!</definedName>
    <definedName name="__MCD6" localSheetId="21">[2]Identification!#REF!</definedName>
    <definedName name="__MCD6" localSheetId="22">[2]Identification!#REF!</definedName>
    <definedName name="__MCD6" localSheetId="20">[2]Identification!#REF!</definedName>
    <definedName name="__MCD6" localSheetId="1">[2]Identification!#REF!</definedName>
    <definedName name="__MCD6">[2]Identification!#REF!</definedName>
    <definedName name="__MCD7" localSheetId="3">[2]Identification!#REF!</definedName>
    <definedName name="__MCD7" localSheetId="21">[2]Identification!#REF!</definedName>
    <definedName name="__MCD7" localSheetId="22">[2]Identification!#REF!</definedName>
    <definedName name="__MCD7" localSheetId="20">[2]Identification!#REF!</definedName>
    <definedName name="__MCD7" localSheetId="1">[2]Identification!#REF!</definedName>
    <definedName name="__MCD7">[2]Identification!#REF!</definedName>
    <definedName name="__MCD8" localSheetId="3">[2]Identification!#REF!</definedName>
    <definedName name="__MCD8" localSheetId="21">[2]Identification!#REF!</definedName>
    <definedName name="__MCD8" localSheetId="22">[2]Identification!#REF!</definedName>
    <definedName name="__MCD8" localSheetId="20">[2]Identification!#REF!</definedName>
    <definedName name="__MCD8" localSheetId="1">[2]Identification!#REF!</definedName>
    <definedName name="__MCD8">[2]Identification!#REF!</definedName>
    <definedName name="__MCD9" localSheetId="3">[2]Identification!#REF!</definedName>
    <definedName name="__MCD9" localSheetId="21">[2]Identification!#REF!</definedName>
    <definedName name="__MCD9" localSheetId="22">[2]Identification!#REF!</definedName>
    <definedName name="__MCD9" localSheetId="20">[2]Identification!#REF!</definedName>
    <definedName name="__MCD9" localSheetId="1">[2]Identification!#REF!</definedName>
    <definedName name="__MCD9">[2]Identification!#REF!</definedName>
    <definedName name="__PHP2" localSheetId="3" hidden="1">{#N/A,#N/A,FALSE,"trend"}</definedName>
    <definedName name="__PHP2" localSheetId="1" hidden="1">{#N/A,#N/A,FALSE,"trend"}</definedName>
    <definedName name="__PHP2" hidden="1">{#N/A,#N/A,FALSE,"trend"}</definedName>
    <definedName name="_CDQ2">0.021</definedName>
    <definedName name="_CDQ3">0.021</definedName>
    <definedName name="_CDQ4">0.021</definedName>
    <definedName name="_FHP1" localSheetId="3">[2]Identification!#REF!</definedName>
    <definedName name="_FHP1" localSheetId="21">[2]Identification!#REF!</definedName>
    <definedName name="_FHP1" localSheetId="22">[2]Identification!#REF!</definedName>
    <definedName name="_FHP1" localSheetId="20">[2]Identification!#REF!</definedName>
    <definedName name="_FHP1" localSheetId="1">[2]Identification!#REF!</definedName>
    <definedName name="_FHP1">[2]Identification!#REF!</definedName>
    <definedName name="_FHP10" localSheetId="3">[2]Identification!#REF!</definedName>
    <definedName name="_FHP10" localSheetId="21">[2]Identification!#REF!</definedName>
    <definedName name="_FHP10" localSheetId="22">[2]Identification!#REF!</definedName>
    <definedName name="_FHP10" localSheetId="20">[2]Identification!#REF!</definedName>
    <definedName name="_FHP10" localSheetId="1">[2]Identification!#REF!</definedName>
    <definedName name="_FHP10">[2]Identification!#REF!</definedName>
    <definedName name="_FHP11" localSheetId="3">[2]Identification!#REF!</definedName>
    <definedName name="_FHP11" localSheetId="21">[2]Identification!#REF!</definedName>
    <definedName name="_FHP11" localSheetId="22">[2]Identification!#REF!</definedName>
    <definedName name="_FHP11" localSheetId="20">[2]Identification!#REF!</definedName>
    <definedName name="_FHP11" localSheetId="1">[2]Identification!#REF!</definedName>
    <definedName name="_FHP11">[2]Identification!#REF!</definedName>
    <definedName name="_FHP12" localSheetId="3">[2]Identification!#REF!</definedName>
    <definedName name="_FHP12" localSheetId="21">[2]Identification!#REF!</definedName>
    <definedName name="_FHP12" localSheetId="22">[2]Identification!#REF!</definedName>
    <definedName name="_FHP12" localSheetId="20">[2]Identification!#REF!</definedName>
    <definedName name="_FHP12" localSheetId="1">[2]Identification!#REF!</definedName>
    <definedName name="_FHP12">[2]Identification!#REF!</definedName>
    <definedName name="_FHP13" localSheetId="3">[2]Identification!#REF!</definedName>
    <definedName name="_FHP13" localSheetId="21">[2]Identification!#REF!</definedName>
    <definedName name="_FHP13" localSheetId="22">[2]Identification!#REF!</definedName>
    <definedName name="_FHP13" localSheetId="20">[2]Identification!#REF!</definedName>
    <definedName name="_FHP13" localSheetId="1">[2]Identification!#REF!</definedName>
    <definedName name="_FHP13">[2]Identification!#REF!</definedName>
    <definedName name="_FHP14" localSheetId="3">[2]Identification!#REF!</definedName>
    <definedName name="_FHP14" localSheetId="21">[2]Identification!#REF!</definedName>
    <definedName name="_FHP14" localSheetId="22">[2]Identification!#REF!</definedName>
    <definedName name="_FHP14" localSheetId="20">[2]Identification!#REF!</definedName>
    <definedName name="_FHP14" localSheetId="1">[2]Identification!#REF!</definedName>
    <definedName name="_FHP14">[2]Identification!#REF!</definedName>
    <definedName name="_FHP2" localSheetId="3">[2]Identification!#REF!</definedName>
    <definedName name="_FHP2" localSheetId="21">[2]Identification!#REF!</definedName>
    <definedName name="_FHP2" localSheetId="22">[2]Identification!#REF!</definedName>
    <definedName name="_FHP2" localSheetId="20">[2]Identification!#REF!</definedName>
    <definedName name="_FHP2" localSheetId="1">[2]Identification!#REF!</definedName>
    <definedName name="_FHP2">[2]Identification!#REF!</definedName>
    <definedName name="_FHP3" localSheetId="3">[2]Identification!#REF!</definedName>
    <definedName name="_FHP3" localSheetId="21">[2]Identification!#REF!</definedName>
    <definedName name="_FHP3" localSheetId="22">[2]Identification!#REF!</definedName>
    <definedName name="_FHP3" localSheetId="20">[2]Identification!#REF!</definedName>
    <definedName name="_FHP3" localSheetId="1">[2]Identification!#REF!</definedName>
    <definedName name="_FHP3">[2]Identification!#REF!</definedName>
    <definedName name="_FHP4" localSheetId="3">[2]Identification!#REF!</definedName>
    <definedName name="_FHP4" localSheetId="21">[2]Identification!#REF!</definedName>
    <definedName name="_FHP4" localSheetId="22">[2]Identification!#REF!</definedName>
    <definedName name="_FHP4" localSheetId="20">[2]Identification!#REF!</definedName>
    <definedName name="_FHP4" localSheetId="1">[2]Identification!#REF!</definedName>
    <definedName name="_FHP4">[2]Identification!#REF!</definedName>
    <definedName name="_FHP5" localSheetId="3">[2]Identification!#REF!</definedName>
    <definedName name="_FHP5" localSheetId="21">[2]Identification!#REF!</definedName>
    <definedName name="_FHP5" localSheetId="22">[2]Identification!#REF!</definedName>
    <definedName name="_FHP5" localSheetId="20">[2]Identification!#REF!</definedName>
    <definedName name="_FHP5" localSheetId="1">[2]Identification!#REF!</definedName>
    <definedName name="_FHP5">[2]Identification!#REF!</definedName>
    <definedName name="_FHP6" localSheetId="3">[2]Identification!#REF!</definedName>
    <definedName name="_FHP6" localSheetId="21">[2]Identification!#REF!</definedName>
    <definedName name="_FHP6" localSheetId="22">[2]Identification!#REF!</definedName>
    <definedName name="_FHP6" localSheetId="20">[2]Identification!#REF!</definedName>
    <definedName name="_FHP6" localSheetId="1">[2]Identification!#REF!</definedName>
    <definedName name="_FHP6">[2]Identification!#REF!</definedName>
    <definedName name="_FHP7" localSheetId="3">[2]Identification!#REF!</definedName>
    <definedName name="_FHP7" localSheetId="21">[2]Identification!#REF!</definedName>
    <definedName name="_FHP7" localSheetId="22">[2]Identification!#REF!</definedName>
    <definedName name="_FHP7" localSheetId="20">[2]Identification!#REF!</definedName>
    <definedName name="_FHP7" localSheetId="1">[2]Identification!#REF!</definedName>
    <definedName name="_FHP7">[2]Identification!#REF!</definedName>
    <definedName name="_FHP8" localSheetId="3">[2]Identification!#REF!</definedName>
    <definedName name="_FHP8" localSheetId="21">[2]Identification!#REF!</definedName>
    <definedName name="_FHP8" localSheetId="22">[2]Identification!#REF!</definedName>
    <definedName name="_FHP8" localSheetId="20">[2]Identification!#REF!</definedName>
    <definedName name="_FHP8" localSheetId="1">[2]Identification!#REF!</definedName>
    <definedName name="_FHP8">[2]Identification!#REF!</definedName>
    <definedName name="_FHP9" localSheetId="3">[2]Identification!#REF!</definedName>
    <definedName name="_FHP9" localSheetId="21">[2]Identification!#REF!</definedName>
    <definedName name="_FHP9" localSheetId="22">[2]Identification!#REF!</definedName>
    <definedName name="_FHP9" localSheetId="20">[2]Identification!#REF!</definedName>
    <definedName name="_FHP9" localSheetId="1">[2]Identification!#REF!</definedName>
    <definedName name="_FHP9">[2]Identification!#REF!</definedName>
    <definedName name="_xlnm._FilterDatabase" localSheetId="10" hidden="1">'Admin Descriptions'!$A$8:$E$75</definedName>
    <definedName name="_xlnm._FilterDatabase" localSheetId="14" hidden="1">'Delivery Svcs Report'!$A$5:$Q$581</definedName>
    <definedName name="_xlnm._FilterDatabase" localSheetId="13" hidden="1">'Non-Delivery Svcs Report'!$A$5:$V$1301</definedName>
    <definedName name="_Key1" localSheetId="3" hidden="1">#REF!</definedName>
    <definedName name="_Key1" localSheetId="21" hidden="1">#REF!</definedName>
    <definedName name="_Key1" localSheetId="22" hidden="1">#REF!</definedName>
    <definedName name="_Key1" localSheetId="20" hidden="1">#REF!</definedName>
    <definedName name="_Key1" localSheetId="1" hidden="1">#REF!</definedName>
    <definedName name="_Key1" localSheetId="8" hidden="1">#REF!</definedName>
    <definedName name="_Key1" hidden="1">#REF!</definedName>
    <definedName name="_Key2" localSheetId="3" hidden="1">#REF!</definedName>
    <definedName name="_Key2" localSheetId="21" hidden="1">#REF!</definedName>
    <definedName name="_Key2" localSheetId="22" hidden="1">#REF!</definedName>
    <definedName name="_Key2" localSheetId="20" hidden="1">#REF!</definedName>
    <definedName name="_Key2" localSheetId="1" hidden="1">#REF!</definedName>
    <definedName name="_Key2" localSheetId="8" hidden="1">#REF!</definedName>
    <definedName name="_Key2" hidden="1">#REF!</definedName>
    <definedName name="_mac14" localSheetId="3">COS!_mac14</definedName>
    <definedName name="_mac14" localSheetId="1">'Submission Dates'!_mac14</definedName>
    <definedName name="_mac14">[0]!_mac14</definedName>
    <definedName name="_MCD1" localSheetId="3">[2]Identification!#REF!</definedName>
    <definedName name="_MCD1" localSheetId="21">[2]Identification!#REF!</definedName>
    <definedName name="_MCD1" localSheetId="22">[2]Identification!#REF!</definedName>
    <definedName name="_MCD1" localSheetId="20">[2]Identification!#REF!</definedName>
    <definedName name="_MCD1" localSheetId="1">[2]Identification!#REF!</definedName>
    <definedName name="_MCD1">[2]Identification!#REF!</definedName>
    <definedName name="_MCD10" localSheetId="3">[2]Identification!#REF!</definedName>
    <definedName name="_MCD10" localSheetId="21">[2]Identification!#REF!</definedName>
    <definedName name="_MCD10" localSheetId="22">[2]Identification!#REF!</definedName>
    <definedName name="_MCD10" localSheetId="20">[2]Identification!#REF!</definedName>
    <definedName name="_MCD10" localSheetId="1">[2]Identification!#REF!</definedName>
    <definedName name="_MCD10">[2]Identification!#REF!</definedName>
    <definedName name="_MCD11" localSheetId="3">[2]Identification!#REF!</definedName>
    <definedName name="_MCD11" localSheetId="21">[2]Identification!#REF!</definedName>
    <definedName name="_MCD11" localSheetId="22">[2]Identification!#REF!</definedName>
    <definedName name="_MCD11" localSheetId="20">[2]Identification!#REF!</definedName>
    <definedName name="_MCD11" localSheetId="1">[2]Identification!#REF!</definedName>
    <definedName name="_MCD11">[2]Identification!#REF!</definedName>
    <definedName name="_MCD12" localSheetId="3">[2]Identification!#REF!</definedName>
    <definedName name="_MCD12" localSheetId="21">[2]Identification!#REF!</definedName>
    <definedName name="_MCD12" localSheetId="22">[2]Identification!#REF!</definedName>
    <definedName name="_MCD12" localSheetId="20">[2]Identification!#REF!</definedName>
    <definedName name="_MCD12" localSheetId="1">[2]Identification!#REF!</definedName>
    <definedName name="_MCD12">[2]Identification!#REF!</definedName>
    <definedName name="_MCD13" localSheetId="3">[2]Identification!#REF!</definedName>
    <definedName name="_MCD13" localSheetId="21">[2]Identification!#REF!</definedName>
    <definedName name="_MCD13" localSheetId="22">[2]Identification!#REF!</definedName>
    <definedName name="_MCD13" localSheetId="20">[2]Identification!#REF!</definedName>
    <definedName name="_MCD13" localSheetId="1">[2]Identification!#REF!</definedName>
    <definedName name="_MCD13">[2]Identification!#REF!</definedName>
    <definedName name="_MCD14" localSheetId="3">[2]Identification!#REF!</definedName>
    <definedName name="_MCD14" localSheetId="21">[2]Identification!#REF!</definedName>
    <definedName name="_MCD14" localSheetId="22">[2]Identification!#REF!</definedName>
    <definedName name="_MCD14" localSheetId="20">[2]Identification!#REF!</definedName>
    <definedName name="_MCD14" localSheetId="1">[2]Identification!#REF!</definedName>
    <definedName name="_MCD14">[2]Identification!#REF!</definedName>
    <definedName name="_MCD2" localSheetId="3">[2]Identification!#REF!</definedName>
    <definedName name="_MCD2" localSheetId="21">[2]Identification!#REF!</definedName>
    <definedName name="_MCD2" localSheetId="22">[2]Identification!#REF!</definedName>
    <definedName name="_MCD2" localSheetId="20">[2]Identification!#REF!</definedName>
    <definedName name="_MCD2" localSheetId="1">[2]Identification!#REF!</definedName>
    <definedName name="_MCD2">[2]Identification!#REF!</definedName>
    <definedName name="_MCD3" localSheetId="3">[2]Identification!#REF!</definedName>
    <definedName name="_MCD3" localSheetId="21">[2]Identification!#REF!</definedName>
    <definedName name="_MCD3" localSheetId="22">[2]Identification!#REF!</definedName>
    <definedName name="_MCD3" localSheetId="20">[2]Identification!#REF!</definedName>
    <definedName name="_MCD3" localSheetId="1">[2]Identification!#REF!</definedName>
    <definedName name="_MCD3">[2]Identification!#REF!</definedName>
    <definedName name="_MCD4" localSheetId="3">[2]Identification!#REF!</definedName>
    <definedName name="_MCD4" localSheetId="21">[2]Identification!#REF!</definedName>
    <definedName name="_MCD4" localSheetId="22">[2]Identification!#REF!</definedName>
    <definedName name="_MCD4" localSheetId="20">[2]Identification!#REF!</definedName>
    <definedName name="_MCD4" localSheetId="1">[2]Identification!#REF!</definedName>
    <definedName name="_MCD4">[2]Identification!#REF!</definedName>
    <definedName name="_MCD5" localSheetId="3">[2]Identification!#REF!</definedName>
    <definedName name="_MCD5" localSheetId="21">[2]Identification!#REF!</definedName>
    <definedName name="_MCD5" localSheetId="22">[2]Identification!#REF!</definedName>
    <definedName name="_MCD5" localSheetId="20">[2]Identification!#REF!</definedName>
    <definedName name="_MCD5" localSheetId="1">[2]Identification!#REF!</definedName>
    <definedName name="_MCD5">[2]Identification!#REF!</definedName>
    <definedName name="_MCD6" localSheetId="3">[2]Identification!#REF!</definedName>
    <definedName name="_MCD6" localSheetId="21">[2]Identification!#REF!</definedName>
    <definedName name="_MCD6" localSheetId="22">[2]Identification!#REF!</definedName>
    <definedName name="_MCD6" localSheetId="20">[2]Identification!#REF!</definedName>
    <definedName name="_MCD6" localSheetId="1">[2]Identification!#REF!</definedName>
    <definedName name="_MCD6">[2]Identification!#REF!</definedName>
    <definedName name="_MCD7" localSheetId="3">[2]Identification!#REF!</definedName>
    <definedName name="_MCD7" localSheetId="21">[2]Identification!#REF!</definedName>
    <definedName name="_MCD7" localSheetId="22">[2]Identification!#REF!</definedName>
    <definedName name="_MCD7" localSheetId="20">[2]Identification!#REF!</definedName>
    <definedName name="_MCD7" localSheetId="1">[2]Identification!#REF!</definedName>
    <definedName name="_MCD7">[2]Identification!#REF!</definedName>
    <definedName name="_MCD8" localSheetId="3">[2]Identification!#REF!</definedName>
    <definedName name="_MCD8" localSheetId="21">[2]Identification!#REF!</definedName>
    <definedName name="_MCD8" localSheetId="22">[2]Identification!#REF!</definedName>
    <definedName name="_MCD8" localSheetId="20">[2]Identification!#REF!</definedName>
    <definedName name="_MCD8" localSheetId="1">[2]Identification!#REF!</definedName>
    <definedName name="_MCD8">[2]Identification!#REF!</definedName>
    <definedName name="_MCD9" localSheetId="3">[2]Identification!#REF!</definedName>
    <definedName name="_MCD9" localSheetId="21">[2]Identification!#REF!</definedName>
    <definedName name="_MCD9" localSheetId="22">[2]Identification!#REF!</definedName>
    <definedName name="_MCD9" localSheetId="20">[2]Identification!#REF!</definedName>
    <definedName name="_MCD9" localSheetId="1">[2]Identification!#REF!</definedName>
    <definedName name="_MCD9">[2]Identification!#REF!</definedName>
    <definedName name="_Order1" hidden="1">255</definedName>
    <definedName name="_Order2" hidden="1">255</definedName>
    <definedName name="_RES3" localSheetId="3">'[3]R and D'!#REF!</definedName>
    <definedName name="_RES3" localSheetId="21">'[3]R and D'!#REF!</definedName>
    <definedName name="_RES3" localSheetId="22">'[3]R and D'!#REF!</definedName>
    <definedName name="_RES3" localSheetId="20">'[3]R and D'!#REF!</definedName>
    <definedName name="_RES3" localSheetId="1">'[3]R and D'!#REF!</definedName>
    <definedName name="_RES3">'[3]R and D'!#REF!</definedName>
    <definedName name="_Sort" localSheetId="3" hidden="1">#REF!</definedName>
    <definedName name="_Sort" localSheetId="21" hidden="1">#REF!</definedName>
    <definedName name="_Sort" localSheetId="22" hidden="1">#REF!</definedName>
    <definedName name="_Sort" localSheetId="20" hidden="1">#REF!</definedName>
    <definedName name="_Sort" localSheetId="1" hidden="1">#REF!</definedName>
    <definedName name="_Sort" localSheetId="8" hidden="1">#REF!</definedName>
    <definedName name="_Sort" hidden="1">#REF!</definedName>
    <definedName name="_UC2" localSheetId="3" hidden="1">{#N/A,#N/A,FALSE,"trend"}</definedName>
    <definedName name="_UC2" localSheetId="21" hidden="1">{#N/A,#N/A,FALSE,"trend"}</definedName>
    <definedName name="_UC2" localSheetId="22" hidden="1">{#N/A,#N/A,FALSE,"trend"}</definedName>
    <definedName name="_UC2" localSheetId="20" hidden="1">{#N/A,#N/A,FALSE,"trend"}</definedName>
    <definedName name="_UC2" localSheetId="1" hidden="1">{#N/A,#N/A,FALSE,"trend"}</definedName>
    <definedName name="_UC2" hidden="1">{#N/A,#N/A,FALSE,"trend"}</definedName>
    <definedName name="_UC3" localSheetId="3" hidden="1">{#N/A,#N/A,FALSE,"trend"}</definedName>
    <definedName name="_UC3" localSheetId="21" hidden="1">{#N/A,#N/A,FALSE,"trend"}</definedName>
    <definedName name="_UC3" localSheetId="22" hidden="1">{#N/A,#N/A,FALSE,"trend"}</definedName>
    <definedName name="_UC3" localSheetId="20" hidden="1">{#N/A,#N/A,FALSE,"trend"}</definedName>
    <definedName name="_UC3" localSheetId="1" hidden="1">{#N/A,#N/A,FALSE,"trend"}</definedName>
    <definedName name="_UC3" hidden="1">{#N/A,#N/A,FALSE,"trend"}</definedName>
    <definedName name="aaaa" localSheetId="3" hidden="1">{#N/A,#N/A,FALSE,"trend"}</definedName>
    <definedName name="aaaa" localSheetId="21" hidden="1">{#N/A,#N/A,FALSE,"trend"}</definedName>
    <definedName name="aaaa" localSheetId="22" hidden="1">{#N/A,#N/A,FALSE,"trend"}</definedName>
    <definedName name="aaaa" localSheetId="20" hidden="1">{#N/A,#N/A,FALSE,"trend"}</definedName>
    <definedName name="aaaa" localSheetId="1" hidden="1">{#N/A,#N/A,FALSE,"trend"}</definedName>
    <definedName name="aaaa" hidden="1">{#N/A,#N/A,FALSE,"trend"}</definedName>
    <definedName name="AccessDatabase" hidden="1">"G:\1_Intellectual Capital\Claims Probability Distributions\Version 2 (New NC)\RateRanges_4.mdb"</definedName>
    <definedName name="Actual_or_LE" localSheetId="3">'[4]Wk DDD &amp; Ex-Fact'!#REF!</definedName>
    <definedName name="Actual_or_LE" localSheetId="21">'[4]Wk DDD &amp; Ex-Fact'!#REF!</definedName>
    <definedName name="Actual_or_LE" localSheetId="22">'[4]Wk DDD &amp; Ex-Fact'!#REF!</definedName>
    <definedName name="Actual_or_LE" localSheetId="20">'[4]Wk DDD &amp; Ex-Fact'!#REF!</definedName>
    <definedName name="Actual_or_LE" localSheetId="1">'[4]Wk DDD &amp; Ex-Fact'!#REF!</definedName>
    <definedName name="Actual_or_LE">'[4]Wk DDD &amp; Ex-Fact'!#REF!</definedName>
    <definedName name="adfa" localSheetId="3" hidden="1">{#N/A,#N/A,FALSE,"trend"}</definedName>
    <definedName name="adfa" localSheetId="21" hidden="1">{#N/A,#N/A,FALSE,"trend"}</definedName>
    <definedName name="adfa" localSheetId="22" hidden="1">{#N/A,#N/A,FALSE,"trend"}</definedName>
    <definedName name="adfa" localSheetId="20" hidden="1">{#N/A,#N/A,FALSE,"trend"}</definedName>
    <definedName name="adfa" localSheetId="1" hidden="1">{#N/A,#N/A,FALSE,"trend"}</definedName>
    <definedName name="adfa" hidden="1">{#N/A,#N/A,FALSE,"trend"}</definedName>
    <definedName name="Adj">[5]Settings!$A$16:$A$17</definedName>
    <definedName name="Admin_UW_Tax_Table">[6]LU!$M$25:$O$31</definedName>
    <definedName name="agmc6" localSheetId="3">'[7]Page 1'!#REF!</definedName>
    <definedName name="agmc6" localSheetId="21">'[7]Page 1'!#REF!</definedName>
    <definedName name="agmc6" localSheetId="22">'[7]Page 1'!#REF!</definedName>
    <definedName name="agmc6" localSheetId="20">'[7]Page 1'!#REF!</definedName>
    <definedName name="agmc6" localSheetId="1">'[7]Page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3">[2]Identification!#REF!</definedName>
    <definedName name="County1" localSheetId="21">[2]Identification!#REF!</definedName>
    <definedName name="County1" localSheetId="22">[2]Identification!#REF!</definedName>
    <definedName name="County1" localSheetId="20">[2]Identification!#REF!</definedName>
    <definedName name="County1" localSheetId="1">[2]Identification!#REF!</definedName>
    <definedName name="County1">[2]Identification!#REF!</definedName>
    <definedName name="County10" localSheetId="3">[2]Identification!#REF!</definedName>
    <definedName name="County10" localSheetId="21">[2]Identification!#REF!</definedName>
    <definedName name="County10" localSheetId="22">[2]Identification!#REF!</definedName>
    <definedName name="County10" localSheetId="20">[2]Identification!#REF!</definedName>
    <definedName name="County10" localSheetId="1">[2]Identification!#REF!</definedName>
    <definedName name="County10">[2]Identification!#REF!</definedName>
    <definedName name="County11" localSheetId="3">[2]Identification!#REF!</definedName>
    <definedName name="County11" localSheetId="21">[2]Identification!#REF!</definedName>
    <definedName name="County11" localSheetId="22">[2]Identification!#REF!</definedName>
    <definedName name="County11" localSheetId="20">[2]Identification!#REF!</definedName>
    <definedName name="County11" localSheetId="1">[2]Identification!#REF!</definedName>
    <definedName name="County11">[2]Identification!#REF!</definedName>
    <definedName name="County12" localSheetId="3">[2]Identification!#REF!</definedName>
    <definedName name="County12" localSheetId="21">[2]Identification!#REF!</definedName>
    <definedName name="County12" localSheetId="22">[2]Identification!#REF!</definedName>
    <definedName name="County12" localSheetId="20">[2]Identification!#REF!</definedName>
    <definedName name="County12" localSheetId="1">[2]Identification!#REF!</definedName>
    <definedName name="County12">[2]Identification!#REF!</definedName>
    <definedName name="County13" localSheetId="3">[2]Identification!#REF!</definedName>
    <definedName name="County13" localSheetId="21">[2]Identification!#REF!</definedName>
    <definedName name="County13" localSheetId="22">[2]Identification!#REF!</definedName>
    <definedName name="County13" localSheetId="20">[2]Identification!#REF!</definedName>
    <definedName name="County13" localSheetId="1">[2]Identification!#REF!</definedName>
    <definedName name="County13">[2]Identification!#REF!</definedName>
    <definedName name="County14" localSheetId="3">[2]Identification!#REF!</definedName>
    <definedName name="County14" localSheetId="21">[2]Identification!#REF!</definedName>
    <definedName name="County14" localSheetId="22">[2]Identification!#REF!</definedName>
    <definedName name="County14" localSheetId="20">[2]Identification!#REF!</definedName>
    <definedName name="County14" localSheetId="1">[2]Identification!#REF!</definedName>
    <definedName name="County14">[2]Identification!#REF!</definedName>
    <definedName name="County2" localSheetId="3">[2]Identification!#REF!</definedName>
    <definedName name="County2" localSheetId="21">[2]Identification!#REF!</definedName>
    <definedName name="County2" localSheetId="22">[2]Identification!#REF!</definedName>
    <definedName name="County2" localSheetId="20">[2]Identification!#REF!</definedName>
    <definedName name="County2" localSheetId="1">[2]Identification!#REF!</definedName>
    <definedName name="County2">[2]Identification!#REF!</definedName>
    <definedName name="County3" localSheetId="3">[2]Identification!#REF!</definedName>
    <definedName name="County3" localSheetId="21">[2]Identification!#REF!</definedName>
    <definedName name="County3" localSheetId="22">[2]Identification!#REF!</definedName>
    <definedName name="County3" localSheetId="20">[2]Identification!#REF!</definedName>
    <definedName name="County3" localSheetId="1">[2]Identification!#REF!</definedName>
    <definedName name="County3">[2]Identification!#REF!</definedName>
    <definedName name="County4" localSheetId="3">[2]Identification!#REF!</definedName>
    <definedName name="County4" localSheetId="21">[2]Identification!#REF!</definedName>
    <definedName name="County4" localSheetId="22">[2]Identification!#REF!</definedName>
    <definedName name="County4" localSheetId="20">[2]Identification!#REF!</definedName>
    <definedName name="County4" localSheetId="1">[2]Identification!#REF!</definedName>
    <definedName name="County4">[2]Identification!#REF!</definedName>
    <definedName name="County5" localSheetId="3">[2]Identification!#REF!</definedName>
    <definedName name="County5" localSheetId="21">[2]Identification!#REF!</definedName>
    <definedName name="County5" localSheetId="22">[2]Identification!#REF!</definedName>
    <definedName name="County5" localSheetId="20">[2]Identification!#REF!</definedName>
    <definedName name="County5" localSheetId="1">[2]Identification!#REF!</definedName>
    <definedName name="County5">[2]Identification!#REF!</definedName>
    <definedName name="County6" localSheetId="3">[2]Identification!#REF!</definedName>
    <definedName name="County6" localSheetId="21">[2]Identification!#REF!</definedName>
    <definedName name="County6" localSheetId="22">[2]Identification!#REF!</definedName>
    <definedName name="County6" localSheetId="20">[2]Identification!#REF!</definedName>
    <definedName name="County6" localSheetId="1">[2]Identification!#REF!</definedName>
    <definedName name="County6">[2]Identification!#REF!</definedName>
    <definedName name="County7" localSheetId="3">[2]Identification!#REF!</definedName>
    <definedName name="County7" localSheetId="21">[2]Identification!#REF!</definedName>
    <definedName name="County7" localSheetId="22">[2]Identification!#REF!</definedName>
    <definedName name="County7" localSheetId="20">[2]Identification!#REF!</definedName>
    <definedName name="County7" localSheetId="1">[2]Identification!#REF!</definedName>
    <definedName name="County7">[2]Identification!#REF!</definedName>
    <definedName name="County8" localSheetId="3">[2]Identification!#REF!</definedName>
    <definedName name="County8" localSheetId="21">[2]Identification!#REF!</definedName>
    <definedName name="County8" localSheetId="22">[2]Identification!#REF!</definedName>
    <definedName name="County8" localSheetId="20">[2]Identification!#REF!</definedName>
    <definedName name="County8" localSheetId="1">[2]Identification!#REF!</definedName>
    <definedName name="County8">[2]Identification!#REF!</definedName>
    <definedName name="County9" localSheetId="3">[2]Identification!#REF!</definedName>
    <definedName name="County9" localSheetId="21">[2]Identification!#REF!</definedName>
    <definedName name="County9" localSheetId="22">[2]Identification!#REF!</definedName>
    <definedName name="County9" localSheetId="20">[2]Identification!#REF!</definedName>
    <definedName name="County9" localSheetId="1">[2]Identification!#REF!</definedName>
    <definedName name="County9">[2]Identification!#REF!</definedName>
    <definedName name="cromaf" localSheetId="3">COS!cromaf</definedName>
    <definedName name="cromaf" localSheetId="1">'Submission Dates'!cromaf</definedName>
    <definedName name="cromaf">[0]!cromaf</definedName>
    <definedName name="Current" localSheetId="3">'[11]LE Sales COS Roy Variance'!#REF!</definedName>
    <definedName name="Current" localSheetId="21">'[11]LE Sales COS Roy Variance'!#REF!</definedName>
    <definedName name="Current" localSheetId="22">'[11]LE Sales COS Roy Variance'!#REF!</definedName>
    <definedName name="Current" localSheetId="20">'[11]LE Sales COS Roy Variance'!#REF!</definedName>
    <definedName name="Current" localSheetId="1">'[11]LE Sales COS Roy Variance'!#REF!</definedName>
    <definedName name="Current">'[11]LE Sales COS Roy Variance'!#REF!</definedName>
    <definedName name="Dates_INVLEV">'[12]Wk DDD &amp; Ex-Fact'!$A$256:$A$308</definedName>
    <definedName name="DO_NOT_EDIT_FORMAT" localSheetId="3">'[13]PA Trend'!#REF!</definedName>
    <definedName name="DO_NOT_EDIT_FORMAT" localSheetId="21">'[13]PA Trend'!#REF!</definedName>
    <definedName name="DO_NOT_EDIT_FORMAT" localSheetId="22">'[13]PA Trend'!#REF!</definedName>
    <definedName name="DO_NOT_EDIT_FORMAT" localSheetId="20">'[13]PA Trend'!#REF!</definedName>
    <definedName name="DO_NOT_EDIT_FORMAT" localSheetId="1">'[13]PA Trend'!#REF!</definedName>
    <definedName name="DO_NOT_EDIT_FORMAT">'[13]PA Trend'!#REF!</definedName>
    <definedName name="ETABLE" localSheetId="3">'[14]History (PHB)'!#REF!</definedName>
    <definedName name="ETABLE" localSheetId="21">'[14]History (PHB)'!#REF!</definedName>
    <definedName name="ETABLE" localSheetId="22">'[14]History (PHB)'!#REF!</definedName>
    <definedName name="ETABLE" localSheetId="20">'[14]History (PHB)'!#REF!</definedName>
    <definedName name="ETABLE" localSheetId="1">'[14]History (PHB)'!#REF!</definedName>
    <definedName name="ETABLE">'[14]History (PHB)'!#REF!</definedName>
    <definedName name="f" localSheetId="3" hidden="1">{#N/A,#N/A,FALSE,"trend"}</definedName>
    <definedName name="f" localSheetId="21" hidden="1">{#N/A,#N/A,FALSE,"trend"}</definedName>
    <definedName name="f" localSheetId="22" hidden="1">{#N/A,#N/A,FALSE,"trend"}</definedName>
    <definedName name="f" localSheetId="20" hidden="1">{#N/A,#N/A,FALSE,"trend"}</definedName>
    <definedName name="f" localSheetId="1" hidden="1">{#N/A,#N/A,FALSE,"trend"}</definedName>
    <definedName name="f" hidden="1">{#N/A,#N/A,FALSE,"trend"}</definedName>
    <definedName name="fafa" localSheetId="3" hidden="1">{#N/A,#N/A,FALSE,"trend"}</definedName>
    <definedName name="fafa" localSheetId="21" hidden="1">{#N/A,#N/A,FALSE,"trend"}</definedName>
    <definedName name="fafa" localSheetId="22" hidden="1">{#N/A,#N/A,FALSE,"trend"}</definedName>
    <definedName name="fafa" localSheetId="20" hidden="1">{#N/A,#N/A,FALSE,"trend"}</definedName>
    <definedName name="fafa" localSheetId="1" hidden="1">{#N/A,#N/A,FALSE,"trend"}</definedName>
    <definedName name="fafa" hidden="1">{#N/A,#N/A,FALSE,"trend"}</definedName>
    <definedName name="FHPlusRateRange" localSheetId="3">'[15]Rate Summary'!#REF!</definedName>
    <definedName name="FHPlusRateRange" localSheetId="21">'[15]Rate Summary'!#REF!</definedName>
    <definedName name="FHPlusRateRange" localSheetId="22">'[15]Rate Summary'!#REF!</definedName>
    <definedName name="FHPlusRateRange" localSheetId="20">'[15]Rate Summary'!#REF!</definedName>
    <definedName name="FHPlusRateRange" localSheetId="1">'[15]Rate Summary'!#REF!</definedName>
    <definedName name="FHPlusRateRange">'[15]Rate Summary'!#REF!</definedName>
    <definedName name="FHPREG" localSheetId="3">[2]Identification!#REF!</definedName>
    <definedName name="FHPREG" localSheetId="21">[2]Identification!#REF!</definedName>
    <definedName name="FHPREG" localSheetId="22">[2]Identification!#REF!</definedName>
    <definedName name="FHPREG" localSheetId="20">[2]Identification!#REF!</definedName>
    <definedName name="FHPREG" localSheetId="1">[2]Identification!#REF!</definedName>
    <definedName name="FHPREG">[2]Identification!#REF!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 localSheetId="3">COS!georger</definedName>
    <definedName name="georger" localSheetId="1">'Submission Dates'!georger</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 localSheetId="3">COS!macro</definedName>
    <definedName name="macro" localSheetId="1">'Submission Dates'!macro</definedName>
    <definedName name="macro">[0]!macro</definedName>
    <definedName name="macro0" localSheetId="3">COS!macro0</definedName>
    <definedName name="macro0" localSheetId="1">'Submission Dates'!macro0</definedName>
    <definedName name="macro0">[0]!macro0</definedName>
    <definedName name="macro00" localSheetId="3">COS!macro00</definedName>
    <definedName name="macro00" localSheetId="1">'Submission Dates'!macro00</definedName>
    <definedName name="macro00">[0]!macro00</definedName>
    <definedName name="Macro05" localSheetId="3">COS!Macro05</definedName>
    <definedName name="Macro05" localSheetId="1">'Submission Dates'!Macro05</definedName>
    <definedName name="Macro05">[0]!Macro05</definedName>
    <definedName name="Macro10" localSheetId="3">COS!Macro10</definedName>
    <definedName name="Macro10" localSheetId="1">'Submission Dates'!Macro10</definedName>
    <definedName name="Macro10">[0]!Macro10</definedName>
    <definedName name="Macro11" localSheetId="3">COS!Macro11</definedName>
    <definedName name="Macro11" localSheetId="1">'Submission Dates'!Macro11</definedName>
    <definedName name="Macro11">[0]!Macro11</definedName>
    <definedName name="Macro14" localSheetId="3">COS!Macro14</definedName>
    <definedName name="Macro14" localSheetId="1">'Submission Dates'!Macro14</definedName>
    <definedName name="Macro14">[0]!Macro14</definedName>
    <definedName name="macro14a" localSheetId="3">COS!macro14a</definedName>
    <definedName name="macro14a" localSheetId="1">'Submission Dates'!macro14a</definedName>
    <definedName name="macro14a">[0]!macro14a</definedName>
    <definedName name="macro23" localSheetId="3">COS!macro23</definedName>
    <definedName name="macro23" localSheetId="1">'Submission Dates'!macro23</definedName>
    <definedName name="macro23">[0]!macro23</definedName>
    <definedName name="Macro4" localSheetId="3">COS!Macro4</definedName>
    <definedName name="Macro4" localSheetId="1">'Submission Dates'!Macro4</definedName>
    <definedName name="Macro4">[0]!Macro4</definedName>
    <definedName name="Macro5" localSheetId="3">COS!Macro5</definedName>
    <definedName name="Macro5" localSheetId="1">'Submission Dates'!Macro5</definedName>
    <definedName name="Macro5">[0]!Macro5</definedName>
    <definedName name="Macro6" localSheetId="3">COS!Macro6</definedName>
    <definedName name="Macro6" localSheetId="1">'Submission Dates'!Macro6</definedName>
    <definedName name="Macro6">[0]!Macro6</definedName>
    <definedName name="macro69" localSheetId="3">COS!macro69</definedName>
    <definedName name="macro69" localSheetId="1">'Submission Dates'!macro69</definedName>
    <definedName name="macro69">[0]!macro69</definedName>
    <definedName name="macro7" localSheetId="3">COS!macro7</definedName>
    <definedName name="macro7" localSheetId="1">'Submission Dates'!macro7</definedName>
    <definedName name="macro7">[0]!macro7</definedName>
    <definedName name="MCDREG" localSheetId="3">[2]Identification!#REF!</definedName>
    <definedName name="MCDREG" localSheetId="21">[2]Identification!#REF!</definedName>
    <definedName name="MCDREG" localSheetId="22">[2]Identification!#REF!</definedName>
    <definedName name="MCDREG" localSheetId="20">[2]Identification!#REF!</definedName>
    <definedName name="MCDREG" localSheetId="1">[2]Identification!#REF!</definedName>
    <definedName name="MCDREG">[2]Identification!#REF!</definedName>
    <definedName name="Mfg_COS" localSheetId="3">'[11]LE Sales COS Roy Variance'!#REF!</definedName>
    <definedName name="Mfg_COS" localSheetId="21">'[11]LE Sales COS Roy Variance'!#REF!</definedName>
    <definedName name="Mfg_COS" localSheetId="22">'[11]LE Sales COS Roy Variance'!#REF!</definedName>
    <definedName name="Mfg_COS" localSheetId="20">'[11]LE Sales COS Roy Variance'!#REF!</definedName>
    <definedName name="Mfg_COS" localSheetId="1">'[11]LE Sales COS Roy Variance'!#REF!</definedName>
    <definedName name="Mfg_COS">'[11]LE Sales COS Roy Variance'!#REF!</definedName>
    <definedName name="MKTCT" localSheetId="3">'[3]M and S'!#REF!</definedName>
    <definedName name="MKTCT" localSheetId="21">'[3]M and S'!#REF!</definedName>
    <definedName name="MKTCT" localSheetId="22">'[3]M and S'!#REF!</definedName>
    <definedName name="MKTCT" localSheetId="20">'[3]M and S'!#REF!</definedName>
    <definedName name="MKTCT" localSheetId="1">'[3]M and S'!#REF!</definedName>
    <definedName name="MKTCT">'[3]M and S'!#REF!</definedName>
    <definedName name="MktShare_Dollars" localSheetId="3">'[4]Wk DDD &amp; Ex-Fact'!#REF!</definedName>
    <definedName name="MktShare_Dollars" localSheetId="21">'[4]Wk DDD &amp; Ex-Fact'!#REF!</definedName>
    <definedName name="MktShare_Dollars" localSheetId="22">'[4]Wk DDD &amp; Ex-Fact'!#REF!</definedName>
    <definedName name="MktShare_Dollars" localSheetId="20">'[4]Wk DDD &amp; Ex-Fact'!#REF!</definedName>
    <definedName name="MktShare_Dollars" localSheetId="1">'[4]Wk DDD &amp; Ex-Fact'!#REF!</definedName>
    <definedName name="MktShare_Dollars">'[4]Wk DDD &amp; Ex-Fact'!#REF!</definedName>
    <definedName name="MktShare_Units" localSheetId="3">'[4]Wk DDD &amp; Ex-Fact'!#REF!</definedName>
    <definedName name="MktShare_Units" localSheetId="21">'[4]Wk DDD &amp; Ex-Fact'!#REF!</definedName>
    <definedName name="MktShare_Units" localSheetId="22">'[4]Wk DDD &amp; Ex-Fact'!#REF!</definedName>
    <definedName name="MktShare_Units" localSheetId="20">'[4]Wk DDD &amp; Ex-Fact'!#REF!</definedName>
    <definedName name="MktShare_Units" localSheetId="1">'[4]Wk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KMHP" localSheetId="3">COS!newKMHP</definedName>
    <definedName name="newKMHP" localSheetId="1">'Submission Dates'!newKMHP</definedName>
    <definedName name="newKMHP">[0]!newKMHP</definedName>
    <definedName name="NumberCounty" localSheetId="3">[2]Identification!#REF!</definedName>
    <definedName name="NumberCounty" localSheetId="21">[2]Identification!#REF!</definedName>
    <definedName name="NumberCounty" localSheetId="22">[2]Identification!#REF!</definedName>
    <definedName name="NumberCounty" localSheetId="20">[2]Identification!#REF!</definedName>
    <definedName name="NumberCounty" localSheetId="1">[2]Identification!#REF!</definedName>
    <definedName name="NumberCounty">[2]Identification!#REF!</definedName>
    <definedName name="On_Off_Switch">'[23]Program Changes'!$I$3:$I$4</definedName>
    <definedName name="orcam" localSheetId="3">COS!orcam</definedName>
    <definedName name="orcam" localSheetId="1">'Submission Dates'!orcam</definedName>
    <definedName name="orcam">[0]!orcam</definedName>
    <definedName name="orcam5" localSheetId="3">COS!orcam5</definedName>
    <definedName name="orcam5" localSheetId="1">'Submission Dates'!orcam5</definedName>
    <definedName name="orcam5">[0]!orcam5</definedName>
    <definedName name="other" localSheetId="3" hidden="1">{#N/A,#N/A,FALSE,"trend"}</definedName>
    <definedName name="other" localSheetId="21" hidden="1">{#N/A,#N/A,FALSE,"trend"}</definedName>
    <definedName name="other" localSheetId="22" hidden="1">{#N/A,#N/A,FALSE,"trend"}</definedName>
    <definedName name="other" localSheetId="20" hidden="1">{#N/A,#N/A,FALSE,"trend"}</definedName>
    <definedName name="other" localSheetId="1" hidden="1">{#N/A,#N/A,FALSE,"trend"}</definedName>
    <definedName name="other" hidden="1">{#N/A,#N/A,FALSE,"trend"}</definedName>
    <definedName name="otherUC" localSheetId="3" hidden="1">{#N/A,#N/A,FALSE,"trend"}</definedName>
    <definedName name="otherUC" localSheetId="21" hidden="1">{#N/A,#N/A,FALSE,"trend"}</definedName>
    <definedName name="otherUC" localSheetId="22" hidden="1">{#N/A,#N/A,FALSE,"trend"}</definedName>
    <definedName name="otherUC" localSheetId="20" hidden="1">{#N/A,#N/A,FALSE,"trend"}</definedName>
    <definedName name="otherUC" localSheetId="1" hidden="1">{#N/A,#N/A,FALSE,"trend"}</definedName>
    <definedName name="otherUC" hidden="1">{#N/A,#N/A,FALSE,"trend"}</definedName>
    <definedName name="ouc" localSheetId="3" hidden="1">{#N/A,#N/A,FALSE,"trend"}</definedName>
    <definedName name="ouc" localSheetId="1" hidden="1">{#N/A,#N/A,FALSE,"trend"}</definedName>
    <definedName name="ouc" hidden="1">{#N/A,#N/A,FALSE,"trend"}</definedName>
    <definedName name="pay">'[24]Vlookup Tables'!$A$1:$AY$13000</definedName>
    <definedName name="Pay_scale">'[25]Vlookup Tables'!$A$1:$AZ$25000</definedName>
    <definedName name="PHP" localSheetId="3" hidden="1">{#N/A,#N/A,FALSE,"trend"}</definedName>
    <definedName name="PHP" localSheetId="21" hidden="1">{#N/A,#N/A,FALSE,"trend"}</definedName>
    <definedName name="PHP" localSheetId="22" hidden="1">{#N/A,#N/A,FALSE,"trend"}</definedName>
    <definedName name="PHP" localSheetId="20" hidden="1">{#N/A,#N/A,FALSE,"trend"}</definedName>
    <definedName name="PHP" localSheetId="1" hidden="1">{#N/A,#N/A,FALSE,"trend"}</definedName>
    <definedName name="PHP" hidden="1">{#N/A,#N/A,FALSE,"trend"}</definedName>
    <definedName name="phys" localSheetId="3" hidden="1">{#N/A,#N/A,FALSE,"trend"}</definedName>
    <definedName name="phys" localSheetId="21" hidden="1">{#N/A,#N/A,FALSE,"trend"}</definedName>
    <definedName name="phys" localSheetId="22" hidden="1">{#N/A,#N/A,FALSE,"trend"}</definedName>
    <definedName name="phys" localSheetId="20" hidden="1">{#N/A,#N/A,FALSE,"trend"}</definedName>
    <definedName name="phys" localSheetId="1" hidden="1">{#N/A,#N/A,FALSE,"trend"}</definedName>
    <definedName name="phys" hidden="1">{#N/A,#N/A,FALSE,"trend"}</definedName>
    <definedName name="physician" localSheetId="3" hidden="1">{#N/A,#N/A,FALSE,"trend"}</definedName>
    <definedName name="physician" localSheetId="21" hidden="1">{#N/A,#N/A,FALSE,"trend"}</definedName>
    <definedName name="physician" localSheetId="22" hidden="1">{#N/A,#N/A,FALSE,"trend"}</definedName>
    <definedName name="physician" localSheetId="20" hidden="1">{#N/A,#N/A,FALSE,"trend"}</definedName>
    <definedName name="physician" localSheetId="1" hidden="1">{#N/A,#N/A,FALSE,"trend"}</definedName>
    <definedName name="physician" hidden="1">{#N/A,#N/A,FALSE,"trend"}</definedName>
    <definedName name="PRG_Selection">[18]OUTPUT!$D$13</definedName>
    <definedName name="PRICE_6" localSheetId="3">[9]SD01!#REF!</definedName>
    <definedName name="PRICE_6" localSheetId="21">[9]SD01!#REF!</definedName>
    <definedName name="PRICE_6" localSheetId="22">[9]SD01!#REF!</definedName>
    <definedName name="PRICE_6" localSheetId="20">[9]SD01!#REF!</definedName>
    <definedName name="PRICE_6" localSheetId="1">[9]SD01!#REF!</definedName>
    <definedName name="PRICE_6">[9]SD01!#REF!</definedName>
    <definedName name="PRICE_7" localSheetId="3">[9]SD01!#REF!</definedName>
    <definedName name="PRICE_7" localSheetId="21">[9]SD01!#REF!</definedName>
    <definedName name="PRICE_7" localSheetId="22">[9]SD01!#REF!</definedName>
    <definedName name="PRICE_7" localSheetId="20">[9]SD01!#REF!</definedName>
    <definedName name="PRICE_7" localSheetId="1">[9]SD01!#REF!</definedName>
    <definedName name="PRICE_7">[9]SD01!#REF!</definedName>
    <definedName name="PRICE_8" localSheetId="3">[9]SD01!#REF!</definedName>
    <definedName name="PRICE_8" localSheetId="21">[9]SD01!#REF!</definedName>
    <definedName name="PRICE_8" localSheetId="22">[9]SD01!#REF!</definedName>
    <definedName name="PRICE_8" localSheetId="20">[9]SD01!#REF!</definedName>
    <definedName name="PRICE_8" localSheetId="1">[9]SD01!#REF!</definedName>
    <definedName name="PRICE_8">[9]SD01!#REF!</definedName>
    <definedName name="_xlnm.Print_Area" localSheetId="10">'Admin Descriptions'!$A$1:$E$74</definedName>
    <definedName name="_xlnm.Print_Area" localSheetId="9">'Admin Exp Detail'!$A$1:$K$91</definedName>
    <definedName name="_xlnm.Print_Area" localSheetId="25">'Annual Audit Instructions'!$A$1:$K$23</definedName>
    <definedName name="_xlnm.Print_Area" localSheetId="23">Checklist!$A$1:$F$107,Checklist!$H$1:$N$15</definedName>
    <definedName name="_xlnm.Print_Area" localSheetId="4">Checks!$A$1:$D$17</definedName>
    <definedName name="_xlnm.Print_Area" localSheetId="3">COS!$A$1:$G$61</definedName>
    <definedName name="_xlnm.Print_Area" localSheetId="12">'Delivery Counts'!$B$1:$I$125</definedName>
    <definedName name="_xlnm.Print_Area" localSheetId="14">'Delivery Svcs Report'!$A$1:$S$1753</definedName>
    <definedName name="_xlnm.Print_Area" localSheetId="21">IMD!$A$1:$J$218</definedName>
    <definedName name="_xlnm.Print_Area" localSheetId="5">Import!$A$1:$R$35</definedName>
    <definedName name="_xlnm.Print_Area" localSheetId="19">'In Lieu of Svcs'!$A$1:$P$257</definedName>
    <definedName name="_xlnm.Print_Area" localSheetId="7">'Income Statement'!$A$1:$U$137</definedName>
    <definedName name="_xlnm.Print_Area" localSheetId="17">'Lag Triangles Certification'!$A$1:$D$24</definedName>
    <definedName name="_xlnm.Print_Area" localSheetId="6">'Member Months'!$A$1:$L$240</definedName>
    <definedName name="_xlnm.Print_Area" localSheetId="13">'Non-Delivery Svcs Report'!$A$1:$R$3913</definedName>
    <definedName name="_xlnm.Print_Area" localSheetId="22">'Other Contractual Req'!$A$1:$K$2509</definedName>
    <definedName name="_xlnm.Print_Area" localSheetId="24">'Quarterly Rpt Certification'!$A$1:$F$24</definedName>
    <definedName name="_xlnm.Print_Area" localSheetId="27">'Reconciliation Certification'!$A$1:$D$22</definedName>
    <definedName name="_xlnm.Print_Area" localSheetId="15">'Report vs Lags'!$A$1:$N$36</definedName>
    <definedName name="_xlnm.Print_Area" localSheetId="2">'Rpt Instructions'!$A$1:$G$99</definedName>
    <definedName name="_xlnm.Print_Area" localSheetId="20">'Subcontracted Providers'!$A$1:$K$93</definedName>
    <definedName name="_xlnm.Print_Area" localSheetId="1">'Submission Dates'!$A$1:$I$34</definedName>
    <definedName name="_xlnm.Print_Area" localSheetId="8">'Third Party Liability'!$A$1:$K$35</definedName>
    <definedName name="_xlnm.Print_Area" localSheetId="18">'Value Added Svcs'!$A$1:$L$1007</definedName>
    <definedName name="_xlnm.Print_Titles" localSheetId="10">'Admin Descriptions'!$3:$8</definedName>
    <definedName name="_xlnm.Print_Titles" localSheetId="14">'Delivery Svcs Report'!$2:$5</definedName>
    <definedName name="_xlnm.Print_Titles" localSheetId="16">'Lag Triangles'!$A:$B</definedName>
    <definedName name="_xlnm.Print_Titles" localSheetId="13">'Non-Delivery Svcs Report'!$2:$5</definedName>
    <definedName name="_xlnm.Print_Titles" localSheetId="18">'Value Added Svcs'!$A:$B,'Value Added Svcs'!$1:$7</definedName>
    <definedName name="Procto">'[26]Qtrly Analysis'!$A$3:$Z$56</definedName>
    <definedName name="Q1_FX" localSheetId="3">'[3]Other Inc(Exp)'!#REF!</definedName>
    <definedName name="Q1_FX" localSheetId="21">'[3]Other Inc(Exp)'!#REF!</definedName>
    <definedName name="Q1_FX" localSheetId="22">'[3]Other Inc(Exp)'!#REF!</definedName>
    <definedName name="Q1_FX" localSheetId="20">'[3]Other Inc(Exp)'!#REF!</definedName>
    <definedName name="Q1_FX" localSheetId="1">'[3]Other Inc(Exp)'!#REF!</definedName>
    <definedName name="Q1_FX">'[3]Other Inc(Exp)'!#REF!</definedName>
    <definedName name="Q1_Interest_Income" localSheetId="3">'[3]Other Inc(Exp)'!#REF!</definedName>
    <definedName name="Q1_Interest_Income" localSheetId="21">'[3]Other Inc(Exp)'!#REF!</definedName>
    <definedName name="Q1_Interest_Income" localSheetId="22">'[3]Other Inc(Exp)'!#REF!</definedName>
    <definedName name="Q1_Interest_Income" localSheetId="20">'[3]Other Inc(Exp)'!#REF!</definedName>
    <definedName name="Q1_Interest_Income" localSheetId="1">'[3]Other Inc(Exp)'!#REF!</definedName>
    <definedName name="Q1_Interest_Income">'[3]Other Inc(Exp)'!#REF!</definedName>
    <definedName name="Q1_Taxes_Thousands" localSheetId="3">'[3]Assumptions &amp; Calculations'!#REF!</definedName>
    <definedName name="Q1_Taxes_Thousands" localSheetId="21">'[3]Assumptions &amp; Calculations'!#REF!</definedName>
    <definedName name="Q1_Taxes_Thousands" localSheetId="22">'[3]Assumptions &amp; Calculations'!#REF!</definedName>
    <definedName name="Q1_Taxes_Thousands" localSheetId="20">'[3]Assumptions &amp; Calculations'!#REF!</definedName>
    <definedName name="Q1_Taxes_Thousands" localSheetId="1">'[3]Assumptions &amp; Calculations'!#REF!</definedName>
    <definedName name="Q1_Taxes_Thousands">'[3]Assumptions &amp; Calculations'!#REF!</definedName>
    <definedName name="Q2_FX" localSheetId="3">'[3]Other Inc(Exp)'!#REF!</definedName>
    <definedName name="Q2_FX" localSheetId="21">'[3]Other Inc(Exp)'!#REF!</definedName>
    <definedName name="Q2_FX" localSheetId="22">'[3]Other Inc(Exp)'!#REF!</definedName>
    <definedName name="Q2_FX" localSheetId="20">'[3]Other Inc(Exp)'!#REF!</definedName>
    <definedName name="Q2_FX" localSheetId="1">'[3]Other Inc(Exp)'!#REF!</definedName>
    <definedName name="Q2_FX">'[3]Other Inc(Exp)'!#REF!</definedName>
    <definedName name="Q2_Interest_Income" localSheetId="3">'[3]Other Inc(Exp)'!#REF!</definedName>
    <definedName name="Q2_Interest_Income" localSheetId="21">'[3]Other Inc(Exp)'!#REF!</definedName>
    <definedName name="Q2_Interest_Income" localSheetId="22">'[3]Other Inc(Exp)'!#REF!</definedName>
    <definedName name="Q2_Interest_Income" localSheetId="20">'[3]Other Inc(Exp)'!#REF!</definedName>
    <definedName name="Q2_Interest_Income" localSheetId="1">'[3]Other Inc(Exp)'!#REF!</definedName>
    <definedName name="Q2_Interest_Income">'[3]Other Inc(Exp)'!#REF!</definedName>
    <definedName name="Q2_Taxes_Thousands" localSheetId="3">'[3]Assumptions &amp; Calculations'!#REF!</definedName>
    <definedName name="Q2_Taxes_Thousands" localSheetId="21">'[3]Assumptions &amp; Calculations'!#REF!</definedName>
    <definedName name="Q2_Taxes_Thousands" localSheetId="22">'[3]Assumptions &amp; Calculations'!#REF!</definedName>
    <definedName name="Q2_Taxes_Thousands" localSheetId="20">'[3]Assumptions &amp; Calculations'!#REF!</definedName>
    <definedName name="Q2_Taxes_Thousands" localSheetId="1">'[3]Assumptions &amp; Calculations'!#REF!</definedName>
    <definedName name="Q2_Taxes_Thousands">'[3]Assumptions &amp; Calculations'!#REF!</definedName>
    <definedName name="Q3_FX" localSheetId="3">'[3]Other Inc(Exp)'!#REF!</definedName>
    <definedName name="Q3_FX" localSheetId="21">'[3]Other Inc(Exp)'!#REF!</definedName>
    <definedName name="Q3_FX" localSheetId="22">'[3]Other Inc(Exp)'!#REF!</definedName>
    <definedName name="Q3_FX" localSheetId="20">'[3]Other Inc(Exp)'!#REF!</definedName>
    <definedName name="Q3_FX" localSheetId="1">'[3]Other Inc(Exp)'!#REF!</definedName>
    <definedName name="Q3_FX">'[3]Other Inc(Exp)'!#REF!</definedName>
    <definedName name="Q3_Interest_Income" localSheetId="3">'[3]Other Inc(Exp)'!#REF!</definedName>
    <definedName name="Q3_Interest_Income" localSheetId="21">'[3]Other Inc(Exp)'!#REF!</definedName>
    <definedName name="Q3_Interest_Income" localSheetId="22">'[3]Other Inc(Exp)'!#REF!</definedName>
    <definedName name="Q3_Interest_Income" localSheetId="20">'[3]Other Inc(Exp)'!#REF!</definedName>
    <definedName name="Q3_Interest_Income" localSheetId="1">'[3]Other Inc(Exp)'!#REF!</definedName>
    <definedName name="Q3_Interest_Income">'[3]Other Inc(Exp)'!#REF!</definedName>
    <definedName name="Q3_Taxes_Thousands" localSheetId="3">'[3]Assumptions &amp; Calculations'!#REF!</definedName>
    <definedName name="Q3_Taxes_Thousands" localSheetId="21">'[3]Assumptions &amp; Calculations'!#REF!</definedName>
    <definedName name="Q3_Taxes_Thousands" localSheetId="22">'[3]Assumptions &amp; Calculations'!#REF!</definedName>
    <definedName name="Q3_Taxes_Thousands" localSheetId="20">'[3]Assumptions &amp; Calculations'!#REF!</definedName>
    <definedName name="Q3_Taxes_Thousands" localSheetId="1">'[3]Assumptions &amp; Calculations'!#REF!</definedName>
    <definedName name="Q3_Taxes_Thousands">'[3]Assumptions &amp; Calculations'!#REF!</definedName>
    <definedName name="Q4_FX" localSheetId="3">'[3]Other Inc(Exp)'!#REF!</definedName>
    <definedName name="Q4_FX" localSheetId="21">'[3]Other Inc(Exp)'!#REF!</definedName>
    <definedName name="Q4_FX" localSheetId="22">'[3]Other Inc(Exp)'!#REF!</definedName>
    <definedName name="Q4_FX" localSheetId="20">'[3]Other Inc(Exp)'!#REF!</definedName>
    <definedName name="Q4_FX" localSheetId="1">'[3]Other Inc(Exp)'!#REF!</definedName>
    <definedName name="Q4_FX">'[3]Other Inc(Exp)'!#REF!</definedName>
    <definedName name="Q4_Interest_Income" localSheetId="3">'[3]Other Inc(Exp)'!#REF!</definedName>
    <definedName name="Q4_Interest_Income" localSheetId="21">'[3]Other Inc(Exp)'!#REF!</definedName>
    <definedName name="Q4_Interest_Income" localSheetId="22">'[3]Other Inc(Exp)'!#REF!</definedName>
    <definedName name="Q4_Interest_Income" localSheetId="20">'[3]Other Inc(Exp)'!#REF!</definedName>
    <definedName name="Q4_Interest_Income" localSheetId="1">'[3]Other Inc(Exp)'!#REF!</definedName>
    <definedName name="Q4_Interest_Income">'[3]Other Inc(Exp)'!#REF!</definedName>
    <definedName name="Q4_Minority_Interest" localSheetId="3">'[11]Other Inc(Exp)'!#REF!</definedName>
    <definedName name="Q4_Minority_Interest" localSheetId="21">'[11]Other Inc(Exp)'!#REF!</definedName>
    <definedName name="Q4_Minority_Interest" localSheetId="22">'[11]Other Inc(Exp)'!#REF!</definedName>
    <definedName name="Q4_Minority_Interest" localSheetId="20">'[11]Other Inc(Exp)'!#REF!</definedName>
    <definedName name="Q4_Minority_Interest" localSheetId="1">'[11]Other Inc(Exp)'!#REF!</definedName>
    <definedName name="Q4_Minority_Interest">'[11]Other Inc(Exp)'!#REF!</definedName>
    <definedName name="Q4_Taxes_Thousands" localSheetId="3">'[3]Assumptions &amp; Calculations'!#REF!</definedName>
    <definedName name="Q4_Taxes_Thousands" localSheetId="21">'[3]Assumptions &amp; Calculations'!#REF!</definedName>
    <definedName name="Q4_Taxes_Thousands" localSheetId="22">'[3]Assumptions &amp; Calculations'!#REF!</definedName>
    <definedName name="Q4_Taxes_Thousands" localSheetId="20">'[3]Assumptions &amp; Calculations'!#REF!</definedName>
    <definedName name="Q4_Taxes_Thousands" localSheetId="1">'[3]Assumptions &amp; Calculations'!#REF!</definedName>
    <definedName name="Q4_Taxes_Thousands">'[3]Assumptions &amp; Calculations'!#REF!</definedName>
    <definedName name="RawDDD" localSheetId="3">'[4]Wk DDD &amp; Ex-Fact'!#REF!</definedName>
    <definedName name="RawDDD" localSheetId="21">'[4]Wk DDD &amp; Ex-Fact'!#REF!</definedName>
    <definedName name="RawDDD" localSheetId="22">'[4]Wk DDD &amp; Ex-Fact'!#REF!</definedName>
    <definedName name="RawDDD" localSheetId="20">'[4]Wk DDD &amp; Ex-Fact'!#REF!</definedName>
    <definedName name="RawDDD" localSheetId="1">'[4]Wk DDD &amp; Ex-Fact'!#REF!</definedName>
    <definedName name="RawDDD">'[4]Wk DDD &amp; Ex-Fact'!#REF!</definedName>
    <definedName name="REN">24188000</definedName>
    <definedName name="s" localSheetId="3" hidden="1">{#N/A,#N/A,FALSE,"trend"}</definedName>
    <definedName name="s" localSheetId="21" hidden="1">{#N/A,#N/A,FALSE,"trend"}</definedName>
    <definedName name="s" localSheetId="22" hidden="1">{#N/A,#N/A,FALSE,"trend"}</definedName>
    <definedName name="s" localSheetId="20" hidden="1">{#N/A,#N/A,FALSE,"trend"}</definedName>
    <definedName name="s" localSheetId="1"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localSheetId="3" hidden="1">{#N/A,#N/A,FALSE,"trend"}</definedName>
    <definedName name="test" localSheetId="1" hidden="1">{#N/A,#N/A,FALSE,"trend"}</definedName>
    <definedName name="test" hidden="1">{#N/A,#N/A,FALSE,"trend"}</definedName>
    <definedName name="Total_FX" localSheetId="3">'[3]Other Inc(Exp)'!#REF!</definedName>
    <definedName name="Total_FX" localSheetId="21">'[3]Other Inc(Exp)'!#REF!</definedName>
    <definedName name="Total_FX" localSheetId="22">'[3]Other Inc(Exp)'!#REF!</definedName>
    <definedName name="Total_FX" localSheetId="20">'[3]Other Inc(Exp)'!#REF!</definedName>
    <definedName name="Total_FX" localSheetId="1">'[3]Other Inc(Exp)'!#REF!</definedName>
    <definedName name="Total_FX">'[3]Other Inc(Exp)'!#REF!</definedName>
    <definedName name="Total_Int_Income" localSheetId="3">'[3]Other Inc(Exp)'!#REF!</definedName>
    <definedName name="Total_Int_Income" localSheetId="21">'[3]Other Inc(Exp)'!#REF!</definedName>
    <definedName name="Total_Int_Income" localSheetId="22">'[3]Other Inc(Exp)'!#REF!</definedName>
    <definedName name="Total_Int_Income" localSheetId="20">'[3]Other Inc(Exp)'!#REF!</definedName>
    <definedName name="Total_Int_Income" localSheetId="1">'[3]Other Inc(Exp)'!#REF!</definedName>
    <definedName name="Total_Int_Income">'[3]Other Inc(Exp)'!#REF!</definedName>
    <definedName name="Total_LE" localSheetId="3">'[4]Wk DDD &amp; Ex-Fact'!#REF!</definedName>
    <definedName name="Total_LE" localSheetId="21">'[4]Wk DDD &amp; Ex-Fact'!#REF!</definedName>
    <definedName name="Total_LE" localSheetId="22">'[4]Wk DDD &amp; Ex-Fact'!#REF!</definedName>
    <definedName name="Total_LE" localSheetId="20">'[4]Wk DDD &amp; Ex-Fact'!#REF!</definedName>
    <definedName name="Total_LE" localSheetId="1">'[4]Wk DDD &amp; Ex-Fact'!#REF!</definedName>
    <definedName name="Total_LE">'[4]Wk DDD &amp; Ex-Fact'!#REF!</definedName>
    <definedName name="Total_Taxes_Thousands" localSheetId="3">'[3]Assumptions &amp; Calculations'!#REF!</definedName>
    <definedName name="Total_Taxes_Thousands" localSheetId="21">'[3]Assumptions &amp; Calculations'!#REF!</definedName>
    <definedName name="Total_Taxes_Thousands" localSheetId="22">'[3]Assumptions &amp; Calculations'!#REF!</definedName>
    <definedName name="Total_Taxes_Thousands" localSheetId="20">'[3]Assumptions &amp; Calculations'!#REF!</definedName>
    <definedName name="Total_Taxes_Thousands" localSheetId="1">'[3]Assumptions &amp; Calculations'!#REF!</definedName>
    <definedName name="Total_Taxes_Thousands">'[3]Assumptions &amp; Calculations'!#REF!</definedName>
    <definedName name="TURN_OFF_ROW_AND_COLUMN_HEADINGS__f">'[30]#REF'!$A$479</definedName>
    <definedName name="Uplift" localSheetId="3">'[4]Wk DDD &amp; Ex-Fact'!#REF!</definedName>
    <definedName name="Uplift" localSheetId="21">'[4]Wk DDD &amp; Ex-Fact'!#REF!</definedName>
    <definedName name="Uplift" localSheetId="22">'[4]Wk DDD &amp; Ex-Fact'!#REF!</definedName>
    <definedName name="Uplift" localSheetId="20">'[4]Wk DDD &amp; Ex-Fact'!#REF!</definedName>
    <definedName name="Uplift" localSheetId="1">'[4]Wk DDD &amp; Ex-Fact'!#REF!</definedName>
    <definedName name="Uplift">'[4]Wk DDD &amp; Ex-Fact'!#REF!</definedName>
    <definedName name="Uti_1000" localSheetId="3" hidden="1">{#N/A,#N/A,FALSE,"trend"}</definedName>
    <definedName name="Uti_1000" localSheetId="21" hidden="1">{#N/A,#N/A,FALSE,"trend"}</definedName>
    <definedName name="Uti_1000" localSheetId="22" hidden="1">{#N/A,#N/A,FALSE,"trend"}</definedName>
    <definedName name="Uti_1000" localSheetId="20" hidden="1">{#N/A,#N/A,FALSE,"trend"}</definedName>
    <definedName name="Uti_1000" localSheetId="1" hidden="1">{#N/A,#N/A,FALSE,"trend"}</definedName>
    <definedName name="Uti_1000" hidden="1">{#N/A,#N/A,FALSE,"trend"}</definedName>
    <definedName name="Util_1000" localSheetId="3" hidden="1">{#N/A,#N/A,FALSE,"trend"}</definedName>
    <definedName name="Util_1000" localSheetId="21" hidden="1">{#N/A,#N/A,FALSE,"trend"}</definedName>
    <definedName name="Util_1000" localSheetId="22" hidden="1">{#N/A,#N/A,FALSE,"trend"}</definedName>
    <definedName name="Util_1000" localSheetId="20" hidden="1">{#N/A,#N/A,FALSE,"trend"}</definedName>
    <definedName name="Util_1000" localSheetId="1" hidden="1">{#N/A,#N/A,FALSE,"trend"}</definedName>
    <definedName name="Util_1000" hidden="1">{#N/A,#N/A,FALSE,"trend"}</definedName>
    <definedName name="Utilization" localSheetId="3" hidden="1">{#N/A,#N/A,FALSE,"trend"}</definedName>
    <definedName name="Utilization" localSheetId="21" hidden="1">{#N/A,#N/A,FALSE,"trend"}</definedName>
    <definedName name="Utilization" localSheetId="22" hidden="1">{#N/A,#N/A,FALSE,"trend"}</definedName>
    <definedName name="Utilization" localSheetId="20" hidden="1">{#N/A,#N/A,FALSE,"trend"}</definedName>
    <definedName name="Utilization" localSheetId="1"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localSheetId="3" hidden="1">{#N/A,#N/A,FALSE,"Topline";#N/A,#N/A,FALSE,"LE Sum'99";#N/A,#N/A,FALSE,"Demand Growth"}</definedName>
    <definedName name="wrn.LE." localSheetId="1" hidden="1">{#N/A,#N/A,FALSE,"Topline";#N/A,#N/A,FALSE,"LE Sum'99";#N/A,#N/A,FALSE,"Demand Growth"}</definedName>
    <definedName name="wrn.LE." hidden="1">{#N/A,#N/A,FALSE,"Topline";#N/A,#N/A,FALSE,"LE Sum'99";#N/A,#N/A,FALSE,"Demand Growth"}</definedName>
    <definedName name="wrn.util." localSheetId="3" hidden="1">{#N/A,#N/A,FALSE,"trend"}</definedName>
    <definedName name="wrn.util." localSheetId="21" hidden="1">{#N/A,#N/A,FALSE,"trend"}</definedName>
    <definedName name="wrn.util." localSheetId="22" hidden="1">{#N/A,#N/A,FALSE,"trend"}</definedName>
    <definedName name="wrn.util." localSheetId="20" hidden="1">{#N/A,#N/A,FALSE,"trend"}</definedName>
    <definedName name="wrn.util." localSheetId="1" hidden="1">{#N/A,#N/A,FALSE,"trend"}</definedName>
    <definedName name="wrn.util." hidden="1">{#N/A,#N/A,FALSE,"trend"}</definedName>
    <definedName name="YOY_Schedule">'[26]Qtrly Analysis'!$Q$59:$W$140</definedName>
  </definedNames>
  <calcPr calcId="162913"/>
</workbook>
</file>

<file path=xl/calcChain.xml><?xml version="1.0" encoding="utf-8"?>
<calcChain xmlns="http://schemas.openxmlformats.org/spreadsheetml/2006/main">
  <c r="A53" i="30" l="1"/>
  <c r="A45" i="30"/>
  <c r="A37" i="30"/>
  <c r="A30" i="30"/>
  <c r="A29" i="30"/>
  <c r="B1715" i="25"/>
  <c r="B1714" i="25"/>
  <c r="B1713" i="25"/>
  <c r="B1712" i="25"/>
  <c r="B1711" i="25"/>
  <c r="B1710" i="25"/>
  <c r="B1709" i="25"/>
  <c r="B1708" i="25"/>
  <c r="B1707" i="25"/>
  <c r="B1706" i="25"/>
  <c r="B1705" i="25"/>
  <c r="B1704" i="25"/>
  <c r="B1703" i="25"/>
  <c r="B1702" i="25"/>
  <c r="B1701" i="25"/>
  <c r="B1700" i="25"/>
  <c r="B1699" i="25"/>
  <c r="B1698" i="25"/>
  <c r="B1571" i="25"/>
  <c r="B1570" i="25"/>
  <c r="B1569" i="25"/>
  <c r="B1568" i="25"/>
  <c r="B1567" i="25"/>
  <c r="B1566" i="25"/>
  <c r="B1565" i="25"/>
  <c r="B1564" i="25"/>
  <c r="B1563" i="25"/>
  <c r="B1562" i="25"/>
  <c r="B1561" i="25"/>
  <c r="B1560" i="25"/>
  <c r="B1559" i="25"/>
  <c r="B1558" i="25"/>
  <c r="B1557" i="25"/>
  <c r="B1556" i="25"/>
  <c r="B1555" i="25"/>
  <c r="B1554" i="25"/>
  <c r="B1427" i="25"/>
  <c r="B1426" i="25"/>
  <c r="B1425" i="25"/>
  <c r="B1424" i="25"/>
  <c r="B1423" i="25"/>
  <c r="B1422" i="25"/>
  <c r="B1421" i="25"/>
  <c r="B1420" i="25"/>
  <c r="B1419" i="25"/>
  <c r="B1418" i="25"/>
  <c r="B1417" i="25"/>
  <c r="B1416" i="25"/>
  <c r="B1415" i="25"/>
  <c r="B1414" i="25"/>
  <c r="B1413" i="25"/>
  <c r="B1412" i="25"/>
  <c r="B1411" i="25"/>
  <c r="B1410" i="25"/>
  <c r="B1283" i="25"/>
  <c r="B1282" i="25"/>
  <c r="B1281" i="25"/>
  <c r="B1280" i="25"/>
  <c r="B1279" i="25"/>
  <c r="B1278" i="25"/>
  <c r="B1277" i="25"/>
  <c r="B1276" i="25"/>
  <c r="B1275" i="25"/>
  <c r="B1274" i="25"/>
  <c r="B1273" i="25"/>
  <c r="B1272" i="25"/>
  <c r="B1271" i="25"/>
  <c r="B1270" i="25"/>
  <c r="B1269" i="25"/>
  <c r="B1268" i="25"/>
  <c r="B1267" i="25"/>
  <c r="B1266" i="25"/>
  <c r="B1139" i="25"/>
  <c r="B1138" i="25"/>
  <c r="B1137" i="25"/>
  <c r="B1136" i="25"/>
  <c r="B1135" i="25"/>
  <c r="B1134" i="25"/>
  <c r="B1133" i="25"/>
  <c r="B1132" i="25"/>
  <c r="B1131" i="25"/>
  <c r="B1130" i="25"/>
  <c r="B1129" i="25"/>
  <c r="B1128" i="25"/>
  <c r="B1127" i="25"/>
  <c r="B1126" i="25"/>
  <c r="B1125" i="25"/>
  <c r="B1124" i="25"/>
  <c r="B1123" i="25"/>
  <c r="B1122" i="25"/>
  <c r="B995" i="25"/>
  <c r="B994" i="25"/>
  <c r="B993" i="25"/>
  <c r="B992" i="25"/>
  <c r="B991" i="25"/>
  <c r="B990" i="25"/>
  <c r="B989" i="25"/>
  <c r="B988" i="25"/>
  <c r="B987" i="25"/>
  <c r="B986" i="25"/>
  <c r="B985" i="25"/>
  <c r="B984" i="25"/>
  <c r="B983" i="25"/>
  <c r="B982" i="25"/>
  <c r="B981" i="25"/>
  <c r="B980" i="25"/>
  <c r="B979" i="25"/>
  <c r="B978" i="25"/>
  <c r="B851" i="25"/>
  <c r="B850" i="25"/>
  <c r="B849" i="25"/>
  <c r="B848" i="25"/>
  <c r="B847" i="25"/>
  <c r="B846" i="25"/>
  <c r="B845" i="25"/>
  <c r="B844" i="25"/>
  <c r="B843" i="25"/>
  <c r="B842" i="25"/>
  <c r="B841" i="25"/>
  <c r="B840" i="25"/>
  <c r="B839" i="25"/>
  <c r="B838" i="25"/>
  <c r="B837" i="25"/>
  <c r="B836" i="25"/>
  <c r="B835" i="25"/>
  <c r="B834" i="25"/>
  <c r="B707" i="25"/>
  <c r="B706" i="25"/>
  <c r="B705" i="25"/>
  <c r="B704" i="25"/>
  <c r="B703" i="25"/>
  <c r="B702" i="25"/>
  <c r="B701" i="25"/>
  <c r="B700" i="25"/>
  <c r="B699" i="25"/>
  <c r="B698" i="25"/>
  <c r="B697" i="25"/>
  <c r="B696" i="25"/>
  <c r="B695" i="25"/>
  <c r="B694" i="25"/>
  <c r="B693" i="25"/>
  <c r="B692" i="25"/>
  <c r="B691" i="25"/>
  <c r="B690" i="25"/>
  <c r="B563" i="25"/>
  <c r="B562" i="25"/>
  <c r="B561" i="25"/>
  <c r="B560" i="25"/>
  <c r="B559" i="25"/>
  <c r="B558" i="25"/>
  <c r="B557" i="25"/>
  <c r="B556" i="25"/>
  <c r="B555" i="25"/>
  <c r="B554" i="25"/>
  <c r="B553" i="25"/>
  <c r="B552" i="25"/>
  <c r="B551" i="25"/>
  <c r="B550" i="25"/>
  <c r="B549" i="25"/>
  <c r="B548" i="25"/>
  <c r="B547" i="25"/>
  <c r="B546" i="25"/>
  <c r="B419" i="25"/>
  <c r="B418" i="25"/>
  <c r="B417" i="25"/>
  <c r="B416" i="25"/>
  <c r="B415" i="25"/>
  <c r="B414" i="25"/>
  <c r="B413" i="25"/>
  <c r="B412" i="25"/>
  <c r="B411" i="25"/>
  <c r="B410" i="25"/>
  <c r="B409" i="25"/>
  <c r="B408" i="25"/>
  <c r="B407" i="25"/>
  <c r="B406" i="25"/>
  <c r="B405" i="25"/>
  <c r="B404" i="25"/>
  <c r="B403" i="25"/>
  <c r="B402" i="25"/>
  <c r="B275" i="25"/>
  <c r="B274" i="25"/>
  <c r="B273" i="25"/>
  <c r="B272" i="25"/>
  <c r="B271" i="25"/>
  <c r="B270" i="25"/>
  <c r="B269" i="25"/>
  <c r="B268" i="25"/>
  <c r="B267" i="25"/>
  <c r="B266" i="25"/>
  <c r="B265" i="25"/>
  <c r="B264" i="25"/>
  <c r="B263" i="25"/>
  <c r="B262" i="25"/>
  <c r="B261" i="25"/>
  <c r="B260" i="25"/>
  <c r="B259" i="25"/>
  <c r="B258" i="25"/>
  <c r="B133" i="25"/>
  <c r="B132" i="25"/>
  <c r="B131" i="25"/>
  <c r="B130" i="25"/>
  <c r="B129" i="25"/>
  <c r="B128" i="25"/>
  <c r="B127" i="25"/>
  <c r="B126" i="25"/>
  <c r="B125" i="25"/>
  <c r="B124" i="25"/>
  <c r="B123" i="25"/>
  <c r="B122" i="25"/>
  <c r="B121" i="25"/>
  <c r="B120" i="25"/>
  <c r="B119" i="25"/>
  <c r="B118" i="25"/>
  <c r="B117" i="25"/>
  <c r="B116" i="25"/>
  <c r="B115" i="25"/>
  <c r="B114" i="25"/>
  <c r="B113" i="25"/>
  <c r="B112" i="25"/>
  <c r="B111" i="25"/>
  <c r="B110" i="25"/>
  <c r="C117" i="30"/>
  <c r="C109" i="30"/>
  <c r="C101" i="30"/>
  <c r="C93" i="30"/>
  <c r="C85" i="30"/>
  <c r="C77" i="30"/>
  <c r="C69" i="30"/>
  <c r="C61" i="30"/>
  <c r="C53" i="30"/>
  <c r="C45" i="30"/>
  <c r="C37" i="30"/>
  <c r="A28" i="30" l="1"/>
  <c r="C6" i="25"/>
  <c r="B6" i="12"/>
  <c r="B6" i="25" s="1"/>
  <c r="B2507" i="12"/>
  <c r="B2493" i="12"/>
  <c r="B2182" i="12"/>
  <c r="B2181" i="12"/>
  <c r="B2169" i="12"/>
  <c r="B1859" i="12"/>
  <c r="B1857" i="12"/>
  <c r="B1849" i="12"/>
  <c r="B1847" i="12"/>
  <c r="B1844" i="12"/>
  <c r="B1530" i="12"/>
  <c r="B1527" i="12"/>
  <c r="B1526" i="12"/>
  <c r="B1518" i="12"/>
  <c r="B1208" i="12"/>
  <c r="B1207" i="12"/>
  <c r="B1199" i="12"/>
  <c r="B1196" i="12"/>
  <c r="B1195" i="12"/>
  <c r="B883" i="12"/>
  <c r="B881" i="12"/>
  <c r="B878" i="12"/>
  <c r="B877" i="12"/>
  <c r="B875" i="12"/>
  <c r="B870" i="12"/>
  <c r="B561" i="12"/>
  <c r="B560" i="12"/>
  <c r="B559" i="12"/>
  <c r="B556" i="12"/>
  <c r="B552" i="12"/>
  <c r="B548" i="12"/>
  <c r="B547" i="12"/>
  <c r="B329" i="12"/>
  <c r="B328" i="12"/>
  <c r="B323" i="12"/>
  <c r="B320" i="12"/>
  <c r="B319" i="12"/>
  <c r="B316" i="12"/>
  <c r="B315" i="12"/>
  <c r="B238" i="12"/>
  <c r="B234" i="12"/>
  <c r="B232" i="12"/>
  <c r="B231" i="12"/>
  <c r="B230" i="12"/>
  <c r="B224" i="12"/>
  <c r="B222" i="12"/>
  <c r="D23" i="30"/>
  <c r="D52" i="30" s="1"/>
  <c r="A52" i="30" s="1"/>
  <c r="C23" i="30"/>
  <c r="C115" i="30" s="1"/>
  <c r="K233" i="16"/>
  <c r="B18" i="16"/>
  <c r="B71" i="16" s="1"/>
  <c r="K232" i="16"/>
  <c r="K231" i="16"/>
  <c r="K230" i="16"/>
  <c r="K229" i="16"/>
  <c r="K228" i="16"/>
  <c r="K215" i="16"/>
  <c r="K214" i="16"/>
  <c r="K213" i="16"/>
  <c r="K212" i="16"/>
  <c r="K211" i="16"/>
  <c r="K210" i="16"/>
  <c r="K197" i="16"/>
  <c r="K196" i="16"/>
  <c r="K195" i="16"/>
  <c r="K194" i="16"/>
  <c r="K193" i="16"/>
  <c r="K192" i="16"/>
  <c r="K179" i="16"/>
  <c r="K178" i="16"/>
  <c r="K177" i="16"/>
  <c r="K176" i="16"/>
  <c r="K175" i="16"/>
  <c r="K174" i="16"/>
  <c r="K161" i="16"/>
  <c r="K160" i="16"/>
  <c r="K159" i="16"/>
  <c r="K158" i="16"/>
  <c r="K157" i="16"/>
  <c r="K156" i="16"/>
  <c r="K143" i="16"/>
  <c r="K142" i="16"/>
  <c r="K141" i="16"/>
  <c r="K140" i="16"/>
  <c r="K139" i="16"/>
  <c r="K138" i="16"/>
  <c r="K125" i="16"/>
  <c r="K124" i="16"/>
  <c r="K123" i="16"/>
  <c r="K122" i="16"/>
  <c r="K121" i="16"/>
  <c r="K120" i="16"/>
  <c r="K107" i="16"/>
  <c r="K106" i="16"/>
  <c r="K105" i="16"/>
  <c r="K104" i="16"/>
  <c r="K103" i="16"/>
  <c r="K102" i="16"/>
  <c r="K89" i="16"/>
  <c r="C89" i="16"/>
  <c r="K88" i="16"/>
  <c r="C88" i="16"/>
  <c r="K87" i="16"/>
  <c r="C87" i="16"/>
  <c r="K86" i="16"/>
  <c r="C86" i="16"/>
  <c r="K85" i="16"/>
  <c r="C85" i="16"/>
  <c r="K84" i="16"/>
  <c r="C84" i="16"/>
  <c r="K71" i="16"/>
  <c r="C71" i="16"/>
  <c r="K70" i="16"/>
  <c r="C70" i="16"/>
  <c r="K69" i="16"/>
  <c r="C69" i="16"/>
  <c r="K68" i="16"/>
  <c r="C68" i="16"/>
  <c r="K67" i="16"/>
  <c r="C67" i="16"/>
  <c r="K66" i="16"/>
  <c r="C66" i="16"/>
  <c r="K53" i="16"/>
  <c r="C53" i="16"/>
  <c r="K52" i="16"/>
  <c r="C52" i="16"/>
  <c r="K51" i="16"/>
  <c r="C51" i="16"/>
  <c r="K50" i="16"/>
  <c r="C50" i="16"/>
  <c r="K49" i="16"/>
  <c r="C49" i="16"/>
  <c r="K48" i="16"/>
  <c r="C48" i="16"/>
  <c r="K30" i="16"/>
  <c r="K31" i="16"/>
  <c r="K32" i="16"/>
  <c r="K33" i="16"/>
  <c r="K34" i="16"/>
  <c r="C30" i="16"/>
  <c r="C31" i="16"/>
  <c r="C32" i="16"/>
  <c r="C33" i="16"/>
  <c r="C34" i="16"/>
  <c r="A6" i="22"/>
  <c r="A6" i="23"/>
  <c r="E6" i="46"/>
  <c r="L218" i="44"/>
  <c r="L217" i="44"/>
  <c r="L216" i="44"/>
  <c r="L215" i="44"/>
  <c r="L214" i="44"/>
  <c r="L213" i="44"/>
  <c r="L212" i="44"/>
  <c r="L211" i="44"/>
  <c r="L210" i="44"/>
  <c r="L209" i="44"/>
  <c r="L208" i="44"/>
  <c r="L207" i="44"/>
  <c r="L206" i="44"/>
  <c r="L205" i="44"/>
  <c r="L204" i="44"/>
  <c r="L203" i="44"/>
  <c r="L202" i="44"/>
  <c r="L201" i="44"/>
  <c r="L200" i="44"/>
  <c r="L199" i="44"/>
  <c r="L198" i="44"/>
  <c r="L197" i="44"/>
  <c r="L196" i="44"/>
  <c r="L195" i="44"/>
  <c r="L194" i="44"/>
  <c r="L193" i="44"/>
  <c r="L192" i="44"/>
  <c r="L191" i="44"/>
  <c r="L190" i="44"/>
  <c r="L189" i="44"/>
  <c r="L188" i="44"/>
  <c r="L187" i="44"/>
  <c r="L186" i="44"/>
  <c r="L185" i="44"/>
  <c r="L184" i="44"/>
  <c r="L183" i="44"/>
  <c r="L182" i="44"/>
  <c r="L181" i="44"/>
  <c r="L180" i="44"/>
  <c r="L179" i="44"/>
  <c r="L178" i="44"/>
  <c r="L177" i="44"/>
  <c r="L176" i="44"/>
  <c r="L175" i="44"/>
  <c r="L174" i="44"/>
  <c r="L173" i="44"/>
  <c r="L172" i="44"/>
  <c r="L171" i="44"/>
  <c r="L170" i="44"/>
  <c r="L169" i="44"/>
  <c r="L168" i="44"/>
  <c r="L167" i="44"/>
  <c r="L166" i="44"/>
  <c r="L165" i="44"/>
  <c r="L164" i="44"/>
  <c r="L163" i="44"/>
  <c r="L162" i="44"/>
  <c r="L161" i="44"/>
  <c r="L160" i="44"/>
  <c r="L159" i="44"/>
  <c r="L158" i="44"/>
  <c r="L157" i="44"/>
  <c r="L156" i="44"/>
  <c r="L155" i="44"/>
  <c r="L154" i="44"/>
  <c r="L153" i="44"/>
  <c r="L152" i="44"/>
  <c r="L151" i="44"/>
  <c r="L150" i="44"/>
  <c r="L149" i="44"/>
  <c r="L148" i="44"/>
  <c r="L147" i="44"/>
  <c r="L146" i="44"/>
  <c r="L145" i="44"/>
  <c r="L144" i="44"/>
  <c r="L143" i="44"/>
  <c r="L142" i="44"/>
  <c r="L141" i="44"/>
  <c r="L140" i="44"/>
  <c r="L139" i="44"/>
  <c r="L138" i="44"/>
  <c r="L137" i="44"/>
  <c r="L136" i="44"/>
  <c r="L135" i="44"/>
  <c r="L134" i="44"/>
  <c r="L133" i="44"/>
  <c r="L132" i="44"/>
  <c r="L131" i="44"/>
  <c r="L130" i="44"/>
  <c r="L129" i="44"/>
  <c r="L128" i="44"/>
  <c r="L127" i="44"/>
  <c r="L126" i="44"/>
  <c r="L125" i="44"/>
  <c r="L124" i="44"/>
  <c r="L123" i="44"/>
  <c r="L122" i="44"/>
  <c r="L121" i="44"/>
  <c r="L120" i="44"/>
  <c r="L119" i="44"/>
  <c r="L118" i="44"/>
  <c r="L117" i="44"/>
  <c r="L116" i="44"/>
  <c r="L115" i="44"/>
  <c r="L114" i="44"/>
  <c r="L113" i="44"/>
  <c r="L112" i="44"/>
  <c r="L111" i="44"/>
  <c r="L110" i="44"/>
  <c r="L109" i="44"/>
  <c r="L108" i="44"/>
  <c r="L107" i="44"/>
  <c r="L106" i="44"/>
  <c r="L105" i="44"/>
  <c r="L104" i="44"/>
  <c r="L103" i="44"/>
  <c r="L102" i="44"/>
  <c r="L101" i="44"/>
  <c r="L100" i="44"/>
  <c r="L99" i="44"/>
  <c r="L98" i="44"/>
  <c r="L97" i="44"/>
  <c r="L96" i="44"/>
  <c r="L95" i="44"/>
  <c r="L94" i="44"/>
  <c r="L93" i="44"/>
  <c r="L92" i="44"/>
  <c r="L91" i="44"/>
  <c r="L90" i="44"/>
  <c r="L89" i="44"/>
  <c r="L88" i="44"/>
  <c r="L87" i="44"/>
  <c r="L86" i="44"/>
  <c r="L85" i="44"/>
  <c r="L84" i="44"/>
  <c r="L83" i="44"/>
  <c r="L82" i="44"/>
  <c r="L81" i="44"/>
  <c r="L80" i="44"/>
  <c r="L79" i="44"/>
  <c r="L78" i="44"/>
  <c r="L77" i="44"/>
  <c r="L76" i="44"/>
  <c r="L75" i="44"/>
  <c r="L74" i="44"/>
  <c r="L73" i="44"/>
  <c r="L72" i="44"/>
  <c r="L71" i="44"/>
  <c r="L70" i="44"/>
  <c r="L69" i="44"/>
  <c r="L62" i="44"/>
  <c r="L61" i="44"/>
  <c r="L60" i="44"/>
  <c r="L59" i="44"/>
  <c r="L58" i="44"/>
  <c r="L57" i="44"/>
  <c r="L56" i="44"/>
  <c r="L55" i="44"/>
  <c r="L54" i="44"/>
  <c r="L53" i="44"/>
  <c r="L52" i="44"/>
  <c r="L51" i="44"/>
  <c r="L50" i="44"/>
  <c r="L49" i="44"/>
  <c r="L48" i="44"/>
  <c r="L47" i="44"/>
  <c r="L46" i="44"/>
  <c r="L45" i="44"/>
  <c r="L44" i="44"/>
  <c r="L43" i="44"/>
  <c r="L42" i="44"/>
  <c r="L41" i="44"/>
  <c r="L40" i="44"/>
  <c r="L39" i="44"/>
  <c r="L38" i="44"/>
  <c r="L37" i="44"/>
  <c r="L36" i="44"/>
  <c r="L35" i="44"/>
  <c r="L34" i="44"/>
  <c r="L33" i="44"/>
  <c r="L32" i="44"/>
  <c r="L31" i="44"/>
  <c r="L30" i="44"/>
  <c r="L29" i="44"/>
  <c r="L28" i="44"/>
  <c r="L27" i="44"/>
  <c r="L26" i="44"/>
  <c r="L25" i="44"/>
  <c r="L24" i="44"/>
  <c r="L23" i="44"/>
  <c r="L22" i="44"/>
  <c r="L21" i="44"/>
  <c r="L20" i="44"/>
  <c r="L19" i="44"/>
  <c r="L18" i="44"/>
  <c r="L17" i="44"/>
  <c r="L16" i="44"/>
  <c r="L15" i="44"/>
  <c r="L14" i="44"/>
  <c r="L13" i="44"/>
  <c r="N8" i="38"/>
  <c r="U80" i="36"/>
  <c r="U79" i="36"/>
  <c r="U75" i="36"/>
  <c r="U74" i="36"/>
  <c r="U73" i="36"/>
  <c r="U72" i="36"/>
  <c r="U71" i="36"/>
  <c r="U70" i="36"/>
  <c r="U69" i="36"/>
  <c r="U68" i="36"/>
  <c r="U67" i="36"/>
  <c r="U66" i="36"/>
  <c r="U54" i="36"/>
  <c r="U53" i="36"/>
  <c r="U52" i="36"/>
  <c r="L238" i="16"/>
  <c r="J238" i="16"/>
  <c r="I238" i="16"/>
  <c r="H238" i="16"/>
  <c r="L237" i="16"/>
  <c r="N17" i="27" s="1"/>
  <c r="J237" i="16"/>
  <c r="I237" i="16"/>
  <c r="H237" i="16"/>
  <c r="L236" i="16"/>
  <c r="J236" i="16"/>
  <c r="I236" i="16"/>
  <c r="H236" i="16"/>
  <c r="C162" i="16"/>
  <c r="C226" i="16" s="1"/>
  <c r="C90" i="16"/>
  <c r="C161" i="16" s="1"/>
  <c r="M10" i="45"/>
  <c r="M11" i="45"/>
  <c r="M12" i="45"/>
  <c r="M13" i="45"/>
  <c r="M14" i="45"/>
  <c r="M15" i="45"/>
  <c r="M16" i="45"/>
  <c r="M17" i="45"/>
  <c r="M18" i="45"/>
  <c r="M19" i="45"/>
  <c r="M20" i="45"/>
  <c r="M21" i="45"/>
  <c r="M22" i="45"/>
  <c r="M23" i="45"/>
  <c r="M24" i="45"/>
  <c r="M25" i="45"/>
  <c r="M26" i="45"/>
  <c r="M27" i="45"/>
  <c r="M28" i="45"/>
  <c r="M29" i="45"/>
  <c r="M30" i="45"/>
  <c r="M31" i="45"/>
  <c r="M32" i="45"/>
  <c r="M33" i="45"/>
  <c r="M34" i="45"/>
  <c r="M35" i="45"/>
  <c r="M36" i="45"/>
  <c r="M37" i="45"/>
  <c r="M38" i="45"/>
  <c r="M39" i="45"/>
  <c r="M40" i="45"/>
  <c r="M41" i="45"/>
  <c r="M42" i="45"/>
  <c r="M43" i="45"/>
  <c r="M44" i="45"/>
  <c r="M45" i="45"/>
  <c r="M46" i="45"/>
  <c r="M47" i="45"/>
  <c r="M48" i="45"/>
  <c r="M49" i="45"/>
  <c r="M50" i="45"/>
  <c r="M51" i="45"/>
  <c r="M52" i="45"/>
  <c r="M53" i="45"/>
  <c r="M54" i="45"/>
  <c r="M55" i="45"/>
  <c r="M56" i="45"/>
  <c r="M57" i="45"/>
  <c r="M58" i="45"/>
  <c r="M59" i="45"/>
  <c r="M60" i="45"/>
  <c r="M61" i="45"/>
  <c r="M62" i="45"/>
  <c r="M63" i="45"/>
  <c r="M64" i="45"/>
  <c r="M65" i="45"/>
  <c r="M66" i="45"/>
  <c r="M67" i="45"/>
  <c r="M68" i="45"/>
  <c r="M69" i="45"/>
  <c r="M70" i="45"/>
  <c r="M71" i="45"/>
  <c r="M72" i="45"/>
  <c r="M73" i="45"/>
  <c r="M74" i="45"/>
  <c r="M75" i="45"/>
  <c r="M76" i="45"/>
  <c r="M77" i="45"/>
  <c r="M78" i="45"/>
  <c r="M79" i="45"/>
  <c r="M80" i="45"/>
  <c r="M81" i="45"/>
  <c r="M82" i="45"/>
  <c r="M83" i="45"/>
  <c r="M84" i="45"/>
  <c r="M85" i="45"/>
  <c r="M86" i="45"/>
  <c r="M87" i="45"/>
  <c r="M88" i="45"/>
  <c r="M89" i="45"/>
  <c r="M90" i="45"/>
  <c r="M91" i="45"/>
  <c r="M92" i="45"/>
  <c r="M93" i="45"/>
  <c r="M94" i="45"/>
  <c r="M95" i="45"/>
  <c r="M96" i="45"/>
  <c r="M97" i="45"/>
  <c r="M98" i="45"/>
  <c r="M99" i="45"/>
  <c r="M100" i="45"/>
  <c r="M101" i="45"/>
  <c r="M102" i="45"/>
  <c r="M103" i="45"/>
  <c r="M104" i="45"/>
  <c r="M105" i="45"/>
  <c r="M106" i="45"/>
  <c r="M107" i="45"/>
  <c r="M108" i="45"/>
  <c r="M109" i="45"/>
  <c r="M110" i="45"/>
  <c r="M111" i="45"/>
  <c r="M112" i="45"/>
  <c r="M113" i="45"/>
  <c r="M114" i="45"/>
  <c r="M115" i="45"/>
  <c r="M116" i="45"/>
  <c r="M117" i="45"/>
  <c r="M118" i="45"/>
  <c r="M119" i="45"/>
  <c r="M120" i="45"/>
  <c r="M121" i="45"/>
  <c r="M122" i="45"/>
  <c r="M123" i="45"/>
  <c r="M124" i="45"/>
  <c r="M125" i="45"/>
  <c r="M126" i="45"/>
  <c r="M127" i="45"/>
  <c r="M128" i="45"/>
  <c r="M129" i="45"/>
  <c r="M130" i="45"/>
  <c r="M131" i="45"/>
  <c r="M132" i="45"/>
  <c r="M133" i="45"/>
  <c r="M134" i="45"/>
  <c r="M135" i="45"/>
  <c r="M136" i="45"/>
  <c r="M137" i="45"/>
  <c r="M138" i="45"/>
  <c r="M139" i="45"/>
  <c r="M140" i="45"/>
  <c r="M141" i="45"/>
  <c r="M142" i="45"/>
  <c r="M143" i="45"/>
  <c r="M144" i="45"/>
  <c r="M145" i="45"/>
  <c r="M146" i="45"/>
  <c r="M147" i="45"/>
  <c r="M148" i="45"/>
  <c r="M149" i="45"/>
  <c r="M150" i="45"/>
  <c r="M151" i="45"/>
  <c r="M152" i="45"/>
  <c r="M153" i="45"/>
  <c r="M154" i="45"/>
  <c r="M155" i="45"/>
  <c r="M156" i="45"/>
  <c r="M157" i="45"/>
  <c r="M158" i="45"/>
  <c r="M159" i="45"/>
  <c r="M160" i="45"/>
  <c r="M161" i="45"/>
  <c r="M162" i="45"/>
  <c r="M163" i="45"/>
  <c r="M164" i="45"/>
  <c r="M165" i="45"/>
  <c r="M166" i="45"/>
  <c r="M167" i="45"/>
  <c r="M168" i="45"/>
  <c r="M169" i="45"/>
  <c r="M170" i="45"/>
  <c r="M171" i="45"/>
  <c r="M172" i="45"/>
  <c r="M173" i="45"/>
  <c r="M174" i="45"/>
  <c r="M175" i="45"/>
  <c r="M176" i="45"/>
  <c r="M177" i="45"/>
  <c r="M178" i="45"/>
  <c r="M179" i="45"/>
  <c r="M180" i="45"/>
  <c r="M181" i="45"/>
  <c r="M182" i="45"/>
  <c r="M183" i="45"/>
  <c r="M184" i="45"/>
  <c r="M185" i="45"/>
  <c r="M186" i="45"/>
  <c r="M187" i="45"/>
  <c r="M188" i="45"/>
  <c r="M189" i="45"/>
  <c r="M190" i="45"/>
  <c r="M191" i="45"/>
  <c r="M192" i="45"/>
  <c r="M193" i="45"/>
  <c r="M194" i="45"/>
  <c r="M195" i="45"/>
  <c r="M196" i="45"/>
  <c r="M197" i="45"/>
  <c r="M198" i="45"/>
  <c r="M199" i="45"/>
  <c r="M200" i="45"/>
  <c r="M201" i="45"/>
  <c r="M202" i="45"/>
  <c r="M203" i="45"/>
  <c r="M204" i="45"/>
  <c r="M205" i="45"/>
  <c r="M206" i="45"/>
  <c r="M207" i="45"/>
  <c r="M208" i="45"/>
  <c r="M209" i="45"/>
  <c r="M210" i="45"/>
  <c r="M211" i="45"/>
  <c r="M212" i="45"/>
  <c r="M213" i="45"/>
  <c r="M214" i="45"/>
  <c r="M215" i="45"/>
  <c r="M216" i="45"/>
  <c r="M217" i="45"/>
  <c r="M218" i="45"/>
  <c r="M219" i="45"/>
  <c r="M220" i="45"/>
  <c r="M221" i="45"/>
  <c r="M222" i="45"/>
  <c r="M223" i="45"/>
  <c r="M224" i="45"/>
  <c r="M225" i="45"/>
  <c r="M226" i="45"/>
  <c r="M227" i="45"/>
  <c r="M228" i="45"/>
  <c r="M229" i="45"/>
  <c r="M230" i="45"/>
  <c r="M231" i="45"/>
  <c r="M232" i="45"/>
  <c r="M233" i="45"/>
  <c r="M234" i="45"/>
  <c r="M235" i="45"/>
  <c r="M236" i="45"/>
  <c r="M237" i="45"/>
  <c r="M238" i="45"/>
  <c r="M239" i="45"/>
  <c r="M240" i="45"/>
  <c r="M241" i="45"/>
  <c r="M242" i="45"/>
  <c r="M243" i="45"/>
  <c r="M244" i="45"/>
  <c r="M245" i="45"/>
  <c r="M246" i="45"/>
  <c r="M247" i="45"/>
  <c r="M248" i="45"/>
  <c r="M249" i="45"/>
  <c r="M250" i="45"/>
  <c r="M251" i="45"/>
  <c r="M252" i="45"/>
  <c r="M253" i="45"/>
  <c r="M254" i="45"/>
  <c r="M255" i="45"/>
  <c r="M256" i="45"/>
  <c r="M257" i="45"/>
  <c r="M258" i="45"/>
  <c r="M259" i="45"/>
  <c r="M260" i="45"/>
  <c r="M261" i="45"/>
  <c r="M262" i="45"/>
  <c r="M263" i="45"/>
  <c r="M264" i="45"/>
  <c r="M265" i="45"/>
  <c r="M266" i="45"/>
  <c r="M267" i="45"/>
  <c r="M268" i="45"/>
  <c r="M269" i="45"/>
  <c r="M270" i="45"/>
  <c r="M271" i="45"/>
  <c r="M272" i="45"/>
  <c r="M273" i="45"/>
  <c r="M274" i="45"/>
  <c r="M275" i="45"/>
  <c r="M276" i="45"/>
  <c r="M277" i="45"/>
  <c r="M278" i="45"/>
  <c r="M279" i="45"/>
  <c r="M280" i="45"/>
  <c r="M281" i="45"/>
  <c r="M282" i="45"/>
  <c r="M283" i="45"/>
  <c r="M284" i="45"/>
  <c r="M285" i="45"/>
  <c r="M286" i="45"/>
  <c r="M287" i="45"/>
  <c r="M288" i="45"/>
  <c r="M289" i="45"/>
  <c r="M290" i="45"/>
  <c r="M291" i="45"/>
  <c r="M292" i="45"/>
  <c r="M293" i="45"/>
  <c r="M294" i="45"/>
  <c r="M295" i="45"/>
  <c r="M296" i="45"/>
  <c r="M297" i="45"/>
  <c r="M298" i="45"/>
  <c r="M299" i="45"/>
  <c r="M300" i="45"/>
  <c r="M301" i="45"/>
  <c r="M302" i="45"/>
  <c r="M303" i="45"/>
  <c r="M304" i="45"/>
  <c r="M305" i="45"/>
  <c r="M306" i="45"/>
  <c r="M307" i="45"/>
  <c r="M308" i="45"/>
  <c r="M309" i="45"/>
  <c r="M310" i="45"/>
  <c r="M311" i="45"/>
  <c r="M312" i="45"/>
  <c r="M313" i="45"/>
  <c r="M314" i="45"/>
  <c r="M315" i="45"/>
  <c r="M316" i="45"/>
  <c r="M317" i="45"/>
  <c r="M318" i="45"/>
  <c r="M319" i="45"/>
  <c r="M320" i="45"/>
  <c r="M321" i="45"/>
  <c r="M322" i="45"/>
  <c r="M323" i="45"/>
  <c r="M324" i="45"/>
  <c r="M325" i="45"/>
  <c r="M326" i="45"/>
  <c r="M327" i="45"/>
  <c r="M328" i="45"/>
  <c r="M329" i="45"/>
  <c r="M330" i="45"/>
  <c r="M331" i="45"/>
  <c r="M332" i="45"/>
  <c r="M333" i="45"/>
  <c r="M334" i="45"/>
  <c r="M335" i="45"/>
  <c r="M336" i="45"/>
  <c r="M337" i="45"/>
  <c r="M338" i="45"/>
  <c r="M339" i="45"/>
  <c r="M340" i="45"/>
  <c r="M341" i="45"/>
  <c r="M342" i="45"/>
  <c r="M343" i="45"/>
  <c r="M344" i="45"/>
  <c r="M345" i="45"/>
  <c r="M346" i="45"/>
  <c r="M347" i="45"/>
  <c r="M348" i="45"/>
  <c r="M349" i="45"/>
  <c r="M350" i="45"/>
  <c r="M351" i="45"/>
  <c r="M352" i="45"/>
  <c r="M353" i="45"/>
  <c r="M354" i="45"/>
  <c r="M355" i="45"/>
  <c r="M356" i="45"/>
  <c r="M357" i="45"/>
  <c r="M358" i="45"/>
  <c r="M359" i="45"/>
  <c r="M360" i="45"/>
  <c r="M361" i="45"/>
  <c r="M362" i="45"/>
  <c r="M363" i="45"/>
  <c r="M364" i="45"/>
  <c r="M365" i="45"/>
  <c r="M366" i="45"/>
  <c r="M367" i="45"/>
  <c r="M368" i="45"/>
  <c r="M369" i="45"/>
  <c r="M370" i="45"/>
  <c r="M371" i="45"/>
  <c r="M372" i="45"/>
  <c r="M373" i="45"/>
  <c r="M374" i="45"/>
  <c r="M375" i="45"/>
  <c r="M376" i="45"/>
  <c r="M377" i="45"/>
  <c r="M378" i="45"/>
  <c r="M379" i="45"/>
  <c r="M380" i="45"/>
  <c r="M381" i="45"/>
  <c r="M382" i="45"/>
  <c r="M383" i="45"/>
  <c r="M384" i="45"/>
  <c r="M385" i="45"/>
  <c r="M386" i="45"/>
  <c r="M387" i="45"/>
  <c r="M388" i="45"/>
  <c r="M389" i="45"/>
  <c r="M390" i="45"/>
  <c r="M391" i="45"/>
  <c r="M392" i="45"/>
  <c r="M393" i="45"/>
  <c r="M394" i="45"/>
  <c r="M395" i="45"/>
  <c r="M396" i="45"/>
  <c r="M397" i="45"/>
  <c r="M398" i="45"/>
  <c r="M399" i="45"/>
  <c r="M400" i="45"/>
  <c r="M401" i="45"/>
  <c r="M402" i="45"/>
  <c r="M403" i="45"/>
  <c r="M404" i="45"/>
  <c r="M405" i="45"/>
  <c r="M406" i="45"/>
  <c r="M407" i="45"/>
  <c r="M408" i="45"/>
  <c r="M409" i="45"/>
  <c r="M410" i="45"/>
  <c r="M411" i="45"/>
  <c r="M412" i="45"/>
  <c r="M413" i="45"/>
  <c r="M414" i="45"/>
  <c r="M415" i="45"/>
  <c r="M416" i="45"/>
  <c r="M417" i="45"/>
  <c r="M418" i="45"/>
  <c r="M419" i="45"/>
  <c r="M420" i="45"/>
  <c r="M421" i="45"/>
  <c r="M422" i="45"/>
  <c r="M423" i="45"/>
  <c r="M424" i="45"/>
  <c r="M425" i="45"/>
  <c r="M426" i="45"/>
  <c r="M427" i="45"/>
  <c r="M428" i="45"/>
  <c r="M429" i="45"/>
  <c r="M430" i="45"/>
  <c r="M431" i="45"/>
  <c r="M432" i="45"/>
  <c r="M433" i="45"/>
  <c r="M434" i="45"/>
  <c r="M435" i="45"/>
  <c r="M436" i="45"/>
  <c r="M437" i="45"/>
  <c r="M438" i="45"/>
  <c r="M439" i="45"/>
  <c r="M440" i="45"/>
  <c r="M441" i="45"/>
  <c r="M442" i="45"/>
  <c r="M443" i="45"/>
  <c r="M444" i="45"/>
  <c r="M445" i="45"/>
  <c r="M446" i="45"/>
  <c r="M447" i="45"/>
  <c r="M448" i="45"/>
  <c r="M449" i="45"/>
  <c r="M450" i="45"/>
  <c r="M451" i="45"/>
  <c r="M452" i="45"/>
  <c r="M453" i="45"/>
  <c r="M454" i="45"/>
  <c r="M455" i="45"/>
  <c r="M456" i="45"/>
  <c r="M457" i="45"/>
  <c r="M458" i="45"/>
  <c r="M459" i="45"/>
  <c r="M460" i="45"/>
  <c r="M461" i="45"/>
  <c r="M462" i="45"/>
  <c r="M463" i="45"/>
  <c r="M464" i="45"/>
  <c r="M465" i="45"/>
  <c r="M466" i="45"/>
  <c r="M467" i="45"/>
  <c r="M468" i="45"/>
  <c r="M469" i="45"/>
  <c r="M470" i="45"/>
  <c r="M471" i="45"/>
  <c r="M472" i="45"/>
  <c r="M473" i="45"/>
  <c r="M474" i="45"/>
  <c r="M475" i="45"/>
  <c r="M476" i="45"/>
  <c r="M477" i="45"/>
  <c r="M478" i="45"/>
  <c r="M479" i="45"/>
  <c r="M480" i="45"/>
  <c r="M481" i="45"/>
  <c r="M482" i="45"/>
  <c r="M483" i="45"/>
  <c r="M484" i="45"/>
  <c r="M485" i="45"/>
  <c r="M486" i="45"/>
  <c r="M487" i="45"/>
  <c r="M488" i="45"/>
  <c r="M489" i="45"/>
  <c r="M490" i="45"/>
  <c r="M491" i="45"/>
  <c r="M492" i="45"/>
  <c r="M493" i="45"/>
  <c r="M494" i="45"/>
  <c r="M495" i="45"/>
  <c r="M496" i="45"/>
  <c r="M497" i="45"/>
  <c r="M498" i="45"/>
  <c r="M499" i="45"/>
  <c r="M500" i="45"/>
  <c r="M501" i="45"/>
  <c r="M502" i="45"/>
  <c r="M503" i="45"/>
  <c r="M504" i="45"/>
  <c r="M505" i="45"/>
  <c r="M506" i="45"/>
  <c r="M507" i="45"/>
  <c r="M508" i="45"/>
  <c r="M509" i="45"/>
  <c r="M510" i="45"/>
  <c r="M511" i="45"/>
  <c r="M512" i="45"/>
  <c r="M513" i="45"/>
  <c r="M514" i="45"/>
  <c r="M515" i="45"/>
  <c r="M516" i="45"/>
  <c r="M517" i="45"/>
  <c r="M518" i="45"/>
  <c r="M519" i="45"/>
  <c r="M520" i="45"/>
  <c r="M521" i="45"/>
  <c r="M522" i="45"/>
  <c r="M523" i="45"/>
  <c r="M524" i="45"/>
  <c r="M525" i="45"/>
  <c r="M526" i="45"/>
  <c r="M527" i="45"/>
  <c r="M528" i="45"/>
  <c r="M529" i="45"/>
  <c r="M530" i="45"/>
  <c r="M531" i="45"/>
  <c r="M532" i="45"/>
  <c r="M533" i="45"/>
  <c r="M534" i="45"/>
  <c r="M535" i="45"/>
  <c r="M536" i="45"/>
  <c r="M537" i="45"/>
  <c r="M538" i="45"/>
  <c r="M539" i="45"/>
  <c r="M540" i="45"/>
  <c r="M541" i="45"/>
  <c r="M542" i="45"/>
  <c r="M543" i="45"/>
  <c r="M544" i="45"/>
  <c r="M545" i="45"/>
  <c r="M546" i="45"/>
  <c r="M547" i="45"/>
  <c r="M548" i="45"/>
  <c r="M549" i="45"/>
  <c r="M550" i="45"/>
  <c r="M551" i="45"/>
  <c r="M552" i="45"/>
  <c r="M553" i="45"/>
  <c r="M554" i="45"/>
  <c r="M555" i="45"/>
  <c r="M556" i="45"/>
  <c r="M557" i="45"/>
  <c r="M558" i="45"/>
  <c r="M559" i="45"/>
  <c r="M560" i="45"/>
  <c r="M561" i="45"/>
  <c r="M562" i="45"/>
  <c r="M563" i="45"/>
  <c r="M564" i="45"/>
  <c r="M565" i="45"/>
  <c r="M566" i="45"/>
  <c r="M567" i="45"/>
  <c r="M568" i="45"/>
  <c r="M569" i="45"/>
  <c r="M570" i="45"/>
  <c r="M571" i="45"/>
  <c r="M572" i="45"/>
  <c r="M573" i="45"/>
  <c r="M574" i="45"/>
  <c r="M575" i="45"/>
  <c r="M576" i="45"/>
  <c r="M577" i="45"/>
  <c r="M578" i="45"/>
  <c r="M579" i="45"/>
  <c r="M580" i="45"/>
  <c r="M581" i="45"/>
  <c r="M582" i="45"/>
  <c r="M583" i="45"/>
  <c r="M584" i="45"/>
  <c r="M585" i="45"/>
  <c r="M586" i="45"/>
  <c r="M587" i="45"/>
  <c r="M588" i="45"/>
  <c r="M589" i="45"/>
  <c r="M590" i="45"/>
  <c r="M591" i="45"/>
  <c r="M592" i="45"/>
  <c r="M593" i="45"/>
  <c r="M594" i="45"/>
  <c r="M595" i="45"/>
  <c r="M596" i="45"/>
  <c r="M597" i="45"/>
  <c r="M598" i="45"/>
  <c r="M599" i="45"/>
  <c r="M600" i="45"/>
  <c r="M601" i="45"/>
  <c r="M602" i="45"/>
  <c r="M603" i="45"/>
  <c r="M604" i="45"/>
  <c r="M605" i="45"/>
  <c r="M606" i="45"/>
  <c r="M607" i="45"/>
  <c r="M608" i="45"/>
  <c r="M609" i="45"/>
  <c r="M610" i="45"/>
  <c r="M611" i="45"/>
  <c r="M612" i="45"/>
  <c r="M613" i="45"/>
  <c r="M614" i="45"/>
  <c r="M615" i="45"/>
  <c r="M616" i="45"/>
  <c r="M617" i="45"/>
  <c r="M618" i="45"/>
  <c r="M619" i="45"/>
  <c r="M620" i="45"/>
  <c r="M621" i="45"/>
  <c r="M622" i="45"/>
  <c r="M623" i="45"/>
  <c r="M624" i="45"/>
  <c r="M625" i="45"/>
  <c r="M626" i="45"/>
  <c r="M627" i="45"/>
  <c r="M628" i="45"/>
  <c r="M629" i="45"/>
  <c r="M630" i="45"/>
  <c r="M631" i="45"/>
  <c r="M632" i="45"/>
  <c r="M633" i="45"/>
  <c r="M634" i="45"/>
  <c r="M635" i="45"/>
  <c r="M636" i="45"/>
  <c r="M637" i="45"/>
  <c r="M638" i="45"/>
  <c r="M639" i="45"/>
  <c r="M640" i="45"/>
  <c r="M641" i="45"/>
  <c r="M642" i="45"/>
  <c r="M643" i="45"/>
  <c r="M644" i="45"/>
  <c r="M645" i="45"/>
  <c r="M646" i="45"/>
  <c r="M647" i="45"/>
  <c r="M648" i="45"/>
  <c r="M649" i="45"/>
  <c r="M650" i="45"/>
  <c r="M651" i="45"/>
  <c r="M652" i="45"/>
  <c r="M653" i="45"/>
  <c r="M654" i="45"/>
  <c r="M655" i="45"/>
  <c r="M656" i="45"/>
  <c r="M657" i="45"/>
  <c r="M658" i="45"/>
  <c r="M659" i="45"/>
  <c r="M660" i="45"/>
  <c r="M661" i="45"/>
  <c r="M662" i="45"/>
  <c r="M663" i="45"/>
  <c r="M664" i="45"/>
  <c r="M665" i="45"/>
  <c r="M666" i="45"/>
  <c r="M667" i="45"/>
  <c r="M668" i="45"/>
  <c r="M669" i="45"/>
  <c r="M670" i="45"/>
  <c r="M671" i="45"/>
  <c r="M672" i="45"/>
  <c r="M673" i="45"/>
  <c r="M674" i="45"/>
  <c r="M675" i="45"/>
  <c r="M676" i="45"/>
  <c r="M677" i="45"/>
  <c r="M678" i="45"/>
  <c r="M679" i="45"/>
  <c r="M680" i="45"/>
  <c r="M681" i="45"/>
  <c r="M682" i="45"/>
  <c r="M683" i="45"/>
  <c r="M684" i="45"/>
  <c r="M685" i="45"/>
  <c r="M686" i="45"/>
  <c r="M687" i="45"/>
  <c r="M688" i="45"/>
  <c r="M689" i="45"/>
  <c r="M690" i="45"/>
  <c r="M691" i="45"/>
  <c r="M692" i="45"/>
  <c r="M693" i="45"/>
  <c r="M694" i="45"/>
  <c r="M695" i="45"/>
  <c r="M696" i="45"/>
  <c r="M697" i="45"/>
  <c r="M698" i="45"/>
  <c r="M699" i="45"/>
  <c r="M700" i="45"/>
  <c r="M701" i="45"/>
  <c r="M702" i="45"/>
  <c r="M703" i="45"/>
  <c r="M704" i="45"/>
  <c r="M705" i="45"/>
  <c r="M706" i="45"/>
  <c r="M707" i="45"/>
  <c r="M708" i="45"/>
  <c r="M709" i="45"/>
  <c r="M710" i="45"/>
  <c r="M711" i="45"/>
  <c r="M712" i="45"/>
  <c r="M713" i="45"/>
  <c r="M714" i="45"/>
  <c r="M715" i="45"/>
  <c r="M716" i="45"/>
  <c r="M717" i="45"/>
  <c r="M718" i="45"/>
  <c r="M719" i="45"/>
  <c r="M720" i="45"/>
  <c r="M721" i="45"/>
  <c r="M722" i="45"/>
  <c r="M723" i="45"/>
  <c r="M724" i="45"/>
  <c r="M725" i="45"/>
  <c r="M726" i="45"/>
  <c r="M727" i="45"/>
  <c r="M728" i="45"/>
  <c r="M729" i="45"/>
  <c r="M730" i="45"/>
  <c r="M731" i="45"/>
  <c r="M732" i="45"/>
  <c r="M733" i="45"/>
  <c r="M734" i="45"/>
  <c r="M735" i="45"/>
  <c r="M736" i="45"/>
  <c r="M737" i="45"/>
  <c r="M738" i="45"/>
  <c r="M739" i="45"/>
  <c r="M740" i="45"/>
  <c r="M741" i="45"/>
  <c r="M742" i="45"/>
  <c r="M743" i="45"/>
  <c r="M744" i="45"/>
  <c r="M745" i="45"/>
  <c r="M746" i="45"/>
  <c r="M747" i="45"/>
  <c r="M748" i="45"/>
  <c r="M749" i="45"/>
  <c r="M750" i="45"/>
  <c r="M751" i="45"/>
  <c r="M752" i="45"/>
  <c r="M753" i="45"/>
  <c r="M754" i="45"/>
  <c r="M755" i="45"/>
  <c r="M756" i="45"/>
  <c r="M757" i="45"/>
  <c r="M758" i="45"/>
  <c r="M759" i="45"/>
  <c r="M760" i="45"/>
  <c r="M761" i="45"/>
  <c r="M762" i="45"/>
  <c r="M763" i="45"/>
  <c r="M764" i="45"/>
  <c r="M765" i="45"/>
  <c r="M766" i="45"/>
  <c r="M767" i="45"/>
  <c r="M768" i="45"/>
  <c r="M769" i="45"/>
  <c r="M770" i="45"/>
  <c r="M771" i="45"/>
  <c r="M772" i="45"/>
  <c r="M773" i="45"/>
  <c r="M774" i="45"/>
  <c r="M775" i="45"/>
  <c r="M776" i="45"/>
  <c r="M777" i="45"/>
  <c r="M778" i="45"/>
  <c r="M779" i="45"/>
  <c r="M780" i="45"/>
  <c r="M781" i="45"/>
  <c r="M782" i="45"/>
  <c r="M783" i="45"/>
  <c r="M784" i="45"/>
  <c r="M785" i="45"/>
  <c r="M786" i="45"/>
  <c r="M787" i="45"/>
  <c r="M788" i="45"/>
  <c r="M789" i="45"/>
  <c r="M790" i="45"/>
  <c r="M791" i="45"/>
  <c r="M792" i="45"/>
  <c r="M793" i="45"/>
  <c r="M794" i="45"/>
  <c r="M795" i="45"/>
  <c r="M796" i="45"/>
  <c r="M797" i="45"/>
  <c r="M798" i="45"/>
  <c r="M799" i="45"/>
  <c r="M800" i="45"/>
  <c r="M801" i="45"/>
  <c r="M802" i="45"/>
  <c r="M803" i="45"/>
  <c r="M804" i="45"/>
  <c r="M805" i="45"/>
  <c r="M806" i="45"/>
  <c r="M807" i="45"/>
  <c r="M808" i="45"/>
  <c r="M809" i="45"/>
  <c r="M810" i="45"/>
  <c r="M811" i="45"/>
  <c r="M812" i="45"/>
  <c r="M813" i="45"/>
  <c r="M814" i="45"/>
  <c r="M815" i="45"/>
  <c r="M816" i="45"/>
  <c r="M817" i="45"/>
  <c r="M818" i="45"/>
  <c r="M819" i="45"/>
  <c r="M820" i="45"/>
  <c r="M821" i="45"/>
  <c r="M822" i="45"/>
  <c r="M823" i="45"/>
  <c r="M824" i="45"/>
  <c r="M825" i="45"/>
  <c r="M826" i="45"/>
  <c r="M827" i="45"/>
  <c r="M828" i="45"/>
  <c r="M829" i="45"/>
  <c r="M830" i="45"/>
  <c r="M831" i="45"/>
  <c r="M832" i="45"/>
  <c r="M833" i="45"/>
  <c r="M834" i="45"/>
  <c r="M835" i="45"/>
  <c r="M836" i="45"/>
  <c r="M837" i="45"/>
  <c r="M838" i="45"/>
  <c r="M839" i="45"/>
  <c r="M840" i="45"/>
  <c r="M841" i="45"/>
  <c r="M842" i="45"/>
  <c r="M843" i="45"/>
  <c r="M844" i="45"/>
  <c r="M845" i="45"/>
  <c r="M846" i="45"/>
  <c r="M847" i="45"/>
  <c r="M848" i="45"/>
  <c r="M849" i="45"/>
  <c r="M850" i="45"/>
  <c r="M851" i="45"/>
  <c r="M852" i="45"/>
  <c r="M853" i="45"/>
  <c r="M854" i="45"/>
  <c r="M855" i="45"/>
  <c r="M856" i="45"/>
  <c r="M857" i="45"/>
  <c r="M858" i="45"/>
  <c r="M859" i="45"/>
  <c r="M860" i="45"/>
  <c r="M861" i="45"/>
  <c r="M862" i="45"/>
  <c r="M863" i="45"/>
  <c r="M864" i="45"/>
  <c r="M865" i="45"/>
  <c r="M866" i="45"/>
  <c r="M867" i="45"/>
  <c r="M868" i="45"/>
  <c r="M869" i="45"/>
  <c r="M870" i="45"/>
  <c r="M871" i="45"/>
  <c r="M872" i="45"/>
  <c r="M873" i="45"/>
  <c r="M874" i="45"/>
  <c r="M875" i="45"/>
  <c r="M876" i="45"/>
  <c r="M877" i="45"/>
  <c r="M878" i="45"/>
  <c r="M879" i="45"/>
  <c r="M880" i="45"/>
  <c r="M881" i="45"/>
  <c r="M882" i="45"/>
  <c r="M883" i="45"/>
  <c r="M884" i="45"/>
  <c r="M885" i="45"/>
  <c r="M886" i="45"/>
  <c r="M887" i="45"/>
  <c r="M888" i="45"/>
  <c r="M889" i="45"/>
  <c r="M890" i="45"/>
  <c r="M891" i="45"/>
  <c r="M892" i="45"/>
  <c r="M893" i="45"/>
  <c r="M894" i="45"/>
  <c r="M895" i="45"/>
  <c r="M896" i="45"/>
  <c r="M897" i="45"/>
  <c r="M898" i="45"/>
  <c r="M899" i="45"/>
  <c r="M900" i="45"/>
  <c r="M901" i="45"/>
  <c r="M902" i="45"/>
  <c r="M903" i="45"/>
  <c r="M904" i="45"/>
  <c r="M905" i="45"/>
  <c r="M906" i="45"/>
  <c r="M907" i="45"/>
  <c r="M908" i="45"/>
  <c r="M909" i="45"/>
  <c r="M910" i="45"/>
  <c r="M911" i="45"/>
  <c r="M912" i="45"/>
  <c r="M913" i="45"/>
  <c r="M914" i="45"/>
  <c r="M915" i="45"/>
  <c r="M916" i="45"/>
  <c r="M917" i="45"/>
  <c r="M918" i="45"/>
  <c r="M919" i="45"/>
  <c r="M920" i="45"/>
  <c r="M921" i="45"/>
  <c r="M922" i="45"/>
  <c r="M923" i="45"/>
  <c r="M924" i="45"/>
  <c r="M925" i="45"/>
  <c r="M926" i="45"/>
  <c r="M927" i="45"/>
  <c r="M928" i="45"/>
  <c r="M929" i="45"/>
  <c r="M930" i="45"/>
  <c r="M931" i="45"/>
  <c r="M932" i="45"/>
  <c r="M933" i="45"/>
  <c r="M934" i="45"/>
  <c r="M935" i="45"/>
  <c r="M936" i="45"/>
  <c r="M937" i="45"/>
  <c r="M938" i="45"/>
  <c r="M939" i="45"/>
  <c r="M940" i="45"/>
  <c r="M941" i="45"/>
  <c r="M942" i="45"/>
  <c r="M943" i="45"/>
  <c r="M944" i="45"/>
  <c r="M945" i="45"/>
  <c r="M946" i="45"/>
  <c r="M947" i="45"/>
  <c r="M948" i="45"/>
  <c r="M949" i="45"/>
  <c r="M950" i="45"/>
  <c r="M951" i="45"/>
  <c r="M952" i="45"/>
  <c r="M953" i="45"/>
  <c r="M954" i="45"/>
  <c r="M955" i="45"/>
  <c r="M956" i="45"/>
  <c r="M957" i="45"/>
  <c r="M958" i="45"/>
  <c r="M959" i="45"/>
  <c r="M960" i="45"/>
  <c r="M961" i="45"/>
  <c r="M962" i="45"/>
  <c r="M963" i="45"/>
  <c r="M964" i="45"/>
  <c r="M965" i="45"/>
  <c r="M966" i="45"/>
  <c r="M967" i="45"/>
  <c r="M968" i="45"/>
  <c r="M969" i="45"/>
  <c r="M970" i="45"/>
  <c r="M971" i="45"/>
  <c r="M972" i="45"/>
  <c r="M973" i="45"/>
  <c r="M974" i="45"/>
  <c r="M975" i="45"/>
  <c r="M976" i="45"/>
  <c r="M977" i="45"/>
  <c r="M978" i="45"/>
  <c r="M979" i="45"/>
  <c r="M980" i="45"/>
  <c r="M981" i="45"/>
  <c r="M982" i="45"/>
  <c r="M983" i="45"/>
  <c r="M984" i="45"/>
  <c r="M985" i="45"/>
  <c r="M986" i="45"/>
  <c r="M987" i="45"/>
  <c r="M988" i="45"/>
  <c r="M989" i="45"/>
  <c r="M990" i="45"/>
  <c r="M991" i="45"/>
  <c r="M992" i="45"/>
  <c r="M993" i="45"/>
  <c r="M994" i="45"/>
  <c r="M995" i="45"/>
  <c r="M996" i="45"/>
  <c r="M997" i="45"/>
  <c r="M998" i="45"/>
  <c r="M999" i="45"/>
  <c r="M1000" i="45"/>
  <c r="M1001" i="45"/>
  <c r="M1002" i="45"/>
  <c r="M1003" i="45"/>
  <c r="M1004" i="45"/>
  <c r="M1005" i="45"/>
  <c r="M1006" i="45"/>
  <c r="M1007" i="45"/>
  <c r="M1008" i="45"/>
  <c r="M1009" i="45"/>
  <c r="M1010" i="45"/>
  <c r="M1011" i="45"/>
  <c r="M1012" i="45"/>
  <c r="M1013" i="45"/>
  <c r="M1014" i="45"/>
  <c r="M1015" i="45"/>
  <c r="M1016" i="45"/>
  <c r="M1017" i="45"/>
  <c r="M1018" i="45"/>
  <c r="M1019" i="45"/>
  <c r="M1020" i="45"/>
  <c r="M1021" i="45"/>
  <c r="M1022" i="45"/>
  <c r="M1023" i="45"/>
  <c r="M1024" i="45"/>
  <c r="M1025" i="45"/>
  <c r="M1026" i="45"/>
  <c r="M1027" i="45"/>
  <c r="M1028" i="45"/>
  <c r="M1029" i="45"/>
  <c r="M1030" i="45"/>
  <c r="M1031" i="45"/>
  <c r="M1032" i="45"/>
  <c r="M1033" i="45"/>
  <c r="M1034" i="45"/>
  <c r="M1035" i="45"/>
  <c r="M1036" i="45"/>
  <c r="M1037" i="45"/>
  <c r="M1038" i="45"/>
  <c r="M1039" i="45"/>
  <c r="M1040" i="45"/>
  <c r="M1041" i="45"/>
  <c r="M1042" i="45"/>
  <c r="M1043" i="45"/>
  <c r="M1044" i="45"/>
  <c r="M1045" i="45"/>
  <c r="M1046" i="45"/>
  <c r="M1047" i="45"/>
  <c r="M1048" i="45"/>
  <c r="M1049" i="45"/>
  <c r="M1050" i="45"/>
  <c r="M1051" i="45"/>
  <c r="M1052" i="45"/>
  <c r="M1053" i="45"/>
  <c r="M1054" i="45"/>
  <c r="M1055" i="45"/>
  <c r="M1056" i="45"/>
  <c r="M1057" i="45"/>
  <c r="M1058" i="45"/>
  <c r="M1059" i="45"/>
  <c r="M1060" i="45"/>
  <c r="M1061" i="45"/>
  <c r="M1062" i="45"/>
  <c r="M1063" i="45"/>
  <c r="M1064" i="45"/>
  <c r="M1065" i="45"/>
  <c r="M1066" i="45"/>
  <c r="M1067" i="45"/>
  <c r="M1068" i="45"/>
  <c r="M1069" i="45"/>
  <c r="M1070" i="45"/>
  <c r="M1071" i="45"/>
  <c r="M1072" i="45"/>
  <c r="M1073" i="45"/>
  <c r="M1074" i="45"/>
  <c r="M1075" i="45"/>
  <c r="M1076" i="45"/>
  <c r="M1077" i="45"/>
  <c r="M1078" i="45"/>
  <c r="M1079" i="45"/>
  <c r="M1080" i="45"/>
  <c r="M1081" i="45"/>
  <c r="M1082" i="45"/>
  <c r="M1083" i="45"/>
  <c r="M1084" i="45"/>
  <c r="M1085" i="45"/>
  <c r="M1086" i="45"/>
  <c r="M1087" i="45"/>
  <c r="M1088" i="45"/>
  <c r="M1089" i="45"/>
  <c r="M1090" i="45"/>
  <c r="M1091" i="45"/>
  <c r="M1092" i="45"/>
  <c r="M1093" i="45"/>
  <c r="M1094" i="45"/>
  <c r="M1095" i="45"/>
  <c r="M1096" i="45"/>
  <c r="M1097" i="45"/>
  <c r="M1098" i="45"/>
  <c r="M1099" i="45"/>
  <c r="M1100" i="45"/>
  <c r="M1101" i="45"/>
  <c r="M1102" i="45"/>
  <c r="M1103" i="45"/>
  <c r="M1104" i="45"/>
  <c r="M1105" i="45"/>
  <c r="M1106" i="45"/>
  <c r="M1107" i="45"/>
  <c r="M1108" i="45"/>
  <c r="M1109" i="45"/>
  <c r="M1110" i="45"/>
  <c r="M1111" i="45"/>
  <c r="M1112" i="45"/>
  <c r="M1113" i="45"/>
  <c r="M1114" i="45"/>
  <c r="M1115" i="45"/>
  <c r="M1116" i="45"/>
  <c r="M1117" i="45"/>
  <c r="M1118" i="45"/>
  <c r="M1119" i="45"/>
  <c r="M1120" i="45"/>
  <c r="M1121" i="45"/>
  <c r="M1122" i="45"/>
  <c r="M1123" i="45"/>
  <c r="M1124" i="45"/>
  <c r="M1125" i="45"/>
  <c r="M1126" i="45"/>
  <c r="M1127" i="45"/>
  <c r="M1128" i="45"/>
  <c r="M1129" i="45"/>
  <c r="M1130" i="45"/>
  <c r="M1131" i="45"/>
  <c r="M1132" i="45"/>
  <c r="M1133" i="45"/>
  <c r="M1134" i="45"/>
  <c r="M1135" i="45"/>
  <c r="M1136" i="45"/>
  <c r="M1137" i="45"/>
  <c r="M1138" i="45"/>
  <c r="M1139" i="45"/>
  <c r="M1140" i="45"/>
  <c r="M1141" i="45"/>
  <c r="M1142" i="45"/>
  <c r="M1143" i="45"/>
  <c r="M1144" i="45"/>
  <c r="M1145" i="45"/>
  <c r="M1146" i="45"/>
  <c r="M1147" i="45"/>
  <c r="M1148" i="45"/>
  <c r="M1149" i="45"/>
  <c r="M1150" i="45"/>
  <c r="M1151" i="45"/>
  <c r="M1152" i="45"/>
  <c r="M1153" i="45"/>
  <c r="M1154" i="45"/>
  <c r="M1155" i="45"/>
  <c r="M1156" i="45"/>
  <c r="M1157" i="45"/>
  <c r="M1158" i="45"/>
  <c r="M1159" i="45"/>
  <c r="M1160" i="45"/>
  <c r="M1161" i="45"/>
  <c r="M1162" i="45"/>
  <c r="M1163" i="45"/>
  <c r="M1164" i="45"/>
  <c r="M1165" i="45"/>
  <c r="M1166" i="45"/>
  <c r="M1167" i="45"/>
  <c r="M1168" i="45"/>
  <c r="M1169" i="45"/>
  <c r="M1170" i="45"/>
  <c r="M1171" i="45"/>
  <c r="M1172" i="45"/>
  <c r="M1173" i="45"/>
  <c r="M1174" i="45"/>
  <c r="M1175" i="45"/>
  <c r="M1176" i="45"/>
  <c r="M1177" i="45"/>
  <c r="M1178" i="45"/>
  <c r="M1179" i="45"/>
  <c r="M1180" i="45"/>
  <c r="M1181" i="45"/>
  <c r="M1182" i="45"/>
  <c r="M1183" i="45"/>
  <c r="M1184" i="45"/>
  <c r="M1185" i="45"/>
  <c r="M1186" i="45"/>
  <c r="M1187" i="45"/>
  <c r="M1188" i="45"/>
  <c r="M1189" i="45"/>
  <c r="M1190" i="45"/>
  <c r="M1191" i="45"/>
  <c r="M1192" i="45"/>
  <c r="M1193" i="45"/>
  <c r="M1194" i="45"/>
  <c r="M1195" i="45"/>
  <c r="M1196" i="45"/>
  <c r="M1197" i="45"/>
  <c r="M1198" i="45"/>
  <c r="M1199" i="45"/>
  <c r="M1200" i="45"/>
  <c r="M1201" i="45"/>
  <c r="M1202" i="45"/>
  <c r="M1203" i="45"/>
  <c r="M1204" i="45"/>
  <c r="M1205" i="45"/>
  <c r="M1206" i="45"/>
  <c r="M1207" i="45"/>
  <c r="M1208" i="45"/>
  <c r="M1209" i="45"/>
  <c r="M1210" i="45"/>
  <c r="M1211" i="45"/>
  <c r="M1212" i="45"/>
  <c r="M1213" i="45"/>
  <c r="M1214" i="45"/>
  <c r="M1215" i="45"/>
  <c r="M1216" i="45"/>
  <c r="M1217" i="45"/>
  <c r="M1218" i="45"/>
  <c r="M1219" i="45"/>
  <c r="M1220" i="45"/>
  <c r="M1221" i="45"/>
  <c r="M1222" i="45"/>
  <c r="M1223" i="45"/>
  <c r="M1224" i="45"/>
  <c r="M1225" i="45"/>
  <c r="M1226" i="45"/>
  <c r="M1227" i="45"/>
  <c r="M1228" i="45"/>
  <c r="M1229" i="45"/>
  <c r="M1230" i="45"/>
  <c r="M1231" i="45"/>
  <c r="M1232" i="45"/>
  <c r="M1233" i="45"/>
  <c r="M1234" i="45"/>
  <c r="M1235" i="45"/>
  <c r="M1236" i="45"/>
  <c r="M1237" i="45"/>
  <c r="M1238" i="45"/>
  <c r="M1239" i="45"/>
  <c r="M1240" i="45"/>
  <c r="M1241" i="45"/>
  <c r="M1242" i="45"/>
  <c r="M1243" i="45"/>
  <c r="M1244" i="45"/>
  <c r="M1245" i="45"/>
  <c r="M1246" i="45"/>
  <c r="M1247" i="45"/>
  <c r="M1248" i="45"/>
  <c r="M1249" i="45"/>
  <c r="M1250" i="45"/>
  <c r="M1251" i="45"/>
  <c r="M1252" i="45"/>
  <c r="M1253" i="45"/>
  <c r="M1254" i="45"/>
  <c r="M1255" i="45"/>
  <c r="M1256" i="45"/>
  <c r="M1257" i="45"/>
  <c r="M1258" i="45"/>
  <c r="M1259" i="45"/>
  <c r="M1260" i="45"/>
  <c r="M1261" i="45"/>
  <c r="M1262" i="45"/>
  <c r="M1263" i="45"/>
  <c r="M1264" i="45"/>
  <c r="M1265" i="45"/>
  <c r="M1266" i="45"/>
  <c r="M1267" i="45"/>
  <c r="M1268" i="45"/>
  <c r="M1269" i="45"/>
  <c r="M1270" i="45"/>
  <c r="M1271" i="45"/>
  <c r="M1272" i="45"/>
  <c r="M1273" i="45"/>
  <c r="M1274" i="45"/>
  <c r="M1275" i="45"/>
  <c r="M1276" i="45"/>
  <c r="M1277" i="45"/>
  <c r="M1278" i="45"/>
  <c r="M1279" i="45"/>
  <c r="M1280" i="45"/>
  <c r="M1281" i="45"/>
  <c r="M1282" i="45"/>
  <c r="M1283" i="45"/>
  <c r="M1284" i="45"/>
  <c r="M1285" i="45"/>
  <c r="M1286" i="45"/>
  <c r="M1287" i="45"/>
  <c r="M1288" i="45"/>
  <c r="M1289" i="45"/>
  <c r="M1290" i="45"/>
  <c r="M1291" i="45"/>
  <c r="M1292" i="45"/>
  <c r="M1293" i="45"/>
  <c r="M1294" i="45"/>
  <c r="M1295" i="45"/>
  <c r="M1296" i="45"/>
  <c r="M1297" i="45"/>
  <c r="M1298" i="45"/>
  <c r="M1299" i="45"/>
  <c r="M1300" i="45"/>
  <c r="M1301" i="45"/>
  <c r="M1302" i="45"/>
  <c r="M1303" i="45"/>
  <c r="M1304" i="45"/>
  <c r="M1305" i="45"/>
  <c r="M1306" i="45"/>
  <c r="M1307" i="45"/>
  <c r="M1308" i="45"/>
  <c r="M1309" i="45"/>
  <c r="M1310" i="45"/>
  <c r="M1311" i="45"/>
  <c r="M1312" i="45"/>
  <c r="M1313" i="45"/>
  <c r="M1314" i="45"/>
  <c r="M1315" i="45"/>
  <c r="M1316" i="45"/>
  <c r="M1317" i="45"/>
  <c r="M1318" i="45"/>
  <c r="M1319" i="45"/>
  <c r="M1320" i="45"/>
  <c r="M1321" i="45"/>
  <c r="M1322" i="45"/>
  <c r="M1323" i="45"/>
  <c r="M1324" i="45"/>
  <c r="M1325" i="45"/>
  <c r="M1326" i="45"/>
  <c r="M1327" i="45"/>
  <c r="M1328" i="45"/>
  <c r="M1329" i="45"/>
  <c r="M1330" i="45"/>
  <c r="M1331" i="45"/>
  <c r="M1332" i="45"/>
  <c r="M1333" i="45"/>
  <c r="M1334" i="45"/>
  <c r="M1335" i="45"/>
  <c r="M1336" i="45"/>
  <c r="M1337" i="45"/>
  <c r="M1338" i="45"/>
  <c r="M1339" i="45"/>
  <c r="M1340" i="45"/>
  <c r="M1341" i="45"/>
  <c r="M1342" i="45"/>
  <c r="M1343" i="45"/>
  <c r="M1344" i="45"/>
  <c r="M1345" i="45"/>
  <c r="M1346" i="45"/>
  <c r="M1347" i="45"/>
  <c r="M1348" i="45"/>
  <c r="M1349" i="45"/>
  <c r="M1350" i="45"/>
  <c r="M1351" i="45"/>
  <c r="M1352" i="45"/>
  <c r="M1353" i="45"/>
  <c r="M1354" i="45"/>
  <c r="M1355" i="45"/>
  <c r="M1356" i="45"/>
  <c r="M1357" i="45"/>
  <c r="M1358" i="45"/>
  <c r="M1359" i="45"/>
  <c r="M1360" i="45"/>
  <c r="M1361" i="45"/>
  <c r="M1362" i="45"/>
  <c r="M1363" i="45"/>
  <c r="M1364" i="45"/>
  <c r="M1365" i="45"/>
  <c r="M1366" i="45"/>
  <c r="M1367" i="45"/>
  <c r="M1368" i="45"/>
  <c r="M1369" i="45"/>
  <c r="M1370" i="45"/>
  <c r="M1371" i="45"/>
  <c r="M1372" i="45"/>
  <c r="M1373" i="45"/>
  <c r="M1374" i="45"/>
  <c r="M1375" i="45"/>
  <c r="M1376" i="45"/>
  <c r="M1377" i="45"/>
  <c r="M1378" i="45"/>
  <c r="M1379" i="45"/>
  <c r="M1380" i="45"/>
  <c r="M1381" i="45"/>
  <c r="M1382" i="45"/>
  <c r="M1383" i="45"/>
  <c r="M1384" i="45"/>
  <c r="M1385" i="45"/>
  <c r="M1386" i="45"/>
  <c r="M1387" i="45"/>
  <c r="M1388" i="45"/>
  <c r="M1389" i="45"/>
  <c r="M1390" i="45"/>
  <c r="M1391" i="45"/>
  <c r="M1392" i="45"/>
  <c r="M1393" i="45"/>
  <c r="M1394" i="45"/>
  <c r="M1395" i="45"/>
  <c r="M1396" i="45"/>
  <c r="M1397" i="45"/>
  <c r="M1398" i="45"/>
  <c r="M1399" i="45"/>
  <c r="M1400" i="45"/>
  <c r="M1401" i="45"/>
  <c r="M1402" i="45"/>
  <c r="M1403" i="45"/>
  <c r="M1404" i="45"/>
  <c r="M1405" i="45"/>
  <c r="M1406" i="45"/>
  <c r="M1407" i="45"/>
  <c r="M1408" i="45"/>
  <c r="M1409" i="45"/>
  <c r="M1410" i="45"/>
  <c r="M1411" i="45"/>
  <c r="M1412" i="45"/>
  <c r="M1413" i="45"/>
  <c r="M1414" i="45"/>
  <c r="M1415" i="45"/>
  <c r="M1416" i="45"/>
  <c r="M1417" i="45"/>
  <c r="M1418" i="45"/>
  <c r="M1419" i="45"/>
  <c r="M1420" i="45"/>
  <c r="M1421" i="45"/>
  <c r="M1422" i="45"/>
  <c r="M1423" i="45"/>
  <c r="M1424" i="45"/>
  <c r="M1425" i="45"/>
  <c r="M1426" i="45"/>
  <c r="M1427" i="45"/>
  <c r="M1428" i="45"/>
  <c r="M1429" i="45"/>
  <c r="M1430" i="45"/>
  <c r="M1431" i="45"/>
  <c r="M1432" i="45"/>
  <c r="M1433" i="45"/>
  <c r="M1434" i="45"/>
  <c r="M1435" i="45"/>
  <c r="M1436" i="45"/>
  <c r="M1437" i="45"/>
  <c r="M1438" i="45"/>
  <c r="M1439" i="45"/>
  <c r="M1440" i="45"/>
  <c r="M1441" i="45"/>
  <c r="M1442" i="45"/>
  <c r="M1443" i="45"/>
  <c r="M1444" i="45"/>
  <c r="M1445" i="45"/>
  <c r="M1446" i="45"/>
  <c r="M1447" i="45"/>
  <c r="M1448" i="45"/>
  <c r="M1449" i="45"/>
  <c r="M1450" i="45"/>
  <c r="M1451" i="45"/>
  <c r="M1452" i="45"/>
  <c r="M1453" i="45"/>
  <c r="M1454" i="45"/>
  <c r="M1455" i="45"/>
  <c r="M1456" i="45"/>
  <c r="M1457" i="45"/>
  <c r="M1458" i="45"/>
  <c r="M1459" i="45"/>
  <c r="M1460" i="45"/>
  <c r="M1461" i="45"/>
  <c r="M1462" i="45"/>
  <c r="M1463" i="45"/>
  <c r="M1464" i="45"/>
  <c r="M1465" i="45"/>
  <c r="M1466" i="45"/>
  <c r="M1467" i="45"/>
  <c r="M1468" i="45"/>
  <c r="M1469" i="45"/>
  <c r="M1470" i="45"/>
  <c r="M1471" i="45"/>
  <c r="M1472" i="45"/>
  <c r="M1473" i="45"/>
  <c r="M1474" i="45"/>
  <c r="M1475" i="45"/>
  <c r="M1476" i="45"/>
  <c r="M1477" i="45"/>
  <c r="M1478" i="45"/>
  <c r="M1479" i="45"/>
  <c r="M1480" i="45"/>
  <c r="M1481" i="45"/>
  <c r="M1482" i="45"/>
  <c r="M1483" i="45"/>
  <c r="M1484" i="45"/>
  <c r="M1485" i="45"/>
  <c r="M1486" i="45"/>
  <c r="M1487" i="45"/>
  <c r="M1488" i="45"/>
  <c r="M1489" i="45"/>
  <c r="M1490" i="45"/>
  <c r="M1491" i="45"/>
  <c r="M1492" i="45"/>
  <c r="M1493" i="45"/>
  <c r="M1494" i="45"/>
  <c r="M1495" i="45"/>
  <c r="M1496" i="45"/>
  <c r="M1497" i="45"/>
  <c r="M1498" i="45"/>
  <c r="M1499" i="45"/>
  <c r="M1500" i="45"/>
  <c r="M1501" i="45"/>
  <c r="M1502" i="45"/>
  <c r="M1503" i="45"/>
  <c r="M1504" i="45"/>
  <c r="M1505" i="45"/>
  <c r="M1506" i="45"/>
  <c r="M1507" i="45"/>
  <c r="M1508" i="45"/>
  <c r="M1509" i="45"/>
  <c r="M1510" i="45"/>
  <c r="M1511" i="45"/>
  <c r="M1512" i="45"/>
  <c r="M1513" i="45"/>
  <c r="M1514" i="45"/>
  <c r="M1515" i="45"/>
  <c r="M1516" i="45"/>
  <c r="M1517" i="45"/>
  <c r="M1518" i="45"/>
  <c r="M1519" i="45"/>
  <c r="M1520" i="45"/>
  <c r="M1521" i="45"/>
  <c r="M1522" i="45"/>
  <c r="M1523" i="45"/>
  <c r="M1524" i="45"/>
  <c r="M1525" i="45"/>
  <c r="M1526" i="45"/>
  <c r="M1527" i="45"/>
  <c r="M1528" i="45"/>
  <c r="M1529" i="45"/>
  <c r="M1530" i="45"/>
  <c r="M1531" i="45"/>
  <c r="M1532" i="45"/>
  <c r="M1533" i="45"/>
  <c r="M1534" i="45"/>
  <c r="M1535" i="45"/>
  <c r="M1536" i="45"/>
  <c r="M1537" i="45"/>
  <c r="M1538" i="45"/>
  <c r="M1539" i="45"/>
  <c r="M1540" i="45"/>
  <c r="M1541" i="45"/>
  <c r="M1542" i="45"/>
  <c r="M1543" i="45"/>
  <c r="M1544" i="45"/>
  <c r="M1545" i="45"/>
  <c r="M1546" i="45"/>
  <c r="M1547" i="45"/>
  <c r="M1548" i="45"/>
  <c r="M1549" i="45"/>
  <c r="M1550" i="45"/>
  <c r="M1551" i="45"/>
  <c r="M1552" i="45"/>
  <c r="M1553" i="45"/>
  <c r="M1554" i="45"/>
  <c r="M1555" i="45"/>
  <c r="M1556" i="45"/>
  <c r="M1557" i="45"/>
  <c r="M1558" i="45"/>
  <c r="M1559" i="45"/>
  <c r="M1560" i="45"/>
  <c r="M1561" i="45"/>
  <c r="M1562" i="45"/>
  <c r="M1563" i="45"/>
  <c r="M1564" i="45"/>
  <c r="M1565" i="45"/>
  <c r="M1566" i="45"/>
  <c r="M1567" i="45"/>
  <c r="M1568" i="45"/>
  <c r="M1569" i="45"/>
  <c r="M1570" i="45"/>
  <c r="M1571" i="45"/>
  <c r="M1572" i="45"/>
  <c r="M1573" i="45"/>
  <c r="M1574" i="45"/>
  <c r="M1575" i="45"/>
  <c r="M1576" i="45"/>
  <c r="M1577" i="45"/>
  <c r="M1578" i="45"/>
  <c r="M1579" i="45"/>
  <c r="M1580" i="45"/>
  <c r="M1581" i="45"/>
  <c r="M1582" i="45"/>
  <c r="M1583" i="45"/>
  <c r="M1584" i="45"/>
  <c r="M1585" i="45"/>
  <c r="M1586" i="45"/>
  <c r="M1587" i="45"/>
  <c r="M1588" i="45"/>
  <c r="M1589" i="45"/>
  <c r="M1590" i="45"/>
  <c r="M1591" i="45"/>
  <c r="M1592" i="45"/>
  <c r="M1593" i="45"/>
  <c r="M1594" i="45"/>
  <c r="M1595" i="45"/>
  <c r="M1596" i="45"/>
  <c r="M1597" i="45"/>
  <c r="M1598" i="45"/>
  <c r="M1599" i="45"/>
  <c r="M1600" i="45"/>
  <c r="M1601" i="45"/>
  <c r="M1602" i="45"/>
  <c r="M1603" i="45"/>
  <c r="M1604" i="45"/>
  <c r="M1605" i="45"/>
  <c r="M1606" i="45"/>
  <c r="M1607" i="45"/>
  <c r="M1608" i="45"/>
  <c r="M1609" i="45"/>
  <c r="M1610" i="45"/>
  <c r="M1611" i="45"/>
  <c r="M1612" i="45"/>
  <c r="M1613" i="45"/>
  <c r="M1614" i="45"/>
  <c r="M1615" i="45"/>
  <c r="M1616" i="45"/>
  <c r="M1617" i="45"/>
  <c r="M1618" i="45"/>
  <c r="M1619" i="45"/>
  <c r="M1620" i="45"/>
  <c r="M1621" i="45"/>
  <c r="M1622" i="45"/>
  <c r="M1623" i="45"/>
  <c r="M1624" i="45"/>
  <c r="M1625" i="45"/>
  <c r="M1626" i="45"/>
  <c r="M1627" i="45"/>
  <c r="M1628" i="45"/>
  <c r="M1629" i="45"/>
  <c r="M1630" i="45"/>
  <c r="M1631" i="45"/>
  <c r="M1632" i="45"/>
  <c r="M1633" i="45"/>
  <c r="M1634" i="45"/>
  <c r="M1635" i="45"/>
  <c r="M1636" i="45"/>
  <c r="M1637" i="45"/>
  <c r="M1638" i="45"/>
  <c r="M1639" i="45"/>
  <c r="M1640" i="45"/>
  <c r="M1641" i="45"/>
  <c r="M1642" i="45"/>
  <c r="M1643" i="45"/>
  <c r="M1644" i="45"/>
  <c r="M1645" i="45"/>
  <c r="M1646" i="45"/>
  <c r="M1647" i="45"/>
  <c r="M1648" i="45"/>
  <c r="M1649" i="45"/>
  <c r="M1650" i="45"/>
  <c r="M1651" i="45"/>
  <c r="M1652" i="45"/>
  <c r="M1653" i="45"/>
  <c r="M1654" i="45"/>
  <c r="M1655" i="45"/>
  <c r="M1656" i="45"/>
  <c r="M1657" i="45"/>
  <c r="M1658" i="45"/>
  <c r="M1659" i="45"/>
  <c r="M1660" i="45"/>
  <c r="M1661" i="45"/>
  <c r="M1662" i="45"/>
  <c r="M1663" i="45"/>
  <c r="M1664" i="45"/>
  <c r="M1665" i="45"/>
  <c r="M1666" i="45"/>
  <c r="M1667" i="45"/>
  <c r="M1668" i="45"/>
  <c r="M1669" i="45"/>
  <c r="M1670" i="45"/>
  <c r="M1671" i="45"/>
  <c r="M1672" i="45"/>
  <c r="M1673" i="45"/>
  <c r="M1674" i="45"/>
  <c r="M1675" i="45"/>
  <c r="M1676" i="45"/>
  <c r="M1677" i="45"/>
  <c r="M1678" i="45"/>
  <c r="M1679" i="45"/>
  <c r="M1680" i="45"/>
  <c r="M1681" i="45"/>
  <c r="M1682" i="45"/>
  <c r="M1683" i="45"/>
  <c r="M1684" i="45"/>
  <c r="M1685" i="45"/>
  <c r="M1686" i="45"/>
  <c r="M1687" i="45"/>
  <c r="M1688" i="45"/>
  <c r="M1689" i="45"/>
  <c r="M1690" i="45"/>
  <c r="M1691" i="45"/>
  <c r="M1692" i="45"/>
  <c r="M1693" i="45"/>
  <c r="M1694" i="45"/>
  <c r="M1695" i="45"/>
  <c r="M1696" i="45"/>
  <c r="M1697" i="45"/>
  <c r="M1698" i="45"/>
  <c r="M1699" i="45"/>
  <c r="M1700" i="45"/>
  <c r="M1701" i="45"/>
  <c r="M1702" i="45"/>
  <c r="M1703" i="45"/>
  <c r="M1704" i="45"/>
  <c r="M1705" i="45"/>
  <c r="M1706" i="45"/>
  <c r="M1707" i="45"/>
  <c r="M1708" i="45"/>
  <c r="M1709" i="45"/>
  <c r="M1710" i="45"/>
  <c r="M1711" i="45"/>
  <c r="M1712" i="45"/>
  <c r="M1713" i="45"/>
  <c r="M1714" i="45"/>
  <c r="M1715" i="45"/>
  <c r="M1716" i="45"/>
  <c r="M1717" i="45"/>
  <c r="M1718" i="45"/>
  <c r="M1719" i="45"/>
  <c r="M1720" i="45"/>
  <c r="M1721" i="45"/>
  <c r="M1722" i="45"/>
  <c r="M1723" i="45"/>
  <c r="M1724" i="45"/>
  <c r="M1725" i="45"/>
  <c r="M1726" i="45"/>
  <c r="M1727" i="45"/>
  <c r="M1728" i="45"/>
  <c r="M1729" i="45"/>
  <c r="M1730" i="45"/>
  <c r="M1731" i="45"/>
  <c r="M1732" i="45"/>
  <c r="M1733" i="45"/>
  <c r="M1734" i="45"/>
  <c r="M1735" i="45"/>
  <c r="M1736" i="45"/>
  <c r="M1737" i="45"/>
  <c r="M1738" i="45"/>
  <c r="M1739" i="45"/>
  <c r="M1740" i="45"/>
  <c r="M1741" i="45"/>
  <c r="M1742" i="45"/>
  <c r="M1743" i="45"/>
  <c r="M1744" i="45"/>
  <c r="M1745" i="45"/>
  <c r="M1746" i="45"/>
  <c r="M1747" i="45"/>
  <c r="M1748" i="45"/>
  <c r="M1749" i="45"/>
  <c r="M1750" i="45"/>
  <c r="M1751" i="45"/>
  <c r="M1752" i="45"/>
  <c r="M1753" i="45"/>
  <c r="M1754" i="45"/>
  <c r="M1755" i="45"/>
  <c r="M1756" i="45"/>
  <c r="M1757" i="45"/>
  <c r="M1758" i="45"/>
  <c r="M1759" i="45"/>
  <c r="M1760" i="45"/>
  <c r="M1761" i="45"/>
  <c r="M1762" i="45"/>
  <c r="M1763" i="45"/>
  <c r="M1764" i="45"/>
  <c r="M1765" i="45"/>
  <c r="M1766" i="45"/>
  <c r="M1767" i="45"/>
  <c r="M1768" i="45"/>
  <c r="M1769" i="45"/>
  <c r="M1770" i="45"/>
  <c r="M1771" i="45"/>
  <c r="M1772" i="45"/>
  <c r="M1773" i="45"/>
  <c r="M1774" i="45"/>
  <c r="M1775" i="45"/>
  <c r="M1776" i="45"/>
  <c r="M1777" i="45"/>
  <c r="M1778" i="45"/>
  <c r="M1779" i="45"/>
  <c r="M1780" i="45"/>
  <c r="M1781" i="45"/>
  <c r="M1782" i="45"/>
  <c r="M1783" i="45"/>
  <c r="M1784" i="45"/>
  <c r="M1785" i="45"/>
  <c r="M1786" i="45"/>
  <c r="M1787" i="45"/>
  <c r="M1788" i="45"/>
  <c r="M1789" i="45"/>
  <c r="M1790" i="45"/>
  <c r="M1791" i="45"/>
  <c r="M1792" i="45"/>
  <c r="M1793" i="45"/>
  <c r="M1794" i="45"/>
  <c r="M1795" i="45"/>
  <c r="M1796" i="45"/>
  <c r="M1797" i="45"/>
  <c r="M1798" i="45"/>
  <c r="M1799" i="45"/>
  <c r="M1800" i="45"/>
  <c r="M1801" i="45"/>
  <c r="M1802" i="45"/>
  <c r="M1803" i="45"/>
  <c r="M1804" i="45"/>
  <c r="M1805" i="45"/>
  <c r="M1806" i="45"/>
  <c r="M1807" i="45"/>
  <c r="M1808" i="45"/>
  <c r="M1809" i="45"/>
  <c r="M1810" i="45"/>
  <c r="M1811" i="45"/>
  <c r="M1812" i="45"/>
  <c r="M1813" i="45"/>
  <c r="M1814" i="45"/>
  <c r="M1815" i="45"/>
  <c r="M1816" i="45"/>
  <c r="M1817" i="45"/>
  <c r="M1818" i="45"/>
  <c r="M1819" i="45"/>
  <c r="M1820" i="45"/>
  <c r="M1821" i="45"/>
  <c r="M1822" i="45"/>
  <c r="M1823" i="45"/>
  <c r="M1824" i="45"/>
  <c r="M1825" i="45"/>
  <c r="M1826" i="45"/>
  <c r="M1827" i="45"/>
  <c r="M1828" i="45"/>
  <c r="M1829" i="45"/>
  <c r="M1830" i="45"/>
  <c r="M1831" i="45"/>
  <c r="M1832" i="45"/>
  <c r="M1833" i="45"/>
  <c r="M1834" i="45"/>
  <c r="M1835" i="45"/>
  <c r="M1836" i="45"/>
  <c r="M1837" i="45"/>
  <c r="M1838" i="45"/>
  <c r="M1839" i="45"/>
  <c r="M1840" i="45"/>
  <c r="M1841" i="45"/>
  <c r="M1842" i="45"/>
  <c r="M1843" i="45"/>
  <c r="M1844" i="45"/>
  <c r="M1845" i="45"/>
  <c r="M1846" i="45"/>
  <c r="M1847" i="45"/>
  <c r="M1848" i="45"/>
  <c r="M1849" i="45"/>
  <c r="M1850" i="45"/>
  <c r="M1851" i="45"/>
  <c r="M1852" i="45"/>
  <c r="M1853" i="45"/>
  <c r="M1854" i="45"/>
  <c r="M1855" i="45"/>
  <c r="M1856" i="45"/>
  <c r="M1857" i="45"/>
  <c r="M1858" i="45"/>
  <c r="M1859" i="45"/>
  <c r="M1860" i="45"/>
  <c r="M1861" i="45"/>
  <c r="M1862" i="45"/>
  <c r="M1863" i="45"/>
  <c r="M1864" i="45"/>
  <c r="M1865" i="45"/>
  <c r="M1866" i="45"/>
  <c r="M1867" i="45"/>
  <c r="M1868" i="45"/>
  <c r="M1869" i="45"/>
  <c r="M1870" i="45"/>
  <c r="M1871" i="45"/>
  <c r="M1872" i="45"/>
  <c r="M1873" i="45"/>
  <c r="M1874" i="45"/>
  <c r="M1875" i="45"/>
  <c r="M1876" i="45"/>
  <c r="M1877" i="45"/>
  <c r="M1878" i="45"/>
  <c r="M1879" i="45"/>
  <c r="M1880" i="45"/>
  <c r="M1881" i="45"/>
  <c r="M1882" i="45"/>
  <c r="M1883" i="45"/>
  <c r="M1884" i="45"/>
  <c r="M1885" i="45"/>
  <c r="M1886" i="45"/>
  <c r="M1887" i="45"/>
  <c r="M1888" i="45"/>
  <c r="M1889" i="45"/>
  <c r="M1890" i="45"/>
  <c r="M1891" i="45"/>
  <c r="M1892" i="45"/>
  <c r="M1893" i="45"/>
  <c r="M1894" i="45"/>
  <c r="M1895" i="45"/>
  <c r="M1896" i="45"/>
  <c r="M1897" i="45"/>
  <c r="M1898" i="45"/>
  <c r="M1899" i="45"/>
  <c r="M1900" i="45"/>
  <c r="M1901" i="45"/>
  <c r="M1902" i="45"/>
  <c r="M1903" i="45"/>
  <c r="M1904" i="45"/>
  <c r="M1905" i="45"/>
  <c r="M1906" i="45"/>
  <c r="M1907" i="45"/>
  <c r="M1908" i="45"/>
  <c r="M1909" i="45"/>
  <c r="M1910" i="45"/>
  <c r="M1911" i="45"/>
  <c r="M1912" i="45"/>
  <c r="M1913" i="45"/>
  <c r="M1914" i="45"/>
  <c r="M1915" i="45"/>
  <c r="M1916" i="45"/>
  <c r="M1917" i="45"/>
  <c r="M1918" i="45"/>
  <c r="M1919" i="45"/>
  <c r="M1920" i="45"/>
  <c r="M1921" i="45"/>
  <c r="M1922" i="45"/>
  <c r="M1923" i="45"/>
  <c r="M1924" i="45"/>
  <c r="M1925" i="45"/>
  <c r="M1926" i="45"/>
  <c r="M1927" i="45"/>
  <c r="M1928" i="45"/>
  <c r="M1929" i="45"/>
  <c r="M1930" i="45"/>
  <c r="M1931" i="45"/>
  <c r="M1932" i="45"/>
  <c r="M1933" i="45"/>
  <c r="M1934" i="45"/>
  <c r="M1935" i="45"/>
  <c r="M1936" i="45"/>
  <c r="M1937" i="45"/>
  <c r="M1938" i="45"/>
  <c r="M1939" i="45"/>
  <c r="M1940" i="45"/>
  <c r="M1941" i="45"/>
  <c r="M1942" i="45"/>
  <c r="M1943" i="45"/>
  <c r="M1944" i="45"/>
  <c r="M1945" i="45"/>
  <c r="M1946" i="45"/>
  <c r="M1947" i="45"/>
  <c r="M1948" i="45"/>
  <c r="M1949" i="45"/>
  <c r="M1950" i="45"/>
  <c r="M1951" i="45"/>
  <c r="M1952" i="45"/>
  <c r="M1953" i="45"/>
  <c r="M1954" i="45"/>
  <c r="M1955" i="45"/>
  <c r="M1956" i="45"/>
  <c r="M1957" i="45"/>
  <c r="M1958" i="45"/>
  <c r="M1959" i="45"/>
  <c r="M1960" i="45"/>
  <c r="M1961" i="45"/>
  <c r="M1962" i="45"/>
  <c r="M1963" i="45"/>
  <c r="M1964" i="45"/>
  <c r="M1965" i="45"/>
  <c r="M1966" i="45"/>
  <c r="M1967" i="45"/>
  <c r="M1968" i="45"/>
  <c r="M1969" i="45"/>
  <c r="M1970" i="45"/>
  <c r="M1971" i="45"/>
  <c r="M1972" i="45"/>
  <c r="M1973" i="45"/>
  <c r="M1974" i="45"/>
  <c r="M1975" i="45"/>
  <c r="M1976" i="45"/>
  <c r="M1977" i="45"/>
  <c r="M1978" i="45"/>
  <c r="M1979" i="45"/>
  <c r="M1980" i="45"/>
  <c r="M1981" i="45"/>
  <c r="M1982" i="45"/>
  <c r="M1983" i="45"/>
  <c r="M1984" i="45"/>
  <c r="M1985" i="45"/>
  <c r="M1986" i="45"/>
  <c r="M1987" i="45"/>
  <c r="M1988" i="45"/>
  <c r="M1989" i="45"/>
  <c r="M1990" i="45"/>
  <c r="M1991" i="45"/>
  <c r="M1992" i="45"/>
  <c r="M1993" i="45"/>
  <c r="M1994" i="45"/>
  <c r="M1995" i="45"/>
  <c r="M1996" i="45"/>
  <c r="M1997" i="45"/>
  <c r="M1998" i="45"/>
  <c r="M1999" i="45"/>
  <c r="M2000" i="45"/>
  <c r="M2001" i="45"/>
  <c r="M2002" i="45"/>
  <c r="M2003" i="45"/>
  <c r="M2004" i="45"/>
  <c r="M2005" i="45"/>
  <c r="M2006" i="45"/>
  <c r="M2007" i="45"/>
  <c r="M2008" i="45"/>
  <c r="M2009" i="45"/>
  <c r="M2010" i="45"/>
  <c r="M2011" i="45"/>
  <c r="M2012" i="45"/>
  <c r="M2013" i="45"/>
  <c r="M2014" i="45"/>
  <c r="M2015" i="45"/>
  <c r="M2016" i="45"/>
  <c r="M2017" i="45"/>
  <c r="M2018" i="45"/>
  <c r="M2019" i="45"/>
  <c r="M2020" i="45"/>
  <c r="M2021" i="45"/>
  <c r="M2022" i="45"/>
  <c r="M2023" i="45"/>
  <c r="M2024" i="45"/>
  <c r="M2025" i="45"/>
  <c r="M2026" i="45"/>
  <c r="M2027" i="45"/>
  <c r="M2028" i="45"/>
  <c r="M2029" i="45"/>
  <c r="M2030" i="45"/>
  <c r="M2031" i="45"/>
  <c r="M2032" i="45"/>
  <c r="M2033" i="45"/>
  <c r="M2034" i="45"/>
  <c r="M2035" i="45"/>
  <c r="M2036" i="45"/>
  <c r="M2037" i="45"/>
  <c r="M2038" i="45"/>
  <c r="M2039" i="45"/>
  <c r="M2040" i="45"/>
  <c r="M2041" i="45"/>
  <c r="M2042" i="45"/>
  <c r="M2043" i="45"/>
  <c r="M2044" i="45"/>
  <c r="M2045" i="45"/>
  <c r="M2046" i="45"/>
  <c r="M2047" i="45"/>
  <c r="M2048" i="45"/>
  <c r="M2049" i="45"/>
  <c r="M2050" i="45"/>
  <c r="M2051" i="45"/>
  <c r="M2052" i="45"/>
  <c r="M2053" i="45"/>
  <c r="M2054" i="45"/>
  <c r="M2055" i="45"/>
  <c r="M2056" i="45"/>
  <c r="M2057" i="45"/>
  <c r="M2058" i="45"/>
  <c r="M2059" i="45"/>
  <c r="M2060" i="45"/>
  <c r="M2061" i="45"/>
  <c r="M2062" i="45"/>
  <c r="M2063" i="45"/>
  <c r="M2064" i="45"/>
  <c r="M2065" i="45"/>
  <c r="M2066" i="45"/>
  <c r="M2067" i="45"/>
  <c r="M2068" i="45"/>
  <c r="M2069" i="45"/>
  <c r="M2070" i="45"/>
  <c r="M2071" i="45"/>
  <c r="M2072" i="45"/>
  <c r="M2073" i="45"/>
  <c r="M2074" i="45"/>
  <c r="M2075" i="45"/>
  <c r="M2076" i="45"/>
  <c r="M2077" i="45"/>
  <c r="M2078" i="45"/>
  <c r="M2079" i="45"/>
  <c r="M2080" i="45"/>
  <c r="M2081" i="45"/>
  <c r="M2082" i="45"/>
  <c r="M2083" i="45"/>
  <c r="M2084" i="45"/>
  <c r="M2085" i="45"/>
  <c r="M2086" i="45"/>
  <c r="M2087" i="45"/>
  <c r="M2088" i="45"/>
  <c r="M2089" i="45"/>
  <c r="M2090" i="45"/>
  <c r="M2091" i="45"/>
  <c r="M2092" i="45"/>
  <c r="M2093" i="45"/>
  <c r="M2094" i="45"/>
  <c r="M2095" i="45"/>
  <c r="M2096" i="45"/>
  <c r="M2097" i="45"/>
  <c r="M2098" i="45"/>
  <c r="M2099" i="45"/>
  <c r="M2100" i="45"/>
  <c r="M2101" i="45"/>
  <c r="M2102" i="45"/>
  <c r="M2103" i="45"/>
  <c r="M2104" i="45"/>
  <c r="M2105" i="45"/>
  <c r="M2106" i="45"/>
  <c r="M2107" i="45"/>
  <c r="M2108" i="45"/>
  <c r="M2109" i="45"/>
  <c r="M2110" i="45"/>
  <c r="M2111" i="45"/>
  <c r="M2112" i="45"/>
  <c r="M2113" i="45"/>
  <c r="M2114" i="45"/>
  <c r="M2115" i="45"/>
  <c r="M2116" i="45"/>
  <c r="M2117" i="45"/>
  <c r="M2118" i="45"/>
  <c r="M2119" i="45"/>
  <c r="M2120" i="45"/>
  <c r="M2121" i="45"/>
  <c r="M2122" i="45"/>
  <c r="M2123" i="45"/>
  <c r="M2124" i="45"/>
  <c r="M2125" i="45"/>
  <c r="M2126" i="45"/>
  <c r="M2127" i="45"/>
  <c r="M2128" i="45"/>
  <c r="M2129" i="45"/>
  <c r="M2130" i="45"/>
  <c r="M2131" i="45"/>
  <c r="M2132" i="45"/>
  <c r="M2133" i="45"/>
  <c r="M2134" i="45"/>
  <c r="M2135" i="45"/>
  <c r="M2136" i="45"/>
  <c r="M2137" i="45"/>
  <c r="M2138" i="45"/>
  <c r="M2139" i="45"/>
  <c r="M2140" i="45"/>
  <c r="M2141" i="45"/>
  <c r="M2142" i="45"/>
  <c r="M2143" i="45"/>
  <c r="M2144" i="45"/>
  <c r="M2145" i="45"/>
  <c r="M2146" i="45"/>
  <c r="M2147" i="45"/>
  <c r="M2148" i="45"/>
  <c r="M2149" i="45"/>
  <c r="M2150" i="45"/>
  <c r="M2151" i="45"/>
  <c r="M2152" i="45"/>
  <c r="M2153" i="45"/>
  <c r="M2154" i="45"/>
  <c r="M2155" i="45"/>
  <c r="M2156" i="45"/>
  <c r="M2157" i="45"/>
  <c r="M2158" i="45"/>
  <c r="M2159" i="45"/>
  <c r="M2160" i="45"/>
  <c r="M2161" i="45"/>
  <c r="M2162" i="45"/>
  <c r="M2163" i="45"/>
  <c r="M2164" i="45"/>
  <c r="M2165" i="45"/>
  <c r="M2166" i="45"/>
  <c r="M2167" i="45"/>
  <c r="M2168" i="45"/>
  <c r="M2169" i="45"/>
  <c r="M2170" i="45"/>
  <c r="M2171" i="45"/>
  <c r="M2172" i="45"/>
  <c r="M2173" i="45"/>
  <c r="M2174" i="45"/>
  <c r="M2175" i="45"/>
  <c r="M2176" i="45"/>
  <c r="M2177" i="45"/>
  <c r="M2178" i="45"/>
  <c r="M2179" i="45"/>
  <c r="M2180" i="45"/>
  <c r="M2181" i="45"/>
  <c r="M2182" i="45"/>
  <c r="M2183" i="45"/>
  <c r="M2184" i="45"/>
  <c r="M2185" i="45"/>
  <c r="M2186" i="45"/>
  <c r="M2187" i="45"/>
  <c r="M2188" i="45"/>
  <c r="M2189" i="45"/>
  <c r="M2190" i="45"/>
  <c r="M2191" i="45"/>
  <c r="M2192" i="45"/>
  <c r="M2193" i="45"/>
  <c r="M2194" i="45"/>
  <c r="M2195" i="45"/>
  <c r="M2196" i="45"/>
  <c r="M2197" i="45"/>
  <c r="M2198" i="45"/>
  <c r="M2199" i="45"/>
  <c r="M2200" i="45"/>
  <c r="M2201" i="45"/>
  <c r="M2202" i="45"/>
  <c r="M2203" i="45"/>
  <c r="M2204" i="45"/>
  <c r="M2205" i="45"/>
  <c r="M2206" i="45"/>
  <c r="M2207" i="45"/>
  <c r="M2208" i="45"/>
  <c r="M2209" i="45"/>
  <c r="M2210" i="45"/>
  <c r="M2211" i="45"/>
  <c r="M2212" i="45"/>
  <c r="M2213" i="45"/>
  <c r="M2214" i="45"/>
  <c r="M2215" i="45"/>
  <c r="M2216" i="45"/>
  <c r="M2217" i="45"/>
  <c r="M2218" i="45"/>
  <c r="M2219" i="45"/>
  <c r="M2220" i="45"/>
  <c r="M2221" i="45"/>
  <c r="M2222" i="45"/>
  <c r="M2223" i="45"/>
  <c r="M2224" i="45"/>
  <c r="M2225" i="45"/>
  <c r="M2226" i="45"/>
  <c r="M2227" i="45"/>
  <c r="M2228" i="45"/>
  <c r="M2229" i="45"/>
  <c r="M2230" i="45"/>
  <c r="M2231" i="45"/>
  <c r="M2232" i="45"/>
  <c r="M2233" i="45"/>
  <c r="M2234" i="45"/>
  <c r="M2235" i="45"/>
  <c r="M2236" i="45"/>
  <c r="M2237" i="45"/>
  <c r="M2238" i="45"/>
  <c r="M2239" i="45"/>
  <c r="M2240" i="45"/>
  <c r="M2241" i="45"/>
  <c r="M2242" i="45"/>
  <c r="M2243" i="45"/>
  <c r="M2244" i="45"/>
  <c r="M2245" i="45"/>
  <c r="M2246" i="45"/>
  <c r="M2247" i="45"/>
  <c r="M2248" i="45"/>
  <c r="M2249" i="45"/>
  <c r="M2250" i="45"/>
  <c r="M2251" i="45"/>
  <c r="M2252" i="45"/>
  <c r="M2253" i="45"/>
  <c r="M2254" i="45"/>
  <c r="M2255" i="45"/>
  <c r="M2256" i="45"/>
  <c r="M2257" i="45"/>
  <c r="M2258" i="45"/>
  <c r="M2259" i="45"/>
  <c r="M2260" i="45"/>
  <c r="M2261" i="45"/>
  <c r="M2262" i="45"/>
  <c r="M2263" i="45"/>
  <c r="M2264" i="45"/>
  <c r="M2265" i="45"/>
  <c r="M2266" i="45"/>
  <c r="M2267" i="45"/>
  <c r="M2268" i="45"/>
  <c r="M2269" i="45"/>
  <c r="M2270" i="45"/>
  <c r="M2271" i="45"/>
  <c r="M2272" i="45"/>
  <c r="M2273" i="45"/>
  <c r="M2274" i="45"/>
  <c r="M2275" i="45"/>
  <c r="M2276" i="45"/>
  <c r="M2277" i="45"/>
  <c r="M2278" i="45"/>
  <c r="M2279" i="45"/>
  <c r="M2280" i="45"/>
  <c r="M2281" i="45"/>
  <c r="M2282" i="45"/>
  <c r="M2283" i="45"/>
  <c r="M2284" i="45"/>
  <c r="M2285" i="45"/>
  <c r="M2286" i="45"/>
  <c r="M2287" i="45"/>
  <c r="M2288" i="45"/>
  <c r="M2289" i="45"/>
  <c r="M2290" i="45"/>
  <c r="M2291" i="45"/>
  <c r="M2292" i="45"/>
  <c r="M2293" i="45"/>
  <c r="M2294" i="45"/>
  <c r="M2295" i="45"/>
  <c r="M2296" i="45"/>
  <c r="M2297" i="45"/>
  <c r="M2298" i="45"/>
  <c r="M2299" i="45"/>
  <c r="M2300" i="45"/>
  <c r="M2301" i="45"/>
  <c r="M2302" i="45"/>
  <c r="M2303" i="45"/>
  <c r="M2304" i="45"/>
  <c r="M2305" i="45"/>
  <c r="M2306" i="45"/>
  <c r="M2307" i="45"/>
  <c r="M2308" i="45"/>
  <c r="M2309" i="45"/>
  <c r="M2310" i="45"/>
  <c r="M2311" i="45"/>
  <c r="M2312" i="45"/>
  <c r="M2313" i="45"/>
  <c r="M2314" i="45"/>
  <c r="M2315" i="45"/>
  <c r="M2316" i="45"/>
  <c r="M2317" i="45"/>
  <c r="M2318" i="45"/>
  <c r="M2319" i="45"/>
  <c r="M2320" i="45"/>
  <c r="M2321" i="45"/>
  <c r="M2322" i="45"/>
  <c r="M2323" i="45"/>
  <c r="M2324" i="45"/>
  <c r="M2325" i="45"/>
  <c r="M2326" i="45"/>
  <c r="M2327" i="45"/>
  <c r="M2328" i="45"/>
  <c r="M2329" i="45"/>
  <c r="M2330" i="45"/>
  <c r="M2331" i="45"/>
  <c r="M2332" i="45"/>
  <c r="M2333" i="45"/>
  <c r="M2334" i="45"/>
  <c r="M2335" i="45"/>
  <c r="M2336" i="45"/>
  <c r="M2337" i="45"/>
  <c r="M2338" i="45"/>
  <c r="M2339" i="45"/>
  <c r="M2340" i="45"/>
  <c r="M2341" i="45"/>
  <c r="M2342" i="45"/>
  <c r="M2343" i="45"/>
  <c r="M2344" i="45"/>
  <c r="M2345" i="45"/>
  <c r="M2346" i="45"/>
  <c r="M2347" i="45"/>
  <c r="M2348" i="45"/>
  <c r="M2349" i="45"/>
  <c r="M2350" i="45"/>
  <c r="M2351" i="45"/>
  <c r="M2352" i="45"/>
  <c r="M2353" i="45"/>
  <c r="M2354" i="45"/>
  <c r="M2355" i="45"/>
  <c r="M2356" i="45"/>
  <c r="M2357" i="45"/>
  <c r="M2358" i="45"/>
  <c r="M2359" i="45"/>
  <c r="M2360" i="45"/>
  <c r="M2361" i="45"/>
  <c r="M2362" i="45"/>
  <c r="M2363" i="45"/>
  <c r="M2364" i="45"/>
  <c r="M2365" i="45"/>
  <c r="M2366" i="45"/>
  <c r="M2367" i="45"/>
  <c r="M2368" i="45"/>
  <c r="M2369" i="45"/>
  <c r="M2370" i="45"/>
  <c r="M2371" i="45"/>
  <c r="M2372" i="45"/>
  <c r="M2373" i="45"/>
  <c r="M2374" i="45"/>
  <c r="M2375" i="45"/>
  <c r="M2376" i="45"/>
  <c r="M2377" i="45"/>
  <c r="M2378" i="45"/>
  <c r="M2379" i="45"/>
  <c r="M2380" i="45"/>
  <c r="M2381" i="45"/>
  <c r="M2382" i="45"/>
  <c r="M2383" i="45"/>
  <c r="M2384" i="45"/>
  <c r="M2385" i="45"/>
  <c r="M2386" i="45"/>
  <c r="M2387" i="45"/>
  <c r="M2388" i="45"/>
  <c r="M2389" i="45"/>
  <c r="M2390" i="45"/>
  <c r="M2391" i="45"/>
  <c r="M2392" i="45"/>
  <c r="M2393" i="45"/>
  <c r="M2394" i="45"/>
  <c r="M2395" i="45"/>
  <c r="M2396" i="45"/>
  <c r="M2397" i="45"/>
  <c r="M2398" i="45"/>
  <c r="M2399" i="45"/>
  <c r="M2400" i="45"/>
  <c r="M2401" i="45"/>
  <c r="M2402" i="45"/>
  <c r="M2403" i="45"/>
  <c r="M2404" i="45"/>
  <c r="M2405" i="45"/>
  <c r="M2406" i="45"/>
  <c r="M2407" i="45"/>
  <c r="M2408" i="45"/>
  <c r="M2409" i="45"/>
  <c r="M2410" i="45"/>
  <c r="M2411" i="45"/>
  <c r="M2412" i="45"/>
  <c r="M2413" i="45"/>
  <c r="M2414" i="45"/>
  <c r="M2415" i="45"/>
  <c r="M2416" i="45"/>
  <c r="M2417" i="45"/>
  <c r="M2418" i="45"/>
  <c r="M2419" i="45"/>
  <c r="M2420" i="45"/>
  <c r="M2421" i="45"/>
  <c r="M2422" i="45"/>
  <c r="M2423" i="45"/>
  <c r="M2424" i="45"/>
  <c r="M2425" i="45"/>
  <c r="M2426" i="45"/>
  <c r="M2427" i="45"/>
  <c r="M2428" i="45"/>
  <c r="M2429" i="45"/>
  <c r="M2430" i="45"/>
  <c r="M2431" i="45"/>
  <c r="M2432" i="45"/>
  <c r="M2433" i="45"/>
  <c r="M2434" i="45"/>
  <c r="M2435" i="45"/>
  <c r="M2436" i="45"/>
  <c r="M2437" i="45"/>
  <c r="M2438" i="45"/>
  <c r="M2439" i="45"/>
  <c r="M2440" i="45"/>
  <c r="M2441" i="45"/>
  <c r="M2442" i="45"/>
  <c r="M2443" i="45"/>
  <c r="M2444" i="45"/>
  <c r="M2445" i="45"/>
  <c r="M2446" i="45"/>
  <c r="M2447" i="45"/>
  <c r="M2448" i="45"/>
  <c r="M2449" i="45"/>
  <c r="M2450" i="45"/>
  <c r="M2451" i="45"/>
  <c r="M2452" i="45"/>
  <c r="M2453" i="45"/>
  <c r="M2454" i="45"/>
  <c r="M2455" i="45"/>
  <c r="M2456" i="45"/>
  <c r="M2457" i="45"/>
  <c r="M2458" i="45"/>
  <c r="M2459" i="45"/>
  <c r="M2460" i="45"/>
  <c r="M2461" i="45"/>
  <c r="M2462" i="45"/>
  <c r="M2463" i="45"/>
  <c r="M2464" i="45"/>
  <c r="M2465" i="45"/>
  <c r="M2466" i="45"/>
  <c r="M2467" i="45"/>
  <c r="M2468" i="45"/>
  <c r="M2469" i="45"/>
  <c r="M2470" i="45"/>
  <c r="M2471" i="45"/>
  <c r="M2472" i="45"/>
  <c r="M2473" i="45"/>
  <c r="M2474" i="45"/>
  <c r="M2475" i="45"/>
  <c r="M2476" i="45"/>
  <c r="M2477" i="45"/>
  <c r="M2478" i="45"/>
  <c r="M2479" i="45"/>
  <c r="M2480" i="45"/>
  <c r="M2481" i="45"/>
  <c r="M2482" i="45"/>
  <c r="M2483" i="45"/>
  <c r="M2484" i="45"/>
  <c r="M2485" i="45"/>
  <c r="M2486" i="45"/>
  <c r="M2487" i="45"/>
  <c r="M2488" i="45"/>
  <c r="M2489" i="45"/>
  <c r="M2490" i="45"/>
  <c r="M2491" i="45"/>
  <c r="M2492" i="45"/>
  <c r="M2493" i="45"/>
  <c r="M2494" i="45"/>
  <c r="M2495" i="45"/>
  <c r="M2496" i="45"/>
  <c r="M2497" i="45"/>
  <c r="M2498" i="45"/>
  <c r="M2499" i="45"/>
  <c r="M2500" i="45"/>
  <c r="M2501" i="45"/>
  <c r="M2502" i="45"/>
  <c r="M2503" i="45"/>
  <c r="M2504" i="45"/>
  <c r="M2505" i="45"/>
  <c r="M2506" i="45"/>
  <c r="M2507" i="45"/>
  <c r="M2508" i="45"/>
  <c r="M9" i="45"/>
  <c r="M14" i="40"/>
  <c r="M15" i="40"/>
  <c r="M16" i="40"/>
  <c r="M17" i="40"/>
  <c r="M18" i="40"/>
  <c r="M19" i="40"/>
  <c r="M20" i="40"/>
  <c r="M21" i="40"/>
  <c r="M22" i="40"/>
  <c r="M23" i="40"/>
  <c r="M24" i="40"/>
  <c r="M25" i="40"/>
  <c r="M26" i="40"/>
  <c r="M27" i="40"/>
  <c r="M28" i="40"/>
  <c r="M29" i="40"/>
  <c r="M30" i="40"/>
  <c r="M31" i="40"/>
  <c r="M32" i="40"/>
  <c r="M33" i="40"/>
  <c r="M34" i="40"/>
  <c r="M35" i="40"/>
  <c r="M36" i="40"/>
  <c r="M37" i="40"/>
  <c r="M38" i="40"/>
  <c r="M39" i="40"/>
  <c r="M40" i="40"/>
  <c r="M41" i="40"/>
  <c r="M42" i="40"/>
  <c r="M43" i="40"/>
  <c r="M44" i="40"/>
  <c r="M45" i="40"/>
  <c r="M46" i="40"/>
  <c r="M47" i="40"/>
  <c r="M48" i="40"/>
  <c r="M49" i="40"/>
  <c r="M50" i="40"/>
  <c r="M51" i="40"/>
  <c r="M52" i="40"/>
  <c r="M53" i="40"/>
  <c r="M54" i="40"/>
  <c r="M55" i="40"/>
  <c r="M56" i="40"/>
  <c r="M57" i="40"/>
  <c r="M58" i="40"/>
  <c r="M59" i="40"/>
  <c r="M60" i="40"/>
  <c r="M61" i="40"/>
  <c r="M62" i="40"/>
  <c r="M63" i="40"/>
  <c r="M64" i="40"/>
  <c r="M65" i="40"/>
  <c r="M66" i="40"/>
  <c r="M67" i="40"/>
  <c r="M68" i="40"/>
  <c r="M69" i="40"/>
  <c r="M70" i="40"/>
  <c r="M71" i="40"/>
  <c r="M72" i="40"/>
  <c r="M73" i="40"/>
  <c r="M74" i="40"/>
  <c r="M75" i="40"/>
  <c r="M76" i="40"/>
  <c r="M77" i="40"/>
  <c r="M78" i="40"/>
  <c r="M79" i="40"/>
  <c r="M80" i="40"/>
  <c r="M81" i="40"/>
  <c r="M82" i="40"/>
  <c r="M83" i="40"/>
  <c r="M84" i="40"/>
  <c r="M85" i="40"/>
  <c r="M86" i="40"/>
  <c r="M87" i="40"/>
  <c r="M88" i="40"/>
  <c r="M89" i="40"/>
  <c r="M90" i="40"/>
  <c r="M91" i="40"/>
  <c r="M92" i="40"/>
  <c r="M13" i="40"/>
  <c r="R9" i="39"/>
  <c r="R10" i="39"/>
  <c r="R11" i="39"/>
  <c r="R12" i="39"/>
  <c r="R13" i="39"/>
  <c r="R14" i="39"/>
  <c r="R15" i="39"/>
  <c r="R16" i="39"/>
  <c r="R17" i="39"/>
  <c r="R18" i="39"/>
  <c r="R19" i="39"/>
  <c r="R20" i="39"/>
  <c r="R21" i="39"/>
  <c r="R22" i="39"/>
  <c r="R23" i="39"/>
  <c r="R24" i="39"/>
  <c r="R25" i="39"/>
  <c r="R26" i="39"/>
  <c r="R27" i="39"/>
  <c r="R28" i="39"/>
  <c r="R29" i="39"/>
  <c r="R30" i="39"/>
  <c r="R31" i="39"/>
  <c r="R32" i="39"/>
  <c r="R33" i="39"/>
  <c r="R34" i="39"/>
  <c r="R35" i="39"/>
  <c r="R36" i="39"/>
  <c r="R37" i="39"/>
  <c r="R38" i="39"/>
  <c r="R39" i="39"/>
  <c r="R40" i="39"/>
  <c r="R41" i="39"/>
  <c r="R42" i="39"/>
  <c r="R43" i="39"/>
  <c r="R44" i="39"/>
  <c r="R45" i="39"/>
  <c r="R46" i="39"/>
  <c r="R47" i="39"/>
  <c r="R48" i="39"/>
  <c r="R49" i="39"/>
  <c r="R50" i="39"/>
  <c r="R51" i="39"/>
  <c r="R52" i="39"/>
  <c r="R53" i="39"/>
  <c r="R54" i="39"/>
  <c r="R55" i="39"/>
  <c r="R56" i="39"/>
  <c r="R57" i="39"/>
  <c r="R58" i="39"/>
  <c r="R59" i="39"/>
  <c r="R60" i="39"/>
  <c r="R61" i="39"/>
  <c r="R62" i="39"/>
  <c r="R63" i="39"/>
  <c r="R64" i="39"/>
  <c r="R65" i="39"/>
  <c r="R66" i="39"/>
  <c r="R67" i="39"/>
  <c r="R68" i="39"/>
  <c r="R69" i="39"/>
  <c r="R70" i="39"/>
  <c r="R71" i="39"/>
  <c r="R72" i="39"/>
  <c r="R73" i="39"/>
  <c r="R74" i="39"/>
  <c r="R75" i="39"/>
  <c r="R76" i="39"/>
  <c r="R77" i="39"/>
  <c r="R78" i="39"/>
  <c r="R79" i="39"/>
  <c r="R80" i="39"/>
  <c r="R81" i="39"/>
  <c r="R82" i="39"/>
  <c r="R83" i="39"/>
  <c r="R84" i="39"/>
  <c r="R85" i="39"/>
  <c r="R86" i="39"/>
  <c r="R87" i="39"/>
  <c r="R88" i="39"/>
  <c r="R89" i="39"/>
  <c r="R90" i="39"/>
  <c r="R91" i="39"/>
  <c r="R92" i="39"/>
  <c r="R93" i="39"/>
  <c r="R94" i="39"/>
  <c r="R95" i="39"/>
  <c r="R96" i="39"/>
  <c r="R97" i="39"/>
  <c r="R98" i="39"/>
  <c r="R99" i="39"/>
  <c r="R100" i="39"/>
  <c r="R101" i="39"/>
  <c r="R102" i="39"/>
  <c r="R103" i="39"/>
  <c r="R104" i="39"/>
  <c r="R105" i="39"/>
  <c r="R106" i="39"/>
  <c r="R107" i="39"/>
  <c r="R108" i="39"/>
  <c r="R109" i="39"/>
  <c r="R110" i="39"/>
  <c r="R111" i="39"/>
  <c r="R112" i="39"/>
  <c r="R113" i="39"/>
  <c r="R114" i="39"/>
  <c r="R115" i="39"/>
  <c r="R116" i="39"/>
  <c r="R117" i="39"/>
  <c r="R118" i="39"/>
  <c r="R119" i="39"/>
  <c r="R120" i="39"/>
  <c r="R121" i="39"/>
  <c r="R122" i="39"/>
  <c r="R123" i="39"/>
  <c r="R124" i="39"/>
  <c r="R125" i="39"/>
  <c r="R126" i="39"/>
  <c r="R127" i="39"/>
  <c r="R128" i="39"/>
  <c r="R129" i="39"/>
  <c r="R130" i="39"/>
  <c r="R131" i="39"/>
  <c r="R132" i="39"/>
  <c r="R133" i="39"/>
  <c r="R134" i="39"/>
  <c r="R135" i="39"/>
  <c r="R136" i="39"/>
  <c r="R137" i="39"/>
  <c r="R138" i="39"/>
  <c r="R139" i="39"/>
  <c r="R140" i="39"/>
  <c r="R141" i="39"/>
  <c r="R142" i="39"/>
  <c r="R143" i="39"/>
  <c r="R144" i="39"/>
  <c r="R145" i="39"/>
  <c r="R146" i="39"/>
  <c r="R147" i="39"/>
  <c r="R148" i="39"/>
  <c r="R149" i="39"/>
  <c r="R150" i="39"/>
  <c r="R151" i="39"/>
  <c r="R152" i="39"/>
  <c r="R153" i="39"/>
  <c r="R154" i="39"/>
  <c r="R155" i="39"/>
  <c r="R156" i="39"/>
  <c r="R157" i="39"/>
  <c r="R158" i="39"/>
  <c r="R159" i="39"/>
  <c r="R160" i="39"/>
  <c r="R161" i="39"/>
  <c r="R162" i="39"/>
  <c r="R163" i="39"/>
  <c r="R164" i="39"/>
  <c r="R165" i="39"/>
  <c r="R166" i="39"/>
  <c r="R167" i="39"/>
  <c r="R168" i="39"/>
  <c r="R169" i="39"/>
  <c r="R170" i="39"/>
  <c r="R171" i="39"/>
  <c r="R172" i="39"/>
  <c r="R173" i="39"/>
  <c r="R174" i="39"/>
  <c r="R175" i="39"/>
  <c r="R176" i="39"/>
  <c r="R177" i="39"/>
  <c r="R178" i="39"/>
  <c r="R179" i="39"/>
  <c r="R180" i="39"/>
  <c r="R181" i="39"/>
  <c r="R182" i="39"/>
  <c r="R183" i="39"/>
  <c r="R184" i="39"/>
  <c r="R185" i="39"/>
  <c r="R186" i="39"/>
  <c r="R187" i="39"/>
  <c r="R188" i="39"/>
  <c r="R189" i="39"/>
  <c r="R190" i="39"/>
  <c r="R191" i="39"/>
  <c r="R192" i="39"/>
  <c r="R193" i="39"/>
  <c r="R194" i="39"/>
  <c r="R195" i="39"/>
  <c r="R196" i="39"/>
  <c r="R197" i="39"/>
  <c r="R198" i="39"/>
  <c r="R199" i="39"/>
  <c r="R200" i="39"/>
  <c r="R201" i="39"/>
  <c r="R202" i="39"/>
  <c r="R203" i="39"/>
  <c r="R204" i="39"/>
  <c r="R205" i="39"/>
  <c r="R206" i="39"/>
  <c r="R207" i="39"/>
  <c r="R208" i="39"/>
  <c r="R209" i="39"/>
  <c r="R210" i="39"/>
  <c r="R211" i="39"/>
  <c r="R212" i="39"/>
  <c r="R213" i="39"/>
  <c r="R214" i="39"/>
  <c r="R215" i="39"/>
  <c r="R216" i="39"/>
  <c r="R217" i="39"/>
  <c r="R218" i="39"/>
  <c r="R219" i="39"/>
  <c r="R220" i="39"/>
  <c r="R221" i="39"/>
  <c r="R222" i="39"/>
  <c r="R223" i="39"/>
  <c r="R224" i="39"/>
  <c r="R225" i="39"/>
  <c r="R226" i="39"/>
  <c r="R227" i="39"/>
  <c r="R228" i="39"/>
  <c r="R229" i="39"/>
  <c r="R230" i="39"/>
  <c r="R231" i="39"/>
  <c r="R232" i="39"/>
  <c r="R233" i="39"/>
  <c r="R234" i="39"/>
  <c r="R235" i="39"/>
  <c r="R236" i="39"/>
  <c r="R237" i="39"/>
  <c r="R238" i="39"/>
  <c r="R239" i="39"/>
  <c r="R240" i="39"/>
  <c r="R241" i="39"/>
  <c r="R242" i="39"/>
  <c r="R243" i="39"/>
  <c r="R244" i="39"/>
  <c r="R245" i="39"/>
  <c r="R246" i="39"/>
  <c r="R247" i="39"/>
  <c r="R248" i="39"/>
  <c r="R249" i="39"/>
  <c r="R250" i="39"/>
  <c r="R251" i="39"/>
  <c r="R252" i="39"/>
  <c r="R253" i="39"/>
  <c r="R254" i="39"/>
  <c r="R255" i="39"/>
  <c r="R256" i="39"/>
  <c r="R257" i="39"/>
  <c r="R8" i="39"/>
  <c r="N1007" i="38"/>
  <c r="N1006" i="38"/>
  <c r="N1005" i="38"/>
  <c r="N1004" i="38"/>
  <c r="N1003" i="38"/>
  <c r="N1002" i="38"/>
  <c r="N1001" i="38"/>
  <c r="N1000" i="38"/>
  <c r="N999" i="38"/>
  <c r="N998" i="38"/>
  <c r="N997" i="38"/>
  <c r="N996" i="38"/>
  <c r="N995" i="38"/>
  <c r="N994" i="38"/>
  <c r="N993" i="38"/>
  <c r="N992" i="38"/>
  <c r="N991" i="38"/>
  <c r="N990" i="38"/>
  <c r="N989" i="38"/>
  <c r="N988" i="38"/>
  <c r="N987" i="38"/>
  <c r="N986" i="38"/>
  <c r="N985" i="38"/>
  <c r="N984" i="38"/>
  <c r="N983" i="38"/>
  <c r="N982" i="38"/>
  <c r="N981" i="38"/>
  <c r="N980" i="38"/>
  <c r="N979" i="38"/>
  <c r="N978" i="38"/>
  <c r="N977" i="38"/>
  <c r="N976" i="38"/>
  <c r="N975" i="38"/>
  <c r="N974" i="38"/>
  <c r="N973" i="38"/>
  <c r="N972" i="38"/>
  <c r="N971" i="38"/>
  <c r="N970" i="38"/>
  <c r="N969" i="38"/>
  <c r="N968" i="38"/>
  <c r="N967" i="38"/>
  <c r="N966" i="38"/>
  <c r="N965" i="38"/>
  <c r="N964" i="38"/>
  <c r="N963" i="38"/>
  <c r="N962" i="38"/>
  <c r="N961" i="38"/>
  <c r="N960" i="38"/>
  <c r="N959" i="38"/>
  <c r="N958" i="38"/>
  <c r="N957" i="38"/>
  <c r="N956" i="38"/>
  <c r="N955" i="38"/>
  <c r="N954" i="38"/>
  <c r="N953" i="38"/>
  <c r="N952" i="38"/>
  <c r="N951" i="38"/>
  <c r="N950" i="38"/>
  <c r="N949" i="38"/>
  <c r="N948" i="38"/>
  <c r="N947" i="38"/>
  <c r="N946" i="38"/>
  <c r="N945" i="38"/>
  <c r="N944" i="38"/>
  <c r="N943" i="38"/>
  <c r="N942" i="38"/>
  <c r="N941" i="38"/>
  <c r="N940" i="38"/>
  <c r="N939" i="38"/>
  <c r="N938" i="38"/>
  <c r="N937" i="38"/>
  <c r="N936" i="38"/>
  <c r="N935" i="38"/>
  <c r="N934" i="38"/>
  <c r="N933" i="38"/>
  <c r="N932" i="38"/>
  <c r="N931" i="38"/>
  <c r="N930" i="38"/>
  <c r="N929" i="38"/>
  <c r="N928" i="38"/>
  <c r="N927" i="38"/>
  <c r="N926" i="38"/>
  <c r="N925" i="38"/>
  <c r="N924" i="38"/>
  <c r="N923" i="38"/>
  <c r="N922" i="38"/>
  <c r="N921" i="38"/>
  <c r="N920" i="38"/>
  <c r="N919" i="38"/>
  <c r="N918" i="38"/>
  <c r="N917" i="38"/>
  <c r="N916" i="38"/>
  <c r="N915" i="38"/>
  <c r="N914" i="38"/>
  <c r="N913" i="38"/>
  <c r="N912" i="38"/>
  <c r="N911" i="38"/>
  <c r="N910" i="38"/>
  <c r="N909" i="38"/>
  <c r="N908" i="38"/>
  <c r="N907" i="38"/>
  <c r="N906" i="38"/>
  <c r="N905" i="38"/>
  <c r="N904" i="38"/>
  <c r="N903" i="38"/>
  <c r="N902" i="38"/>
  <c r="N901" i="38"/>
  <c r="N900" i="38"/>
  <c r="N899" i="38"/>
  <c r="N898" i="38"/>
  <c r="N897" i="38"/>
  <c r="N896" i="38"/>
  <c r="N895" i="38"/>
  <c r="N894" i="38"/>
  <c r="N893" i="38"/>
  <c r="N892" i="38"/>
  <c r="N891" i="38"/>
  <c r="N890" i="38"/>
  <c r="N889" i="38"/>
  <c r="N888" i="38"/>
  <c r="N887" i="38"/>
  <c r="N886" i="38"/>
  <c r="N885" i="38"/>
  <c r="N884" i="38"/>
  <c r="N883" i="38"/>
  <c r="N882" i="38"/>
  <c r="N881" i="38"/>
  <c r="N880" i="38"/>
  <c r="N879" i="38"/>
  <c r="N878" i="38"/>
  <c r="N877" i="38"/>
  <c r="N876" i="38"/>
  <c r="N875" i="38"/>
  <c r="N874" i="38"/>
  <c r="N873" i="38"/>
  <c r="N872" i="38"/>
  <c r="N871" i="38"/>
  <c r="N870" i="38"/>
  <c r="N869" i="38"/>
  <c r="N868" i="38"/>
  <c r="N867" i="38"/>
  <c r="N866" i="38"/>
  <c r="N865" i="38"/>
  <c r="N864" i="38"/>
  <c r="N863" i="38"/>
  <c r="N862" i="38"/>
  <c r="N861" i="38"/>
  <c r="N860" i="38"/>
  <c r="N859" i="38"/>
  <c r="N858" i="38"/>
  <c r="N857" i="38"/>
  <c r="N856" i="38"/>
  <c r="N855" i="38"/>
  <c r="N854" i="38"/>
  <c r="N853" i="38"/>
  <c r="N852" i="38"/>
  <c r="N851" i="38"/>
  <c r="N850" i="38"/>
  <c r="N849" i="38"/>
  <c r="N848" i="38"/>
  <c r="N847" i="38"/>
  <c r="N846" i="38"/>
  <c r="N845" i="38"/>
  <c r="N844" i="38"/>
  <c r="N843" i="38"/>
  <c r="N842" i="38"/>
  <c r="N841" i="38"/>
  <c r="N840" i="38"/>
  <c r="N839" i="38"/>
  <c r="N838" i="38"/>
  <c r="N837" i="38"/>
  <c r="N836" i="38"/>
  <c r="N835" i="38"/>
  <c r="N834" i="38"/>
  <c r="N833" i="38"/>
  <c r="N832" i="38"/>
  <c r="N831" i="38"/>
  <c r="N830" i="38"/>
  <c r="N829" i="38"/>
  <c r="N828" i="38"/>
  <c r="N827" i="38"/>
  <c r="N826" i="38"/>
  <c r="N825" i="38"/>
  <c r="N824" i="38"/>
  <c r="N823" i="38"/>
  <c r="N822" i="38"/>
  <c r="N821" i="38"/>
  <c r="N820" i="38"/>
  <c r="N819" i="38"/>
  <c r="N818" i="38"/>
  <c r="N817" i="38"/>
  <c r="N816" i="38"/>
  <c r="N815" i="38"/>
  <c r="N814" i="38"/>
  <c r="N813" i="38"/>
  <c r="N812" i="38"/>
  <c r="N811" i="38"/>
  <c r="N810" i="38"/>
  <c r="N809" i="38"/>
  <c r="N808" i="38"/>
  <c r="N807" i="38"/>
  <c r="N806" i="38"/>
  <c r="N805" i="38"/>
  <c r="N804" i="38"/>
  <c r="N803" i="38"/>
  <c r="N802" i="38"/>
  <c r="N801" i="38"/>
  <c r="N800" i="38"/>
  <c r="N799" i="38"/>
  <c r="N798" i="38"/>
  <c r="N797" i="38"/>
  <c r="N796" i="38"/>
  <c r="N795" i="38"/>
  <c r="N794" i="38"/>
  <c r="N793" i="38"/>
  <c r="N792" i="38"/>
  <c r="N791" i="38"/>
  <c r="N790" i="38"/>
  <c r="N789" i="38"/>
  <c r="N788" i="38"/>
  <c r="N787" i="38"/>
  <c r="N786" i="38"/>
  <c r="N785" i="38"/>
  <c r="N784" i="38"/>
  <c r="N783" i="38"/>
  <c r="N782" i="38"/>
  <c r="N781" i="38"/>
  <c r="N780" i="38"/>
  <c r="N779" i="38"/>
  <c r="N778" i="38"/>
  <c r="N777" i="38"/>
  <c r="N776" i="38"/>
  <c r="N775" i="38"/>
  <c r="N774" i="38"/>
  <c r="N773" i="38"/>
  <c r="N772" i="38"/>
  <c r="N771" i="38"/>
  <c r="N770" i="38"/>
  <c r="N769" i="38"/>
  <c r="N768" i="38"/>
  <c r="N767" i="38"/>
  <c r="N766" i="38"/>
  <c r="N765" i="38"/>
  <c r="N764" i="38"/>
  <c r="N763" i="38"/>
  <c r="N762" i="38"/>
  <c r="N761" i="38"/>
  <c r="N760" i="38"/>
  <c r="N759" i="38"/>
  <c r="N758" i="38"/>
  <c r="N757" i="38"/>
  <c r="N756" i="38"/>
  <c r="N755" i="38"/>
  <c r="N754" i="38"/>
  <c r="N753" i="38"/>
  <c r="N752" i="38"/>
  <c r="N751" i="38"/>
  <c r="N750" i="38"/>
  <c r="N749" i="38"/>
  <c r="N748" i="38"/>
  <c r="N747" i="38"/>
  <c r="N746" i="38"/>
  <c r="N745" i="38"/>
  <c r="N744" i="38"/>
  <c r="N743" i="38"/>
  <c r="N742" i="38"/>
  <c r="N741" i="38"/>
  <c r="N740" i="38"/>
  <c r="N739" i="38"/>
  <c r="N738" i="38"/>
  <c r="N737" i="38"/>
  <c r="N736" i="38"/>
  <c r="N735" i="38"/>
  <c r="N734" i="38"/>
  <c r="N733" i="38"/>
  <c r="N732" i="38"/>
  <c r="N731" i="38"/>
  <c r="N730" i="38"/>
  <c r="N729" i="38"/>
  <c r="N728" i="38"/>
  <c r="N727" i="38"/>
  <c r="N726" i="38"/>
  <c r="N725" i="38"/>
  <c r="N724" i="38"/>
  <c r="N723" i="38"/>
  <c r="N722" i="38"/>
  <c r="N721" i="38"/>
  <c r="N720" i="38"/>
  <c r="N719" i="38"/>
  <c r="N718" i="38"/>
  <c r="N717" i="38"/>
  <c r="N716" i="38"/>
  <c r="N715" i="38"/>
  <c r="N714" i="38"/>
  <c r="N713" i="38"/>
  <c r="N712" i="38"/>
  <c r="N711" i="38"/>
  <c r="N710" i="38"/>
  <c r="N709" i="38"/>
  <c r="N708" i="38"/>
  <c r="N707" i="38"/>
  <c r="N706" i="38"/>
  <c r="N705" i="38"/>
  <c r="N704" i="38"/>
  <c r="N703" i="38"/>
  <c r="N702" i="38"/>
  <c r="N701" i="38"/>
  <c r="N700" i="38"/>
  <c r="N699" i="38"/>
  <c r="N698" i="38"/>
  <c r="N697" i="38"/>
  <c r="N696" i="38"/>
  <c r="N695" i="38"/>
  <c r="N694" i="38"/>
  <c r="N693" i="38"/>
  <c r="N692" i="38"/>
  <c r="N691" i="38"/>
  <c r="N690" i="38"/>
  <c r="N689" i="38"/>
  <c r="N688" i="38"/>
  <c r="N687" i="38"/>
  <c r="N686" i="38"/>
  <c r="N685" i="38"/>
  <c r="N684" i="38"/>
  <c r="N683" i="38"/>
  <c r="N682" i="38"/>
  <c r="N681" i="38"/>
  <c r="N680" i="38"/>
  <c r="N679" i="38"/>
  <c r="N678" i="38"/>
  <c r="N677" i="38"/>
  <c r="N676" i="38"/>
  <c r="N675" i="38"/>
  <c r="N674" i="38"/>
  <c r="N673" i="38"/>
  <c r="N672" i="38"/>
  <c r="N671" i="38"/>
  <c r="N670" i="38"/>
  <c r="N669" i="38"/>
  <c r="N668" i="38"/>
  <c r="N667" i="38"/>
  <c r="N666" i="38"/>
  <c r="N665" i="38"/>
  <c r="N664" i="38"/>
  <c r="N663" i="38"/>
  <c r="N662" i="38"/>
  <c r="N661" i="38"/>
  <c r="N660" i="38"/>
  <c r="N659" i="38"/>
  <c r="N658" i="38"/>
  <c r="N657" i="38"/>
  <c r="N656" i="38"/>
  <c r="N655" i="38"/>
  <c r="N654" i="38"/>
  <c r="N653" i="38"/>
  <c r="N652" i="38"/>
  <c r="N651" i="38"/>
  <c r="N650" i="38"/>
  <c r="N649" i="38"/>
  <c r="N648" i="38"/>
  <c r="N647" i="38"/>
  <c r="N646" i="38"/>
  <c r="N645" i="38"/>
  <c r="N644" i="38"/>
  <c r="N643" i="38"/>
  <c r="N642" i="38"/>
  <c r="N641" i="38"/>
  <c r="N640" i="38"/>
  <c r="N639" i="38"/>
  <c r="N638" i="38"/>
  <c r="N637" i="38"/>
  <c r="N636" i="38"/>
  <c r="N635" i="38"/>
  <c r="N634" i="38"/>
  <c r="N633" i="38"/>
  <c r="N632" i="38"/>
  <c r="N631" i="38"/>
  <c r="N630" i="38"/>
  <c r="N629" i="38"/>
  <c r="N628" i="38"/>
  <c r="N627" i="38"/>
  <c r="N626" i="38"/>
  <c r="N625" i="38"/>
  <c r="N624" i="38"/>
  <c r="N623" i="38"/>
  <c r="N622" i="38"/>
  <c r="N621" i="38"/>
  <c r="N620" i="38"/>
  <c r="N619" i="38"/>
  <c r="N618" i="38"/>
  <c r="N617" i="38"/>
  <c r="N616" i="38"/>
  <c r="N615" i="38"/>
  <c r="N614" i="38"/>
  <c r="N613" i="38"/>
  <c r="N612" i="38"/>
  <c r="N611" i="38"/>
  <c r="N610" i="38"/>
  <c r="N609" i="38"/>
  <c r="N608" i="38"/>
  <c r="N607" i="38"/>
  <c r="N606" i="38"/>
  <c r="N605" i="38"/>
  <c r="N604" i="38"/>
  <c r="N603" i="38"/>
  <c r="N602" i="38"/>
  <c r="N601" i="38"/>
  <c r="N600" i="38"/>
  <c r="N599" i="38"/>
  <c r="N598" i="38"/>
  <c r="N597" i="38"/>
  <c r="N596" i="38"/>
  <c r="N595" i="38"/>
  <c r="N594" i="38"/>
  <c r="N593" i="38"/>
  <c r="N592" i="38"/>
  <c r="N591" i="38"/>
  <c r="N590" i="38"/>
  <c r="N589" i="38"/>
  <c r="N588" i="38"/>
  <c r="N587" i="38"/>
  <c r="N586" i="38"/>
  <c r="N585" i="38"/>
  <c r="N584" i="38"/>
  <c r="N583" i="38"/>
  <c r="N582" i="38"/>
  <c r="N581" i="38"/>
  <c r="N580" i="38"/>
  <c r="N579" i="38"/>
  <c r="N578" i="38"/>
  <c r="N577" i="38"/>
  <c r="N576" i="38"/>
  <c r="N575" i="38"/>
  <c r="N574" i="38"/>
  <c r="N573" i="38"/>
  <c r="N572" i="38"/>
  <c r="N571" i="38"/>
  <c r="N570" i="38"/>
  <c r="N569" i="38"/>
  <c r="N568" i="38"/>
  <c r="N567" i="38"/>
  <c r="N566" i="38"/>
  <c r="N565" i="38"/>
  <c r="N564" i="38"/>
  <c r="N563" i="38"/>
  <c r="N562" i="38"/>
  <c r="N561" i="38"/>
  <c r="N560" i="38"/>
  <c r="N559" i="38"/>
  <c r="N558" i="38"/>
  <c r="N557" i="38"/>
  <c r="N556" i="38"/>
  <c r="N555" i="38"/>
  <c r="N554" i="38"/>
  <c r="N553" i="38"/>
  <c r="N552" i="38"/>
  <c r="N551" i="38"/>
  <c r="N550" i="38"/>
  <c r="N549" i="38"/>
  <c r="N548" i="38"/>
  <c r="N547" i="38"/>
  <c r="N546" i="38"/>
  <c r="N545" i="38"/>
  <c r="N544" i="38"/>
  <c r="N543" i="38"/>
  <c r="N542" i="38"/>
  <c r="N541" i="38"/>
  <c r="N540" i="38"/>
  <c r="N539" i="38"/>
  <c r="N538" i="38"/>
  <c r="N537" i="38"/>
  <c r="N536" i="38"/>
  <c r="N535" i="38"/>
  <c r="N534" i="38"/>
  <c r="N533" i="38"/>
  <c r="N532" i="38"/>
  <c r="N531" i="38"/>
  <c r="N530" i="38"/>
  <c r="N529" i="38"/>
  <c r="N528" i="38"/>
  <c r="N527" i="38"/>
  <c r="N526" i="38"/>
  <c r="N525" i="38"/>
  <c r="N524" i="38"/>
  <c r="N523" i="38"/>
  <c r="N522" i="38"/>
  <c r="N521" i="38"/>
  <c r="N520" i="38"/>
  <c r="N519" i="38"/>
  <c r="N518" i="38"/>
  <c r="N517" i="38"/>
  <c r="N516" i="38"/>
  <c r="N515" i="38"/>
  <c r="N514" i="38"/>
  <c r="N513" i="38"/>
  <c r="N512" i="38"/>
  <c r="N511" i="38"/>
  <c r="N510" i="38"/>
  <c r="N509" i="38"/>
  <c r="N508" i="38"/>
  <c r="N507" i="38"/>
  <c r="N506" i="38"/>
  <c r="N505" i="38"/>
  <c r="N504" i="38"/>
  <c r="N503" i="38"/>
  <c r="N502" i="38"/>
  <c r="N501" i="38"/>
  <c r="N500" i="38"/>
  <c r="N499" i="38"/>
  <c r="N498" i="38"/>
  <c r="N497" i="38"/>
  <c r="N496" i="38"/>
  <c r="N495" i="38"/>
  <c r="N494" i="38"/>
  <c r="N493" i="38"/>
  <c r="N492" i="38"/>
  <c r="N491" i="38"/>
  <c r="N490" i="38"/>
  <c r="N489" i="38"/>
  <c r="N488" i="38"/>
  <c r="N487" i="38"/>
  <c r="N486" i="38"/>
  <c r="N485" i="38"/>
  <c r="N484" i="38"/>
  <c r="N483" i="38"/>
  <c r="N482" i="38"/>
  <c r="N481" i="38"/>
  <c r="N480" i="38"/>
  <c r="N479" i="38"/>
  <c r="N478" i="38"/>
  <c r="N477" i="38"/>
  <c r="N476" i="38"/>
  <c r="N475" i="38"/>
  <c r="N474" i="38"/>
  <c r="N473" i="38"/>
  <c r="N472" i="38"/>
  <c r="N471" i="38"/>
  <c r="N470" i="38"/>
  <c r="N469" i="38"/>
  <c r="N468" i="38"/>
  <c r="N467" i="38"/>
  <c r="N466" i="38"/>
  <c r="N465" i="38"/>
  <c r="N464" i="38"/>
  <c r="N463" i="38"/>
  <c r="N462" i="38"/>
  <c r="N461" i="38"/>
  <c r="N460" i="38"/>
  <c r="N459" i="38"/>
  <c r="N458" i="38"/>
  <c r="N457" i="38"/>
  <c r="N456" i="38"/>
  <c r="N455" i="38"/>
  <c r="N454" i="38"/>
  <c r="N453" i="38"/>
  <c r="N452" i="38"/>
  <c r="N451" i="38"/>
  <c r="N450" i="38"/>
  <c r="N449" i="38"/>
  <c r="N448" i="38"/>
  <c r="N447" i="38"/>
  <c r="N446" i="38"/>
  <c r="N445" i="38"/>
  <c r="N444" i="38"/>
  <c r="N443" i="38"/>
  <c r="N442" i="38"/>
  <c r="N441" i="38"/>
  <c r="N440" i="38"/>
  <c r="N439" i="38"/>
  <c r="N438" i="38"/>
  <c r="N437" i="38"/>
  <c r="N436" i="38"/>
  <c r="N435" i="38"/>
  <c r="N434" i="38"/>
  <c r="N433" i="38"/>
  <c r="N432" i="38"/>
  <c r="N431" i="38"/>
  <c r="N430" i="38"/>
  <c r="N429" i="38"/>
  <c r="N428" i="38"/>
  <c r="N427" i="38"/>
  <c r="N426" i="38"/>
  <c r="N425" i="38"/>
  <c r="N424" i="38"/>
  <c r="N423" i="38"/>
  <c r="N422" i="38"/>
  <c r="N421" i="38"/>
  <c r="N420" i="38"/>
  <c r="N419" i="38"/>
  <c r="N418" i="38"/>
  <c r="N417" i="38"/>
  <c r="N416" i="38"/>
  <c r="N415" i="38"/>
  <c r="N414" i="38"/>
  <c r="N413" i="38"/>
  <c r="N412" i="38"/>
  <c r="N411" i="38"/>
  <c r="N410" i="38"/>
  <c r="N409" i="38"/>
  <c r="N408" i="38"/>
  <c r="N407" i="38"/>
  <c r="N406" i="38"/>
  <c r="N405" i="38"/>
  <c r="N404" i="38"/>
  <c r="N403" i="38"/>
  <c r="N402" i="38"/>
  <c r="N401" i="38"/>
  <c r="N400" i="38"/>
  <c r="N399" i="38"/>
  <c r="N398" i="38"/>
  <c r="N397" i="38"/>
  <c r="N396" i="38"/>
  <c r="N395" i="38"/>
  <c r="N394" i="38"/>
  <c r="N393" i="38"/>
  <c r="N392" i="38"/>
  <c r="N391" i="38"/>
  <c r="N390" i="38"/>
  <c r="N389" i="38"/>
  <c r="N388" i="38"/>
  <c r="N387" i="38"/>
  <c r="N386" i="38"/>
  <c r="N385" i="38"/>
  <c r="N384" i="38"/>
  <c r="N383" i="38"/>
  <c r="N382" i="38"/>
  <c r="N381" i="38"/>
  <c r="N380" i="38"/>
  <c r="N379" i="38"/>
  <c r="N378" i="38"/>
  <c r="N377" i="38"/>
  <c r="N376" i="38"/>
  <c r="N375" i="38"/>
  <c r="N374" i="38"/>
  <c r="N373" i="38"/>
  <c r="N372" i="38"/>
  <c r="N371" i="38"/>
  <c r="N370" i="38"/>
  <c r="N369" i="38"/>
  <c r="N368" i="38"/>
  <c r="N367" i="38"/>
  <c r="N366" i="38"/>
  <c r="N365" i="38"/>
  <c r="N364" i="38"/>
  <c r="N363" i="38"/>
  <c r="N362" i="38"/>
  <c r="N361" i="38"/>
  <c r="N360" i="38"/>
  <c r="N359" i="38"/>
  <c r="N358" i="38"/>
  <c r="N357" i="38"/>
  <c r="N356" i="38"/>
  <c r="N355" i="38"/>
  <c r="N354" i="38"/>
  <c r="N353" i="38"/>
  <c r="N352" i="38"/>
  <c r="N351" i="38"/>
  <c r="N350" i="38"/>
  <c r="N349" i="38"/>
  <c r="N348" i="38"/>
  <c r="N347" i="38"/>
  <c r="N346" i="38"/>
  <c r="N345" i="38"/>
  <c r="N344" i="38"/>
  <c r="N343" i="38"/>
  <c r="N342" i="38"/>
  <c r="N341" i="38"/>
  <c r="N340" i="38"/>
  <c r="N339" i="38"/>
  <c r="N338" i="38"/>
  <c r="N337" i="38"/>
  <c r="N336" i="38"/>
  <c r="N335" i="38"/>
  <c r="N334" i="38"/>
  <c r="N333" i="38"/>
  <c r="N332" i="38"/>
  <c r="N331" i="38"/>
  <c r="N330" i="38"/>
  <c r="N329" i="38"/>
  <c r="N328" i="38"/>
  <c r="N327" i="38"/>
  <c r="N326" i="38"/>
  <c r="N325" i="38"/>
  <c r="N324" i="38"/>
  <c r="N323" i="38"/>
  <c r="N322" i="38"/>
  <c r="N321" i="38"/>
  <c r="N320" i="38"/>
  <c r="N319" i="38"/>
  <c r="N318" i="38"/>
  <c r="N317" i="38"/>
  <c r="N316" i="38"/>
  <c r="N315" i="38"/>
  <c r="N314" i="38"/>
  <c r="N313" i="38"/>
  <c r="N312" i="38"/>
  <c r="N311" i="38"/>
  <c r="N310" i="38"/>
  <c r="N309" i="38"/>
  <c r="N308" i="38"/>
  <c r="N307" i="38"/>
  <c r="N306" i="38"/>
  <c r="N305" i="38"/>
  <c r="N304" i="38"/>
  <c r="N303" i="38"/>
  <c r="N302" i="38"/>
  <c r="N301" i="38"/>
  <c r="N300" i="38"/>
  <c r="N299" i="38"/>
  <c r="N298" i="38"/>
  <c r="N297" i="38"/>
  <c r="N296" i="38"/>
  <c r="N295" i="38"/>
  <c r="N294" i="38"/>
  <c r="N293" i="38"/>
  <c r="N292" i="38"/>
  <c r="N291" i="38"/>
  <c r="N290" i="38"/>
  <c r="N289" i="38"/>
  <c r="N288" i="38"/>
  <c r="N287" i="38"/>
  <c r="N286" i="38"/>
  <c r="N285" i="38"/>
  <c r="N284" i="38"/>
  <c r="N283" i="38"/>
  <c r="N282" i="38"/>
  <c r="N281" i="38"/>
  <c r="N280" i="38"/>
  <c r="N279" i="38"/>
  <c r="N278" i="38"/>
  <c r="N277" i="38"/>
  <c r="N276" i="38"/>
  <c r="N275" i="38"/>
  <c r="N274" i="38"/>
  <c r="N273" i="38"/>
  <c r="N272" i="38"/>
  <c r="N271" i="38"/>
  <c r="N270" i="38"/>
  <c r="N269" i="38"/>
  <c r="N268" i="38"/>
  <c r="N267" i="38"/>
  <c r="N266" i="38"/>
  <c r="N265" i="38"/>
  <c r="N264" i="38"/>
  <c r="N263" i="38"/>
  <c r="N262" i="38"/>
  <c r="N261" i="38"/>
  <c r="N260" i="38"/>
  <c r="N259" i="38"/>
  <c r="N258" i="38"/>
  <c r="N257" i="38"/>
  <c r="N256" i="38"/>
  <c r="N255" i="38"/>
  <c r="N254" i="38"/>
  <c r="N253" i="38"/>
  <c r="N252" i="38"/>
  <c r="N251" i="38"/>
  <c r="N250" i="38"/>
  <c r="N249" i="38"/>
  <c r="N248" i="38"/>
  <c r="N247" i="38"/>
  <c r="N246" i="38"/>
  <c r="N245" i="38"/>
  <c r="N244" i="38"/>
  <c r="N243" i="38"/>
  <c r="N242" i="38"/>
  <c r="N241" i="38"/>
  <c r="N240" i="38"/>
  <c r="N239" i="38"/>
  <c r="N238" i="38"/>
  <c r="N237" i="38"/>
  <c r="N236" i="38"/>
  <c r="N235" i="38"/>
  <c r="N234" i="38"/>
  <c r="N233" i="38"/>
  <c r="N232" i="38"/>
  <c r="N231" i="38"/>
  <c r="N230" i="38"/>
  <c r="N229" i="38"/>
  <c r="N228" i="38"/>
  <c r="N227" i="38"/>
  <c r="N226" i="38"/>
  <c r="N225" i="38"/>
  <c r="N224" i="38"/>
  <c r="N223" i="38"/>
  <c r="N222" i="38"/>
  <c r="N221" i="38"/>
  <c r="N220" i="38"/>
  <c r="N219" i="38"/>
  <c r="N218" i="38"/>
  <c r="N217" i="38"/>
  <c r="N216" i="38"/>
  <c r="N215" i="38"/>
  <c r="N214" i="38"/>
  <c r="N213" i="38"/>
  <c r="N212" i="38"/>
  <c r="N211" i="38"/>
  <c r="N210" i="38"/>
  <c r="N209" i="38"/>
  <c r="N208" i="38"/>
  <c r="N207" i="38"/>
  <c r="N206" i="38"/>
  <c r="N205" i="38"/>
  <c r="N204" i="38"/>
  <c r="N203" i="38"/>
  <c r="N202" i="38"/>
  <c r="N201" i="38"/>
  <c r="N200" i="38"/>
  <c r="N199" i="38"/>
  <c r="N198" i="38"/>
  <c r="N197" i="38"/>
  <c r="N196" i="38"/>
  <c r="N195" i="38"/>
  <c r="N194" i="38"/>
  <c r="N193" i="38"/>
  <c r="N192" i="38"/>
  <c r="N191" i="38"/>
  <c r="N190" i="38"/>
  <c r="N189" i="38"/>
  <c r="N188" i="38"/>
  <c r="N187" i="38"/>
  <c r="N186" i="38"/>
  <c r="N185" i="38"/>
  <c r="N184" i="38"/>
  <c r="N183" i="38"/>
  <c r="N182" i="38"/>
  <c r="N181" i="38"/>
  <c r="N180" i="38"/>
  <c r="N179" i="38"/>
  <c r="N178" i="38"/>
  <c r="N177" i="38"/>
  <c r="N176" i="38"/>
  <c r="N175" i="38"/>
  <c r="N174" i="38"/>
  <c r="N173" i="38"/>
  <c r="N172" i="38"/>
  <c r="N171" i="38"/>
  <c r="N170" i="38"/>
  <c r="N169" i="38"/>
  <c r="N168" i="38"/>
  <c r="N167" i="38"/>
  <c r="N166" i="38"/>
  <c r="N165" i="38"/>
  <c r="N164" i="38"/>
  <c r="N163" i="38"/>
  <c r="N162" i="38"/>
  <c r="N161" i="38"/>
  <c r="N160" i="38"/>
  <c r="N159" i="38"/>
  <c r="N158" i="38"/>
  <c r="N157" i="38"/>
  <c r="N156" i="38"/>
  <c r="N155" i="38"/>
  <c r="N154" i="38"/>
  <c r="N153" i="38"/>
  <c r="N152" i="38"/>
  <c r="N151" i="38"/>
  <c r="N150" i="38"/>
  <c r="N149" i="38"/>
  <c r="N148" i="38"/>
  <c r="N147" i="38"/>
  <c r="N146" i="38"/>
  <c r="N145" i="38"/>
  <c r="N144" i="38"/>
  <c r="N143" i="38"/>
  <c r="N142" i="38"/>
  <c r="N141" i="38"/>
  <c r="N140" i="38"/>
  <c r="N139" i="38"/>
  <c r="N138" i="38"/>
  <c r="N137" i="38"/>
  <c r="N136" i="38"/>
  <c r="N135" i="38"/>
  <c r="N134" i="38"/>
  <c r="N133" i="38"/>
  <c r="N132" i="38"/>
  <c r="N131" i="38"/>
  <c r="N130" i="38"/>
  <c r="N129" i="38"/>
  <c r="N128" i="38"/>
  <c r="N127" i="38"/>
  <c r="N126" i="38"/>
  <c r="N125" i="38"/>
  <c r="N124" i="38"/>
  <c r="N123" i="38"/>
  <c r="N122" i="38"/>
  <c r="N121" i="38"/>
  <c r="N120" i="38"/>
  <c r="N119" i="38"/>
  <c r="N118" i="38"/>
  <c r="N117" i="38"/>
  <c r="N116" i="38"/>
  <c r="N115" i="38"/>
  <c r="N114" i="38"/>
  <c r="N113" i="38"/>
  <c r="N112" i="38"/>
  <c r="N111" i="38"/>
  <c r="N110" i="38"/>
  <c r="N109" i="38"/>
  <c r="N108" i="38"/>
  <c r="N107" i="38"/>
  <c r="N106" i="38"/>
  <c r="N105" i="38"/>
  <c r="N104" i="38"/>
  <c r="N103" i="38"/>
  <c r="N102" i="38"/>
  <c r="N101" i="38"/>
  <c r="N100" i="38"/>
  <c r="N99" i="38"/>
  <c r="N98" i="38"/>
  <c r="N97" i="38"/>
  <c r="N96" i="38"/>
  <c r="N95" i="38"/>
  <c r="N94" i="38"/>
  <c r="N93" i="38"/>
  <c r="N92" i="38"/>
  <c r="N91" i="38"/>
  <c r="N90" i="38"/>
  <c r="N89" i="38"/>
  <c r="N88" i="38"/>
  <c r="N87" i="38"/>
  <c r="N86" i="38"/>
  <c r="N85" i="38"/>
  <c r="N84" i="38"/>
  <c r="N83" i="38"/>
  <c r="N82" i="38"/>
  <c r="N81" i="38"/>
  <c r="N80" i="38"/>
  <c r="N79" i="38"/>
  <c r="N78" i="38"/>
  <c r="N77" i="38"/>
  <c r="N76" i="38"/>
  <c r="N75" i="38"/>
  <c r="N74" i="38"/>
  <c r="N73" i="38"/>
  <c r="N72" i="38"/>
  <c r="N71" i="38"/>
  <c r="N70" i="38"/>
  <c r="N69" i="38"/>
  <c r="N68" i="38"/>
  <c r="N67" i="38"/>
  <c r="N66" i="38"/>
  <c r="N65" i="38"/>
  <c r="N64" i="38"/>
  <c r="N63" i="38"/>
  <c r="N62" i="38"/>
  <c r="N61" i="38"/>
  <c r="N60" i="38"/>
  <c r="N59" i="38"/>
  <c r="N58" i="38"/>
  <c r="N57" i="38"/>
  <c r="N56" i="38"/>
  <c r="N55" i="38"/>
  <c r="N54" i="38"/>
  <c r="N53" i="38"/>
  <c r="N52" i="38"/>
  <c r="N51" i="38"/>
  <c r="N50" i="38"/>
  <c r="N49" i="38"/>
  <c r="N48" i="38"/>
  <c r="N47" i="38"/>
  <c r="N46" i="38"/>
  <c r="N45" i="38"/>
  <c r="N44" i="38"/>
  <c r="N43" i="38"/>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N14" i="38"/>
  <c r="N13" i="38"/>
  <c r="N12" i="38"/>
  <c r="N11" i="38"/>
  <c r="N10" i="38"/>
  <c r="N9" i="38"/>
  <c r="P1739" i="25"/>
  <c r="O1739" i="25"/>
  <c r="N1739" i="25"/>
  <c r="M1739" i="25"/>
  <c r="L1739" i="25"/>
  <c r="K1739" i="25"/>
  <c r="J1739" i="25"/>
  <c r="P1738" i="25"/>
  <c r="O1738" i="25"/>
  <c r="N1738" i="25"/>
  <c r="M1738" i="25"/>
  <c r="L1738" i="25"/>
  <c r="K1738" i="25"/>
  <c r="J1738" i="25"/>
  <c r="Q3899" i="12"/>
  <c r="P3899" i="12"/>
  <c r="O3899" i="12"/>
  <c r="N3899" i="12"/>
  <c r="M3899" i="12"/>
  <c r="L3899" i="12"/>
  <c r="K3899" i="12"/>
  <c r="Q3898" i="12"/>
  <c r="P3898" i="12"/>
  <c r="O3898" i="12"/>
  <c r="N3898" i="12"/>
  <c r="M3898" i="12"/>
  <c r="L3898" i="12"/>
  <c r="K3898" i="12"/>
  <c r="T81" i="36"/>
  <c r="S81" i="36"/>
  <c r="T76" i="36"/>
  <c r="S76" i="36"/>
  <c r="U62" i="36"/>
  <c r="K47" i="16"/>
  <c r="C47" i="16"/>
  <c r="K46" i="16"/>
  <c r="C46" i="16"/>
  <c r="K45" i="16"/>
  <c r="C45" i="16"/>
  <c r="K44" i="16"/>
  <c r="C44" i="16"/>
  <c r="K43" i="16"/>
  <c r="C43" i="16"/>
  <c r="K42" i="16"/>
  <c r="C42" i="16"/>
  <c r="K41" i="16"/>
  <c r="C41" i="16"/>
  <c r="K40" i="16"/>
  <c r="C40" i="16"/>
  <c r="K39" i="16"/>
  <c r="C39" i="16"/>
  <c r="K38" i="16"/>
  <c r="C38" i="16"/>
  <c r="K37" i="16"/>
  <c r="C37" i="16"/>
  <c r="K36" i="16"/>
  <c r="C36" i="16"/>
  <c r="K65" i="16"/>
  <c r="C65" i="16"/>
  <c r="K64" i="16"/>
  <c r="C64" i="16"/>
  <c r="K63" i="16"/>
  <c r="C63" i="16"/>
  <c r="K62" i="16"/>
  <c r="C62" i="16"/>
  <c r="K61" i="16"/>
  <c r="C61" i="16"/>
  <c r="K60" i="16"/>
  <c r="C60" i="16"/>
  <c r="K59" i="16"/>
  <c r="C59" i="16"/>
  <c r="K58" i="16"/>
  <c r="C58" i="16"/>
  <c r="K57" i="16"/>
  <c r="C57" i="16"/>
  <c r="K56" i="16"/>
  <c r="C56" i="16"/>
  <c r="K55" i="16"/>
  <c r="C55" i="16"/>
  <c r="K54" i="16"/>
  <c r="C54" i="16"/>
  <c r="U76" i="36"/>
  <c r="R76" i="36"/>
  <c r="Q76" i="36"/>
  <c r="L76" i="36"/>
  <c r="M76" i="36"/>
  <c r="N76" i="36"/>
  <c r="K76" i="36"/>
  <c r="F76" i="36"/>
  <c r="G76" i="36"/>
  <c r="H76" i="36"/>
  <c r="E76" i="36"/>
  <c r="I75" i="36"/>
  <c r="O75" i="36"/>
  <c r="E81" i="36"/>
  <c r="I67" i="36"/>
  <c r="O67" i="36"/>
  <c r="N257" i="39"/>
  <c r="N256" i="39"/>
  <c r="N255" i="39"/>
  <c r="N254" i="39"/>
  <c r="N253" i="39"/>
  <c r="N252" i="39"/>
  <c r="N251" i="39"/>
  <c r="N250" i="39"/>
  <c r="N249" i="39"/>
  <c r="N248" i="39"/>
  <c r="N247" i="39"/>
  <c r="N246" i="39"/>
  <c r="N245" i="39"/>
  <c r="N244" i="39"/>
  <c r="N243" i="39"/>
  <c r="N242" i="39"/>
  <c r="N241" i="39"/>
  <c r="N240" i="39"/>
  <c r="N239" i="39"/>
  <c r="N238" i="39"/>
  <c r="N237" i="39"/>
  <c r="N236" i="39"/>
  <c r="N235" i="39"/>
  <c r="N234" i="39"/>
  <c r="N233" i="39"/>
  <c r="N232" i="39"/>
  <c r="N231" i="39"/>
  <c r="N230" i="39"/>
  <c r="N229" i="39"/>
  <c r="N228" i="39"/>
  <c r="N227" i="39"/>
  <c r="N226" i="39"/>
  <c r="N225" i="39"/>
  <c r="N224" i="39"/>
  <c r="N223" i="39"/>
  <c r="N222" i="39"/>
  <c r="N221" i="39"/>
  <c r="N220" i="39"/>
  <c r="N219" i="39"/>
  <c r="N218" i="39"/>
  <c r="N217" i="39"/>
  <c r="N216" i="39"/>
  <c r="N215" i="39"/>
  <c r="N214" i="39"/>
  <c r="N213" i="39"/>
  <c r="N212" i="39"/>
  <c r="N211" i="39"/>
  <c r="N210" i="39"/>
  <c r="N209" i="39"/>
  <c r="N208" i="39"/>
  <c r="N207" i="39"/>
  <c r="N206" i="39"/>
  <c r="N205" i="39"/>
  <c r="N204" i="39"/>
  <c r="N203" i="39"/>
  <c r="N202" i="39"/>
  <c r="N201" i="39"/>
  <c r="N200" i="39"/>
  <c r="N199" i="39"/>
  <c r="N198" i="39"/>
  <c r="N197" i="39"/>
  <c r="N196" i="39"/>
  <c r="N195" i="39"/>
  <c r="N194" i="39"/>
  <c r="N193" i="39"/>
  <c r="N192" i="39"/>
  <c r="N191" i="39"/>
  <c r="N190" i="39"/>
  <c r="N189" i="39"/>
  <c r="N188" i="39"/>
  <c r="N187" i="39"/>
  <c r="N186" i="39"/>
  <c r="N185" i="39"/>
  <c r="N184" i="39"/>
  <c r="N183" i="39"/>
  <c r="N182" i="39"/>
  <c r="N181" i="39"/>
  <c r="N180" i="39"/>
  <c r="N179" i="39"/>
  <c r="N178" i="39"/>
  <c r="N177" i="39"/>
  <c r="N176" i="39"/>
  <c r="N175" i="39"/>
  <c r="N174" i="39"/>
  <c r="N173" i="39"/>
  <c r="N172" i="39"/>
  <c r="N171" i="39"/>
  <c r="N170" i="39"/>
  <c r="N169" i="39"/>
  <c r="N168" i="39"/>
  <c r="N167" i="39"/>
  <c r="N166" i="39"/>
  <c r="N165" i="39"/>
  <c r="N164" i="39"/>
  <c r="N163" i="39"/>
  <c r="N162" i="39"/>
  <c r="N161" i="39"/>
  <c r="N160" i="39"/>
  <c r="N159" i="39"/>
  <c r="N158" i="39"/>
  <c r="N157" i="39"/>
  <c r="N156" i="39"/>
  <c r="N155" i="39"/>
  <c r="N154" i="39"/>
  <c r="N153" i="39"/>
  <c r="N152" i="39"/>
  <c r="N151" i="39"/>
  <c r="N150" i="39"/>
  <c r="N149" i="39"/>
  <c r="N148" i="39"/>
  <c r="N147" i="39"/>
  <c r="N146" i="39"/>
  <c r="N145" i="39"/>
  <c r="N144" i="39"/>
  <c r="N143" i="39"/>
  <c r="N142" i="39"/>
  <c r="N141" i="39"/>
  <c r="N140" i="39"/>
  <c r="N139" i="39"/>
  <c r="N138" i="39"/>
  <c r="N137" i="39"/>
  <c r="N136" i="39"/>
  <c r="N135" i="39"/>
  <c r="N134" i="39"/>
  <c r="N133" i="39"/>
  <c r="N132" i="39"/>
  <c r="N131" i="39"/>
  <c r="N130" i="39"/>
  <c r="N129" i="39"/>
  <c r="N128" i="39"/>
  <c r="N127" i="39"/>
  <c r="N126" i="39"/>
  <c r="N125" i="39"/>
  <c r="N124" i="39"/>
  <c r="N123" i="39"/>
  <c r="N122" i="39"/>
  <c r="N121" i="39"/>
  <c r="N120" i="39"/>
  <c r="N119" i="39"/>
  <c r="N118" i="39"/>
  <c r="N117" i="39"/>
  <c r="N116" i="39"/>
  <c r="N115" i="39"/>
  <c r="N114" i="39"/>
  <c r="N113" i="39"/>
  <c r="N112" i="39"/>
  <c r="N111" i="39"/>
  <c r="N110" i="39"/>
  <c r="N109" i="39"/>
  <c r="N108" i="39"/>
  <c r="N107" i="39"/>
  <c r="N106" i="39"/>
  <c r="N105" i="39"/>
  <c r="N104" i="39"/>
  <c r="N103" i="39"/>
  <c r="N102" i="39"/>
  <c r="N101" i="39"/>
  <c r="N100" i="39"/>
  <c r="N99" i="39"/>
  <c r="N98" i="39"/>
  <c r="N97" i="39"/>
  <c r="N96" i="39"/>
  <c r="N95" i="39"/>
  <c r="N94" i="39"/>
  <c r="N93" i="39"/>
  <c r="N92" i="39"/>
  <c r="N91" i="39"/>
  <c r="N90" i="39"/>
  <c r="N89" i="39"/>
  <c r="N88" i="39"/>
  <c r="N87" i="39"/>
  <c r="N86" i="39"/>
  <c r="N85" i="39"/>
  <c r="N84" i="39"/>
  <c r="N83" i="39"/>
  <c r="N82" i="39"/>
  <c r="N81" i="39"/>
  <c r="N80" i="39"/>
  <c r="N79" i="39"/>
  <c r="N78" i="39"/>
  <c r="N77" i="39"/>
  <c r="N76" i="39"/>
  <c r="N75" i="39"/>
  <c r="N74" i="39"/>
  <c r="N73" i="39"/>
  <c r="N72" i="39"/>
  <c r="N71" i="39"/>
  <c r="N70" i="39"/>
  <c r="N69" i="39"/>
  <c r="N68" i="39"/>
  <c r="N67" i="39"/>
  <c r="N66" i="39"/>
  <c r="N65" i="39"/>
  <c r="N64" i="39"/>
  <c r="N63" i="39"/>
  <c r="N62" i="39"/>
  <c r="N61" i="39"/>
  <c r="N60" i="39"/>
  <c r="N59" i="39"/>
  <c r="N58" i="39"/>
  <c r="N57" i="39"/>
  <c r="N56" i="39"/>
  <c r="N55" i="39"/>
  <c r="N54" i="39"/>
  <c r="N53" i="39"/>
  <c r="N52" i="39"/>
  <c r="N51" i="39"/>
  <c r="N50" i="39"/>
  <c r="N49" i="39"/>
  <c r="N48" i="39"/>
  <c r="N47" i="39"/>
  <c r="N46" i="39"/>
  <c r="N45" i="39"/>
  <c r="N44" i="39"/>
  <c r="N43" i="39"/>
  <c r="N42" i="39"/>
  <c r="N41" i="39"/>
  <c r="N40" i="39"/>
  <c r="N39" i="39"/>
  <c r="N38" i="39"/>
  <c r="E7" i="46"/>
  <c r="C7" i="46" s="1"/>
  <c r="E14" i="46"/>
  <c r="C14" i="46" s="1"/>
  <c r="C2" i="37"/>
  <c r="C2" i="36"/>
  <c r="C2" i="16"/>
  <c r="O53" i="36"/>
  <c r="I53" i="36"/>
  <c r="E13" i="46"/>
  <c r="C13" i="46" s="1"/>
  <c r="B12" i="46"/>
  <c r="B11" i="46"/>
  <c r="C83" i="16"/>
  <c r="C82" i="16"/>
  <c r="C81" i="16"/>
  <c r="C80" i="16"/>
  <c r="C79" i="16"/>
  <c r="C78" i="16"/>
  <c r="C77" i="16"/>
  <c r="C76" i="16"/>
  <c r="C75" i="16"/>
  <c r="C74" i="16"/>
  <c r="C73" i="16"/>
  <c r="C72" i="16"/>
  <c r="C35" i="16"/>
  <c r="C29" i="16"/>
  <c r="C28" i="16"/>
  <c r="C27" i="16"/>
  <c r="C26" i="16"/>
  <c r="A48" i="36"/>
  <c r="A132" i="36" s="1"/>
  <c r="E237" i="16"/>
  <c r="E236" i="16"/>
  <c r="A81" i="36"/>
  <c r="I123" i="30"/>
  <c r="H123" i="30"/>
  <c r="I122" i="30"/>
  <c r="H122" i="30"/>
  <c r="I121" i="30"/>
  <c r="H121" i="30"/>
  <c r="I33" i="37"/>
  <c r="J33" i="37"/>
  <c r="K33" i="37"/>
  <c r="H33" i="37"/>
  <c r="I32" i="37"/>
  <c r="J32" i="37"/>
  <c r="K32" i="37"/>
  <c r="H32" i="37"/>
  <c r="I31" i="37"/>
  <c r="J31" i="37"/>
  <c r="K31" i="37"/>
  <c r="H31" i="37"/>
  <c r="B9" i="45"/>
  <c r="B361" i="45" s="1"/>
  <c r="C69" i="44"/>
  <c r="C187" i="44" s="1"/>
  <c r="C13" i="44"/>
  <c r="C22" i="44" s="1"/>
  <c r="B13" i="40"/>
  <c r="B20" i="40" s="1"/>
  <c r="B8" i="39"/>
  <c r="B197" i="39" s="1"/>
  <c r="B8" i="38"/>
  <c r="B690" i="38" s="1"/>
  <c r="B26" i="37"/>
  <c r="B22" i="37"/>
  <c r="B18" i="37"/>
  <c r="B162" i="16"/>
  <c r="B200" i="16" s="1"/>
  <c r="B90" i="16"/>
  <c r="F57" i="18"/>
  <c r="B54" i="16"/>
  <c r="C167" i="44"/>
  <c r="C14" i="44"/>
  <c r="C60" i="44"/>
  <c r="C28" i="44"/>
  <c r="C47" i="44"/>
  <c r="B51" i="40"/>
  <c r="C53" i="44"/>
  <c r="C37" i="44"/>
  <c r="C52" i="44"/>
  <c r="C36" i="44"/>
  <c r="C20" i="44"/>
  <c r="B14" i="40"/>
  <c r="C33" i="44"/>
  <c r="C17" i="44"/>
  <c r="C29" i="44"/>
  <c r="C57" i="44"/>
  <c r="C41" i="44"/>
  <c r="C25" i="44"/>
  <c r="B130" i="16"/>
  <c r="B1436" i="45"/>
  <c r="B533" i="38"/>
  <c r="B141" i="38"/>
  <c r="B100" i="38"/>
  <c r="B231" i="38"/>
  <c r="B74" i="16"/>
  <c r="B131" i="16"/>
  <c r="B313" i="38"/>
  <c r="C59" i="44"/>
  <c r="C51" i="44"/>
  <c r="C43" i="44"/>
  <c r="C35" i="44"/>
  <c r="C27" i="44"/>
  <c r="C19" i="44"/>
  <c r="C58" i="44"/>
  <c r="C50" i="44"/>
  <c r="C42" i="44"/>
  <c r="C34" i="44"/>
  <c r="C26" i="44"/>
  <c r="C18" i="44"/>
  <c r="B46" i="40"/>
  <c r="C56" i="44"/>
  <c r="C48" i="44"/>
  <c r="C40" i="44"/>
  <c r="C32" i="44"/>
  <c r="C24" i="44"/>
  <c r="C16" i="44"/>
  <c r="B76" i="40"/>
  <c r="C62" i="44"/>
  <c r="C54" i="44"/>
  <c r="C46" i="44"/>
  <c r="C38" i="44"/>
  <c r="C30" i="44"/>
  <c r="C6" i="46"/>
  <c r="J28" i="27"/>
  <c r="G28" i="27"/>
  <c r="F28" i="27"/>
  <c r="J19" i="27"/>
  <c r="G19" i="27"/>
  <c r="F19" i="27"/>
  <c r="J26" i="27"/>
  <c r="G26" i="27"/>
  <c r="F26" i="27"/>
  <c r="J17" i="27"/>
  <c r="G17" i="27"/>
  <c r="F17" i="27"/>
  <c r="J25" i="27"/>
  <c r="G25" i="27"/>
  <c r="F25" i="27"/>
  <c r="J16" i="27"/>
  <c r="G16" i="27"/>
  <c r="F16" i="27"/>
  <c r="J10" i="27"/>
  <c r="G10" i="27"/>
  <c r="F10" i="27"/>
  <c r="J8" i="27"/>
  <c r="G8" i="27"/>
  <c r="F8" i="27"/>
  <c r="J7" i="27"/>
  <c r="G7" i="27"/>
  <c r="F7" i="27"/>
  <c r="J27" i="27"/>
  <c r="J18" i="27"/>
  <c r="J9" i="27"/>
  <c r="G27" i="27"/>
  <c r="G18" i="27"/>
  <c r="G9" i="27"/>
  <c r="F27" i="27"/>
  <c r="F18" i="27"/>
  <c r="F9" i="27"/>
  <c r="C28" i="27"/>
  <c r="C26" i="27"/>
  <c r="C25" i="27"/>
  <c r="C27" i="27"/>
  <c r="C19" i="27"/>
  <c r="M19" i="27" s="1"/>
  <c r="C17" i="27"/>
  <c r="C16" i="27"/>
  <c r="C18" i="27"/>
  <c r="C10" i="27"/>
  <c r="C8" i="27"/>
  <c r="C7" i="27"/>
  <c r="C9" i="27"/>
  <c r="J1740" i="25"/>
  <c r="J1737" i="25"/>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c r="A117" i="38"/>
  <c r="A118" i="38"/>
  <c r="A119" i="38"/>
  <c r="A120" i="38"/>
  <c r="A121" i="38"/>
  <c r="A122" i="38"/>
  <c r="A123" i="38"/>
  <c r="A124" i="38"/>
  <c r="A125" i="38"/>
  <c r="A126" i="38"/>
  <c r="A127" i="38"/>
  <c r="A128" i="38"/>
  <c r="A129" i="38"/>
  <c r="A130" i="38"/>
  <c r="A131" i="38"/>
  <c r="A132" i="38"/>
  <c r="A133" i="38"/>
  <c r="A134" i="38"/>
  <c r="A135" i="38"/>
  <c r="A136" i="38"/>
  <c r="A137" i="38"/>
  <c r="A138" i="38"/>
  <c r="A139" i="38"/>
  <c r="A140" i="38"/>
  <c r="A141" i="38"/>
  <c r="A142" i="38"/>
  <c r="A143" i="38"/>
  <c r="A144" i="38"/>
  <c r="A145" i="38"/>
  <c r="A146" i="38"/>
  <c r="A147" i="38"/>
  <c r="A148" i="38"/>
  <c r="A149" i="38"/>
  <c r="A150" i="38"/>
  <c r="A151" i="38"/>
  <c r="A152" i="38"/>
  <c r="A153" i="38"/>
  <c r="A154" i="38"/>
  <c r="A155" i="38"/>
  <c r="A156" i="38"/>
  <c r="A157" i="38"/>
  <c r="A158" i="38"/>
  <c r="A159" i="38"/>
  <c r="A160" i="38"/>
  <c r="A161" i="38"/>
  <c r="A162" i="38"/>
  <c r="A163" i="38"/>
  <c r="A164" i="38"/>
  <c r="A165" i="38"/>
  <c r="A166" i="38"/>
  <c r="A167" i="38"/>
  <c r="A168" i="38"/>
  <c r="A169" i="38"/>
  <c r="A170" i="38"/>
  <c r="A171" i="38"/>
  <c r="A172" i="38"/>
  <c r="A173" i="38"/>
  <c r="A174" i="38"/>
  <c r="A175" i="38"/>
  <c r="A176" i="38"/>
  <c r="A177" i="38"/>
  <c r="A178" i="38"/>
  <c r="A179" i="38"/>
  <c r="A180" i="38"/>
  <c r="A181" i="38"/>
  <c r="A182" i="38"/>
  <c r="A183" i="38"/>
  <c r="A184" i="38"/>
  <c r="A185" i="38"/>
  <c r="A186" i="38"/>
  <c r="A187" i="38"/>
  <c r="A188" i="38"/>
  <c r="A189" i="38"/>
  <c r="A190" i="38"/>
  <c r="A191" i="38"/>
  <c r="A192" i="38"/>
  <c r="A193" i="38"/>
  <c r="A194" i="38"/>
  <c r="A195" i="38"/>
  <c r="A196" i="38"/>
  <c r="A197" i="38"/>
  <c r="A198" i="38"/>
  <c r="A199" i="38"/>
  <c r="A200" i="38"/>
  <c r="A201" i="38"/>
  <c r="A202" i="38"/>
  <c r="A203" i="38"/>
  <c r="A204" i="38"/>
  <c r="A205" i="38"/>
  <c r="A206" i="38"/>
  <c r="A207" i="38"/>
  <c r="A208" i="38"/>
  <c r="A209" i="38"/>
  <c r="A210" i="38"/>
  <c r="A211" i="38"/>
  <c r="A212" i="38"/>
  <c r="A213" i="38"/>
  <c r="A214" i="38"/>
  <c r="A215" i="38"/>
  <c r="A216" i="38"/>
  <c r="A217" i="38"/>
  <c r="A218" i="38"/>
  <c r="A219" i="38"/>
  <c r="A220" i="38"/>
  <c r="A221" i="38"/>
  <c r="A222" i="38"/>
  <c r="A223" i="38"/>
  <c r="A224" i="38"/>
  <c r="A225" i="38"/>
  <c r="A226" i="38"/>
  <c r="A227" i="38"/>
  <c r="A228" i="38"/>
  <c r="A229" i="38"/>
  <c r="A230" i="38"/>
  <c r="A231" i="38"/>
  <c r="A232" i="38"/>
  <c r="A233" i="38"/>
  <c r="A234" i="38"/>
  <c r="A235" i="38"/>
  <c r="A236" i="38"/>
  <c r="A237" i="38"/>
  <c r="A238" i="38"/>
  <c r="A239" i="38"/>
  <c r="A240" i="38"/>
  <c r="A241" i="38"/>
  <c r="A242" i="38"/>
  <c r="A243" i="38"/>
  <c r="A244" i="38"/>
  <c r="A245" i="38"/>
  <c r="A246" i="38"/>
  <c r="A247" i="38"/>
  <c r="A248" i="38"/>
  <c r="A249" i="38"/>
  <c r="A250" i="38"/>
  <c r="A251" i="38"/>
  <c r="A252" i="38"/>
  <c r="A253" i="38"/>
  <c r="A254" i="38"/>
  <c r="A255" i="38"/>
  <c r="A256" i="38"/>
  <c r="A257" i="38"/>
  <c r="A258" i="38"/>
  <c r="A259" i="38"/>
  <c r="A260" i="38"/>
  <c r="A261" i="38"/>
  <c r="A262" i="38"/>
  <c r="A263" i="38"/>
  <c r="A264" i="38"/>
  <c r="A265" i="38"/>
  <c r="A266" i="38"/>
  <c r="A267" i="38"/>
  <c r="A268" i="38"/>
  <c r="A269" i="38"/>
  <c r="A270" i="38"/>
  <c r="A271" i="38"/>
  <c r="A272" i="38"/>
  <c r="A273" i="38"/>
  <c r="A274" i="38"/>
  <c r="A275" i="38"/>
  <c r="A276" i="38"/>
  <c r="A277" i="38"/>
  <c r="A278" i="38"/>
  <c r="A279" i="38"/>
  <c r="A280" i="38"/>
  <c r="A281" i="38"/>
  <c r="A282" i="38"/>
  <c r="A283" i="38"/>
  <c r="A284" i="38"/>
  <c r="A285" i="38"/>
  <c r="A286" i="38"/>
  <c r="A287" i="38"/>
  <c r="A288" i="38"/>
  <c r="A289" i="38"/>
  <c r="A290" i="38"/>
  <c r="A291" i="38"/>
  <c r="A292" i="38"/>
  <c r="A293" i="38"/>
  <c r="A294" i="38"/>
  <c r="A295" i="38"/>
  <c r="A296" i="38"/>
  <c r="A297" i="38"/>
  <c r="A298" i="38"/>
  <c r="A299" i="38"/>
  <c r="A300" i="38"/>
  <c r="A301" i="38"/>
  <c r="A302" i="38"/>
  <c r="A303" i="38"/>
  <c r="A304" i="38"/>
  <c r="A305" i="38"/>
  <c r="A306" i="38"/>
  <c r="A307" i="38"/>
  <c r="A308" i="38"/>
  <c r="A309" i="38"/>
  <c r="A310" i="38"/>
  <c r="A311" i="38"/>
  <c r="A312" i="38"/>
  <c r="A313" i="38"/>
  <c r="A314" i="38"/>
  <c r="A315" i="38"/>
  <c r="A316" i="38"/>
  <c r="A317" i="38"/>
  <c r="A318" i="38"/>
  <c r="A319" i="38"/>
  <c r="A320" i="38"/>
  <c r="A321" i="38"/>
  <c r="A322" i="38"/>
  <c r="A323" i="38"/>
  <c r="A324" i="38"/>
  <c r="A325" i="38"/>
  <c r="A326" i="38"/>
  <c r="A327" i="38"/>
  <c r="A328" i="38"/>
  <c r="A329" i="38"/>
  <c r="A330" i="38"/>
  <c r="A331" i="38"/>
  <c r="A332" i="38"/>
  <c r="A333" i="38"/>
  <c r="A334" i="38"/>
  <c r="A335" i="38"/>
  <c r="A336" i="38"/>
  <c r="A337" i="38"/>
  <c r="A338" i="38"/>
  <c r="A339" i="38"/>
  <c r="A340" i="38"/>
  <c r="A341" i="38"/>
  <c r="A342" i="38"/>
  <c r="A343" i="38"/>
  <c r="A344" i="38"/>
  <c r="A345" i="38"/>
  <c r="A346" i="38"/>
  <c r="A347" i="38"/>
  <c r="A348" i="38"/>
  <c r="A349" i="38"/>
  <c r="A350" i="38"/>
  <c r="A351" i="38"/>
  <c r="A352" i="38"/>
  <c r="A353" i="38"/>
  <c r="A354" i="38"/>
  <c r="A355" i="38"/>
  <c r="A356" i="38"/>
  <c r="A357" i="38"/>
  <c r="A358" i="38"/>
  <c r="A359" i="38"/>
  <c r="A360" i="38"/>
  <c r="A361" i="38"/>
  <c r="A362" i="38"/>
  <c r="A363" i="38"/>
  <c r="A364" i="38"/>
  <c r="A365" i="38"/>
  <c r="A366" i="38"/>
  <c r="A367" i="38"/>
  <c r="A368" i="38"/>
  <c r="A369" i="38"/>
  <c r="A370" i="38"/>
  <c r="A371" i="38"/>
  <c r="A372" i="38"/>
  <c r="A373" i="38"/>
  <c r="A374" i="38"/>
  <c r="A375" i="38"/>
  <c r="A376" i="38"/>
  <c r="A377" i="38"/>
  <c r="A378" i="38"/>
  <c r="A379" i="38"/>
  <c r="A380" i="38"/>
  <c r="A381" i="38"/>
  <c r="A382" i="38"/>
  <c r="A383" i="38"/>
  <c r="A384" i="38"/>
  <c r="A385" i="38"/>
  <c r="A386" i="38"/>
  <c r="A387" i="38"/>
  <c r="A388" i="38"/>
  <c r="A389" i="38"/>
  <c r="A390" i="38"/>
  <c r="A391" i="38"/>
  <c r="A392" i="38"/>
  <c r="A393" i="38"/>
  <c r="A394" i="38"/>
  <c r="A395" i="38"/>
  <c r="A396" i="38"/>
  <c r="A397" i="38"/>
  <c r="A398" i="38"/>
  <c r="A399" i="38"/>
  <c r="A400" i="38"/>
  <c r="A401" i="38"/>
  <c r="A402" i="38"/>
  <c r="A403" i="38"/>
  <c r="A404" i="38"/>
  <c r="A405" i="38"/>
  <c r="A406" i="38"/>
  <c r="A407" i="38"/>
  <c r="A408" i="38"/>
  <c r="A409" i="38"/>
  <c r="A410" i="38"/>
  <c r="A411" i="38"/>
  <c r="A412" i="38"/>
  <c r="A413" i="38"/>
  <c r="A414" i="38"/>
  <c r="A415" i="38"/>
  <c r="A416" i="38"/>
  <c r="A417" i="38"/>
  <c r="A418" i="38"/>
  <c r="A419" i="38"/>
  <c r="A420" i="38"/>
  <c r="A421" i="38"/>
  <c r="A422" i="38"/>
  <c r="A423" i="38"/>
  <c r="A424" i="38"/>
  <c r="A425" i="38"/>
  <c r="A426" i="38"/>
  <c r="A427" i="38"/>
  <c r="A428" i="38"/>
  <c r="A429" i="38"/>
  <c r="A430" i="38"/>
  <c r="A431" i="38"/>
  <c r="A432" i="38"/>
  <c r="A433" i="38"/>
  <c r="A434" i="38"/>
  <c r="A435" i="38"/>
  <c r="A436" i="38"/>
  <c r="A437" i="38"/>
  <c r="A438" i="38"/>
  <c r="A439" i="38"/>
  <c r="A440" i="38"/>
  <c r="A441" i="38"/>
  <c r="A442" i="38"/>
  <c r="A443" i="38"/>
  <c r="A444" i="38"/>
  <c r="A445" i="38"/>
  <c r="A446" i="38"/>
  <c r="A447" i="38"/>
  <c r="A448" i="38"/>
  <c r="A449" i="38"/>
  <c r="A450" i="38"/>
  <c r="A451" i="38"/>
  <c r="A452" i="38"/>
  <c r="A453" i="38"/>
  <c r="A454" i="38"/>
  <c r="A455" i="38"/>
  <c r="A456" i="38"/>
  <c r="A457" i="38"/>
  <c r="A458" i="38"/>
  <c r="A459" i="38"/>
  <c r="A460" i="38"/>
  <c r="A461" i="38"/>
  <c r="A462" i="38"/>
  <c r="A463" i="38"/>
  <c r="A464" i="38"/>
  <c r="A465" i="38"/>
  <c r="A466" i="38"/>
  <c r="A467" i="38"/>
  <c r="A468" i="38"/>
  <c r="A469" i="38"/>
  <c r="A470" i="38"/>
  <c r="A471" i="38"/>
  <c r="A472" i="38"/>
  <c r="A473" i="38"/>
  <c r="A474" i="38"/>
  <c r="A475" i="38"/>
  <c r="A476" i="38"/>
  <c r="A477" i="38"/>
  <c r="A478" i="38"/>
  <c r="A479" i="38"/>
  <c r="A480" i="38"/>
  <c r="A481" i="38"/>
  <c r="A482" i="38"/>
  <c r="A483" i="38"/>
  <c r="A484" i="38"/>
  <c r="A485" i="38"/>
  <c r="A486" i="38"/>
  <c r="A487" i="38"/>
  <c r="A488" i="38"/>
  <c r="A489" i="38"/>
  <c r="A490" i="38"/>
  <c r="A491" i="38"/>
  <c r="A492" i="38"/>
  <c r="A493" i="38"/>
  <c r="A494" i="38"/>
  <c r="A495" i="38"/>
  <c r="A496" i="38"/>
  <c r="A497" i="38"/>
  <c r="A498" i="38"/>
  <c r="A499" i="38"/>
  <c r="A500" i="38"/>
  <c r="A501" i="38"/>
  <c r="A502" i="38"/>
  <c r="A503" i="38"/>
  <c r="A504" i="38"/>
  <c r="A505" i="38"/>
  <c r="A506" i="38"/>
  <c r="A507" i="38"/>
  <c r="A508" i="38"/>
  <c r="A509" i="38"/>
  <c r="A510" i="38"/>
  <c r="A511" i="38"/>
  <c r="A512" i="38"/>
  <c r="A513" i="38"/>
  <c r="A514" i="38"/>
  <c r="A515" i="38"/>
  <c r="A516" i="38"/>
  <c r="A517" i="38"/>
  <c r="A518" i="38"/>
  <c r="A519" i="38"/>
  <c r="A520" i="38"/>
  <c r="A521" i="38"/>
  <c r="A522" i="38"/>
  <c r="A523" i="38"/>
  <c r="A524" i="38"/>
  <c r="A525" i="38"/>
  <c r="A526" i="38"/>
  <c r="A527" i="38"/>
  <c r="A528" i="38"/>
  <c r="A529" i="38"/>
  <c r="A530" i="38"/>
  <c r="A531" i="38"/>
  <c r="A532" i="38"/>
  <c r="A533" i="38"/>
  <c r="A534" i="38"/>
  <c r="A535" i="38"/>
  <c r="A536" i="38"/>
  <c r="A537" i="38"/>
  <c r="A538" i="38"/>
  <c r="A539" i="38"/>
  <c r="A540" i="38"/>
  <c r="A541" i="38"/>
  <c r="A542" i="38"/>
  <c r="A543" i="38"/>
  <c r="A544" i="38"/>
  <c r="A545" i="38"/>
  <c r="A546" i="38"/>
  <c r="A547" i="38"/>
  <c r="A548" i="38"/>
  <c r="A549" i="38"/>
  <c r="A550" i="38"/>
  <c r="A551" i="38"/>
  <c r="A552" i="38"/>
  <c r="A553" i="38"/>
  <c r="A554" i="38"/>
  <c r="A555" i="38"/>
  <c r="A556" i="38"/>
  <c r="A557" i="38"/>
  <c r="A558" i="38"/>
  <c r="A559" i="38"/>
  <c r="A560" i="38"/>
  <c r="A561" i="38"/>
  <c r="A562" i="38"/>
  <c r="A563" i="38"/>
  <c r="A564" i="38"/>
  <c r="A565" i="38"/>
  <c r="A566" i="38"/>
  <c r="A567" i="38"/>
  <c r="A568" i="38"/>
  <c r="A569" i="38"/>
  <c r="A570" i="38"/>
  <c r="A571" i="38"/>
  <c r="A572" i="38"/>
  <c r="A573" i="38"/>
  <c r="A574" i="38"/>
  <c r="A575" i="38"/>
  <c r="A576" i="38"/>
  <c r="A577" i="38"/>
  <c r="A578" i="38"/>
  <c r="A579" i="38"/>
  <c r="A580" i="38"/>
  <c r="A581" i="38"/>
  <c r="A582" i="38"/>
  <c r="A583" i="38"/>
  <c r="A584" i="38"/>
  <c r="A585" i="38"/>
  <c r="A586" i="38"/>
  <c r="A587" i="38"/>
  <c r="A588" i="38"/>
  <c r="A589" i="38"/>
  <c r="A590" i="38"/>
  <c r="A591" i="38"/>
  <c r="A592" i="38"/>
  <c r="A593" i="38"/>
  <c r="A594" i="38"/>
  <c r="A595" i="38"/>
  <c r="A596" i="38"/>
  <c r="A597" i="38"/>
  <c r="A598" i="38"/>
  <c r="A599" i="38"/>
  <c r="A600" i="38"/>
  <c r="A601" i="38"/>
  <c r="A602" i="38"/>
  <c r="A603" i="38"/>
  <c r="A604" i="38"/>
  <c r="A605" i="38"/>
  <c r="A606" i="38"/>
  <c r="A607" i="38"/>
  <c r="A608" i="38"/>
  <c r="A609" i="38"/>
  <c r="A610" i="38"/>
  <c r="A611" i="38"/>
  <c r="A612" i="38"/>
  <c r="A613" i="38"/>
  <c r="A614" i="38"/>
  <c r="A615" i="38"/>
  <c r="A616" i="38"/>
  <c r="A617" i="38"/>
  <c r="A618" i="38"/>
  <c r="A619" i="38"/>
  <c r="A620" i="38"/>
  <c r="A621" i="38"/>
  <c r="A622" i="38"/>
  <c r="A623" i="38"/>
  <c r="A624" i="38"/>
  <c r="A625" i="38"/>
  <c r="A626" i="38"/>
  <c r="A627" i="38"/>
  <c r="A628" i="38"/>
  <c r="A629" i="38"/>
  <c r="A630" i="38"/>
  <c r="A631" i="38"/>
  <c r="A632" i="38"/>
  <c r="A633" i="38"/>
  <c r="A634" i="38"/>
  <c r="A635" i="38"/>
  <c r="A636" i="38"/>
  <c r="A637" i="38"/>
  <c r="A638" i="38"/>
  <c r="A639" i="38"/>
  <c r="A640" i="38"/>
  <c r="A641" i="38"/>
  <c r="A642" i="38"/>
  <c r="A643" i="38"/>
  <c r="A644" i="38"/>
  <c r="A645" i="38"/>
  <c r="A646" i="38"/>
  <c r="A647" i="38"/>
  <c r="A648" i="38"/>
  <c r="A649" i="38"/>
  <c r="A650" i="38"/>
  <c r="A651" i="38"/>
  <c r="A652" i="38"/>
  <c r="A653" i="38"/>
  <c r="A654" i="38"/>
  <c r="A655" i="38"/>
  <c r="A656" i="38"/>
  <c r="A657" i="38"/>
  <c r="A658" i="38"/>
  <c r="A659" i="38"/>
  <c r="A660" i="38"/>
  <c r="A661" i="38"/>
  <c r="A662" i="38"/>
  <c r="A663" i="38"/>
  <c r="A664" i="38"/>
  <c r="A665" i="38"/>
  <c r="A666" i="38"/>
  <c r="A667" i="38"/>
  <c r="A668" i="38"/>
  <c r="A669" i="38"/>
  <c r="A670" i="38"/>
  <c r="A671" i="38"/>
  <c r="A672" i="38"/>
  <c r="A673" i="38"/>
  <c r="A674" i="38"/>
  <c r="A675" i="38"/>
  <c r="A676" i="38"/>
  <c r="A677" i="38"/>
  <c r="A678" i="38"/>
  <c r="A679" i="38"/>
  <c r="A680" i="38"/>
  <c r="A681" i="38"/>
  <c r="A682" i="38"/>
  <c r="A683" i="38"/>
  <c r="A684" i="38"/>
  <c r="A685" i="38"/>
  <c r="A686" i="38"/>
  <c r="A687" i="38"/>
  <c r="A688" i="38"/>
  <c r="A689" i="38"/>
  <c r="A690" i="38"/>
  <c r="A691" i="38"/>
  <c r="A692" i="38"/>
  <c r="A693" i="38"/>
  <c r="A694" i="38"/>
  <c r="A695" i="38"/>
  <c r="A696" i="38"/>
  <c r="A697" i="38"/>
  <c r="A698" i="38"/>
  <c r="A699" i="38"/>
  <c r="A700" i="38"/>
  <c r="A701" i="38"/>
  <c r="A702" i="38"/>
  <c r="A703" i="38"/>
  <c r="A704" i="38"/>
  <c r="A705" i="38"/>
  <c r="A706" i="38"/>
  <c r="A707" i="38"/>
  <c r="A708" i="38"/>
  <c r="A709" i="38"/>
  <c r="A710" i="38"/>
  <c r="A711" i="38"/>
  <c r="A712" i="38"/>
  <c r="A713" i="38"/>
  <c r="A714" i="38"/>
  <c r="A715" i="38"/>
  <c r="A716" i="38"/>
  <c r="A717" i="38"/>
  <c r="A718" i="38"/>
  <c r="A719" i="38"/>
  <c r="A720" i="38"/>
  <c r="A721" i="38"/>
  <c r="A722" i="38"/>
  <c r="A723" i="38"/>
  <c r="A724" i="38"/>
  <c r="A725" i="38"/>
  <c r="A726" i="38"/>
  <c r="A727" i="38"/>
  <c r="A728" i="38"/>
  <c r="A729" i="38"/>
  <c r="A730" i="38"/>
  <c r="A731" i="38"/>
  <c r="A732" i="38"/>
  <c r="A733" i="38"/>
  <c r="A734" i="38"/>
  <c r="A735" i="38"/>
  <c r="A736" i="38"/>
  <c r="A737" i="38"/>
  <c r="A738" i="38"/>
  <c r="A739" i="38"/>
  <c r="A740" i="38"/>
  <c r="A741" i="38"/>
  <c r="A742" i="38"/>
  <c r="A743" i="38"/>
  <c r="A744" i="38"/>
  <c r="A745" i="38"/>
  <c r="A746" i="38"/>
  <c r="A747" i="38"/>
  <c r="A748" i="38"/>
  <c r="A749" i="38"/>
  <c r="A750" i="38"/>
  <c r="A751" i="38"/>
  <c r="A752" i="38"/>
  <c r="A753" i="38"/>
  <c r="A754" i="38"/>
  <c r="A755" i="38"/>
  <c r="A756" i="38"/>
  <c r="A757" i="38"/>
  <c r="A758" i="38"/>
  <c r="A759" i="38"/>
  <c r="A760" i="38"/>
  <c r="A761" i="38"/>
  <c r="A762" i="38"/>
  <c r="A763" i="38"/>
  <c r="A764" i="38"/>
  <c r="A765" i="38"/>
  <c r="A766" i="38"/>
  <c r="A767" i="38"/>
  <c r="A768" i="38"/>
  <c r="A769" i="38"/>
  <c r="A770" i="38"/>
  <c r="A771" i="38"/>
  <c r="A772" i="38"/>
  <c r="A773" i="38"/>
  <c r="A774" i="38"/>
  <c r="A775" i="38"/>
  <c r="A776" i="38"/>
  <c r="A777" i="38"/>
  <c r="A778" i="38"/>
  <c r="A779" i="38"/>
  <c r="A780" i="38"/>
  <c r="A781" i="38"/>
  <c r="A782" i="38"/>
  <c r="A783" i="38"/>
  <c r="A784" i="38"/>
  <c r="A785" i="38"/>
  <c r="A786" i="38"/>
  <c r="A787" i="38"/>
  <c r="A788" i="38"/>
  <c r="A789" i="38"/>
  <c r="A790" i="38"/>
  <c r="A791" i="38"/>
  <c r="A792" i="38"/>
  <c r="A793" i="38"/>
  <c r="A794" i="38"/>
  <c r="A795" i="38"/>
  <c r="A796" i="38"/>
  <c r="A797" i="38"/>
  <c r="A798" i="38"/>
  <c r="A799" i="38"/>
  <c r="A800" i="38"/>
  <c r="A801" i="38"/>
  <c r="A802" i="38"/>
  <c r="A803" i="38"/>
  <c r="A804" i="38"/>
  <c r="A805" i="38"/>
  <c r="A806" i="38"/>
  <c r="A807" i="38"/>
  <c r="A808" i="38"/>
  <c r="A809" i="38"/>
  <c r="A810" i="38"/>
  <c r="A811" i="38"/>
  <c r="A812" i="38"/>
  <c r="A813" i="38"/>
  <c r="A814" i="38"/>
  <c r="A815" i="38"/>
  <c r="A816" i="38"/>
  <c r="A817" i="38"/>
  <c r="A818" i="38"/>
  <c r="A819" i="38"/>
  <c r="A820" i="38"/>
  <c r="A821" i="38"/>
  <c r="A822" i="38"/>
  <c r="A823" i="38"/>
  <c r="A824" i="38"/>
  <c r="A825" i="38"/>
  <c r="A826" i="38"/>
  <c r="A827" i="38"/>
  <c r="A828" i="38"/>
  <c r="A829" i="38"/>
  <c r="A830" i="38"/>
  <c r="A831" i="38"/>
  <c r="A832" i="38"/>
  <c r="A833" i="38"/>
  <c r="A834" i="38"/>
  <c r="A835" i="38"/>
  <c r="A836" i="38"/>
  <c r="A837" i="38"/>
  <c r="A838" i="38"/>
  <c r="A839" i="38"/>
  <c r="A840" i="38"/>
  <c r="A841" i="38"/>
  <c r="A842" i="38"/>
  <c r="A843" i="38"/>
  <c r="A844" i="38"/>
  <c r="A845" i="38"/>
  <c r="A846" i="38"/>
  <c r="A847" i="38"/>
  <c r="A848" i="38"/>
  <c r="A849" i="38"/>
  <c r="A850" i="38"/>
  <c r="A851" i="38"/>
  <c r="A852" i="38"/>
  <c r="A853" i="38"/>
  <c r="A854" i="38"/>
  <c r="A855" i="38"/>
  <c r="A856" i="38"/>
  <c r="A857" i="38"/>
  <c r="A858" i="38"/>
  <c r="A859" i="38"/>
  <c r="A860" i="38"/>
  <c r="A861" i="38"/>
  <c r="A862" i="38"/>
  <c r="A863" i="38"/>
  <c r="A864" i="38"/>
  <c r="A865" i="38"/>
  <c r="A866" i="38"/>
  <c r="A867" i="38"/>
  <c r="A868" i="38"/>
  <c r="A869" i="38"/>
  <c r="A870" i="38"/>
  <c r="A871" i="38"/>
  <c r="A872" i="38"/>
  <c r="A873" i="38"/>
  <c r="A874" i="38"/>
  <c r="A875" i="38"/>
  <c r="A876" i="38"/>
  <c r="A877" i="38"/>
  <c r="A878" i="38"/>
  <c r="A879" i="38"/>
  <c r="A880" i="38"/>
  <c r="A881" i="38"/>
  <c r="A882" i="38"/>
  <c r="A883" i="38"/>
  <c r="A884" i="38"/>
  <c r="A885" i="38"/>
  <c r="A886" i="38"/>
  <c r="A887" i="38"/>
  <c r="A888" i="38"/>
  <c r="A889" i="38"/>
  <c r="A890" i="38"/>
  <c r="A891" i="38"/>
  <c r="A892" i="38"/>
  <c r="A893" i="38"/>
  <c r="A894" i="38"/>
  <c r="A895" i="38"/>
  <c r="A896" i="38"/>
  <c r="A897" i="38"/>
  <c r="A898" i="38"/>
  <c r="A899" i="38"/>
  <c r="A900" i="38"/>
  <c r="A901" i="38"/>
  <c r="A902" i="38"/>
  <c r="A903" i="38"/>
  <c r="A904" i="38"/>
  <c r="A905" i="38"/>
  <c r="A906" i="38"/>
  <c r="A907" i="38"/>
  <c r="A908" i="38"/>
  <c r="A909" i="38"/>
  <c r="A910" i="38"/>
  <c r="A911" i="38"/>
  <c r="A912" i="38"/>
  <c r="A913" i="38"/>
  <c r="A914" i="38"/>
  <c r="A915" i="38"/>
  <c r="A916" i="38"/>
  <c r="A917" i="38"/>
  <c r="A918" i="38"/>
  <c r="A919" i="38"/>
  <c r="A920" i="38"/>
  <c r="A921" i="38"/>
  <c r="A922" i="38"/>
  <c r="A923" i="38"/>
  <c r="A924" i="38"/>
  <c r="A925" i="38"/>
  <c r="A926" i="38"/>
  <c r="A927" i="38"/>
  <c r="A928" i="38"/>
  <c r="A929" i="38"/>
  <c r="A930" i="38"/>
  <c r="A931" i="38"/>
  <c r="A932" i="38"/>
  <c r="A933" i="38"/>
  <c r="A934" i="38"/>
  <c r="A935" i="38"/>
  <c r="A936" i="38"/>
  <c r="A937" i="38"/>
  <c r="A938" i="38"/>
  <c r="A939" i="38"/>
  <c r="A940" i="38"/>
  <c r="A941" i="38"/>
  <c r="A942" i="38"/>
  <c r="A943" i="38"/>
  <c r="A944" i="38"/>
  <c r="A945" i="38"/>
  <c r="A946" i="38"/>
  <c r="A947" i="38"/>
  <c r="A948" i="38"/>
  <c r="A949" i="38"/>
  <c r="A950" i="38"/>
  <c r="A951" i="38"/>
  <c r="A952" i="38"/>
  <c r="A953" i="38"/>
  <c r="A954" i="38"/>
  <c r="A955" i="38"/>
  <c r="A956" i="38"/>
  <c r="A957" i="38"/>
  <c r="A958" i="38"/>
  <c r="A959" i="38"/>
  <c r="A960" i="38"/>
  <c r="A961" i="38"/>
  <c r="A962" i="38"/>
  <c r="A963" i="38"/>
  <c r="A964" i="38"/>
  <c r="A965" i="38"/>
  <c r="A966" i="38"/>
  <c r="A967" i="38"/>
  <c r="A968" i="38"/>
  <c r="A969" i="38"/>
  <c r="A970" i="38"/>
  <c r="A971" i="38"/>
  <c r="A972" i="38"/>
  <c r="A973" i="38"/>
  <c r="A974" i="38"/>
  <c r="A975" i="38"/>
  <c r="A976" i="38"/>
  <c r="A977" i="38"/>
  <c r="A978" i="38"/>
  <c r="A979" i="38"/>
  <c r="A980" i="38"/>
  <c r="A981" i="38"/>
  <c r="A982" i="38"/>
  <c r="A983" i="38"/>
  <c r="A984" i="38"/>
  <c r="A985" i="38"/>
  <c r="A986" i="38"/>
  <c r="A987" i="38"/>
  <c r="A988" i="38"/>
  <c r="A989" i="38"/>
  <c r="A990" i="38"/>
  <c r="A991" i="38"/>
  <c r="A992" i="38"/>
  <c r="A993" i="38"/>
  <c r="A994" i="38"/>
  <c r="A995" i="38"/>
  <c r="A996" i="38"/>
  <c r="A997" i="38"/>
  <c r="A998" i="38"/>
  <c r="A999" i="38"/>
  <c r="A1000" i="38"/>
  <c r="A1001" i="38"/>
  <c r="A1002" i="38"/>
  <c r="A1003" i="38"/>
  <c r="A1004" i="38"/>
  <c r="A1005" i="38"/>
  <c r="A1006" i="38"/>
  <c r="A1007" i="38"/>
  <c r="H2509" i="45"/>
  <c r="A10" i="45"/>
  <c r="L3908" i="12"/>
  <c r="K3908" i="12"/>
  <c r="A23" i="12"/>
  <c r="A41" i="12"/>
  <c r="A59" i="12"/>
  <c r="A77" i="12"/>
  <c r="A95" i="12"/>
  <c r="A113" i="12"/>
  <c r="A131" i="12"/>
  <c r="A149" i="12"/>
  <c r="A167" i="12"/>
  <c r="A185" i="12"/>
  <c r="A203" i="12"/>
  <c r="N28" i="39"/>
  <c r="N29" i="39"/>
  <c r="N30" i="39"/>
  <c r="N31" i="39"/>
  <c r="N32" i="39"/>
  <c r="N33" i="39"/>
  <c r="N34" i="39"/>
  <c r="N35" i="39"/>
  <c r="N36" i="39"/>
  <c r="N37" i="39"/>
  <c r="I2509" i="45"/>
  <c r="I93" i="40"/>
  <c r="B14" i="44"/>
  <c r="B15" i="44"/>
  <c r="B16" i="44"/>
  <c r="B17" i="44"/>
  <c r="B18" i="44"/>
  <c r="B19" i="44"/>
  <c r="B20" i="44"/>
  <c r="B21" i="44"/>
  <c r="B22" i="44"/>
  <c r="B23" i="44"/>
  <c r="B24" i="44"/>
  <c r="B25" i="44"/>
  <c r="B26" i="44"/>
  <c r="B27" i="44"/>
  <c r="B28" i="44"/>
  <c r="B29" i="44"/>
  <c r="B30" i="44"/>
  <c r="B31" i="44"/>
  <c r="B32" i="44"/>
  <c r="B33" i="44"/>
  <c r="B34" i="44"/>
  <c r="B35" i="44"/>
  <c r="B36" i="44"/>
  <c r="B37" i="44"/>
  <c r="B38" i="44"/>
  <c r="B39" i="44"/>
  <c r="B40" i="44"/>
  <c r="B41" i="44"/>
  <c r="B42" i="44"/>
  <c r="B43" i="44"/>
  <c r="B44" i="44"/>
  <c r="B45" i="44"/>
  <c r="B46" i="44"/>
  <c r="B47" i="44"/>
  <c r="B48" i="44"/>
  <c r="B49" i="44"/>
  <c r="B50" i="44"/>
  <c r="B51" i="44"/>
  <c r="I39" i="31"/>
  <c r="O62" i="36"/>
  <c r="I62" i="36"/>
  <c r="O74" i="36"/>
  <c r="I74" i="36"/>
  <c r="N8" i="39"/>
  <c r="H81" i="31"/>
  <c r="G81" i="31"/>
  <c r="F81" i="31"/>
  <c r="I75" i="31"/>
  <c r="I80" i="31"/>
  <c r="I79" i="31"/>
  <c r="I78" i="31"/>
  <c r="I77" i="31"/>
  <c r="I76" i="31"/>
  <c r="P1747" i="25"/>
  <c r="I52" i="36"/>
  <c r="F93" i="40"/>
  <c r="N27" i="39"/>
  <c r="N26" i="39"/>
  <c r="N25" i="39"/>
  <c r="N24" i="39"/>
  <c r="N23" i="39"/>
  <c r="N22" i="39"/>
  <c r="N21" i="39"/>
  <c r="N20" i="39"/>
  <c r="N19" i="39"/>
  <c r="N18" i="39"/>
  <c r="N17" i="39"/>
  <c r="N16" i="39"/>
  <c r="N15" i="39"/>
  <c r="N14" i="39"/>
  <c r="N13" i="39"/>
  <c r="N12" i="39"/>
  <c r="N11" i="39"/>
  <c r="N10" i="39"/>
  <c r="N9" i="39"/>
  <c r="A14" i="40"/>
  <c r="A15" i="40"/>
  <c r="A16" i="40"/>
  <c r="A17" i="40"/>
  <c r="A18" i="40"/>
  <c r="A19" i="40"/>
  <c r="A20" i="40"/>
  <c r="A21" i="40"/>
  <c r="A22" i="40"/>
  <c r="A23" i="40"/>
  <c r="A24" i="40"/>
  <c r="A25" i="40"/>
  <c r="A26" i="40"/>
  <c r="A27" i="40"/>
  <c r="A28" i="40"/>
  <c r="A29" i="40"/>
  <c r="A30" i="40"/>
  <c r="A31" i="40"/>
  <c r="A32" i="40"/>
  <c r="A33" i="40"/>
  <c r="A34" i="40"/>
  <c r="A35" i="40"/>
  <c r="A36" i="40"/>
  <c r="A37" i="40"/>
  <c r="A38" i="40"/>
  <c r="A39" i="40"/>
  <c r="A40" i="40"/>
  <c r="A41" i="40"/>
  <c r="A42" i="40"/>
  <c r="A43" i="40"/>
  <c r="A44" i="40"/>
  <c r="A45" i="40"/>
  <c r="A46" i="40"/>
  <c r="A47" i="40"/>
  <c r="A48" i="40"/>
  <c r="A49" i="40"/>
  <c r="A50" i="40"/>
  <c r="A51" i="40"/>
  <c r="A52" i="40"/>
  <c r="A53" i="40"/>
  <c r="A54" i="40"/>
  <c r="A55" i="40"/>
  <c r="A56" i="40"/>
  <c r="A57" i="40"/>
  <c r="A58" i="40"/>
  <c r="A59" i="40"/>
  <c r="A60" i="40"/>
  <c r="A61" i="40"/>
  <c r="A62" i="40"/>
  <c r="A63" i="40"/>
  <c r="A64" i="40"/>
  <c r="A65" i="40"/>
  <c r="A66" i="40"/>
  <c r="A67" i="40"/>
  <c r="A68" i="40"/>
  <c r="A69" i="40"/>
  <c r="A70" i="40"/>
  <c r="A71" i="40"/>
  <c r="A72" i="40"/>
  <c r="A73" i="40"/>
  <c r="A74" i="40"/>
  <c r="A75" i="40"/>
  <c r="A76" i="40"/>
  <c r="A77" i="40"/>
  <c r="A78" i="40"/>
  <c r="A79" i="40"/>
  <c r="A80" i="40"/>
  <c r="A81" i="40"/>
  <c r="A82" i="40"/>
  <c r="A83" i="40"/>
  <c r="A84" i="40"/>
  <c r="A85" i="40"/>
  <c r="A86" i="40"/>
  <c r="A87" i="40"/>
  <c r="A88" i="40"/>
  <c r="A89" i="40"/>
  <c r="A90" i="40"/>
  <c r="A91" i="40"/>
  <c r="A92" i="40"/>
  <c r="A9" i="39"/>
  <c r="A10" i="39"/>
  <c r="A11" i="39"/>
  <c r="A12" i="39"/>
  <c r="A13" i="39"/>
  <c r="A14" i="39"/>
  <c r="A15" i="39"/>
  <c r="A16" i="39"/>
  <c r="A17" i="39"/>
  <c r="A18" i="39"/>
  <c r="A19" i="39"/>
  <c r="A20" i="39"/>
  <c r="A21" i="39"/>
  <c r="A22" i="39"/>
  <c r="A23" i="39"/>
  <c r="A24" i="39"/>
  <c r="A25" i="39"/>
  <c r="A26" i="39"/>
  <c r="A27" i="39"/>
  <c r="A28" i="39"/>
  <c r="A29" i="39"/>
  <c r="A30" i="39"/>
  <c r="A31" i="39"/>
  <c r="A32" i="39"/>
  <c r="A33" i="39"/>
  <c r="A34" i="39"/>
  <c r="A35" i="39"/>
  <c r="A36" i="39"/>
  <c r="A37" i="39"/>
  <c r="A38" i="39"/>
  <c r="A39" i="39"/>
  <c r="A40" i="39"/>
  <c r="A41" i="39"/>
  <c r="A42" i="39"/>
  <c r="A43" i="39"/>
  <c r="A44" i="39"/>
  <c r="A45" i="39"/>
  <c r="A46" i="39"/>
  <c r="A47" i="39"/>
  <c r="A48" i="39"/>
  <c r="A49" i="39"/>
  <c r="A50" i="39"/>
  <c r="A51" i="39"/>
  <c r="A52" i="39"/>
  <c r="A53" i="39"/>
  <c r="A54" i="39"/>
  <c r="A55" i="39"/>
  <c r="A56" i="39"/>
  <c r="A57" i="39"/>
  <c r="A58" i="39"/>
  <c r="A59" i="39"/>
  <c r="A60" i="39"/>
  <c r="A61" i="39"/>
  <c r="A62" i="39"/>
  <c r="A63" i="39"/>
  <c r="A64" i="39"/>
  <c r="A65" i="39"/>
  <c r="A66" i="39"/>
  <c r="A67" i="39"/>
  <c r="A68" i="39"/>
  <c r="A69" i="39"/>
  <c r="A70" i="39"/>
  <c r="A71" i="39"/>
  <c r="A72" i="39"/>
  <c r="A73" i="39"/>
  <c r="A74" i="39"/>
  <c r="A75" i="39"/>
  <c r="A76" i="39"/>
  <c r="A77" i="39"/>
  <c r="A78" i="39"/>
  <c r="A79" i="39"/>
  <c r="A80" i="39"/>
  <c r="A81" i="39"/>
  <c r="A82" i="39"/>
  <c r="A83" i="39"/>
  <c r="A84" i="39"/>
  <c r="A85" i="39"/>
  <c r="A86" i="39"/>
  <c r="A87" i="39"/>
  <c r="A88" i="39"/>
  <c r="A89" i="39"/>
  <c r="A90" i="39"/>
  <c r="A91" i="39"/>
  <c r="A92" i="39"/>
  <c r="A93" i="39"/>
  <c r="A94" i="39"/>
  <c r="A95" i="39"/>
  <c r="A96" i="39"/>
  <c r="A97" i="39"/>
  <c r="A98" i="39"/>
  <c r="A99" i="39"/>
  <c r="A100" i="39"/>
  <c r="A101" i="39"/>
  <c r="A102" i="39"/>
  <c r="A103" i="39"/>
  <c r="A104" i="39"/>
  <c r="A105" i="39"/>
  <c r="A106" i="39"/>
  <c r="A107" i="39"/>
  <c r="A108" i="39"/>
  <c r="A109" i="39"/>
  <c r="A110" i="39"/>
  <c r="A111" i="39"/>
  <c r="A112" i="39"/>
  <c r="A113" i="39"/>
  <c r="A114" i="39"/>
  <c r="A115" i="39"/>
  <c r="A116" i="39"/>
  <c r="A117" i="39"/>
  <c r="A118" i="39"/>
  <c r="A119" i="39"/>
  <c r="A120" i="39"/>
  <c r="A121" i="39"/>
  <c r="A122" i="39"/>
  <c r="A123" i="39"/>
  <c r="A124" i="39"/>
  <c r="A125" i="39"/>
  <c r="A126" i="39"/>
  <c r="A127" i="39"/>
  <c r="A128" i="39"/>
  <c r="A129" i="39"/>
  <c r="A130" i="39"/>
  <c r="A131" i="39"/>
  <c r="A132" i="39"/>
  <c r="A133" i="39"/>
  <c r="A134" i="39"/>
  <c r="A135" i="39"/>
  <c r="A136" i="39"/>
  <c r="A137" i="39"/>
  <c r="A138" i="39"/>
  <c r="A139" i="39"/>
  <c r="A140" i="39"/>
  <c r="A141" i="39"/>
  <c r="A142" i="39"/>
  <c r="A143" i="39"/>
  <c r="A144" i="39"/>
  <c r="A145" i="39"/>
  <c r="A146" i="39"/>
  <c r="A147" i="39"/>
  <c r="A148" i="39"/>
  <c r="A149" i="39"/>
  <c r="A150" i="39"/>
  <c r="A151" i="39"/>
  <c r="A152" i="39"/>
  <c r="A153" i="39"/>
  <c r="A154" i="39"/>
  <c r="A155" i="39"/>
  <c r="A156" i="39"/>
  <c r="A157" i="39"/>
  <c r="A158" i="39"/>
  <c r="A159" i="39"/>
  <c r="A160" i="39"/>
  <c r="A161" i="39"/>
  <c r="A162" i="39"/>
  <c r="A163" i="39"/>
  <c r="A164" i="39"/>
  <c r="A165" i="39"/>
  <c r="A166" i="39"/>
  <c r="A167" i="39"/>
  <c r="A168" i="39"/>
  <c r="A169" i="39"/>
  <c r="A170" i="39"/>
  <c r="A171" i="39"/>
  <c r="A172" i="39"/>
  <c r="A173" i="39"/>
  <c r="A174" i="39"/>
  <c r="A175" i="39"/>
  <c r="A176" i="39"/>
  <c r="A177" i="39"/>
  <c r="A178" i="39"/>
  <c r="A179" i="39"/>
  <c r="A180" i="39"/>
  <c r="A181" i="39"/>
  <c r="A182" i="39"/>
  <c r="A183" i="39"/>
  <c r="A184" i="39"/>
  <c r="A185" i="39"/>
  <c r="A186" i="39"/>
  <c r="A187" i="39"/>
  <c r="A188" i="39"/>
  <c r="A189" i="39"/>
  <c r="A190" i="39"/>
  <c r="A191" i="39"/>
  <c r="A192" i="39"/>
  <c r="A193" i="39"/>
  <c r="A194" i="39"/>
  <c r="A195" i="39"/>
  <c r="A196" i="39"/>
  <c r="A197" i="39"/>
  <c r="A198" i="39"/>
  <c r="A199" i="39"/>
  <c r="A200" i="39"/>
  <c r="A201" i="39"/>
  <c r="A202" i="39"/>
  <c r="A203" i="39"/>
  <c r="A204" i="39"/>
  <c r="A205" i="39"/>
  <c r="A206" i="39"/>
  <c r="A207" i="39"/>
  <c r="A208" i="39"/>
  <c r="A209" i="39"/>
  <c r="A210" i="39"/>
  <c r="A211" i="39"/>
  <c r="A212" i="39"/>
  <c r="A213" i="39"/>
  <c r="A214" i="39"/>
  <c r="A215" i="39"/>
  <c r="A216" i="39"/>
  <c r="A217" i="39"/>
  <c r="A218" i="39"/>
  <c r="A219" i="39"/>
  <c r="A220" i="39"/>
  <c r="A221" i="39"/>
  <c r="A222" i="39"/>
  <c r="A223" i="39"/>
  <c r="A224" i="39"/>
  <c r="A225" i="39"/>
  <c r="A226" i="39"/>
  <c r="A227" i="39"/>
  <c r="A228" i="39"/>
  <c r="A229" i="39"/>
  <c r="A230" i="39"/>
  <c r="A231" i="39"/>
  <c r="A232" i="39"/>
  <c r="A233" i="39"/>
  <c r="A234" i="39"/>
  <c r="A235" i="39"/>
  <c r="A236" i="39"/>
  <c r="A237" i="39"/>
  <c r="A238" i="39"/>
  <c r="A239" i="39"/>
  <c r="A240" i="39"/>
  <c r="A241" i="39"/>
  <c r="A242" i="39"/>
  <c r="A243" i="39"/>
  <c r="A244" i="39"/>
  <c r="A245" i="39"/>
  <c r="A246" i="39"/>
  <c r="A247" i="39"/>
  <c r="A248" i="39"/>
  <c r="A249" i="39"/>
  <c r="A250" i="39"/>
  <c r="A251" i="39"/>
  <c r="A252" i="39"/>
  <c r="A253" i="39"/>
  <c r="A254" i="39"/>
  <c r="A255" i="39"/>
  <c r="A256" i="39"/>
  <c r="A257" i="39"/>
  <c r="AM199" i="18"/>
  <c r="AM197" i="18"/>
  <c r="AM196" i="18"/>
  <c r="AL195" i="18"/>
  <c r="AL198" i="18"/>
  <c r="AL200" i="18"/>
  <c r="AK195" i="18"/>
  <c r="AK198" i="18"/>
  <c r="AK200" i="18"/>
  <c r="AJ195" i="18"/>
  <c r="AJ198" i="18"/>
  <c r="AJ200" i="18"/>
  <c r="AI195" i="18"/>
  <c r="AI198" i="18"/>
  <c r="AI200" i="18"/>
  <c r="AH195" i="18"/>
  <c r="AH198" i="18"/>
  <c r="AH200" i="18"/>
  <c r="AG195" i="18"/>
  <c r="AG198" i="18"/>
  <c r="AG200" i="18"/>
  <c r="AF195" i="18"/>
  <c r="AF198" i="18"/>
  <c r="AF200" i="18"/>
  <c r="AE195" i="18"/>
  <c r="AE198" i="18"/>
  <c r="AE200" i="18"/>
  <c r="AD195" i="18"/>
  <c r="AD198" i="18"/>
  <c r="AD200" i="18"/>
  <c r="AC195" i="18"/>
  <c r="AC198" i="18"/>
  <c r="AC200" i="18"/>
  <c r="AB195" i="18"/>
  <c r="AB198" i="18"/>
  <c r="AB200" i="18"/>
  <c r="AA195" i="18"/>
  <c r="AA198" i="18"/>
  <c r="AA200" i="18"/>
  <c r="Z195" i="18"/>
  <c r="Z198" i="18"/>
  <c r="Z200" i="18"/>
  <c r="Y195" i="18"/>
  <c r="Y198" i="18"/>
  <c r="Y200" i="18"/>
  <c r="X195" i="18"/>
  <c r="X198" i="18"/>
  <c r="X200" i="18"/>
  <c r="W195" i="18"/>
  <c r="W198" i="18"/>
  <c r="W200" i="18"/>
  <c r="V195" i="18"/>
  <c r="V198" i="18"/>
  <c r="V200" i="18"/>
  <c r="U195" i="18"/>
  <c r="U198" i="18"/>
  <c r="U200" i="18"/>
  <c r="T195" i="18"/>
  <c r="T198" i="18"/>
  <c r="T200" i="18"/>
  <c r="S195" i="18"/>
  <c r="S198" i="18"/>
  <c r="S200" i="18"/>
  <c r="R195" i="18"/>
  <c r="R198" i="18"/>
  <c r="R200" i="18"/>
  <c r="Q195" i="18"/>
  <c r="Q198" i="18"/>
  <c r="Q200" i="18"/>
  <c r="P195" i="18"/>
  <c r="P198" i="18"/>
  <c r="P200" i="18"/>
  <c r="O195" i="18"/>
  <c r="O198" i="18"/>
  <c r="O200" i="18"/>
  <c r="N195" i="18"/>
  <c r="N198" i="18"/>
  <c r="N200" i="18"/>
  <c r="M195" i="18"/>
  <c r="M198" i="18"/>
  <c r="M200" i="18"/>
  <c r="L195" i="18"/>
  <c r="L198" i="18"/>
  <c r="L200" i="18"/>
  <c r="K195" i="18"/>
  <c r="K198" i="18"/>
  <c r="K200" i="18"/>
  <c r="J195" i="18"/>
  <c r="J198" i="18"/>
  <c r="J200" i="18"/>
  <c r="I195" i="18"/>
  <c r="I198" i="18"/>
  <c r="I200" i="18"/>
  <c r="H195" i="18"/>
  <c r="H198" i="18"/>
  <c r="H200" i="18"/>
  <c r="G195" i="18"/>
  <c r="G198" i="18"/>
  <c r="G200" i="18"/>
  <c r="F195" i="18"/>
  <c r="F198" i="18"/>
  <c r="F200" i="18"/>
  <c r="E195" i="18"/>
  <c r="E198" i="18"/>
  <c r="E200" i="18"/>
  <c r="D195" i="18"/>
  <c r="D198" i="18"/>
  <c r="D200" i="18"/>
  <c r="C195" i="18"/>
  <c r="C198" i="18"/>
  <c r="C200" i="18"/>
  <c r="AM153" i="18"/>
  <c r="AM151" i="18"/>
  <c r="AM150" i="18"/>
  <c r="AL149" i="18"/>
  <c r="AL152" i="18"/>
  <c r="AL154" i="18"/>
  <c r="AK149" i="18"/>
  <c r="AK152" i="18"/>
  <c r="AK154" i="18"/>
  <c r="AJ149" i="18"/>
  <c r="AJ152" i="18"/>
  <c r="AJ154" i="18"/>
  <c r="AI149" i="18"/>
  <c r="AI152" i="18"/>
  <c r="AI154" i="18"/>
  <c r="AH149" i="18"/>
  <c r="AH152" i="18"/>
  <c r="AH154" i="18"/>
  <c r="AG149" i="18"/>
  <c r="AG152" i="18"/>
  <c r="AG154" i="18"/>
  <c r="AF149" i="18"/>
  <c r="AF152" i="18"/>
  <c r="AF154" i="18"/>
  <c r="AE149" i="18"/>
  <c r="AE152" i="18"/>
  <c r="AE154" i="18"/>
  <c r="AD149" i="18"/>
  <c r="AD152" i="18"/>
  <c r="AD154" i="18"/>
  <c r="AC149" i="18"/>
  <c r="AC152" i="18"/>
  <c r="AC154" i="18"/>
  <c r="AB149" i="18"/>
  <c r="AB152" i="18"/>
  <c r="AB154" i="18"/>
  <c r="AA149" i="18"/>
  <c r="AA152" i="18"/>
  <c r="AA154" i="18"/>
  <c r="Z149" i="18"/>
  <c r="Z152" i="18"/>
  <c r="Z154" i="18"/>
  <c r="Y149" i="18"/>
  <c r="Y152" i="18"/>
  <c r="Y154" i="18"/>
  <c r="X149" i="18"/>
  <c r="X152" i="18"/>
  <c r="X154" i="18"/>
  <c r="W149" i="18"/>
  <c r="W152" i="18"/>
  <c r="W154" i="18"/>
  <c r="V149" i="18"/>
  <c r="V152" i="18"/>
  <c r="V154" i="18"/>
  <c r="U149" i="18"/>
  <c r="U152" i="18"/>
  <c r="U154" i="18"/>
  <c r="T149" i="18"/>
  <c r="T152" i="18"/>
  <c r="T154" i="18"/>
  <c r="S149" i="18"/>
  <c r="S152" i="18"/>
  <c r="S154" i="18"/>
  <c r="R149" i="18"/>
  <c r="R152" i="18"/>
  <c r="R154" i="18"/>
  <c r="Q149" i="18"/>
  <c r="Q152" i="18"/>
  <c r="Q154" i="18"/>
  <c r="P149" i="18"/>
  <c r="P152" i="18"/>
  <c r="P154" i="18"/>
  <c r="O149" i="18"/>
  <c r="O152" i="18"/>
  <c r="O154" i="18"/>
  <c r="N149" i="18"/>
  <c r="N152" i="18"/>
  <c r="N154" i="18"/>
  <c r="M149" i="18"/>
  <c r="M152" i="18"/>
  <c r="M154" i="18"/>
  <c r="L149" i="18"/>
  <c r="L152" i="18"/>
  <c r="L154" i="18"/>
  <c r="K149" i="18"/>
  <c r="K152" i="18"/>
  <c r="K154" i="18"/>
  <c r="J149" i="18"/>
  <c r="J152" i="18"/>
  <c r="J154" i="18"/>
  <c r="I149" i="18"/>
  <c r="I152" i="18"/>
  <c r="I154" i="18"/>
  <c r="H149" i="18"/>
  <c r="H152" i="18"/>
  <c r="H154" i="18"/>
  <c r="G149" i="18"/>
  <c r="G152" i="18"/>
  <c r="G154" i="18"/>
  <c r="F149" i="18"/>
  <c r="F152" i="18"/>
  <c r="F154" i="18"/>
  <c r="E149" i="18"/>
  <c r="E152" i="18"/>
  <c r="E154" i="18"/>
  <c r="D149" i="18"/>
  <c r="D152" i="18"/>
  <c r="D154" i="18"/>
  <c r="C149" i="18"/>
  <c r="C152" i="18"/>
  <c r="C154" i="18"/>
  <c r="AM107" i="18"/>
  <c r="AM105" i="18"/>
  <c r="AM104" i="18"/>
  <c r="C103" i="18"/>
  <c r="C106" i="18"/>
  <c r="C108" i="18"/>
  <c r="AL103" i="18"/>
  <c r="AL106" i="18"/>
  <c r="AL108" i="18"/>
  <c r="AK103" i="18"/>
  <c r="AK106" i="18"/>
  <c r="AK108" i="18"/>
  <c r="AJ103" i="18"/>
  <c r="AJ106" i="18"/>
  <c r="AJ108" i="18"/>
  <c r="AI103" i="18"/>
  <c r="AI106" i="18"/>
  <c r="AI108" i="18"/>
  <c r="AH103" i="18"/>
  <c r="AH106" i="18"/>
  <c r="AH108" i="18"/>
  <c r="AG103" i="18"/>
  <c r="AG106" i="18"/>
  <c r="AG108" i="18"/>
  <c r="AF103" i="18"/>
  <c r="AF106" i="18"/>
  <c r="AF108" i="18"/>
  <c r="AE103" i="18"/>
  <c r="AE106" i="18"/>
  <c r="AE108" i="18"/>
  <c r="AD103" i="18"/>
  <c r="AD106" i="18"/>
  <c r="AD108" i="18"/>
  <c r="AC103" i="18"/>
  <c r="AC106" i="18"/>
  <c r="AC108" i="18"/>
  <c r="AB103" i="18"/>
  <c r="AB106" i="18"/>
  <c r="AB108" i="18"/>
  <c r="AA103" i="18"/>
  <c r="AA106" i="18"/>
  <c r="AA108" i="18"/>
  <c r="Z103" i="18"/>
  <c r="Z106" i="18"/>
  <c r="Z108" i="18"/>
  <c r="Y103" i="18"/>
  <c r="Y106" i="18"/>
  <c r="Y108" i="18"/>
  <c r="X103" i="18"/>
  <c r="X106" i="18"/>
  <c r="X108" i="18"/>
  <c r="W103" i="18"/>
  <c r="W106" i="18"/>
  <c r="W108" i="18"/>
  <c r="V103" i="18"/>
  <c r="V106" i="18"/>
  <c r="V108" i="18"/>
  <c r="U103" i="18"/>
  <c r="U106" i="18"/>
  <c r="U108" i="18"/>
  <c r="T103" i="18"/>
  <c r="T106" i="18"/>
  <c r="T108" i="18"/>
  <c r="S103" i="18"/>
  <c r="S106" i="18"/>
  <c r="S108" i="18"/>
  <c r="R103" i="18"/>
  <c r="R106" i="18"/>
  <c r="R108" i="18"/>
  <c r="Q103" i="18"/>
  <c r="Q106" i="18"/>
  <c r="Q108" i="18"/>
  <c r="P103" i="18"/>
  <c r="P106" i="18"/>
  <c r="P108" i="18"/>
  <c r="O103" i="18"/>
  <c r="O106" i="18"/>
  <c r="O108" i="18"/>
  <c r="N103" i="18"/>
  <c r="N106" i="18"/>
  <c r="N108" i="18"/>
  <c r="M103" i="18"/>
  <c r="M106" i="18"/>
  <c r="M108" i="18"/>
  <c r="L103" i="18"/>
  <c r="L106" i="18"/>
  <c r="L108" i="18"/>
  <c r="K103" i="18"/>
  <c r="K106" i="18"/>
  <c r="K108" i="18"/>
  <c r="J103" i="18"/>
  <c r="J106" i="18"/>
  <c r="J108" i="18"/>
  <c r="I103" i="18"/>
  <c r="I106" i="18"/>
  <c r="I108" i="18"/>
  <c r="H103" i="18"/>
  <c r="H106" i="18"/>
  <c r="H108" i="18"/>
  <c r="G103" i="18"/>
  <c r="G106" i="18"/>
  <c r="G108" i="18"/>
  <c r="F103" i="18"/>
  <c r="F106" i="18"/>
  <c r="F108" i="18"/>
  <c r="E103" i="18"/>
  <c r="E106" i="18"/>
  <c r="E108" i="18"/>
  <c r="D103" i="18"/>
  <c r="D106" i="18"/>
  <c r="D108" i="18"/>
  <c r="AM61" i="18"/>
  <c r="AM59" i="18"/>
  <c r="AM58" i="18"/>
  <c r="P1750" i="25"/>
  <c r="P1749" i="25"/>
  <c r="P1748" i="25"/>
  <c r="P1745" i="25"/>
  <c r="P1744" i="25"/>
  <c r="P1743" i="25"/>
  <c r="P1742" i="25"/>
  <c r="P1740" i="25"/>
  <c r="P1737" i="25"/>
  <c r="Q3910" i="12"/>
  <c r="Q3909" i="12"/>
  <c r="Q3908" i="12"/>
  <c r="Q3907" i="12"/>
  <c r="Q3905" i="12"/>
  <c r="Q3904" i="12"/>
  <c r="Q3903" i="12"/>
  <c r="Q3902" i="12"/>
  <c r="N3900" i="12"/>
  <c r="Q3897" i="12"/>
  <c r="Q3900" i="12"/>
  <c r="I72" i="31"/>
  <c r="I38" i="31"/>
  <c r="K20" i="16"/>
  <c r="AM21" i="18"/>
  <c r="AM22" i="18"/>
  <c r="AM23" i="18"/>
  <c r="AM24" i="18"/>
  <c r="AM25" i="18"/>
  <c r="AM26" i="18"/>
  <c r="AM27" i="18"/>
  <c r="AM28" i="18"/>
  <c r="AM29" i="18"/>
  <c r="AM30" i="18"/>
  <c r="AM31" i="18"/>
  <c r="AM32" i="18"/>
  <c r="AM33" i="18"/>
  <c r="AM34" i="18"/>
  <c r="AM35" i="18"/>
  <c r="AM36" i="18"/>
  <c r="AM37" i="18"/>
  <c r="AM38" i="18"/>
  <c r="AM39" i="18"/>
  <c r="AM40" i="18"/>
  <c r="AM41" i="18"/>
  <c r="AM42" i="18"/>
  <c r="AM43" i="18"/>
  <c r="AM44" i="18"/>
  <c r="AM45" i="18"/>
  <c r="AM46" i="18"/>
  <c r="AM47" i="18"/>
  <c r="AM48" i="18"/>
  <c r="AM49" i="18"/>
  <c r="AM50" i="18"/>
  <c r="AM51" i="18"/>
  <c r="AM52" i="18"/>
  <c r="AM53" i="18"/>
  <c r="AM54" i="18"/>
  <c r="AM55" i="18"/>
  <c r="AM56" i="18"/>
  <c r="O54" i="36"/>
  <c r="I54" i="36"/>
  <c r="A201" i="12"/>
  <c r="A202" i="12"/>
  <c r="A183" i="12"/>
  <c r="A184" i="12"/>
  <c r="A165" i="12"/>
  <c r="A166" i="12"/>
  <c r="A147" i="12"/>
  <c r="A148" i="12"/>
  <c r="A129" i="12"/>
  <c r="A130" i="12"/>
  <c r="A111" i="12"/>
  <c r="A112" i="12"/>
  <c r="A93" i="12"/>
  <c r="A94" i="12"/>
  <c r="A75" i="12"/>
  <c r="A76" i="12"/>
  <c r="A57" i="12"/>
  <c r="A58" i="12"/>
  <c r="A39" i="12"/>
  <c r="A40" i="12"/>
  <c r="A21" i="12"/>
  <c r="A22" i="12"/>
  <c r="I80" i="36"/>
  <c r="I79" i="36"/>
  <c r="O80" i="36"/>
  <c r="O79" i="36"/>
  <c r="I73" i="36"/>
  <c r="I72" i="36"/>
  <c r="I71" i="36"/>
  <c r="I70" i="36"/>
  <c r="I69" i="36"/>
  <c r="I68" i="36"/>
  <c r="I66" i="36"/>
  <c r="O68" i="36"/>
  <c r="O69" i="36"/>
  <c r="O70" i="36"/>
  <c r="O71" i="36"/>
  <c r="O72" i="36"/>
  <c r="O73" i="36"/>
  <c r="F85" i="31"/>
  <c r="O66" i="36"/>
  <c r="O52" i="36"/>
  <c r="H81" i="36"/>
  <c r="G81" i="36"/>
  <c r="F81" i="36"/>
  <c r="N81" i="36"/>
  <c r="M81" i="36"/>
  <c r="L81" i="36"/>
  <c r="K81" i="36"/>
  <c r="R81" i="36"/>
  <c r="Q81" i="36"/>
  <c r="I18" i="31"/>
  <c r="E92" i="36"/>
  <c r="E5" i="31"/>
  <c r="K92" i="36"/>
  <c r="Q92" i="36"/>
  <c r="K227" i="16"/>
  <c r="K226" i="16"/>
  <c r="K225" i="16"/>
  <c r="K224" i="16"/>
  <c r="K223" i="16"/>
  <c r="K222" i="16"/>
  <c r="K221" i="16"/>
  <c r="K220" i="16"/>
  <c r="K219" i="16"/>
  <c r="K218" i="16"/>
  <c r="K217" i="16"/>
  <c r="K216" i="16"/>
  <c r="K209" i="16"/>
  <c r="K208" i="16"/>
  <c r="K207" i="16"/>
  <c r="K206" i="16"/>
  <c r="K205" i="16"/>
  <c r="K204" i="16"/>
  <c r="K203" i="16"/>
  <c r="K202" i="16"/>
  <c r="K201" i="16"/>
  <c r="K200" i="16"/>
  <c r="K199" i="16"/>
  <c r="K198" i="16"/>
  <c r="K191" i="16"/>
  <c r="K190" i="16"/>
  <c r="K189" i="16"/>
  <c r="K188" i="16"/>
  <c r="K187" i="16"/>
  <c r="K186" i="16"/>
  <c r="K185" i="16"/>
  <c r="K184" i="16"/>
  <c r="K183" i="16"/>
  <c r="K182" i="16"/>
  <c r="K181" i="16"/>
  <c r="K180" i="16"/>
  <c r="K173" i="16"/>
  <c r="K172" i="16"/>
  <c r="K171" i="16"/>
  <c r="K170" i="16"/>
  <c r="K169" i="16"/>
  <c r="K168" i="16"/>
  <c r="K167" i="16"/>
  <c r="K166" i="16"/>
  <c r="K165" i="16"/>
  <c r="K164" i="16"/>
  <c r="K163" i="16"/>
  <c r="K162" i="16"/>
  <c r="K155" i="16"/>
  <c r="K154" i="16"/>
  <c r="K153" i="16"/>
  <c r="K152" i="16"/>
  <c r="K151" i="16"/>
  <c r="K150" i="16"/>
  <c r="K149" i="16"/>
  <c r="K148" i="16"/>
  <c r="K147" i="16"/>
  <c r="K146" i="16"/>
  <c r="K145" i="16"/>
  <c r="K144" i="16"/>
  <c r="K137" i="16"/>
  <c r="K136" i="16"/>
  <c r="K135" i="16"/>
  <c r="K134" i="16"/>
  <c r="K133" i="16"/>
  <c r="K132" i="16"/>
  <c r="K131" i="16"/>
  <c r="K130" i="16"/>
  <c r="K129" i="16"/>
  <c r="K128" i="16"/>
  <c r="K127" i="16"/>
  <c r="K126" i="16"/>
  <c r="K119" i="16"/>
  <c r="K118" i="16"/>
  <c r="K117" i="16"/>
  <c r="K116" i="16"/>
  <c r="K115" i="16"/>
  <c r="K114" i="16"/>
  <c r="K113" i="16"/>
  <c r="K112" i="16"/>
  <c r="K111" i="16"/>
  <c r="K110" i="16"/>
  <c r="K109" i="16"/>
  <c r="K108" i="16"/>
  <c r="K101" i="16"/>
  <c r="K100" i="16"/>
  <c r="K99" i="16"/>
  <c r="K98" i="16"/>
  <c r="K97" i="16"/>
  <c r="K96" i="16"/>
  <c r="K95" i="16"/>
  <c r="K94" i="16"/>
  <c r="K93" i="16"/>
  <c r="K92" i="16"/>
  <c r="K91" i="16"/>
  <c r="K90" i="16"/>
  <c r="K83" i="16"/>
  <c r="K82" i="16"/>
  <c r="K81" i="16"/>
  <c r="K80" i="16"/>
  <c r="K79" i="16"/>
  <c r="K78" i="16"/>
  <c r="K77" i="16"/>
  <c r="K76" i="16"/>
  <c r="K75" i="16"/>
  <c r="K74" i="16"/>
  <c r="K73" i="16"/>
  <c r="K72" i="16"/>
  <c r="K35" i="16"/>
  <c r="K29" i="16"/>
  <c r="K28" i="16"/>
  <c r="K27" i="16"/>
  <c r="K26" i="16"/>
  <c r="K25" i="16"/>
  <c r="K24" i="16"/>
  <c r="K23" i="16"/>
  <c r="K22" i="16"/>
  <c r="K21" i="16"/>
  <c r="K19" i="16"/>
  <c r="K18" i="16"/>
  <c r="C22" i="37"/>
  <c r="E32" i="37" s="1"/>
  <c r="C18" i="37"/>
  <c r="C21" i="37" s="1"/>
  <c r="K45" i="36"/>
  <c r="Q45" i="36"/>
  <c r="L3897" i="12"/>
  <c r="M3897" i="12"/>
  <c r="N3897" i="12"/>
  <c r="O3897" i="12"/>
  <c r="P3897" i="12"/>
  <c r="L3900" i="12"/>
  <c r="M3900" i="12"/>
  <c r="O3900" i="12"/>
  <c r="P3900" i="12"/>
  <c r="K3897" i="12"/>
  <c r="B2274" i="12"/>
  <c r="B2344" i="12" s="1"/>
  <c r="B2282" i="12"/>
  <c r="B1950" i="12"/>
  <c r="B1626" i="12"/>
  <c r="B1302" i="12"/>
  <c r="B1702" i="12" s="1"/>
  <c r="C101" i="16"/>
  <c r="I16" i="31"/>
  <c r="I17" i="31"/>
  <c r="I19" i="31"/>
  <c r="I20" i="31"/>
  <c r="I22" i="31"/>
  <c r="I23" i="31"/>
  <c r="I24" i="31"/>
  <c r="I25" i="31"/>
  <c r="I27" i="31"/>
  <c r="I28" i="31"/>
  <c r="I29" i="31"/>
  <c r="I30" i="31"/>
  <c r="I31" i="31"/>
  <c r="I32" i="31"/>
  <c r="I33" i="31"/>
  <c r="I34" i="31"/>
  <c r="I35" i="31"/>
  <c r="I36" i="31"/>
  <c r="I37" i="31"/>
  <c r="I41" i="31"/>
  <c r="I42" i="31"/>
  <c r="I44" i="31"/>
  <c r="I45" i="31"/>
  <c r="I46" i="31"/>
  <c r="I48" i="31"/>
  <c r="I49" i="31"/>
  <c r="I50" i="31"/>
  <c r="I52" i="31"/>
  <c r="I53" i="31"/>
  <c r="I54" i="31"/>
  <c r="I55" i="31"/>
  <c r="I56" i="31"/>
  <c r="I57" i="31"/>
  <c r="I58" i="31"/>
  <c r="I60" i="31"/>
  <c r="I61" i="31"/>
  <c r="I62" i="31"/>
  <c r="I63" i="31"/>
  <c r="I64" i="31"/>
  <c r="I65" i="31"/>
  <c r="I66" i="31"/>
  <c r="I67" i="31"/>
  <c r="I68" i="31"/>
  <c r="I69" i="31"/>
  <c r="I70" i="31"/>
  <c r="I71" i="31"/>
  <c r="I73" i="31"/>
  <c r="J3911" i="12"/>
  <c r="J3906" i="12"/>
  <c r="C6" i="12"/>
  <c r="J3901" i="12"/>
  <c r="I1741" i="25"/>
  <c r="I1746" i="25"/>
  <c r="I1751" i="25"/>
  <c r="J57" i="18"/>
  <c r="J60" i="18"/>
  <c r="J62" i="18"/>
  <c r="J13" i="18"/>
  <c r="J12" i="18"/>
  <c r="L57" i="18"/>
  <c r="L60" i="18"/>
  <c r="L62" i="18"/>
  <c r="M57" i="18"/>
  <c r="M60" i="18"/>
  <c r="M62" i="18"/>
  <c r="N57" i="18"/>
  <c r="N60" i="18"/>
  <c r="N62" i="18"/>
  <c r="O57" i="18"/>
  <c r="O60" i="18"/>
  <c r="O62" i="18"/>
  <c r="P57" i="18"/>
  <c r="P60" i="18"/>
  <c r="P62" i="18"/>
  <c r="Q57" i="18"/>
  <c r="Q60" i="18"/>
  <c r="Q62" i="18"/>
  <c r="R57" i="18"/>
  <c r="R60" i="18"/>
  <c r="R62" i="18"/>
  <c r="S57" i="18"/>
  <c r="S60" i="18"/>
  <c r="S62" i="18"/>
  <c r="T57" i="18"/>
  <c r="T60" i="18"/>
  <c r="T62" i="18"/>
  <c r="U57" i="18"/>
  <c r="U60" i="18"/>
  <c r="U62" i="18"/>
  <c r="V57" i="18"/>
  <c r="V60" i="18"/>
  <c r="V62" i="18"/>
  <c r="W57" i="18"/>
  <c r="W60" i="18"/>
  <c r="W62" i="18"/>
  <c r="X57" i="18"/>
  <c r="X60" i="18"/>
  <c r="X62" i="18"/>
  <c r="Y57" i="18"/>
  <c r="Y60" i="18"/>
  <c r="Y62" i="18"/>
  <c r="Z57" i="18"/>
  <c r="Z60" i="18"/>
  <c r="Z62" i="18"/>
  <c r="AA57" i="18"/>
  <c r="AA60" i="18"/>
  <c r="AA62" i="18"/>
  <c r="AB57" i="18"/>
  <c r="AB60" i="18"/>
  <c r="AB62" i="18"/>
  <c r="AC57" i="18"/>
  <c r="AC60" i="18"/>
  <c r="AC62" i="18"/>
  <c r="AD57" i="18"/>
  <c r="AD60" i="18"/>
  <c r="AD62" i="18"/>
  <c r="AE57" i="18"/>
  <c r="AE60" i="18"/>
  <c r="AE62" i="18"/>
  <c r="AF57" i="18"/>
  <c r="AF60" i="18"/>
  <c r="AF62" i="18"/>
  <c r="AG57" i="18"/>
  <c r="AG60" i="18"/>
  <c r="AG62" i="18"/>
  <c r="AH57" i="18"/>
  <c r="AH60" i="18"/>
  <c r="AH62" i="18"/>
  <c r="AI57" i="18"/>
  <c r="AI60" i="18"/>
  <c r="AI62" i="18"/>
  <c r="A9" i="12"/>
  <c r="A6" i="20"/>
  <c r="A81" i="20" s="1"/>
  <c r="A94" i="20" s="1"/>
  <c r="E9" i="10"/>
  <c r="F60" i="18"/>
  <c r="F62" i="18"/>
  <c r="G57" i="18"/>
  <c r="G60" i="18"/>
  <c r="G62" i="18"/>
  <c r="H57" i="18"/>
  <c r="H60" i="18"/>
  <c r="H62" i="18"/>
  <c r="I57" i="18"/>
  <c r="I60" i="18"/>
  <c r="I62" i="18"/>
  <c r="K57" i="18"/>
  <c r="K60" i="18"/>
  <c r="K62" i="18"/>
  <c r="AJ57" i="18"/>
  <c r="AJ60" i="18"/>
  <c r="AJ62" i="18"/>
  <c r="AK57" i="18"/>
  <c r="AK60" i="18"/>
  <c r="AK62" i="18"/>
  <c r="AL57" i="18"/>
  <c r="AL60" i="18"/>
  <c r="AL62" i="18"/>
  <c r="B7" i="10"/>
  <c r="D9" i="10"/>
  <c r="D17" i="20"/>
  <c r="A5" i="23"/>
  <c r="A5" i="22"/>
  <c r="A5" i="20"/>
  <c r="A30" i="20"/>
  <c r="B14" i="27"/>
  <c r="K17" i="27" s="1"/>
  <c r="L17" i="27" s="1"/>
  <c r="B5" i="27"/>
  <c r="D8" i="27" s="1"/>
  <c r="E8" i="27" s="1"/>
  <c r="E2" i="25"/>
  <c r="K1737" i="25"/>
  <c r="K1740" i="25"/>
  <c r="K1742" i="25"/>
  <c r="K1743" i="25"/>
  <c r="K1744" i="25"/>
  <c r="K1745" i="25"/>
  <c r="M1737" i="25"/>
  <c r="M1740" i="25"/>
  <c r="M1742" i="25"/>
  <c r="M1743" i="25"/>
  <c r="M1744" i="25"/>
  <c r="M1745" i="25"/>
  <c r="C19" i="16"/>
  <c r="C20" i="16"/>
  <c r="C21" i="16"/>
  <c r="C22" i="16"/>
  <c r="C23" i="16"/>
  <c r="C24" i="16"/>
  <c r="C25" i="16"/>
  <c r="C91" i="16"/>
  <c r="C92" i="16"/>
  <c r="C93" i="16"/>
  <c r="C94" i="16"/>
  <c r="C95" i="16"/>
  <c r="C96" i="16"/>
  <c r="C97" i="16"/>
  <c r="C98" i="16"/>
  <c r="C99" i="16"/>
  <c r="C100" i="16"/>
  <c r="C164" i="16"/>
  <c r="A6" i="12"/>
  <c r="A7" i="12"/>
  <c r="A8" i="12"/>
  <c r="A10" i="12"/>
  <c r="A11" i="12"/>
  <c r="A12" i="12"/>
  <c r="A13" i="12"/>
  <c r="A14" i="12"/>
  <c r="A15" i="12"/>
  <c r="A16" i="12"/>
  <c r="A17" i="12"/>
  <c r="A18" i="12"/>
  <c r="A19" i="12"/>
  <c r="A20" i="12"/>
  <c r="A24" i="12"/>
  <c r="A25" i="12"/>
  <c r="A26" i="12"/>
  <c r="A27" i="12"/>
  <c r="A28" i="12"/>
  <c r="A29" i="12"/>
  <c r="A30" i="12"/>
  <c r="A31" i="12"/>
  <c r="A32" i="12"/>
  <c r="A33" i="12"/>
  <c r="A34" i="12"/>
  <c r="A35" i="12"/>
  <c r="A36" i="12"/>
  <c r="A37" i="12"/>
  <c r="A38" i="12"/>
  <c r="A42" i="12"/>
  <c r="A43" i="12"/>
  <c r="A44" i="12"/>
  <c r="A45" i="12"/>
  <c r="A46" i="12"/>
  <c r="A47" i="12"/>
  <c r="A48" i="12"/>
  <c r="A49" i="12"/>
  <c r="A50" i="12"/>
  <c r="A51" i="12"/>
  <c r="A52" i="12"/>
  <c r="A53" i="12"/>
  <c r="A54" i="12"/>
  <c r="A55" i="12"/>
  <c r="A56" i="12"/>
  <c r="A60" i="12"/>
  <c r="A61" i="12"/>
  <c r="A62" i="12"/>
  <c r="A63" i="12"/>
  <c r="A64" i="12"/>
  <c r="A65" i="12"/>
  <c r="A66" i="12"/>
  <c r="A67" i="12"/>
  <c r="A68" i="12"/>
  <c r="A69" i="12"/>
  <c r="A70" i="12"/>
  <c r="A71" i="12"/>
  <c r="A72" i="12"/>
  <c r="A73" i="12"/>
  <c r="A74" i="12"/>
  <c r="A78" i="12"/>
  <c r="A79" i="12"/>
  <c r="A80" i="12"/>
  <c r="A81" i="12"/>
  <c r="A82" i="12"/>
  <c r="A83" i="12"/>
  <c r="A84" i="12"/>
  <c r="A85" i="12"/>
  <c r="A86" i="12"/>
  <c r="A87" i="12"/>
  <c r="A88" i="12"/>
  <c r="A89" i="12"/>
  <c r="A90" i="12"/>
  <c r="A91" i="12"/>
  <c r="A92" i="12"/>
  <c r="A96" i="12"/>
  <c r="A97" i="12"/>
  <c r="A98" i="12"/>
  <c r="A99" i="12"/>
  <c r="A100" i="12"/>
  <c r="A101" i="12"/>
  <c r="A102" i="12"/>
  <c r="A103" i="12"/>
  <c r="A104" i="12"/>
  <c r="A105" i="12"/>
  <c r="A106" i="12"/>
  <c r="A107" i="12"/>
  <c r="A108" i="12"/>
  <c r="A109" i="12"/>
  <c r="A110" i="12"/>
  <c r="A114" i="12"/>
  <c r="A115" i="12"/>
  <c r="A116" i="12"/>
  <c r="A117" i="12"/>
  <c r="A118" i="12"/>
  <c r="A119" i="12"/>
  <c r="A120" i="12"/>
  <c r="A121" i="12"/>
  <c r="A122" i="12"/>
  <c r="A123" i="12"/>
  <c r="A124" i="12"/>
  <c r="A125" i="12"/>
  <c r="A126" i="12"/>
  <c r="A127" i="12"/>
  <c r="A128" i="12"/>
  <c r="A132" i="12"/>
  <c r="A133" i="12"/>
  <c r="A134" i="12"/>
  <c r="A135" i="12"/>
  <c r="A136" i="12"/>
  <c r="A137" i="12"/>
  <c r="A138" i="12"/>
  <c r="A139" i="12"/>
  <c r="A140" i="12"/>
  <c r="A141" i="12"/>
  <c r="A142" i="12"/>
  <c r="A143" i="12"/>
  <c r="A144" i="12"/>
  <c r="A145" i="12"/>
  <c r="A146" i="12"/>
  <c r="A150" i="12"/>
  <c r="A151" i="12"/>
  <c r="A152" i="12"/>
  <c r="A153" i="12"/>
  <c r="A154" i="12"/>
  <c r="A155" i="12"/>
  <c r="A156" i="12"/>
  <c r="A157" i="12"/>
  <c r="A158" i="12"/>
  <c r="A159" i="12"/>
  <c r="A160" i="12"/>
  <c r="A161" i="12"/>
  <c r="A162" i="12"/>
  <c r="A163" i="12"/>
  <c r="A164" i="12"/>
  <c r="A168" i="12"/>
  <c r="A169" i="12"/>
  <c r="A170" i="12"/>
  <c r="A171" i="12"/>
  <c r="A172" i="12"/>
  <c r="A173" i="12"/>
  <c r="A174" i="12"/>
  <c r="A175" i="12"/>
  <c r="A176" i="12"/>
  <c r="A177" i="12"/>
  <c r="A178" i="12"/>
  <c r="A179" i="12"/>
  <c r="A180" i="12"/>
  <c r="A181" i="12"/>
  <c r="A182" i="12"/>
  <c r="A186" i="12"/>
  <c r="A187" i="12"/>
  <c r="A188" i="12"/>
  <c r="A189" i="12"/>
  <c r="A190" i="12"/>
  <c r="A191" i="12"/>
  <c r="A192" i="12"/>
  <c r="A193" i="12"/>
  <c r="A194" i="12"/>
  <c r="A195" i="12"/>
  <c r="A196" i="12"/>
  <c r="A197" i="12"/>
  <c r="A198" i="12"/>
  <c r="A199" i="12"/>
  <c r="A200" i="12"/>
  <c r="K3900" i="12"/>
  <c r="K3902" i="12"/>
  <c r="L3902" i="12"/>
  <c r="M3902" i="12"/>
  <c r="N3902" i="12"/>
  <c r="N3903" i="12"/>
  <c r="N3904" i="12"/>
  <c r="N3905" i="12"/>
  <c r="O3902" i="12"/>
  <c r="P3902" i="12"/>
  <c r="K3903" i="12"/>
  <c r="L3903" i="12"/>
  <c r="M3903" i="12"/>
  <c r="O3903" i="12"/>
  <c r="P3903" i="12"/>
  <c r="K3904" i="12"/>
  <c r="L3904" i="12"/>
  <c r="M3904" i="12"/>
  <c r="O3904" i="12"/>
  <c r="P3904" i="12"/>
  <c r="K3905" i="12"/>
  <c r="L3905" i="12"/>
  <c r="M3905" i="12"/>
  <c r="O3905" i="12"/>
  <c r="P3905" i="12"/>
  <c r="K3907" i="12"/>
  <c r="L3907" i="12"/>
  <c r="M3907" i="12"/>
  <c r="N3907" i="12"/>
  <c r="O3907" i="12"/>
  <c r="P3907" i="12"/>
  <c r="M3908" i="12"/>
  <c r="N3908" i="12"/>
  <c r="O3908" i="12"/>
  <c r="P3908" i="12"/>
  <c r="K3909" i="12"/>
  <c r="L3909" i="12"/>
  <c r="M3909" i="12"/>
  <c r="N3909" i="12"/>
  <c r="O3909" i="12"/>
  <c r="P3909" i="12"/>
  <c r="K3910" i="12"/>
  <c r="L3910" i="12"/>
  <c r="M3910" i="12"/>
  <c r="N3910" i="12"/>
  <c r="O3910" i="12"/>
  <c r="P3910" i="12"/>
  <c r="L1737" i="25"/>
  <c r="L1740" i="25"/>
  <c r="N1737" i="25"/>
  <c r="N1740" i="25"/>
  <c r="O1737" i="25"/>
  <c r="O1740" i="25"/>
  <c r="J1742" i="25"/>
  <c r="L1742" i="25"/>
  <c r="N1742" i="25"/>
  <c r="O1742" i="25"/>
  <c r="J1743" i="25"/>
  <c r="L1743" i="25"/>
  <c r="N1743" i="25"/>
  <c r="O1743" i="25"/>
  <c r="J1744" i="25"/>
  <c r="L1744" i="25"/>
  <c r="N1744" i="25"/>
  <c r="O1744" i="25"/>
  <c r="J1745" i="25"/>
  <c r="L1745" i="25"/>
  <c r="N1745" i="25"/>
  <c r="O1745" i="25"/>
  <c r="J1747" i="25"/>
  <c r="K1747" i="25"/>
  <c r="L1747" i="25"/>
  <c r="M1747" i="25"/>
  <c r="N1747" i="25"/>
  <c r="O1747" i="25"/>
  <c r="J1748" i="25"/>
  <c r="K1748" i="25"/>
  <c r="L1748" i="25"/>
  <c r="M1748" i="25"/>
  <c r="N1748" i="25"/>
  <c r="O1748" i="25"/>
  <c r="J1749" i="25"/>
  <c r="K1749" i="25"/>
  <c r="L1749" i="25"/>
  <c r="M1749" i="25"/>
  <c r="N1749" i="25"/>
  <c r="O1749" i="25"/>
  <c r="J1750" i="25"/>
  <c r="K1750" i="25"/>
  <c r="L1750" i="25"/>
  <c r="M1750" i="25"/>
  <c r="N1750" i="25"/>
  <c r="O1750" i="25"/>
  <c r="C57" i="18"/>
  <c r="C60" i="18"/>
  <c r="C62" i="18"/>
  <c r="D57" i="18"/>
  <c r="D60" i="18"/>
  <c r="D62" i="18"/>
  <c r="E57" i="18"/>
  <c r="E60" i="18"/>
  <c r="E62" i="18"/>
  <c r="AM67" i="18"/>
  <c r="AM68" i="18"/>
  <c r="AM69" i="18"/>
  <c r="AM70" i="18"/>
  <c r="AM71" i="18"/>
  <c r="AM72" i="18"/>
  <c r="AM73" i="18"/>
  <c r="AM74" i="18"/>
  <c r="AM75" i="18"/>
  <c r="AM76" i="18"/>
  <c r="AM77" i="18"/>
  <c r="AM78" i="18"/>
  <c r="AM79" i="18"/>
  <c r="AM80" i="18"/>
  <c r="AM81" i="18"/>
  <c r="AM82" i="18"/>
  <c r="AM83" i="18"/>
  <c r="AM84" i="18"/>
  <c r="AM85" i="18"/>
  <c r="AM86" i="18"/>
  <c r="AM87" i="18"/>
  <c r="AM88" i="18"/>
  <c r="AM89" i="18"/>
  <c r="AM90" i="18"/>
  <c r="AM91" i="18"/>
  <c r="AM92" i="18"/>
  <c r="AM93" i="18"/>
  <c r="AM94" i="18"/>
  <c r="AM95" i="18"/>
  <c r="AM96" i="18"/>
  <c r="AM97" i="18"/>
  <c r="AM98" i="18"/>
  <c r="AM99" i="18"/>
  <c r="AM100" i="18"/>
  <c r="AM101" i="18"/>
  <c r="AM102" i="18"/>
  <c r="AM113" i="18"/>
  <c r="AM114" i="18"/>
  <c r="AM115" i="18"/>
  <c r="AM116" i="18"/>
  <c r="AM117" i="18"/>
  <c r="AM118" i="18"/>
  <c r="AM119" i="18"/>
  <c r="AM120" i="18"/>
  <c r="AM121" i="18"/>
  <c r="AM122" i="18"/>
  <c r="AM123" i="18"/>
  <c r="AM124" i="18"/>
  <c r="AM125" i="18"/>
  <c r="AM126" i="18"/>
  <c r="AM127" i="18"/>
  <c r="AM128" i="18"/>
  <c r="AM129" i="18"/>
  <c r="AM130" i="18"/>
  <c r="AM131" i="18"/>
  <c r="AM132" i="18"/>
  <c r="AM133" i="18"/>
  <c r="AM134" i="18"/>
  <c r="AM135" i="18"/>
  <c r="AM136" i="18"/>
  <c r="AM137" i="18"/>
  <c r="AM138" i="18"/>
  <c r="AM139" i="18"/>
  <c r="AM140" i="18"/>
  <c r="AM141" i="18"/>
  <c r="AM142" i="18"/>
  <c r="AM143" i="18"/>
  <c r="AM144" i="18"/>
  <c r="AM145" i="18"/>
  <c r="AM146" i="18"/>
  <c r="AM147" i="18"/>
  <c r="AM148" i="18"/>
  <c r="AM159" i="18"/>
  <c r="AM160" i="18"/>
  <c r="AM161" i="18"/>
  <c r="AM162" i="18"/>
  <c r="AM163" i="18"/>
  <c r="AM164" i="18"/>
  <c r="AM165" i="18"/>
  <c r="AM166" i="18"/>
  <c r="AM167" i="18"/>
  <c r="AM168" i="18"/>
  <c r="AM169" i="18"/>
  <c r="AM170" i="18"/>
  <c r="AM171" i="18"/>
  <c r="AM172" i="18"/>
  <c r="AM173" i="18"/>
  <c r="AM174" i="18"/>
  <c r="AM175" i="18"/>
  <c r="AM176" i="18"/>
  <c r="AM177" i="18"/>
  <c r="AM178" i="18"/>
  <c r="AM179" i="18"/>
  <c r="AM180" i="18"/>
  <c r="AM181" i="18"/>
  <c r="AM182" i="18"/>
  <c r="AM183" i="18"/>
  <c r="AM184" i="18"/>
  <c r="AM185" i="18"/>
  <c r="AM186" i="18"/>
  <c r="AM187" i="18"/>
  <c r="AM188" i="18"/>
  <c r="AM189" i="18"/>
  <c r="AM190" i="18"/>
  <c r="AM191" i="18"/>
  <c r="AM192" i="18"/>
  <c r="AM193" i="18"/>
  <c r="AM194" i="18"/>
  <c r="D21" i="20"/>
  <c r="D42" i="20"/>
  <c r="D46" i="20"/>
  <c r="D67" i="20"/>
  <c r="D71" i="20"/>
  <c r="D92" i="20"/>
  <c r="D96" i="20"/>
  <c r="B3246" i="12"/>
  <c r="B3385" i="12" s="1"/>
  <c r="B3261" i="12"/>
  <c r="B205" i="12"/>
  <c r="B204" i="12"/>
  <c r="B191" i="12"/>
  <c r="B86" i="12"/>
  <c r="B51" i="12"/>
  <c r="B109" i="12"/>
  <c r="B158" i="12"/>
  <c r="B176" i="12"/>
  <c r="B138" i="12"/>
  <c r="B144" i="12"/>
  <c r="B174" i="12"/>
  <c r="B179" i="12"/>
  <c r="B1301" i="12"/>
  <c r="B312" i="12"/>
  <c r="B183" i="12"/>
  <c r="B147" i="12"/>
  <c r="B111" i="12"/>
  <c r="B112" i="12"/>
  <c r="B75" i="12"/>
  <c r="B39" i="12"/>
  <c r="B40" i="12"/>
  <c r="B1299" i="12"/>
  <c r="B1120" i="12"/>
  <c r="B1101" i="12"/>
  <c r="B1084" i="12"/>
  <c r="B1047" i="12"/>
  <c r="B1029" i="12"/>
  <c r="B1011" i="12"/>
  <c r="B220" i="12"/>
  <c r="B219" i="12"/>
  <c r="B1297" i="12"/>
  <c r="B1298" i="12"/>
  <c r="B1089" i="12"/>
  <c r="B1294" i="12"/>
  <c r="B1154" i="12"/>
  <c r="B1076" i="12"/>
  <c r="B1095" i="12"/>
  <c r="B1167" i="12"/>
  <c r="B1019" i="12"/>
  <c r="B991" i="12"/>
  <c r="B96" i="12"/>
  <c r="B70" i="12"/>
  <c r="B7" i="12"/>
  <c r="B20" i="12"/>
  <c r="B44" i="12"/>
  <c r="B211" i="12"/>
  <c r="B115" i="12"/>
  <c r="B175" i="12"/>
  <c r="B17" i="12"/>
  <c r="B37" i="12"/>
  <c r="B89" i="12"/>
  <c r="B99" i="12"/>
  <c r="B27" i="12"/>
  <c r="B1108" i="12"/>
  <c r="B21" i="18"/>
  <c r="B67" i="18"/>
  <c r="B113" i="18"/>
  <c r="B159" i="18"/>
  <c r="B1046" i="12"/>
  <c r="B1068" i="12"/>
  <c r="B1165" i="12"/>
  <c r="B1186" i="12"/>
  <c r="B1188" i="12"/>
  <c r="B1184" i="12"/>
  <c r="B978" i="12"/>
  <c r="B1284" i="12"/>
  <c r="B1187" i="12"/>
  <c r="B1172" i="12"/>
  <c r="B1164" i="12"/>
  <c r="B1162" i="12"/>
  <c r="B1153" i="12"/>
  <c r="B1145" i="12"/>
  <c r="B1143" i="12"/>
  <c r="B1134" i="12"/>
  <c r="B1126" i="12"/>
  <c r="B1124" i="12"/>
  <c r="B1113" i="12"/>
  <c r="B1105" i="12"/>
  <c r="B1100" i="12"/>
  <c r="B1094" i="12"/>
  <c r="B1086" i="12"/>
  <c r="B1081" i="12"/>
  <c r="B1075" i="12"/>
  <c r="B1064" i="12"/>
  <c r="B1062" i="12"/>
  <c r="B1056" i="12"/>
  <c r="B1045" i="12"/>
  <c r="B1043" i="12"/>
  <c r="B1037" i="12"/>
  <c r="B1026" i="12"/>
  <c r="B1024" i="12"/>
  <c r="B1018" i="12"/>
  <c r="B1007" i="12"/>
  <c r="B1005" i="12"/>
  <c r="B999" i="12"/>
  <c r="B988" i="12"/>
  <c r="B986" i="12"/>
  <c r="B980" i="12"/>
  <c r="B1169" i="12"/>
  <c r="B1161" i="12"/>
  <c r="B1131" i="12"/>
  <c r="B1118" i="12"/>
  <c r="B1091" i="12"/>
  <c r="B1053" i="12"/>
  <c r="B1042" i="12"/>
  <c r="B1015" i="12"/>
  <c r="B1290" i="12"/>
  <c r="B1189" i="12"/>
  <c r="B1163" i="12"/>
  <c r="B1125" i="12"/>
  <c r="B1082" i="12"/>
  <c r="B1074" i="12"/>
  <c r="B1044" i="12"/>
  <c r="B1006" i="12"/>
  <c r="B998" i="12"/>
  <c r="B983" i="12"/>
  <c r="B1059" i="12"/>
  <c r="B1078" i="12"/>
  <c r="B1177" i="12"/>
  <c r="B1286" i="12"/>
  <c r="B1666" i="12"/>
  <c r="B651" i="12"/>
  <c r="B643" i="12"/>
  <c r="B545" i="12"/>
  <c r="B537" i="12"/>
  <c r="B529" i="12"/>
  <c r="B524" i="12"/>
  <c r="B520" i="12"/>
  <c r="B516" i="12"/>
  <c r="B512" i="12"/>
  <c r="B508" i="12"/>
  <c r="B504" i="12"/>
  <c r="B500" i="12"/>
  <c r="B496" i="12"/>
  <c r="B492" i="12"/>
  <c r="B488" i="12"/>
  <c r="B484" i="12"/>
  <c r="B480" i="12"/>
  <c r="B476" i="12"/>
  <c r="B472" i="12"/>
  <c r="B468" i="12"/>
  <c r="B464" i="12"/>
  <c r="B460" i="12"/>
  <c r="B456" i="12"/>
  <c r="B452" i="12"/>
  <c r="B448" i="12"/>
  <c r="B444" i="12"/>
  <c r="B440" i="12"/>
  <c r="B436" i="12"/>
  <c r="B432" i="12"/>
  <c r="B428" i="12"/>
  <c r="B424" i="12"/>
  <c r="B420" i="12"/>
  <c r="B416" i="12"/>
  <c r="B412" i="12"/>
  <c r="B408" i="12"/>
  <c r="B404" i="12"/>
  <c r="B400" i="12"/>
  <c r="B396" i="12"/>
  <c r="B392" i="12"/>
  <c r="B388" i="12"/>
  <c r="B384" i="12"/>
  <c r="B380" i="12"/>
  <c r="B376" i="12"/>
  <c r="B372" i="12"/>
  <c r="B368" i="12"/>
  <c r="B364" i="12"/>
  <c r="B360" i="12"/>
  <c r="B356" i="12"/>
  <c r="B352" i="12"/>
  <c r="B348" i="12"/>
  <c r="B344" i="12"/>
  <c r="B340" i="12"/>
  <c r="B336" i="12"/>
  <c r="B332" i="12"/>
  <c r="B975" i="12"/>
  <c r="B967" i="12"/>
  <c r="B869" i="12"/>
  <c r="B861" i="12"/>
  <c r="B853" i="12"/>
  <c r="B848" i="12"/>
  <c r="B844" i="12"/>
  <c r="B840" i="12"/>
  <c r="B836" i="12"/>
  <c r="B832" i="12"/>
  <c r="B828" i="12"/>
  <c r="B824" i="12"/>
  <c r="B820" i="12"/>
  <c r="B816" i="12"/>
  <c r="B812" i="12"/>
  <c r="B808" i="12"/>
  <c r="B804" i="12"/>
  <c r="B800" i="12"/>
  <c r="B650" i="12"/>
  <c r="B642" i="12"/>
  <c r="B544" i="12"/>
  <c r="B536" i="12"/>
  <c r="B528" i="12"/>
  <c r="B974" i="12"/>
  <c r="B966" i="12"/>
  <c r="B868" i="12"/>
  <c r="B860" i="12"/>
  <c r="B852" i="12"/>
  <c r="B649" i="12"/>
  <c r="B641" i="12"/>
  <c r="B543" i="12"/>
  <c r="B535" i="12"/>
  <c r="B527" i="12"/>
  <c r="B523" i="12"/>
  <c r="B519" i="12"/>
  <c r="B515" i="12"/>
  <c r="B511" i="12"/>
  <c r="B507" i="12"/>
  <c r="B503" i="12"/>
  <c r="B499" i="12"/>
  <c r="B495" i="12"/>
  <c r="B491" i="12"/>
  <c r="B487" i="12"/>
  <c r="B483" i="12"/>
  <c r="B479" i="12"/>
  <c r="B475" i="12"/>
  <c r="B471" i="12"/>
  <c r="B467" i="12"/>
  <c r="B463" i="12"/>
  <c r="B459" i="12"/>
  <c r="B455" i="12"/>
  <c r="B451" i="12"/>
  <c r="B447" i="12"/>
  <c r="B443" i="12"/>
  <c r="B439" i="12"/>
  <c r="B435" i="12"/>
  <c r="B431" i="12"/>
  <c r="B427" i="12"/>
  <c r="B423" i="12"/>
  <c r="B419" i="12"/>
  <c r="B415" i="12"/>
  <c r="B411" i="12"/>
  <c r="B407" i="12"/>
  <c r="B403" i="12"/>
  <c r="B399" i="12"/>
  <c r="B395" i="12"/>
  <c r="B391" i="12"/>
  <c r="B387" i="12"/>
  <c r="B383" i="12"/>
  <c r="B379" i="12"/>
  <c r="B375" i="12"/>
  <c r="B371" i="12"/>
  <c r="B367" i="12"/>
  <c r="B363" i="12"/>
  <c r="B359" i="12"/>
  <c r="B355" i="12"/>
  <c r="B351" i="12"/>
  <c r="B347" i="12"/>
  <c r="B343" i="12"/>
  <c r="B339" i="12"/>
  <c r="B335" i="12"/>
  <c r="B331" i="12"/>
  <c r="B973" i="12"/>
  <c r="B965" i="12"/>
  <c r="B867" i="12"/>
  <c r="B859" i="12"/>
  <c r="B851" i="12"/>
  <c r="B847" i="12"/>
  <c r="B843" i="12"/>
  <c r="B839" i="12"/>
  <c r="B835" i="12"/>
  <c r="B831" i="12"/>
  <c r="B827" i="12"/>
  <c r="B823" i="12"/>
  <c r="B819" i="12"/>
  <c r="B815" i="12"/>
  <c r="B811" i="12"/>
  <c r="B807" i="12"/>
  <c r="B803" i="12"/>
  <c r="B799" i="12"/>
  <c r="B648" i="12"/>
  <c r="B640" i="12"/>
  <c r="B542" i="12"/>
  <c r="B534" i="12"/>
  <c r="B972" i="12"/>
  <c r="B964" i="12"/>
  <c r="B866" i="12"/>
  <c r="B858" i="12"/>
  <c r="B647" i="12"/>
  <c r="B639" i="12"/>
  <c r="B541" i="12"/>
  <c r="B533" i="12"/>
  <c r="B526" i="12"/>
  <c r="B522" i="12"/>
  <c r="B518" i="12"/>
  <c r="B514" i="12"/>
  <c r="B510" i="12"/>
  <c r="B506" i="12"/>
  <c r="B502" i="12"/>
  <c r="B498" i="12"/>
  <c r="B494" i="12"/>
  <c r="B490" i="12"/>
  <c r="B486" i="12"/>
  <c r="B482" i="12"/>
  <c r="B478" i="12"/>
  <c r="B474" i="12"/>
  <c r="B470" i="12"/>
  <c r="B466" i="12"/>
  <c r="B462" i="12"/>
  <c r="B458" i="12"/>
  <c r="B454" i="12"/>
  <c r="B450" i="12"/>
  <c r="B446" i="12"/>
  <c r="B442" i="12"/>
  <c r="B438" i="12"/>
  <c r="B434" i="12"/>
  <c r="B430" i="12"/>
  <c r="B426" i="12"/>
  <c r="B422" i="12"/>
  <c r="B418" i="12"/>
  <c r="B414" i="12"/>
  <c r="B410" i="12"/>
  <c r="B406" i="12"/>
  <c r="B402" i="12"/>
  <c r="B398" i="12"/>
  <c r="B394" i="12"/>
  <c r="B390" i="12"/>
  <c r="B386" i="12"/>
  <c r="B382" i="12"/>
  <c r="B378" i="12"/>
  <c r="B374" i="12"/>
  <c r="B370" i="12"/>
  <c r="B366" i="12"/>
  <c r="B362" i="12"/>
  <c r="B358" i="12"/>
  <c r="B354" i="12"/>
  <c r="B350" i="12"/>
  <c r="B346" i="12"/>
  <c r="B342" i="12"/>
  <c r="B338" i="12"/>
  <c r="B334" i="12"/>
  <c r="B330" i="12"/>
  <c r="B971" i="12"/>
  <c r="B963" i="12"/>
  <c r="B865" i="12"/>
  <c r="B857" i="12"/>
  <c r="B850" i="12"/>
  <c r="B846" i="12"/>
  <c r="B842" i="12"/>
  <c r="B838" i="12"/>
  <c r="B834" i="12"/>
  <c r="B830" i="12"/>
  <c r="B826" i="12"/>
  <c r="B822" i="12"/>
  <c r="B818" i="12"/>
  <c r="B814" i="12"/>
  <c r="B810" i="12"/>
  <c r="B806" i="12"/>
  <c r="B802" i="12"/>
  <c r="B798" i="12"/>
  <c r="B646" i="12"/>
  <c r="B538" i="12"/>
  <c r="B517" i="12"/>
  <c r="B485" i="12"/>
  <c r="B457" i="12"/>
  <c r="B425" i="12"/>
  <c r="B393" i="12"/>
  <c r="B361" i="12"/>
  <c r="B977" i="12"/>
  <c r="B864" i="12"/>
  <c r="B849" i="12"/>
  <c r="B817" i="12"/>
  <c r="B530" i="12"/>
  <c r="B489" i="12"/>
  <c r="B397" i="12"/>
  <c r="B969" i="12"/>
  <c r="B790" i="12"/>
  <c r="B778" i="12"/>
  <c r="B766" i="12"/>
  <c r="B746" i="12"/>
  <c r="B734" i="12"/>
  <c r="B722" i="12"/>
  <c r="B710" i="12"/>
  <c r="B702" i="12"/>
  <c r="B694" i="12"/>
  <c r="B690" i="12"/>
  <c r="B678" i="12"/>
  <c r="B670" i="12"/>
  <c r="B654" i="12"/>
  <c r="B645" i="12"/>
  <c r="B532" i="12"/>
  <c r="B497" i="12"/>
  <c r="B469" i="12"/>
  <c r="B437" i="12"/>
  <c r="B405" i="12"/>
  <c r="B373" i="12"/>
  <c r="B341" i="12"/>
  <c r="B976" i="12"/>
  <c r="B863" i="12"/>
  <c r="B829" i="12"/>
  <c r="B795" i="12"/>
  <c r="B791" i="12"/>
  <c r="B787" i="12"/>
  <c r="B783" i="12"/>
  <c r="B779" i="12"/>
  <c r="B775" i="12"/>
  <c r="B771" i="12"/>
  <c r="B767" i="12"/>
  <c r="B763" i="12"/>
  <c r="B759" i="12"/>
  <c r="B755" i="12"/>
  <c r="B751" i="12"/>
  <c r="B747" i="12"/>
  <c r="B743" i="12"/>
  <c r="B739" i="12"/>
  <c r="B735" i="12"/>
  <c r="B731" i="12"/>
  <c r="B727" i="12"/>
  <c r="B723" i="12"/>
  <c r="B719" i="12"/>
  <c r="B715" i="12"/>
  <c r="B711" i="12"/>
  <c r="B707" i="12"/>
  <c r="B703" i="12"/>
  <c r="B699" i="12"/>
  <c r="B695" i="12"/>
  <c r="B691" i="12"/>
  <c r="B687" i="12"/>
  <c r="B683" i="12"/>
  <c r="B679" i="12"/>
  <c r="B675" i="12"/>
  <c r="B671" i="12"/>
  <c r="B667" i="12"/>
  <c r="B663" i="12"/>
  <c r="B659" i="12"/>
  <c r="B655" i="12"/>
  <c r="B521" i="12"/>
  <c r="B429" i="12"/>
  <c r="B856" i="12"/>
  <c r="B821" i="12"/>
  <c r="B794" i="12"/>
  <c r="B782" i="12"/>
  <c r="B774" i="12"/>
  <c r="B762" i="12"/>
  <c r="B754" i="12"/>
  <c r="B742" i="12"/>
  <c r="B730" i="12"/>
  <c r="B718" i="12"/>
  <c r="B706" i="12"/>
  <c r="B698" i="12"/>
  <c r="B682" i="12"/>
  <c r="B674" i="12"/>
  <c r="B666" i="12"/>
  <c r="B658" i="12"/>
  <c r="B453" i="12"/>
  <c r="B845" i="12"/>
  <c r="B813" i="12"/>
  <c r="B797" i="12"/>
  <c r="B644" i="12"/>
  <c r="B531" i="12"/>
  <c r="B509" i="12"/>
  <c r="B477" i="12"/>
  <c r="B449" i="12"/>
  <c r="B417" i="12"/>
  <c r="B385" i="12"/>
  <c r="B353" i="12"/>
  <c r="B970" i="12"/>
  <c r="B862" i="12"/>
  <c r="B841" i="12"/>
  <c r="B809" i="12"/>
  <c r="B638" i="12"/>
  <c r="B461" i="12"/>
  <c r="B365" i="12"/>
  <c r="B333" i="12"/>
  <c r="B786" i="12"/>
  <c r="B770" i="12"/>
  <c r="B758" i="12"/>
  <c r="B750" i="12"/>
  <c r="B738" i="12"/>
  <c r="B726" i="12"/>
  <c r="B714" i="12"/>
  <c r="B686" i="12"/>
  <c r="B662" i="12"/>
  <c r="B357" i="12"/>
  <c r="B854" i="12"/>
  <c r="B637" i="12"/>
  <c r="B501" i="12"/>
  <c r="B473" i="12"/>
  <c r="B441" i="12"/>
  <c r="B409" i="12"/>
  <c r="B377" i="12"/>
  <c r="B345" i="12"/>
  <c r="B968" i="12"/>
  <c r="B855" i="12"/>
  <c r="B833" i="12"/>
  <c r="B801" i="12"/>
  <c r="B636" i="12"/>
  <c r="B513" i="12"/>
  <c r="B481" i="12"/>
  <c r="B421" i="12"/>
  <c r="B389" i="12"/>
  <c r="B962" i="12"/>
  <c r="B540" i="12"/>
  <c r="B369" i="12"/>
  <c r="B825" i="12"/>
  <c r="B381" i="12"/>
  <c r="B784" i="12"/>
  <c r="B773" i="12"/>
  <c r="B757" i="12"/>
  <c r="B736" i="12"/>
  <c r="B725" i="12"/>
  <c r="B709" i="12"/>
  <c r="B688" i="12"/>
  <c r="B661" i="12"/>
  <c r="B349" i="12"/>
  <c r="B805" i="12"/>
  <c r="B793" i="12"/>
  <c r="B777" i="12"/>
  <c r="B772" i="12"/>
  <c r="B761" i="12"/>
  <c r="B756" i="12"/>
  <c r="B745" i="12"/>
  <c r="B724" i="12"/>
  <c r="B713" i="12"/>
  <c r="B708" i="12"/>
  <c r="B697" i="12"/>
  <c r="B681" i="12"/>
  <c r="B660" i="12"/>
  <c r="B539" i="12"/>
  <c r="B505" i="12"/>
  <c r="B413" i="12"/>
  <c r="B796" i="12"/>
  <c r="B785" i="12"/>
  <c r="B780" i="12"/>
  <c r="B769" i="12"/>
  <c r="B764" i="12"/>
  <c r="B753" i="12"/>
  <c r="B748" i="12"/>
  <c r="B737" i="12"/>
  <c r="B732" i="12"/>
  <c r="B721" i="12"/>
  <c r="B716" i="12"/>
  <c r="B705" i="12"/>
  <c r="B700" i="12"/>
  <c r="B689" i="12"/>
  <c r="B684" i="12"/>
  <c r="B673" i="12"/>
  <c r="B668" i="12"/>
  <c r="B657" i="12"/>
  <c r="B961" i="12"/>
  <c r="B768" i="12"/>
  <c r="B752" i="12"/>
  <c r="B741" i="12"/>
  <c r="B720" i="12"/>
  <c r="B672" i="12"/>
  <c r="B656" i="12"/>
  <c r="B788" i="12"/>
  <c r="B740" i="12"/>
  <c r="B729" i="12"/>
  <c r="B676" i="12"/>
  <c r="B665" i="12"/>
  <c r="B653" i="12"/>
  <c r="B493" i="12"/>
  <c r="B401" i="12"/>
  <c r="B465" i="12"/>
  <c r="B337" i="12"/>
  <c r="B837" i="12"/>
  <c r="B789" i="12"/>
  <c r="B704" i="12"/>
  <c r="B693" i="12"/>
  <c r="B677" i="12"/>
  <c r="B692" i="12"/>
  <c r="B652" i="12"/>
  <c r="B792" i="12"/>
  <c r="B781" i="12"/>
  <c r="B776" i="12"/>
  <c r="B765" i="12"/>
  <c r="B760" i="12"/>
  <c r="B749" i="12"/>
  <c r="B744" i="12"/>
  <c r="B728" i="12"/>
  <c r="B712" i="12"/>
  <c r="B696" i="12"/>
  <c r="B680" i="12"/>
  <c r="B525" i="12"/>
  <c r="B433" i="12"/>
  <c r="B960" i="12"/>
  <c r="B445" i="12"/>
  <c r="B733" i="12"/>
  <c r="B717" i="12"/>
  <c r="B701" i="12"/>
  <c r="B685" i="12"/>
  <c r="B669" i="12"/>
  <c r="B664" i="12"/>
  <c r="O76" i="36"/>
  <c r="F84" i="31"/>
  <c r="F86" i="31"/>
  <c r="I76" i="36"/>
  <c r="A31" i="20"/>
  <c r="A44" i="20" s="1"/>
  <c r="B22" i="18"/>
  <c r="AM149" i="18"/>
  <c r="AM152" i="18"/>
  <c r="AM154" i="18"/>
  <c r="B1116" i="12"/>
  <c r="B979" i="12"/>
  <c r="B1055" i="12"/>
  <c r="B1171" i="12"/>
  <c r="B1023" i="12"/>
  <c r="B1099" i="12"/>
  <c r="B1142" i="12"/>
  <c r="B982" i="12"/>
  <c r="B1001" i="12"/>
  <c r="B1020" i="12"/>
  <c r="B1039" i="12"/>
  <c r="B1058" i="12"/>
  <c r="B1077" i="12"/>
  <c r="B1096" i="12"/>
  <c r="B1115" i="12"/>
  <c r="B1136" i="12"/>
  <c r="B1158" i="12"/>
  <c r="B1179" i="12"/>
  <c r="B1176" i="12"/>
  <c r="B1106" i="12"/>
  <c r="B66" i="12"/>
  <c r="B110" i="12"/>
  <c r="B173" i="12"/>
  <c r="B210" i="12"/>
  <c r="B105" i="12"/>
  <c r="B981" i="12"/>
  <c r="B1287" i="12"/>
  <c r="B1114" i="12"/>
  <c r="B22" i="12"/>
  <c r="B1032" i="12"/>
  <c r="B1083" i="12"/>
  <c r="B94" i="12"/>
  <c r="B202" i="12"/>
  <c r="B1191" i="12"/>
  <c r="B189" i="12"/>
  <c r="B168" i="12"/>
  <c r="B152" i="12"/>
  <c r="B1097" i="12"/>
  <c r="B987" i="12"/>
  <c r="B1063" i="12"/>
  <c r="B1181" i="12"/>
  <c r="B1034" i="12"/>
  <c r="B1110" i="12"/>
  <c r="B1150" i="12"/>
  <c r="B984" i="12"/>
  <c r="B1003" i="12"/>
  <c r="B1022" i="12"/>
  <c r="B1041" i="12"/>
  <c r="B1060" i="12"/>
  <c r="B1079" i="12"/>
  <c r="B1098" i="12"/>
  <c r="B1117" i="12"/>
  <c r="B1122" i="12"/>
  <c r="B1141" i="12"/>
  <c r="B1160" i="12"/>
  <c r="B1183" i="12"/>
  <c r="B1180" i="12"/>
  <c r="B1087" i="12"/>
  <c r="B15" i="12"/>
  <c r="B73" i="12"/>
  <c r="B209" i="12"/>
  <c r="B107" i="12"/>
  <c r="B1185" i="12"/>
  <c r="B1070" i="12"/>
  <c r="B1138" i="12"/>
  <c r="B1174" i="12"/>
  <c r="B1030" i="12"/>
  <c r="B1102" i="12"/>
  <c r="B21" i="12"/>
  <c r="B93" i="12"/>
  <c r="B201" i="12"/>
  <c r="B182" i="12"/>
  <c r="B162" i="12"/>
  <c r="B1159" i="12"/>
  <c r="B1040" i="12"/>
  <c r="B1017" i="12"/>
  <c r="B1093" i="12"/>
  <c r="B1133" i="12"/>
  <c r="B985" i="12"/>
  <c r="B1061" i="12"/>
  <c r="B1182" i="12"/>
  <c r="B990" i="12"/>
  <c r="B1009" i="12"/>
  <c r="B1028" i="12"/>
  <c r="B1050" i="12"/>
  <c r="B1069" i="12"/>
  <c r="B1088" i="12"/>
  <c r="B1107" i="12"/>
  <c r="B1128" i="12"/>
  <c r="B1147" i="12"/>
  <c r="B1166" i="12"/>
  <c r="B1288" i="12"/>
  <c r="B1285" i="12"/>
  <c r="B1146" i="12"/>
  <c r="B1027" i="12"/>
  <c r="B62" i="12"/>
  <c r="B54" i="12"/>
  <c r="B169" i="12"/>
  <c r="B34" i="12"/>
  <c r="B1051" i="12"/>
  <c r="B1178" i="12"/>
  <c r="B1295" i="12"/>
  <c r="B1119" i="12"/>
  <c r="B994" i="12"/>
  <c r="B1048" i="12"/>
  <c r="B58" i="12"/>
  <c r="B130" i="12"/>
  <c r="B166" i="12"/>
  <c r="B164" i="12"/>
  <c r="B126" i="12"/>
  <c r="B134" i="12"/>
  <c r="B26" i="12"/>
  <c r="B80" i="12"/>
  <c r="B1140" i="12"/>
  <c r="B1021" i="12"/>
  <c r="B1025" i="12"/>
  <c r="B1104" i="12"/>
  <c r="B1144" i="12"/>
  <c r="B996" i="12"/>
  <c r="B1072" i="12"/>
  <c r="B1190" i="12"/>
  <c r="B992" i="12"/>
  <c r="B1014" i="12"/>
  <c r="B1033" i="12"/>
  <c r="B1052" i="12"/>
  <c r="B1071" i="12"/>
  <c r="B1090" i="12"/>
  <c r="B1109" i="12"/>
  <c r="B1130" i="12"/>
  <c r="B1149" i="12"/>
  <c r="B1168" i="12"/>
  <c r="B1292" i="12"/>
  <c r="B1289" i="12"/>
  <c r="B1127" i="12"/>
  <c r="B1008" i="12"/>
  <c r="B1010" i="12"/>
  <c r="B12" i="12"/>
  <c r="B90" i="12"/>
  <c r="B49" i="12"/>
  <c r="B1000" i="12"/>
  <c r="B993" i="12"/>
  <c r="B1066" i="12"/>
  <c r="B1156" i="12"/>
  <c r="B57" i="12"/>
  <c r="B129" i="12"/>
  <c r="B165" i="12"/>
  <c r="B1137" i="12"/>
  <c r="B122" i="12"/>
  <c r="B53" i="12"/>
  <c r="B33" i="12"/>
  <c r="B1002" i="12"/>
  <c r="B1036" i="12"/>
  <c r="B1112" i="12"/>
  <c r="B1152" i="12"/>
  <c r="B1004" i="12"/>
  <c r="B1080" i="12"/>
  <c r="B1123" i="12"/>
  <c r="B1291" i="12"/>
  <c r="B997" i="12"/>
  <c r="B1016" i="12"/>
  <c r="B1035" i="12"/>
  <c r="B1054" i="12"/>
  <c r="B1073" i="12"/>
  <c r="B1092" i="12"/>
  <c r="B1111" i="12"/>
  <c r="B1132" i="12"/>
  <c r="B1151" i="12"/>
  <c r="B1170" i="12"/>
  <c r="B1296" i="12"/>
  <c r="B1293" i="12"/>
  <c r="B989" i="12"/>
  <c r="B1148" i="12"/>
  <c r="B1057" i="12"/>
  <c r="B43" i="12"/>
  <c r="B199" i="12"/>
  <c r="B208" i="12"/>
  <c r="B104" i="12"/>
  <c r="B1135" i="12"/>
  <c r="B1038" i="12"/>
  <c r="B1155" i="12"/>
  <c r="B1012" i="12"/>
  <c r="B1065" i="12"/>
  <c r="B1192" i="12"/>
  <c r="B76" i="12"/>
  <c r="B148" i="12"/>
  <c r="B184" i="12"/>
  <c r="B1173" i="12"/>
  <c r="B108" i="12"/>
  <c r="B139" i="12"/>
  <c r="B36" i="12"/>
  <c r="B24" i="12"/>
  <c r="B171" i="12"/>
  <c r="B118" i="12"/>
  <c r="B150" i="12"/>
  <c r="B29" i="12"/>
  <c r="B214" i="12"/>
  <c r="B153" i="12"/>
  <c r="B198" i="12"/>
  <c r="B88" i="12"/>
  <c r="B82" i="12"/>
  <c r="B19" i="12"/>
  <c r="B200" i="12"/>
  <c r="B146" i="12"/>
  <c r="B194" i="12"/>
  <c r="B142" i="12"/>
  <c r="B30" i="12"/>
  <c r="B196" i="12"/>
  <c r="B45" i="12"/>
  <c r="B197" i="12"/>
  <c r="B161" i="12"/>
  <c r="B136" i="12"/>
  <c r="B186" i="12"/>
  <c r="B116" i="12"/>
  <c r="B157" i="12"/>
  <c r="B84" i="12"/>
  <c r="B192" i="12"/>
  <c r="B156" i="12"/>
  <c r="B132" i="12"/>
  <c r="B180" i="12"/>
  <c r="B83" i="12"/>
  <c r="B187" i="12"/>
  <c r="B25" i="12"/>
  <c r="C20" i="18"/>
  <c r="D25" i="30"/>
  <c r="A25" i="30" s="1"/>
  <c r="B1796" i="12"/>
  <c r="B1425" i="12"/>
  <c r="B1413" i="12"/>
  <c r="B1462" i="12"/>
  <c r="B1430" i="12"/>
  <c r="B1647" i="12"/>
  <c r="B1677" i="12"/>
  <c r="B1328" i="12"/>
  <c r="B1348" i="12"/>
  <c r="B1404" i="12"/>
  <c r="B1441" i="12"/>
  <c r="B1799" i="12"/>
  <c r="B1695" i="12"/>
  <c r="B1512" i="12"/>
  <c r="B1483" i="12"/>
  <c r="B1622" i="12"/>
  <c r="B1682" i="12"/>
  <c r="B1419" i="12"/>
  <c r="B1482" i="12"/>
  <c r="B1648" i="12"/>
  <c r="B1340" i="12"/>
  <c r="B1334" i="12"/>
  <c r="B1748" i="12"/>
  <c r="B1712" i="12"/>
  <c r="B1722" i="12"/>
  <c r="B1809" i="12"/>
  <c r="B1342" i="12"/>
  <c r="B1414" i="12"/>
  <c r="B1688" i="12"/>
  <c r="B1329" i="12"/>
  <c r="B1789" i="12"/>
  <c r="B1837" i="12"/>
  <c r="B1765" i="12"/>
  <c r="B1668" i="12"/>
  <c r="B1396" i="12"/>
  <c r="B1336" i="12"/>
  <c r="B1388" i="12"/>
  <c r="B1944" i="12"/>
  <c r="B1693" i="12"/>
  <c r="B1465" i="12"/>
  <c r="B1432" i="12"/>
  <c r="B1477" i="12"/>
  <c r="O81" i="36"/>
  <c r="AM195" i="18"/>
  <c r="AM198" i="18"/>
  <c r="AM200" i="18"/>
  <c r="AM103" i="18"/>
  <c r="AM106" i="18"/>
  <c r="AM108" i="18"/>
  <c r="AM57" i="18"/>
  <c r="AM60" i="18"/>
  <c r="AM62" i="18"/>
  <c r="B995" i="12"/>
  <c r="D20" i="18"/>
  <c r="D18" i="18"/>
  <c r="A80" i="20"/>
  <c r="A55" i="20"/>
  <c r="A6" i="21"/>
  <c r="A8" i="21" s="1"/>
  <c r="A5" i="21"/>
  <c r="B23" i="12"/>
  <c r="B59" i="12"/>
  <c r="B95" i="12"/>
  <c r="B131" i="12"/>
  <c r="B167" i="12"/>
  <c r="B203" i="12"/>
  <c r="B1129" i="12"/>
  <c r="B61" i="12"/>
  <c r="B85" i="12"/>
  <c r="B8" i="12"/>
  <c r="B121" i="12"/>
  <c r="B106" i="12"/>
  <c r="B68" i="12"/>
  <c r="B213" i="12"/>
  <c r="B218" i="12"/>
  <c r="B212" i="12"/>
  <c r="B151" i="12"/>
  <c r="B195" i="12"/>
  <c r="B193" i="12"/>
  <c r="B155" i="12"/>
  <c r="B133" i="12"/>
  <c r="B72" i="12"/>
  <c r="B28" i="12"/>
  <c r="B47" i="12"/>
  <c r="B91" i="12"/>
  <c r="B103" i="12"/>
  <c r="B31" i="12"/>
  <c r="B38" i="12"/>
  <c r="B98" i="12"/>
  <c r="B14" i="12"/>
  <c r="B42" i="12"/>
  <c r="B102" i="12"/>
  <c r="B119" i="12"/>
  <c r="B143" i="12"/>
  <c r="B3570" i="12"/>
  <c r="B3735" i="12" s="1"/>
  <c r="B137" i="12"/>
  <c r="B154" i="12"/>
  <c r="B172" i="12"/>
  <c r="B190" i="12"/>
  <c r="B114" i="12"/>
  <c r="B128" i="12"/>
  <c r="B140" i="12"/>
  <c r="B1013" i="12"/>
  <c r="B1049" i="12"/>
  <c r="B1085" i="12"/>
  <c r="B1121" i="12"/>
  <c r="B1157" i="12"/>
  <c r="B1193" i="12"/>
  <c r="B35" i="12"/>
  <c r="B48" i="12"/>
  <c r="B32" i="12"/>
  <c r="B97" i="12"/>
  <c r="B10" i="12"/>
  <c r="B117" i="12"/>
  <c r="B92" i="12"/>
  <c r="B217" i="12"/>
  <c r="B207" i="12"/>
  <c r="B216" i="12"/>
  <c r="B159" i="12"/>
  <c r="B123" i="12"/>
  <c r="B170" i="12"/>
  <c r="B160" i="12"/>
  <c r="B64" i="12"/>
  <c r="B9" i="12"/>
  <c r="B11" i="12"/>
  <c r="B55" i="12"/>
  <c r="B101" i="12"/>
  <c r="B79" i="12"/>
  <c r="B16" i="12"/>
  <c r="B50" i="12"/>
  <c r="B87" i="12"/>
  <c r="B2922" i="12"/>
  <c r="B2937" i="12" s="1"/>
  <c r="B52" i="12"/>
  <c r="B181" i="12"/>
  <c r="B125" i="12"/>
  <c r="B124" i="12"/>
  <c r="B41" i="12"/>
  <c r="B77" i="12"/>
  <c r="B113" i="12"/>
  <c r="B149" i="12"/>
  <c r="B185" i="12"/>
  <c r="B221" i="12"/>
  <c r="B1300" i="12"/>
  <c r="B13" i="12"/>
  <c r="B81" i="12"/>
  <c r="B56" i="12"/>
  <c r="B71" i="12"/>
  <c r="B60" i="12"/>
  <c r="B69" i="12"/>
  <c r="B206" i="12"/>
  <c r="B215" i="12"/>
  <c r="B141" i="12"/>
  <c r="B177" i="12"/>
  <c r="B188" i="12"/>
  <c r="B163" i="12"/>
  <c r="B100" i="12"/>
  <c r="B46" i="12"/>
  <c r="B2598" i="12"/>
  <c r="B2646" i="12" s="1"/>
  <c r="B18" i="12"/>
  <c r="B65" i="12"/>
  <c r="B120" i="12"/>
  <c r="B67" i="12"/>
  <c r="B74" i="12"/>
  <c r="B63" i="12"/>
  <c r="B78" i="12"/>
  <c r="B178" i="12"/>
  <c r="B135" i="12"/>
  <c r="B127" i="12"/>
  <c r="B145" i="12"/>
  <c r="B1139" i="12"/>
  <c r="B1031" i="12"/>
  <c r="B1175" i="12"/>
  <c r="B1067" i="12"/>
  <c r="B1103" i="12"/>
  <c r="B1632" i="12"/>
  <c r="B1633" i="12"/>
  <c r="I81" i="31"/>
  <c r="K85" i="31"/>
  <c r="I81" i="36"/>
  <c r="U81" i="36"/>
  <c r="A11" i="45"/>
  <c r="A12" i="45"/>
  <c r="A13" i="45"/>
  <c r="A14" i="45"/>
  <c r="A15" i="45"/>
  <c r="A16" i="45"/>
  <c r="A17" i="45"/>
  <c r="A18" i="45"/>
  <c r="A19" i="45"/>
  <c r="A20" i="45"/>
  <c r="A21" i="45"/>
  <c r="B52" i="44"/>
  <c r="B53" i="44"/>
  <c r="B54" i="44"/>
  <c r="B55" i="44"/>
  <c r="B56" i="44"/>
  <c r="B57" i="44"/>
  <c r="B58" i="44"/>
  <c r="B59" i="44"/>
  <c r="B60" i="44"/>
  <c r="B61" i="44"/>
  <c r="B62" i="44"/>
  <c r="B69" i="44"/>
  <c r="B70" i="44"/>
  <c r="B71" i="44"/>
  <c r="B72" i="44"/>
  <c r="B73" i="44"/>
  <c r="B74" i="44"/>
  <c r="B75" i="44"/>
  <c r="B76" i="44"/>
  <c r="B77" i="44"/>
  <c r="B78" i="44"/>
  <c r="B79" i="44"/>
  <c r="B80" i="44"/>
  <c r="B81" i="44"/>
  <c r="B82" i="44"/>
  <c r="B83" i="44"/>
  <c r="B84" i="44"/>
  <c r="B85" i="44"/>
  <c r="B86" i="44"/>
  <c r="B87" i="44"/>
  <c r="B88" i="44"/>
  <c r="B89" i="44"/>
  <c r="B90" i="44"/>
  <c r="B91" i="44"/>
  <c r="B92" i="44"/>
  <c r="B93" i="44"/>
  <c r="B94" i="44"/>
  <c r="B95" i="44"/>
  <c r="B96" i="44"/>
  <c r="B97" i="44"/>
  <c r="B98" i="44"/>
  <c r="B99" i="44"/>
  <c r="B100" i="44"/>
  <c r="B101" i="44"/>
  <c r="B102" i="44"/>
  <c r="B103" i="44"/>
  <c r="B104" i="44"/>
  <c r="B105" i="44"/>
  <c r="B106" i="44"/>
  <c r="B107" i="44"/>
  <c r="B108" i="44"/>
  <c r="B109" i="44"/>
  <c r="B110" i="44"/>
  <c r="B111" i="44"/>
  <c r="B112" i="44"/>
  <c r="B113" i="44"/>
  <c r="B114" i="44"/>
  <c r="B115" i="44"/>
  <c r="B116" i="44"/>
  <c r="B117" i="44"/>
  <c r="B118" i="44"/>
  <c r="B119" i="44"/>
  <c r="B120" i="44"/>
  <c r="B121" i="44"/>
  <c r="B122" i="44"/>
  <c r="B123" i="44"/>
  <c r="B124" i="44"/>
  <c r="B125" i="44"/>
  <c r="B126" i="44"/>
  <c r="B127" i="44"/>
  <c r="B128" i="44"/>
  <c r="B129" i="44"/>
  <c r="B130" i="44"/>
  <c r="B131" i="44"/>
  <c r="B132" i="44"/>
  <c r="B133" i="44"/>
  <c r="B134" i="44"/>
  <c r="B135" i="44"/>
  <c r="B136" i="44"/>
  <c r="B137" i="44"/>
  <c r="B138" i="44"/>
  <c r="B139" i="44"/>
  <c r="B140" i="44"/>
  <c r="B141" i="44"/>
  <c r="B142" i="44"/>
  <c r="B143" i="44"/>
  <c r="B144" i="44"/>
  <c r="B145" i="44"/>
  <c r="B146" i="44"/>
  <c r="B147" i="44"/>
  <c r="B148" i="44"/>
  <c r="B149" i="44"/>
  <c r="B150" i="44"/>
  <c r="B151" i="44"/>
  <c r="B152" i="44"/>
  <c r="B153" i="44"/>
  <c r="B154" i="44"/>
  <c r="B155" i="44"/>
  <c r="B156" i="44"/>
  <c r="B157" i="44"/>
  <c r="B158" i="44"/>
  <c r="B159" i="44"/>
  <c r="B160" i="44"/>
  <c r="B161" i="44"/>
  <c r="B162" i="44"/>
  <c r="B163" i="44"/>
  <c r="B164" i="44"/>
  <c r="B165" i="44"/>
  <c r="B166" i="44"/>
  <c r="B167" i="44"/>
  <c r="B168" i="44"/>
  <c r="B169" i="44"/>
  <c r="B170" i="44"/>
  <c r="B171" i="44"/>
  <c r="B172" i="44"/>
  <c r="B173" i="44"/>
  <c r="B174" i="44"/>
  <c r="B175" i="44"/>
  <c r="B176" i="44"/>
  <c r="B177" i="44"/>
  <c r="B178" i="44"/>
  <c r="B179" i="44"/>
  <c r="B180" i="44"/>
  <c r="B181" i="44"/>
  <c r="B182" i="44"/>
  <c r="B183" i="44"/>
  <c r="B184" i="44"/>
  <c r="B185" i="44"/>
  <c r="B186" i="44"/>
  <c r="B187" i="44"/>
  <c r="B188" i="44"/>
  <c r="B189" i="44"/>
  <c r="B190" i="44"/>
  <c r="B191" i="44"/>
  <c r="B192" i="44"/>
  <c r="B193" i="44"/>
  <c r="B194" i="44"/>
  <c r="B195" i="44"/>
  <c r="B196" i="44"/>
  <c r="B197" i="44"/>
  <c r="B198" i="44"/>
  <c r="B199" i="44"/>
  <c r="B200" i="44"/>
  <c r="B201" i="44"/>
  <c r="B202" i="44"/>
  <c r="B203" i="44"/>
  <c r="B204" i="44"/>
  <c r="B205" i="44"/>
  <c r="B206" i="44"/>
  <c r="B207" i="44"/>
  <c r="B208" i="44"/>
  <c r="B209" i="44"/>
  <c r="B210" i="44"/>
  <c r="B211" i="44"/>
  <c r="B212" i="44"/>
  <c r="B213" i="44"/>
  <c r="B214" i="44"/>
  <c r="B215" i="44"/>
  <c r="B216" i="44"/>
  <c r="B217" i="44"/>
  <c r="B218" i="44"/>
  <c r="C66" i="18"/>
  <c r="C112" i="18"/>
  <c r="C158" i="18"/>
  <c r="C18" i="18"/>
  <c r="N11" i="27"/>
  <c r="N7" i="27"/>
  <c r="N10" i="27"/>
  <c r="N9" i="27"/>
  <c r="N8" i="27"/>
  <c r="N29" i="27"/>
  <c r="N25" i="27"/>
  <c r="N27" i="27"/>
  <c r="N28" i="27"/>
  <c r="N26" i="27"/>
  <c r="N16" i="27"/>
  <c r="B293" i="25"/>
  <c r="B289" i="25"/>
  <c r="B285" i="25"/>
  <c r="B281" i="25"/>
  <c r="B277" i="25"/>
  <c r="B237" i="25"/>
  <c r="B233" i="25"/>
  <c r="B229" i="25"/>
  <c r="B225" i="25"/>
  <c r="B221" i="25"/>
  <c r="B217" i="25"/>
  <c r="B213" i="25"/>
  <c r="B209" i="25"/>
  <c r="B205" i="25"/>
  <c r="B201" i="25"/>
  <c r="B197" i="25"/>
  <c r="B193" i="25"/>
  <c r="B284" i="25"/>
  <c r="B283" i="25"/>
  <c r="B282" i="25"/>
  <c r="B232" i="25"/>
  <c r="B231" i="25"/>
  <c r="B230" i="25"/>
  <c r="B216" i="25"/>
  <c r="B215" i="25"/>
  <c r="B214" i="25"/>
  <c r="B200" i="25"/>
  <c r="B199" i="25"/>
  <c r="B198" i="25"/>
  <c r="B188" i="25"/>
  <c r="B184" i="25"/>
  <c r="B180" i="25"/>
  <c r="B176" i="25"/>
  <c r="B172" i="25"/>
  <c r="B168" i="25"/>
  <c r="B164" i="25"/>
  <c r="B160" i="25"/>
  <c r="B156" i="25"/>
  <c r="B152" i="25"/>
  <c r="B288" i="25"/>
  <c r="B287" i="25"/>
  <c r="B286" i="25"/>
  <c r="B236" i="25"/>
  <c r="B235" i="25"/>
  <c r="B234" i="25"/>
  <c r="B220" i="25"/>
  <c r="B219" i="25"/>
  <c r="B218" i="25"/>
  <c r="B204" i="25"/>
  <c r="B203" i="25"/>
  <c r="B202" i="25"/>
  <c r="B291" i="25"/>
  <c r="B276" i="25"/>
  <c r="B238" i="25"/>
  <c r="B223" i="25"/>
  <c r="B208" i="25"/>
  <c r="B206" i="25"/>
  <c r="B195" i="25"/>
  <c r="B192" i="25"/>
  <c r="B183" i="25"/>
  <c r="B182" i="25"/>
  <c r="B181" i="25"/>
  <c r="B167" i="25"/>
  <c r="B166" i="25"/>
  <c r="B165" i="25"/>
  <c r="B151" i="25"/>
  <c r="B150" i="25"/>
  <c r="B227" i="25"/>
  <c r="B210" i="25"/>
  <c r="B187" i="25"/>
  <c r="B185" i="25"/>
  <c r="B171" i="25"/>
  <c r="B169" i="25"/>
  <c r="B154" i="25"/>
  <c r="B292" i="25"/>
  <c r="B224" i="25"/>
  <c r="B190" i="25"/>
  <c r="B175" i="25"/>
  <c r="B173" i="25"/>
  <c r="B159" i="25"/>
  <c r="B157" i="25"/>
  <c r="B279" i="25"/>
  <c r="B226" i="25"/>
  <c r="B280" i="25"/>
  <c r="B278" i="25"/>
  <c r="B212" i="25"/>
  <c r="B196" i="25"/>
  <c r="B186" i="25"/>
  <c r="B170" i="25"/>
  <c r="B155" i="25"/>
  <c r="B153" i="25"/>
  <c r="B290" i="25"/>
  <c r="B239" i="25"/>
  <c r="B222" i="25"/>
  <c r="B207" i="25"/>
  <c r="B189" i="25"/>
  <c r="B174" i="25"/>
  <c r="B158" i="25"/>
  <c r="B228" i="25"/>
  <c r="B179" i="25"/>
  <c r="B162" i="25"/>
  <c r="B211" i="25"/>
  <c r="B177" i="25"/>
  <c r="B191" i="25"/>
  <c r="B178" i="25"/>
  <c r="B161" i="25"/>
  <c r="B194" i="25"/>
  <c r="B163" i="25"/>
  <c r="B437" i="25"/>
  <c r="B433" i="25"/>
  <c r="B429" i="25"/>
  <c r="B425" i="25"/>
  <c r="B421" i="25"/>
  <c r="B381" i="25"/>
  <c r="B377" i="25"/>
  <c r="B373" i="25"/>
  <c r="B369" i="25"/>
  <c r="B365" i="25"/>
  <c r="B361" i="25"/>
  <c r="B357" i="25"/>
  <c r="B353" i="25"/>
  <c r="B349" i="25"/>
  <c r="B345" i="25"/>
  <c r="B341" i="25"/>
  <c r="B337" i="25"/>
  <c r="B436" i="25"/>
  <c r="B432" i="25"/>
  <c r="B428" i="25"/>
  <c r="B424" i="25"/>
  <c r="B420" i="25"/>
  <c r="B380" i="25"/>
  <c r="B376" i="25"/>
  <c r="B372" i="25"/>
  <c r="B368" i="25"/>
  <c r="B364" i="25"/>
  <c r="B360" i="25"/>
  <c r="B356" i="25"/>
  <c r="B352" i="25"/>
  <c r="B348" i="25"/>
  <c r="B344" i="25"/>
  <c r="B340" i="25"/>
  <c r="B336" i="25"/>
  <c r="B435" i="25"/>
  <c r="B431" i="25"/>
  <c r="B427" i="25"/>
  <c r="B423" i="25"/>
  <c r="B383" i="25"/>
  <c r="B379" i="25"/>
  <c r="B375" i="25"/>
  <c r="B371" i="25"/>
  <c r="B367" i="25"/>
  <c r="B363" i="25"/>
  <c r="B359" i="25"/>
  <c r="B355" i="25"/>
  <c r="B351" i="25"/>
  <c r="B347" i="25"/>
  <c r="B343" i="25"/>
  <c r="B339" i="25"/>
  <c r="B335" i="25"/>
  <c r="B434" i="25"/>
  <c r="B382" i="25"/>
  <c r="B366" i="25"/>
  <c r="B350" i="25"/>
  <c r="B334" i="25"/>
  <c r="B330" i="25"/>
  <c r="B326" i="25"/>
  <c r="B322" i="25"/>
  <c r="B318" i="25"/>
  <c r="B314" i="25"/>
  <c r="B310" i="25"/>
  <c r="B306" i="25"/>
  <c r="B302" i="25"/>
  <c r="B298" i="25"/>
  <c r="B294" i="25"/>
  <c r="B338" i="25"/>
  <c r="B323" i="25"/>
  <c r="B430" i="25"/>
  <c r="B378" i="25"/>
  <c r="B362" i="25"/>
  <c r="B346" i="25"/>
  <c r="B333" i="25"/>
  <c r="B329" i="25"/>
  <c r="B325" i="25"/>
  <c r="B321" i="25"/>
  <c r="B317" i="25"/>
  <c r="B313" i="25"/>
  <c r="B309" i="25"/>
  <c r="B305" i="25"/>
  <c r="B301" i="25"/>
  <c r="B297" i="25"/>
  <c r="B422" i="25"/>
  <c r="B354" i="25"/>
  <c r="B327" i="25"/>
  <c r="B426" i="25"/>
  <c r="B374" i="25"/>
  <c r="B358" i="25"/>
  <c r="B342" i="25"/>
  <c r="B332" i="25"/>
  <c r="B328" i="25"/>
  <c r="B324" i="25"/>
  <c r="B320" i="25"/>
  <c r="B316" i="25"/>
  <c r="B312" i="25"/>
  <c r="B308" i="25"/>
  <c r="B304" i="25"/>
  <c r="B300" i="25"/>
  <c r="B296" i="25"/>
  <c r="B370" i="25"/>
  <c r="B331" i="25"/>
  <c r="B319" i="25"/>
  <c r="B315" i="25"/>
  <c r="B299" i="25"/>
  <c r="B311" i="25"/>
  <c r="B295" i="25"/>
  <c r="B303" i="25"/>
  <c r="B307" i="25"/>
  <c r="B23" i="18"/>
  <c r="B68" i="18"/>
  <c r="B114" i="18"/>
  <c r="B160" i="18"/>
  <c r="F3901" i="12"/>
  <c r="A22" i="45"/>
  <c r="A23" i="45"/>
  <c r="A24" i="45"/>
  <c r="A25" i="45"/>
  <c r="A26" i="45"/>
  <c r="A27" i="45"/>
  <c r="A28" i="45"/>
  <c r="A29" i="45"/>
  <c r="A30" i="45"/>
  <c r="A31" i="45"/>
  <c r="A32" i="45"/>
  <c r="A33" i="45"/>
  <c r="A34" i="45"/>
  <c r="A35" i="45"/>
  <c r="A36" i="45"/>
  <c r="A37" i="45"/>
  <c r="A38" i="45"/>
  <c r="A39" i="45"/>
  <c r="A40" i="45"/>
  <c r="A41" i="45"/>
  <c r="A42" i="45"/>
  <c r="A43" i="45"/>
  <c r="A44" i="45"/>
  <c r="A45" i="45"/>
  <c r="A46" i="45"/>
  <c r="A47" i="45"/>
  <c r="A48" i="45"/>
  <c r="A49" i="45"/>
  <c r="A50" i="45"/>
  <c r="A51" i="45"/>
  <c r="A52" i="45"/>
  <c r="A53" i="45"/>
  <c r="A54" i="45"/>
  <c r="A55" i="45"/>
  <c r="A56" i="45"/>
  <c r="A57" i="45"/>
  <c r="A58" i="45"/>
  <c r="A59" i="45"/>
  <c r="A60" i="45"/>
  <c r="A61" i="45"/>
  <c r="A62" i="45"/>
  <c r="A63" i="45"/>
  <c r="A64" i="45"/>
  <c r="A65" i="45"/>
  <c r="A66" i="45"/>
  <c r="A67" i="45"/>
  <c r="A68" i="45"/>
  <c r="A69" i="45"/>
  <c r="A70" i="45"/>
  <c r="A71" i="45"/>
  <c r="A72" i="45"/>
  <c r="A73" i="45"/>
  <c r="A74" i="45"/>
  <c r="A75" i="45"/>
  <c r="A76" i="45"/>
  <c r="A77" i="45"/>
  <c r="A78" i="45"/>
  <c r="A79" i="45"/>
  <c r="A80" i="45"/>
  <c r="A81" i="45"/>
  <c r="A82" i="45"/>
  <c r="A83" i="45"/>
  <c r="A84" i="45"/>
  <c r="A85" i="45"/>
  <c r="A86" i="45"/>
  <c r="A87" i="45"/>
  <c r="A88" i="45"/>
  <c r="A89" i="45"/>
  <c r="A90" i="45"/>
  <c r="A91" i="45"/>
  <c r="A92" i="45"/>
  <c r="A93" i="45"/>
  <c r="A94" i="45"/>
  <c r="A95" i="45"/>
  <c r="A96" i="45"/>
  <c r="A97" i="45"/>
  <c r="A98" i="45"/>
  <c r="A99" i="45"/>
  <c r="A100" i="45"/>
  <c r="A101" i="45"/>
  <c r="A102" i="45"/>
  <c r="A103" i="45"/>
  <c r="A104" i="45"/>
  <c r="A105" i="45"/>
  <c r="A106" i="45"/>
  <c r="A107" i="45"/>
  <c r="A108" i="45"/>
  <c r="A109" i="45"/>
  <c r="A110" i="45"/>
  <c r="A111" i="45"/>
  <c r="A112" i="45"/>
  <c r="A113" i="45"/>
  <c r="A114" i="45"/>
  <c r="A115" i="45"/>
  <c r="A116" i="45"/>
  <c r="A117" i="45"/>
  <c r="A118" i="45"/>
  <c r="A119" i="45"/>
  <c r="A120" i="45"/>
  <c r="A121" i="45"/>
  <c r="A122" i="45"/>
  <c r="A123" i="45"/>
  <c r="A124" i="45"/>
  <c r="A125" i="45"/>
  <c r="A126" i="45"/>
  <c r="A127" i="45"/>
  <c r="A128" i="45"/>
  <c r="A129" i="45"/>
  <c r="A130" i="45"/>
  <c r="A131" i="45"/>
  <c r="A132" i="45"/>
  <c r="A133" i="45"/>
  <c r="A134" i="45"/>
  <c r="A135" i="45"/>
  <c r="A136" i="45"/>
  <c r="A137" i="45"/>
  <c r="A138" i="45"/>
  <c r="A139" i="45"/>
  <c r="A140" i="45"/>
  <c r="A141" i="45"/>
  <c r="A142" i="45"/>
  <c r="A143" i="45"/>
  <c r="A144" i="45"/>
  <c r="A145" i="45"/>
  <c r="A146" i="45"/>
  <c r="A147" i="45"/>
  <c r="A148" i="45"/>
  <c r="A149" i="45"/>
  <c r="A150" i="45"/>
  <c r="A151" i="45"/>
  <c r="A152" i="45"/>
  <c r="A153" i="45"/>
  <c r="A154" i="45"/>
  <c r="A155" i="45"/>
  <c r="A156" i="45"/>
  <c r="A157" i="45"/>
  <c r="A158" i="45"/>
  <c r="A159" i="45"/>
  <c r="A160" i="45"/>
  <c r="A161" i="45"/>
  <c r="A162" i="45"/>
  <c r="A163" i="45"/>
  <c r="A164" i="45"/>
  <c r="A165" i="45"/>
  <c r="A166" i="45"/>
  <c r="A167" i="45"/>
  <c r="A168" i="45"/>
  <c r="A169" i="45"/>
  <c r="A170" i="45"/>
  <c r="A171" i="45"/>
  <c r="A172" i="45"/>
  <c r="A173" i="45"/>
  <c r="A174" i="45"/>
  <c r="A175" i="45"/>
  <c r="A176" i="45"/>
  <c r="A177" i="45"/>
  <c r="A178" i="45"/>
  <c r="A179" i="45"/>
  <c r="A180" i="45"/>
  <c r="A181" i="45"/>
  <c r="A182" i="45"/>
  <c r="A183" i="45"/>
  <c r="A184" i="45"/>
  <c r="A185" i="45"/>
  <c r="A186" i="45"/>
  <c r="A187" i="45"/>
  <c r="A188" i="45"/>
  <c r="A189" i="45"/>
  <c r="A190" i="45"/>
  <c r="A191" i="45"/>
  <c r="A192" i="45"/>
  <c r="A193" i="45"/>
  <c r="A194" i="45"/>
  <c r="A195" i="45"/>
  <c r="A196" i="45"/>
  <c r="A197" i="45"/>
  <c r="A198" i="45"/>
  <c r="A199" i="45"/>
  <c r="A200" i="45"/>
  <c r="A201" i="45"/>
  <c r="A202" i="45"/>
  <c r="A203" i="45"/>
  <c r="A204" i="45"/>
  <c r="A205" i="45"/>
  <c r="A206" i="45"/>
  <c r="A207" i="45"/>
  <c r="A208" i="45"/>
  <c r="A209" i="45"/>
  <c r="A210" i="45"/>
  <c r="A211" i="45"/>
  <c r="A212" i="45"/>
  <c r="A213" i="45"/>
  <c r="A214" i="45"/>
  <c r="A215" i="45"/>
  <c r="A216" i="45"/>
  <c r="A217" i="45"/>
  <c r="A218" i="45"/>
  <c r="A219" i="45"/>
  <c r="A220" i="45"/>
  <c r="A221" i="45"/>
  <c r="A222" i="45"/>
  <c r="A223" i="45"/>
  <c r="A224" i="45"/>
  <c r="A225" i="45"/>
  <c r="A226" i="45"/>
  <c r="A227" i="45"/>
  <c r="A228" i="45"/>
  <c r="A229" i="45"/>
  <c r="A230" i="45"/>
  <c r="A231" i="45"/>
  <c r="A232" i="45"/>
  <c r="A233" i="45"/>
  <c r="A234" i="45"/>
  <c r="A235" i="45"/>
  <c r="A236" i="45"/>
  <c r="A237" i="45"/>
  <c r="A238" i="45"/>
  <c r="A239" i="45"/>
  <c r="A240" i="45"/>
  <c r="A241" i="45"/>
  <c r="A242" i="45"/>
  <c r="A243" i="45"/>
  <c r="A244" i="45"/>
  <c r="A245" i="45"/>
  <c r="A246" i="45"/>
  <c r="A247" i="45"/>
  <c r="A248" i="45"/>
  <c r="A249" i="45"/>
  <c r="A250" i="45"/>
  <c r="A251" i="45"/>
  <c r="A252" i="45"/>
  <c r="A253" i="45"/>
  <c r="A254" i="45"/>
  <c r="A255" i="45"/>
  <c r="A256" i="45"/>
  <c r="A257" i="45"/>
  <c r="A258" i="45"/>
  <c r="A259" i="45"/>
  <c r="A260" i="45"/>
  <c r="A261" i="45"/>
  <c r="A262" i="45"/>
  <c r="A263" i="45"/>
  <c r="A264" i="45"/>
  <c r="A265" i="45"/>
  <c r="A266" i="45"/>
  <c r="A267" i="45"/>
  <c r="A268" i="45"/>
  <c r="A269" i="45"/>
  <c r="A270" i="45"/>
  <c r="A271" i="45"/>
  <c r="A272" i="45"/>
  <c r="A273" i="45"/>
  <c r="A274" i="45"/>
  <c r="A275" i="45"/>
  <c r="A276" i="45"/>
  <c r="A277" i="45"/>
  <c r="A278" i="45"/>
  <c r="A279" i="45"/>
  <c r="A280" i="45"/>
  <c r="A281" i="45"/>
  <c r="A282" i="45"/>
  <c r="A283" i="45"/>
  <c r="A284" i="45"/>
  <c r="A285" i="45"/>
  <c r="A286" i="45"/>
  <c r="A287" i="45"/>
  <c r="A288" i="45"/>
  <c r="A289" i="45"/>
  <c r="A290" i="45"/>
  <c r="A291" i="45"/>
  <c r="A292" i="45"/>
  <c r="A293" i="45"/>
  <c r="A294" i="45"/>
  <c r="A295" i="45"/>
  <c r="A296" i="45"/>
  <c r="A297" i="45"/>
  <c r="A298" i="45"/>
  <c r="A299" i="45"/>
  <c r="A300" i="45"/>
  <c r="A301" i="45"/>
  <c r="A302" i="45"/>
  <c r="A303" i="45"/>
  <c r="A304" i="45"/>
  <c r="A305" i="45"/>
  <c r="A306" i="45"/>
  <c r="A307" i="45"/>
  <c r="A308" i="45"/>
  <c r="A309" i="45"/>
  <c r="A310" i="45"/>
  <c r="A311" i="45"/>
  <c r="A312" i="45"/>
  <c r="A313" i="45"/>
  <c r="A314" i="45"/>
  <c r="A315" i="45"/>
  <c r="A316" i="45"/>
  <c r="A317" i="45"/>
  <c r="A318" i="45"/>
  <c r="A319" i="45"/>
  <c r="A320" i="45"/>
  <c r="A321" i="45"/>
  <c r="A322" i="45"/>
  <c r="A323" i="45"/>
  <c r="A324" i="45"/>
  <c r="A325" i="45"/>
  <c r="A326" i="45"/>
  <c r="A327" i="45"/>
  <c r="A328" i="45"/>
  <c r="A329" i="45"/>
  <c r="A330" i="45"/>
  <c r="A331" i="45"/>
  <c r="A332" i="45"/>
  <c r="A333" i="45"/>
  <c r="A334" i="45"/>
  <c r="A335" i="45"/>
  <c r="A336" i="45"/>
  <c r="A337" i="45"/>
  <c r="A338" i="45"/>
  <c r="A339" i="45"/>
  <c r="A340" i="45"/>
  <c r="A341" i="45"/>
  <c r="A342" i="45"/>
  <c r="A343" i="45"/>
  <c r="A344" i="45"/>
  <c r="A345" i="45"/>
  <c r="A346" i="45"/>
  <c r="A347" i="45"/>
  <c r="A348" i="45"/>
  <c r="A349" i="45"/>
  <c r="A350" i="45"/>
  <c r="A351" i="45"/>
  <c r="A352" i="45"/>
  <c r="A353" i="45"/>
  <c r="A354" i="45"/>
  <c r="A355" i="45"/>
  <c r="A356" i="45"/>
  <c r="A357" i="45"/>
  <c r="A358" i="45"/>
  <c r="A359" i="45"/>
  <c r="A360" i="45"/>
  <c r="A361" i="45"/>
  <c r="A362" i="45"/>
  <c r="A363" i="45"/>
  <c r="A364" i="45"/>
  <c r="A365" i="45"/>
  <c r="A366" i="45"/>
  <c r="A367" i="45"/>
  <c r="A368" i="45"/>
  <c r="A369" i="45"/>
  <c r="A370" i="45"/>
  <c r="A371" i="45"/>
  <c r="A372" i="45"/>
  <c r="A373" i="45"/>
  <c r="A374" i="45"/>
  <c r="A375" i="45"/>
  <c r="A376" i="45"/>
  <c r="A377" i="45"/>
  <c r="A378" i="45"/>
  <c r="A379" i="45"/>
  <c r="A380" i="45"/>
  <c r="A381" i="45"/>
  <c r="A382" i="45"/>
  <c r="A383" i="45"/>
  <c r="A384" i="45"/>
  <c r="A385" i="45"/>
  <c r="A386" i="45"/>
  <c r="A387" i="45"/>
  <c r="A388" i="45"/>
  <c r="A389" i="45"/>
  <c r="A390" i="45"/>
  <c r="A391" i="45"/>
  <c r="A392" i="45"/>
  <c r="A393" i="45"/>
  <c r="A394" i="45"/>
  <c r="A395" i="45"/>
  <c r="A396" i="45"/>
  <c r="A397" i="45"/>
  <c r="A398" i="45"/>
  <c r="A399" i="45"/>
  <c r="A400" i="45"/>
  <c r="A401" i="45"/>
  <c r="A402" i="45"/>
  <c r="A403" i="45"/>
  <c r="A404" i="45"/>
  <c r="A405" i="45"/>
  <c r="A406" i="45"/>
  <c r="A407" i="45"/>
  <c r="A408" i="45"/>
  <c r="A409" i="45"/>
  <c r="A410" i="45"/>
  <c r="A411" i="45"/>
  <c r="A412" i="45"/>
  <c r="A413" i="45"/>
  <c r="A414" i="45"/>
  <c r="A415" i="45"/>
  <c r="A416" i="45"/>
  <c r="A417" i="45"/>
  <c r="A418" i="45"/>
  <c r="A419" i="45"/>
  <c r="A420" i="45"/>
  <c r="A421" i="45"/>
  <c r="A422" i="45"/>
  <c r="A423" i="45"/>
  <c r="A424" i="45"/>
  <c r="A425" i="45"/>
  <c r="A426" i="45"/>
  <c r="A427" i="45"/>
  <c r="A428" i="45"/>
  <c r="A429" i="45"/>
  <c r="A430" i="45"/>
  <c r="A431" i="45"/>
  <c r="A432" i="45"/>
  <c r="A433" i="45"/>
  <c r="A434" i="45"/>
  <c r="A435" i="45"/>
  <c r="A436" i="45"/>
  <c r="A437" i="45"/>
  <c r="A438" i="45"/>
  <c r="A439" i="45"/>
  <c r="A440" i="45"/>
  <c r="A441" i="45"/>
  <c r="A442" i="45"/>
  <c r="A443" i="45"/>
  <c r="A444" i="45"/>
  <c r="A445" i="45"/>
  <c r="A446" i="45"/>
  <c r="A447" i="45"/>
  <c r="A448" i="45"/>
  <c r="A449" i="45"/>
  <c r="A450" i="45"/>
  <c r="A451" i="45"/>
  <c r="A452" i="45"/>
  <c r="A453" i="45"/>
  <c r="A454" i="45"/>
  <c r="A455" i="45"/>
  <c r="A456" i="45"/>
  <c r="A457" i="45"/>
  <c r="A458" i="45"/>
  <c r="A459" i="45"/>
  <c r="A460" i="45"/>
  <c r="A461" i="45"/>
  <c r="A462" i="45"/>
  <c r="A463" i="45"/>
  <c r="A464" i="45"/>
  <c r="A465" i="45"/>
  <c r="A466" i="45"/>
  <c r="A467" i="45"/>
  <c r="A468" i="45"/>
  <c r="A469" i="45"/>
  <c r="A470" i="45"/>
  <c r="A471" i="45"/>
  <c r="A472" i="45"/>
  <c r="A473" i="45"/>
  <c r="A474" i="45"/>
  <c r="A475" i="45"/>
  <c r="A476" i="45"/>
  <c r="A477" i="45"/>
  <c r="A478" i="45"/>
  <c r="A479" i="45"/>
  <c r="A480" i="45"/>
  <c r="A481" i="45"/>
  <c r="A482" i="45"/>
  <c r="A483" i="45"/>
  <c r="A484" i="45"/>
  <c r="A485" i="45"/>
  <c r="A486" i="45"/>
  <c r="A487" i="45"/>
  <c r="A488" i="45"/>
  <c r="A489" i="45"/>
  <c r="A490" i="45"/>
  <c r="A491" i="45"/>
  <c r="A492" i="45"/>
  <c r="A493" i="45"/>
  <c r="A494" i="45"/>
  <c r="A495" i="45"/>
  <c r="A496" i="45"/>
  <c r="A497" i="45"/>
  <c r="A498" i="45"/>
  <c r="A499" i="45"/>
  <c r="A500" i="45"/>
  <c r="A501" i="45"/>
  <c r="A502" i="45"/>
  <c r="A503" i="45"/>
  <c r="A504" i="45"/>
  <c r="A505" i="45"/>
  <c r="A506" i="45"/>
  <c r="A507" i="45"/>
  <c r="A508" i="45"/>
  <c r="A509" i="45"/>
  <c r="A510" i="45"/>
  <c r="A511" i="45"/>
  <c r="A512" i="45"/>
  <c r="A513" i="45"/>
  <c r="A514" i="45"/>
  <c r="A515" i="45"/>
  <c r="A516" i="45"/>
  <c r="A517" i="45"/>
  <c r="A518" i="45"/>
  <c r="A519" i="45"/>
  <c r="A520" i="45"/>
  <c r="A521" i="45"/>
  <c r="A522" i="45"/>
  <c r="A523" i="45"/>
  <c r="A524" i="45"/>
  <c r="A525" i="45"/>
  <c r="A526" i="45"/>
  <c r="A527" i="45"/>
  <c r="A528" i="45"/>
  <c r="A529" i="45"/>
  <c r="A530" i="45"/>
  <c r="A531" i="45"/>
  <c r="A532" i="45"/>
  <c r="A533" i="45"/>
  <c r="A534" i="45"/>
  <c r="A535" i="45"/>
  <c r="A536" i="45"/>
  <c r="A537" i="45"/>
  <c r="A538" i="45"/>
  <c r="A539" i="45"/>
  <c r="A540" i="45"/>
  <c r="A541" i="45"/>
  <c r="A542" i="45"/>
  <c r="A543" i="45"/>
  <c r="A544" i="45"/>
  <c r="A545" i="45"/>
  <c r="A546" i="45"/>
  <c r="A547" i="45"/>
  <c r="A548" i="45"/>
  <c r="A549" i="45"/>
  <c r="A550" i="45"/>
  <c r="A551" i="45"/>
  <c r="A552" i="45"/>
  <c r="A553" i="45"/>
  <c r="A554" i="45"/>
  <c r="A555" i="45"/>
  <c r="A556" i="45"/>
  <c r="A557" i="45"/>
  <c r="A558" i="45"/>
  <c r="A559" i="45"/>
  <c r="A560" i="45"/>
  <c r="A561" i="45"/>
  <c r="A562" i="45"/>
  <c r="A563" i="45"/>
  <c r="A564" i="45"/>
  <c r="A565" i="45"/>
  <c r="A566" i="45"/>
  <c r="A567" i="45"/>
  <c r="A568" i="45"/>
  <c r="A569" i="45"/>
  <c r="A570" i="45"/>
  <c r="A571" i="45"/>
  <c r="A572" i="45"/>
  <c r="A573" i="45"/>
  <c r="A574" i="45"/>
  <c r="A575" i="45"/>
  <c r="A576" i="45"/>
  <c r="A577" i="45"/>
  <c r="A578" i="45"/>
  <c r="A579" i="45"/>
  <c r="A580" i="45"/>
  <c r="A581" i="45"/>
  <c r="A582" i="45"/>
  <c r="A583" i="45"/>
  <c r="A584" i="45"/>
  <c r="A585" i="45"/>
  <c r="A586" i="45"/>
  <c r="A587" i="45"/>
  <c r="A588" i="45"/>
  <c r="A589" i="45"/>
  <c r="A590" i="45"/>
  <c r="A591" i="45"/>
  <c r="A592" i="45"/>
  <c r="A593" i="45"/>
  <c r="A594" i="45"/>
  <c r="A595" i="45"/>
  <c r="A596" i="45"/>
  <c r="A597" i="45"/>
  <c r="A598" i="45"/>
  <c r="A599" i="45"/>
  <c r="A600" i="45"/>
  <c r="A601" i="45"/>
  <c r="A602" i="45"/>
  <c r="A603" i="45"/>
  <c r="A604" i="45"/>
  <c r="A605" i="45"/>
  <c r="A606" i="45"/>
  <c r="A607" i="45"/>
  <c r="A608" i="45"/>
  <c r="A609" i="45"/>
  <c r="A610" i="45"/>
  <c r="A611" i="45"/>
  <c r="A612" i="45"/>
  <c r="A613" i="45"/>
  <c r="A614" i="45"/>
  <c r="A615" i="45"/>
  <c r="A616" i="45"/>
  <c r="A617" i="45"/>
  <c r="A618" i="45"/>
  <c r="A619" i="45"/>
  <c r="A620" i="45"/>
  <c r="A621" i="45"/>
  <c r="A622" i="45"/>
  <c r="A623" i="45"/>
  <c r="A624" i="45"/>
  <c r="A625" i="45"/>
  <c r="A626" i="45"/>
  <c r="A627" i="45"/>
  <c r="A628" i="45"/>
  <c r="A629" i="45"/>
  <c r="A630" i="45"/>
  <c r="A631" i="45"/>
  <c r="A632" i="45"/>
  <c r="A633" i="45"/>
  <c r="A634" i="45"/>
  <c r="A635" i="45"/>
  <c r="A636" i="45"/>
  <c r="A637" i="45"/>
  <c r="A638" i="45"/>
  <c r="A639" i="45"/>
  <c r="A640" i="45"/>
  <c r="A641" i="45"/>
  <c r="A642" i="45"/>
  <c r="A643" i="45"/>
  <c r="A644" i="45"/>
  <c r="A645" i="45"/>
  <c r="A646" i="45"/>
  <c r="A647" i="45"/>
  <c r="A648" i="45"/>
  <c r="A649" i="45"/>
  <c r="A650" i="45"/>
  <c r="A651" i="45"/>
  <c r="A652" i="45"/>
  <c r="A653" i="45"/>
  <c r="A654" i="45"/>
  <c r="A655" i="45"/>
  <c r="A656" i="45"/>
  <c r="A657" i="45"/>
  <c r="A658" i="45"/>
  <c r="A659" i="45"/>
  <c r="A660" i="45"/>
  <c r="A661" i="45"/>
  <c r="A662" i="45"/>
  <c r="A663" i="45"/>
  <c r="A664" i="45"/>
  <c r="A665" i="45"/>
  <c r="A666" i="45"/>
  <c r="A667" i="45"/>
  <c r="A668" i="45"/>
  <c r="A669" i="45"/>
  <c r="A670" i="45"/>
  <c r="A671" i="45"/>
  <c r="A672" i="45"/>
  <c r="A673" i="45"/>
  <c r="A674" i="45"/>
  <c r="A675" i="45"/>
  <c r="A676" i="45"/>
  <c r="A677" i="45"/>
  <c r="A678" i="45"/>
  <c r="A679" i="45"/>
  <c r="A680" i="45"/>
  <c r="A681" i="45"/>
  <c r="A682" i="45"/>
  <c r="A683" i="45"/>
  <c r="A684" i="45"/>
  <c r="A685" i="45"/>
  <c r="A686" i="45"/>
  <c r="A687" i="45"/>
  <c r="A688" i="45"/>
  <c r="A689" i="45"/>
  <c r="A690" i="45"/>
  <c r="A691" i="45"/>
  <c r="A692" i="45"/>
  <c r="A693" i="45"/>
  <c r="A694" i="45"/>
  <c r="A695" i="45"/>
  <c r="A696" i="45"/>
  <c r="A697" i="45"/>
  <c r="A698" i="45"/>
  <c r="A699" i="45"/>
  <c r="A700" i="45"/>
  <c r="A701" i="45"/>
  <c r="A702" i="45"/>
  <c r="A703" i="45"/>
  <c r="A704" i="45"/>
  <c r="A705" i="45"/>
  <c r="A706" i="45"/>
  <c r="A707" i="45"/>
  <c r="A708" i="45"/>
  <c r="A709" i="45"/>
  <c r="A710" i="45"/>
  <c r="A711" i="45"/>
  <c r="A712" i="45"/>
  <c r="A713" i="45"/>
  <c r="A714" i="45"/>
  <c r="A715" i="45"/>
  <c r="A716" i="45"/>
  <c r="A717" i="45"/>
  <c r="A718" i="45"/>
  <c r="A719" i="45"/>
  <c r="A720" i="45"/>
  <c r="A721" i="45"/>
  <c r="A722" i="45"/>
  <c r="A723" i="45"/>
  <c r="A724" i="45"/>
  <c r="A725" i="45"/>
  <c r="A726" i="45"/>
  <c r="A727" i="45"/>
  <c r="A728" i="45"/>
  <c r="A729" i="45"/>
  <c r="A730" i="45"/>
  <c r="A731" i="45"/>
  <c r="A732" i="45"/>
  <c r="A733" i="45"/>
  <c r="A734" i="45"/>
  <c r="A735" i="45"/>
  <c r="A736" i="45"/>
  <c r="A737" i="45"/>
  <c r="A738" i="45"/>
  <c r="A739" i="45"/>
  <c r="A740" i="45"/>
  <c r="A741" i="45"/>
  <c r="A742" i="45"/>
  <c r="A743" i="45"/>
  <c r="A744" i="45"/>
  <c r="A745" i="45"/>
  <c r="A746" i="45"/>
  <c r="A747" i="45"/>
  <c r="A748" i="45"/>
  <c r="A749" i="45"/>
  <c r="A750" i="45"/>
  <c r="A751" i="45"/>
  <c r="A752" i="45"/>
  <c r="A753" i="45"/>
  <c r="A754" i="45"/>
  <c r="A755" i="45"/>
  <c r="A756" i="45"/>
  <c r="A757" i="45"/>
  <c r="A758" i="45"/>
  <c r="A759" i="45"/>
  <c r="A760" i="45"/>
  <c r="A761" i="45"/>
  <c r="A762" i="45"/>
  <c r="A763" i="45"/>
  <c r="A764" i="45"/>
  <c r="A765" i="45"/>
  <c r="A766" i="45"/>
  <c r="A767" i="45"/>
  <c r="A768" i="45"/>
  <c r="A769" i="45"/>
  <c r="A770" i="45"/>
  <c r="A771" i="45"/>
  <c r="A772" i="45"/>
  <c r="A773" i="45"/>
  <c r="A774" i="45"/>
  <c r="A775" i="45"/>
  <c r="A776" i="45"/>
  <c r="A777" i="45"/>
  <c r="A778" i="45"/>
  <c r="A779" i="45"/>
  <c r="A780" i="45"/>
  <c r="A781" i="45"/>
  <c r="A782" i="45"/>
  <c r="A783" i="45"/>
  <c r="A784" i="45"/>
  <c r="A785" i="45"/>
  <c r="A786" i="45"/>
  <c r="A787" i="45"/>
  <c r="A788" i="45"/>
  <c r="A789" i="45"/>
  <c r="A790" i="45"/>
  <c r="A791" i="45"/>
  <c r="A792" i="45"/>
  <c r="A793" i="45"/>
  <c r="A794" i="45"/>
  <c r="A795" i="45"/>
  <c r="A796" i="45"/>
  <c r="A797" i="45"/>
  <c r="A798" i="45"/>
  <c r="A799" i="45"/>
  <c r="A800" i="45"/>
  <c r="A801" i="45"/>
  <c r="A802" i="45"/>
  <c r="A803" i="45"/>
  <c r="A804" i="45"/>
  <c r="A805" i="45"/>
  <c r="A806" i="45"/>
  <c r="A807" i="45"/>
  <c r="A808" i="45"/>
  <c r="A809" i="45"/>
  <c r="A810" i="45"/>
  <c r="A811" i="45"/>
  <c r="A812" i="45"/>
  <c r="A813" i="45"/>
  <c r="A814" i="45"/>
  <c r="A815" i="45"/>
  <c r="A816" i="45"/>
  <c r="A817" i="45"/>
  <c r="A818" i="45"/>
  <c r="A819" i="45"/>
  <c r="A820" i="45"/>
  <c r="A821" i="45"/>
  <c r="A822" i="45"/>
  <c r="A823" i="45"/>
  <c r="A824" i="45"/>
  <c r="A825" i="45"/>
  <c r="A826" i="45"/>
  <c r="A827" i="45"/>
  <c r="A828" i="45"/>
  <c r="A829" i="45"/>
  <c r="A830" i="45"/>
  <c r="A831" i="45"/>
  <c r="A832" i="45"/>
  <c r="A833" i="45"/>
  <c r="A834" i="45"/>
  <c r="A835" i="45"/>
  <c r="A836" i="45"/>
  <c r="A837" i="45"/>
  <c r="A838" i="45"/>
  <c r="A839" i="45"/>
  <c r="A840" i="45"/>
  <c r="A841" i="45"/>
  <c r="A842" i="45"/>
  <c r="A843" i="45"/>
  <c r="A844" i="45"/>
  <c r="A845" i="45"/>
  <c r="A846" i="45"/>
  <c r="A847" i="45"/>
  <c r="A848" i="45"/>
  <c r="A849" i="45"/>
  <c r="A850" i="45"/>
  <c r="A851" i="45"/>
  <c r="A852" i="45"/>
  <c r="A853" i="45"/>
  <c r="A854" i="45"/>
  <c r="A855" i="45"/>
  <c r="A856" i="45"/>
  <c r="A857" i="45"/>
  <c r="A858" i="45"/>
  <c r="A859" i="45"/>
  <c r="A860" i="45"/>
  <c r="A861" i="45"/>
  <c r="A862" i="45"/>
  <c r="A863" i="45"/>
  <c r="A864" i="45"/>
  <c r="A865" i="45"/>
  <c r="A866" i="45"/>
  <c r="A867" i="45"/>
  <c r="A868" i="45"/>
  <c r="A869" i="45"/>
  <c r="A870" i="45"/>
  <c r="A871" i="45"/>
  <c r="A872" i="45"/>
  <c r="A873" i="45"/>
  <c r="A874" i="45"/>
  <c r="A875" i="45"/>
  <c r="A876" i="45"/>
  <c r="A877" i="45"/>
  <c r="A878" i="45"/>
  <c r="A879" i="45"/>
  <c r="A880" i="45"/>
  <c r="A881" i="45"/>
  <c r="A882" i="45"/>
  <c r="A883" i="45"/>
  <c r="A884" i="45"/>
  <c r="A885" i="45"/>
  <c r="A886" i="45"/>
  <c r="A887" i="45"/>
  <c r="A888" i="45"/>
  <c r="A889" i="45"/>
  <c r="A890" i="45"/>
  <c r="A891" i="45"/>
  <c r="A892" i="45"/>
  <c r="A893" i="45"/>
  <c r="A894" i="45"/>
  <c r="A895" i="45"/>
  <c r="A896" i="45"/>
  <c r="A897" i="45"/>
  <c r="A898" i="45"/>
  <c r="A899" i="45"/>
  <c r="A900" i="45"/>
  <c r="A901" i="45"/>
  <c r="A902" i="45"/>
  <c r="A903" i="45"/>
  <c r="A904" i="45"/>
  <c r="A905" i="45"/>
  <c r="A906" i="45"/>
  <c r="A907" i="45"/>
  <c r="A908" i="45"/>
  <c r="A909" i="45"/>
  <c r="A910" i="45"/>
  <c r="A911" i="45"/>
  <c r="A912" i="45"/>
  <c r="A913" i="45"/>
  <c r="A914" i="45"/>
  <c r="A915" i="45"/>
  <c r="A916" i="45"/>
  <c r="A917" i="45"/>
  <c r="A918" i="45"/>
  <c r="A919" i="45"/>
  <c r="A920" i="45"/>
  <c r="A921" i="45"/>
  <c r="A922" i="45"/>
  <c r="A923" i="45"/>
  <c r="A924" i="45"/>
  <c r="A925" i="45"/>
  <c r="A926" i="45"/>
  <c r="A927" i="45"/>
  <c r="A928" i="45"/>
  <c r="A929" i="45"/>
  <c r="A930" i="45"/>
  <c r="A931" i="45"/>
  <c r="A932" i="45"/>
  <c r="A933" i="45"/>
  <c r="A934" i="45"/>
  <c r="A935" i="45"/>
  <c r="A936" i="45"/>
  <c r="A937" i="45"/>
  <c r="A938" i="45"/>
  <c r="A939" i="45"/>
  <c r="A940" i="45"/>
  <c r="A941" i="45"/>
  <c r="A942" i="45"/>
  <c r="A943" i="45"/>
  <c r="A944" i="45"/>
  <c r="A945" i="45"/>
  <c r="A946" i="45"/>
  <c r="A947" i="45"/>
  <c r="A948" i="45"/>
  <c r="A949" i="45"/>
  <c r="A950" i="45"/>
  <c r="A951" i="45"/>
  <c r="A952" i="45"/>
  <c r="A953" i="45"/>
  <c r="A954" i="45"/>
  <c r="A955" i="45"/>
  <c r="A956" i="45"/>
  <c r="A957" i="45"/>
  <c r="A958" i="45"/>
  <c r="A959" i="45"/>
  <c r="A960" i="45"/>
  <c r="A961" i="45"/>
  <c r="A962" i="45"/>
  <c r="A963" i="45"/>
  <c r="A964" i="45"/>
  <c r="A965" i="45"/>
  <c r="A966" i="45"/>
  <c r="A967" i="45"/>
  <c r="A968" i="45"/>
  <c r="A969" i="45"/>
  <c r="A970" i="45"/>
  <c r="A971" i="45"/>
  <c r="A972" i="45"/>
  <c r="A973" i="45"/>
  <c r="A974" i="45"/>
  <c r="A975" i="45"/>
  <c r="A976" i="45"/>
  <c r="A977" i="45"/>
  <c r="A978" i="45"/>
  <c r="A979" i="45"/>
  <c r="A980" i="45"/>
  <c r="A981" i="45"/>
  <c r="A982" i="45"/>
  <c r="A983" i="45"/>
  <c r="A984" i="45"/>
  <c r="A985" i="45"/>
  <c r="A986" i="45"/>
  <c r="A987" i="45"/>
  <c r="A988" i="45"/>
  <c r="A989" i="45"/>
  <c r="A990" i="45"/>
  <c r="A991" i="45"/>
  <c r="A992" i="45"/>
  <c r="A993" i="45"/>
  <c r="A994" i="45"/>
  <c r="A995" i="45"/>
  <c r="A996" i="45"/>
  <c r="A997" i="45"/>
  <c r="A998" i="45"/>
  <c r="A999" i="45"/>
  <c r="A1000" i="45"/>
  <c r="A1001" i="45"/>
  <c r="A1002" i="45"/>
  <c r="A1003" i="45"/>
  <c r="A1004" i="45"/>
  <c r="A1005" i="45"/>
  <c r="A1006" i="45"/>
  <c r="A1007" i="45"/>
  <c r="A1008" i="45"/>
  <c r="A1009" i="45"/>
  <c r="A1010" i="45"/>
  <c r="A1011" i="45"/>
  <c r="A1012" i="45"/>
  <c r="A1013" i="45"/>
  <c r="A1014" i="45"/>
  <c r="A1015" i="45"/>
  <c r="A1016" i="45"/>
  <c r="A1017" i="45"/>
  <c r="A1018" i="45"/>
  <c r="A1019" i="45"/>
  <c r="A1020" i="45"/>
  <c r="A1021" i="45"/>
  <c r="A1022" i="45"/>
  <c r="A1023" i="45"/>
  <c r="A1024" i="45"/>
  <c r="A1025" i="45"/>
  <c r="A1026" i="45"/>
  <c r="A1027" i="45"/>
  <c r="A1028" i="45"/>
  <c r="A1029" i="45"/>
  <c r="A1030" i="45"/>
  <c r="A1031" i="45"/>
  <c r="A1032" i="45"/>
  <c r="A1033" i="45"/>
  <c r="A1034" i="45"/>
  <c r="A1035" i="45"/>
  <c r="A1036" i="45"/>
  <c r="A1037" i="45"/>
  <c r="A1038" i="45"/>
  <c r="A1039" i="45"/>
  <c r="A1040" i="45"/>
  <c r="A1041" i="45"/>
  <c r="A1042" i="45"/>
  <c r="A1043" i="45"/>
  <c r="A1044" i="45"/>
  <c r="A1045" i="45"/>
  <c r="A1046" i="45"/>
  <c r="A1047" i="45"/>
  <c r="A1048" i="45"/>
  <c r="A1049" i="45"/>
  <c r="A1050" i="45"/>
  <c r="A1051" i="45"/>
  <c r="A1052" i="45"/>
  <c r="A1053" i="45"/>
  <c r="A1054" i="45"/>
  <c r="A1055" i="45"/>
  <c r="A1056" i="45"/>
  <c r="A1057" i="45"/>
  <c r="A1058" i="45"/>
  <c r="A1059" i="45"/>
  <c r="A1060" i="45"/>
  <c r="A1061" i="45"/>
  <c r="A1062" i="45"/>
  <c r="A1063" i="45"/>
  <c r="A1064" i="45"/>
  <c r="A1065" i="45"/>
  <c r="A1066" i="45"/>
  <c r="A1067" i="45"/>
  <c r="A1068" i="45"/>
  <c r="A1069" i="45"/>
  <c r="A1070" i="45"/>
  <c r="A1071" i="45"/>
  <c r="A1072" i="45"/>
  <c r="A1073" i="45"/>
  <c r="A1074" i="45"/>
  <c r="A1075" i="45"/>
  <c r="A1076" i="45"/>
  <c r="A1077" i="45"/>
  <c r="A1078" i="45"/>
  <c r="A1079" i="45"/>
  <c r="A1080" i="45"/>
  <c r="A1081" i="45"/>
  <c r="A1082" i="45"/>
  <c r="A1083" i="45"/>
  <c r="A1084" i="45"/>
  <c r="A1085" i="45"/>
  <c r="A1086" i="45"/>
  <c r="A1087" i="45"/>
  <c r="A1088" i="45"/>
  <c r="A1089" i="45"/>
  <c r="A1090" i="45"/>
  <c r="A1091" i="45"/>
  <c r="A1092" i="45"/>
  <c r="A1093" i="45"/>
  <c r="A1094" i="45"/>
  <c r="A1095" i="45"/>
  <c r="A1096" i="45"/>
  <c r="A1097" i="45"/>
  <c r="A1098" i="45"/>
  <c r="A1099" i="45"/>
  <c r="A1100" i="45"/>
  <c r="A1101" i="45"/>
  <c r="A1102" i="45"/>
  <c r="A1103" i="45"/>
  <c r="A1104" i="45"/>
  <c r="A1105" i="45"/>
  <c r="A1106" i="45"/>
  <c r="A1107" i="45"/>
  <c r="A1108" i="45"/>
  <c r="A1109" i="45"/>
  <c r="A1110" i="45"/>
  <c r="A1111" i="45"/>
  <c r="A1112" i="45"/>
  <c r="A1113" i="45"/>
  <c r="A1114" i="45"/>
  <c r="A1115" i="45"/>
  <c r="A1116" i="45"/>
  <c r="A1117" i="45"/>
  <c r="A1118" i="45"/>
  <c r="A1119" i="45"/>
  <c r="A1120" i="45"/>
  <c r="A1121" i="45"/>
  <c r="A1122" i="45"/>
  <c r="A1123" i="45"/>
  <c r="A1124" i="45"/>
  <c r="A1125" i="45"/>
  <c r="A1126" i="45"/>
  <c r="A1127" i="45"/>
  <c r="A1128" i="45"/>
  <c r="A1129" i="45"/>
  <c r="A1130" i="45"/>
  <c r="A1131" i="45"/>
  <c r="A1132" i="45"/>
  <c r="A1133" i="45"/>
  <c r="A1134" i="45"/>
  <c r="A1135" i="45"/>
  <c r="A1136" i="45"/>
  <c r="A1137" i="45"/>
  <c r="A1138" i="45"/>
  <c r="A1139" i="45"/>
  <c r="A1140" i="45"/>
  <c r="A1141" i="45"/>
  <c r="A1142" i="45"/>
  <c r="A1143" i="45"/>
  <c r="A1144" i="45"/>
  <c r="A1145" i="45"/>
  <c r="A1146" i="45"/>
  <c r="A1147" i="45"/>
  <c r="A1148" i="45"/>
  <c r="A1149" i="45"/>
  <c r="A1150" i="45"/>
  <c r="A1151" i="45"/>
  <c r="A1152" i="45"/>
  <c r="A1153" i="45"/>
  <c r="A1154" i="45"/>
  <c r="A1155" i="45"/>
  <c r="A1156" i="45"/>
  <c r="A1157" i="45"/>
  <c r="A1158" i="45"/>
  <c r="A1159" i="45"/>
  <c r="A1160" i="45"/>
  <c r="A1161" i="45"/>
  <c r="A1162" i="45"/>
  <c r="A1163" i="45"/>
  <c r="A1164" i="45"/>
  <c r="A1165" i="45"/>
  <c r="A1166" i="45"/>
  <c r="A1167" i="45"/>
  <c r="A1168" i="45"/>
  <c r="A1169" i="45"/>
  <c r="A1170" i="45"/>
  <c r="A1171" i="45"/>
  <c r="A1172" i="45"/>
  <c r="A1173" i="45"/>
  <c r="A1174" i="45"/>
  <c r="A1175" i="45"/>
  <c r="A1176" i="45"/>
  <c r="A1177" i="45"/>
  <c r="A1178" i="45"/>
  <c r="A1179" i="45"/>
  <c r="A1180" i="45"/>
  <c r="A1181" i="45"/>
  <c r="A1182" i="45"/>
  <c r="A1183" i="45"/>
  <c r="A1184" i="45"/>
  <c r="A1185" i="45"/>
  <c r="A1186" i="45"/>
  <c r="A1187" i="45"/>
  <c r="A1188" i="45"/>
  <c r="A1189" i="45"/>
  <c r="A1190" i="45"/>
  <c r="A1191" i="45"/>
  <c r="A1192" i="45"/>
  <c r="A1193" i="45"/>
  <c r="A1194" i="45"/>
  <c r="A1195" i="45"/>
  <c r="A1196" i="45"/>
  <c r="A1197" i="45"/>
  <c r="A1198" i="45"/>
  <c r="A1199" i="45"/>
  <c r="A1200" i="45"/>
  <c r="A1201" i="45"/>
  <c r="A1202" i="45"/>
  <c r="A1203" i="45"/>
  <c r="A1204" i="45"/>
  <c r="A1205" i="45"/>
  <c r="A1206" i="45"/>
  <c r="A1207" i="45"/>
  <c r="A1208" i="45"/>
  <c r="A1209" i="45"/>
  <c r="A1210" i="45"/>
  <c r="A1211" i="45"/>
  <c r="A1212" i="45"/>
  <c r="A1213" i="45"/>
  <c r="A1214" i="45"/>
  <c r="A1215" i="45"/>
  <c r="A1216" i="45"/>
  <c r="A1217" i="45"/>
  <c r="A1218" i="45"/>
  <c r="A1219" i="45"/>
  <c r="A1220" i="45"/>
  <c r="A1221" i="45"/>
  <c r="A1222" i="45"/>
  <c r="A1223" i="45"/>
  <c r="A1224" i="45"/>
  <c r="A1225" i="45"/>
  <c r="A1226" i="45"/>
  <c r="A1227" i="45"/>
  <c r="A1228" i="45"/>
  <c r="A1229" i="45"/>
  <c r="A1230" i="45"/>
  <c r="A1231" i="45"/>
  <c r="A1232" i="45"/>
  <c r="A1233" i="45"/>
  <c r="A1234" i="45"/>
  <c r="A1235" i="45"/>
  <c r="A1236" i="45"/>
  <c r="A1237" i="45"/>
  <c r="A1238" i="45"/>
  <c r="A1239" i="45"/>
  <c r="A1240" i="45"/>
  <c r="A1241" i="45"/>
  <c r="A1242" i="45"/>
  <c r="A1243" i="45"/>
  <c r="A1244" i="45"/>
  <c r="A1245" i="45"/>
  <c r="A1246" i="45"/>
  <c r="A1247" i="45"/>
  <c r="A1248" i="45"/>
  <c r="A1249" i="45"/>
  <c r="A1250" i="45"/>
  <c r="A1251" i="45"/>
  <c r="A1252" i="45"/>
  <c r="A1253" i="45"/>
  <c r="A1254" i="45"/>
  <c r="A1255" i="45"/>
  <c r="A1256" i="45"/>
  <c r="A1257" i="45"/>
  <c r="A1258" i="45"/>
  <c r="A1259" i="45"/>
  <c r="A1260" i="45"/>
  <c r="A1261" i="45"/>
  <c r="A1262" i="45"/>
  <c r="A1263" i="45"/>
  <c r="A1264" i="45"/>
  <c r="A1265" i="45"/>
  <c r="A1266" i="45"/>
  <c r="A1267" i="45"/>
  <c r="A1268" i="45"/>
  <c r="A1269" i="45"/>
  <c r="A1270" i="45"/>
  <c r="A1271" i="45"/>
  <c r="A1272" i="45"/>
  <c r="A1273" i="45"/>
  <c r="A1274" i="45"/>
  <c r="A1275" i="45"/>
  <c r="A1276" i="45"/>
  <c r="A1277" i="45"/>
  <c r="A1278" i="45"/>
  <c r="A1279" i="45"/>
  <c r="A1280" i="45"/>
  <c r="A1281" i="45"/>
  <c r="A1282" i="45"/>
  <c r="A1283" i="45"/>
  <c r="A1284" i="45"/>
  <c r="A1285" i="45"/>
  <c r="A1286" i="45"/>
  <c r="A1287" i="45"/>
  <c r="A1288" i="45"/>
  <c r="A1289" i="45"/>
  <c r="A1290" i="45"/>
  <c r="A1291" i="45"/>
  <c r="A1292" i="45"/>
  <c r="A1293" i="45"/>
  <c r="A1294" i="45"/>
  <c r="A1295" i="45"/>
  <c r="A1296" i="45"/>
  <c r="A1297" i="45"/>
  <c r="A1298" i="45"/>
  <c r="A1299" i="45"/>
  <c r="A1300" i="45"/>
  <c r="A1301" i="45"/>
  <c r="A1302" i="45"/>
  <c r="A1303" i="45"/>
  <c r="A1304" i="45"/>
  <c r="A1305" i="45"/>
  <c r="A1306" i="45"/>
  <c r="A1307" i="45"/>
  <c r="A1308" i="45"/>
  <c r="A1309" i="45"/>
  <c r="A1310" i="45"/>
  <c r="A1311" i="45"/>
  <c r="A1312" i="45"/>
  <c r="A1313" i="45"/>
  <c r="A1314" i="45"/>
  <c r="A1315" i="45"/>
  <c r="A1316" i="45"/>
  <c r="A1317" i="45"/>
  <c r="A1318" i="45"/>
  <c r="A1319" i="45"/>
  <c r="A1320" i="45"/>
  <c r="A1321" i="45"/>
  <c r="A1322" i="45"/>
  <c r="A1323" i="45"/>
  <c r="A1324" i="45"/>
  <c r="A1325" i="45"/>
  <c r="A1326" i="45"/>
  <c r="A1327" i="45"/>
  <c r="A1328" i="45"/>
  <c r="A1329" i="45"/>
  <c r="A1330" i="45"/>
  <c r="A1331" i="45"/>
  <c r="A1332" i="45"/>
  <c r="A1333" i="45"/>
  <c r="A1334" i="45"/>
  <c r="A1335" i="45"/>
  <c r="A1336" i="45"/>
  <c r="A1337" i="45"/>
  <c r="A1338" i="45"/>
  <c r="A1339" i="45"/>
  <c r="A1340" i="45"/>
  <c r="A1341" i="45"/>
  <c r="A1342" i="45"/>
  <c r="A1343" i="45"/>
  <c r="A1344" i="45"/>
  <c r="A1345" i="45"/>
  <c r="A1346" i="45"/>
  <c r="A1347" i="45"/>
  <c r="A1348" i="45"/>
  <c r="A1349" i="45"/>
  <c r="A1350" i="45"/>
  <c r="A1351" i="45"/>
  <c r="A1352" i="45"/>
  <c r="A1353" i="45"/>
  <c r="A1354" i="45"/>
  <c r="A1355" i="45"/>
  <c r="A1356" i="45"/>
  <c r="A1357" i="45"/>
  <c r="A1358" i="45"/>
  <c r="A1359" i="45"/>
  <c r="A1360" i="45"/>
  <c r="A1361" i="45"/>
  <c r="A1362" i="45"/>
  <c r="A1363" i="45"/>
  <c r="A1364" i="45"/>
  <c r="A1365" i="45"/>
  <c r="A1366" i="45"/>
  <c r="A1367" i="45"/>
  <c r="A1368" i="45"/>
  <c r="A1369" i="45"/>
  <c r="A1370" i="45"/>
  <c r="A1371" i="45"/>
  <c r="A1372" i="45"/>
  <c r="A1373" i="45"/>
  <c r="A1374" i="45"/>
  <c r="A1375" i="45"/>
  <c r="A1376" i="45"/>
  <c r="A1377" i="45"/>
  <c r="A1378" i="45"/>
  <c r="A1379" i="45"/>
  <c r="A1380" i="45"/>
  <c r="A1381" i="45"/>
  <c r="A1382" i="45"/>
  <c r="A1383" i="45"/>
  <c r="A1384" i="45"/>
  <c r="A1385" i="45"/>
  <c r="A1386" i="45"/>
  <c r="A1387" i="45"/>
  <c r="A1388" i="45"/>
  <c r="A1389" i="45"/>
  <c r="A1390" i="45"/>
  <c r="A1391" i="45"/>
  <c r="A1392" i="45"/>
  <c r="A1393" i="45"/>
  <c r="A1394" i="45"/>
  <c r="A1395" i="45"/>
  <c r="A1396" i="45"/>
  <c r="A1397" i="45"/>
  <c r="A1398" i="45"/>
  <c r="A1399" i="45"/>
  <c r="A1400" i="45"/>
  <c r="A1401" i="45"/>
  <c r="A1402" i="45"/>
  <c r="A1403" i="45"/>
  <c r="A1404" i="45"/>
  <c r="A1405" i="45"/>
  <c r="A1406" i="45"/>
  <c r="A1407" i="45"/>
  <c r="A1408" i="45"/>
  <c r="A1409" i="45"/>
  <c r="A1410" i="45"/>
  <c r="A1411" i="45"/>
  <c r="A1412" i="45"/>
  <c r="A1413" i="45"/>
  <c r="A1414" i="45"/>
  <c r="A1415" i="45"/>
  <c r="A1416" i="45"/>
  <c r="A1417" i="45"/>
  <c r="A1418" i="45"/>
  <c r="A1419" i="45"/>
  <c r="A1420" i="45"/>
  <c r="A1421" i="45"/>
  <c r="A1422" i="45"/>
  <c r="A1423" i="45"/>
  <c r="A1424" i="45"/>
  <c r="A1425" i="45"/>
  <c r="A1426" i="45"/>
  <c r="A1427" i="45"/>
  <c r="A1428" i="45"/>
  <c r="A1429" i="45"/>
  <c r="A1430" i="45"/>
  <c r="A1431" i="45"/>
  <c r="A1432" i="45"/>
  <c r="A1433" i="45"/>
  <c r="A1434" i="45"/>
  <c r="A1435" i="45"/>
  <c r="A1436" i="45"/>
  <c r="A1437" i="45"/>
  <c r="A1438" i="45"/>
  <c r="A1439" i="45"/>
  <c r="A1440" i="45"/>
  <c r="A1441" i="45"/>
  <c r="A1442" i="45"/>
  <c r="A1443" i="45"/>
  <c r="A1444" i="45"/>
  <c r="A1445" i="45"/>
  <c r="A1446" i="45"/>
  <c r="A1447" i="45"/>
  <c r="A1448" i="45"/>
  <c r="A1449" i="45"/>
  <c r="A1450" i="45"/>
  <c r="A1451" i="45"/>
  <c r="A1452" i="45"/>
  <c r="A1453" i="45"/>
  <c r="A1454" i="45"/>
  <c r="A1455" i="45"/>
  <c r="A1456" i="45"/>
  <c r="A1457" i="45"/>
  <c r="A1458" i="45"/>
  <c r="A1459" i="45"/>
  <c r="A1460" i="45"/>
  <c r="A1461" i="45"/>
  <c r="A1462" i="45"/>
  <c r="A1463" i="45"/>
  <c r="A1464" i="45"/>
  <c r="A1465" i="45"/>
  <c r="A1466" i="45"/>
  <c r="A1467" i="45"/>
  <c r="A1468" i="45"/>
  <c r="A1469" i="45"/>
  <c r="A1470" i="45"/>
  <c r="A1471" i="45"/>
  <c r="A1472" i="45"/>
  <c r="A1473" i="45"/>
  <c r="A1474" i="45"/>
  <c r="A1475" i="45"/>
  <c r="A1476" i="45"/>
  <c r="A1477" i="45"/>
  <c r="A1478" i="45"/>
  <c r="A1479" i="45"/>
  <c r="A1480" i="45"/>
  <c r="A1481" i="45"/>
  <c r="A1482" i="45"/>
  <c r="A1483" i="45"/>
  <c r="A1484" i="45"/>
  <c r="A1485" i="45"/>
  <c r="A1486" i="45"/>
  <c r="A1487" i="45"/>
  <c r="A1488" i="45"/>
  <c r="A1489" i="45"/>
  <c r="A1490" i="45"/>
  <c r="A1491" i="45"/>
  <c r="A1492" i="45"/>
  <c r="A1493" i="45"/>
  <c r="A1494" i="45"/>
  <c r="A1495" i="45"/>
  <c r="A1496" i="45"/>
  <c r="A1497" i="45"/>
  <c r="A1498" i="45"/>
  <c r="A1499" i="45"/>
  <c r="A1500" i="45"/>
  <c r="A1501" i="45"/>
  <c r="A1502" i="45"/>
  <c r="A1503" i="45"/>
  <c r="A1504" i="45"/>
  <c r="A1505" i="45"/>
  <c r="A1506" i="45"/>
  <c r="A1507" i="45"/>
  <c r="A1508" i="45"/>
  <c r="A1509" i="45"/>
  <c r="A1510" i="45"/>
  <c r="A1511" i="45"/>
  <c r="A1512" i="45"/>
  <c r="A1513" i="45"/>
  <c r="A1514" i="45"/>
  <c r="A1515" i="45"/>
  <c r="A1516" i="45"/>
  <c r="A1517" i="45"/>
  <c r="A1518" i="45"/>
  <c r="A1519" i="45"/>
  <c r="A1520" i="45"/>
  <c r="A1521" i="45"/>
  <c r="A1522" i="45"/>
  <c r="A1523" i="45"/>
  <c r="A1524" i="45"/>
  <c r="A1525" i="45"/>
  <c r="A1526" i="45"/>
  <c r="A1527" i="45"/>
  <c r="A1528" i="45"/>
  <c r="A1529" i="45"/>
  <c r="A1530" i="45"/>
  <c r="A1531" i="45"/>
  <c r="A1532" i="45"/>
  <c r="A1533" i="45"/>
  <c r="A1534" i="45"/>
  <c r="A1535" i="45"/>
  <c r="A1536" i="45"/>
  <c r="A1537" i="45"/>
  <c r="A1538" i="45"/>
  <c r="A1539" i="45"/>
  <c r="A1540" i="45"/>
  <c r="A1541" i="45"/>
  <c r="A1542" i="45"/>
  <c r="A1543" i="45"/>
  <c r="A1544" i="45"/>
  <c r="A1545" i="45"/>
  <c r="A1546" i="45"/>
  <c r="A1547" i="45"/>
  <c r="A1548" i="45"/>
  <c r="A1549" i="45"/>
  <c r="A1550" i="45"/>
  <c r="A1551" i="45"/>
  <c r="A1552" i="45"/>
  <c r="A1553" i="45"/>
  <c r="A1554" i="45"/>
  <c r="A1555" i="45"/>
  <c r="A1556" i="45"/>
  <c r="A1557" i="45"/>
  <c r="A1558" i="45"/>
  <c r="A1559" i="45"/>
  <c r="A1560" i="45"/>
  <c r="A1561" i="45"/>
  <c r="A1562" i="45"/>
  <c r="A1563" i="45"/>
  <c r="A1564" i="45"/>
  <c r="A1565" i="45"/>
  <c r="A1566" i="45"/>
  <c r="A1567" i="45"/>
  <c r="A1568" i="45"/>
  <c r="A1569" i="45"/>
  <c r="A1570" i="45"/>
  <c r="A1571" i="45"/>
  <c r="A1572" i="45"/>
  <c r="A1573" i="45"/>
  <c r="A1574" i="45"/>
  <c r="A1575" i="45"/>
  <c r="A1576" i="45"/>
  <c r="A1577" i="45"/>
  <c r="A1578" i="45"/>
  <c r="A1579" i="45"/>
  <c r="A1580" i="45"/>
  <c r="A1581" i="45"/>
  <c r="A1582" i="45"/>
  <c r="A1583" i="45"/>
  <c r="A1584" i="45"/>
  <c r="A1585" i="45"/>
  <c r="A1586" i="45"/>
  <c r="A1587" i="45"/>
  <c r="A1588" i="45"/>
  <c r="A1589" i="45"/>
  <c r="A1590" i="45"/>
  <c r="A1591" i="45"/>
  <c r="A1592" i="45"/>
  <c r="A1593" i="45"/>
  <c r="A1594" i="45"/>
  <c r="A1595" i="45"/>
  <c r="A1596" i="45"/>
  <c r="A1597" i="45"/>
  <c r="A1598" i="45"/>
  <c r="A1599" i="45"/>
  <c r="A1600" i="45"/>
  <c r="A1601" i="45"/>
  <c r="A1602" i="45"/>
  <c r="A1603" i="45"/>
  <c r="A1604" i="45"/>
  <c r="A1605" i="45"/>
  <c r="A1606" i="45"/>
  <c r="A1607" i="45"/>
  <c r="A1608" i="45"/>
  <c r="A1609" i="45"/>
  <c r="A1610" i="45"/>
  <c r="A1611" i="45"/>
  <c r="A1612" i="45"/>
  <c r="A1613" i="45"/>
  <c r="A1614" i="45"/>
  <c r="A1615" i="45"/>
  <c r="A1616" i="45"/>
  <c r="A1617" i="45"/>
  <c r="A1618" i="45"/>
  <c r="A1619" i="45"/>
  <c r="A1620" i="45"/>
  <c r="A1621" i="45"/>
  <c r="A1622" i="45"/>
  <c r="A1623" i="45"/>
  <c r="A1624" i="45"/>
  <c r="A1625" i="45"/>
  <c r="A1626" i="45"/>
  <c r="A1627" i="45"/>
  <c r="A1628" i="45"/>
  <c r="A1629" i="45"/>
  <c r="A1630" i="45"/>
  <c r="A1631" i="45"/>
  <c r="A1632" i="45"/>
  <c r="A1633" i="45"/>
  <c r="A1634" i="45"/>
  <c r="A1635" i="45"/>
  <c r="A1636" i="45"/>
  <c r="A1637" i="45"/>
  <c r="A1638" i="45"/>
  <c r="A1639" i="45"/>
  <c r="A1640" i="45"/>
  <c r="A1641" i="45"/>
  <c r="A1642" i="45"/>
  <c r="A1643" i="45"/>
  <c r="A1644" i="45"/>
  <c r="A1645" i="45"/>
  <c r="A1646" i="45"/>
  <c r="A1647" i="45"/>
  <c r="A1648" i="45"/>
  <c r="A1649" i="45"/>
  <c r="A1650" i="45"/>
  <c r="A1651" i="45"/>
  <c r="A1652" i="45"/>
  <c r="A1653" i="45"/>
  <c r="A1654" i="45"/>
  <c r="A1655" i="45"/>
  <c r="A1656" i="45"/>
  <c r="A1657" i="45"/>
  <c r="A1658" i="45"/>
  <c r="A1659" i="45"/>
  <c r="A1660" i="45"/>
  <c r="A1661" i="45"/>
  <c r="A1662" i="45"/>
  <c r="A1663" i="45"/>
  <c r="A1664" i="45"/>
  <c r="A1665" i="45"/>
  <c r="A1666" i="45"/>
  <c r="A1667" i="45"/>
  <c r="A1668" i="45"/>
  <c r="A1669" i="45"/>
  <c r="A1670" i="45"/>
  <c r="A1671" i="45"/>
  <c r="A1672" i="45"/>
  <c r="A1673" i="45"/>
  <c r="A1674" i="45"/>
  <c r="A1675" i="45"/>
  <c r="A1676" i="45"/>
  <c r="A1677" i="45"/>
  <c r="A1678" i="45"/>
  <c r="A1679" i="45"/>
  <c r="A1680" i="45"/>
  <c r="A1681" i="45"/>
  <c r="A1682" i="45"/>
  <c r="A1683" i="45"/>
  <c r="A1684" i="45"/>
  <c r="A1685" i="45"/>
  <c r="A1686" i="45"/>
  <c r="A1687" i="45"/>
  <c r="A1688" i="45"/>
  <c r="A1689" i="45"/>
  <c r="A1690" i="45"/>
  <c r="A1691" i="45"/>
  <c r="A1692" i="45"/>
  <c r="A1693" i="45"/>
  <c r="A1694" i="45"/>
  <c r="A1695" i="45"/>
  <c r="A1696" i="45"/>
  <c r="A1697" i="45"/>
  <c r="A1698" i="45"/>
  <c r="A1699" i="45"/>
  <c r="A1700" i="45"/>
  <c r="A1701" i="45"/>
  <c r="A1702" i="45"/>
  <c r="A1703" i="45"/>
  <c r="A1704" i="45"/>
  <c r="A1705" i="45"/>
  <c r="A1706" i="45"/>
  <c r="A1707" i="45"/>
  <c r="A1708" i="45"/>
  <c r="A1709" i="45"/>
  <c r="A1710" i="45"/>
  <c r="A1711" i="45"/>
  <c r="A1712" i="45"/>
  <c r="A1713" i="45"/>
  <c r="A1714" i="45"/>
  <c r="A1715" i="45"/>
  <c r="A1716" i="45"/>
  <c r="A1717" i="45"/>
  <c r="A1718" i="45"/>
  <c r="A1719" i="45"/>
  <c r="A1720" i="45"/>
  <c r="A1721" i="45"/>
  <c r="A1722" i="45"/>
  <c r="A1723" i="45"/>
  <c r="A1724" i="45"/>
  <c r="A1725" i="45"/>
  <c r="A1726" i="45"/>
  <c r="A1727" i="45"/>
  <c r="A1728" i="45"/>
  <c r="A1729" i="45"/>
  <c r="A1730" i="45"/>
  <c r="A1731" i="45"/>
  <c r="A1732" i="45"/>
  <c r="A1733" i="45"/>
  <c r="A1734" i="45"/>
  <c r="A1735" i="45"/>
  <c r="A1736" i="45"/>
  <c r="A1737" i="45"/>
  <c r="A1738" i="45"/>
  <c r="A1739" i="45"/>
  <c r="A1740" i="45"/>
  <c r="A1741" i="45"/>
  <c r="A1742" i="45"/>
  <c r="A1743" i="45"/>
  <c r="A1744" i="45"/>
  <c r="A1745" i="45"/>
  <c r="A1746" i="45"/>
  <c r="A1747" i="45"/>
  <c r="A1748" i="45"/>
  <c r="A1749" i="45"/>
  <c r="A1750" i="45"/>
  <c r="A1751" i="45"/>
  <c r="A1752" i="45"/>
  <c r="A1753" i="45"/>
  <c r="A1754" i="45"/>
  <c r="A1755" i="45"/>
  <c r="A1756" i="45"/>
  <c r="A1757" i="45"/>
  <c r="A1758" i="45"/>
  <c r="A1759" i="45"/>
  <c r="A1760" i="45"/>
  <c r="A1761" i="45"/>
  <c r="A1762" i="45"/>
  <c r="A1763" i="45"/>
  <c r="A1764" i="45"/>
  <c r="A1765" i="45"/>
  <c r="A1766" i="45"/>
  <c r="A1767" i="45"/>
  <c r="A1768" i="45"/>
  <c r="A1769" i="45"/>
  <c r="A1770" i="45"/>
  <c r="A1771" i="45"/>
  <c r="A1772" i="45"/>
  <c r="A1773" i="45"/>
  <c r="A1774" i="45"/>
  <c r="A1775" i="45"/>
  <c r="A1776" i="45"/>
  <c r="A1777" i="45"/>
  <c r="A1778" i="45"/>
  <c r="A1779" i="45"/>
  <c r="A1780" i="45"/>
  <c r="A1781" i="45"/>
  <c r="A1782" i="45"/>
  <c r="A1783" i="45"/>
  <c r="A1784" i="45"/>
  <c r="A1785" i="45"/>
  <c r="A1786" i="45"/>
  <c r="A1787" i="45"/>
  <c r="A1788" i="45"/>
  <c r="A1789" i="45"/>
  <c r="A1790" i="45"/>
  <c r="A1791" i="45"/>
  <c r="A1792" i="45"/>
  <c r="A1793" i="45"/>
  <c r="A1794" i="45"/>
  <c r="A1795" i="45"/>
  <c r="A1796" i="45"/>
  <c r="A1797" i="45"/>
  <c r="A1798" i="45"/>
  <c r="A1799" i="45"/>
  <c r="A1800" i="45"/>
  <c r="A1801" i="45"/>
  <c r="A1802" i="45"/>
  <c r="A1803" i="45"/>
  <c r="A1804" i="45"/>
  <c r="A1805" i="45"/>
  <c r="A1806" i="45"/>
  <c r="A1807" i="45"/>
  <c r="A1808" i="45"/>
  <c r="A1809" i="45"/>
  <c r="A1810" i="45"/>
  <c r="A1811" i="45"/>
  <c r="A1812" i="45"/>
  <c r="A1813" i="45"/>
  <c r="A1814" i="45"/>
  <c r="A1815" i="45"/>
  <c r="A1816" i="45"/>
  <c r="A1817" i="45"/>
  <c r="A1818" i="45"/>
  <c r="A1819" i="45"/>
  <c r="A1820" i="45"/>
  <c r="A1821" i="45"/>
  <c r="A1822" i="45"/>
  <c r="A1823" i="45"/>
  <c r="A1824" i="45"/>
  <c r="A1825" i="45"/>
  <c r="A1826" i="45"/>
  <c r="A1827" i="45"/>
  <c r="A1828" i="45"/>
  <c r="A1829" i="45"/>
  <c r="A1830" i="45"/>
  <c r="A1831" i="45"/>
  <c r="A1832" i="45"/>
  <c r="A1833" i="45"/>
  <c r="A1834" i="45"/>
  <c r="A1835" i="45"/>
  <c r="A1836" i="45"/>
  <c r="A1837" i="45"/>
  <c r="A1838" i="45"/>
  <c r="A1839" i="45"/>
  <c r="A1840" i="45"/>
  <c r="A1841" i="45"/>
  <c r="A1842" i="45"/>
  <c r="A1843" i="45"/>
  <c r="A1844" i="45"/>
  <c r="A1845" i="45"/>
  <c r="A1846" i="45"/>
  <c r="A1847" i="45"/>
  <c r="A1848" i="45"/>
  <c r="A1849" i="45"/>
  <c r="A1850" i="45"/>
  <c r="A1851" i="45"/>
  <c r="A1852" i="45"/>
  <c r="A1853" i="45"/>
  <c r="A1854" i="45"/>
  <c r="A1855" i="45"/>
  <c r="A1856" i="45"/>
  <c r="A1857" i="45"/>
  <c r="A1858" i="45"/>
  <c r="A1859" i="45"/>
  <c r="A1860" i="45"/>
  <c r="A1861" i="45"/>
  <c r="A1862" i="45"/>
  <c r="A1863" i="45"/>
  <c r="A1864" i="45"/>
  <c r="A1865" i="45"/>
  <c r="A1866" i="45"/>
  <c r="A1867" i="45"/>
  <c r="A1868" i="45"/>
  <c r="A1869" i="45"/>
  <c r="A1870" i="45"/>
  <c r="A1871" i="45"/>
  <c r="A1872" i="45"/>
  <c r="A1873" i="45"/>
  <c r="A1874" i="45"/>
  <c r="A1875" i="45"/>
  <c r="A1876" i="45"/>
  <c r="A1877" i="45"/>
  <c r="A1878" i="45"/>
  <c r="A1879" i="45"/>
  <c r="A1880" i="45"/>
  <c r="A1881" i="45"/>
  <c r="A1882" i="45"/>
  <c r="A1883" i="45"/>
  <c r="A1884" i="45"/>
  <c r="A1885" i="45"/>
  <c r="A1886" i="45"/>
  <c r="A1887" i="45"/>
  <c r="A1888" i="45"/>
  <c r="A1889" i="45"/>
  <c r="A1890" i="45"/>
  <c r="A1891" i="45"/>
  <c r="A1892" i="45"/>
  <c r="A1893" i="45"/>
  <c r="A1894" i="45"/>
  <c r="A1895" i="45"/>
  <c r="A1896" i="45"/>
  <c r="A1897" i="45"/>
  <c r="A1898" i="45"/>
  <c r="A1899" i="45"/>
  <c r="A1900" i="45"/>
  <c r="A1901" i="45"/>
  <c r="A1902" i="45"/>
  <c r="A1903" i="45"/>
  <c r="A1904" i="45"/>
  <c r="A1905" i="45"/>
  <c r="A1906" i="45"/>
  <c r="A1907" i="45"/>
  <c r="A1908" i="45"/>
  <c r="A1909" i="45"/>
  <c r="A1910" i="45"/>
  <c r="A1911" i="45"/>
  <c r="A1912" i="45"/>
  <c r="A1913" i="45"/>
  <c r="A1914" i="45"/>
  <c r="A1915" i="45"/>
  <c r="A1916" i="45"/>
  <c r="A1917" i="45"/>
  <c r="A1918" i="45"/>
  <c r="A1919" i="45"/>
  <c r="A1920" i="45"/>
  <c r="B1732" i="25"/>
  <c r="B1728" i="25"/>
  <c r="B1724" i="25"/>
  <c r="B1720" i="25"/>
  <c r="B1731" i="25"/>
  <c r="B1727" i="25"/>
  <c r="B1723" i="25"/>
  <c r="B1719" i="25"/>
  <c r="B1730" i="25"/>
  <c r="B1726" i="25"/>
  <c r="B1722" i="25"/>
  <c r="B1718" i="25"/>
  <c r="B1729" i="25"/>
  <c r="B1725" i="25"/>
  <c r="B1721" i="25"/>
  <c r="B1717" i="25"/>
  <c r="B1678" i="25"/>
  <c r="B1674" i="25"/>
  <c r="B1670" i="25"/>
  <c r="B1666" i="25"/>
  <c r="B1675" i="25"/>
  <c r="B1677" i="25"/>
  <c r="B1673" i="25"/>
  <c r="B1669" i="25"/>
  <c r="B1665" i="25"/>
  <c r="B1671" i="25"/>
  <c r="B1676" i="25"/>
  <c r="B1672" i="25"/>
  <c r="B1668" i="25"/>
  <c r="B1664" i="25"/>
  <c r="B1667" i="25"/>
  <c r="B1663" i="25"/>
  <c r="B1660" i="25"/>
  <c r="B1656" i="25"/>
  <c r="B1652" i="25"/>
  <c r="B1648" i="25"/>
  <c r="B1657" i="25"/>
  <c r="B1659" i="25"/>
  <c r="B1655" i="25"/>
  <c r="B1651" i="25"/>
  <c r="B1647" i="25"/>
  <c r="B1645" i="25"/>
  <c r="B1658" i="25"/>
  <c r="B1654" i="25"/>
  <c r="B1650" i="25"/>
  <c r="B1646" i="25"/>
  <c r="B1653" i="25"/>
  <c r="B1649" i="25"/>
  <c r="B1642" i="25"/>
  <c r="B1638" i="25"/>
  <c r="B1634" i="25"/>
  <c r="B1630" i="25"/>
  <c r="B1628" i="25"/>
  <c r="B1631" i="25"/>
  <c r="B1627" i="25"/>
  <c r="B1641" i="25"/>
  <c r="B1637" i="25"/>
  <c r="B1633" i="25"/>
  <c r="B1629" i="25"/>
  <c r="B1639" i="25"/>
  <c r="B1635" i="25"/>
  <c r="B1640" i="25"/>
  <c r="B1636" i="25"/>
  <c r="B1632" i="25"/>
  <c r="B1624" i="25"/>
  <c r="B1620" i="25"/>
  <c r="B1616" i="25"/>
  <c r="B1612" i="25"/>
  <c r="B1617" i="25"/>
  <c r="B1609" i="25"/>
  <c r="B1623" i="25"/>
  <c r="B1619" i="25"/>
  <c r="B1615" i="25"/>
  <c r="B1611" i="25"/>
  <c r="B1621" i="25"/>
  <c r="B1622" i="25"/>
  <c r="B1618" i="25"/>
  <c r="B1614" i="25"/>
  <c r="B1610" i="25"/>
  <c r="B1613" i="25"/>
  <c r="B1606" i="25"/>
  <c r="B1602" i="25"/>
  <c r="B1598" i="25"/>
  <c r="B1594" i="25"/>
  <c r="B1605" i="25"/>
  <c r="B1601" i="25"/>
  <c r="B1597" i="25"/>
  <c r="B1593" i="25"/>
  <c r="B1604" i="25"/>
  <c r="B1600" i="25"/>
  <c r="B1596" i="25"/>
  <c r="B1592" i="25"/>
  <c r="B1603" i="25"/>
  <c r="B1599" i="25"/>
  <c r="B1595" i="25"/>
  <c r="B1591" i="25"/>
  <c r="B1588" i="25"/>
  <c r="B1584" i="25"/>
  <c r="B1580" i="25"/>
  <c r="B1576" i="25"/>
  <c r="B1581" i="25"/>
  <c r="B1577" i="25"/>
  <c r="B1587" i="25"/>
  <c r="B1583" i="25"/>
  <c r="B1579" i="25"/>
  <c r="B1575" i="25"/>
  <c r="B1573" i="25"/>
  <c r="B1586" i="25"/>
  <c r="B1582" i="25"/>
  <c r="B1578" i="25"/>
  <c r="B1574" i="25"/>
  <c r="B1585" i="25"/>
  <c r="B1534" i="25"/>
  <c r="B1530" i="25"/>
  <c r="B1526" i="25"/>
  <c r="B1522" i="25"/>
  <c r="B1531" i="25"/>
  <c r="B1523" i="25"/>
  <c r="B1519" i="25"/>
  <c r="B1533" i="25"/>
  <c r="B1529" i="25"/>
  <c r="B1525" i="25"/>
  <c r="B1521" i="25"/>
  <c r="B1527" i="25"/>
  <c r="B1532" i="25"/>
  <c r="B1528" i="25"/>
  <c r="B1524" i="25"/>
  <c r="B1520" i="25"/>
  <c r="B1516" i="25"/>
  <c r="B1512" i="25"/>
  <c r="B1508" i="25"/>
  <c r="B1504" i="25"/>
  <c r="B1513" i="25"/>
  <c r="B1515" i="25"/>
  <c r="B1511" i="25"/>
  <c r="B1507" i="25"/>
  <c r="B1503" i="25"/>
  <c r="B1509" i="25"/>
  <c r="B1514" i="25"/>
  <c r="B1510" i="25"/>
  <c r="B1506" i="25"/>
  <c r="B1502" i="25"/>
  <c r="B1505" i="25"/>
  <c r="B1501" i="25"/>
  <c r="B1498" i="25"/>
  <c r="B1494" i="25"/>
  <c r="B1490" i="25"/>
  <c r="B1486" i="25"/>
  <c r="B1483" i="25"/>
  <c r="B1497" i="25"/>
  <c r="B1493" i="25"/>
  <c r="B1489" i="25"/>
  <c r="B1485" i="25"/>
  <c r="B1495" i="25"/>
  <c r="B1491" i="25"/>
  <c r="B1496" i="25"/>
  <c r="B1492" i="25"/>
  <c r="B1488" i="25"/>
  <c r="B1484" i="25"/>
  <c r="B1487" i="25"/>
  <c r="B1480" i="25"/>
  <c r="B1476" i="25"/>
  <c r="B1472" i="25"/>
  <c r="B1468" i="25"/>
  <c r="B1473" i="25"/>
  <c r="B1465" i="25"/>
  <c r="B1479" i="25"/>
  <c r="B1475" i="25"/>
  <c r="B1471" i="25"/>
  <c r="B1467" i="25"/>
  <c r="B1477" i="25"/>
  <c r="B1478" i="25"/>
  <c r="B1474" i="25"/>
  <c r="B1470" i="25"/>
  <c r="B1466" i="25"/>
  <c r="B1469" i="25"/>
  <c r="B1462" i="25"/>
  <c r="B1458" i="25"/>
  <c r="B1454" i="25"/>
  <c r="B1450" i="25"/>
  <c r="B1449" i="25"/>
  <c r="B1447" i="25"/>
  <c r="B1461" i="25"/>
  <c r="B1457" i="25"/>
  <c r="B1453" i="25"/>
  <c r="B1451" i="25"/>
  <c r="B1460" i="25"/>
  <c r="B1456" i="25"/>
  <c r="B1452" i="25"/>
  <c r="B1448" i="25"/>
  <c r="B1459" i="25"/>
  <c r="B1455" i="25"/>
  <c r="B1444" i="25"/>
  <c r="B1440" i="25"/>
  <c r="B1436" i="25"/>
  <c r="B1432" i="25"/>
  <c r="B1437" i="25"/>
  <c r="B1429" i="25"/>
  <c r="B1443" i="25"/>
  <c r="B1439" i="25"/>
  <c r="B1435" i="25"/>
  <c r="B1431" i="25"/>
  <c r="B1441" i="25"/>
  <c r="B1433" i="25"/>
  <c r="B1442" i="25"/>
  <c r="B1438" i="25"/>
  <c r="B1434" i="25"/>
  <c r="B1430" i="25"/>
  <c r="B1390" i="25"/>
  <c r="B1386" i="25"/>
  <c r="B1382" i="25"/>
  <c r="B1378" i="25"/>
  <c r="B1383" i="25"/>
  <c r="B1379" i="25"/>
  <c r="B1375" i="25"/>
  <c r="B1389" i="25"/>
  <c r="B1385" i="25"/>
  <c r="B1381" i="25"/>
  <c r="B1377" i="25"/>
  <c r="B1376" i="25"/>
  <c r="B1387" i="25"/>
  <c r="B1388" i="25"/>
  <c r="B1384" i="25"/>
  <c r="B1380" i="25"/>
  <c r="B1372" i="25"/>
  <c r="B1368" i="25"/>
  <c r="B1364" i="25"/>
  <c r="B1360" i="25"/>
  <c r="B1369" i="25"/>
  <c r="B1371" i="25"/>
  <c r="B1367" i="25"/>
  <c r="B1363" i="25"/>
  <c r="B1359" i="25"/>
  <c r="B1365" i="25"/>
  <c r="B1357" i="25"/>
  <c r="B1370" i="25"/>
  <c r="B1366" i="25"/>
  <c r="B1362" i="25"/>
  <c r="B1358" i="25"/>
  <c r="B1361" i="25"/>
  <c r="B1354" i="25"/>
  <c r="B1350" i="25"/>
  <c r="B1346" i="25"/>
  <c r="B1342" i="25"/>
  <c r="B1351" i="25"/>
  <c r="B1343" i="25"/>
  <c r="B1353" i="25"/>
  <c r="B1349" i="25"/>
  <c r="B1345" i="25"/>
  <c r="B1341" i="25"/>
  <c r="B1339" i="25"/>
  <c r="B1352" i="25"/>
  <c r="B1348" i="25"/>
  <c r="B1344" i="25"/>
  <c r="B1340" i="25"/>
  <c r="B1347" i="25"/>
  <c r="B1336" i="25"/>
  <c r="B1332" i="25"/>
  <c r="B1328" i="25"/>
  <c r="B1324" i="25"/>
  <c r="B1329" i="25"/>
  <c r="B1321" i="25"/>
  <c r="B1335" i="25"/>
  <c r="B1331" i="25"/>
  <c r="B1327" i="25"/>
  <c r="B1323" i="25"/>
  <c r="B1333" i="25"/>
  <c r="B1325" i="25"/>
  <c r="B1334" i="25"/>
  <c r="B1330" i="25"/>
  <c r="B1326" i="25"/>
  <c r="B1322" i="25"/>
  <c r="B1318" i="25"/>
  <c r="B1314" i="25"/>
  <c r="B1310" i="25"/>
  <c r="B1306" i="25"/>
  <c r="B1311" i="25"/>
  <c r="B1317" i="25"/>
  <c r="B1313" i="25"/>
  <c r="B1309" i="25"/>
  <c r="B1305" i="25"/>
  <c r="B1315" i="25"/>
  <c r="B1307" i="25"/>
  <c r="B1316" i="25"/>
  <c r="B1312" i="25"/>
  <c r="B1308" i="25"/>
  <c r="B1304" i="25"/>
  <c r="B1303" i="25"/>
  <c r="B1300" i="25"/>
  <c r="B1296" i="25"/>
  <c r="B1292" i="25"/>
  <c r="B1288" i="25"/>
  <c r="B1285" i="25"/>
  <c r="B1299" i="25"/>
  <c r="B1295" i="25"/>
  <c r="B1291" i="25"/>
  <c r="B1287" i="25"/>
  <c r="B1297" i="25"/>
  <c r="B1293" i="25"/>
  <c r="B1289" i="25"/>
  <c r="B1298" i="25"/>
  <c r="B1294" i="25"/>
  <c r="B1290" i="25"/>
  <c r="B1286" i="25"/>
  <c r="B1246" i="25"/>
  <c r="B1242" i="25"/>
  <c r="B1238" i="25"/>
  <c r="B1234" i="25"/>
  <c r="B1243" i="25"/>
  <c r="B1239" i="25"/>
  <c r="B1235" i="25"/>
  <c r="B1245" i="25"/>
  <c r="B1241" i="25"/>
  <c r="B1237" i="25"/>
  <c r="B1233" i="25"/>
  <c r="B1231" i="25"/>
  <c r="B1244" i="25"/>
  <c r="B1240" i="25"/>
  <c r="B1236" i="25"/>
  <c r="B1232" i="25"/>
  <c r="B1228" i="25"/>
  <c r="B1224" i="25"/>
  <c r="B1220" i="25"/>
  <c r="B1216" i="25"/>
  <c r="B1227" i="25"/>
  <c r="B1223" i="25"/>
  <c r="B1219" i="25"/>
  <c r="B1215" i="25"/>
  <c r="B1213" i="25"/>
  <c r="B1226" i="25"/>
  <c r="B1222" i="25"/>
  <c r="B1218" i="25"/>
  <c r="B1214" i="25"/>
  <c r="B1225" i="25"/>
  <c r="B1221" i="25"/>
  <c r="B1217" i="25"/>
  <c r="B1210" i="25"/>
  <c r="B1206" i="25"/>
  <c r="B1202" i="25"/>
  <c r="B1198" i="25"/>
  <c r="B1195" i="25"/>
  <c r="B1209" i="25"/>
  <c r="B1205" i="25"/>
  <c r="B1201" i="25"/>
  <c r="B1197" i="25"/>
  <c r="B1203" i="25"/>
  <c r="B1208" i="25"/>
  <c r="B1204" i="25"/>
  <c r="B1200" i="25"/>
  <c r="B1196" i="25"/>
  <c r="B1207" i="25"/>
  <c r="B1199" i="25"/>
  <c r="B1192" i="25"/>
  <c r="B1188" i="25"/>
  <c r="B1184" i="25"/>
  <c r="B1180" i="25"/>
  <c r="B1191" i="25"/>
  <c r="B1187" i="25"/>
  <c r="B1183" i="25"/>
  <c r="B1179" i="25"/>
  <c r="B1190" i="25"/>
  <c r="B1186" i="25"/>
  <c r="B1182" i="25"/>
  <c r="B1178" i="25"/>
  <c r="B1189" i="25"/>
  <c r="B1185" i="25"/>
  <c r="B1181" i="25"/>
  <c r="B1177" i="25"/>
  <c r="B1174" i="25"/>
  <c r="B1170" i="25"/>
  <c r="B1166" i="25"/>
  <c r="B1162" i="25"/>
  <c r="B1159" i="25"/>
  <c r="B1173" i="25"/>
  <c r="B1169" i="25"/>
  <c r="B1165" i="25"/>
  <c r="B1161" i="25"/>
  <c r="B1171" i="25"/>
  <c r="B1167" i="25"/>
  <c r="B1172" i="25"/>
  <c r="B1168" i="25"/>
  <c r="B1164" i="25"/>
  <c r="B1160" i="25"/>
  <c r="B1163" i="25"/>
  <c r="B1156" i="25"/>
  <c r="B1152" i="25"/>
  <c r="B1148" i="25"/>
  <c r="B1144" i="25"/>
  <c r="B1153" i="25"/>
  <c r="B1149" i="25"/>
  <c r="B1145" i="25"/>
  <c r="B1155" i="25"/>
  <c r="B1151" i="25"/>
  <c r="B1147" i="25"/>
  <c r="B1143" i="25"/>
  <c r="B1141" i="25"/>
  <c r="B1154" i="25"/>
  <c r="B1150" i="25"/>
  <c r="B1146" i="25"/>
  <c r="B1142" i="25"/>
  <c r="B1102" i="25"/>
  <c r="B1098" i="25"/>
  <c r="B1094" i="25"/>
  <c r="B1090" i="25"/>
  <c r="B1095" i="25"/>
  <c r="B1101" i="25"/>
  <c r="B1097" i="25"/>
  <c r="B1093" i="25"/>
  <c r="B1089" i="25"/>
  <c r="B1099" i="25"/>
  <c r="B1100" i="25"/>
  <c r="B1096" i="25"/>
  <c r="B1092" i="25"/>
  <c r="B1088" i="25"/>
  <c r="B1091" i="25"/>
  <c r="B1087" i="25"/>
  <c r="B1084" i="25"/>
  <c r="B1080" i="25"/>
  <c r="B1076" i="25"/>
  <c r="B1072" i="25"/>
  <c r="B1083" i="25"/>
  <c r="B1079" i="25"/>
  <c r="B1075" i="25"/>
  <c r="B1071" i="25"/>
  <c r="B1081" i="25"/>
  <c r="B1082" i="25"/>
  <c r="B1078" i="25"/>
  <c r="B1074" i="25"/>
  <c r="B1070" i="25"/>
  <c r="B1077" i="25"/>
  <c r="B1073" i="25"/>
  <c r="B1069" i="25"/>
  <c r="B1066" i="25"/>
  <c r="B1062" i="25"/>
  <c r="B1058" i="25"/>
  <c r="B1054" i="25"/>
  <c r="B1063" i="25"/>
  <c r="B1065" i="25"/>
  <c r="B1061" i="25"/>
  <c r="B1057" i="25"/>
  <c r="B1053" i="25"/>
  <c r="B1055" i="25"/>
  <c r="B1064" i="25"/>
  <c r="B1060" i="25"/>
  <c r="B1056" i="25"/>
  <c r="B1052" i="25"/>
  <c r="B1059" i="25"/>
  <c r="B1051" i="25"/>
  <c r="B1048" i="25"/>
  <c r="B1044" i="25"/>
  <c r="B1040" i="25"/>
  <c r="B1036" i="25"/>
  <c r="B1041" i="25"/>
  <c r="B1033" i="25"/>
  <c r="B1047" i="25"/>
  <c r="B1043" i="25"/>
  <c r="B1039" i="25"/>
  <c r="B1035" i="25"/>
  <c r="B1045" i="25"/>
  <c r="B1046" i="25"/>
  <c r="B1042" i="25"/>
  <c r="B1038" i="25"/>
  <c r="B1034" i="25"/>
  <c r="B1037" i="25"/>
  <c r="B1030" i="25"/>
  <c r="B1026" i="25"/>
  <c r="B1022" i="25"/>
  <c r="B1018" i="25"/>
  <c r="B1029" i="25"/>
  <c r="B1025" i="25"/>
  <c r="B1021" i="25"/>
  <c r="B1017" i="25"/>
  <c r="B1028" i="25"/>
  <c r="B1024" i="25"/>
  <c r="B1020" i="25"/>
  <c r="B1016" i="25"/>
  <c r="B1027" i="25"/>
  <c r="B1023" i="25"/>
  <c r="B1019" i="25"/>
  <c r="B1015" i="25"/>
  <c r="B1010" i="25"/>
  <c r="B1006" i="25"/>
  <c r="B1002" i="25"/>
  <c r="B998" i="25"/>
  <c r="B1012" i="25"/>
  <c r="B1004" i="25"/>
  <c r="B1000" i="25"/>
  <c r="B1011" i="25"/>
  <c r="B1003" i="25"/>
  <c r="B1009" i="25"/>
  <c r="B1005" i="25"/>
  <c r="B1001" i="25"/>
  <c r="B997" i="25"/>
  <c r="B1008" i="25"/>
  <c r="B1007" i="25"/>
  <c r="B999" i="25"/>
  <c r="B958" i="25"/>
  <c r="B954" i="25"/>
  <c r="B950" i="25"/>
  <c r="B946" i="25"/>
  <c r="B957" i="25"/>
  <c r="B953" i="25"/>
  <c r="B949" i="25"/>
  <c r="B945" i="25"/>
  <c r="B956" i="25"/>
  <c r="B952" i="25"/>
  <c r="B948" i="25"/>
  <c r="B944" i="25"/>
  <c r="B955" i="25"/>
  <c r="B951" i="25"/>
  <c r="B947" i="25"/>
  <c r="B943" i="25"/>
  <c r="B940" i="25"/>
  <c r="B936" i="25"/>
  <c r="B932" i="25"/>
  <c r="B928" i="25"/>
  <c r="B926" i="25"/>
  <c r="B937" i="25"/>
  <c r="B933" i="25"/>
  <c r="B925" i="25"/>
  <c r="B939" i="25"/>
  <c r="B935" i="25"/>
  <c r="B931" i="25"/>
  <c r="B927" i="25"/>
  <c r="B929" i="25"/>
  <c r="B938" i="25"/>
  <c r="B934" i="25"/>
  <c r="B930" i="25"/>
  <c r="B922" i="25"/>
  <c r="B918" i="25"/>
  <c r="B914" i="25"/>
  <c r="B910" i="25"/>
  <c r="B920" i="25"/>
  <c r="B912" i="25"/>
  <c r="B911" i="25"/>
  <c r="B921" i="25"/>
  <c r="B917" i="25"/>
  <c r="B913" i="25"/>
  <c r="B909" i="25"/>
  <c r="B916" i="25"/>
  <c r="B908" i="25"/>
  <c r="B919" i="25"/>
  <c r="B915" i="25"/>
  <c r="B907" i="25"/>
  <c r="B904" i="25"/>
  <c r="B900" i="25"/>
  <c r="B896" i="25"/>
  <c r="B892" i="25"/>
  <c r="B903" i="25"/>
  <c r="B899" i="25"/>
  <c r="B895" i="25"/>
  <c r="B891" i="25"/>
  <c r="B901" i="25"/>
  <c r="B893" i="25"/>
  <c r="B902" i="25"/>
  <c r="B898" i="25"/>
  <c r="B894" i="25"/>
  <c r="B890" i="25"/>
  <c r="B897" i="25"/>
  <c r="B889" i="25"/>
  <c r="B886" i="25"/>
  <c r="B882" i="25"/>
  <c r="B878" i="25"/>
  <c r="B874" i="25"/>
  <c r="B885" i="25"/>
  <c r="B881" i="25"/>
  <c r="B877" i="25"/>
  <c r="B873" i="25"/>
  <c r="B883" i="25"/>
  <c r="B871" i="25"/>
  <c r="B884" i="25"/>
  <c r="B880" i="25"/>
  <c r="B876" i="25"/>
  <c r="B872" i="25"/>
  <c r="B879" i="25"/>
  <c r="B875" i="25"/>
  <c r="B868" i="25"/>
  <c r="B864" i="25"/>
  <c r="B860" i="25"/>
  <c r="B856" i="25"/>
  <c r="B861" i="25"/>
  <c r="B867" i="25"/>
  <c r="B863" i="25"/>
  <c r="B859" i="25"/>
  <c r="B855" i="25"/>
  <c r="B857" i="25"/>
  <c r="B853" i="25"/>
  <c r="B866" i="25"/>
  <c r="B862" i="25"/>
  <c r="B858" i="25"/>
  <c r="B854" i="25"/>
  <c r="B865" i="25"/>
  <c r="B814" i="25"/>
  <c r="B810" i="25"/>
  <c r="B806" i="25"/>
  <c r="B802" i="25"/>
  <c r="B811" i="25"/>
  <c r="B807" i="25"/>
  <c r="B813" i="25"/>
  <c r="B809" i="25"/>
  <c r="B805" i="25"/>
  <c r="B801" i="25"/>
  <c r="B812" i="25"/>
  <c r="B808" i="25"/>
  <c r="B804" i="25"/>
  <c r="B800" i="25"/>
  <c r="B803" i="25"/>
  <c r="B799" i="25"/>
  <c r="B796" i="25"/>
  <c r="B792" i="25"/>
  <c r="B788" i="25"/>
  <c r="B784" i="25"/>
  <c r="B793" i="25"/>
  <c r="B789" i="25"/>
  <c r="B795" i="25"/>
  <c r="B791" i="25"/>
  <c r="B787" i="25"/>
  <c r="B783" i="25"/>
  <c r="B794" i="25"/>
  <c r="B790" i="25"/>
  <c r="B786" i="25"/>
  <c r="B782" i="25"/>
  <c r="B785" i="25"/>
  <c r="B781" i="25"/>
  <c r="B778" i="25"/>
  <c r="B774" i="25"/>
  <c r="B770" i="25"/>
  <c r="B766" i="25"/>
  <c r="B777" i="25"/>
  <c r="B773" i="25"/>
  <c r="B769" i="25"/>
  <c r="B765" i="25"/>
  <c r="B775" i="25"/>
  <c r="B771" i="25"/>
  <c r="B767" i="25"/>
  <c r="B763" i="25"/>
  <c r="B776" i="25"/>
  <c r="B772" i="25"/>
  <c r="B768" i="25"/>
  <c r="B764" i="25"/>
  <c r="B760" i="25"/>
  <c r="B756" i="25"/>
  <c r="B752" i="25"/>
  <c r="B748" i="25"/>
  <c r="B753" i="25"/>
  <c r="B759" i="25"/>
  <c r="B755" i="25"/>
  <c r="B751" i="25"/>
  <c r="B747" i="25"/>
  <c r="B749" i="25"/>
  <c r="B745" i="25"/>
  <c r="B758" i="25"/>
  <c r="B754" i="25"/>
  <c r="B750" i="25"/>
  <c r="B746" i="25"/>
  <c r="B757" i="25"/>
  <c r="B742" i="25"/>
  <c r="B738" i="25"/>
  <c r="B734" i="25"/>
  <c r="B730" i="25"/>
  <c r="B735" i="25"/>
  <c r="B741" i="25"/>
  <c r="B737" i="25"/>
  <c r="B733" i="25"/>
  <c r="B729" i="25"/>
  <c r="B739" i="25"/>
  <c r="B740" i="25"/>
  <c r="B736" i="25"/>
  <c r="B732" i="25"/>
  <c r="B728" i="25"/>
  <c r="B731" i="25"/>
  <c r="B727" i="25"/>
  <c r="B724" i="25"/>
  <c r="B720" i="25"/>
  <c r="B716" i="25"/>
  <c r="B712" i="25"/>
  <c r="B717" i="25"/>
  <c r="B713" i="25"/>
  <c r="B723" i="25"/>
  <c r="B719" i="25"/>
  <c r="B715" i="25"/>
  <c r="B711" i="25"/>
  <c r="B709" i="25"/>
  <c r="B722" i="25"/>
  <c r="B718" i="25"/>
  <c r="B714" i="25"/>
  <c r="B710" i="25"/>
  <c r="B721" i="25"/>
  <c r="B670" i="25"/>
  <c r="B666" i="25"/>
  <c r="B662" i="25"/>
  <c r="B658" i="25"/>
  <c r="B659" i="25"/>
  <c r="B669" i="25"/>
  <c r="B665" i="25"/>
  <c r="B661" i="25"/>
  <c r="B657" i="25"/>
  <c r="B667" i="25"/>
  <c r="B663" i="25"/>
  <c r="B655" i="25"/>
  <c r="B668" i="25"/>
  <c r="B664" i="25"/>
  <c r="B660" i="25"/>
  <c r="B656" i="25"/>
  <c r="B652" i="25"/>
  <c r="B648" i="25"/>
  <c r="B644" i="25"/>
  <c r="B640" i="25"/>
  <c r="B649" i="25"/>
  <c r="B645" i="25"/>
  <c r="B641" i="25"/>
  <c r="B651" i="25"/>
  <c r="B647" i="25"/>
  <c r="B643" i="25"/>
  <c r="B639" i="25"/>
  <c r="B638" i="25"/>
  <c r="B637" i="25"/>
  <c r="B650" i="25"/>
  <c r="B646" i="25"/>
  <c r="B642" i="25"/>
  <c r="B634" i="25"/>
  <c r="B630" i="25"/>
  <c r="B626" i="25"/>
  <c r="B622" i="25"/>
  <c r="B633" i="25"/>
  <c r="B629" i="25"/>
  <c r="B625" i="25"/>
  <c r="B621" i="25"/>
  <c r="B624" i="25"/>
  <c r="B620" i="25"/>
  <c r="B627" i="25"/>
  <c r="B623" i="25"/>
  <c r="B619" i="25"/>
  <c r="B632" i="25"/>
  <c r="B628" i="25"/>
  <c r="B631" i="25"/>
  <c r="B616" i="25"/>
  <c r="B612" i="25"/>
  <c r="B608" i="25"/>
  <c r="B604" i="25"/>
  <c r="B613" i="25"/>
  <c r="B605" i="25"/>
  <c r="B601" i="25"/>
  <c r="B615" i="25"/>
  <c r="B611" i="25"/>
  <c r="B607" i="25"/>
  <c r="B603" i="25"/>
  <c r="B614" i="25"/>
  <c r="B610" i="25"/>
  <c r="B606" i="25"/>
  <c r="B602" i="25"/>
  <c r="B609" i="25"/>
  <c r="B598" i="25"/>
  <c r="B594" i="25"/>
  <c r="B590" i="25"/>
  <c r="B586" i="25"/>
  <c r="B1716" i="25"/>
  <c r="B1644" i="25"/>
  <c r="B1608" i="25"/>
  <c r="B1572" i="25"/>
  <c r="B1500" i="25"/>
  <c r="B1464" i="25"/>
  <c r="B1428" i="25"/>
  <c r="B1356" i="25"/>
  <c r="B1320" i="25"/>
  <c r="B1284" i="25"/>
  <c r="B1212" i="25"/>
  <c r="B1176" i="25"/>
  <c r="B1140" i="25"/>
  <c r="B1068" i="25"/>
  <c r="B1032" i="25"/>
  <c r="B996" i="25"/>
  <c r="B924" i="25"/>
  <c r="B888" i="25"/>
  <c r="B852" i="25"/>
  <c r="B780" i="25"/>
  <c r="B744" i="25"/>
  <c r="B708" i="25"/>
  <c r="B636" i="25"/>
  <c r="B600" i="25"/>
  <c r="B580" i="25"/>
  <c r="B576" i="25"/>
  <c r="B572" i="25"/>
  <c r="B568" i="25"/>
  <c r="B564" i="25"/>
  <c r="B524" i="25"/>
  <c r="B520" i="25"/>
  <c r="B516" i="25"/>
  <c r="B512" i="25"/>
  <c r="B508" i="25"/>
  <c r="B504" i="25"/>
  <c r="B500" i="25"/>
  <c r="B496" i="25"/>
  <c r="B492" i="25"/>
  <c r="B488" i="25"/>
  <c r="B484" i="25"/>
  <c r="B480" i="25"/>
  <c r="B476" i="25"/>
  <c r="B472" i="25"/>
  <c r="B468" i="25"/>
  <c r="B464" i="25"/>
  <c r="B460" i="25"/>
  <c r="B456" i="25"/>
  <c r="B452" i="25"/>
  <c r="B448" i="25"/>
  <c r="B444" i="25"/>
  <c r="B439" i="25"/>
  <c r="B147" i="25"/>
  <c r="B143" i="25"/>
  <c r="B139" i="25"/>
  <c r="B135" i="25"/>
  <c r="B95" i="25"/>
  <c r="B91" i="25"/>
  <c r="B87" i="25"/>
  <c r="B83" i="25"/>
  <c r="B79" i="25"/>
  <c r="B75" i="25"/>
  <c r="B71" i="25"/>
  <c r="B67" i="25"/>
  <c r="B63" i="25"/>
  <c r="B59" i="25"/>
  <c r="B589" i="25"/>
  <c r="B588" i="25"/>
  <c r="B587" i="25"/>
  <c r="B1679" i="25"/>
  <c r="B1626" i="25"/>
  <c r="B1589" i="25"/>
  <c r="B1499" i="25"/>
  <c r="B1446" i="25"/>
  <c r="B1373" i="25"/>
  <c r="B1319" i="25"/>
  <c r="B1230" i="25"/>
  <c r="B1193" i="25"/>
  <c r="B1103" i="25"/>
  <c r="B1050" i="25"/>
  <c r="B1013" i="25"/>
  <c r="B923" i="25"/>
  <c r="B870" i="25"/>
  <c r="B797" i="25"/>
  <c r="B743" i="25"/>
  <c r="B654" i="25"/>
  <c r="B617" i="25"/>
  <c r="B579" i="25"/>
  <c r="B574" i="25"/>
  <c r="B569" i="25"/>
  <c r="B527" i="25"/>
  <c r="B522" i="25"/>
  <c r="B517" i="25"/>
  <c r="B511" i="25"/>
  <c r="B506" i="25"/>
  <c r="B501" i="25"/>
  <c r="B495" i="25"/>
  <c r="B490" i="25"/>
  <c r="B485" i="25"/>
  <c r="B479" i="25"/>
  <c r="B474" i="25"/>
  <c r="B469" i="25"/>
  <c r="B463" i="25"/>
  <c r="B458" i="25"/>
  <c r="B453" i="25"/>
  <c r="B447" i="25"/>
  <c r="B441" i="25"/>
  <c r="B148" i="25"/>
  <c r="B142" i="25"/>
  <c r="B137" i="25"/>
  <c r="B90" i="25"/>
  <c r="B85" i="25"/>
  <c r="B80" i="25"/>
  <c r="B74" i="25"/>
  <c r="B69" i="25"/>
  <c r="B64" i="25"/>
  <c r="B58" i="25"/>
  <c r="B54" i="25"/>
  <c r="B50" i="25"/>
  <c r="B46" i="25"/>
  <c r="B42" i="25"/>
  <c r="B38" i="25"/>
  <c r="B34" i="25"/>
  <c r="B30" i="25"/>
  <c r="B26" i="25"/>
  <c r="B22" i="25"/>
  <c r="B18" i="25"/>
  <c r="B14" i="25"/>
  <c r="B10" i="25"/>
  <c r="B593" i="25"/>
  <c r="B592" i="25"/>
  <c r="B591" i="25"/>
  <c r="B1662" i="25"/>
  <c r="B1625" i="25"/>
  <c r="B1535" i="25"/>
  <c r="B1482" i="25"/>
  <c r="B1445" i="25"/>
  <c r="B1355" i="25"/>
  <c r="B1302" i="25"/>
  <c r="B1229" i="25"/>
  <c r="B1175" i="25"/>
  <c r="B1086" i="25"/>
  <c r="B1049" i="25"/>
  <c r="B959" i="25"/>
  <c r="B906" i="25"/>
  <c r="B869" i="25"/>
  <c r="B779" i="25"/>
  <c r="B726" i="25"/>
  <c r="B653" i="25"/>
  <c r="B599" i="25"/>
  <c r="B578" i="25"/>
  <c r="B573" i="25"/>
  <c r="B567" i="25"/>
  <c r="B526" i="25"/>
  <c r="B521" i="25"/>
  <c r="B515" i="25"/>
  <c r="B510" i="25"/>
  <c r="B505" i="25"/>
  <c r="B499" i="25"/>
  <c r="B494" i="25"/>
  <c r="B489" i="25"/>
  <c r="B483" i="25"/>
  <c r="B478" i="25"/>
  <c r="B473" i="25"/>
  <c r="B467" i="25"/>
  <c r="B462" i="25"/>
  <c r="B457" i="25"/>
  <c r="B451" i="25"/>
  <c r="B446" i="25"/>
  <c r="B440" i="25"/>
  <c r="B146" i="25"/>
  <c r="B141" i="25"/>
  <c r="B136" i="25"/>
  <c r="B94" i="25"/>
  <c r="B89" i="25"/>
  <c r="B84" i="25"/>
  <c r="B78" i="25"/>
  <c r="B73" i="25"/>
  <c r="B68" i="25"/>
  <c r="B62" i="25"/>
  <c r="B57" i="25"/>
  <c r="B53" i="25"/>
  <c r="B49" i="25"/>
  <c r="B45" i="25"/>
  <c r="B41" i="25"/>
  <c r="B37" i="25"/>
  <c r="B33" i="25"/>
  <c r="B29" i="25"/>
  <c r="B25" i="25"/>
  <c r="B21" i="25"/>
  <c r="B17" i="25"/>
  <c r="B13" i="25"/>
  <c r="B9" i="25"/>
  <c r="B596" i="25"/>
  <c r="B442" i="25"/>
  <c r="B1607" i="25"/>
  <c r="B1481" i="25"/>
  <c r="B1338" i="25"/>
  <c r="B1211" i="25"/>
  <c r="B1085" i="25"/>
  <c r="B942" i="25"/>
  <c r="B815" i="25"/>
  <c r="B725" i="25"/>
  <c r="B582" i="25"/>
  <c r="B571" i="25"/>
  <c r="B525" i="25"/>
  <c r="B514" i="25"/>
  <c r="B503" i="25"/>
  <c r="B493" i="25"/>
  <c r="B482" i="25"/>
  <c r="B471" i="25"/>
  <c r="B461" i="25"/>
  <c r="B450" i="25"/>
  <c r="B438" i="25"/>
  <c r="B140" i="25"/>
  <c r="B93" i="25"/>
  <c r="B82" i="25"/>
  <c r="B72" i="25"/>
  <c r="B61" i="25"/>
  <c r="B52" i="25"/>
  <c r="B44" i="25"/>
  <c r="B36" i="25"/>
  <c r="B28" i="25"/>
  <c r="B20" i="25"/>
  <c r="B12" i="25"/>
  <c r="B597" i="25"/>
  <c r="B1518" i="25"/>
  <c r="B1391" i="25"/>
  <c r="B1158" i="25"/>
  <c r="B905" i="25"/>
  <c r="B635" i="25"/>
  <c r="B566" i="25"/>
  <c r="B509" i="25"/>
  <c r="B487" i="25"/>
  <c r="B477" i="25"/>
  <c r="B455" i="25"/>
  <c r="B145" i="25"/>
  <c r="B88" i="25"/>
  <c r="B66" i="25"/>
  <c r="B48" i="25"/>
  <c r="B32" i="25"/>
  <c r="B16" i="25"/>
  <c r="B584" i="25"/>
  <c r="B1517" i="25"/>
  <c r="B1157" i="25"/>
  <c r="B887" i="25"/>
  <c r="B575" i="25"/>
  <c r="B565" i="25"/>
  <c r="B507" i="25"/>
  <c r="B486" i="25"/>
  <c r="B465" i="25"/>
  <c r="B443" i="25"/>
  <c r="B144" i="25"/>
  <c r="B86" i="25"/>
  <c r="B65" i="25"/>
  <c r="B47" i="25"/>
  <c r="B31" i="25"/>
  <c r="B23" i="25"/>
  <c r="B585" i="25"/>
  <c r="B583" i="25"/>
  <c r="B1733" i="25"/>
  <c r="B1590" i="25"/>
  <c r="B1463" i="25"/>
  <c r="B1337" i="25"/>
  <c r="B1194" i="25"/>
  <c r="B1067" i="25"/>
  <c r="B941" i="25"/>
  <c r="B798" i="25"/>
  <c r="B671" i="25"/>
  <c r="B581" i="25"/>
  <c r="B570" i="25"/>
  <c r="B523" i="25"/>
  <c r="B513" i="25"/>
  <c r="B502" i="25"/>
  <c r="B491" i="25"/>
  <c r="B481" i="25"/>
  <c r="B470" i="25"/>
  <c r="B459" i="25"/>
  <c r="B449" i="25"/>
  <c r="B149" i="25"/>
  <c r="B138" i="25"/>
  <c r="B92" i="25"/>
  <c r="B81" i="25"/>
  <c r="B70" i="25"/>
  <c r="B60" i="25"/>
  <c r="B51" i="25"/>
  <c r="B43" i="25"/>
  <c r="B35" i="25"/>
  <c r="B27" i="25"/>
  <c r="B19" i="25"/>
  <c r="B11" i="25"/>
  <c r="B595" i="25"/>
  <c r="B1661" i="25"/>
  <c r="B1301" i="25"/>
  <c r="B1031" i="25"/>
  <c r="B762" i="25"/>
  <c r="B577" i="25"/>
  <c r="B519" i="25"/>
  <c r="B498" i="25"/>
  <c r="B466" i="25"/>
  <c r="B445" i="25"/>
  <c r="B134" i="25"/>
  <c r="B77" i="25"/>
  <c r="B56" i="25"/>
  <c r="B40" i="25"/>
  <c r="B24" i="25"/>
  <c r="B8" i="25"/>
  <c r="B1643" i="25"/>
  <c r="B1374" i="25"/>
  <c r="B1247" i="25"/>
  <c r="B1014" i="25"/>
  <c r="B761" i="25"/>
  <c r="B618" i="25"/>
  <c r="B518" i="25"/>
  <c r="B497" i="25"/>
  <c r="B475" i="25"/>
  <c r="B454" i="25"/>
  <c r="B76" i="25"/>
  <c r="B55" i="25"/>
  <c r="B39" i="25"/>
  <c r="B15" i="25"/>
  <c r="B7" i="25"/>
  <c r="F87" i="31"/>
  <c r="E8" i="46"/>
  <c r="C8" i="46" s="1"/>
  <c r="D66" i="18"/>
  <c r="D112" i="18"/>
  <c r="D158" i="18"/>
  <c r="E20" i="18"/>
  <c r="E18" i="18"/>
  <c r="B2985" i="12"/>
  <c r="B3002" i="12"/>
  <c r="U60" i="36"/>
  <c r="B24" i="18"/>
  <c r="B69" i="18"/>
  <c r="B115" i="18"/>
  <c r="B161" i="18"/>
  <c r="A1921" i="45"/>
  <c r="A1922" i="45"/>
  <c r="A1923" i="45"/>
  <c r="A1924" i="45"/>
  <c r="A1925" i="45"/>
  <c r="A1926" i="45"/>
  <c r="A1927" i="45"/>
  <c r="A1928" i="45"/>
  <c r="A1929" i="45"/>
  <c r="A1930" i="45"/>
  <c r="A1931" i="45"/>
  <c r="A1932" i="45"/>
  <c r="A1933" i="45"/>
  <c r="A1934" i="45"/>
  <c r="A1935" i="45"/>
  <c r="A1936" i="45"/>
  <c r="A1937" i="45"/>
  <c r="A1938" i="45"/>
  <c r="A1939" i="45"/>
  <c r="A1940" i="45"/>
  <c r="A1941" i="45"/>
  <c r="A1942" i="45"/>
  <c r="A1943" i="45"/>
  <c r="A1944" i="45"/>
  <c r="A1945" i="45"/>
  <c r="A1946" i="45"/>
  <c r="A1947" i="45"/>
  <c r="A1948" i="45"/>
  <c r="A1949" i="45"/>
  <c r="A1950" i="45"/>
  <c r="A1951" i="45"/>
  <c r="A1952" i="45"/>
  <c r="A1953" i="45"/>
  <c r="A1954" i="45"/>
  <c r="A1955" i="45"/>
  <c r="A1956" i="45"/>
  <c r="A1957" i="45"/>
  <c r="A1958" i="45"/>
  <c r="A1959" i="45"/>
  <c r="A1960" i="45"/>
  <c r="A1961" i="45"/>
  <c r="A1962" i="45"/>
  <c r="A1963" i="45"/>
  <c r="A1964" i="45"/>
  <c r="A1965" i="45"/>
  <c r="A1966" i="45"/>
  <c r="A1967" i="45"/>
  <c r="A1968" i="45"/>
  <c r="A1969" i="45"/>
  <c r="A1970" i="45"/>
  <c r="A1971" i="45"/>
  <c r="A1972" i="45"/>
  <c r="A1973" i="45"/>
  <c r="A1974" i="45"/>
  <c r="A1975" i="45"/>
  <c r="A1976" i="45"/>
  <c r="A1977" i="45"/>
  <c r="A1978" i="45"/>
  <c r="A1979" i="45"/>
  <c r="A1980" i="45"/>
  <c r="A1981" i="45"/>
  <c r="A1982" i="45"/>
  <c r="A1983" i="45"/>
  <c r="A1984" i="45"/>
  <c r="A1985" i="45"/>
  <c r="A1986" i="45"/>
  <c r="A1987" i="45"/>
  <c r="A1988" i="45"/>
  <c r="A1989" i="45"/>
  <c r="A1990" i="45"/>
  <c r="A1991" i="45"/>
  <c r="A1992" i="45"/>
  <c r="A1993" i="45"/>
  <c r="A1994" i="45"/>
  <c r="A1995" i="45"/>
  <c r="A1996" i="45"/>
  <c r="A1997" i="45"/>
  <c r="A1998" i="45"/>
  <c r="A1999" i="45"/>
  <c r="A2000" i="45"/>
  <c r="A2001" i="45"/>
  <c r="A2002" i="45"/>
  <c r="A2003" i="45"/>
  <c r="A2004" i="45"/>
  <c r="A2005" i="45"/>
  <c r="A2006" i="45"/>
  <c r="A2007" i="45"/>
  <c r="A2008" i="45"/>
  <c r="A2009" i="45"/>
  <c r="A2010" i="45"/>
  <c r="A2011" i="45"/>
  <c r="A2012" i="45"/>
  <c r="A2013" i="45"/>
  <c r="A2014" i="45"/>
  <c r="A2015" i="45"/>
  <c r="A2016" i="45"/>
  <c r="A2017" i="45"/>
  <c r="A2018" i="45"/>
  <c r="A2019" i="45"/>
  <c r="A2020" i="45"/>
  <c r="A2021" i="45"/>
  <c r="A2022" i="45"/>
  <c r="A2023" i="45"/>
  <c r="A2024" i="45"/>
  <c r="A2025" i="45"/>
  <c r="A2026" i="45"/>
  <c r="A2027" i="45"/>
  <c r="A2028" i="45"/>
  <c r="A2029" i="45"/>
  <c r="A2030" i="45"/>
  <c r="A2031" i="45"/>
  <c r="A2032" i="45"/>
  <c r="A2033" i="45"/>
  <c r="A2034" i="45"/>
  <c r="A2035" i="45"/>
  <c r="A2036" i="45"/>
  <c r="A2037" i="45"/>
  <c r="A2038" i="45"/>
  <c r="A2039" i="45"/>
  <c r="A2040" i="45"/>
  <c r="A2041" i="45"/>
  <c r="A2042" i="45"/>
  <c r="A2043" i="45"/>
  <c r="A2044" i="45"/>
  <c r="A2045" i="45"/>
  <c r="A2046" i="45"/>
  <c r="A2047" i="45"/>
  <c r="A2048" i="45"/>
  <c r="A2049" i="45"/>
  <c r="A2050" i="45"/>
  <c r="A2051" i="45"/>
  <c r="A2052" i="45"/>
  <c r="A2053" i="45"/>
  <c r="A2054" i="45"/>
  <c r="A2055" i="45"/>
  <c r="A2056" i="45"/>
  <c r="A2057" i="45"/>
  <c r="A2058" i="45"/>
  <c r="A2059" i="45"/>
  <c r="A2060" i="45"/>
  <c r="A2061" i="45"/>
  <c r="A2062" i="45"/>
  <c r="A2063" i="45"/>
  <c r="A2064" i="45"/>
  <c r="A2065" i="45"/>
  <c r="A2066" i="45"/>
  <c r="A2067" i="45"/>
  <c r="A2068" i="45"/>
  <c r="A2069" i="45"/>
  <c r="A2070" i="45"/>
  <c r="A2071" i="45"/>
  <c r="A2072" i="45"/>
  <c r="A2073" i="45"/>
  <c r="A2074" i="45"/>
  <c r="A2075" i="45"/>
  <c r="A2076" i="45"/>
  <c r="A2077" i="45"/>
  <c r="A2078" i="45"/>
  <c r="A2079" i="45"/>
  <c r="A2080" i="45"/>
  <c r="A2081" i="45"/>
  <c r="A2082" i="45"/>
  <c r="A2083" i="45"/>
  <c r="A2084" i="45"/>
  <c r="A2085" i="45"/>
  <c r="A2086" i="45"/>
  <c r="A2087" i="45"/>
  <c r="A2088" i="45"/>
  <c r="A2089" i="45"/>
  <c r="A2090" i="45"/>
  <c r="A2091" i="45"/>
  <c r="A2092" i="45"/>
  <c r="A2093" i="45"/>
  <c r="A2094" i="45"/>
  <c r="A2095" i="45"/>
  <c r="A2096" i="45"/>
  <c r="A2097" i="45"/>
  <c r="A2098" i="45"/>
  <c r="A2099" i="45"/>
  <c r="A2100" i="45"/>
  <c r="A2101" i="45"/>
  <c r="A2102" i="45"/>
  <c r="A2103" i="45"/>
  <c r="A2104" i="45"/>
  <c r="A2105" i="45"/>
  <c r="A2106" i="45"/>
  <c r="A2107" i="45"/>
  <c r="A2108" i="45"/>
  <c r="A2109" i="45"/>
  <c r="A2110" i="45"/>
  <c r="A2111" i="45"/>
  <c r="A2112" i="45"/>
  <c r="A2113" i="45"/>
  <c r="A2114" i="45"/>
  <c r="A2115" i="45"/>
  <c r="A2116" i="45"/>
  <c r="A2117" i="45"/>
  <c r="A2118" i="45"/>
  <c r="A2119" i="45"/>
  <c r="A2120" i="45"/>
  <c r="A2121" i="45"/>
  <c r="A2122" i="45"/>
  <c r="A2123" i="45"/>
  <c r="A2124" i="45"/>
  <c r="A2125" i="45"/>
  <c r="A2126" i="45"/>
  <c r="A2127" i="45"/>
  <c r="A2128" i="45"/>
  <c r="A2129" i="45"/>
  <c r="A2130" i="45"/>
  <c r="A2131" i="45"/>
  <c r="A2132" i="45"/>
  <c r="A2133" i="45"/>
  <c r="A2134" i="45"/>
  <c r="A2135" i="45"/>
  <c r="A2136" i="45"/>
  <c r="A2137" i="45"/>
  <c r="A2138" i="45"/>
  <c r="A2139" i="45"/>
  <c r="A2140" i="45"/>
  <c r="A2141" i="45"/>
  <c r="A2142" i="45"/>
  <c r="A2143" i="45"/>
  <c r="A2144" i="45"/>
  <c r="A2145" i="45"/>
  <c r="A2146" i="45"/>
  <c r="A2147" i="45"/>
  <c r="A2148" i="45"/>
  <c r="A2149" i="45"/>
  <c r="A2150" i="45"/>
  <c r="A2151" i="45"/>
  <c r="A2152" i="45"/>
  <c r="A2153" i="45"/>
  <c r="A2154" i="45"/>
  <c r="A2155" i="45"/>
  <c r="A2156" i="45"/>
  <c r="A2157" i="45"/>
  <c r="A2158" i="45"/>
  <c r="A2159" i="45"/>
  <c r="A2160" i="45"/>
  <c r="A2161" i="45"/>
  <c r="A2162" i="45"/>
  <c r="A2163" i="45"/>
  <c r="A2164" i="45"/>
  <c r="A2165" i="45"/>
  <c r="A2166" i="45"/>
  <c r="A2167" i="45"/>
  <c r="A2168" i="45"/>
  <c r="A2169" i="45"/>
  <c r="A2170" i="45"/>
  <c r="A2171" i="45"/>
  <c r="A2172" i="45"/>
  <c r="A2173" i="45"/>
  <c r="A2174" i="45"/>
  <c r="A2175" i="45"/>
  <c r="A2176" i="45"/>
  <c r="A2177" i="45"/>
  <c r="A2178" i="45"/>
  <c r="A2179" i="45"/>
  <c r="A2180" i="45"/>
  <c r="A2181" i="45"/>
  <c r="A2182" i="45"/>
  <c r="A2183" i="45"/>
  <c r="A2184" i="45"/>
  <c r="A2185" i="45"/>
  <c r="A2186" i="45"/>
  <c r="A2187" i="45"/>
  <c r="A2188" i="45"/>
  <c r="A2189" i="45"/>
  <c r="A2190" i="45"/>
  <c r="A2191" i="45"/>
  <c r="A2192" i="45"/>
  <c r="A2193" i="45"/>
  <c r="A2194" i="45"/>
  <c r="A2195" i="45"/>
  <c r="A2196" i="45"/>
  <c r="A2197" i="45"/>
  <c r="A2198" i="45"/>
  <c r="A2199" i="45"/>
  <c r="A2200" i="45"/>
  <c r="A2201" i="45"/>
  <c r="A2202" i="45"/>
  <c r="A2203" i="45"/>
  <c r="A2204" i="45"/>
  <c r="A2205" i="45"/>
  <c r="A2206" i="45"/>
  <c r="A2207" i="45"/>
  <c r="A2208" i="45"/>
  <c r="A2209" i="45"/>
  <c r="A2210" i="45"/>
  <c r="A2211" i="45"/>
  <c r="A2212" i="45"/>
  <c r="A2213" i="45"/>
  <c r="A2214" i="45"/>
  <c r="A2215" i="45"/>
  <c r="A2216" i="45"/>
  <c r="A2217" i="45"/>
  <c r="A2218" i="45"/>
  <c r="A2219" i="45"/>
  <c r="A2220" i="45"/>
  <c r="A2221" i="45"/>
  <c r="A2222" i="45"/>
  <c r="A2223" i="45"/>
  <c r="A2224" i="45"/>
  <c r="A2225" i="45"/>
  <c r="A2226" i="45"/>
  <c r="A2227" i="45"/>
  <c r="A2228" i="45"/>
  <c r="A2229" i="45"/>
  <c r="A2230" i="45"/>
  <c r="A2231" i="45"/>
  <c r="A2232" i="45"/>
  <c r="A2233" i="45"/>
  <c r="A2234" i="45"/>
  <c r="A2235" i="45"/>
  <c r="A2236" i="45"/>
  <c r="A2237" i="45"/>
  <c r="A2238" i="45"/>
  <c r="A2239" i="45"/>
  <c r="A2240" i="45"/>
  <c r="A2241" i="45"/>
  <c r="A2242" i="45"/>
  <c r="A2243" i="45"/>
  <c r="A2244" i="45"/>
  <c r="A2245" i="45"/>
  <c r="A2246" i="45"/>
  <c r="A2247" i="45"/>
  <c r="A2248" i="45"/>
  <c r="A2249" i="45"/>
  <c r="A2250" i="45"/>
  <c r="A2251" i="45"/>
  <c r="A2252" i="45"/>
  <c r="A2253" i="45"/>
  <c r="A2254" i="45"/>
  <c r="A2255" i="45"/>
  <c r="A2256" i="45"/>
  <c r="A2257" i="45"/>
  <c r="A2258" i="45"/>
  <c r="A2259" i="45"/>
  <c r="A2260" i="45"/>
  <c r="A2261" i="45"/>
  <c r="A2262" i="45"/>
  <c r="A2263" i="45"/>
  <c r="A2264" i="45"/>
  <c r="A2265" i="45"/>
  <c r="A2266" i="45"/>
  <c r="A2267" i="45"/>
  <c r="A2268" i="45"/>
  <c r="A2269" i="45"/>
  <c r="A2270" i="45"/>
  <c r="A2271" i="45"/>
  <c r="A2272" i="45"/>
  <c r="A2273" i="45"/>
  <c r="A2274" i="45"/>
  <c r="A2275" i="45"/>
  <c r="A2276" i="45"/>
  <c r="A2277" i="45"/>
  <c r="A2278" i="45"/>
  <c r="A2279" i="45"/>
  <c r="A2280" i="45"/>
  <c r="A2281" i="45"/>
  <c r="A2282" i="45"/>
  <c r="A2283" i="45"/>
  <c r="A2284" i="45"/>
  <c r="A2285" i="45"/>
  <c r="A2286" i="45"/>
  <c r="A2287" i="45"/>
  <c r="A2288" i="45"/>
  <c r="A2289" i="45"/>
  <c r="A2290" i="45"/>
  <c r="A2291" i="45"/>
  <c r="A2292" i="45"/>
  <c r="A2293" i="45"/>
  <c r="A2294" i="45"/>
  <c r="A2295" i="45"/>
  <c r="A2296" i="45"/>
  <c r="A2297" i="45"/>
  <c r="A2298" i="45"/>
  <c r="A2299" i="45"/>
  <c r="A2300" i="45"/>
  <c r="A2301" i="45"/>
  <c r="A2302" i="45"/>
  <c r="A2303" i="45"/>
  <c r="A2304" i="45"/>
  <c r="A2305" i="45"/>
  <c r="A2306" i="45"/>
  <c r="A2307" i="45"/>
  <c r="A2308" i="45"/>
  <c r="A2309" i="45"/>
  <c r="A2310" i="45"/>
  <c r="A2311" i="45"/>
  <c r="A2312" i="45"/>
  <c r="A2313" i="45"/>
  <c r="A2314" i="45"/>
  <c r="A2315" i="45"/>
  <c r="A2316" i="45"/>
  <c r="A2317" i="45"/>
  <c r="A2318" i="45"/>
  <c r="A2319" i="45"/>
  <c r="A2320" i="45"/>
  <c r="A2321" i="45"/>
  <c r="A2322" i="45"/>
  <c r="A2323" i="45"/>
  <c r="A2324" i="45"/>
  <c r="A2325" i="45"/>
  <c r="A2326" i="45"/>
  <c r="A2327" i="45"/>
  <c r="A2328" i="45"/>
  <c r="A2329" i="45"/>
  <c r="A2330" i="45"/>
  <c r="A2331" i="45"/>
  <c r="A2332" i="45"/>
  <c r="A2333" i="45"/>
  <c r="A2334" i="45"/>
  <c r="A2335" i="45"/>
  <c r="A2336" i="45"/>
  <c r="A2337" i="45"/>
  <c r="A2338" i="45"/>
  <c r="A2339" i="45"/>
  <c r="A2340" i="45"/>
  <c r="A2341" i="45"/>
  <c r="A2342" i="45"/>
  <c r="A2343" i="45"/>
  <c r="A2344" i="45"/>
  <c r="A2345" i="45"/>
  <c r="A2346" i="45"/>
  <c r="A2347" i="45"/>
  <c r="A2348" i="45"/>
  <c r="A2349" i="45"/>
  <c r="A2350" i="45"/>
  <c r="A2351" i="45"/>
  <c r="A2352" i="45"/>
  <c r="A2353" i="45"/>
  <c r="A2354" i="45"/>
  <c r="A2355" i="45"/>
  <c r="A2356" i="45"/>
  <c r="A2357" i="45"/>
  <c r="A2358" i="45"/>
  <c r="A2359" i="45"/>
  <c r="A2360" i="45"/>
  <c r="A2361" i="45"/>
  <c r="A2362" i="45"/>
  <c r="A2363" i="45"/>
  <c r="A2364" i="45"/>
  <c r="A2365" i="45"/>
  <c r="A2366" i="45"/>
  <c r="A2367" i="45"/>
  <c r="A2368" i="45"/>
  <c r="A2369" i="45"/>
  <c r="A2370" i="45"/>
  <c r="A2371" i="45"/>
  <c r="A2372" i="45"/>
  <c r="A2373" i="45"/>
  <c r="A2374" i="45"/>
  <c r="A2375" i="45"/>
  <c r="A2376" i="45"/>
  <c r="A2377" i="45"/>
  <c r="A2378" i="45"/>
  <c r="A2379" i="45"/>
  <c r="A2380" i="45"/>
  <c r="A2381" i="45"/>
  <c r="A2382" i="45"/>
  <c r="A2383" i="45"/>
  <c r="A2384" i="45"/>
  <c r="A2385" i="45"/>
  <c r="A2386" i="45"/>
  <c r="A2387" i="45"/>
  <c r="A2388" i="45"/>
  <c r="A2389" i="45"/>
  <c r="A2390" i="45"/>
  <c r="A2391" i="45"/>
  <c r="A2392" i="45"/>
  <c r="A2393" i="45"/>
  <c r="A2394" i="45"/>
  <c r="A2395" i="45"/>
  <c r="A2396" i="45"/>
  <c r="A2397" i="45"/>
  <c r="A2398" i="45"/>
  <c r="A2399" i="45"/>
  <c r="A2400" i="45"/>
  <c r="A2401" i="45"/>
  <c r="A2402" i="45"/>
  <c r="A2403" i="45"/>
  <c r="A2404" i="45"/>
  <c r="A2405" i="45"/>
  <c r="A2406" i="45"/>
  <c r="A2407" i="45"/>
  <c r="A2408" i="45"/>
  <c r="A2409" i="45"/>
  <c r="A2410" i="45"/>
  <c r="A2411" i="45"/>
  <c r="A2412" i="45"/>
  <c r="A2413" i="45"/>
  <c r="A2414" i="45"/>
  <c r="A2415" i="45"/>
  <c r="A2416" i="45"/>
  <c r="A2417" i="45"/>
  <c r="A2418" i="45"/>
  <c r="A2419" i="45"/>
  <c r="A2420" i="45"/>
  <c r="A2421" i="45"/>
  <c r="A2422" i="45"/>
  <c r="A2423" i="45"/>
  <c r="A2424" i="45"/>
  <c r="A2425" i="45"/>
  <c r="A2426" i="45"/>
  <c r="A2427" i="45"/>
  <c r="A2428" i="45"/>
  <c r="A2429" i="45"/>
  <c r="A2430" i="45"/>
  <c r="A2431" i="45"/>
  <c r="A2432" i="45"/>
  <c r="A2433" i="45"/>
  <c r="A2434" i="45"/>
  <c r="A2435" i="45"/>
  <c r="A2436" i="45"/>
  <c r="A2437" i="45"/>
  <c r="A2438" i="45"/>
  <c r="A2439" i="45"/>
  <c r="A2440" i="45"/>
  <c r="A2441" i="45"/>
  <c r="A2442" i="45"/>
  <c r="A2443" i="45"/>
  <c r="A2444" i="45"/>
  <c r="A2445" i="45"/>
  <c r="A2446" i="45"/>
  <c r="A2447" i="45"/>
  <c r="A2448" i="45"/>
  <c r="A2449" i="45"/>
  <c r="A2450" i="45"/>
  <c r="A2451" i="45"/>
  <c r="A2452" i="45"/>
  <c r="A2453" i="45"/>
  <c r="A2454" i="45"/>
  <c r="A2455" i="45"/>
  <c r="A2456" i="45"/>
  <c r="A2457" i="45"/>
  <c r="A2458" i="45"/>
  <c r="A2459" i="45"/>
  <c r="A2460" i="45"/>
  <c r="A2461" i="45"/>
  <c r="A2462" i="45"/>
  <c r="A2463" i="45"/>
  <c r="A2464" i="45"/>
  <c r="A2465" i="45"/>
  <c r="A2466" i="45"/>
  <c r="A2467" i="45"/>
  <c r="A2468" i="45"/>
  <c r="A2469" i="45"/>
  <c r="A2470" i="45"/>
  <c r="A2471" i="45"/>
  <c r="A2472" i="45"/>
  <c r="A2473" i="45"/>
  <c r="A2474" i="45"/>
  <c r="A2475" i="45"/>
  <c r="A2476" i="45"/>
  <c r="A2477" i="45"/>
  <c r="A2478" i="45"/>
  <c r="A2479" i="45"/>
  <c r="A2480" i="45"/>
  <c r="A2481" i="45"/>
  <c r="A2482" i="45"/>
  <c r="A2483" i="45"/>
  <c r="A2484" i="45"/>
  <c r="A2485" i="45"/>
  <c r="A2486" i="45"/>
  <c r="A2487" i="45"/>
  <c r="A2488" i="45"/>
  <c r="A2489" i="45"/>
  <c r="A2490" i="45"/>
  <c r="A2491" i="45"/>
  <c r="A2492" i="45"/>
  <c r="A2493" i="45"/>
  <c r="A2494" i="45"/>
  <c r="A2495" i="45"/>
  <c r="A2496" i="45"/>
  <c r="A2497" i="45"/>
  <c r="A2498" i="45"/>
  <c r="A2499" i="45"/>
  <c r="A2500" i="45"/>
  <c r="A2501" i="45"/>
  <c r="A2502" i="45"/>
  <c r="A2503" i="45"/>
  <c r="A2504" i="45"/>
  <c r="A2505" i="45"/>
  <c r="A2506" i="45"/>
  <c r="A2507" i="45"/>
  <c r="A2508" i="45"/>
  <c r="I60" i="36"/>
  <c r="F20" i="18"/>
  <c r="F18" i="18"/>
  <c r="E66" i="18"/>
  <c r="E112" i="18"/>
  <c r="E158" i="18"/>
  <c r="O60" i="36"/>
  <c r="E16" i="46"/>
  <c r="C16" i="46" s="1"/>
  <c r="B25" i="18"/>
  <c r="B70" i="18"/>
  <c r="B116" i="18"/>
  <c r="B162" i="18"/>
  <c r="G20" i="18"/>
  <c r="G18" i="18"/>
  <c r="F66" i="18"/>
  <c r="F112" i="18"/>
  <c r="F158" i="18"/>
  <c r="B26" i="18"/>
  <c r="B71" i="18"/>
  <c r="B117" i="18"/>
  <c r="B163" i="18"/>
  <c r="G66" i="18"/>
  <c r="G112" i="18"/>
  <c r="G158" i="18"/>
  <c r="H20" i="18"/>
  <c r="H18" i="18"/>
  <c r="B27" i="18"/>
  <c r="B72" i="18"/>
  <c r="B118" i="18"/>
  <c r="B164" i="18"/>
  <c r="I20" i="18"/>
  <c r="I18" i="18"/>
  <c r="H66" i="18"/>
  <c r="H112" i="18"/>
  <c r="H158" i="18"/>
  <c r="B28" i="18"/>
  <c r="B73" i="18"/>
  <c r="B119" i="18"/>
  <c r="B165" i="18"/>
  <c r="J20" i="18"/>
  <c r="J18" i="18"/>
  <c r="I66" i="18"/>
  <c r="I112" i="18"/>
  <c r="I158" i="18"/>
  <c r="B74" i="18"/>
  <c r="B120" i="18"/>
  <c r="B166" i="18"/>
  <c r="B29" i="18"/>
  <c r="K20" i="18"/>
  <c r="K18" i="18"/>
  <c r="J66" i="18"/>
  <c r="J112" i="18"/>
  <c r="J158" i="18"/>
  <c r="B75" i="18"/>
  <c r="B121" i="18"/>
  <c r="B167" i="18"/>
  <c r="B30" i="18"/>
  <c r="L20" i="18"/>
  <c r="L18" i="18"/>
  <c r="K66" i="18"/>
  <c r="K112" i="18"/>
  <c r="K158" i="18"/>
  <c r="B76" i="18"/>
  <c r="B122" i="18"/>
  <c r="B168" i="18"/>
  <c r="B31" i="18"/>
  <c r="M20" i="18"/>
  <c r="M18" i="18"/>
  <c r="L66" i="18"/>
  <c r="L112" i="18"/>
  <c r="L158" i="18"/>
  <c r="B32" i="18"/>
  <c r="B77" i="18"/>
  <c r="B123" i="18"/>
  <c r="B169" i="18"/>
  <c r="N20" i="18"/>
  <c r="N18" i="18"/>
  <c r="M66" i="18"/>
  <c r="M112" i="18"/>
  <c r="M158" i="18"/>
  <c r="B33" i="18"/>
  <c r="B78" i="18"/>
  <c r="B124" i="18"/>
  <c r="B170" i="18"/>
  <c r="O20" i="18"/>
  <c r="O18" i="18"/>
  <c r="N66" i="18"/>
  <c r="N112" i="18"/>
  <c r="N158" i="18"/>
  <c r="B34" i="18"/>
  <c r="B79" i="18"/>
  <c r="B125" i="18"/>
  <c r="B171" i="18"/>
  <c r="P20" i="18"/>
  <c r="P18" i="18"/>
  <c r="O66" i="18"/>
  <c r="O112" i="18"/>
  <c r="O158" i="18"/>
  <c r="B35" i="18"/>
  <c r="B80" i="18"/>
  <c r="B126" i="18"/>
  <c r="B172" i="18"/>
  <c r="P66" i="18"/>
  <c r="P112" i="18"/>
  <c r="P158" i="18"/>
  <c r="Q20" i="18"/>
  <c r="Q18" i="18"/>
  <c r="B36" i="18"/>
  <c r="B81" i="18"/>
  <c r="B127" i="18"/>
  <c r="B173" i="18"/>
  <c r="R20" i="18"/>
  <c r="R18" i="18"/>
  <c r="Q66" i="18"/>
  <c r="Q112" i="18"/>
  <c r="Q158" i="18"/>
  <c r="B37" i="18"/>
  <c r="B82" i="18"/>
  <c r="B128" i="18"/>
  <c r="B174" i="18"/>
  <c r="S20" i="18"/>
  <c r="S18" i="18"/>
  <c r="R66" i="18"/>
  <c r="R112" i="18"/>
  <c r="R158" i="18"/>
  <c r="B83" i="18"/>
  <c r="B129" i="18"/>
  <c r="B175" i="18"/>
  <c r="B38" i="18"/>
  <c r="S66" i="18"/>
  <c r="S112" i="18"/>
  <c r="S158" i="18"/>
  <c r="T20" i="18"/>
  <c r="T18" i="18"/>
  <c r="B84" i="18"/>
  <c r="B130" i="18"/>
  <c r="B176" i="18"/>
  <c r="B39" i="18"/>
  <c r="T66" i="18"/>
  <c r="T112" i="18"/>
  <c r="T158" i="18"/>
  <c r="U20" i="18"/>
  <c r="U18" i="18"/>
  <c r="B85" i="18"/>
  <c r="B131" i="18"/>
  <c r="B177" i="18"/>
  <c r="B40" i="18"/>
  <c r="U66" i="18"/>
  <c r="U112" i="18"/>
  <c r="U158" i="18"/>
  <c r="V20" i="18"/>
  <c r="V18" i="18"/>
  <c r="B41" i="18"/>
  <c r="B86" i="18"/>
  <c r="B132" i="18"/>
  <c r="B178" i="18"/>
  <c r="W20" i="18"/>
  <c r="W18" i="18"/>
  <c r="V66" i="18"/>
  <c r="V112" i="18"/>
  <c r="V158" i="18"/>
  <c r="B42" i="18"/>
  <c r="B87" i="18"/>
  <c r="B133" i="18"/>
  <c r="B179" i="18"/>
  <c r="X20" i="18"/>
  <c r="X18" i="18"/>
  <c r="W66" i="18"/>
  <c r="W112" i="18"/>
  <c r="W158" i="18"/>
  <c r="B88" i="18"/>
  <c r="B134" i="18"/>
  <c r="B180" i="18"/>
  <c r="B43" i="18"/>
  <c r="X66" i="18"/>
  <c r="X112" i="18"/>
  <c r="X158" i="18"/>
  <c r="Y20" i="18"/>
  <c r="Y18" i="18"/>
  <c r="B44" i="18"/>
  <c r="B89" i="18"/>
  <c r="B135" i="18"/>
  <c r="B181" i="18"/>
  <c r="Z20" i="18"/>
  <c r="Z18" i="18"/>
  <c r="Y66" i="18"/>
  <c r="Y112" i="18"/>
  <c r="Y158" i="18"/>
  <c r="B45" i="18"/>
  <c r="B90" i="18"/>
  <c r="B136" i="18"/>
  <c r="B182" i="18"/>
  <c r="Z66" i="18"/>
  <c r="Z112" i="18"/>
  <c r="Z158" i="18"/>
  <c r="AA20" i="18"/>
  <c r="AA18" i="18"/>
  <c r="B46" i="18"/>
  <c r="B91" i="18"/>
  <c r="B137" i="18"/>
  <c r="B183" i="18"/>
  <c r="AB20" i="18"/>
  <c r="AB18" i="18"/>
  <c r="AA66" i="18"/>
  <c r="AA112" i="18"/>
  <c r="AA158" i="18"/>
  <c r="B92" i="18"/>
  <c r="B138" i="18"/>
  <c r="B184" i="18"/>
  <c r="B47" i="18"/>
  <c r="AB66" i="18"/>
  <c r="AB112" i="18"/>
  <c r="AB158" i="18"/>
  <c r="AC20" i="18"/>
  <c r="AC18" i="18"/>
  <c r="B48" i="18"/>
  <c r="B93" i="18"/>
  <c r="B139" i="18"/>
  <c r="B185" i="18"/>
  <c r="AC66" i="18"/>
  <c r="AC112" i="18"/>
  <c r="AC158" i="18"/>
  <c r="AD20" i="18"/>
  <c r="AD18" i="18"/>
  <c r="B49" i="18"/>
  <c r="B94" i="18"/>
  <c r="B140" i="18"/>
  <c r="B186" i="18"/>
  <c r="AE20" i="18"/>
  <c r="AE18" i="18"/>
  <c r="AD66" i="18"/>
  <c r="AD112" i="18"/>
  <c r="AD158" i="18"/>
  <c r="B50" i="18"/>
  <c r="B95" i="18"/>
  <c r="B141" i="18"/>
  <c r="B187" i="18"/>
  <c r="AE66" i="18"/>
  <c r="AE112" i="18"/>
  <c r="AE158" i="18"/>
  <c r="AF20" i="18"/>
  <c r="AF18" i="18"/>
  <c r="B96" i="18"/>
  <c r="B142" i="18"/>
  <c r="B188" i="18"/>
  <c r="B51" i="18"/>
  <c r="AF66" i="18"/>
  <c r="AF112" i="18"/>
  <c r="AF158" i="18"/>
  <c r="AG20" i="18"/>
  <c r="AG18" i="18"/>
  <c r="B52" i="18"/>
  <c r="B97" i="18"/>
  <c r="B143" i="18"/>
  <c r="B189" i="18"/>
  <c r="AH20" i="18"/>
  <c r="AH18" i="18"/>
  <c r="AG66" i="18"/>
  <c r="AG112" i="18"/>
  <c r="AG158" i="18"/>
  <c r="B53" i="18"/>
  <c r="B98" i="18"/>
  <c r="B144" i="18"/>
  <c r="B190" i="18"/>
  <c r="AH66" i="18"/>
  <c r="AH112" i="18"/>
  <c r="AH158" i="18"/>
  <c r="AI20" i="18"/>
  <c r="AI18" i="18"/>
  <c r="B54" i="18"/>
  <c r="B99" i="18"/>
  <c r="B145" i="18"/>
  <c r="B191" i="18"/>
  <c r="AJ20" i="18"/>
  <c r="AJ18" i="18"/>
  <c r="AI66" i="18"/>
  <c r="AI112" i="18"/>
  <c r="AI158" i="18"/>
  <c r="B100" i="18"/>
  <c r="B146" i="18"/>
  <c r="B192" i="18"/>
  <c r="B55" i="18"/>
  <c r="AJ66" i="18"/>
  <c r="AJ112" i="18"/>
  <c r="AJ158" i="18"/>
  <c r="AK20" i="18"/>
  <c r="AK18" i="18"/>
  <c r="B101" i="18"/>
  <c r="B147" i="18"/>
  <c r="B193" i="18"/>
  <c r="B56" i="18"/>
  <c r="B102" i="18"/>
  <c r="B148" i="18"/>
  <c r="B194" i="18"/>
  <c r="AL20" i="18"/>
  <c r="AL18" i="18"/>
  <c r="AK66" i="18"/>
  <c r="AK112" i="18"/>
  <c r="AK158" i="18"/>
  <c r="K16" i="27"/>
  <c r="L16" i="27" s="1"/>
  <c r="D18" i="27"/>
  <c r="E18" i="27" s="1"/>
  <c r="AL66" i="18"/>
  <c r="AL112" i="18"/>
  <c r="AL158" i="18"/>
  <c r="H18" i="27" l="1"/>
  <c r="I18" i="27" s="1"/>
  <c r="D19" i="27"/>
  <c r="E19" i="27" s="1"/>
  <c r="A19" i="20"/>
  <c r="H16" i="27"/>
  <c r="I16" i="27" s="1"/>
  <c r="K19" i="27"/>
  <c r="L19" i="27" s="1"/>
  <c r="A56" i="20"/>
  <c r="A58" i="20" s="1"/>
  <c r="A8" i="20"/>
  <c r="H17" i="27"/>
  <c r="I17" i="27" s="1"/>
  <c r="D17" i="27"/>
  <c r="E17" i="27" s="1"/>
  <c r="K18" i="27"/>
  <c r="L18" i="27" s="1"/>
  <c r="H19" i="27"/>
  <c r="I19" i="27" s="1"/>
  <c r="C385" i="25"/>
  <c r="C561" i="25"/>
  <c r="C557" i="25"/>
  <c r="C553" i="25"/>
  <c r="C549" i="25"/>
  <c r="C419" i="25"/>
  <c r="C415" i="25"/>
  <c r="C411" i="25"/>
  <c r="C407" i="25"/>
  <c r="C403" i="25"/>
  <c r="C273" i="25"/>
  <c r="C269" i="25"/>
  <c r="C265" i="25"/>
  <c r="C261" i="25"/>
  <c r="C132" i="25"/>
  <c r="C124" i="25"/>
  <c r="C116" i="25"/>
  <c r="C555" i="25"/>
  <c r="C417" i="25"/>
  <c r="C405" i="25"/>
  <c r="C263" i="25"/>
  <c r="C120" i="25"/>
  <c r="C131" i="25"/>
  <c r="C123" i="25"/>
  <c r="C115" i="25"/>
  <c r="C563" i="25"/>
  <c r="C551" i="25"/>
  <c r="C409" i="25"/>
  <c r="C275" i="25"/>
  <c r="C259" i="25"/>
  <c r="C128" i="25"/>
  <c r="C560" i="25"/>
  <c r="C556" i="25"/>
  <c r="C552" i="25"/>
  <c r="C548" i="25"/>
  <c r="C418" i="25"/>
  <c r="C414" i="25"/>
  <c r="C410" i="25"/>
  <c r="C406" i="25"/>
  <c r="C402" i="25"/>
  <c r="C272" i="25"/>
  <c r="C268" i="25"/>
  <c r="C264" i="25"/>
  <c r="C260" i="25"/>
  <c r="C130" i="25"/>
  <c r="C122" i="25"/>
  <c r="C114" i="25"/>
  <c r="C547" i="25"/>
  <c r="C271" i="25"/>
  <c r="C112" i="25"/>
  <c r="C129" i="25"/>
  <c r="C121" i="25"/>
  <c r="C113" i="25"/>
  <c r="C559" i="25"/>
  <c r="C413" i="25"/>
  <c r="C267" i="25"/>
  <c r="C562" i="25"/>
  <c r="C558" i="25"/>
  <c r="C554" i="25"/>
  <c r="C550" i="25"/>
  <c r="C546" i="25"/>
  <c r="C416" i="25"/>
  <c r="C412" i="25"/>
  <c r="C408" i="25"/>
  <c r="C404" i="25"/>
  <c r="C274" i="25"/>
  <c r="C270" i="25"/>
  <c r="C266" i="25"/>
  <c r="C262" i="25"/>
  <c r="C258" i="25"/>
  <c r="C126" i="25"/>
  <c r="C118" i="25"/>
  <c r="C127" i="25"/>
  <c r="C119" i="25"/>
  <c r="C125" i="25"/>
  <c r="C117" i="25"/>
  <c r="D16" i="27"/>
  <c r="F11" i="27"/>
  <c r="K1741" i="25"/>
  <c r="J29" i="27"/>
  <c r="M18" i="27"/>
  <c r="C24" i="30"/>
  <c r="B65" i="38"/>
  <c r="B644" i="38"/>
  <c r="B317" i="38"/>
  <c r="B483" i="38"/>
  <c r="B182" i="38"/>
  <c r="B840" i="38"/>
  <c r="B227" i="38"/>
  <c r="B574" i="38"/>
  <c r="B2821" i="12"/>
  <c r="B628" i="38"/>
  <c r="B657" i="38"/>
  <c r="B74" i="38"/>
  <c r="B148" i="38"/>
  <c r="B401" i="38"/>
  <c r="B569" i="38"/>
  <c r="B487" i="38"/>
  <c r="B72" i="38"/>
  <c r="B201" i="38"/>
  <c r="B420" i="38"/>
  <c r="B375" i="38"/>
  <c r="B404" i="38"/>
  <c r="B467" i="38"/>
  <c r="B641" i="38"/>
  <c r="B59" i="38"/>
  <c r="B333" i="38"/>
  <c r="B206" i="38"/>
  <c r="B130" i="38"/>
  <c r="C195" i="44"/>
  <c r="B223" i="12"/>
  <c r="B235" i="12"/>
  <c r="B321" i="12"/>
  <c r="B551" i="12"/>
  <c r="B563" i="12"/>
  <c r="B882" i="12"/>
  <c r="B1200" i="12"/>
  <c r="B1519" i="12"/>
  <c r="B1533" i="12"/>
  <c r="B1851" i="12"/>
  <c r="B2170" i="12"/>
  <c r="B2495" i="12"/>
  <c r="B2825" i="12"/>
  <c r="B185" i="38"/>
  <c r="B388" i="38"/>
  <c r="B359" i="38"/>
  <c r="B372" i="38"/>
  <c r="B355" i="38"/>
  <c r="B529" i="38"/>
  <c r="B53" i="38"/>
  <c r="B429" i="38"/>
  <c r="B366" i="38"/>
  <c r="B586" i="38"/>
  <c r="B1203" i="12"/>
  <c r="B1521" i="12"/>
  <c r="B1534" i="12"/>
  <c r="B1852" i="12"/>
  <c r="B2173" i="12"/>
  <c r="B2500" i="12"/>
  <c r="B2826" i="12"/>
  <c r="M26" i="27"/>
  <c r="B585" i="38"/>
  <c r="B79" i="38"/>
  <c r="B180" i="38"/>
  <c r="B247" i="38"/>
  <c r="B132" i="38"/>
  <c r="B339" i="38"/>
  <c r="B513" i="38"/>
  <c r="B61" i="38"/>
  <c r="B437" i="38"/>
  <c r="B374" i="38"/>
  <c r="B642" i="38"/>
  <c r="B903" i="38"/>
  <c r="B226" i="12"/>
  <c r="B239" i="12"/>
  <c r="B324" i="12"/>
  <c r="B553" i="12"/>
  <c r="B873" i="12"/>
  <c r="B885" i="12"/>
  <c r="B1204" i="12"/>
  <c r="B1522" i="12"/>
  <c r="B1535" i="12"/>
  <c r="B1855" i="12"/>
  <c r="B2174" i="12"/>
  <c r="B2501" i="12"/>
  <c r="B2831" i="12"/>
  <c r="B227" i="12"/>
  <c r="B313" i="12"/>
  <c r="B327" i="12"/>
  <c r="B555" i="12"/>
  <c r="B874" i="12"/>
  <c r="B886" i="12"/>
  <c r="B1205" i="12"/>
  <c r="B1525" i="12"/>
  <c r="B1843" i="12"/>
  <c r="B1856" i="12"/>
  <c r="B2177" i="12"/>
  <c r="B2504" i="12"/>
  <c r="B3145" i="12"/>
  <c r="B457" i="38"/>
  <c r="B631" i="38"/>
  <c r="B119" i="38"/>
  <c r="B222" i="16"/>
  <c r="B211" i="38"/>
  <c r="B369" i="38"/>
  <c r="B149" i="38"/>
  <c r="B557" i="38"/>
  <c r="B638" i="38"/>
  <c r="C111" i="44"/>
  <c r="B720" i="38"/>
  <c r="B441" i="38"/>
  <c r="B615" i="38"/>
  <c r="B103" i="38"/>
  <c r="B611" i="38"/>
  <c r="B99" i="38"/>
  <c r="B241" i="38"/>
  <c r="B229" i="38"/>
  <c r="B14" i="38"/>
  <c r="B344" i="38"/>
  <c r="B2814" i="12"/>
  <c r="B329" i="38"/>
  <c r="B503" i="38"/>
  <c r="B12" i="38"/>
  <c r="B595" i="38"/>
  <c r="B87" i="38"/>
  <c r="B225" i="38"/>
  <c r="B237" i="38"/>
  <c r="B46" i="38"/>
  <c r="B400" i="38"/>
  <c r="B1197" i="12"/>
  <c r="B1211" i="12"/>
  <c r="B1529" i="12"/>
  <c r="B1848" i="12"/>
  <c r="B2166" i="12"/>
  <c r="B2492" i="12"/>
  <c r="B2818" i="12"/>
  <c r="B553" i="38"/>
  <c r="B425" i="38"/>
  <c r="B297" i="38"/>
  <c r="B169" i="38"/>
  <c r="B52" i="38"/>
  <c r="B612" i="38"/>
  <c r="B356" i="38"/>
  <c r="B116" i="38"/>
  <c r="B599" i="38"/>
  <c r="B471" i="38"/>
  <c r="B343" i="38"/>
  <c r="B215" i="38"/>
  <c r="B89" i="38"/>
  <c r="B596" i="38"/>
  <c r="B340" i="38"/>
  <c r="B75" i="38"/>
  <c r="B579" i="38"/>
  <c r="B451" i="38"/>
  <c r="B323" i="38"/>
  <c r="B195" i="38"/>
  <c r="B73" i="38"/>
  <c r="B625" i="38"/>
  <c r="B497" i="38"/>
  <c r="B353" i="38"/>
  <c r="B193" i="38"/>
  <c r="B47" i="38"/>
  <c r="B77" i="38"/>
  <c r="B165" i="38"/>
  <c r="B245" i="38"/>
  <c r="B341" i="38"/>
  <c r="B445" i="38"/>
  <c r="B565" i="38"/>
  <c r="B54" i="38"/>
  <c r="B238" i="38"/>
  <c r="B398" i="38"/>
  <c r="B646" i="38"/>
  <c r="B464" i="38"/>
  <c r="B202" i="38"/>
  <c r="B943" i="38"/>
  <c r="B666" i="38"/>
  <c r="B3144" i="12"/>
  <c r="B537" i="38"/>
  <c r="B409" i="38"/>
  <c r="B281" i="38"/>
  <c r="B153" i="38"/>
  <c r="B40" i="38"/>
  <c r="B580" i="38"/>
  <c r="B324" i="38"/>
  <c r="B88" i="38"/>
  <c r="B583" i="38"/>
  <c r="B455" i="38"/>
  <c r="B327" i="38"/>
  <c r="B199" i="38"/>
  <c r="B76" i="38"/>
  <c r="B564" i="38"/>
  <c r="B292" i="38"/>
  <c r="B49" i="38"/>
  <c r="B563" i="38"/>
  <c r="B435" i="38"/>
  <c r="B307" i="38"/>
  <c r="B179" i="38"/>
  <c r="B60" i="38"/>
  <c r="B609" i="38"/>
  <c r="B481" i="38"/>
  <c r="B337" i="38"/>
  <c r="B177" i="38"/>
  <c r="B33" i="38"/>
  <c r="B85" i="38"/>
  <c r="B173" i="38"/>
  <c r="B253" i="38"/>
  <c r="B365" i="38"/>
  <c r="B461" i="38"/>
  <c r="B573" i="38"/>
  <c r="B78" i="38"/>
  <c r="B246" i="38"/>
  <c r="B430" i="38"/>
  <c r="B144" i="38"/>
  <c r="B472" i="38"/>
  <c r="B258" i="38"/>
  <c r="B223" i="38"/>
  <c r="C81" i="44"/>
  <c r="B28" i="38"/>
  <c r="B878" i="38"/>
  <c r="P3901" i="12"/>
  <c r="B649" i="38"/>
  <c r="B521" i="38"/>
  <c r="B393" i="38"/>
  <c r="B265" i="38"/>
  <c r="B137" i="38"/>
  <c r="B27" i="38"/>
  <c r="B548" i="38"/>
  <c r="B308" i="38"/>
  <c r="B63" i="38"/>
  <c r="B567" i="38"/>
  <c r="B439" i="38"/>
  <c r="B311" i="38"/>
  <c r="B183" i="38"/>
  <c r="B64" i="38"/>
  <c r="B532" i="38"/>
  <c r="B260" i="38"/>
  <c r="B24" i="38"/>
  <c r="B547" i="38"/>
  <c r="B419" i="38"/>
  <c r="B291" i="38"/>
  <c r="B163" i="38"/>
  <c r="B48" i="38"/>
  <c r="B593" i="38"/>
  <c r="B465" i="38"/>
  <c r="B321" i="38"/>
  <c r="B161" i="38"/>
  <c r="B13" i="38"/>
  <c r="B101" i="38"/>
  <c r="B181" i="38"/>
  <c r="B269" i="38"/>
  <c r="B373" i="38"/>
  <c r="B469" i="38"/>
  <c r="B597" i="38"/>
  <c r="B110" i="38"/>
  <c r="B270" i="38"/>
  <c r="B438" i="38"/>
  <c r="B208" i="38"/>
  <c r="B528" i="38"/>
  <c r="B330" i="38"/>
  <c r="B267" i="38"/>
  <c r="C132" i="44"/>
  <c r="B989" i="38"/>
  <c r="B3151" i="12"/>
  <c r="Q3911" i="12"/>
  <c r="B633" i="38"/>
  <c r="B505" i="38"/>
  <c r="B377" i="38"/>
  <c r="B249" i="38"/>
  <c r="B121" i="38"/>
  <c r="B15" i="38"/>
  <c r="B516" i="38"/>
  <c r="B276" i="38"/>
  <c r="B36" i="38"/>
  <c r="B551" i="38"/>
  <c r="B423" i="38"/>
  <c r="B295" i="38"/>
  <c r="B167" i="38"/>
  <c r="B51" i="38"/>
  <c r="B500" i="38"/>
  <c r="B228" i="38"/>
  <c r="B531" i="38"/>
  <c r="B403" i="38"/>
  <c r="B275" i="38"/>
  <c r="B147" i="38"/>
  <c r="B35" i="38"/>
  <c r="B577" i="38"/>
  <c r="B449" i="38"/>
  <c r="B305" i="38"/>
  <c r="B145" i="38"/>
  <c r="B21" i="38"/>
  <c r="B109" i="38"/>
  <c r="B189" i="38"/>
  <c r="B277" i="38"/>
  <c r="B381" i="38"/>
  <c r="B493" i="38"/>
  <c r="B621" i="38"/>
  <c r="B118" i="38"/>
  <c r="B302" i="38"/>
  <c r="B462" i="38"/>
  <c r="B216" i="38"/>
  <c r="B592" i="38"/>
  <c r="B386" i="38"/>
  <c r="B603" i="38"/>
  <c r="B746" i="38"/>
  <c r="B617" i="38"/>
  <c r="B489" i="38"/>
  <c r="B361" i="38"/>
  <c r="B233" i="38"/>
  <c r="B105" i="38"/>
  <c r="B484" i="38"/>
  <c r="B244" i="38"/>
  <c r="B11" i="38"/>
  <c r="B535" i="38"/>
  <c r="B407" i="38"/>
  <c r="B279" i="38"/>
  <c r="B151" i="38"/>
  <c r="B39" i="38"/>
  <c r="B468" i="38"/>
  <c r="B196" i="38"/>
  <c r="B643" i="38"/>
  <c r="B515" i="38"/>
  <c r="B387" i="38"/>
  <c r="B259" i="38"/>
  <c r="B131" i="38"/>
  <c r="B23" i="38"/>
  <c r="B561" i="38"/>
  <c r="B433" i="38"/>
  <c r="B289" i="38"/>
  <c r="B113" i="38"/>
  <c r="B37" i="38"/>
  <c r="B117" i="38"/>
  <c r="B205" i="38"/>
  <c r="B301" i="38"/>
  <c r="B397" i="38"/>
  <c r="B501" i="38"/>
  <c r="B629" i="38"/>
  <c r="B142" i="38"/>
  <c r="B310" i="38"/>
  <c r="B510" i="38"/>
  <c r="B272" i="38"/>
  <c r="B600" i="38"/>
  <c r="B458" i="38"/>
  <c r="C185" i="44"/>
  <c r="B890" i="38"/>
  <c r="B2823" i="12"/>
  <c r="B601" i="38"/>
  <c r="B473" i="38"/>
  <c r="B345" i="38"/>
  <c r="B217" i="38"/>
  <c r="B91" i="38"/>
  <c r="B452" i="38"/>
  <c r="B212" i="38"/>
  <c r="B647" i="38"/>
  <c r="B519" i="38"/>
  <c r="B391" i="38"/>
  <c r="B263" i="38"/>
  <c r="B135" i="38"/>
  <c r="B25" i="38"/>
  <c r="B436" i="38"/>
  <c r="B164" i="38"/>
  <c r="B627" i="38"/>
  <c r="B499" i="38"/>
  <c r="B371" i="38"/>
  <c r="B243" i="38"/>
  <c r="B115" i="38"/>
  <c r="B9" i="38"/>
  <c r="B545" i="38"/>
  <c r="B417" i="38"/>
  <c r="B273" i="38"/>
  <c r="B97" i="38"/>
  <c r="B45" i="38"/>
  <c r="B125" i="38"/>
  <c r="B213" i="38"/>
  <c r="B309" i="38"/>
  <c r="B405" i="38"/>
  <c r="B509" i="38"/>
  <c r="B637" i="38"/>
  <c r="B174" i="38"/>
  <c r="B334" i="38"/>
  <c r="B518" i="38"/>
  <c r="B336" i="38"/>
  <c r="B656" i="38"/>
  <c r="B514" i="38"/>
  <c r="B940" i="38"/>
  <c r="B3770" i="12"/>
  <c r="B1638" i="12"/>
  <c r="B1640" i="12"/>
  <c r="B1631" i="12"/>
  <c r="B1470" i="12"/>
  <c r="B1740" i="12"/>
  <c r="B1496" i="12"/>
  <c r="B1506" i="12"/>
  <c r="B1827" i="12"/>
  <c r="B1729" i="12"/>
  <c r="B1706" i="12"/>
  <c r="B1655" i="12"/>
  <c r="B1699" i="12"/>
  <c r="B1766" i="12"/>
  <c r="B1445" i="12"/>
  <c r="B1446" i="12"/>
  <c r="B1749" i="12"/>
  <c r="B1724" i="12"/>
  <c r="B1612" i="12"/>
  <c r="B1394" i="12"/>
  <c r="B1678" i="12"/>
  <c r="B1508" i="12"/>
  <c r="B1516" i="12"/>
  <c r="B1377" i="12"/>
  <c r="B1424" i="12"/>
  <c r="B92" i="40"/>
  <c r="B54" i="40"/>
  <c r="B32" i="40"/>
  <c r="B1689" i="45"/>
  <c r="B42" i="40"/>
  <c r="B59" i="40"/>
  <c r="A80" i="36"/>
  <c r="B70" i="40"/>
  <c r="B40" i="40"/>
  <c r="B17" i="40"/>
  <c r="B58" i="40"/>
  <c r="B23" i="40"/>
  <c r="A123" i="36"/>
  <c r="B1642" i="12"/>
  <c r="B1458" i="12"/>
  <c r="B1801" i="12"/>
  <c r="B1697" i="12"/>
  <c r="B1704" i="12"/>
  <c r="B1609" i="12"/>
  <c r="B1665" i="12"/>
  <c r="B1775" i="12"/>
  <c r="B1412" i="12"/>
  <c r="B1330" i="12"/>
  <c r="B1359" i="12"/>
  <c r="B1309" i="12"/>
  <c r="B1308" i="12"/>
  <c r="B1639" i="12"/>
  <c r="B1806" i="12"/>
  <c r="B1371" i="12"/>
  <c r="B1720" i="12"/>
  <c r="B1752" i="12"/>
  <c r="B1481" i="12"/>
  <c r="B1511" i="12"/>
  <c r="B1834" i="12"/>
  <c r="B1494" i="12"/>
  <c r="B1471" i="12"/>
  <c r="B1800" i="12"/>
  <c r="B1349" i="12"/>
  <c r="B1338" i="12"/>
  <c r="B1821" i="12"/>
  <c r="B1936" i="12"/>
  <c r="B1427" i="12"/>
  <c r="B1774" i="12"/>
  <c r="B1618" i="12"/>
  <c r="B1473" i="12"/>
  <c r="B1656" i="12"/>
  <c r="B1461" i="12"/>
  <c r="B56" i="40"/>
  <c r="B57" i="40"/>
  <c r="B90" i="40"/>
  <c r="B18" i="40"/>
  <c r="B71" i="40"/>
  <c r="A87" i="36"/>
  <c r="B3152" i="12"/>
  <c r="B65" i="40"/>
  <c r="B34" i="40"/>
  <c r="A79" i="36"/>
  <c r="B3462" i="12"/>
  <c r="B1317" i="12"/>
  <c r="B1316" i="12"/>
  <c r="B1734" i="12"/>
  <c r="B1479" i="12"/>
  <c r="B1407" i="12"/>
  <c r="B1680" i="12"/>
  <c r="B1947" i="12"/>
  <c r="B1457" i="12"/>
  <c r="B1805" i="12"/>
  <c r="B1484" i="12"/>
  <c r="B1415" i="12"/>
  <c r="B1757" i="12"/>
  <c r="B1725" i="12"/>
  <c r="B1718" i="12"/>
  <c r="B1513" i="12"/>
  <c r="B1440" i="12"/>
  <c r="B1627" i="12"/>
  <c r="B1758" i="12"/>
  <c r="B1492" i="12"/>
  <c r="B1654" i="12"/>
  <c r="B1450" i="12"/>
  <c r="B1938" i="12"/>
  <c r="B1321" i="12"/>
  <c r="B1320" i="12"/>
  <c r="B1698" i="12"/>
  <c r="B1663" i="12"/>
  <c r="B1515" i="12"/>
  <c r="B1339" i="12"/>
  <c r="B1691" i="12"/>
  <c r="B1439" i="12"/>
  <c r="B1782" i="12"/>
  <c r="B1341" i="12"/>
  <c r="B1397" i="12"/>
  <c r="B1710" i="12"/>
  <c r="B1741" i="12"/>
  <c r="B1486" i="12"/>
  <c r="B1468" i="12"/>
  <c r="B1828" i="12"/>
  <c r="B1763" i="12"/>
  <c r="B1948" i="12"/>
  <c r="B1456" i="12"/>
  <c r="B1810" i="12"/>
  <c r="B1690" i="12"/>
  <c r="B1738" i="12"/>
  <c r="B81" i="40"/>
  <c r="B31" i="40"/>
  <c r="B66" i="40"/>
  <c r="A136" i="36"/>
  <c r="B1644" i="12"/>
  <c r="B1652" i="12"/>
  <c r="B1685" i="12"/>
  <c r="B1352" i="12"/>
  <c r="B1726" i="12"/>
  <c r="B1653" i="12"/>
  <c r="B1802" i="12"/>
  <c r="B1428" i="12"/>
  <c r="B1824" i="12"/>
  <c r="B1344" i="12"/>
  <c r="B1459" i="12"/>
  <c r="B1476" i="12"/>
  <c r="P3906" i="12"/>
  <c r="B1323" i="12"/>
  <c r="B1322" i="12"/>
  <c r="B1306" i="12"/>
  <c r="B1711" i="12"/>
  <c r="B1760" i="12"/>
  <c r="B1375" i="12"/>
  <c r="B1384" i="12"/>
  <c r="B1421" i="12"/>
  <c r="B1764" i="12"/>
  <c r="B1354" i="12"/>
  <c r="B1379" i="12"/>
  <c r="B1662" i="12"/>
  <c r="B1739" i="12"/>
  <c r="B1423" i="12"/>
  <c r="B1358" i="12"/>
  <c r="B1390" i="12"/>
  <c r="B1792" i="12"/>
  <c r="B1501" i="12"/>
  <c r="B1438" i="12"/>
  <c r="B1696" i="12"/>
  <c r="B1366" i="12"/>
  <c r="B1389" i="12"/>
  <c r="B28" i="40"/>
  <c r="B1294" i="45"/>
  <c r="B45" i="40"/>
  <c r="B47" i="40"/>
  <c r="B39" i="40"/>
  <c r="A85" i="36"/>
  <c r="B3139" i="12"/>
  <c r="B68" i="40"/>
  <c r="B21" i="40"/>
  <c r="B61" i="40"/>
  <c r="B79" i="40"/>
  <c r="B83" i="40"/>
  <c r="A83" i="36"/>
  <c r="B3143" i="12"/>
  <c r="B3887" i="12"/>
  <c r="B2767" i="12"/>
  <c r="B847" i="45"/>
  <c r="B2087" i="45"/>
  <c r="B1973" i="45"/>
  <c r="B1120" i="45"/>
  <c r="B2918" i="12"/>
  <c r="B1795" i="45"/>
  <c r="B2318" i="45"/>
  <c r="B1015" i="45"/>
  <c r="B1715" i="45"/>
  <c r="B2317" i="45"/>
  <c r="B1309" i="45"/>
  <c r="B3465" i="12"/>
  <c r="B2993" i="12"/>
  <c r="B2614" i="12"/>
  <c r="B2468" i="12"/>
  <c r="B2156" i="45"/>
  <c r="B1814" i="45"/>
  <c r="B2332" i="45"/>
  <c r="B2062" i="45"/>
  <c r="B1583" i="45"/>
  <c r="C49" i="44"/>
  <c r="C45" i="44"/>
  <c r="C39" i="44"/>
  <c r="B3469" i="12"/>
  <c r="B3241" i="12"/>
  <c r="B2623" i="12"/>
  <c r="B2588" i="12"/>
  <c r="B2366" i="45"/>
  <c r="B2171" i="45"/>
  <c r="B2389" i="45"/>
  <c r="B1211" i="45"/>
  <c r="C55" i="44"/>
  <c r="B3474" i="12"/>
  <c r="B2379" i="45"/>
  <c r="B2183" i="45"/>
  <c r="B1669" i="45"/>
  <c r="C61" i="44"/>
  <c r="C44" i="44"/>
  <c r="B1673" i="45"/>
  <c r="B2194" i="45"/>
  <c r="B2678" i="12"/>
  <c r="Q3901" i="12"/>
  <c r="B2324" i="45"/>
  <c r="C21" i="44"/>
  <c r="C15" i="44"/>
  <c r="B1311" i="12"/>
  <c r="B1637" i="12"/>
  <c r="B1310" i="12"/>
  <c r="B1746" i="12"/>
  <c r="B1357" i="12"/>
  <c r="B1940" i="12"/>
  <c r="B1771" i="12"/>
  <c r="B1836" i="12"/>
  <c r="B1819" i="12"/>
  <c r="B1795" i="12"/>
  <c r="B1447" i="12"/>
  <c r="B1737" i="12"/>
  <c r="B1400" i="12"/>
  <c r="B1681" i="12"/>
  <c r="B1403" i="12"/>
  <c r="B1744" i="12"/>
  <c r="B1672" i="12"/>
  <c r="B1822" i="12"/>
  <c r="B1743" i="12"/>
  <c r="B1615" i="12"/>
  <c r="B1361" i="12"/>
  <c r="B1820" i="12"/>
  <c r="B1514" i="12"/>
  <c r="B1616" i="12"/>
  <c r="B1715" i="12"/>
  <c r="B1410" i="12"/>
  <c r="B1326" i="12"/>
  <c r="B1839" i="12"/>
  <c r="B1937" i="12"/>
  <c r="B1418" i="12"/>
  <c r="B1505" i="12"/>
  <c r="B1362" i="12"/>
  <c r="B1683" i="12"/>
  <c r="B1803" i="12"/>
  <c r="B1332" i="12"/>
  <c r="B1751" i="12"/>
  <c r="B1420" i="12"/>
  <c r="B1363" i="12"/>
  <c r="B1745" i="12"/>
  <c r="B1946" i="12"/>
  <c r="B1466" i="12"/>
  <c r="B1395" i="12"/>
  <c r="B1497" i="12"/>
  <c r="B2357" i="12"/>
  <c r="B3768" i="12"/>
  <c r="B2742" i="12"/>
  <c r="B1313" i="12"/>
  <c r="B1641" i="12"/>
  <c r="B1312" i="12"/>
  <c r="B1643" i="12"/>
  <c r="B1818" i="12"/>
  <c r="B1393" i="12"/>
  <c r="B1787" i="12"/>
  <c r="B1444" i="12"/>
  <c r="B1830" i="12"/>
  <c r="B1650" i="12"/>
  <c r="B1933" i="12"/>
  <c r="B1485" i="12"/>
  <c r="B1436" i="12"/>
  <c r="B1689" i="12"/>
  <c r="B1659" i="12"/>
  <c r="B1385" i="12"/>
  <c r="B1798" i="12"/>
  <c r="B1614" i="12"/>
  <c r="B1705" i="12"/>
  <c r="B1660" i="12"/>
  <c r="B1507" i="12"/>
  <c r="B1343" i="12"/>
  <c r="B1838" i="12"/>
  <c r="B1442" i="12"/>
  <c r="B1369" i="12"/>
  <c r="B1692" i="12"/>
  <c r="B1374" i="12"/>
  <c r="B1345" i="12"/>
  <c r="B1671" i="12"/>
  <c r="B1713" i="12"/>
  <c r="B1434" i="12"/>
  <c r="B1815" i="12"/>
  <c r="B1304" i="12"/>
  <c r="B1793" i="12"/>
  <c r="B1669" i="12"/>
  <c r="B1673" i="12"/>
  <c r="B1728" i="12"/>
  <c r="B1382" i="12"/>
  <c r="B1399" i="12"/>
  <c r="B1804" i="12"/>
  <c r="B1467" i="12"/>
  <c r="B1707" i="12"/>
  <c r="B1460" i="12"/>
  <c r="B1786" i="12"/>
  <c r="B2300" i="12"/>
  <c r="B2417" i="12"/>
  <c r="B1315" i="12"/>
  <c r="B1645" i="12"/>
  <c r="B1314" i="12"/>
  <c r="B1835" i="12"/>
  <c r="B1708" i="12"/>
  <c r="B1934" i="12"/>
  <c r="B1429" i="12"/>
  <c r="B1756" i="12"/>
  <c r="B1449" i="12"/>
  <c r="B1794" i="12"/>
  <c r="B1841" i="12"/>
  <c r="B1788" i="12"/>
  <c r="B1611" i="12"/>
  <c r="B1373" i="12"/>
  <c r="B1797" i="12"/>
  <c r="B1619" i="12"/>
  <c r="B1347" i="12"/>
  <c r="B1816" i="12"/>
  <c r="B1452" i="12"/>
  <c r="B1416" i="12"/>
  <c r="B1945" i="12"/>
  <c r="B1489" i="12"/>
  <c r="B1325" i="12"/>
  <c r="B1823" i="12"/>
  <c r="B1370" i="12"/>
  <c r="B1431" i="12"/>
  <c r="B1667" i="12"/>
  <c r="B1356" i="12"/>
  <c r="B1381" i="12"/>
  <c r="B1768" i="12"/>
  <c r="B1408" i="12"/>
  <c r="B1624" i="12"/>
  <c r="B1451" i="12"/>
  <c r="B1355" i="12"/>
  <c r="B1840" i="12"/>
  <c r="B1386" i="12"/>
  <c r="B1773" i="12"/>
  <c r="B1658" i="12"/>
  <c r="B1364" i="12"/>
  <c r="B1437" i="12"/>
  <c r="B1779" i="12"/>
  <c r="B1932" i="12"/>
  <c r="B1807" i="12"/>
  <c r="B1813" i="12"/>
  <c r="B2402" i="12"/>
  <c r="B3763" i="12"/>
  <c r="B1324" i="12"/>
  <c r="B1353" i="12"/>
  <c r="B1372" i="12"/>
  <c r="B1350" i="12"/>
  <c r="B1380" i="12"/>
  <c r="B1651" i="12"/>
  <c r="B1398" i="12"/>
  <c r="B1402" i="12"/>
  <c r="B1703" i="12"/>
  <c r="B1498" i="12"/>
  <c r="B1417" i="12"/>
  <c r="B1664" i="12"/>
  <c r="B1700" i="12"/>
  <c r="B1472" i="12"/>
  <c r="B1487" i="12"/>
  <c r="B1759" i="12"/>
  <c r="B1469" i="12"/>
  <c r="B1829" i="12"/>
  <c r="B1455" i="12"/>
  <c r="B1941" i="12"/>
  <c r="B1464" i="12"/>
  <c r="B1303" i="12"/>
  <c r="B1661" i="12"/>
  <c r="B1478" i="12"/>
  <c r="B1939" i="12"/>
  <c r="B1694" i="12"/>
  <c r="B1453" i="12"/>
  <c r="B1747" i="12"/>
  <c r="B1500" i="12"/>
  <c r="B1387" i="12"/>
  <c r="B1721" i="12"/>
  <c r="B1780" i="12"/>
  <c r="B3642" i="12"/>
  <c r="B2734" i="12"/>
  <c r="B2698" i="12"/>
  <c r="B1319" i="12"/>
  <c r="B1636" i="12"/>
  <c r="B1318" i="12"/>
  <c r="B1635" i="12"/>
  <c r="B1360" i="12"/>
  <c r="B1770" i="12"/>
  <c r="B1503" i="12"/>
  <c r="B1443" i="12"/>
  <c r="B1337" i="12"/>
  <c r="B1335" i="12"/>
  <c r="B1709" i="12"/>
  <c r="B1716" i="12"/>
  <c r="B1717" i="12"/>
  <c r="B1754" i="12"/>
  <c r="B1814" i="12"/>
  <c r="B1493" i="12"/>
  <c r="B1670" i="12"/>
  <c r="B1942" i="12"/>
  <c r="B1378" i="12"/>
  <c r="B1674" i="12"/>
  <c r="B1783" i="12"/>
  <c r="B1433" i="12"/>
  <c r="B1730" i="12"/>
  <c r="B1777" i="12"/>
  <c r="B1495" i="12"/>
  <c r="B1401" i="12"/>
  <c r="B1610" i="12"/>
  <c r="B1305" i="12"/>
  <c r="B1491" i="12"/>
  <c r="B1687" i="12"/>
  <c r="B1367" i="12"/>
  <c r="B1785" i="12"/>
  <c r="B1833" i="12"/>
  <c r="B1499" i="12"/>
  <c r="B1750" i="12"/>
  <c r="B1517" i="12"/>
  <c r="B1480" i="12"/>
  <c r="B1510" i="12"/>
  <c r="B1761" i="12"/>
  <c r="B1509" i="12"/>
  <c r="B1490" i="12"/>
  <c r="B1333" i="12"/>
  <c r="B1772" i="12"/>
  <c r="B1735" i="12"/>
  <c r="B1630" i="12"/>
  <c r="B1825" i="12"/>
  <c r="B1377" i="45"/>
  <c r="B910" i="45"/>
  <c r="B1711" i="45"/>
  <c r="B1616" i="45"/>
  <c r="B1278" i="45"/>
  <c r="B991" i="45"/>
  <c r="B959" i="45"/>
  <c r="B1251" i="45"/>
  <c r="B1810" i="45"/>
  <c r="B2288" i="45"/>
  <c r="B1633" i="45"/>
  <c r="B2129" i="45"/>
  <c r="B2497" i="45"/>
  <c r="B1686" i="45"/>
  <c r="B1967" i="45"/>
  <c r="B2210" i="45"/>
  <c r="B2450" i="45"/>
  <c r="B1400" i="45"/>
  <c r="B1745" i="45"/>
  <c r="B1980" i="45"/>
  <c r="B945" i="45"/>
  <c r="B1618" i="45"/>
  <c r="B1871" i="45"/>
  <c r="B2078" i="45"/>
  <c r="B1595" i="45"/>
  <c r="B2107" i="45"/>
  <c r="B2356" i="45"/>
  <c r="B1304" i="45"/>
  <c r="B1950" i="45"/>
  <c r="B2255" i="45"/>
  <c r="B2436" i="45"/>
  <c r="B1490" i="45"/>
  <c r="B1932" i="45"/>
  <c r="B2207" i="45"/>
  <c r="B2374" i="45"/>
  <c r="B791" i="45"/>
  <c r="B1614" i="45"/>
  <c r="B1860" i="45"/>
  <c r="B2055" i="45"/>
  <c r="B728" i="45"/>
  <c r="B891" i="45"/>
  <c r="B777" i="45"/>
  <c r="B1832" i="45"/>
  <c r="B1396" i="45"/>
  <c r="B1259" i="45"/>
  <c r="B1229" i="45"/>
  <c r="B1372" i="45"/>
  <c r="B1929" i="45"/>
  <c r="B2432" i="45"/>
  <c r="B1749" i="45"/>
  <c r="B2241" i="45"/>
  <c r="B1043" i="45"/>
  <c r="B1762" i="45"/>
  <c r="B2041" i="45"/>
  <c r="B2274" i="45"/>
  <c r="B2490" i="45"/>
  <c r="B1528" i="45"/>
  <c r="B1815" i="45"/>
  <c r="B2026" i="45"/>
  <c r="B1284" i="45"/>
  <c r="B1692" i="45"/>
  <c r="B1917" i="45"/>
  <c r="B2134" i="45"/>
  <c r="B1796" i="45"/>
  <c r="B2203" i="45"/>
  <c r="B2431" i="45"/>
  <c r="B1603" i="45"/>
  <c r="B2068" i="45"/>
  <c r="B2283" i="45"/>
  <c r="B2486" i="45"/>
  <c r="B1641" i="45"/>
  <c r="B2028" i="45"/>
  <c r="B2246" i="45"/>
  <c r="B2413" i="45"/>
  <c r="B1148" i="45"/>
  <c r="B1700" i="45"/>
  <c r="B1909" i="45"/>
  <c r="B2099" i="45"/>
  <c r="B2222" i="45"/>
  <c r="B2325" i="45"/>
  <c r="B2428" i="45"/>
  <c r="B2460" i="45"/>
  <c r="B2254" i="45"/>
  <c r="B1970" i="45"/>
  <c r="B1517" i="45"/>
  <c r="B1091" i="45"/>
  <c r="B1203" i="45"/>
  <c r="B987" i="45"/>
  <c r="B1936" i="45"/>
  <c r="B1515" i="45"/>
  <c r="B1351" i="45"/>
  <c r="B1260" i="45"/>
  <c r="B1390" i="45"/>
  <c r="B2002" i="45"/>
  <c r="B2456" i="45"/>
  <c r="B1847" i="45"/>
  <c r="B2265" i="45"/>
  <c r="B1270" i="45"/>
  <c r="B1821" i="45"/>
  <c r="B2066" i="45"/>
  <c r="B2298" i="45"/>
  <c r="B546" i="45"/>
  <c r="B1565" i="45"/>
  <c r="B1834" i="45"/>
  <c r="B2061" i="45"/>
  <c r="B1336" i="45"/>
  <c r="B1714" i="45"/>
  <c r="B1963" i="45"/>
  <c r="B2150" i="45"/>
  <c r="B1869" i="45"/>
  <c r="B2228" i="45"/>
  <c r="B2459" i="45"/>
  <c r="B1661" i="45"/>
  <c r="B2131" i="45"/>
  <c r="B2308" i="45"/>
  <c r="B2500" i="45"/>
  <c r="B1699" i="45"/>
  <c r="B2052" i="45"/>
  <c r="B2271" i="45"/>
  <c r="B2427" i="45"/>
  <c r="B1398" i="45"/>
  <c r="B1731" i="45"/>
  <c r="B1933" i="45"/>
  <c r="B2119" i="45"/>
  <c r="B2236" i="45"/>
  <c r="B2339" i="45"/>
  <c r="B2439" i="45"/>
  <c r="B2435" i="45"/>
  <c r="B2229" i="45"/>
  <c r="B1923" i="45"/>
  <c r="B1418" i="45"/>
  <c r="B1182" i="45"/>
  <c r="B1339" i="45"/>
  <c r="B1183" i="45"/>
  <c r="B2040" i="45"/>
  <c r="B1593" i="45"/>
  <c r="B1461" i="45"/>
  <c r="B500" i="45"/>
  <c r="B1427" i="45"/>
  <c r="B2096" i="45"/>
  <c r="B318" i="45"/>
  <c r="B1875" i="45"/>
  <c r="B2345" i="45"/>
  <c r="B1352" i="45"/>
  <c r="B1849" i="45"/>
  <c r="B2106" i="45"/>
  <c r="B2322" i="45"/>
  <c r="B851" i="45"/>
  <c r="B1627" i="45"/>
  <c r="B1861" i="45"/>
  <c r="B2085" i="45"/>
  <c r="B1438" i="45"/>
  <c r="B1746" i="45"/>
  <c r="B1981" i="45"/>
  <c r="B201" i="45"/>
  <c r="B1895" i="45"/>
  <c r="B2239" i="45"/>
  <c r="B2470" i="45"/>
  <c r="B1721" i="45"/>
  <c r="B2147" i="45"/>
  <c r="B2347" i="45"/>
  <c r="B438" i="45"/>
  <c r="B1754" i="45"/>
  <c r="B2095" i="45"/>
  <c r="B2299" i="45"/>
  <c r="B2438" i="45"/>
  <c r="B1444" i="45"/>
  <c r="B1757" i="45"/>
  <c r="B1959" i="45"/>
  <c r="B2135" i="45"/>
  <c r="B2247" i="45"/>
  <c r="B2350" i="45"/>
  <c r="B2453" i="45"/>
  <c r="B2407" i="45"/>
  <c r="B2204" i="45"/>
  <c r="B1873" i="45"/>
  <c r="B1302" i="45"/>
  <c r="B832" i="45"/>
  <c r="B1357" i="45"/>
  <c r="B1330" i="45"/>
  <c r="B660" i="45"/>
  <c r="B384" i="45"/>
  <c r="B1552" i="45"/>
  <c r="B805" i="45"/>
  <c r="B1571" i="45"/>
  <c r="B2112" i="45"/>
  <c r="B1222" i="45"/>
  <c r="B1948" i="45"/>
  <c r="B2385" i="45"/>
  <c r="B1484" i="45"/>
  <c r="B1867" i="45"/>
  <c r="B2130" i="45"/>
  <c r="B2362" i="45"/>
  <c r="B1058" i="45"/>
  <c r="B1649" i="45"/>
  <c r="B1898" i="45"/>
  <c r="B2101" i="45"/>
  <c r="B1475" i="45"/>
  <c r="B1788" i="45"/>
  <c r="B1999" i="45"/>
  <c r="B870" i="45"/>
  <c r="B1918" i="45"/>
  <c r="B2253" i="45"/>
  <c r="B2484" i="45"/>
  <c r="B1747" i="45"/>
  <c r="B2163" i="45"/>
  <c r="B2372" i="45"/>
  <c r="B1124" i="45"/>
  <c r="B1809" i="45"/>
  <c r="B2133" i="45"/>
  <c r="B2310" i="45"/>
  <c r="B2477" i="45"/>
  <c r="B1491" i="45"/>
  <c r="B1786" i="45"/>
  <c r="B1982" i="45"/>
  <c r="B2151" i="45"/>
  <c r="B2261" i="45"/>
  <c r="B2364" i="45"/>
  <c r="B2467" i="45"/>
  <c r="B2382" i="45"/>
  <c r="B2175" i="45"/>
  <c r="B1823" i="45"/>
  <c r="B1074" i="45"/>
  <c r="B1170" i="45"/>
  <c r="B1842" i="45"/>
  <c r="B2188" i="45"/>
  <c r="B2391" i="45"/>
  <c r="B265" i="45"/>
  <c r="B1742" i="45"/>
  <c r="B2127" i="45"/>
  <c r="B2343" i="45"/>
  <c r="B1272" i="45"/>
  <c r="B1863" i="45"/>
  <c r="B2198" i="45"/>
  <c r="B2404" i="45"/>
  <c r="B385" i="38"/>
  <c r="B257" i="38"/>
  <c r="B129" i="38"/>
  <c r="B20" i="38"/>
  <c r="B69" i="38"/>
  <c r="B133" i="38"/>
  <c r="B197" i="38"/>
  <c r="B261" i="38"/>
  <c r="B325" i="38"/>
  <c r="B389" i="38"/>
  <c r="B453" i="38"/>
  <c r="B517" i="38"/>
  <c r="B581" i="38"/>
  <c r="B645" i="38"/>
  <c r="B62" i="38"/>
  <c r="B126" i="38"/>
  <c r="B190" i="38"/>
  <c r="B254" i="38"/>
  <c r="B318" i="38"/>
  <c r="B382" i="38"/>
  <c r="B446" i="38"/>
  <c r="B526" i="38"/>
  <c r="B654" i="38"/>
  <c r="B224" i="38"/>
  <c r="B352" i="38"/>
  <c r="B480" i="38"/>
  <c r="B608" i="38"/>
  <c r="B82" i="38"/>
  <c r="B210" i="38"/>
  <c r="B338" i="38"/>
  <c r="B466" i="38"/>
  <c r="B594" i="38"/>
  <c r="B1773" i="45"/>
  <c r="B2357" i="45"/>
  <c r="B2375" i="45"/>
  <c r="B2167" i="45"/>
  <c r="B1581" i="45"/>
  <c r="B2235" i="45"/>
  <c r="B1326" i="45"/>
  <c r="B1924" i="45"/>
  <c r="B2125" i="45"/>
  <c r="B2045" i="45"/>
  <c r="B790" i="45"/>
  <c r="B1492" i="45"/>
  <c r="B2146" i="45"/>
  <c r="B2473" i="45"/>
  <c r="B2352" i="45"/>
  <c r="B978" i="45"/>
  <c r="B988" i="45"/>
  <c r="B479" i="45"/>
  <c r="B175" i="38"/>
  <c r="B347" i="38"/>
  <c r="B851" i="38"/>
  <c r="B866" i="38"/>
  <c r="B730" i="38"/>
  <c r="B872" i="38"/>
  <c r="B700" i="38"/>
  <c r="B1355" i="45"/>
  <c r="B1891" i="45"/>
  <c r="B2213" i="45"/>
  <c r="B2419" i="45"/>
  <c r="B909" i="45"/>
  <c r="B1799" i="45"/>
  <c r="B2159" i="45"/>
  <c r="B2371" i="45"/>
  <c r="B1399" i="45"/>
  <c r="B1914" i="45"/>
  <c r="B2223" i="45"/>
  <c r="B2429" i="45"/>
  <c r="B525" i="38"/>
  <c r="B589" i="38"/>
  <c r="B653" i="38"/>
  <c r="B70" i="38"/>
  <c r="B134" i="38"/>
  <c r="B198" i="38"/>
  <c r="B262" i="38"/>
  <c r="B326" i="38"/>
  <c r="B390" i="38"/>
  <c r="B454" i="38"/>
  <c r="B566" i="38"/>
  <c r="B136" i="38"/>
  <c r="B264" i="38"/>
  <c r="B392" i="38"/>
  <c r="B520" i="38"/>
  <c r="B648" i="38"/>
  <c r="B122" i="38"/>
  <c r="B250" i="38"/>
  <c r="B378" i="38"/>
  <c r="B506" i="38"/>
  <c r="B634" i="38"/>
  <c r="B2019" i="45"/>
  <c r="B2485" i="45"/>
  <c r="B2311" i="45"/>
  <c r="B2076" i="45"/>
  <c r="B1544" i="45"/>
  <c r="B2196" i="45"/>
  <c r="B2461" i="45"/>
  <c r="B1851" i="45"/>
  <c r="B2084" i="45"/>
  <c r="B1899" i="45"/>
  <c r="B576" i="45"/>
  <c r="B1362" i="45"/>
  <c r="B2013" i="45"/>
  <c r="B2409" i="45"/>
  <c r="B2264" i="45"/>
  <c r="B1010" i="45"/>
  <c r="B915" i="45"/>
  <c r="B241" i="45"/>
  <c r="B523" i="38"/>
  <c r="B16" i="38"/>
  <c r="B802" i="38"/>
  <c r="B715" i="38"/>
  <c r="B701" i="38"/>
  <c r="B844" i="38"/>
  <c r="B1454" i="45"/>
  <c r="B1941" i="45"/>
  <c r="B2238" i="45"/>
  <c r="B2444" i="45"/>
  <c r="B1199" i="45"/>
  <c r="B1850" i="45"/>
  <c r="B2190" i="45"/>
  <c r="B2396" i="45"/>
  <c r="B1499" i="45"/>
  <c r="B1961" i="45"/>
  <c r="B2251" i="45"/>
  <c r="B2454" i="45"/>
  <c r="B2067" i="45"/>
  <c r="B2503" i="45"/>
  <c r="B2300" i="45"/>
  <c r="B2033" i="45"/>
  <c r="B998" i="45"/>
  <c r="B2181" i="45"/>
  <c r="B2397" i="45"/>
  <c r="B1426" i="45"/>
  <c r="B2015" i="45"/>
  <c r="B1835" i="45"/>
  <c r="B2007" i="45"/>
  <c r="B1280" i="45"/>
  <c r="B1940" i="45"/>
  <c r="B2217" i="45"/>
  <c r="B2176" i="45"/>
  <c r="B765" i="45"/>
  <c r="B1720" i="45"/>
  <c r="B869" i="45"/>
  <c r="B686" i="38"/>
  <c r="B732" i="38"/>
  <c r="B729" i="38"/>
  <c r="B852" i="38"/>
  <c r="B972" i="38"/>
  <c r="B882" i="38"/>
  <c r="B735" i="38"/>
  <c r="B877" i="38"/>
  <c r="B1003" i="38"/>
  <c r="B914" i="38"/>
  <c r="B891" i="38"/>
  <c r="B819" i="38"/>
  <c r="B951" i="38"/>
  <c r="B443" i="38"/>
  <c r="B348" i="38"/>
  <c r="B299" i="38"/>
  <c r="B319" i="38"/>
  <c r="B658" i="38"/>
  <c r="B764" i="38"/>
  <c r="B766" i="38"/>
  <c r="B884" i="38"/>
  <c r="B957" i="38"/>
  <c r="B906" i="38"/>
  <c r="B778" i="38"/>
  <c r="B909" i="38"/>
  <c r="B726" i="38"/>
  <c r="B974" i="38"/>
  <c r="B831" i="38"/>
  <c r="B931" i="38"/>
  <c r="B635" i="38"/>
  <c r="B396" i="38"/>
  <c r="B619" i="38"/>
  <c r="B431" i="38"/>
  <c r="B626" i="38"/>
  <c r="B562" i="38"/>
  <c r="B498" i="38"/>
  <c r="B434" i="38"/>
  <c r="B370" i="38"/>
  <c r="B306" i="38"/>
  <c r="B242" i="38"/>
  <c r="B178" i="38"/>
  <c r="B114" i="38"/>
  <c r="B50" i="38"/>
  <c r="B640" i="38"/>
  <c r="B576" i="38"/>
  <c r="B512" i="38"/>
  <c r="B448" i="38"/>
  <c r="B384" i="38"/>
  <c r="B320" i="38"/>
  <c r="B256" i="38"/>
  <c r="B192" i="38"/>
  <c r="B128" i="38"/>
  <c r="B622" i="38"/>
  <c r="B558" i="38"/>
  <c r="B494" i="38"/>
  <c r="B668" i="38"/>
  <c r="B784" i="38"/>
  <c r="B771" i="38"/>
  <c r="B908" i="38"/>
  <c r="B985" i="38"/>
  <c r="B950" i="38"/>
  <c r="B813" i="38"/>
  <c r="B913" i="38"/>
  <c r="B742" i="38"/>
  <c r="B998" i="38"/>
  <c r="B991" i="38"/>
  <c r="B947" i="38"/>
  <c r="B31" i="38"/>
  <c r="B492" i="38"/>
  <c r="B57" i="38"/>
  <c r="B447" i="38"/>
  <c r="B618" i="38"/>
  <c r="B554" i="38"/>
  <c r="B490" i="38"/>
  <c r="B426" i="38"/>
  <c r="B362" i="38"/>
  <c r="B298" i="38"/>
  <c r="B234" i="38"/>
  <c r="B170" i="38"/>
  <c r="B106" i="38"/>
  <c r="B42" i="38"/>
  <c r="B632" i="38"/>
  <c r="B568" i="38"/>
  <c r="B504" i="38"/>
  <c r="B440" i="38"/>
  <c r="B376" i="38"/>
  <c r="B312" i="38"/>
  <c r="B248" i="38"/>
  <c r="B184" i="38"/>
  <c r="B120" i="38"/>
  <c r="B614" i="38"/>
  <c r="B550" i="38"/>
  <c r="B688" i="38"/>
  <c r="B788" i="38"/>
  <c r="B808" i="38"/>
  <c r="B916" i="38"/>
  <c r="B721" i="38"/>
  <c r="B978" i="38"/>
  <c r="B817" i="38"/>
  <c r="B921" i="38"/>
  <c r="B810" i="38"/>
  <c r="B681" i="38"/>
  <c r="B711" i="38"/>
  <c r="B765" i="38"/>
  <c r="B80" i="38"/>
  <c r="B95" i="38"/>
  <c r="B604" i="38"/>
  <c r="B71" i="38"/>
  <c r="B479" i="38"/>
  <c r="B610" i="38"/>
  <c r="B546" i="38"/>
  <c r="B482" i="38"/>
  <c r="B418" i="38"/>
  <c r="B354" i="38"/>
  <c r="B290" i="38"/>
  <c r="B226" i="38"/>
  <c r="B162" i="38"/>
  <c r="B98" i="38"/>
  <c r="B34" i="38"/>
  <c r="B624" i="38"/>
  <c r="B560" i="38"/>
  <c r="B496" i="38"/>
  <c r="B432" i="38"/>
  <c r="B368" i="38"/>
  <c r="B304" i="38"/>
  <c r="B240" i="38"/>
  <c r="B176" i="38"/>
  <c r="B112" i="38"/>
  <c r="B606" i="38"/>
  <c r="B542" i="38"/>
  <c r="B655" i="38"/>
  <c r="B692" i="38"/>
  <c r="B796" i="38"/>
  <c r="B820" i="38"/>
  <c r="B936" i="38"/>
  <c r="B737" i="38"/>
  <c r="B685" i="38"/>
  <c r="B825" i="38"/>
  <c r="B941" i="38"/>
  <c r="B858" i="38"/>
  <c r="B705" i="38"/>
  <c r="B754" i="38"/>
  <c r="B823" i="38"/>
  <c r="B140" i="38"/>
  <c r="B620" i="38"/>
  <c r="B96" i="38"/>
  <c r="B575" i="38"/>
  <c r="B602" i="38"/>
  <c r="B538" i="38"/>
  <c r="B474" i="38"/>
  <c r="B410" i="38"/>
  <c r="B346" i="38"/>
  <c r="B282" i="38"/>
  <c r="B218" i="38"/>
  <c r="B154" i="38"/>
  <c r="B90" i="38"/>
  <c r="B26" i="38"/>
  <c r="B616" i="38"/>
  <c r="B552" i="38"/>
  <c r="B488" i="38"/>
  <c r="B424" i="38"/>
  <c r="B360" i="38"/>
  <c r="B296" i="38"/>
  <c r="B232" i="38"/>
  <c r="B168" i="38"/>
  <c r="B104" i="38"/>
  <c r="B598" i="38"/>
  <c r="B534" i="38"/>
  <c r="B470" i="38"/>
  <c r="B1554" i="45"/>
  <c r="B1988" i="45"/>
  <c r="B2263" i="45"/>
  <c r="B2469" i="45"/>
  <c r="B1365" i="45"/>
  <c r="B1897" i="45"/>
  <c r="B2215" i="45"/>
  <c r="B2421" i="45"/>
  <c r="B1588" i="45"/>
  <c r="B2010" i="45"/>
  <c r="B2276" i="45"/>
  <c r="B2479" i="45"/>
  <c r="B209" i="38"/>
  <c r="B84" i="38"/>
  <c r="B29" i="38"/>
  <c r="B93" i="38"/>
  <c r="B157" i="38"/>
  <c r="B221" i="38"/>
  <c r="B285" i="38"/>
  <c r="B349" i="38"/>
  <c r="B413" i="38"/>
  <c r="B477" i="38"/>
  <c r="B541" i="38"/>
  <c r="B605" i="38"/>
  <c r="B22" i="38"/>
  <c r="B86" i="38"/>
  <c r="B150" i="38"/>
  <c r="B214" i="38"/>
  <c r="B278" i="38"/>
  <c r="B342" i="38"/>
  <c r="B406" i="38"/>
  <c r="B478" i="38"/>
  <c r="B582" i="38"/>
  <c r="B152" i="38"/>
  <c r="B280" i="38"/>
  <c r="B408" i="38"/>
  <c r="B536" i="38"/>
  <c r="B10" i="38"/>
  <c r="B138" i="38"/>
  <c r="B266" i="38"/>
  <c r="B394" i="38"/>
  <c r="B522" i="38"/>
  <c r="B650" i="38"/>
  <c r="B2108" i="45"/>
  <c r="B2492" i="45"/>
  <c r="B2286" i="45"/>
  <c r="B2006" i="45"/>
  <c r="B2502" i="45"/>
  <c r="B2005" i="45"/>
  <c r="B2383" i="45"/>
  <c r="B1212" i="45"/>
  <c r="B1683" i="45"/>
  <c r="B1817" i="45"/>
  <c r="B1943" i="45"/>
  <c r="B2466" i="45"/>
  <c r="B1922" i="45"/>
  <c r="B2065" i="45"/>
  <c r="B1901" i="45"/>
  <c r="B420" i="45"/>
  <c r="B1576" i="45"/>
  <c r="B997" i="45"/>
  <c r="B652" i="38"/>
  <c r="B987" i="38"/>
  <c r="B953" i="38"/>
  <c r="B834" i="38"/>
  <c r="B739" i="38"/>
  <c r="B1004" i="38"/>
  <c r="B1625" i="45"/>
  <c r="B2037" i="45"/>
  <c r="B2291" i="45"/>
  <c r="B2494" i="45"/>
  <c r="B1471" i="45"/>
  <c r="B1946" i="45"/>
  <c r="B2243" i="45"/>
  <c r="B2446" i="45"/>
  <c r="B1646" i="45"/>
  <c r="B2059" i="45"/>
  <c r="B2301" i="45"/>
  <c r="B2507" i="45"/>
  <c r="B293" i="38"/>
  <c r="B357" i="38"/>
  <c r="B421" i="38"/>
  <c r="B485" i="38"/>
  <c r="B549" i="38"/>
  <c r="B613" i="38"/>
  <c r="B30" i="38"/>
  <c r="B94" i="38"/>
  <c r="B158" i="38"/>
  <c r="B222" i="38"/>
  <c r="B286" i="38"/>
  <c r="B350" i="38"/>
  <c r="B414" i="38"/>
  <c r="B486" i="38"/>
  <c r="B590" i="38"/>
  <c r="B160" i="38"/>
  <c r="B288" i="38"/>
  <c r="B416" i="38"/>
  <c r="B544" i="38"/>
  <c r="B18" i="38"/>
  <c r="B146" i="38"/>
  <c r="B274" i="38"/>
  <c r="B402" i="38"/>
  <c r="B530" i="38"/>
  <c r="B674" i="45"/>
  <c r="B2143" i="45"/>
  <c r="B2478" i="45"/>
  <c r="B2275" i="45"/>
  <c r="B1886" i="45"/>
  <c r="B2491" i="45"/>
  <c r="B1882" i="45"/>
  <c r="B2269" i="45"/>
  <c r="B925" i="45"/>
  <c r="B1509" i="45"/>
  <c r="B1650" i="45"/>
  <c r="B1916" i="45"/>
  <c r="B2402" i="45"/>
  <c r="B1708" i="45"/>
  <c r="B2049" i="45"/>
  <c r="B1726" i="45"/>
  <c r="B1227" i="45"/>
  <c r="B1358" i="45"/>
  <c r="B697" i="45"/>
  <c r="B364" i="38"/>
  <c r="B843" i="38"/>
  <c r="B889" i="38"/>
  <c r="B806" i="38"/>
  <c r="B723" i="38"/>
  <c r="B1678" i="45"/>
  <c r="B2083" i="45"/>
  <c r="B2316" i="45"/>
  <c r="B1564" i="45"/>
  <c r="B1996" i="45"/>
  <c r="B2268" i="45"/>
  <c r="B2471" i="45"/>
  <c r="B1705" i="45"/>
  <c r="B2100" i="45"/>
  <c r="B2326" i="45"/>
  <c r="B38" i="38"/>
  <c r="B102" i="38"/>
  <c r="B166" i="38"/>
  <c r="B230" i="38"/>
  <c r="B294" i="38"/>
  <c r="B358" i="38"/>
  <c r="B422" i="38"/>
  <c r="B502" i="38"/>
  <c r="B630" i="38"/>
  <c r="B200" i="38"/>
  <c r="B328" i="38"/>
  <c r="B456" i="38"/>
  <c r="B584" i="38"/>
  <c r="B58" i="38"/>
  <c r="B186" i="38"/>
  <c r="B314" i="38"/>
  <c r="B442" i="38"/>
  <c r="B570" i="38"/>
  <c r="B1602" i="45"/>
  <c r="B2279" i="45"/>
  <c r="B2414" i="45"/>
  <c r="B2211" i="45"/>
  <c r="B1836" i="45"/>
  <c r="B2388" i="45"/>
  <c r="B1833" i="45"/>
  <c r="B2230" i="45"/>
  <c r="B2367" i="45"/>
  <c r="B1285" i="45"/>
  <c r="B1594" i="45"/>
  <c r="B1765" i="45"/>
  <c r="B2386" i="45"/>
  <c r="B1598" i="45"/>
  <c r="B1665" i="45"/>
  <c r="B1694" i="45"/>
  <c r="B956" i="45"/>
  <c r="B334" i="45"/>
  <c r="B460" i="45"/>
  <c r="B268" i="38"/>
  <c r="B749" i="38"/>
  <c r="B849" i="38"/>
  <c r="B1000" i="38"/>
  <c r="B675" i="38"/>
  <c r="B148" i="45"/>
  <c r="B1737" i="45"/>
  <c r="B2124" i="45"/>
  <c r="B2341" i="45"/>
  <c r="B1629" i="45"/>
  <c r="B2043" i="45"/>
  <c r="B2293" i="45"/>
  <c r="B2499" i="45"/>
  <c r="B543" i="45"/>
  <c r="B1763" i="45"/>
  <c r="B2139" i="45"/>
  <c r="B2351" i="45"/>
  <c r="B66" i="38"/>
  <c r="B194" i="38"/>
  <c r="B322" i="38"/>
  <c r="B450" i="38"/>
  <c r="B578" i="38"/>
  <c r="B1658" i="45"/>
  <c r="B2307" i="45"/>
  <c r="B2403" i="45"/>
  <c r="B2197" i="45"/>
  <c r="B1813" i="45"/>
  <c r="B2349" i="45"/>
  <c r="B1578" i="45"/>
  <c r="B2191" i="45"/>
  <c r="B2342" i="45"/>
  <c r="B2118" i="45"/>
  <c r="B1511" i="45"/>
  <c r="B1723" i="45"/>
  <c r="B2234" i="45"/>
  <c r="B1557" i="45"/>
  <c r="B1464" i="45"/>
  <c r="B1344" i="45"/>
  <c r="B781" i="45"/>
  <c r="B1623" i="45"/>
  <c r="B351" i="38"/>
  <c r="B236" i="38"/>
  <c r="B919" i="38"/>
  <c r="B922" i="38"/>
  <c r="B845" i="38"/>
  <c r="B948" i="38"/>
  <c r="B756" i="38"/>
  <c r="B3470" i="12"/>
  <c r="B3475" i="12"/>
  <c r="B3155" i="12"/>
  <c r="B3615" i="12"/>
  <c r="B3688" i="12"/>
  <c r="B3697" i="12"/>
  <c r="B3677" i="12"/>
  <c r="B3679" i="12"/>
  <c r="B2603" i="12"/>
  <c r="B2764" i="12"/>
  <c r="B2723" i="12"/>
  <c r="B2745" i="12"/>
  <c r="B2775" i="12"/>
  <c r="B3431" i="12"/>
  <c r="B2321" i="12"/>
  <c r="B3604" i="12"/>
  <c r="B3671" i="12"/>
  <c r="B3591" i="12"/>
  <c r="B3662" i="12"/>
  <c r="B3729" i="12"/>
  <c r="B3650" i="12"/>
  <c r="B3573" i="12"/>
  <c r="B3890" i="12"/>
  <c r="B2704" i="12"/>
  <c r="B2606" i="12"/>
  <c r="B2642" i="12"/>
  <c r="B2688" i="12"/>
  <c r="B2807" i="12"/>
  <c r="B2649" i="12"/>
  <c r="B3555" i="12"/>
  <c r="B186" i="39"/>
  <c r="B1789" i="45"/>
  <c r="B1321" i="45"/>
  <c r="B795" i="45"/>
  <c r="B856" i="45"/>
  <c r="B406" i="45"/>
  <c r="B1213" i="45"/>
  <c r="B1607" i="45"/>
  <c r="B711" i="45"/>
  <c r="B1214" i="45"/>
  <c r="B1592" i="45"/>
  <c r="B1928" i="45"/>
  <c r="B712" i="45"/>
  <c r="B1299" i="45"/>
  <c r="B1585" i="45"/>
  <c r="B801" i="45"/>
  <c r="B1248" i="45"/>
  <c r="B1534" i="45"/>
  <c r="B804" i="45"/>
  <c r="B1239" i="45"/>
  <c r="B960" i="45"/>
  <c r="B1261" i="45"/>
  <c r="B1408" i="45"/>
  <c r="B1716" i="45"/>
  <c r="B1910" i="45"/>
  <c r="B2104" i="45"/>
  <c r="B2280" i="45"/>
  <c r="B2440" i="45"/>
  <c r="B1263" i="45"/>
  <c r="B1653" i="45"/>
  <c r="B1857" i="45"/>
  <c r="B2057" i="45"/>
  <c r="B2233" i="45"/>
  <c r="B2361" i="45"/>
  <c r="B2489" i="45"/>
  <c r="B1189" i="45"/>
  <c r="B1502" i="45"/>
  <c r="B1698" i="45"/>
  <c r="B1839" i="45"/>
  <c r="B1931" i="45"/>
  <c r="B2022" i="45"/>
  <c r="B2122" i="45"/>
  <c r="B2202" i="45"/>
  <c r="B2282" i="45"/>
  <c r="B2378" i="45"/>
  <c r="B2458" i="45"/>
  <c r="B679" i="45"/>
  <c r="B1335" i="45"/>
  <c r="B1510" i="45"/>
  <c r="B1637" i="45"/>
  <c r="B1733" i="45"/>
  <c r="B1825" i="45"/>
  <c r="B1907" i="45"/>
  <c r="B1989" i="45"/>
  <c r="B2077" i="45"/>
  <c r="B704" i="45"/>
  <c r="B1252" i="45"/>
  <c r="B1456" i="45"/>
  <c r="B1605" i="45"/>
  <c r="B1702" i="45"/>
  <c r="B1798" i="45"/>
  <c r="B1890" i="45"/>
  <c r="B1972" i="45"/>
  <c r="B2054" i="45"/>
  <c r="B2126" i="45"/>
  <c r="B650" i="45"/>
  <c r="B1563" i="45"/>
  <c r="B1822" i="45"/>
  <c r="B2063" i="45"/>
  <c r="B2214" i="45"/>
  <c r="B2331" i="45"/>
  <c r="B2445" i="45"/>
  <c r="B1099" i="45"/>
  <c r="B1635" i="45"/>
  <c r="B1877" i="45"/>
  <c r="B2111" i="45"/>
  <c r="B2244" i="45"/>
  <c r="B2358" i="45"/>
  <c r="B2475" i="45"/>
  <c r="B1389" i="45"/>
  <c r="B1725" i="45"/>
  <c r="B1955" i="45"/>
  <c r="B2165" i="45"/>
  <c r="B2285" i="45"/>
  <c r="B2399" i="45"/>
  <c r="B510" i="45"/>
  <c r="B216" i="45"/>
  <c r="B1481" i="45"/>
  <c r="B1102" i="45"/>
  <c r="B206" i="45"/>
  <c r="B590" i="45"/>
  <c r="B1348" i="45"/>
  <c r="B1703" i="45"/>
  <c r="B797" i="45"/>
  <c r="B1349" i="45"/>
  <c r="B1696" i="45"/>
  <c r="B1952" i="45"/>
  <c r="B936" i="45"/>
  <c r="B1387" i="45"/>
  <c r="B1601" i="45"/>
  <c r="B972" i="45"/>
  <c r="B1342" i="45"/>
  <c r="B1562" i="45"/>
  <c r="B992" i="45"/>
  <c r="B430" i="45"/>
  <c r="B1012" i="45"/>
  <c r="B1354" i="45"/>
  <c r="B1482" i="45"/>
  <c r="B1748" i="45"/>
  <c r="B1956" i="45"/>
  <c r="B2136" i="45"/>
  <c r="B2304" i="45"/>
  <c r="B2480" i="45"/>
  <c r="B1373" i="45"/>
  <c r="B1685" i="45"/>
  <c r="B1902" i="45"/>
  <c r="B2089" i="45"/>
  <c r="B2257" i="45"/>
  <c r="B2393" i="45"/>
  <c r="B142" i="45"/>
  <c r="B1295" i="45"/>
  <c r="B1587" i="45"/>
  <c r="B1740" i="45"/>
  <c r="B1858" i="45"/>
  <c r="B1949" i="45"/>
  <c r="B2058" i="45"/>
  <c r="B2138" i="45"/>
  <c r="B2218" i="45"/>
  <c r="B2314" i="45"/>
  <c r="B2394" i="45"/>
  <c r="B2474" i="45"/>
  <c r="B999" i="45"/>
  <c r="B1382" i="45"/>
  <c r="B1547" i="45"/>
  <c r="B1659" i="45"/>
  <c r="B1755" i="45"/>
  <c r="B1843" i="45"/>
  <c r="B1934" i="45"/>
  <c r="B2017" i="45"/>
  <c r="B2093" i="45"/>
  <c r="B865" i="45"/>
  <c r="B1312" i="45"/>
  <c r="B1493" i="45"/>
  <c r="B1628" i="45"/>
  <c r="B1734" i="45"/>
  <c r="B1826" i="45"/>
  <c r="B1908" i="45"/>
  <c r="B1990" i="45"/>
  <c r="B2070" i="45"/>
  <c r="B2142" i="45"/>
  <c r="B1056" i="45"/>
  <c r="B1657" i="45"/>
  <c r="B725" i="45"/>
  <c r="B1053" i="45"/>
  <c r="B226" i="45"/>
  <c r="B414" i="45"/>
  <c r="B911" i="45"/>
  <c r="B1448" i="45"/>
  <c r="B1719" i="45"/>
  <c r="B1020" i="45"/>
  <c r="B1468" i="45"/>
  <c r="B1736" i="45"/>
  <c r="B100" i="45"/>
  <c r="B1140" i="45"/>
  <c r="B1414" i="45"/>
  <c r="B418" i="45"/>
  <c r="B1106" i="45"/>
  <c r="B1360" i="45"/>
  <c r="B462" i="45"/>
  <c r="B1119" i="45"/>
  <c r="B534" i="45"/>
  <c r="B1146" i="45"/>
  <c r="B962" i="45"/>
  <c r="B1582" i="45"/>
  <c r="B1819" i="45"/>
  <c r="B2020" i="45"/>
  <c r="B2184" i="45"/>
  <c r="B2360" i="45"/>
  <c r="B616" i="45"/>
  <c r="B1483" i="45"/>
  <c r="B1761" i="45"/>
  <c r="B1966" i="45"/>
  <c r="B2137" i="45"/>
  <c r="B2305" i="45"/>
  <c r="B2433" i="45"/>
  <c r="B642" i="45"/>
  <c r="B1374" i="45"/>
  <c r="B1622" i="45"/>
  <c r="B1772" i="45"/>
  <c r="B1876" i="45"/>
  <c r="B1986" i="45"/>
  <c r="B2074" i="45"/>
  <c r="B2154" i="45"/>
  <c r="B2250" i="45"/>
  <c r="B2330" i="45"/>
  <c r="B2410" i="45"/>
  <c r="B2506" i="45"/>
  <c r="B1111" i="45"/>
  <c r="B1419" i="45"/>
  <c r="B1579" i="45"/>
  <c r="B1681" i="45"/>
  <c r="B1787" i="45"/>
  <c r="B1870" i="45"/>
  <c r="B1953" i="45"/>
  <c r="B2035" i="45"/>
  <c r="B2109" i="45"/>
  <c r="B1014" i="45"/>
  <c r="B1364" i="45"/>
  <c r="B1548" i="45"/>
  <c r="B1660" i="45"/>
  <c r="B1756" i="45"/>
  <c r="B1844" i="45"/>
  <c r="B1926" i="45"/>
  <c r="B2009" i="45"/>
  <c r="B2086" i="45"/>
  <c r="B2166" i="45"/>
  <c r="B1356" i="45"/>
  <c r="B1710" i="45"/>
  <c r="B1942" i="45"/>
  <c r="B2141" i="45"/>
  <c r="B2267" i="45"/>
  <c r="B2381" i="45"/>
  <c r="B10" i="45"/>
  <c r="B1472" i="45"/>
  <c r="B1774" i="45"/>
  <c r="B1997" i="45"/>
  <c r="B2179" i="45"/>
  <c r="B2294" i="45"/>
  <c r="B2411" i="45"/>
  <c r="B982" i="45"/>
  <c r="B1613" i="45"/>
  <c r="B1859" i="45"/>
  <c r="B2075" i="45"/>
  <c r="B2221" i="45"/>
  <c r="B2335" i="45"/>
  <c r="B2452" i="45"/>
  <c r="B1333" i="45"/>
  <c r="B441" i="45"/>
  <c r="B14" i="45"/>
  <c r="B404" i="45"/>
  <c r="B813" i="45"/>
  <c r="B1002" i="45"/>
  <c r="B1467" i="45"/>
  <c r="B166" i="45"/>
  <c r="B1047" i="45"/>
  <c r="B1477" i="45"/>
  <c r="B1816" i="45"/>
  <c r="B177" i="45"/>
  <c r="B1163" i="45"/>
  <c r="B1487" i="45"/>
  <c r="B489" i="45"/>
  <c r="B1118" i="45"/>
  <c r="B1434" i="45"/>
  <c r="B498" i="45"/>
  <c r="B1131" i="45"/>
  <c r="B767" i="45"/>
  <c r="B1157" i="45"/>
  <c r="B1086" i="45"/>
  <c r="B1610" i="45"/>
  <c r="B1828" i="45"/>
  <c r="B2029" i="45"/>
  <c r="B2200" i="45"/>
  <c r="B2368" i="45"/>
  <c r="B727" i="45"/>
  <c r="B1519" i="45"/>
  <c r="B1771" i="45"/>
  <c r="B1975" i="45"/>
  <c r="B2153" i="45"/>
  <c r="B2313" i="45"/>
  <c r="B2441" i="45"/>
  <c r="B907" i="45"/>
  <c r="B1411" i="45"/>
  <c r="B1634" i="45"/>
  <c r="B1794" i="45"/>
  <c r="B1894" i="45"/>
  <c r="B1995" i="45"/>
  <c r="B2082" i="45"/>
  <c r="B2170" i="45"/>
  <c r="B2258" i="45"/>
  <c r="B2338" i="45"/>
  <c r="B2426" i="45"/>
  <c r="B210" i="45"/>
  <c r="B1159" i="45"/>
  <c r="B1437" i="45"/>
  <c r="B1590" i="45"/>
  <c r="B1701" i="45"/>
  <c r="B1797" i="45"/>
  <c r="B1879" i="45"/>
  <c r="B1962" i="45"/>
  <c r="B2044" i="45"/>
  <c r="B2117" i="45"/>
  <c r="B1072" i="45"/>
  <c r="B1402" i="45"/>
  <c r="B1566" i="45"/>
  <c r="B1670" i="45"/>
  <c r="B1766" i="45"/>
  <c r="B1853" i="45"/>
  <c r="B1935" i="45"/>
  <c r="B2018" i="45"/>
  <c r="B2102" i="45"/>
  <c r="B2174" i="45"/>
  <c r="B1416" i="45"/>
  <c r="B1741" i="45"/>
  <c r="B1969" i="45"/>
  <c r="B2157" i="45"/>
  <c r="B2278" i="45"/>
  <c r="B2406" i="45"/>
  <c r="B362" i="45"/>
  <c r="B1526" i="45"/>
  <c r="B1804" i="45"/>
  <c r="B2023" i="45"/>
  <c r="B655" i="45"/>
  <c r="B715" i="45"/>
  <c r="B472" i="45"/>
  <c r="B861" i="45"/>
  <c r="B1181" i="45"/>
  <c r="B1494" i="45"/>
  <c r="B217" i="45"/>
  <c r="B1172" i="45"/>
  <c r="B1486" i="45"/>
  <c r="B1824" i="45"/>
  <c r="B598" i="45"/>
  <c r="B1174" i="45"/>
  <c r="B1506" i="45"/>
  <c r="B739" i="45"/>
  <c r="B1142" i="45"/>
  <c r="B1443" i="45"/>
  <c r="B742" i="45"/>
  <c r="B1143" i="45"/>
  <c r="B787" i="45"/>
  <c r="B1240" i="45"/>
  <c r="B1135" i="45"/>
  <c r="B1642" i="45"/>
  <c r="B1855" i="45"/>
  <c r="B2047" i="45"/>
  <c r="B2224" i="45"/>
  <c r="B2392" i="45"/>
  <c r="B888" i="45"/>
  <c r="B1572" i="45"/>
  <c r="B1802" i="45"/>
  <c r="B1994" i="45"/>
  <c r="B2177" i="45"/>
  <c r="B2321" i="45"/>
  <c r="B2449" i="45"/>
  <c r="B980" i="45"/>
  <c r="B1466" i="45"/>
  <c r="B1654" i="45"/>
  <c r="B1803" i="45"/>
  <c r="B1913" i="45"/>
  <c r="B2004" i="45"/>
  <c r="B2090" i="45"/>
  <c r="B2186" i="45"/>
  <c r="B2266" i="45"/>
  <c r="B2346" i="45"/>
  <c r="B2442" i="45"/>
  <c r="B398" i="45"/>
  <c r="B1202" i="45"/>
  <c r="B1455" i="45"/>
  <c r="B1617" i="45"/>
  <c r="B1713" i="45"/>
  <c r="B1806" i="45"/>
  <c r="B1889" i="45"/>
  <c r="B1971" i="45"/>
  <c r="B2053" i="45"/>
  <c r="B254" i="45"/>
  <c r="B1168" i="45"/>
  <c r="B1420" i="45"/>
  <c r="B1580" i="45"/>
  <c r="B1682" i="45"/>
  <c r="B1778" i="45"/>
  <c r="B1862" i="45"/>
  <c r="B1945" i="45"/>
  <c r="B2036" i="45"/>
  <c r="B2110" i="45"/>
  <c r="B2182" i="45"/>
  <c r="B1462" i="45"/>
  <c r="B1769" i="45"/>
  <c r="B1991" i="45"/>
  <c r="B2173" i="45"/>
  <c r="B2303" i="45"/>
  <c r="B2420" i="45"/>
  <c r="B705" i="45"/>
  <c r="B1570" i="45"/>
  <c r="B1827" i="45"/>
  <c r="B2046" i="45"/>
  <c r="B2205" i="45"/>
  <c r="B2333" i="45"/>
  <c r="B2447" i="45"/>
  <c r="B1242" i="45"/>
  <c r="B1668" i="45"/>
  <c r="B1906" i="45"/>
  <c r="B2116" i="45"/>
  <c r="B3678" i="12"/>
  <c r="B3653" i="12"/>
  <c r="B3730" i="12"/>
  <c r="B3779" i="12"/>
  <c r="B2805" i="12"/>
  <c r="B2687" i="12"/>
  <c r="B2758" i="12"/>
  <c r="B2743" i="12"/>
  <c r="B3707" i="12"/>
  <c r="B3711" i="12"/>
  <c r="B3695" i="12"/>
  <c r="B3723" i="12"/>
  <c r="B2650" i="12"/>
  <c r="B2677" i="12"/>
  <c r="B2617" i="12"/>
  <c r="B2727" i="12"/>
  <c r="B3393" i="12"/>
  <c r="B3417" i="12"/>
  <c r="B2333" i="12"/>
  <c r="B2421" i="12"/>
  <c r="B2361" i="12"/>
  <c r="B3700" i="12"/>
  <c r="B3726" i="12"/>
  <c r="B3731" i="12"/>
  <c r="B3741" i="12"/>
  <c r="B2782" i="12"/>
  <c r="B2715" i="12"/>
  <c r="B2708" i="12"/>
  <c r="B2755" i="12"/>
  <c r="B3266" i="12"/>
  <c r="B3422" i="12"/>
  <c r="B2413" i="12"/>
  <c r="B2473" i="12"/>
  <c r="B3619" i="12"/>
  <c r="B3781" i="12"/>
  <c r="B3743" i="12"/>
  <c r="B3732" i="12"/>
  <c r="B2794" i="12"/>
  <c r="B2752" i="12"/>
  <c r="B2711" i="12"/>
  <c r="B2915" i="12"/>
  <c r="B3409" i="12"/>
  <c r="B2340" i="12"/>
  <c r="B3477" i="12"/>
  <c r="B3582" i="12"/>
  <c r="B3601" i="12"/>
  <c r="B3705" i="12"/>
  <c r="B3654" i="12"/>
  <c r="B3593" i="12"/>
  <c r="B3623" i="12"/>
  <c r="B3738" i="12"/>
  <c r="B3755" i="12"/>
  <c r="B3612" i="12"/>
  <c r="B3745" i="12"/>
  <c r="B3620" i="12"/>
  <c r="B3683" i="12"/>
  <c r="B3761" i="12"/>
  <c r="B3752" i="12"/>
  <c r="B3764" i="12"/>
  <c r="B3692" i="12"/>
  <c r="B3627" i="12"/>
  <c r="B3704" i="12"/>
  <c r="B3762" i="12"/>
  <c r="B3893" i="12"/>
  <c r="B3589" i="12"/>
  <c r="B3631" i="12"/>
  <c r="B3784" i="12"/>
  <c r="B3633" i="12"/>
  <c r="B3753" i="12"/>
  <c r="B3676" i="12"/>
  <c r="B3719" i="12"/>
  <c r="B3680" i="12"/>
  <c r="B3673" i="12"/>
  <c r="B3616" i="12"/>
  <c r="B3780" i="12"/>
  <c r="B3748" i="12"/>
  <c r="B3588" i="12"/>
  <c r="B3634" i="12"/>
  <c r="B3613" i="12"/>
  <c r="B3693" i="12"/>
  <c r="B3686" i="12"/>
  <c r="B3728" i="12"/>
  <c r="B3750" i="12"/>
  <c r="B3645" i="12"/>
  <c r="B3880" i="12"/>
  <c r="B3722" i="12"/>
  <c r="B3737" i="12"/>
  <c r="B3689" i="12"/>
  <c r="B3617" i="12"/>
  <c r="B3710" i="12"/>
  <c r="B3882" i="12"/>
  <c r="B3685" i="12"/>
  <c r="B3877" i="12"/>
  <c r="B3674" i="12"/>
  <c r="B3576" i="12"/>
  <c r="B3660" i="12"/>
  <c r="B3655" i="12"/>
  <c r="B3669" i="12"/>
  <c r="B3783" i="12"/>
  <c r="B3765" i="12"/>
  <c r="B3724" i="12"/>
  <c r="B2622" i="12"/>
  <c r="B2672" i="12"/>
  <c r="B2732" i="12"/>
  <c r="B2921" i="12"/>
  <c r="B2789" i="12"/>
  <c r="B2691" i="12"/>
  <c r="B2917" i="12"/>
  <c r="B2712" i="12"/>
  <c r="B2601" i="12"/>
  <c r="B2600" i="12"/>
  <c r="B2706" i="12"/>
  <c r="B2813" i="12"/>
  <c r="B2641" i="12"/>
  <c r="B2700" i="12"/>
  <c r="B2631" i="12"/>
  <c r="B2643" i="12"/>
  <c r="B2801" i="12"/>
  <c r="B2638" i="12"/>
  <c r="B2722" i="12"/>
  <c r="B2744" i="12"/>
  <c r="B2809" i="12"/>
  <c r="B2800" i="12"/>
  <c r="B2632" i="12"/>
  <c r="B2658" i="12"/>
  <c r="B2653" i="12"/>
  <c r="B2674" i="12"/>
  <c r="B2705" i="12"/>
  <c r="B2730" i="12"/>
  <c r="B2757" i="12"/>
  <c r="B2768" i="12"/>
  <c r="B2728" i="12"/>
  <c r="B2693" i="12"/>
  <c r="B2795" i="12"/>
  <c r="B2747" i="12"/>
  <c r="B2736" i="12"/>
  <c r="B2772" i="12"/>
  <c r="B2806" i="12"/>
  <c r="B2710" i="12"/>
  <c r="B2607" i="12"/>
  <c r="B2624" i="12"/>
  <c r="B2799" i="12"/>
  <c r="B2737" i="12"/>
  <c r="B2796" i="12"/>
  <c r="B2797" i="12"/>
  <c r="B2798" i="12"/>
  <c r="B2655" i="12"/>
  <c r="B2778" i="12"/>
  <c r="B2689" i="12"/>
  <c r="B2740" i="12"/>
  <c r="B2681" i="12"/>
  <c r="B2750" i="12"/>
  <c r="B2657" i="12"/>
  <c r="B2713" i="12"/>
  <c r="B2810" i="12"/>
  <c r="B2652" i="12"/>
  <c r="B2625" i="12"/>
  <c r="B2667" i="12"/>
  <c r="B2787" i="12"/>
  <c r="B2735" i="12"/>
  <c r="B2661" i="12"/>
  <c r="B2686" i="12"/>
  <c r="B2616" i="12"/>
  <c r="B2904" i="12"/>
  <c r="B2781" i="12"/>
  <c r="B2701" i="12"/>
  <c r="B2762" i="12"/>
  <c r="B2763" i="12"/>
  <c r="B2756" i="12"/>
  <c r="B2637" i="12"/>
  <c r="B2905" i="12"/>
  <c r="B2640" i="12"/>
  <c r="B2692" i="12"/>
  <c r="B2707" i="12"/>
  <c r="B2908" i="12"/>
  <c r="B2721" i="12"/>
  <c r="B2702" i="12"/>
  <c r="B2626" i="12"/>
  <c r="B2636" i="12"/>
  <c r="B2671" i="12"/>
  <c r="B2916" i="12"/>
  <c r="B2911" i="12"/>
  <c r="B2780" i="12"/>
  <c r="B2647" i="12"/>
  <c r="B2784" i="12"/>
  <c r="B2769" i="12"/>
  <c r="B2906" i="12"/>
  <c r="B2793" i="12"/>
  <c r="B2792" i="12"/>
  <c r="B2754" i="12"/>
  <c r="B2669" i="12"/>
  <c r="B2615" i="12"/>
  <c r="B2627" i="12"/>
  <c r="B2765" i="12"/>
  <c r="B2635" i="12"/>
  <c r="B2630" i="12"/>
  <c r="B2599" i="12"/>
  <c r="B2720" i="12"/>
  <c r="B2714" i="12"/>
  <c r="B2913" i="12"/>
  <c r="B2668" i="12"/>
  <c r="B2656" i="12"/>
  <c r="B2771" i="12"/>
  <c r="B2611" i="12"/>
  <c r="B2749" i="12"/>
  <c r="B2679" i="12"/>
  <c r="B2766" i="12"/>
  <c r="B2663" i="12"/>
  <c r="B2733" i="12"/>
  <c r="B2802" i="12"/>
  <c r="B2760" i="12"/>
  <c r="B2619" i="12"/>
  <c r="B2696" i="12"/>
  <c r="B2608" i="12"/>
  <c r="B2694" i="12"/>
  <c r="M10" i="27"/>
  <c r="B2290" i="12"/>
  <c r="B2472" i="12"/>
  <c r="B3025" i="12"/>
  <c r="B2294" i="12"/>
  <c r="B3339" i="12"/>
  <c r="B2360" i="12"/>
  <c r="B2465" i="12"/>
  <c r="B2349" i="12"/>
  <c r="B2343" i="12"/>
  <c r="B2288" i="12"/>
  <c r="B3259" i="12"/>
  <c r="B2416" i="12"/>
  <c r="B2367" i="12"/>
  <c r="B2296" i="12"/>
  <c r="B3344" i="12"/>
  <c r="B3120" i="12"/>
  <c r="B3306" i="12"/>
  <c r="B3429" i="12"/>
  <c r="B2299" i="12"/>
  <c r="B2478" i="12"/>
  <c r="B2582" i="12"/>
  <c r="B2430" i="12"/>
  <c r="B2306" i="12"/>
  <c r="B2475" i="12"/>
  <c r="B19" i="37"/>
  <c r="B21" i="37"/>
  <c r="B639" i="45"/>
  <c r="B70" i="45"/>
  <c r="B789" i="45"/>
  <c r="B273" i="45"/>
  <c r="B150" i="45"/>
  <c r="B831" i="45"/>
  <c r="B1246" i="45"/>
  <c r="B495" i="45"/>
  <c r="B929" i="45"/>
  <c r="B548" i="45"/>
  <c r="B934" i="45"/>
  <c r="B652" i="45"/>
  <c r="B1046" i="45"/>
  <c r="B1234" i="45"/>
  <c r="B1366" i="45"/>
  <c r="B1512" i="45"/>
  <c r="B1631" i="45"/>
  <c r="B1735" i="45"/>
  <c r="B446" i="45"/>
  <c r="B815" i="45"/>
  <c r="B1063" i="45"/>
  <c r="B1245" i="45"/>
  <c r="B1376" i="45"/>
  <c r="B1495" i="45"/>
  <c r="B1632" i="45"/>
  <c r="B1744" i="45"/>
  <c r="B1848" i="45"/>
  <c r="B1976" i="45"/>
  <c r="B230" i="45"/>
  <c r="B737" i="45"/>
  <c r="B1035" i="45"/>
  <c r="B1195" i="45"/>
  <c r="B1320" i="45"/>
  <c r="B1432" i="45"/>
  <c r="B1524" i="45"/>
  <c r="B1609" i="45"/>
  <c r="B566" i="45"/>
  <c r="B822" i="45"/>
  <c r="B1008" i="45"/>
  <c r="B1165" i="45"/>
  <c r="B1269" i="45"/>
  <c r="B1370" i="45"/>
  <c r="B1479" i="45"/>
  <c r="B52" i="45"/>
  <c r="B532" i="45"/>
  <c r="B841" i="45"/>
  <c r="B1024" i="45"/>
  <c r="B1156" i="45"/>
  <c r="B137" i="45"/>
  <c r="B575" i="45"/>
  <c r="B827" i="45"/>
  <c r="B1042" i="45"/>
  <c r="B1167" i="45"/>
  <c r="B1271" i="45"/>
  <c r="B313" i="45"/>
  <c r="B1179" i="45"/>
  <c r="B1445" i="45"/>
  <c r="B1630" i="45"/>
  <c r="B1738" i="45"/>
  <c r="B1837" i="45"/>
  <c r="B1947" i="45"/>
  <c r="B2038" i="45"/>
  <c r="B2120" i="45"/>
  <c r="B2216" i="45"/>
  <c r="B2296" i="45"/>
  <c r="B2376" i="45"/>
  <c r="B2472" i="45"/>
  <c r="B811" i="45"/>
  <c r="B1323" i="45"/>
  <c r="B1556" i="45"/>
  <c r="B1675" i="45"/>
  <c r="B1781" i="45"/>
  <c r="B1893" i="45"/>
  <c r="B1985" i="45"/>
  <c r="B2073" i="45"/>
  <c r="B2169" i="45"/>
  <c r="B2249" i="45"/>
  <c r="B2329" i="45"/>
  <c r="B2425" i="45"/>
  <c r="B2505" i="45"/>
  <c r="B1098" i="45"/>
  <c r="B1447" i="45"/>
  <c r="B1612" i="45"/>
  <c r="B1718" i="45"/>
  <c r="B283" i="45"/>
  <c r="B359" i="45"/>
  <c r="B969" i="45"/>
  <c r="B520" i="45"/>
  <c r="B326" i="45"/>
  <c r="B916" i="45"/>
  <c r="B1255" i="45"/>
  <c r="B585" i="45"/>
  <c r="B975" i="45"/>
  <c r="B615" i="45"/>
  <c r="B947" i="45"/>
  <c r="B710" i="45"/>
  <c r="B1075" i="45"/>
  <c r="B1254" i="45"/>
  <c r="B1394" i="45"/>
  <c r="B1522" i="45"/>
  <c r="B1639" i="45"/>
  <c r="B1759" i="45"/>
  <c r="B521" i="45"/>
  <c r="B836" i="45"/>
  <c r="B1090" i="45"/>
  <c r="B1256" i="45"/>
  <c r="B1395" i="45"/>
  <c r="B1523" i="45"/>
  <c r="B1640" i="45"/>
  <c r="B1752" i="45"/>
  <c r="B1872" i="45"/>
  <c r="B1992" i="45"/>
  <c r="B281" i="45"/>
  <c r="B779" i="45"/>
  <c r="B1051" i="45"/>
  <c r="B1215" i="45"/>
  <c r="B1341" i="45"/>
  <c r="B1442" i="45"/>
  <c r="B1533" i="45"/>
  <c r="B118" i="45"/>
  <c r="B600" i="45"/>
  <c r="B840" i="45"/>
  <c r="B1036" i="45"/>
  <c r="B1175" i="45"/>
  <c r="B1279" i="45"/>
  <c r="B1388" i="45"/>
  <c r="B1488" i="45"/>
  <c r="B126" i="45"/>
  <c r="B601" i="45"/>
  <c r="B863" i="45"/>
  <c r="B1040" i="45"/>
  <c r="B1176" i="45"/>
  <c r="B198" i="45"/>
  <c r="B609" i="45"/>
  <c r="B864" i="45"/>
  <c r="B1055" i="45"/>
  <c r="B1178" i="45"/>
  <c r="B1293" i="45"/>
  <c r="B466" i="45"/>
  <c r="B1221" i="45"/>
  <c r="B421" i="45"/>
  <c r="B487" i="45"/>
  <c r="B1097" i="45"/>
  <c r="B569" i="45"/>
  <c r="B377" i="45"/>
  <c r="B984" i="45"/>
  <c r="B1301" i="45"/>
  <c r="B628" i="45"/>
  <c r="B1039" i="45"/>
  <c r="B634" i="45"/>
  <c r="B1000" i="45"/>
  <c r="B792" i="45"/>
  <c r="B1100" i="45"/>
  <c r="B1266" i="45"/>
  <c r="B1421" i="45"/>
  <c r="B1540" i="45"/>
  <c r="B1647" i="45"/>
  <c r="B1775" i="45"/>
  <c r="B554" i="45"/>
  <c r="B875" i="45"/>
  <c r="B1127" i="45"/>
  <c r="B1267" i="45"/>
  <c r="B1404" i="45"/>
  <c r="B1550" i="45"/>
  <c r="B1656" i="45"/>
  <c r="B1760" i="45"/>
  <c r="B1888" i="45"/>
  <c r="B2000" i="45"/>
  <c r="B376" i="45"/>
  <c r="B838" i="45"/>
  <c r="B1064" i="45"/>
  <c r="B1226" i="45"/>
  <c r="B1359" i="45"/>
  <c r="B1451" i="45"/>
  <c r="B1542" i="45"/>
  <c r="B238" i="45"/>
  <c r="B632" i="45"/>
  <c r="B860" i="45"/>
  <c r="B1066" i="45"/>
  <c r="B1186" i="45"/>
  <c r="B1290" i="45"/>
  <c r="B1406" i="45"/>
  <c r="B1498" i="45"/>
  <c r="B185" i="45"/>
  <c r="B669" i="45"/>
  <c r="B883" i="45"/>
  <c r="B1054" i="45"/>
  <c r="B1197" i="45"/>
  <c r="B249" i="45"/>
  <c r="B638" i="45"/>
  <c r="B902" i="45"/>
  <c r="B1068" i="45"/>
  <c r="B1188" i="45"/>
  <c r="B1314" i="45"/>
  <c r="B614" i="45"/>
  <c r="B1262" i="45"/>
  <c r="B1518" i="45"/>
  <c r="B1652" i="45"/>
  <c r="B1758" i="45"/>
  <c r="B1874" i="45"/>
  <c r="B1965" i="45"/>
  <c r="B2056" i="45"/>
  <c r="B2152" i="45"/>
  <c r="B2232" i="45"/>
  <c r="B2312" i="45"/>
  <c r="B2408" i="45"/>
  <c r="B2488" i="45"/>
  <c r="B966" i="45"/>
  <c r="B1410" i="45"/>
  <c r="B1586" i="45"/>
  <c r="B1697" i="45"/>
  <c r="B1820" i="45"/>
  <c r="B1911" i="45"/>
  <c r="B2003" i="45"/>
  <c r="B2105" i="45"/>
  <c r="B2185" i="45"/>
  <c r="B39" i="45"/>
  <c r="B649" i="45"/>
  <c r="B1121" i="45"/>
  <c r="B703" i="45"/>
  <c r="B514" i="45"/>
  <c r="B1016" i="45"/>
  <c r="B1328" i="45"/>
  <c r="B731" i="45"/>
  <c r="B1050" i="45"/>
  <c r="B707" i="45"/>
  <c r="B162" i="45"/>
  <c r="B852" i="45"/>
  <c r="B1114" i="45"/>
  <c r="B1286" i="45"/>
  <c r="B1430" i="45"/>
  <c r="B1558" i="45"/>
  <c r="B1671" i="45"/>
  <c r="B1783" i="45"/>
  <c r="B591" i="45"/>
  <c r="B933" i="45"/>
  <c r="B1151" i="45"/>
  <c r="B1277" i="45"/>
  <c r="B1422" i="45"/>
  <c r="B1559" i="45"/>
  <c r="B1672" i="45"/>
  <c r="B1784" i="45"/>
  <c r="B1896" i="45"/>
  <c r="B2008" i="45"/>
  <c r="B488" i="45"/>
  <c r="B877" i="45"/>
  <c r="B1078" i="45"/>
  <c r="B1247" i="45"/>
  <c r="B1368" i="45"/>
  <c r="B1460" i="45"/>
  <c r="B1560" i="45"/>
  <c r="B289" i="45"/>
  <c r="B661" i="45"/>
  <c r="B900" i="45"/>
  <c r="B1079" i="45"/>
  <c r="B1196" i="45"/>
  <c r="B1311" i="45"/>
  <c r="B1415" i="45"/>
  <c r="B1507" i="45"/>
  <c r="B302" i="45"/>
  <c r="B696" i="45"/>
  <c r="B901" i="45"/>
  <c r="B1083" i="45"/>
  <c r="B1207" i="45"/>
  <c r="B305" i="45"/>
  <c r="B699" i="45"/>
  <c r="B924" i="45"/>
  <c r="B1084" i="45"/>
  <c r="B1208" i="45"/>
  <c r="B1324" i="45"/>
  <c r="B726" i="45"/>
  <c r="B1316" i="45"/>
  <c r="B1536" i="45"/>
  <c r="B1662" i="45"/>
  <c r="B1780" i="45"/>
  <c r="B1883" i="45"/>
  <c r="B1974" i="45"/>
  <c r="B2072" i="45"/>
  <c r="B2160" i="45"/>
  <c r="B2240" i="45"/>
  <c r="B2328" i="45"/>
  <c r="B2416" i="45"/>
  <c r="B2496" i="45"/>
  <c r="B1087" i="45"/>
  <c r="B1428" i="45"/>
  <c r="B1597" i="45"/>
  <c r="B1717" i="45"/>
  <c r="B1829" i="45"/>
  <c r="B1921" i="45"/>
  <c r="B2021" i="45"/>
  <c r="B2113" i="45"/>
  <c r="B2193" i="45"/>
  <c r="B2281" i="45"/>
  <c r="B2369" i="45"/>
  <c r="B136" i="45"/>
  <c r="B310" i="45"/>
  <c r="B1225" i="45"/>
  <c r="B775" i="45"/>
  <c r="B682" i="45"/>
  <c r="B1070" i="45"/>
  <c r="B1338" i="45"/>
  <c r="B783" i="45"/>
  <c r="B84" i="45"/>
  <c r="B736" i="45"/>
  <c r="B370" i="45"/>
  <c r="B872" i="45"/>
  <c r="B1138" i="45"/>
  <c r="B1317" i="45"/>
  <c r="B1439" i="45"/>
  <c r="B1567" i="45"/>
  <c r="B1695" i="45"/>
  <c r="B30" i="45"/>
  <c r="B623" i="45"/>
  <c r="B970" i="45"/>
  <c r="B1162" i="45"/>
  <c r="B1298" i="45"/>
  <c r="B1450" i="45"/>
  <c r="B1568" i="45"/>
  <c r="B1680" i="45"/>
  <c r="B1808" i="45"/>
  <c r="B1912" i="45"/>
  <c r="B2016" i="45"/>
  <c r="B558" i="45"/>
  <c r="B896" i="45"/>
  <c r="B1104" i="45"/>
  <c r="B1268" i="45"/>
  <c r="B1378" i="45"/>
  <c r="B1469" i="45"/>
  <c r="B1577" i="45"/>
  <c r="B345" i="45"/>
  <c r="B695" i="45"/>
  <c r="B937" i="45"/>
  <c r="B1094" i="45"/>
  <c r="B1206" i="45"/>
  <c r="B1332" i="45"/>
  <c r="B1424" i="45"/>
  <c r="B1516" i="45"/>
  <c r="B386" i="45"/>
  <c r="B720" i="45"/>
  <c r="B920" i="45"/>
  <c r="B1107" i="45"/>
  <c r="B1218" i="45"/>
  <c r="B352" i="45"/>
  <c r="B747" i="45"/>
  <c r="B943" i="45"/>
  <c r="B1096" i="45"/>
  <c r="B1230" i="45"/>
  <c r="B1334" i="45"/>
  <c r="B809" i="45"/>
  <c r="B1371" i="45"/>
  <c r="B1555" i="45"/>
  <c r="B1674" i="45"/>
  <c r="B1801" i="45"/>
  <c r="B1892" i="45"/>
  <c r="B1983" i="45"/>
  <c r="B2088" i="45"/>
  <c r="B2168" i="45"/>
  <c r="B2248" i="45"/>
  <c r="B2344" i="45"/>
  <c r="B2424" i="45"/>
  <c r="B2504" i="45"/>
  <c r="B1180" i="45"/>
  <c r="B1446" i="45"/>
  <c r="B1611" i="45"/>
  <c r="B1739" i="45"/>
  <c r="B1838" i="45"/>
  <c r="B1930" i="45"/>
  <c r="B2039" i="45"/>
  <c r="B2121" i="45"/>
  <c r="B2201" i="45"/>
  <c r="B2297" i="45"/>
  <c r="B2377" i="45"/>
  <c r="B2457" i="45"/>
  <c r="B828" i="45"/>
  <c r="B1325" i="45"/>
  <c r="B1520" i="45"/>
  <c r="B1676" i="45"/>
  <c r="B1782" i="45"/>
  <c r="B3410" i="12"/>
  <c r="B3559" i="12"/>
  <c r="B2301" i="12"/>
  <c r="B2581" i="12"/>
  <c r="B2593" i="12"/>
  <c r="B2452" i="12"/>
  <c r="B2374" i="12"/>
  <c r="B2322" i="12"/>
  <c r="B3274" i="12"/>
  <c r="B3364" i="12"/>
  <c r="B2371" i="12"/>
  <c r="B2477" i="12"/>
  <c r="B2291" i="12"/>
  <c r="B2337" i="12"/>
  <c r="B2323" i="12"/>
  <c r="B2330" i="12"/>
  <c r="B2488" i="12"/>
  <c r="B2390" i="12"/>
  <c r="C23" i="44"/>
  <c r="B2178" i="12"/>
  <c r="B2496" i="12"/>
  <c r="B2815" i="12"/>
  <c r="B2829" i="12"/>
  <c r="B3147" i="12"/>
  <c r="B3466" i="12"/>
  <c r="B3787" i="12"/>
  <c r="C31" i="44"/>
  <c r="B2179" i="12"/>
  <c r="B2499" i="12"/>
  <c r="B2817" i="12"/>
  <c r="B2830" i="12"/>
  <c r="B3148" i="12"/>
  <c r="B3467" i="12"/>
  <c r="B3791" i="12"/>
  <c r="B2171" i="12"/>
  <c r="B2491" i="12"/>
  <c r="B2503" i="12"/>
  <c r="B2822" i="12"/>
  <c r="B3140" i="12"/>
  <c r="B3153" i="12"/>
  <c r="B3473" i="12"/>
  <c r="B2980" i="12"/>
  <c r="B3035" i="12"/>
  <c r="B3125" i="12"/>
  <c r="B3239" i="12"/>
  <c r="B2935" i="12"/>
  <c r="B3086" i="12"/>
  <c r="B2953" i="12"/>
  <c r="B3085" i="12"/>
  <c r="B3133" i="12"/>
  <c r="B3072" i="12"/>
  <c r="B3118" i="12"/>
  <c r="B3112" i="12"/>
  <c r="B3059" i="12"/>
  <c r="B3061" i="12"/>
  <c r="B3024" i="12"/>
  <c r="B3033" i="12"/>
  <c r="B3045" i="12"/>
  <c r="B2992" i="12"/>
  <c r="B3109" i="12"/>
  <c r="B2982" i="12"/>
  <c r="B2974" i="12"/>
  <c r="B3099" i="12"/>
  <c r="B2971" i="12"/>
  <c r="B2948" i="12"/>
  <c r="B3091" i="12"/>
  <c r="B3056" i="12"/>
  <c r="B2965" i="12"/>
  <c r="B2933" i="12"/>
  <c r="B3058" i="12"/>
  <c r="B3012" i="12"/>
  <c r="B2996" i="12"/>
  <c r="B2957" i="12"/>
  <c r="B3063" i="12"/>
  <c r="B2958" i="12"/>
  <c r="B2943" i="12"/>
  <c r="B2986" i="12"/>
  <c r="B3003" i="12"/>
  <c r="B3067" i="12"/>
  <c r="B3084" i="12"/>
  <c r="B3060" i="12"/>
  <c r="B3071" i="12"/>
  <c r="B3244" i="12"/>
  <c r="B3023" i="12"/>
  <c r="B3036" i="12"/>
  <c r="B2998" i="12"/>
  <c r="B2923" i="12"/>
  <c r="B3009" i="12"/>
  <c r="B3052" i="12"/>
  <c r="B3093" i="12"/>
  <c r="B3073" i="12"/>
  <c r="B3240" i="12"/>
  <c r="B3100" i="12"/>
  <c r="B3229" i="12"/>
  <c r="B3019" i="12"/>
  <c r="B3007" i="12"/>
  <c r="B3022" i="12"/>
  <c r="B2945" i="12"/>
  <c r="B2970" i="12"/>
  <c r="B3243" i="12"/>
  <c r="B2938" i="12"/>
  <c r="B3013" i="12"/>
  <c r="B3000" i="12"/>
  <c r="B2962" i="12"/>
  <c r="B3106" i="12"/>
  <c r="B3131" i="12"/>
  <c r="B2967" i="12"/>
  <c r="B3132" i="12"/>
  <c r="B3064" i="12"/>
  <c r="B2927" i="12"/>
  <c r="B3129" i="12"/>
  <c r="B2963" i="12"/>
  <c r="B2929" i="12"/>
  <c r="B2983" i="12"/>
  <c r="B2955" i="12"/>
  <c r="B3237" i="12"/>
  <c r="B2960" i="12"/>
  <c r="B2981" i="12"/>
  <c r="B3065" i="12"/>
  <c r="B2932" i="12"/>
  <c r="B3069" i="12"/>
  <c r="B2934" i="12"/>
  <c r="B3228" i="12"/>
  <c r="B2977" i="12"/>
  <c r="B2976" i="12"/>
  <c r="B2924" i="12"/>
  <c r="B3076" i="12"/>
  <c r="B3113" i="12"/>
  <c r="B2949" i="12"/>
  <c r="B3083" i="12"/>
  <c r="B2978" i="12"/>
  <c r="B2966" i="12"/>
  <c r="B2994" i="12"/>
  <c r="B3040" i="12"/>
  <c r="B3092" i="12"/>
  <c r="B3075" i="12"/>
  <c r="B3232" i="12"/>
  <c r="B3079" i="12"/>
  <c r="B3116" i="12"/>
  <c r="B2930" i="12"/>
  <c r="B2968" i="12"/>
  <c r="B2931" i="12"/>
  <c r="B3055" i="12"/>
  <c r="B3105" i="12"/>
  <c r="B2926" i="12"/>
  <c r="B3119" i="12"/>
  <c r="B3001" i="12"/>
  <c r="B2956" i="12"/>
  <c r="B3077" i="12"/>
  <c r="B3094" i="12"/>
  <c r="B3114" i="12"/>
  <c r="B3080" i="12"/>
  <c r="B3235" i="12"/>
  <c r="B3030" i="12"/>
  <c r="B3130" i="12"/>
  <c r="B3135" i="12"/>
  <c r="B3018" i="12"/>
  <c r="B3107" i="12"/>
  <c r="B3127" i="12"/>
  <c r="B3066" i="12"/>
  <c r="B3062" i="12"/>
  <c r="B2942" i="12"/>
  <c r="B3038" i="12"/>
  <c r="B3245" i="12"/>
  <c r="B3034" i="12"/>
  <c r="B3054" i="12"/>
  <c r="B3005" i="12"/>
  <c r="B2950" i="12"/>
  <c r="B2973" i="12"/>
  <c r="B3016" i="12"/>
  <c r="B2928" i="12"/>
  <c r="B3053" i="12"/>
  <c r="B2972" i="12"/>
  <c r="B3124" i="12"/>
  <c r="B2969" i="12"/>
  <c r="B3233" i="12"/>
  <c r="B3015" i="12"/>
  <c r="B3231" i="12"/>
  <c r="B2123" i="12"/>
  <c r="B3126" i="12"/>
  <c r="B3027" i="12"/>
  <c r="B3082" i="12"/>
  <c r="B3088" i="12"/>
  <c r="B3010" i="12"/>
  <c r="B3242" i="12"/>
  <c r="B3115" i="12"/>
  <c r="B3104" i="12"/>
  <c r="B2997" i="12"/>
  <c r="B3136" i="12"/>
  <c r="B3590" i="12"/>
  <c r="B3587" i="12"/>
  <c r="B3618" i="12"/>
  <c r="B3718" i="12"/>
  <c r="B3777" i="12"/>
  <c r="B3667" i="12"/>
  <c r="B3715" i="12"/>
  <c r="B3714" i="12"/>
  <c r="B3721" i="12"/>
  <c r="B3690" i="12"/>
  <c r="B3594" i="12"/>
  <c r="B3583" i="12"/>
  <c r="B3572" i="12"/>
  <c r="B3643" i="12"/>
  <c r="B3610" i="12"/>
  <c r="B3614" i="12"/>
  <c r="B3672" i="12"/>
  <c r="B3664" i="12"/>
  <c r="B3782" i="12"/>
  <c r="B3577" i="12"/>
  <c r="B3624" i="12"/>
  <c r="B3599" i="12"/>
  <c r="B3629" i="12"/>
  <c r="B3699" i="12"/>
  <c r="B3772" i="12"/>
  <c r="B3766" i="12"/>
  <c r="B3607" i="12"/>
  <c r="B3684" i="12"/>
  <c r="B3698" i="12"/>
  <c r="B3585" i="12"/>
  <c r="B3581" i="12"/>
  <c r="B3892" i="12"/>
  <c r="B3606" i="12"/>
  <c r="B3769" i="12"/>
  <c r="B3785" i="12"/>
  <c r="B3759" i="12"/>
  <c r="B3649" i="12"/>
  <c r="B3626" i="12"/>
  <c r="B3712" i="12"/>
  <c r="B3600" i="12"/>
  <c r="B3713" i="12"/>
  <c r="B3776" i="12"/>
  <c r="B3886" i="12"/>
  <c r="B3571" i="12"/>
  <c r="B3575" i="12"/>
  <c r="B3611" i="12"/>
  <c r="B3881" i="12"/>
  <c r="B3733" i="12"/>
  <c r="B3744" i="12"/>
  <c r="B3682" i="12"/>
  <c r="B3638" i="12"/>
  <c r="B3771" i="12"/>
  <c r="B3883" i="12"/>
  <c r="B3598" i="12"/>
  <c r="B3663" i="12"/>
  <c r="B3675" i="12"/>
  <c r="B3665" i="12"/>
  <c r="B3756" i="12"/>
  <c r="B3760" i="12"/>
  <c r="B3580" i="12"/>
  <c r="B3751" i="12"/>
  <c r="B3668" i="12"/>
  <c r="B3579" i="12"/>
  <c r="B3891" i="12"/>
  <c r="B3595" i="12"/>
  <c r="B3656" i="12"/>
  <c r="B3622" i="12"/>
  <c r="B3628" i="12"/>
  <c r="B3706" i="12"/>
  <c r="B3632" i="12"/>
  <c r="B3767" i="12"/>
  <c r="B3659" i="12"/>
  <c r="B3658" i="12"/>
  <c r="B3742" i="12"/>
  <c r="B3625" i="12"/>
  <c r="B3596" i="12"/>
  <c r="B3889" i="12"/>
  <c r="B3661" i="12"/>
  <c r="B3636" i="12"/>
  <c r="B3725" i="12"/>
  <c r="B3758" i="12"/>
  <c r="B3778" i="12"/>
  <c r="B3775" i="12"/>
  <c r="B3727" i="12"/>
  <c r="B3670" i="12"/>
  <c r="B3578" i="12"/>
  <c r="B3584" i="12"/>
  <c r="B3651" i="12"/>
  <c r="B3734" i="12"/>
  <c r="B3703" i="12"/>
  <c r="B3879" i="12"/>
  <c r="B3630" i="12"/>
  <c r="B3597" i="12"/>
  <c r="B3603" i="12"/>
  <c r="B3640" i="12"/>
  <c r="B3749" i="12"/>
  <c r="B3641" i="12"/>
  <c r="B3701" i="12"/>
  <c r="B3708" i="12"/>
  <c r="B3602" i="12"/>
  <c r="B3647" i="12"/>
  <c r="B3681" i="12"/>
  <c r="B3739" i="12"/>
  <c r="B3608" i="12"/>
  <c r="B3709" i="12"/>
  <c r="B3878" i="12"/>
  <c r="B3888" i="12"/>
  <c r="B3773" i="12"/>
  <c r="B3774" i="12"/>
  <c r="B3691" i="12"/>
  <c r="B3736" i="12"/>
  <c r="B3586" i="12"/>
  <c r="B3592" i="12"/>
  <c r="B3876" i="12"/>
  <c r="B3635" i="12"/>
  <c r="B3652" i="12"/>
  <c r="B3885" i="12"/>
  <c r="B3687" i="12"/>
  <c r="B3740" i="12"/>
  <c r="B3747" i="12"/>
  <c r="B3754" i="12"/>
  <c r="B3720" i="12"/>
  <c r="B3757" i="12"/>
  <c r="B3605" i="12"/>
  <c r="B3666" i="12"/>
  <c r="B3639" i="12"/>
  <c r="B3644" i="12"/>
  <c r="B3717" i="12"/>
  <c r="B3609" i="12"/>
  <c r="B3646" i="12"/>
  <c r="B3716" i="12"/>
  <c r="B3884" i="12"/>
  <c r="B3657" i="12"/>
  <c r="B3637" i="12"/>
  <c r="B3694" i="12"/>
  <c r="B3574" i="12"/>
  <c r="B3648" i="12"/>
  <c r="B3621" i="12"/>
  <c r="B3696" i="12"/>
  <c r="B3746" i="12"/>
  <c r="B3702" i="12"/>
  <c r="B3017" i="12"/>
  <c r="B3068" i="12"/>
  <c r="B3039" i="12"/>
  <c r="B2964" i="12"/>
  <c r="B2988" i="12"/>
  <c r="B3004" i="12"/>
  <c r="B3032" i="12"/>
  <c r="B3014" i="12"/>
  <c r="B2946" i="12"/>
  <c r="B3097" i="12"/>
  <c r="B3234" i="12"/>
  <c r="B2990" i="12"/>
  <c r="B3117" i="12"/>
  <c r="B3095" i="12"/>
  <c r="B2959" i="12"/>
  <c r="B2940" i="12"/>
  <c r="B2095" i="12"/>
  <c r="B23" i="37"/>
  <c r="B25" i="37"/>
  <c r="B24" i="37"/>
  <c r="B3411" i="12"/>
  <c r="B3460" i="12"/>
  <c r="B3390" i="12"/>
  <c r="B2311" i="12"/>
  <c r="B2382" i="12"/>
  <c r="B2302" i="12"/>
  <c r="B2441" i="12"/>
  <c r="B2406" i="12"/>
  <c r="N3906" i="12"/>
  <c r="L3901" i="12"/>
  <c r="B37" i="45"/>
  <c r="O3911" i="12"/>
  <c r="P3911" i="12"/>
  <c r="O3901" i="12"/>
  <c r="B2285" i="12"/>
  <c r="B3372" i="12"/>
  <c r="B2283" i="12"/>
  <c r="B3397" i="12"/>
  <c r="B3322" i="12"/>
  <c r="B2457" i="12"/>
  <c r="B2399" i="12"/>
  <c r="B2310" i="12"/>
  <c r="B2443" i="12"/>
  <c r="B2408" i="12"/>
  <c r="B2592" i="12"/>
  <c r="B2589" i="12"/>
  <c r="B2594" i="12"/>
  <c r="B2287" i="45"/>
  <c r="B2195" i="45"/>
  <c r="B1044" i="45"/>
  <c r="B267" i="45"/>
  <c r="B101" i="45"/>
  <c r="B23" i="45"/>
  <c r="B200" i="45"/>
  <c r="B439" i="45"/>
  <c r="B153" i="45"/>
  <c r="B49" i="45"/>
  <c r="B380" i="45"/>
  <c r="B551" i="45"/>
  <c r="B20" i="45"/>
  <c r="B425" i="45"/>
  <c r="B684" i="45"/>
  <c r="B844" i="45"/>
  <c r="B985" i="45"/>
  <c r="B1113" i="45"/>
  <c r="B1241" i="45"/>
  <c r="B1369" i="45"/>
  <c r="B1497" i="45"/>
  <c r="B246" i="45"/>
  <c r="B553" i="45"/>
  <c r="B766" i="45"/>
  <c r="B912" i="45"/>
  <c r="B1045" i="45"/>
  <c r="B2359" i="45"/>
  <c r="B331" i="45"/>
  <c r="B165" i="45"/>
  <c r="B87" i="45"/>
  <c r="B264" i="45"/>
  <c r="B524" i="45"/>
  <c r="B282" i="45"/>
  <c r="B92" i="45"/>
  <c r="B401" i="45"/>
  <c r="B572" i="45"/>
  <c r="B86" i="45"/>
  <c r="B458" i="45"/>
  <c r="B708" i="45"/>
  <c r="B862" i="45"/>
  <c r="B1001" i="45"/>
  <c r="B1129" i="45"/>
  <c r="B1257" i="45"/>
  <c r="B1385" i="45"/>
  <c r="B1513" i="45"/>
  <c r="B297" i="45"/>
  <c r="B586" i="45"/>
  <c r="B784" i="45"/>
  <c r="B931" i="45"/>
  <c r="B1061" i="45"/>
  <c r="B1779" i="45"/>
  <c r="B459" i="45"/>
  <c r="B293" i="45"/>
  <c r="B215" i="45"/>
  <c r="B58" i="45"/>
  <c r="B681" i="45"/>
  <c r="B474" i="45"/>
  <c r="B236" i="45"/>
  <c r="B444" i="45"/>
  <c r="B613" i="45"/>
  <c r="B209" i="45"/>
  <c r="B527" i="45"/>
  <c r="B751" i="45"/>
  <c r="B899" i="45"/>
  <c r="B1033" i="45"/>
  <c r="B1161" i="45"/>
  <c r="B1289" i="45"/>
  <c r="B1417" i="45"/>
  <c r="B1545" i="45"/>
  <c r="B383" i="45"/>
  <c r="B647" i="45"/>
  <c r="B821" i="45"/>
  <c r="B965" i="45"/>
  <c r="B1093" i="45"/>
  <c r="B11" i="45"/>
  <c r="B523" i="45"/>
  <c r="B357" i="45"/>
  <c r="B279" i="45"/>
  <c r="B122" i="45"/>
  <c r="B746" i="45"/>
  <c r="B560" i="45"/>
  <c r="B268" i="45"/>
  <c r="B465" i="45"/>
  <c r="B631" i="45"/>
  <c r="B258" i="45"/>
  <c r="B562" i="45"/>
  <c r="B771" i="45"/>
  <c r="B917" i="45"/>
  <c r="B1049" i="45"/>
  <c r="B1177" i="45"/>
  <c r="B1305" i="45"/>
  <c r="B1433" i="45"/>
  <c r="B1561" i="45"/>
  <c r="B416" i="45"/>
  <c r="B678" i="45"/>
  <c r="B839" i="45"/>
  <c r="B981" i="45"/>
  <c r="B1109" i="45"/>
  <c r="B2237" i="45"/>
  <c r="B27" i="45"/>
  <c r="B539" i="45"/>
  <c r="B373" i="45"/>
  <c r="B295" i="45"/>
  <c r="B138" i="45"/>
  <c r="B762" i="45"/>
  <c r="B582" i="45"/>
  <c r="B284" i="45"/>
  <c r="B476" i="45"/>
  <c r="B640" i="45"/>
  <c r="B286" i="45"/>
  <c r="B578" i="45"/>
  <c r="B780" i="45"/>
  <c r="B926" i="45"/>
  <c r="B1057" i="45"/>
  <c r="B1185" i="45"/>
  <c r="B1313" i="45"/>
  <c r="B1441" i="45"/>
  <c r="B36" i="45"/>
  <c r="B434" i="45"/>
  <c r="B691" i="45"/>
  <c r="B848" i="45"/>
  <c r="B989" i="45"/>
  <c r="B1117" i="45"/>
  <c r="B117" i="45"/>
  <c r="B353" i="45"/>
  <c r="B300" i="45"/>
  <c r="B54" i="45"/>
  <c r="B825" i="45"/>
  <c r="B1193" i="45"/>
  <c r="B1505" i="45"/>
  <c r="B745" i="45"/>
  <c r="B1125" i="45"/>
  <c r="B424" i="45"/>
  <c r="B743" i="45"/>
  <c r="B941" i="45"/>
  <c r="B1112" i="45"/>
  <c r="B1264" i="45"/>
  <c r="B294" i="45"/>
  <c r="B665" i="45"/>
  <c r="B881" i="45"/>
  <c r="B1060" i="45"/>
  <c r="B457" i="45"/>
  <c r="B764" i="45"/>
  <c r="B958" i="45"/>
  <c r="B440" i="45"/>
  <c r="B753" i="45"/>
  <c r="B983" i="45"/>
  <c r="B1126" i="45"/>
  <c r="B1223" i="45"/>
  <c r="B1307" i="45"/>
  <c r="B1384" i="45"/>
  <c r="B1458" i="45"/>
  <c r="B1531" i="45"/>
  <c r="B1599" i="45"/>
  <c r="B1663" i="45"/>
  <c r="B1727" i="45"/>
  <c r="B1791" i="45"/>
  <c r="B409" i="45"/>
  <c r="B688" i="45"/>
  <c r="B854" i="45"/>
  <c r="B1003" i="45"/>
  <c r="B1115" i="45"/>
  <c r="B1204" i="45"/>
  <c r="B1287" i="45"/>
  <c r="B1367" i="45"/>
  <c r="B1440" i="45"/>
  <c r="B1514" i="45"/>
  <c r="B1584" i="45"/>
  <c r="B1648" i="45"/>
  <c r="B1712" i="45"/>
  <c r="B1776" i="45"/>
  <c r="B1840" i="45"/>
  <c r="B1904" i="45"/>
  <c r="B1968" i="45"/>
  <c r="B2032" i="45"/>
  <c r="B338" i="45"/>
  <c r="B629" i="45"/>
  <c r="B817" i="45"/>
  <c r="B971" i="45"/>
  <c r="B1092" i="45"/>
  <c r="B1184" i="45"/>
  <c r="B1868" i="45"/>
  <c r="B2327" i="45"/>
  <c r="B549" i="45"/>
  <c r="B810" i="45"/>
  <c r="B391" i="45"/>
  <c r="B392" i="45"/>
  <c r="B935" i="45"/>
  <c r="B1249" i="45"/>
  <c r="B194" i="45"/>
  <c r="B857" i="45"/>
  <c r="B108" i="45"/>
  <c r="B559" i="45"/>
  <c r="B819" i="45"/>
  <c r="B1006" i="45"/>
  <c r="B1173" i="45"/>
  <c r="B1319" i="45"/>
  <c r="B448" i="45"/>
  <c r="B759" i="45"/>
  <c r="B954" i="45"/>
  <c r="B174" i="45"/>
  <c r="B594" i="45"/>
  <c r="B837" i="45"/>
  <c r="B12" i="45"/>
  <c r="B512" i="45"/>
  <c r="B833" i="45"/>
  <c r="B1019" i="45"/>
  <c r="B1150" i="45"/>
  <c r="B1244" i="45"/>
  <c r="B1327" i="45"/>
  <c r="B1403" i="45"/>
  <c r="B1476" i="45"/>
  <c r="B1549" i="45"/>
  <c r="B1615" i="45"/>
  <c r="B1679" i="45"/>
  <c r="B1743" i="45"/>
  <c r="B97" i="45"/>
  <c r="B482" i="45"/>
  <c r="B734" i="45"/>
  <c r="B895" i="45"/>
  <c r="B1034" i="45"/>
  <c r="B1139" i="45"/>
  <c r="B1224" i="45"/>
  <c r="B1308" i="45"/>
  <c r="B1386" i="45"/>
  <c r="B1459" i="45"/>
  <c r="B1532" i="45"/>
  <c r="B1600" i="45"/>
  <c r="B1664" i="45"/>
  <c r="B1728" i="45"/>
  <c r="B1792" i="45"/>
  <c r="B1856" i="45"/>
  <c r="B1920" i="45"/>
  <c r="B1984" i="45"/>
  <c r="B2048" i="45"/>
  <c r="B415" i="45"/>
  <c r="B689" i="45"/>
  <c r="B859" i="45"/>
  <c r="B1004" i="45"/>
  <c r="B1116" i="45"/>
  <c r="B1205" i="45"/>
  <c r="B1288" i="45"/>
  <c r="B75" i="45"/>
  <c r="B203" i="45"/>
  <c r="B343" i="45"/>
  <c r="B186" i="45"/>
  <c r="B529" i="45"/>
  <c r="B596" i="45"/>
  <c r="B993" i="45"/>
  <c r="B1353" i="45"/>
  <c r="B450" i="45"/>
  <c r="B921" i="45"/>
  <c r="B190" i="45"/>
  <c r="B606" i="45"/>
  <c r="B843" i="45"/>
  <c r="B1027" i="45"/>
  <c r="B1191" i="45"/>
  <c r="B81" i="45"/>
  <c r="B561" i="45"/>
  <c r="B853" i="45"/>
  <c r="B1449" i="45"/>
  <c r="B894" i="45"/>
  <c r="B402" i="45"/>
  <c r="B892" i="45"/>
  <c r="B1155" i="45"/>
  <c r="B161" i="45"/>
  <c r="B646" i="45"/>
  <c r="B964" i="45"/>
  <c r="B367" i="45"/>
  <c r="B750" i="45"/>
  <c r="B94" i="45"/>
  <c r="B680" i="45"/>
  <c r="B950" i="45"/>
  <c r="B1171" i="45"/>
  <c r="B1276" i="45"/>
  <c r="B1375" i="45"/>
  <c r="B1485" i="45"/>
  <c r="B1575" i="45"/>
  <c r="B1655" i="45"/>
  <c r="B1751" i="45"/>
  <c r="B278" i="45"/>
  <c r="B656" i="45"/>
  <c r="B913" i="45"/>
  <c r="B1076" i="45"/>
  <c r="B1194" i="45"/>
  <c r="B1318" i="45"/>
  <c r="B1413" i="45"/>
  <c r="B1504" i="45"/>
  <c r="B1608" i="45"/>
  <c r="B1688" i="45"/>
  <c r="B1768" i="45"/>
  <c r="B1864" i="45"/>
  <c r="B1944" i="45"/>
  <c r="B2024" i="45"/>
  <c r="B452" i="45"/>
  <c r="B760" i="45"/>
  <c r="B955" i="45"/>
  <c r="B1128" i="45"/>
  <c r="B1236" i="45"/>
  <c r="B1331" i="45"/>
  <c r="B1405" i="45"/>
  <c r="B1478" i="45"/>
  <c r="B1551" i="45"/>
  <c r="B44" i="45"/>
  <c r="B456" i="45"/>
  <c r="B718" i="45"/>
  <c r="B878" i="45"/>
  <c r="B1023" i="45"/>
  <c r="B1130" i="45"/>
  <c r="B1216" i="45"/>
  <c r="B1300" i="45"/>
  <c r="B1379" i="45"/>
  <c r="B1452" i="45"/>
  <c r="B1525" i="45"/>
  <c r="B242" i="45"/>
  <c r="B568" i="45"/>
  <c r="B785" i="45"/>
  <c r="B939" i="45"/>
  <c r="B1067" i="45"/>
  <c r="B1166" i="45"/>
  <c r="B1250" i="45"/>
  <c r="B393" i="45"/>
  <c r="B671" i="45"/>
  <c r="B846" i="45"/>
  <c r="B994" i="45"/>
  <c r="B1108" i="45"/>
  <c r="B1198" i="45"/>
  <c r="B1282" i="45"/>
  <c r="B1363" i="45"/>
  <c r="B887" i="45"/>
  <c r="B1291" i="45"/>
  <c r="B1463" i="45"/>
  <c r="B1596" i="45"/>
  <c r="B1684" i="45"/>
  <c r="B1770" i="45"/>
  <c r="B1846" i="45"/>
  <c r="B1919" i="45"/>
  <c r="B1993" i="45"/>
  <c r="B2064" i="45"/>
  <c r="B2128" i="45"/>
  <c r="B2192" i="45"/>
  <c r="B2256" i="45"/>
  <c r="B2320" i="45"/>
  <c r="B2384" i="45"/>
  <c r="B2448" i="45"/>
  <c r="B78" i="45"/>
  <c r="B1031" i="45"/>
  <c r="B1347" i="45"/>
  <c r="B1501" i="45"/>
  <c r="B1621" i="45"/>
  <c r="B1707" i="45"/>
  <c r="B1793" i="45"/>
  <c r="B1866" i="45"/>
  <c r="B1939" i="45"/>
  <c r="B2012" i="45"/>
  <c r="B2081" i="45"/>
  <c r="B2145" i="45"/>
  <c r="B2209" i="45"/>
  <c r="B2273" i="45"/>
  <c r="B2337" i="45"/>
  <c r="B2401" i="45"/>
  <c r="B2465" i="45"/>
  <c r="B505" i="45"/>
  <c r="B1147" i="45"/>
  <c r="B1392" i="45"/>
  <c r="B1539" i="45"/>
  <c r="B1644" i="45"/>
  <c r="B1730" i="45"/>
  <c r="B1812" i="45"/>
  <c r="B1885" i="45"/>
  <c r="B1958" i="45"/>
  <c r="B2031" i="45"/>
  <c r="B2098" i="45"/>
  <c r="B2162" i="45"/>
  <c r="B2226" i="45"/>
  <c r="B2290" i="45"/>
  <c r="B2354" i="45"/>
  <c r="B2418" i="45"/>
  <c r="B2482" i="45"/>
  <c r="B773" i="45"/>
  <c r="B1243" i="45"/>
  <c r="B587" i="45"/>
  <c r="B938" i="45"/>
  <c r="B686" i="45"/>
  <c r="B1065" i="45"/>
  <c r="B73" i="45"/>
  <c r="B1029" i="45"/>
  <c r="B584" i="45"/>
  <c r="B928" i="45"/>
  <c r="B1228" i="45"/>
  <c r="B262" i="45"/>
  <c r="B772" i="45"/>
  <c r="B1018" i="45"/>
  <c r="B436" i="45"/>
  <c r="B849" i="45"/>
  <c r="B270" i="45"/>
  <c r="B732" i="45"/>
  <c r="B1032" i="45"/>
  <c r="B1192" i="45"/>
  <c r="B1296" i="45"/>
  <c r="B1412" i="45"/>
  <c r="B1503" i="45"/>
  <c r="B1591" i="45"/>
  <c r="B1687" i="45"/>
  <c r="B1767" i="45"/>
  <c r="B372" i="45"/>
  <c r="B755" i="45"/>
  <c r="B951" i="45"/>
  <c r="B1103" i="45"/>
  <c r="B1235" i="45"/>
  <c r="B1340" i="45"/>
  <c r="B1431" i="45"/>
  <c r="B1541" i="45"/>
  <c r="B1624" i="45"/>
  <c r="B1704" i="45"/>
  <c r="B1800" i="45"/>
  <c r="B1880" i="45"/>
  <c r="B1960" i="45"/>
  <c r="B33" i="45"/>
  <c r="B522" i="45"/>
  <c r="B799" i="45"/>
  <c r="B1022" i="45"/>
  <c r="B1152" i="45"/>
  <c r="B1258" i="45"/>
  <c r="B1350" i="45"/>
  <c r="B1423" i="45"/>
  <c r="B1496" i="45"/>
  <c r="B1569" i="45"/>
  <c r="B178" i="45"/>
  <c r="B530" i="45"/>
  <c r="B763" i="45"/>
  <c r="B919" i="45"/>
  <c r="B1052" i="45"/>
  <c r="B1154" i="45"/>
  <c r="B1238" i="45"/>
  <c r="B1322" i="45"/>
  <c r="B1397" i="45"/>
  <c r="B1470" i="45"/>
  <c r="B1543" i="45"/>
  <c r="B351" i="45"/>
  <c r="B637" i="45"/>
  <c r="B823" i="45"/>
  <c r="B976" i="45"/>
  <c r="B1095" i="45"/>
  <c r="B1187" i="45"/>
  <c r="B57" i="45"/>
  <c r="B463" i="45"/>
  <c r="B723" i="45"/>
  <c r="B884" i="45"/>
  <c r="B1026" i="45"/>
  <c r="B1132" i="45"/>
  <c r="B1220" i="45"/>
  <c r="B1303" i="45"/>
  <c r="B76" i="45"/>
  <c r="B1030" i="45"/>
  <c r="B1346" i="45"/>
  <c r="B1500" i="45"/>
  <c r="B1620" i="45"/>
  <c r="B1706" i="45"/>
  <c r="B1790" i="45"/>
  <c r="B1865" i="45"/>
  <c r="B1938" i="45"/>
  <c r="B2011" i="45"/>
  <c r="B2080" i="45"/>
  <c r="B2144" i="45"/>
  <c r="B2208" i="45"/>
  <c r="B2272" i="45"/>
  <c r="B2336" i="45"/>
  <c r="B2400" i="45"/>
  <c r="B2464" i="45"/>
  <c r="B473" i="45"/>
  <c r="B1136" i="45"/>
  <c r="B1391" i="45"/>
  <c r="B1538" i="45"/>
  <c r="B1643" i="45"/>
  <c r="B1729" i="45"/>
  <c r="B1811" i="45"/>
  <c r="B1884" i="45"/>
  <c r="B1957" i="45"/>
  <c r="B2030" i="45"/>
  <c r="B2097" i="45"/>
  <c r="B2161" i="45"/>
  <c r="B2225" i="45"/>
  <c r="B2289" i="45"/>
  <c r="B2353" i="45"/>
  <c r="B2417" i="45"/>
  <c r="B2481" i="45"/>
  <c r="B748" i="45"/>
  <c r="B1231" i="45"/>
  <c r="B1429" i="45"/>
  <c r="B1573" i="45"/>
  <c r="B1666" i="45"/>
  <c r="B1750" i="45"/>
  <c r="B1830" i="45"/>
  <c r="B1903" i="45"/>
  <c r="B1977" i="45"/>
  <c r="B2050" i="45"/>
  <c r="B2114" i="45"/>
  <c r="B2178" i="45"/>
  <c r="B2242" i="45"/>
  <c r="B2306" i="45"/>
  <c r="B2370" i="45"/>
  <c r="B2434" i="45"/>
  <c r="B2498" i="45"/>
  <c r="B927" i="45"/>
  <c r="B1306" i="45"/>
  <c r="B1474" i="45"/>
  <c r="B1604" i="45"/>
  <c r="B1691" i="45"/>
  <c r="B1777" i="45"/>
  <c r="B1852" i="45"/>
  <c r="B1925" i="45"/>
  <c r="B1998" i="45"/>
  <c r="B2069" i="45"/>
  <c r="B431" i="45"/>
  <c r="B1122" i="45"/>
  <c r="B1383" i="45"/>
  <c r="B1530" i="45"/>
  <c r="B1638" i="45"/>
  <c r="B1724" i="45"/>
  <c r="B1807" i="45"/>
  <c r="B1881" i="45"/>
  <c r="B1954" i="45"/>
  <c r="B2027" i="45"/>
  <c r="B2094" i="45"/>
  <c r="B2158" i="45"/>
  <c r="B1190" i="45"/>
  <c r="B1626" i="45"/>
  <c r="B1845" i="45"/>
  <c r="B2042" i="45"/>
  <c r="B2189" i="45"/>
  <c r="B2292" i="45"/>
  <c r="B2395" i="45"/>
  <c r="B2495" i="45"/>
  <c r="B1380" i="45"/>
  <c r="B1690" i="45"/>
  <c r="B1900" i="45"/>
  <c r="B2091" i="45"/>
  <c r="B2219" i="45"/>
  <c r="B2319" i="45"/>
  <c r="B2422" i="45"/>
  <c r="B768" i="45"/>
  <c r="B1535" i="45"/>
  <c r="B1785" i="45"/>
  <c r="B1979" i="45"/>
  <c r="B2149" i="45"/>
  <c r="B2260" i="45"/>
  <c r="B2363" i="45"/>
  <c r="B2463" i="45"/>
  <c r="B1253" i="45"/>
  <c r="B1645" i="45"/>
  <c r="B659" i="38"/>
  <c r="B694" i="38"/>
  <c r="B664" i="38"/>
  <c r="B696" i="38"/>
  <c r="B728" i="38"/>
  <c r="B760" i="38"/>
  <c r="B792" i="38"/>
  <c r="B683" i="38"/>
  <c r="B734" i="38"/>
  <c r="B777" i="38"/>
  <c r="B816" i="38"/>
  <c r="B848" i="38"/>
  <c r="B880" i="38"/>
  <c r="B912" i="38"/>
  <c r="B944" i="38"/>
  <c r="B976" i="38"/>
  <c r="B973" i="38"/>
  <c r="B747" i="38"/>
  <c r="B826" i="38"/>
  <c r="B898" i="38"/>
  <c r="B970" i="38"/>
  <c r="B693" i="38"/>
  <c r="B741" i="38"/>
  <c r="B783" i="38"/>
  <c r="B821" i="38"/>
  <c r="B853" i="38"/>
  <c r="B885" i="38"/>
  <c r="B917" i="38"/>
  <c r="B949" i="38"/>
  <c r="B997" i="38"/>
  <c r="B731" i="38"/>
  <c r="B818" i="38"/>
  <c r="B874" i="38"/>
  <c r="B930" i="38"/>
  <c r="B990" i="38"/>
  <c r="B727" i="38"/>
  <c r="B875" i="38"/>
  <c r="B797" i="38"/>
  <c r="B733" i="38"/>
  <c r="B975" i="38"/>
  <c r="B835" i="38"/>
  <c r="B963" i="38"/>
  <c r="B807" i="38"/>
  <c r="B935" i="38"/>
  <c r="B139" i="38"/>
  <c r="B123" i="38"/>
  <c r="B411" i="38"/>
  <c r="B17" i="38"/>
  <c r="B124" i="38"/>
  <c r="B252" i="38"/>
  <c r="B380" i="38"/>
  <c r="B508" i="38"/>
  <c r="B636" i="38"/>
  <c r="B331" i="38"/>
  <c r="B587" i="38"/>
  <c r="B83" i="38"/>
  <c r="B207" i="38"/>
  <c r="B335" i="38"/>
  <c r="B463" i="38"/>
  <c r="B591" i="38"/>
  <c r="B670" i="38"/>
  <c r="B702" i="38"/>
  <c r="B672" i="38"/>
  <c r="B704" i="38"/>
  <c r="B736" i="38"/>
  <c r="B768" i="38"/>
  <c r="B800" i="38"/>
  <c r="B699" i="38"/>
  <c r="B745" i="38"/>
  <c r="B787" i="38"/>
  <c r="B824" i="38"/>
  <c r="B856" i="38"/>
  <c r="B888" i="38"/>
  <c r="B920" i="38"/>
  <c r="B952" i="38"/>
  <c r="B984" i="38"/>
  <c r="B993" i="38"/>
  <c r="B769" i="38"/>
  <c r="B842" i="38"/>
  <c r="B918" i="38"/>
  <c r="B986" i="38"/>
  <c r="B709" i="38"/>
  <c r="B751" i="38"/>
  <c r="B794" i="38"/>
  <c r="B829" i="38"/>
  <c r="B861" i="38"/>
  <c r="B893" i="38"/>
  <c r="B925" i="38"/>
  <c r="B961" i="38"/>
  <c r="B663" i="38"/>
  <c r="B753" i="38"/>
  <c r="B830" i="38"/>
  <c r="B886" i="38"/>
  <c r="B946" i="38"/>
  <c r="B1001" i="38"/>
  <c r="B770" i="38"/>
  <c r="B907" i="38"/>
  <c r="B863" i="38"/>
  <c r="B775" i="38"/>
  <c r="B717" i="38"/>
  <c r="B867" i="38"/>
  <c r="B995" i="38"/>
  <c r="B839" i="38"/>
  <c r="B967" i="38"/>
  <c r="B55" i="38"/>
  <c r="B41" i="38"/>
  <c r="B219" i="38"/>
  <c r="B475" i="38"/>
  <c r="B43" i="38"/>
  <c r="B156" i="38"/>
  <c r="B284" i="38"/>
  <c r="B412" i="38"/>
  <c r="B540" i="38"/>
  <c r="B395" i="38"/>
  <c r="B651" i="38"/>
  <c r="B111" i="38"/>
  <c r="B239" i="38"/>
  <c r="B367" i="38"/>
  <c r="B495" i="38"/>
  <c r="B623" i="38"/>
  <c r="B674" i="38"/>
  <c r="B706" i="38"/>
  <c r="B676" i="38"/>
  <c r="B708" i="38"/>
  <c r="B740" i="38"/>
  <c r="B772" i="38"/>
  <c r="B804" i="38"/>
  <c r="B707" i="38"/>
  <c r="B750" i="38"/>
  <c r="B793" i="38"/>
  <c r="B828" i="38"/>
  <c r="B860" i="38"/>
  <c r="B892" i="38"/>
  <c r="B924" i="38"/>
  <c r="B956" i="38"/>
  <c r="B988" i="38"/>
  <c r="B671" i="38"/>
  <c r="B779" i="38"/>
  <c r="B854" i="38"/>
  <c r="B926" i="38"/>
  <c r="B994" i="38"/>
  <c r="B714" i="38"/>
  <c r="B757" i="38"/>
  <c r="B799" i="38"/>
  <c r="B833" i="38"/>
  <c r="B865" i="38"/>
  <c r="B897" i="38"/>
  <c r="B929" i="38"/>
  <c r="B965" i="38"/>
  <c r="B679" i="38"/>
  <c r="B763" i="38"/>
  <c r="B838" i="38"/>
  <c r="B894" i="38"/>
  <c r="B954" i="38"/>
  <c r="B660" i="38"/>
  <c r="B791" i="38"/>
  <c r="B923" i="38"/>
  <c r="B895" i="38"/>
  <c r="B815" i="38"/>
  <c r="B738" i="38"/>
  <c r="B883" i="38"/>
  <c r="B697" i="38"/>
  <c r="B855" i="38"/>
  <c r="B983" i="38"/>
  <c r="B155" i="38"/>
  <c r="B251" i="38"/>
  <c r="B507" i="38"/>
  <c r="B56" i="38"/>
  <c r="B172" i="38"/>
  <c r="B300" i="38"/>
  <c r="B428" i="38"/>
  <c r="B556" i="38"/>
  <c r="B427" i="38"/>
  <c r="B19" i="38"/>
  <c r="B127" i="38"/>
  <c r="B255" i="38"/>
  <c r="B383" i="38"/>
  <c r="B511" i="38"/>
  <c r="B639" i="38"/>
  <c r="B678" i="38"/>
  <c r="B1006" i="38"/>
  <c r="B680" i="38"/>
  <c r="B712" i="38"/>
  <c r="B744" i="38"/>
  <c r="B776" i="38"/>
  <c r="B1007" i="38"/>
  <c r="B713" i="38"/>
  <c r="B755" i="38"/>
  <c r="B798" i="38"/>
  <c r="B832" i="38"/>
  <c r="B864" i="38"/>
  <c r="B896" i="38"/>
  <c r="B928" i="38"/>
  <c r="B960" i="38"/>
  <c r="B992" i="38"/>
  <c r="B687" i="38"/>
  <c r="B790" i="38"/>
  <c r="B862" i="38"/>
  <c r="B934" i="38"/>
  <c r="B1005" i="38"/>
  <c r="B719" i="38"/>
  <c r="B762" i="38"/>
  <c r="B805" i="38"/>
  <c r="B837" i="38"/>
  <c r="B869" i="38"/>
  <c r="B901" i="38"/>
  <c r="B933" i="38"/>
  <c r="B969" i="38"/>
  <c r="B695" i="38"/>
  <c r="B774" i="38"/>
  <c r="B846" i="38"/>
  <c r="B902" i="38"/>
  <c r="B958" i="38"/>
  <c r="B665" i="38"/>
  <c r="B811" i="38"/>
  <c r="B939" i="38"/>
  <c r="B927" i="38"/>
  <c r="B847" i="38"/>
  <c r="B759" i="38"/>
  <c r="B899" i="38"/>
  <c r="B722" i="38"/>
  <c r="B871" i="38"/>
  <c r="B999" i="38"/>
  <c r="B171" i="38"/>
  <c r="B283" i="38"/>
  <c r="B539" i="38"/>
  <c r="B68" i="38"/>
  <c r="B188" i="38"/>
  <c r="B316" i="38"/>
  <c r="B444" i="38"/>
  <c r="B572" i="38"/>
  <c r="B203" i="38"/>
  <c r="B459" i="38"/>
  <c r="B32" i="38"/>
  <c r="B143" i="38"/>
  <c r="B271" i="38"/>
  <c r="B399" i="38"/>
  <c r="B527" i="38"/>
  <c r="B682" i="38"/>
  <c r="B1002" i="38"/>
  <c r="B684" i="38"/>
  <c r="B716" i="38"/>
  <c r="B748" i="38"/>
  <c r="B780" i="38"/>
  <c r="B662" i="38"/>
  <c r="B718" i="38"/>
  <c r="B761" i="38"/>
  <c r="B803" i="38"/>
  <c r="B836" i="38"/>
  <c r="B868" i="38"/>
  <c r="B900" i="38"/>
  <c r="B932" i="38"/>
  <c r="B964" i="38"/>
  <c r="B996" i="38"/>
  <c r="B710" i="38"/>
  <c r="B795" i="38"/>
  <c r="B870" i="38"/>
  <c r="B942" i="38"/>
  <c r="B669" i="38"/>
  <c r="B725" i="38"/>
  <c r="B767" i="38"/>
  <c r="B809" i="38"/>
  <c r="B841" i="38"/>
  <c r="B873" i="38"/>
  <c r="B905" i="38"/>
  <c r="B937" i="38"/>
  <c r="B977" i="38"/>
  <c r="B703" i="38"/>
  <c r="B785" i="38"/>
  <c r="B850" i="38"/>
  <c r="B910" i="38"/>
  <c r="B966" i="38"/>
  <c r="B673" i="38"/>
  <c r="B827" i="38"/>
  <c r="B955" i="38"/>
  <c r="B959" i="38"/>
  <c r="B879" i="38"/>
  <c r="B781" i="38"/>
  <c r="B915" i="38"/>
  <c r="B743" i="38"/>
  <c r="B887" i="38"/>
  <c r="B315" i="38"/>
  <c r="B571" i="38"/>
  <c r="B81" i="38"/>
  <c r="B204" i="38"/>
  <c r="B332" i="38"/>
  <c r="B460" i="38"/>
  <c r="B588" i="38"/>
  <c r="B235" i="38"/>
  <c r="B491" i="38"/>
  <c r="B44" i="38"/>
  <c r="B159" i="38"/>
  <c r="B287" i="38"/>
  <c r="B415" i="38"/>
  <c r="B543" i="38"/>
  <c r="B607" i="38"/>
  <c r="B303" i="38"/>
  <c r="B555" i="38"/>
  <c r="B524" i="38"/>
  <c r="B220" i="38"/>
  <c r="B379" i="38"/>
  <c r="B107" i="38"/>
  <c r="B92" i="38"/>
  <c r="B786" i="38"/>
  <c r="B689" i="38"/>
  <c r="B971" i="38"/>
  <c r="B982" i="38"/>
  <c r="B822" i="38"/>
  <c r="B981" i="38"/>
  <c r="B881" i="38"/>
  <c r="B789" i="38"/>
  <c r="B677" i="38"/>
  <c r="B814" i="38"/>
  <c r="B980" i="38"/>
  <c r="B904" i="38"/>
  <c r="B812" i="38"/>
  <c r="B691" i="38"/>
  <c r="B752" i="38"/>
  <c r="B661" i="38"/>
  <c r="B559" i="38"/>
  <c r="B191" i="38"/>
  <c r="B363" i="38"/>
  <c r="B476" i="38"/>
  <c r="B108" i="38"/>
  <c r="B187" i="38"/>
  <c r="B67" i="38"/>
  <c r="B979" i="38"/>
  <c r="B911" i="38"/>
  <c r="B859" i="38"/>
  <c r="B938" i="38"/>
  <c r="B801" i="38"/>
  <c r="B945" i="38"/>
  <c r="B857" i="38"/>
  <c r="B773" i="38"/>
  <c r="B962" i="38"/>
  <c r="B758" i="38"/>
  <c r="B968" i="38"/>
  <c r="B876" i="38"/>
  <c r="B782" i="38"/>
  <c r="B667" i="38"/>
  <c r="B724" i="38"/>
  <c r="B698" i="38"/>
  <c r="B3478" i="12"/>
  <c r="B3796" i="12"/>
  <c r="B1962" i="12"/>
  <c r="B2097" i="12"/>
  <c r="L3906" i="12"/>
  <c r="B1957" i="12"/>
  <c r="B1968" i="12"/>
  <c r="B2009" i="12"/>
  <c r="B2137" i="12"/>
  <c r="B1991" i="12"/>
  <c r="B1965" i="12"/>
  <c r="B2083" i="12"/>
  <c r="N3911" i="12"/>
  <c r="M3906" i="12"/>
  <c r="Q3906" i="12"/>
  <c r="B2046" i="12"/>
  <c r="B2111" i="12"/>
  <c r="B2049" i="12"/>
  <c r="B2069" i="12"/>
  <c r="B2054" i="12"/>
  <c r="B2139" i="12"/>
  <c r="B2268" i="12"/>
  <c r="B1963" i="12"/>
  <c r="B2256" i="12"/>
  <c r="B2015" i="12"/>
  <c r="B2029" i="12"/>
  <c r="B2124" i="12"/>
  <c r="B2107" i="12"/>
  <c r="B2157" i="12"/>
  <c r="B2020" i="12"/>
  <c r="B1970" i="12"/>
  <c r="B2040" i="12"/>
  <c r="B2127" i="12"/>
  <c r="B3553" i="12"/>
  <c r="B3366" i="12"/>
  <c r="B3386" i="12"/>
  <c r="B3374" i="12"/>
  <c r="B3560" i="12"/>
  <c r="B3255" i="12"/>
  <c r="B3428" i="12"/>
  <c r="B3250" i="12"/>
  <c r="B3321" i="12"/>
  <c r="B3453" i="12"/>
  <c r="B3281" i="12"/>
  <c r="B3378" i="12"/>
  <c r="B3405" i="12"/>
  <c r="B3449" i="12"/>
  <c r="B3284" i="12"/>
  <c r="B3285" i="12"/>
  <c r="B3373" i="12"/>
  <c r="B3445" i="12"/>
  <c r="B3387" i="12"/>
  <c r="B3451" i="12"/>
  <c r="B3305" i="12"/>
  <c r="B3279" i="12"/>
  <c r="B3349" i="12"/>
  <c r="B3391" i="12"/>
  <c r="B3293" i="12"/>
  <c r="B3399" i="12"/>
  <c r="B2389" i="12"/>
  <c r="B2338" i="12"/>
  <c r="B2590" i="12"/>
  <c r="B2278" i="12"/>
  <c r="B2476" i="12"/>
  <c r="B2380" i="12"/>
  <c r="B2320" i="12"/>
  <c r="B2467" i="12"/>
  <c r="B2359" i="12"/>
  <c r="B2586" i="12"/>
  <c r="B2429" i="12"/>
  <c r="B2386" i="12"/>
  <c r="B2309" i="12"/>
  <c r="B2383" i="12"/>
  <c r="B2481" i="12"/>
  <c r="B2284" i="12"/>
  <c r="B2289" i="12"/>
  <c r="B2286" i="12"/>
  <c r="B2317" i="12"/>
  <c r="B2437" i="12"/>
  <c r="B2305" i="12"/>
  <c r="B2397" i="12"/>
  <c r="B2342" i="12"/>
  <c r="B2484" i="12"/>
  <c r="B2370" i="12"/>
  <c r="B2298" i="12"/>
  <c r="B2436" i="12"/>
  <c r="B2377" i="12"/>
  <c r="B2297" i="12"/>
  <c r="B2435" i="12"/>
  <c r="B2375" i="12"/>
  <c r="B2281" i="12"/>
  <c r="B2353" i="12"/>
  <c r="B2401" i="12"/>
  <c r="B2596" i="12"/>
  <c r="B2307" i="12"/>
  <c r="B2462" i="12"/>
  <c r="B2358" i="12"/>
  <c r="B2279" i="12"/>
  <c r="B2369" i="12"/>
  <c r="B2591" i="12"/>
  <c r="B2368" i="12"/>
  <c r="B2276" i="12"/>
  <c r="B2419" i="12"/>
  <c r="B2295" i="12"/>
  <c r="B2280" i="12"/>
  <c r="B2595" i="12"/>
  <c r="B2486" i="12"/>
  <c r="B2584" i="12"/>
  <c r="B2426" i="12"/>
  <c r="B2394" i="12"/>
  <c r="B2312" i="12"/>
  <c r="B2449" i="12"/>
  <c r="B2395" i="12"/>
  <c r="B2315" i="12"/>
  <c r="B2447" i="12"/>
  <c r="B2404" i="12"/>
  <c r="B2319" i="12"/>
  <c r="B2396" i="12"/>
  <c r="B2287" i="12"/>
  <c r="B2292" i="12"/>
  <c r="B2293" i="12"/>
  <c r="B2610" i="12"/>
  <c r="B2746" i="12"/>
  <c r="B2907" i="12"/>
  <c r="B2773" i="12"/>
  <c r="B2665" i="12"/>
  <c r="B2609" i="12"/>
  <c r="B2628" i="12"/>
  <c r="B2731" i="12"/>
  <c r="B2912" i="12"/>
  <c r="B2604" i="12"/>
  <c r="B2811" i="12"/>
  <c r="B2659" i="12"/>
  <c r="B2602" i="12"/>
  <c r="B2639" i="12"/>
  <c r="B2703" i="12"/>
  <c r="B2803" i="12"/>
  <c r="B2651" i="12"/>
  <c r="B2909" i="12"/>
  <c r="B2634" i="12"/>
  <c r="B2690" i="12"/>
  <c r="B2790" i="12"/>
  <c r="B2725" i="12"/>
  <c r="B2717" i="12"/>
  <c r="B2660" i="12"/>
  <c r="B2718" i="12"/>
  <c r="B2761" i="12"/>
  <c r="B2741" i="12"/>
  <c r="B2685" i="12"/>
  <c r="B2648" i="12"/>
  <c r="B2644" i="12"/>
  <c r="B2620" i="12"/>
  <c r="B2621" i="12"/>
  <c r="B2919" i="12"/>
  <c r="B2910" i="12"/>
  <c r="B2683" i="12"/>
  <c r="B2920" i="12"/>
  <c r="B2613" i="12"/>
  <c r="B2629" i="12"/>
  <c r="B2808" i="12"/>
  <c r="B2673" i="12"/>
  <c r="B2645" i="12"/>
  <c r="B2695" i="12"/>
  <c r="B2783" i="12"/>
  <c r="B2753" i="12"/>
  <c r="B2776" i="12"/>
  <c r="B2759" i="12"/>
  <c r="B2684" i="12"/>
  <c r="B2682" i="12"/>
  <c r="B2739" i="12"/>
  <c r="B2751" i="12"/>
  <c r="B2676" i="12"/>
  <c r="B2675" i="12"/>
  <c r="B2726" i="12"/>
  <c r="B2633" i="12"/>
  <c r="B2914" i="12"/>
  <c r="B2791" i="12"/>
  <c r="B2699" i="12"/>
  <c r="B2670" i="12"/>
  <c r="B2777" i="12"/>
  <c r="B2612" i="12"/>
  <c r="B2618" i="12"/>
  <c r="B2680" i="12"/>
  <c r="B2786" i="12"/>
  <c r="B2719" i="12"/>
  <c r="B2662" i="12"/>
  <c r="B2697" i="12"/>
  <c r="B2774" i="12"/>
  <c r="B2709" i="12"/>
  <c r="B2666" i="12"/>
  <c r="B2664" i="12"/>
  <c r="B2654" i="12"/>
  <c r="B2770" i="12"/>
  <c r="B2738" i="12"/>
  <c r="B2729" i="12"/>
  <c r="B2605" i="12"/>
  <c r="B2804" i="12"/>
  <c r="B2724" i="12"/>
  <c r="B2812" i="12"/>
  <c r="B2785" i="12"/>
  <c r="B2748" i="12"/>
  <c r="B2788" i="12"/>
  <c r="B2779" i="12"/>
  <c r="B2716" i="12"/>
  <c r="B3301" i="12"/>
  <c r="B3458" i="12"/>
  <c r="B2099" i="12"/>
  <c r="B2130" i="12"/>
  <c r="B2445" i="12"/>
  <c r="B2345" i="12"/>
  <c r="B2442" i="12"/>
  <c r="B2341" i="12"/>
  <c r="B2454" i="12"/>
  <c r="B2352" i="12"/>
  <c r="B2444" i="12"/>
  <c r="B2356" i="12"/>
  <c r="B2379" i="12"/>
  <c r="B3362" i="12"/>
  <c r="B3562" i="12"/>
  <c r="B3357" i="12"/>
  <c r="B3558" i="12"/>
  <c r="B3320" i="12"/>
  <c r="B2022" i="12"/>
  <c r="B2038" i="12"/>
  <c r="B1980" i="12"/>
  <c r="B2409" i="12"/>
  <c r="B2350" i="12"/>
  <c r="B2460" i="12"/>
  <c r="B2364" i="12"/>
  <c r="B2474" i="12"/>
  <c r="B2376" i="12"/>
  <c r="B2448" i="12"/>
  <c r="B2433" i="12"/>
  <c r="B2339" i="12"/>
  <c r="B2415" i="12"/>
  <c r="B2941" i="12"/>
  <c r="B2939" i="12"/>
  <c r="B3103" i="12"/>
  <c r="B3137" i="12"/>
  <c r="B3049" i="12"/>
  <c r="B3110" i="12"/>
  <c r="B2951" i="12"/>
  <c r="B3011" i="12"/>
  <c r="B2954" i="12"/>
  <c r="B2947" i="12"/>
  <c r="B3021" i="12"/>
  <c r="B3236" i="12"/>
  <c r="B2989" i="12"/>
  <c r="B3047" i="12"/>
  <c r="B3026" i="12"/>
  <c r="B2944" i="12"/>
  <c r="B3070" i="12"/>
  <c r="B3037" i="12"/>
  <c r="B3123" i="12"/>
  <c r="B2995" i="12"/>
  <c r="B3048" i="12"/>
  <c r="B3050" i="12"/>
  <c r="B3044" i="12"/>
  <c r="B2979" i="12"/>
  <c r="B3041" i="12"/>
  <c r="B3074" i="12"/>
  <c r="B3108" i="12"/>
  <c r="B3134" i="12"/>
  <c r="B2984" i="12"/>
  <c r="B3081" i="12"/>
  <c r="B3043" i="12"/>
  <c r="B3098" i="12"/>
  <c r="B3057" i="12"/>
  <c r="B3028" i="12"/>
  <c r="B3230" i="12"/>
  <c r="B3042" i="12"/>
  <c r="B3089" i="12"/>
  <c r="B3128" i="12"/>
  <c r="B3029" i="12"/>
  <c r="B2936" i="12"/>
  <c r="B3020" i="12"/>
  <c r="B2952" i="12"/>
  <c r="B2987" i="12"/>
  <c r="B3087" i="12"/>
  <c r="B3031" i="12"/>
  <c r="B3096" i="12"/>
  <c r="B3111" i="12"/>
  <c r="B2961" i="12"/>
  <c r="B3121" i="12"/>
  <c r="B3122" i="12"/>
  <c r="B2925" i="12"/>
  <c r="B2975" i="12"/>
  <c r="B3051" i="12"/>
  <c r="B3102" i="12"/>
  <c r="B3006" i="12"/>
  <c r="B3238" i="12"/>
  <c r="B3008" i="12"/>
  <c r="B2999" i="12"/>
  <c r="B3101" i="12"/>
  <c r="B3078" i="12"/>
  <c r="B2991" i="12"/>
  <c r="B3090" i="12"/>
  <c r="B3046" i="12"/>
  <c r="B1994" i="12"/>
  <c r="B2045" i="12"/>
  <c r="B247" i="39"/>
  <c r="B249" i="39"/>
  <c r="B217" i="39"/>
  <c r="B185" i="39"/>
  <c r="B153" i="39"/>
  <c r="B121" i="39"/>
  <c r="B89" i="39"/>
  <c r="B140" i="39"/>
  <c r="B69" i="39"/>
  <c r="B256" i="39"/>
  <c r="B64" i="39"/>
  <c r="B90" i="39"/>
  <c r="B134" i="39"/>
  <c r="B88" i="39"/>
  <c r="B210" i="39"/>
  <c r="B245" i="39"/>
  <c r="B213" i="39"/>
  <c r="B181" i="39"/>
  <c r="B149" i="39"/>
  <c r="B117" i="39"/>
  <c r="B252" i="39"/>
  <c r="B124" i="39"/>
  <c r="B65" i="39"/>
  <c r="B208" i="39"/>
  <c r="B56" i="39"/>
  <c r="B246" i="39"/>
  <c r="B118" i="39"/>
  <c r="B80" i="39"/>
  <c r="B178" i="39"/>
  <c r="B26" i="39"/>
  <c r="B239" i="39"/>
  <c r="B207" i="39"/>
  <c r="B175" i="39"/>
  <c r="B143" i="39"/>
  <c r="B111" i="39"/>
  <c r="B228" i="39"/>
  <c r="B100" i="39"/>
  <c r="B59" i="39"/>
  <c r="B160" i="39"/>
  <c r="B42" i="39"/>
  <c r="B222" i="39"/>
  <c r="B94" i="39"/>
  <c r="B70" i="39"/>
  <c r="B130" i="39"/>
  <c r="B14" i="39"/>
  <c r="B235" i="39"/>
  <c r="B203" i="39"/>
  <c r="B171" i="39"/>
  <c r="B139" i="39"/>
  <c r="B107" i="39"/>
  <c r="B212" i="39"/>
  <c r="B87" i="39"/>
  <c r="B55" i="39"/>
  <c r="B128" i="39"/>
  <c r="B234" i="39"/>
  <c r="B206" i="39"/>
  <c r="B240" i="39"/>
  <c r="B62" i="39"/>
  <c r="B98" i="39"/>
  <c r="B18" i="39"/>
  <c r="B233" i="39"/>
  <c r="B201" i="39"/>
  <c r="B169" i="39"/>
  <c r="B137" i="39"/>
  <c r="B105" i="39"/>
  <c r="B204" i="39"/>
  <c r="B85" i="39"/>
  <c r="B53" i="39"/>
  <c r="B120" i="39"/>
  <c r="B218" i="39"/>
  <c r="B198" i="39"/>
  <c r="B232" i="39"/>
  <c r="B58" i="39"/>
  <c r="B24" i="39"/>
  <c r="B255" i="39"/>
  <c r="B223" i="39"/>
  <c r="B191" i="39"/>
  <c r="B159" i="39"/>
  <c r="B127" i="39"/>
  <c r="B95" i="39"/>
  <c r="B164" i="39"/>
  <c r="B75" i="39"/>
  <c r="B43" i="39"/>
  <c r="B78" i="39"/>
  <c r="B138" i="39"/>
  <c r="B158" i="39"/>
  <c r="B152" i="39"/>
  <c r="B40" i="39"/>
  <c r="B219" i="39"/>
  <c r="B91" i="39"/>
  <c r="B68" i="39"/>
  <c r="B226" i="39"/>
  <c r="B155" i="39"/>
  <c r="B71" i="39"/>
  <c r="B142" i="39"/>
  <c r="B133" i="39"/>
  <c r="B49" i="39"/>
  <c r="B200" i="39"/>
  <c r="B251" i="39"/>
  <c r="B123" i="39"/>
  <c r="B39" i="39"/>
  <c r="B112" i="39"/>
  <c r="B20" i="39"/>
  <c r="B1158" i="45"/>
  <c r="B96" i="39"/>
  <c r="B229" i="39"/>
  <c r="B36" i="39"/>
  <c r="B2355" i="45"/>
  <c r="B9" i="39"/>
  <c r="B81" i="39"/>
  <c r="B13" i="39"/>
  <c r="B2493" i="45"/>
  <c r="B148" i="39"/>
  <c r="B11" i="39"/>
  <c r="B188" i="39"/>
  <c r="B19" i="39"/>
  <c r="B50" i="39"/>
  <c r="B101" i="39"/>
  <c r="B752" i="45"/>
  <c r="B2060" i="45"/>
  <c r="B2220" i="45"/>
  <c r="B2164" i="45"/>
  <c r="B2443" i="45"/>
  <c r="B2212" i="45"/>
  <c r="B2476" i="45"/>
  <c r="B1732" i="45"/>
  <c r="B2103" i="45"/>
  <c r="B2245" i="45"/>
  <c r="B2430" i="45"/>
  <c r="B1636" i="45"/>
  <c r="B2487" i="45"/>
  <c r="B2284" i="45"/>
  <c r="B2025" i="45"/>
  <c r="B1606" i="45"/>
  <c r="B35" i="45"/>
  <c r="B99" i="45"/>
  <c r="B163" i="45"/>
  <c r="B227" i="45"/>
  <c r="B291" i="45"/>
  <c r="B355" i="45"/>
  <c r="B419" i="45"/>
  <c r="B483" i="45"/>
  <c r="B547" i="45"/>
  <c r="B611" i="45"/>
  <c r="B675" i="45"/>
  <c r="B61" i="45"/>
  <c r="B125" i="45"/>
  <c r="B189" i="45"/>
  <c r="B253" i="45"/>
  <c r="B317" i="45"/>
  <c r="B381" i="45"/>
  <c r="B445" i="45"/>
  <c r="B509" i="45"/>
  <c r="B573" i="45"/>
  <c r="B47" i="45"/>
  <c r="B111" i="45"/>
  <c r="B175" i="45"/>
  <c r="B239" i="45"/>
  <c r="B303" i="45"/>
  <c r="B32" i="45"/>
  <c r="B96" i="45"/>
  <c r="B160" i="45"/>
  <c r="B224" i="45"/>
  <c r="B288" i="45"/>
  <c r="B18" i="45"/>
  <c r="B82" i="45"/>
  <c r="B146" i="45"/>
  <c r="B145" i="45"/>
  <c r="B276" i="45"/>
  <c r="B385" i="45"/>
  <c r="B471" i="45"/>
  <c r="B556" i="45"/>
  <c r="B636" i="45"/>
  <c r="B706" i="45"/>
  <c r="B770" i="45"/>
  <c r="B834" i="45"/>
  <c r="B898" i="45"/>
  <c r="B46" i="45"/>
  <c r="B202" i="45"/>
  <c r="B330" i="45"/>
  <c r="B422" i="45"/>
  <c r="B506" i="45"/>
  <c r="B592" i="45"/>
  <c r="B666" i="45"/>
  <c r="B733" i="45"/>
  <c r="B113" i="45"/>
  <c r="B2302" i="45"/>
  <c r="B1693" i="45"/>
  <c r="B1937" i="45"/>
  <c r="B1841" i="45"/>
  <c r="B2252" i="45"/>
  <c r="B2132" i="45"/>
  <c r="B2405" i="45"/>
  <c r="B1574" i="45"/>
  <c r="B1987" i="45"/>
  <c r="B2172" i="45"/>
  <c r="B2365" i="45"/>
  <c r="B1407" i="45"/>
  <c r="B2462" i="45"/>
  <c r="B2259" i="45"/>
  <c r="B1978" i="45"/>
  <c r="B1527" i="45"/>
  <c r="B43" i="45"/>
  <c r="B107" i="45"/>
  <c r="B171" i="45"/>
  <c r="B235" i="45"/>
  <c r="B299" i="45"/>
  <c r="B363" i="45"/>
  <c r="B427" i="45"/>
  <c r="B491" i="45"/>
  <c r="B555" i="45"/>
  <c r="B619" i="45"/>
  <c r="B683" i="45"/>
  <c r="B69" i="45"/>
  <c r="B133" i="45"/>
  <c r="B197" i="45"/>
  <c r="B261" i="45"/>
  <c r="B325" i="45"/>
  <c r="B389" i="45"/>
  <c r="B453" i="45"/>
  <c r="B517" i="45"/>
  <c r="B581" i="45"/>
  <c r="B55" i="45"/>
  <c r="B119" i="45"/>
  <c r="B183" i="45"/>
  <c r="B247" i="45"/>
  <c r="B311" i="45"/>
  <c r="B40" i="45"/>
  <c r="B104" i="45"/>
  <c r="B168" i="45"/>
  <c r="B232" i="45"/>
  <c r="B296" i="45"/>
  <c r="B26" i="45"/>
  <c r="B90" i="45"/>
  <c r="B154" i="45"/>
  <c r="B164" i="45"/>
  <c r="B292" i="45"/>
  <c r="B396" i="45"/>
  <c r="B481" i="45"/>
  <c r="B567" i="45"/>
  <c r="B645" i="45"/>
  <c r="B714" i="45"/>
  <c r="B778" i="45"/>
  <c r="B842" i="45"/>
  <c r="B906" i="45"/>
  <c r="B68" i="45"/>
  <c r="B218" i="45"/>
  <c r="B346" i="45"/>
  <c r="B432" i="45"/>
  <c r="B518" i="45"/>
  <c r="B602" i="45"/>
  <c r="B676" i="45"/>
  <c r="B741" i="45"/>
  <c r="B134" i="45"/>
  <c r="B2455" i="45"/>
  <c r="B1508" i="45"/>
  <c r="B1381" i="45"/>
  <c r="B2034" i="45"/>
  <c r="B2014" i="45"/>
  <c r="B2340" i="45"/>
  <c r="B1275" i="45"/>
  <c r="B1854" i="45"/>
  <c r="B2079" i="45"/>
  <c r="B2295" i="45"/>
  <c r="B829" i="45"/>
  <c r="B2437" i="45"/>
  <c r="B2231" i="45"/>
  <c r="B1927" i="45"/>
  <c r="B1435" i="45"/>
  <c r="B51" i="45"/>
  <c r="B115" i="45"/>
  <c r="B179" i="45"/>
  <c r="B243" i="45"/>
  <c r="B307" i="45"/>
  <c r="B371" i="45"/>
  <c r="B435" i="45"/>
  <c r="B499" i="45"/>
  <c r="B563" i="45"/>
  <c r="B627" i="45"/>
  <c r="B13" i="45"/>
  <c r="B77" i="45"/>
  <c r="B141" i="45"/>
  <c r="B205" i="45"/>
  <c r="B269" i="45"/>
  <c r="B333" i="45"/>
  <c r="B397" i="45"/>
  <c r="B461" i="45"/>
  <c r="B525" i="45"/>
  <c r="B589" i="45"/>
  <c r="B63" i="45"/>
  <c r="B127" i="45"/>
  <c r="B191" i="45"/>
  <c r="B255" i="45"/>
  <c r="B319" i="45"/>
  <c r="B48" i="45"/>
  <c r="B112" i="45"/>
  <c r="B176" i="45"/>
  <c r="B240" i="45"/>
  <c r="B304" i="45"/>
  <c r="B34" i="45"/>
  <c r="B98" i="45"/>
  <c r="B17" i="45"/>
  <c r="B180" i="45"/>
  <c r="B308" i="45"/>
  <c r="B407" i="45"/>
  <c r="B492" i="45"/>
  <c r="B577" i="45"/>
  <c r="B654" i="45"/>
  <c r="B722" i="45"/>
  <c r="B786" i="45"/>
  <c r="B850" i="45"/>
  <c r="B914" i="45"/>
  <c r="B89" i="45"/>
  <c r="B234" i="45"/>
  <c r="B358" i="45"/>
  <c r="B442" i="45"/>
  <c r="B528" i="45"/>
  <c r="B612" i="45"/>
  <c r="B580" i="45"/>
  <c r="B2373" i="45"/>
  <c r="B2508" i="45"/>
  <c r="B1651" i="45"/>
  <c r="B1887" i="45"/>
  <c r="B2270" i="45"/>
  <c r="B2468" i="45"/>
  <c r="B1709" i="45"/>
  <c r="B1951" i="45"/>
  <c r="B2227" i="45"/>
  <c r="B2412" i="45"/>
  <c r="B2206" i="45"/>
  <c r="B1878" i="45"/>
  <c r="B1315" i="45"/>
  <c r="B59" i="45"/>
  <c r="B123" i="45"/>
  <c r="B187" i="45"/>
  <c r="B251" i="45"/>
  <c r="B315" i="45"/>
  <c r="B379" i="45"/>
  <c r="B443" i="45"/>
  <c r="B507" i="45"/>
  <c r="B571" i="45"/>
  <c r="B635" i="45"/>
  <c r="B21" i="45"/>
  <c r="B85" i="45"/>
  <c r="B149" i="45"/>
  <c r="B213" i="45"/>
  <c r="B277" i="45"/>
  <c r="B341" i="45"/>
  <c r="B405" i="45"/>
  <c r="B469" i="45"/>
  <c r="B533" i="45"/>
  <c r="B597" i="45"/>
  <c r="B71" i="45"/>
  <c r="B135" i="45"/>
  <c r="B199" i="45"/>
  <c r="B263" i="45"/>
  <c r="B327" i="45"/>
  <c r="B56" i="45"/>
  <c r="B120" i="45"/>
  <c r="B184" i="45"/>
  <c r="B248" i="45"/>
  <c r="B312" i="45"/>
  <c r="B42" i="45"/>
  <c r="B106" i="45"/>
  <c r="B38" i="45"/>
  <c r="B196" i="45"/>
  <c r="B324" i="45"/>
  <c r="B417" i="45"/>
  <c r="B503" i="45"/>
  <c r="B588" i="45"/>
  <c r="B663" i="45"/>
  <c r="B730" i="45"/>
  <c r="B794" i="45"/>
  <c r="B858" i="45"/>
  <c r="B922" i="45"/>
  <c r="B110" i="45"/>
  <c r="B250" i="45"/>
  <c r="B368" i="45"/>
  <c r="B454" i="45"/>
  <c r="B538" i="45"/>
  <c r="B621" i="45"/>
  <c r="B693" i="45"/>
  <c r="B757" i="45"/>
  <c r="B172" i="45"/>
  <c r="B2187" i="45"/>
  <c r="B2323" i="45"/>
  <c r="B2423" i="45"/>
  <c r="B2483" i="45"/>
  <c r="B1753" i="45"/>
  <c r="B2199" i="45"/>
  <c r="B2398" i="45"/>
  <c r="B1546" i="45"/>
  <c r="B1818" i="45"/>
  <c r="B2155" i="45"/>
  <c r="B2387" i="45"/>
  <c r="B2180" i="45"/>
  <c r="B1831" i="45"/>
  <c r="B1110" i="45"/>
  <c r="B67" i="45"/>
  <c r="B131" i="45"/>
  <c r="B195" i="45"/>
  <c r="B259" i="45"/>
  <c r="B323" i="45"/>
  <c r="B387" i="45"/>
  <c r="B451" i="45"/>
  <c r="B515" i="45"/>
  <c r="B579" i="45"/>
  <c r="B643" i="45"/>
  <c r="B29" i="45"/>
  <c r="B93" i="45"/>
  <c r="B157" i="45"/>
  <c r="B221" i="45"/>
  <c r="B285" i="45"/>
  <c r="B349" i="45"/>
  <c r="B413" i="45"/>
  <c r="B477" i="45"/>
  <c r="B541" i="45"/>
  <c r="B15" i="45"/>
  <c r="B79" i="45"/>
  <c r="B143" i="45"/>
  <c r="B207" i="45"/>
  <c r="B271" i="45"/>
  <c r="B335" i="45"/>
  <c r="B64" i="45"/>
  <c r="B128" i="45"/>
  <c r="B192" i="45"/>
  <c r="B256" i="45"/>
  <c r="B320" i="45"/>
  <c r="B50" i="45"/>
  <c r="B114" i="45"/>
  <c r="B60" i="45"/>
  <c r="B212" i="45"/>
  <c r="B340" i="45"/>
  <c r="B428" i="45"/>
  <c r="B513" i="45"/>
  <c r="B599" i="45"/>
  <c r="B672" i="45"/>
  <c r="B738" i="45"/>
  <c r="B802" i="45"/>
  <c r="B866" i="45"/>
  <c r="B930" i="45"/>
  <c r="B132" i="45"/>
  <c r="B266" i="45"/>
  <c r="B378" i="45"/>
  <c r="B464" i="45"/>
  <c r="B550" i="45"/>
  <c r="B630" i="45"/>
  <c r="B701" i="45"/>
  <c r="B28" i="45"/>
  <c r="B188" i="45"/>
  <c r="B948" i="45"/>
  <c r="B1453" i="45"/>
  <c r="B1805" i="45"/>
  <c r="B1964" i="45"/>
  <c r="B2348" i="45"/>
  <c r="B1343" i="45"/>
  <c r="B2001" i="45"/>
  <c r="B2262" i="45"/>
  <c r="B2380" i="45"/>
  <c r="B1480" i="45"/>
  <c r="B1915" i="45"/>
  <c r="B2334" i="45"/>
  <c r="B2115" i="45"/>
  <c r="B1722" i="45"/>
  <c r="B19" i="45"/>
  <c r="B83" i="45"/>
  <c r="B147" i="45"/>
  <c r="B211" i="45"/>
  <c r="B275" i="45"/>
  <c r="B339" i="45"/>
  <c r="B403" i="45"/>
  <c r="B467" i="45"/>
  <c r="B531" i="45"/>
  <c r="B595" i="45"/>
  <c r="B659" i="45"/>
  <c r="B45" i="45"/>
  <c r="B109" i="45"/>
  <c r="B173" i="45"/>
  <c r="B237" i="45"/>
  <c r="B301" i="45"/>
  <c r="B365" i="45"/>
  <c r="B429" i="45"/>
  <c r="B493" i="45"/>
  <c r="B557" i="45"/>
  <c r="B31" i="45"/>
  <c r="B95" i="45"/>
  <c r="B159" i="45"/>
  <c r="B223" i="45"/>
  <c r="B287" i="45"/>
  <c r="B16" i="45"/>
  <c r="B80" i="45"/>
  <c r="B144" i="45"/>
  <c r="B208" i="45"/>
  <c r="B272" i="45"/>
  <c r="B336" i="45"/>
  <c r="B66" i="45"/>
  <c r="B130" i="45"/>
  <c r="B102" i="45"/>
  <c r="B244" i="45"/>
  <c r="B364" i="45"/>
  <c r="B449" i="45"/>
  <c r="B535" i="45"/>
  <c r="B617" i="45"/>
  <c r="B690" i="45"/>
  <c r="B754" i="45"/>
  <c r="B818" i="45"/>
  <c r="B882" i="45"/>
  <c r="B946" i="45"/>
  <c r="B170" i="45"/>
  <c r="B298" i="45"/>
  <c r="B400" i="45"/>
  <c r="B486" i="45"/>
  <c r="B570" i="45"/>
  <c r="B648" i="45"/>
  <c r="B717" i="45"/>
  <c r="B2140" i="45"/>
  <c r="B2123" i="45"/>
  <c r="B1667" i="45"/>
  <c r="B219" i="45"/>
  <c r="B475" i="45"/>
  <c r="B53" i="45"/>
  <c r="B309" i="45"/>
  <c r="B565" i="45"/>
  <c r="B231" i="45"/>
  <c r="B152" i="45"/>
  <c r="B74" i="45"/>
  <c r="B375" i="45"/>
  <c r="B698" i="45"/>
  <c r="B25" i="45"/>
  <c r="B496" i="45"/>
  <c r="B749" i="45"/>
  <c r="B252" i="45"/>
  <c r="B369" i="45"/>
  <c r="B455" i="45"/>
  <c r="B540" i="45"/>
  <c r="B622" i="45"/>
  <c r="B694" i="45"/>
  <c r="B233" i="45"/>
  <c r="B408" i="45"/>
  <c r="B544" i="45"/>
  <c r="B670" i="45"/>
  <c r="B761" i="45"/>
  <c r="B835" i="45"/>
  <c r="B908" i="45"/>
  <c r="B977" i="45"/>
  <c r="B1041" i="45"/>
  <c r="B1105" i="45"/>
  <c r="B1169" i="45"/>
  <c r="B1233" i="45"/>
  <c r="B1297" i="45"/>
  <c r="B1361" i="45"/>
  <c r="B1425" i="45"/>
  <c r="B1489" i="45"/>
  <c r="B1553" i="45"/>
  <c r="B222" i="45"/>
  <c r="B399" i="45"/>
  <c r="B536" i="45"/>
  <c r="B662" i="45"/>
  <c r="B756" i="45"/>
  <c r="B830" i="45"/>
  <c r="B903" i="45"/>
  <c r="B973" i="45"/>
  <c r="B1037" i="45"/>
  <c r="B1101" i="45"/>
  <c r="B62" i="45"/>
  <c r="B354" i="45"/>
  <c r="B537" i="45"/>
  <c r="B700" i="45"/>
  <c r="B806" i="45"/>
  <c r="B904" i="45"/>
  <c r="B995" i="45"/>
  <c r="B1080" i="45"/>
  <c r="B1164" i="45"/>
  <c r="B1237" i="45"/>
  <c r="B1310" i="45"/>
  <c r="B193" i="45"/>
  <c r="B426" i="45"/>
  <c r="B607" i="45"/>
  <c r="B744" i="45"/>
  <c r="B845" i="45"/>
  <c r="B942" i="45"/>
  <c r="B1028" i="45"/>
  <c r="B129" i="45"/>
  <c r="B388" i="45"/>
  <c r="B574" i="45"/>
  <c r="B721" i="45"/>
  <c r="B824" i="45"/>
  <c r="B923" i="45"/>
  <c r="B1011" i="45"/>
  <c r="B2415" i="45"/>
  <c r="B1232" i="45"/>
  <c r="B2451" i="45"/>
  <c r="B2309" i="45"/>
  <c r="B91" i="45"/>
  <c r="B347" i="45"/>
  <c r="B603" i="45"/>
  <c r="B181" i="45"/>
  <c r="B437" i="45"/>
  <c r="B103" i="45"/>
  <c r="B24" i="45"/>
  <c r="B280" i="45"/>
  <c r="B124" i="45"/>
  <c r="B545" i="45"/>
  <c r="B826" i="45"/>
  <c r="B314" i="45"/>
  <c r="B657" i="45"/>
  <c r="B156" i="45"/>
  <c r="B316" i="45"/>
  <c r="B412" i="45"/>
  <c r="B497" i="45"/>
  <c r="B583" i="45"/>
  <c r="B658" i="45"/>
  <c r="B121" i="45"/>
  <c r="B337" i="45"/>
  <c r="B478" i="45"/>
  <c r="B610" i="45"/>
  <c r="B719" i="45"/>
  <c r="B798" i="45"/>
  <c r="B871" i="45"/>
  <c r="B944" i="45"/>
  <c r="B1009" i="45"/>
  <c r="B1073" i="45"/>
  <c r="B1137" i="45"/>
  <c r="B1201" i="45"/>
  <c r="B1265" i="45"/>
  <c r="B1329" i="45"/>
  <c r="B1393" i="45"/>
  <c r="B1457" i="45"/>
  <c r="B1521" i="45"/>
  <c r="B105" i="45"/>
  <c r="B322" i="45"/>
  <c r="B468" i="45"/>
  <c r="B605" i="45"/>
  <c r="B713" i="45"/>
  <c r="B793" i="45"/>
  <c r="B867" i="45"/>
  <c r="B940" i="45"/>
  <c r="B1005" i="45"/>
  <c r="B1069" i="45"/>
  <c r="B1133" i="45"/>
  <c r="B225" i="45"/>
  <c r="B447" i="45"/>
  <c r="B624" i="45"/>
  <c r="B758" i="45"/>
  <c r="B855" i="45"/>
  <c r="B952" i="45"/>
  <c r="B1038" i="45"/>
  <c r="B1123" i="45"/>
  <c r="B1200" i="45"/>
  <c r="B1274" i="45"/>
  <c r="B22" i="45"/>
  <c r="B329" i="45"/>
  <c r="B516" i="45"/>
  <c r="B687" i="45"/>
  <c r="B796" i="45"/>
  <c r="B893" i="45"/>
  <c r="B986" i="45"/>
  <c r="B1071" i="45"/>
  <c r="B274" i="45"/>
  <c r="B480" i="45"/>
  <c r="B653" i="45"/>
  <c r="B776" i="45"/>
  <c r="B873" i="45"/>
  <c r="B968" i="45"/>
  <c r="B214" i="45"/>
  <c r="B552" i="45"/>
  <c r="B774" i="45"/>
  <c r="B932" i="45"/>
  <c r="B1062" i="45"/>
  <c r="B1160" i="45"/>
  <c r="B2092" i="45"/>
  <c r="B1764" i="45"/>
  <c r="B2390" i="45"/>
  <c r="B2277" i="45"/>
  <c r="B2315" i="45"/>
  <c r="B2501" i="45"/>
  <c r="B2148" i="45"/>
  <c r="B139" i="45"/>
  <c r="B395" i="45"/>
  <c r="B651" i="45"/>
  <c r="B229" i="45"/>
  <c r="B485" i="45"/>
  <c r="B151" i="45"/>
  <c r="B72" i="45"/>
  <c r="B328" i="45"/>
  <c r="B228" i="45"/>
  <c r="B608" i="45"/>
  <c r="B874" i="45"/>
  <c r="B390" i="45"/>
  <c r="B685" i="45"/>
  <c r="B204" i="45"/>
  <c r="B332" i="45"/>
  <c r="B423" i="45"/>
  <c r="B508" i="45"/>
  <c r="B593" i="45"/>
  <c r="B668" i="45"/>
  <c r="B158" i="45"/>
  <c r="B356" i="45"/>
  <c r="B494" i="45"/>
  <c r="B625" i="45"/>
  <c r="B729" i="45"/>
  <c r="B807" i="45"/>
  <c r="B880" i="45"/>
  <c r="B953" i="45"/>
  <c r="B1017" i="45"/>
  <c r="B1081" i="45"/>
  <c r="B1145" i="45"/>
  <c r="B1209" i="45"/>
  <c r="B1273" i="45"/>
  <c r="B1337" i="45"/>
  <c r="B1401" i="45"/>
  <c r="B1465" i="45"/>
  <c r="B1529" i="45"/>
  <c r="B140" i="45"/>
  <c r="B350" i="45"/>
  <c r="B484" i="45"/>
  <c r="B618" i="45"/>
  <c r="B724" i="45"/>
  <c r="B803" i="45"/>
  <c r="B876" i="45"/>
  <c r="B949" i="45"/>
  <c r="B1013" i="45"/>
  <c r="B1077" i="45"/>
  <c r="B1141" i="45"/>
  <c r="B257" i="45"/>
  <c r="B470" i="45"/>
  <c r="B644" i="45"/>
  <c r="B769" i="45"/>
  <c r="B868" i="45"/>
  <c r="B963" i="45"/>
  <c r="B1048" i="45"/>
  <c r="B1134" i="45"/>
  <c r="B1210" i="45"/>
  <c r="B1283" i="45"/>
  <c r="B65" i="45"/>
  <c r="B360" i="45"/>
  <c r="B542" i="45"/>
  <c r="B702" i="45"/>
  <c r="B808" i="45"/>
  <c r="B905" i="45"/>
  <c r="B996" i="45"/>
  <c r="B1082" i="45"/>
  <c r="B306" i="45"/>
  <c r="B504" i="45"/>
  <c r="B673" i="45"/>
  <c r="B788" i="45"/>
  <c r="B886" i="45"/>
  <c r="B979" i="45"/>
  <c r="B1905" i="45"/>
  <c r="B1589" i="45"/>
  <c r="B1677" i="45"/>
  <c r="B2051" i="45"/>
  <c r="B2071" i="45"/>
  <c r="B155" i="45"/>
  <c r="B411" i="45"/>
  <c r="B667" i="45"/>
  <c r="B245" i="45"/>
  <c r="B501" i="45"/>
  <c r="B167" i="45"/>
  <c r="B88" i="45"/>
  <c r="B344" i="45"/>
  <c r="B260" i="45"/>
  <c r="B626" i="45"/>
  <c r="B890" i="45"/>
  <c r="B410" i="45"/>
  <c r="B709" i="45"/>
  <c r="B220" i="45"/>
  <c r="B348" i="45"/>
  <c r="B433" i="45"/>
  <c r="B519" i="45"/>
  <c r="B604" i="45"/>
  <c r="B677" i="45"/>
  <c r="B182" i="45"/>
  <c r="B374" i="45"/>
  <c r="B511" i="45"/>
  <c r="B641" i="45"/>
  <c r="B740" i="45"/>
  <c r="B816" i="45"/>
  <c r="B889" i="45"/>
  <c r="B961" i="45"/>
  <c r="B1025" i="45"/>
  <c r="B1089" i="45"/>
  <c r="B1153" i="45"/>
  <c r="B1217" i="45"/>
  <c r="B1281" i="45"/>
  <c r="B1345" i="45"/>
  <c r="B1409" i="45"/>
  <c r="B1473" i="45"/>
  <c r="B1537" i="45"/>
  <c r="B169" i="45"/>
  <c r="B366" i="45"/>
  <c r="B502" i="45"/>
  <c r="B633" i="45"/>
  <c r="B735" i="45"/>
  <c r="B812" i="45"/>
  <c r="B885" i="45"/>
  <c r="B957" i="45"/>
  <c r="B1021" i="45"/>
  <c r="B1085" i="45"/>
  <c r="B1149" i="45"/>
  <c r="B290" i="45"/>
  <c r="B490" i="45"/>
  <c r="B664" i="45"/>
  <c r="B782" i="45"/>
  <c r="B879" i="45"/>
  <c r="B974" i="45"/>
  <c r="B1059" i="45"/>
  <c r="B1144" i="45"/>
  <c r="B1219" i="45"/>
  <c r="B1292" i="45"/>
  <c r="B116" i="45"/>
  <c r="B382" i="45"/>
  <c r="B564" i="45"/>
  <c r="B716" i="45"/>
  <c r="B820" i="45"/>
  <c r="B918" i="45"/>
  <c r="B1007" i="45"/>
  <c r="B41" i="45"/>
  <c r="B342" i="45"/>
  <c r="B526" i="45"/>
  <c r="B692" i="45"/>
  <c r="B800" i="45"/>
  <c r="B897" i="45"/>
  <c r="B990" i="45"/>
  <c r="B321" i="45"/>
  <c r="B620" i="45"/>
  <c r="B814" i="45"/>
  <c r="B967" i="45"/>
  <c r="B1088" i="45"/>
  <c r="B35" i="39"/>
  <c r="B394" i="45"/>
  <c r="B182" i="39"/>
  <c r="B165" i="39"/>
  <c r="B28" i="37"/>
  <c r="B29" i="37"/>
  <c r="B27" i="37"/>
  <c r="B1619" i="45"/>
  <c r="B106" i="39"/>
  <c r="B187" i="39"/>
  <c r="B94" i="16"/>
  <c r="B117" i="16"/>
  <c r="B97" i="16"/>
  <c r="B100" i="16"/>
  <c r="B3797" i="12"/>
  <c r="B3799" i="12"/>
  <c r="B3800" i="12"/>
  <c r="B3788" i="12"/>
  <c r="B3789" i="12"/>
  <c r="B3277" i="12"/>
  <c r="B3375" i="12"/>
  <c r="B3340" i="12"/>
  <c r="B3291" i="12"/>
  <c r="B3432" i="12"/>
  <c r="B3342" i="12"/>
  <c r="B1733" i="12"/>
  <c r="B1629" i="12"/>
  <c r="B1634" i="12"/>
  <c r="B1723" i="12"/>
  <c r="B1790" i="12"/>
  <c r="B1331" i="12"/>
  <c r="B1943" i="12"/>
  <c r="B1714" i="12"/>
  <c r="B1327" i="12"/>
  <c r="B1811" i="12"/>
  <c r="B1679" i="12"/>
  <c r="B1736" i="12"/>
  <c r="B1767" i="12"/>
  <c r="B1808" i="12"/>
  <c r="B1623" i="12"/>
  <c r="B1454" i="12"/>
  <c r="B1732" i="12"/>
  <c r="B1463" i="12"/>
  <c r="B1368" i="12"/>
  <c r="B1620" i="12"/>
  <c r="B1608" i="12"/>
  <c r="B1742" i="12"/>
  <c r="B1405" i="12"/>
  <c r="B1781" i="12"/>
  <c r="B1617" i="12"/>
  <c r="B1376" i="12"/>
  <c r="B1307" i="12"/>
  <c r="B1776" i="12"/>
  <c r="B1686" i="12"/>
  <c r="B1812" i="12"/>
  <c r="B1731" i="12"/>
  <c r="B1422" i="12"/>
  <c r="B1701" i="12"/>
  <c r="B1625" i="12"/>
  <c r="B1727" i="12"/>
  <c r="B1351" i="12"/>
  <c r="B1346" i="12"/>
  <c r="B1474" i="12"/>
  <c r="B1657" i="12"/>
  <c r="B1435" i="12"/>
  <c r="B1504" i="12"/>
  <c r="B1628" i="12"/>
  <c r="B1391" i="12"/>
  <c r="B1613" i="12"/>
  <c r="B1949" i="12"/>
  <c r="B1383" i="12"/>
  <c r="B1719" i="12"/>
  <c r="B1621" i="12"/>
  <c r="B1392" i="12"/>
  <c r="B1502" i="12"/>
  <c r="B1646" i="12"/>
  <c r="B1817" i="12"/>
  <c r="B1406" i="12"/>
  <c r="B1784" i="12"/>
  <c r="B1676" i="12"/>
  <c r="B1675" i="12"/>
  <c r="B1832" i="12"/>
  <c r="B1791" i="12"/>
  <c r="B1409" i="12"/>
  <c r="B1488" i="12"/>
  <c r="B1831" i="12"/>
  <c r="B1762" i="12"/>
  <c r="B1365" i="12"/>
  <c r="B1475" i="12"/>
  <c r="B1753" i="12"/>
  <c r="B1755" i="12"/>
  <c r="B1778" i="12"/>
  <c r="B1411" i="12"/>
  <c r="B1826" i="12"/>
  <c r="B1448" i="12"/>
  <c r="B1769" i="12"/>
  <c r="B1426" i="12"/>
  <c r="B1684" i="12"/>
  <c r="B1649" i="12"/>
  <c r="B1935" i="12"/>
  <c r="B2104" i="12"/>
  <c r="B2141" i="12"/>
  <c r="B2076" i="12"/>
  <c r="B2047" i="12"/>
  <c r="B2044" i="12"/>
  <c r="B1989" i="12"/>
  <c r="B2079" i="12"/>
  <c r="B2062" i="12"/>
  <c r="B2264" i="12"/>
  <c r="B1954" i="12"/>
  <c r="B1987" i="12"/>
  <c r="B2129" i="12"/>
  <c r="B2165" i="12"/>
  <c r="L3911" i="12"/>
  <c r="B3251" i="12"/>
  <c r="B3430" i="12"/>
  <c r="B3442" i="12"/>
  <c r="B3439" i="12"/>
  <c r="B3389" i="12"/>
  <c r="B3381" i="12"/>
  <c r="B3304" i="12"/>
  <c r="B3253" i="12"/>
  <c r="B3317" i="12"/>
  <c r="B3308" i="12"/>
  <c r="B3287" i="12"/>
  <c r="B3383" i="12"/>
  <c r="K3911" i="12"/>
  <c r="K3906" i="12"/>
  <c r="B3269" i="12"/>
  <c r="B3264" i="12"/>
  <c r="B3299" i="12"/>
  <c r="B3434" i="12"/>
  <c r="B3356" i="12"/>
  <c r="B3252" i="12"/>
  <c r="B3325" i="12"/>
  <c r="B2427" i="12"/>
  <c r="B2428" i="12"/>
  <c r="B2487" i="12"/>
  <c r="B2385" i="12"/>
  <c r="B2580" i="12"/>
  <c r="B2407" i="12"/>
  <c r="B2422" i="12"/>
  <c r="B2446" i="12"/>
  <c r="B2403" i="12"/>
  <c r="B2414" i="12"/>
  <c r="B2466" i="12"/>
  <c r="B2420" i="12"/>
  <c r="B2412" i="12"/>
  <c r="B2366" i="12"/>
  <c r="B2316" i="12"/>
  <c r="B2485" i="12"/>
  <c r="B2418" i="12"/>
  <c r="B2387" i="12"/>
  <c r="B2328" i="12"/>
  <c r="B2483" i="12"/>
  <c r="B2393" i="12"/>
  <c r="B2332" i="12"/>
  <c r="B2347" i="12"/>
  <c r="B2432" i="12"/>
  <c r="N3901" i="12"/>
  <c r="B2431" i="12"/>
  <c r="B2587" i="12"/>
  <c r="B2334" i="12"/>
  <c r="B2384" i="12"/>
  <c r="B2458" i="12"/>
  <c r="B2438" i="12"/>
  <c r="B2378" i="12"/>
  <c r="B2469" i="12"/>
  <c r="C91" i="44"/>
  <c r="C107" i="44"/>
  <c r="C214" i="44"/>
  <c r="C121" i="44"/>
  <c r="C131" i="44"/>
  <c r="A110" i="36"/>
  <c r="A109" i="36"/>
  <c r="A108" i="36"/>
  <c r="A107" i="36"/>
  <c r="A68" i="36"/>
  <c r="A112" i="36"/>
  <c r="A106" i="36"/>
  <c r="A78" i="36"/>
  <c r="B84" i="40"/>
  <c r="B62" i="40"/>
  <c r="B48" i="40"/>
  <c r="B27" i="39"/>
  <c r="B73" i="40"/>
  <c r="B151" i="16"/>
  <c r="B74" i="40"/>
  <c r="B77" i="40"/>
  <c r="B63" i="40"/>
  <c r="B50" i="40"/>
  <c r="B87" i="40"/>
  <c r="B27" i="40"/>
  <c r="B32" i="39"/>
  <c r="C197" i="44"/>
  <c r="C137" i="44"/>
  <c r="C147" i="44"/>
  <c r="B114" i="39"/>
  <c r="B242" i="39"/>
  <c r="B66" i="39"/>
  <c r="B136" i="39"/>
  <c r="B248" i="39"/>
  <c r="B150" i="39"/>
  <c r="B214" i="39"/>
  <c r="B122" i="39"/>
  <c r="B38" i="39"/>
  <c r="B72" i="39"/>
  <c r="B144" i="39"/>
  <c r="B41" i="39"/>
  <c r="B57" i="39"/>
  <c r="B73" i="39"/>
  <c r="B92" i="39"/>
  <c r="B156" i="39"/>
  <c r="B220" i="39"/>
  <c r="B93" i="39"/>
  <c r="B109" i="39"/>
  <c r="B125" i="39"/>
  <c r="B141" i="39"/>
  <c r="B157" i="39"/>
  <c r="B173" i="39"/>
  <c r="B189" i="39"/>
  <c r="B205" i="39"/>
  <c r="B221" i="39"/>
  <c r="B237" i="39"/>
  <c r="B253" i="39"/>
  <c r="A101" i="36"/>
  <c r="A100" i="36"/>
  <c r="A99" i="36"/>
  <c r="A98" i="36"/>
  <c r="A49" i="36"/>
  <c r="A102" i="36"/>
  <c r="A97" i="36"/>
  <c r="A63" i="36"/>
  <c r="C112" i="44"/>
  <c r="B36" i="40"/>
  <c r="B23" i="39"/>
  <c r="B78" i="40"/>
  <c r="B64" i="40"/>
  <c r="C77" i="44"/>
  <c r="B25" i="40"/>
  <c r="B89" i="40"/>
  <c r="B37" i="40"/>
  <c r="B17" i="39"/>
  <c r="B21" i="39"/>
  <c r="B22" i="39"/>
  <c r="C113" i="44"/>
  <c r="B82" i="40"/>
  <c r="B91" i="40"/>
  <c r="B35" i="40"/>
  <c r="B25" i="39"/>
  <c r="C148" i="44"/>
  <c r="C183" i="44"/>
  <c r="C201" i="44"/>
  <c r="C211" i="44"/>
  <c r="B146" i="39"/>
  <c r="B44" i="39"/>
  <c r="B74" i="39"/>
  <c r="B168" i="39"/>
  <c r="B102" i="39"/>
  <c r="B166" i="39"/>
  <c r="B230" i="39"/>
  <c r="B154" i="39"/>
  <c r="B46" i="39"/>
  <c r="B82" i="39"/>
  <c r="B176" i="39"/>
  <c r="B45" i="39"/>
  <c r="B61" i="39"/>
  <c r="B77" i="39"/>
  <c r="B108" i="39"/>
  <c r="B172" i="39"/>
  <c r="B236" i="39"/>
  <c r="B97" i="39"/>
  <c r="B113" i="39"/>
  <c r="B129" i="39"/>
  <c r="B145" i="39"/>
  <c r="B161" i="39"/>
  <c r="B177" i="39"/>
  <c r="B193" i="39"/>
  <c r="B209" i="39"/>
  <c r="B225" i="39"/>
  <c r="B241" i="39"/>
  <c r="B257" i="39"/>
  <c r="A73" i="36"/>
  <c r="A72" i="36"/>
  <c r="A71" i="36"/>
  <c r="A70" i="36"/>
  <c r="A104" i="36"/>
  <c r="A74" i="36"/>
  <c r="A69" i="36"/>
  <c r="A96" i="36"/>
  <c r="C73" i="44"/>
  <c r="B44" i="40"/>
  <c r="B31" i="39"/>
  <c r="B22" i="40"/>
  <c r="B86" i="40"/>
  <c r="B72" i="40"/>
  <c r="B33" i="40"/>
  <c r="B12" i="39"/>
  <c r="B53" i="40"/>
  <c r="B30" i="39"/>
  <c r="B33" i="39"/>
  <c r="B34" i="39"/>
  <c r="B10" i="39"/>
  <c r="B108" i="16"/>
  <c r="B55" i="40"/>
  <c r="B75" i="40"/>
  <c r="C196" i="44"/>
  <c r="C120" i="44"/>
  <c r="C130" i="44"/>
  <c r="B162" i="39"/>
  <c r="B48" i="39"/>
  <c r="B76" i="39"/>
  <c r="B184" i="39"/>
  <c r="B110" i="39"/>
  <c r="B174" i="39"/>
  <c r="B238" i="39"/>
  <c r="B170" i="39"/>
  <c r="B52" i="39"/>
  <c r="B86" i="39"/>
  <c r="B192" i="39"/>
  <c r="B47" i="39"/>
  <c r="B63" i="39"/>
  <c r="B79" i="39"/>
  <c r="B116" i="39"/>
  <c r="B180" i="39"/>
  <c r="B244" i="39"/>
  <c r="B99" i="39"/>
  <c r="B115" i="39"/>
  <c r="B131" i="39"/>
  <c r="B147" i="39"/>
  <c r="B163" i="39"/>
  <c r="B179" i="39"/>
  <c r="B195" i="39"/>
  <c r="B211" i="39"/>
  <c r="B227" i="39"/>
  <c r="B243" i="39"/>
  <c r="B15" i="39"/>
  <c r="A58" i="36"/>
  <c r="A59" i="36"/>
  <c r="A60" i="36"/>
  <c r="A61" i="36"/>
  <c r="A76" i="36"/>
  <c r="A65" i="36"/>
  <c r="A62" i="36"/>
  <c r="A66" i="36"/>
  <c r="B3803" i="12"/>
  <c r="B52" i="40"/>
  <c r="C114" i="44"/>
  <c r="B30" i="40"/>
  <c r="C76" i="44"/>
  <c r="B16" i="40"/>
  <c r="B80" i="40"/>
  <c r="B41" i="40"/>
  <c r="B69" i="40"/>
  <c r="B43" i="40"/>
  <c r="C212" i="44"/>
  <c r="C136" i="44"/>
  <c r="C146" i="44"/>
  <c r="B20" i="37"/>
  <c r="A51" i="36"/>
  <c r="A52" i="36"/>
  <c r="A53" i="36"/>
  <c r="A54" i="36"/>
  <c r="A57" i="36"/>
  <c r="A50" i="36"/>
  <c r="A55" i="36"/>
  <c r="A67" i="36"/>
  <c r="B60" i="40"/>
  <c r="B38" i="40"/>
  <c r="C92" i="44"/>
  <c r="B24" i="40"/>
  <c r="B88" i="40"/>
  <c r="B49" i="40"/>
  <c r="B28" i="39"/>
  <c r="B85" i="40"/>
  <c r="B26" i="40"/>
  <c r="B29" i="40"/>
  <c r="B15" i="40"/>
  <c r="B37" i="39"/>
  <c r="B67" i="40"/>
  <c r="B19" i="40"/>
  <c r="B16" i="39"/>
  <c r="B29" i="39"/>
  <c r="C103" i="44"/>
  <c r="C150" i="44"/>
  <c r="C184" i="44"/>
  <c r="C194" i="44"/>
  <c r="B194" i="39"/>
  <c r="B54" i="39"/>
  <c r="B84" i="39"/>
  <c r="B224" i="39"/>
  <c r="B126" i="39"/>
  <c r="B190" i="39"/>
  <c r="B254" i="39"/>
  <c r="B202" i="39"/>
  <c r="B60" i="39"/>
  <c r="B104" i="39"/>
  <c r="B216" i="39"/>
  <c r="B51" i="39"/>
  <c r="B67" i="39"/>
  <c r="B83" i="39"/>
  <c r="B132" i="39"/>
  <c r="B196" i="39"/>
  <c r="B250" i="39"/>
  <c r="B103" i="39"/>
  <c r="B119" i="39"/>
  <c r="B135" i="39"/>
  <c r="B151" i="39"/>
  <c r="B167" i="39"/>
  <c r="B183" i="39"/>
  <c r="B199" i="39"/>
  <c r="B215" i="39"/>
  <c r="B231" i="39"/>
  <c r="A130" i="36"/>
  <c r="A128" i="36"/>
  <c r="A127" i="36"/>
  <c r="A115" i="36"/>
  <c r="A134" i="36"/>
  <c r="A126" i="36"/>
  <c r="A125" i="36"/>
  <c r="A75" i="36"/>
  <c r="B3792" i="12"/>
  <c r="M3911" i="12"/>
  <c r="O3906" i="12"/>
  <c r="K3901" i="12"/>
  <c r="M3901" i="12"/>
  <c r="C166" i="44"/>
  <c r="C200" i="44"/>
  <c r="C210" i="44"/>
  <c r="A120" i="36"/>
  <c r="A119" i="36"/>
  <c r="A118" i="36"/>
  <c r="A117" i="36"/>
  <c r="A95" i="36"/>
  <c r="A121" i="36"/>
  <c r="A116" i="36"/>
  <c r="A105" i="36"/>
  <c r="A114" i="36"/>
  <c r="B3795" i="12"/>
  <c r="B1996" i="12"/>
  <c r="B2136" i="12"/>
  <c r="B2052" i="12"/>
  <c r="B2144" i="12"/>
  <c r="B2094" i="12"/>
  <c r="F3900" i="12"/>
  <c r="F3899" i="12" s="1"/>
  <c r="F3898" i="12" s="1"/>
  <c r="F3897" i="12"/>
  <c r="B2087" i="12"/>
  <c r="B2103" i="12"/>
  <c r="B2025" i="12"/>
  <c r="B1985" i="12"/>
  <c r="B2013" i="12"/>
  <c r="B2158" i="12"/>
  <c r="B2023" i="12"/>
  <c r="B2270" i="12"/>
  <c r="B2260" i="12"/>
  <c r="B2263" i="12"/>
  <c r="B2028" i="12"/>
  <c r="B2043" i="12"/>
  <c r="B2010" i="12"/>
  <c r="B1973" i="12"/>
  <c r="B2147" i="12"/>
  <c r="B2039" i="12"/>
  <c r="B2080" i="12"/>
  <c r="B1958" i="12"/>
  <c r="B2258" i="12"/>
  <c r="B2060" i="12"/>
  <c r="B2266" i="12"/>
  <c r="B2108" i="12"/>
  <c r="B2035" i="12"/>
  <c r="B2056" i="12"/>
  <c r="B2261" i="12"/>
  <c r="B2059" i="12"/>
  <c r="B2058" i="12"/>
  <c r="B2016" i="12"/>
  <c r="B2117" i="12"/>
  <c r="B2114" i="12"/>
  <c r="B2063" i="12"/>
  <c r="B2074" i="12"/>
  <c r="B1977" i="12"/>
  <c r="B2265" i="12"/>
  <c r="B2089" i="12"/>
  <c r="B2142" i="12"/>
  <c r="B1983" i="12"/>
  <c r="B2152" i="12"/>
  <c r="B1974" i="12"/>
  <c r="B2162" i="12"/>
  <c r="B2042" i="12"/>
  <c r="B2033" i="12"/>
  <c r="B1955" i="12"/>
  <c r="B2116" i="12"/>
  <c r="B2273" i="12"/>
  <c r="B2134" i="12"/>
  <c r="B2057" i="12"/>
  <c r="B2113" i="12"/>
  <c r="B2259" i="12"/>
  <c r="B1984" i="12"/>
  <c r="B2061" i="12"/>
  <c r="B1997" i="12"/>
  <c r="B1995" i="12"/>
  <c r="B1975" i="12"/>
  <c r="B2101" i="12"/>
  <c r="B2002" i="12"/>
  <c r="B2086" i="12"/>
  <c r="B2048" i="12"/>
  <c r="B2004" i="12"/>
  <c r="B2267" i="12"/>
  <c r="B2030" i="12"/>
  <c r="B2151" i="12"/>
  <c r="B2149" i="12"/>
  <c r="B1961" i="12"/>
  <c r="B1966" i="12"/>
  <c r="B2100" i="12"/>
  <c r="B2153" i="12"/>
  <c r="B2138" i="12"/>
  <c r="B2078" i="12"/>
  <c r="B2143" i="12"/>
  <c r="B2112" i="12"/>
  <c r="B2065" i="12"/>
  <c r="B2096" i="12"/>
  <c r="B2008" i="12"/>
  <c r="B2272" i="12"/>
  <c r="B2053" i="12"/>
  <c r="B2159" i="12"/>
  <c r="B2012" i="12"/>
  <c r="B2000" i="12"/>
  <c r="B2088" i="12"/>
  <c r="B2163" i="12"/>
  <c r="B2098" i="12"/>
  <c r="B1951" i="12"/>
  <c r="B2037" i="12"/>
  <c r="B2032" i="12"/>
  <c r="B1952" i="12"/>
  <c r="B2102" i="12"/>
  <c r="B2125" i="12"/>
  <c r="B2027" i="12"/>
  <c r="B2024" i="12"/>
  <c r="B2115" i="12"/>
  <c r="B2164" i="12"/>
  <c r="B2067" i="12"/>
  <c r="B2072" i="12"/>
  <c r="B1978" i="12"/>
  <c r="B2055" i="12"/>
  <c r="B2018" i="12"/>
  <c r="B1981" i="12"/>
  <c r="B2106" i="12"/>
  <c r="B2021" i="12"/>
  <c r="B2081" i="12"/>
  <c r="B1990" i="12"/>
  <c r="B1959" i="12"/>
  <c r="B1967" i="12"/>
  <c r="B1964" i="12"/>
  <c r="B2120" i="12"/>
  <c r="B2135" i="12"/>
  <c r="B2090" i="12"/>
  <c r="B2091" i="12"/>
  <c r="B2005" i="12"/>
  <c r="B2011" i="12"/>
  <c r="B1988" i="12"/>
  <c r="B2068" i="12"/>
  <c r="B2031" i="12"/>
  <c r="B2128" i="12"/>
  <c r="B2051" i="12"/>
  <c r="B2126" i="12"/>
  <c r="B2071" i="12"/>
  <c r="B2154" i="12"/>
  <c r="B2007" i="12"/>
  <c r="B2082" i="12"/>
  <c r="B2146" i="12"/>
  <c r="B2075" i="12"/>
  <c r="B1986" i="12"/>
  <c r="B1972" i="12"/>
  <c r="B2155" i="12"/>
  <c r="B1960" i="12"/>
  <c r="B2109" i="12"/>
  <c r="B2156" i="12"/>
  <c r="B2064" i="12"/>
  <c r="B2073" i="12"/>
  <c r="B1999" i="12"/>
  <c r="B2150" i="12"/>
  <c r="B2257" i="12"/>
  <c r="B2019" i="12"/>
  <c r="B1979" i="12"/>
  <c r="B2003" i="12"/>
  <c r="B2148" i="12"/>
  <c r="B2161" i="12"/>
  <c r="B2105" i="12"/>
  <c r="B1982" i="12"/>
  <c r="B2066" i="12"/>
  <c r="B2110" i="12"/>
  <c r="B2026" i="12"/>
  <c r="B2017" i="12"/>
  <c r="B2121" i="12"/>
  <c r="B2070" i="12"/>
  <c r="B2140" i="12"/>
  <c r="B2014" i="12"/>
  <c r="B1992" i="12"/>
  <c r="B1956" i="12"/>
  <c r="B1998" i="12"/>
  <c r="B2001" i="12"/>
  <c r="B2050" i="12"/>
  <c r="B2041" i="12"/>
  <c r="B1993" i="12"/>
  <c r="B2262" i="12"/>
  <c r="B2269" i="12"/>
  <c r="B2036" i="12"/>
  <c r="B2118" i="12"/>
  <c r="B1971" i="12"/>
  <c r="B2119" i="12"/>
  <c r="B2092" i="12"/>
  <c r="B2122" i="12"/>
  <c r="B2132" i="12"/>
  <c r="B2160" i="12"/>
  <c r="B2093" i="12"/>
  <c r="B2077" i="12"/>
  <c r="B2131" i="12"/>
  <c r="B2145" i="12"/>
  <c r="B2133" i="12"/>
  <c r="B1953" i="12"/>
  <c r="B2034" i="12"/>
  <c r="B2085" i="12"/>
  <c r="B2084" i="12"/>
  <c r="B1969" i="12"/>
  <c r="B2271" i="12"/>
  <c r="B2006" i="12"/>
  <c r="B1976" i="12"/>
  <c r="B3310" i="12"/>
  <c r="B3423" i="12"/>
  <c r="B3554" i="12"/>
  <c r="B3361" i="12"/>
  <c r="B3568" i="12"/>
  <c r="B3276" i="12"/>
  <c r="B3262" i="12"/>
  <c r="B3260" i="12"/>
  <c r="B3456" i="12"/>
  <c r="B3565" i="12"/>
  <c r="B3416" i="12"/>
  <c r="B3446" i="12"/>
  <c r="B3377" i="12"/>
  <c r="B3398" i="12"/>
  <c r="B3454" i="12"/>
  <c r="B3396" i="12"/>
  <c r="B3395" i="12"/>
  <c r="B3419" i="12"/>
  <c r="B3275" i="12"/>
  <c r="B3408" i="12"/>
  <c r="B3355" i="12"/>
  <c r="B3336" i="12"/>
  <c r="B3282" i="12"/>
  <c r="B3420" i="12"/>
  <c r="B3426" i="12"/>
  <c r="B3249" i="12"/>
  <c r="B3341" i="12"/>
  <c r="B3353" i="12"/>
  <c r="B3248" i="12"/>
  <c r="B3427" i="12"/>
  <c r="B3441" i="12"/>
  <c r="B3566" i="12"/>
  <c r="B3461" i="12"/>
  <c r="B3569" i="12"/>
  <c r="B3294" i="12"/>
  <c r="B3258" i="12"/>
  <c r="B3256" i="12"/>
  <c r="B3379" i="12"/>
  <c r="B3407" i="12"/>
  <c r="B3412" i="12"/>
  <c r="B3400" i="12"/>
  <c r="B3288" i="12"/>
  <c r="B3333" i="12"/>
  <c r="B3368" i="12"/>
  <c r="B3363" i="12"/>
  <c r="B3314" i="12"/>
  <c r="B3384" i="12"/>
  <c r="B3367" i="12"/>
  <c r="B3323" i="12"/>
  <c r="B3436" i="12"/>
  <c r="B3316" i="12"/>
  <c r="B3564" i="12"/>
  <c r="B3273" i="12"/>
  <c r="B3290" i="12"/>
  <c r="B3413" i="12"/>
  <c r="B3307" i="12"/>
  <c r="B3247" i="12"/>
  <c r="B3351" i="12"/>
  <c r="B3459" i="12"/>
  <c r="B3257" i="12"/>
  <c r="B3394" i="12"/>
  <c r="B3267" i="12"/>
  <c r="B3345" i="12"/>
  <c r="B3382" i="12"/>
  <c r="B3278" i="12"/>
  <c r="B3452" i="12"/>
  <c r="B3297" i="12"/>
  <c r="B3303" i="12"/>
  <c r="B3338" i="12"/>
  <c r="B3335" i="12"/>
  <c r="B3302" i="12"/>
  <c r="B3330" i="12"/>
  <c r="B3359" i="12"/>
  <c r="B3298" i="12"/>
  <c r="B3425" i="12"/>
  <c r="B3435" i="12"/>
  <c r="B3289" i="12"/>
  <c r="B3358" i="12"/>
  <c r="B3334" i="12"/>
  <c r="B3418" i="12"/>
  <c r="B3369" i="12"/>
  <c r="B3567" i="12"/>
  <c r="B3370" i="12"/>
  <c r="B3311" i="12"/>
  <c r="B3263" i="12"/>
  <c r="B3447" i="12"/>
  <c r="B3348" i="12"/>
  <c r="B3318" i="12"/>
  <c r="B3563" i="12"/>
  <c r="B3295" i="12"/>
  <c r="B3450" i="12"/>
  <c r="B3403" i="12"/>
  <c r="B3556" i="12"/>
  <c r="B3433" i="12"/>
  <c r="B3286" i="12"/>
  <c r="B3440" i="12"/>
  <c r="B3352" i="12"/>
  <c r="B3319" i="12"/>
  <c r="B3280" i="12"/>
  <c r="B3324" i="12"/>
  <c r="B3455" i="12"/>
  <c r="B3312" i="12"/>
  <c r="B3272" i="12"/>
  <c r="B3401" i="12"/>
  <c r="B2423" i="12"/>
  <c r="B2325" i="12"/>
  <c r="B2450" i="12"/>
  <c r="B2313" i="12"/>
  <c r="B2439" i="12"/>
  <c r="B2597" i="12"/>
  <c r="B2331" i="12"/>
  <c r="B3448" i="12"/>
  <c r="B3414" i="12"/>
  <c r="B3421" i="12"/>
  <c r="B3347" i="12"/>
  <c r="B3300" i="12"/>
  <c r="B3315" i="12"/>
  <c r="B3406" i="12"/>
  <c r="B3343" i="12"/>
  <c r="B3283" i="12"/>
  <c r="B3332" i="12"/>
  <c r="B3331" i="12"/>
  <c r="B3296" i="12"/>
  <c r="B3443" i="12"/>
  <c r="B3424" i="12"/>
  <c r="B3557" i="12"/>
  <c r="B3402" i="12"/>
  <c r="B3354" i="12"/>
  <c r="B3438" i="12"/>
  <c r="B3380" i="12"/>
  <c r="B3313" i="12"/>
  <c r="B3327" i="12"/>
  <c r="B3328" i="12"/>
  <c r="B3552" i="12"/>
  <c r="B3444" i="12"/>
  <c r="B3346" i="12"/>
  <c r="B3265" i="12"/>
  <c r="B3268" i="12"/>
  <c r="B3337" i="12"/>
  <c r="B3404" i="12"/>
  <c r="B3561" i="12"/>
  <c r="B3376" i="12"/>
  <c r="B3437" i="12"/>
  <c r="B3292" i="12"/>
  <c r="B3457" i="12"/>
  <c r="B3329" i="12"/>
  <c r="B3360" i="12"/>
  <c r="B3388" i="12"/>
  <c r="B3365" i="12"/>
  <c r="B3371" i="12"/>
  <c r="B3350" i="12"/>
  <c r="B3415" i="12"/>
  <c r="B3271" i="12"/>
  <c r="B3392" i="12"/>
  <c r="B3309" i="12"/>
  <c r="B3326" i="12"/>
  <c r="B3254" i="12"/>
  <c r="B3270" i="12"/>
  <c r="B2585" i="12"/>
  <c r="B2451" i="12"/>
  <c r="B2489" i="12"/>
  <c r="B2355" i="12"/>
  <c r="B2456" i="12"/>
  <c r="B2304" i="12"/>
  <c r="B2365" i="12"/>
  <c r="B2482" i="12"/>
  <c r="B2391" i="12"/>
  <c r="B2329" i="12"/>
  <c r="B2463" i="12"/>
  <c r="B2470" i="12"/>
  <c r="B2434" i="12"/>
  <c r="B2398" i="12"/>
  <c r="B2362" i="12"/>
  <c r="B2326" i="12"/>
  <c r="B2275" i="12"/>
  <c r="B2461" i="12"/>
  <c r="B2400" i="12"/>
  <c r="B2351" i="12"/>
  <c r="B2303" i="12"/>
  <c r="B2471" i="12"/>
  <c r="B2424" i="12"/>
  <c r="B2411" i="12"/>
  <c r="B2363" i="12"/>
  <c r="B2314" i="12"/>
  <c r="B2335" i="12"/>
  <c r="B2583" i="12"/>
  <c r="B2459" i="12"/>
  <c r="B2410" i="12"/>
  <c r="B2318" i="12"/>
  <c r="B2455" i="12"/>
  <c r="B2373" i="12"/>
  <c r="B2372" i="12"/>
  <c r="B2336" i="12"/>
  <c r="B2464" i="12"/>
  <c r="B2354" i="12"/>
  <c r="B2392" i="12"/>
  <c r="B2480" i="12"/>
  <c r="B2440" i="12"/>
  <c r="B2388" i="12"/>
  <c r="B2348" i="12"/>
  <c r="B2308" i="12"/>
  <c r="B2479" i="12"/>
  <c r="B2425" i="12"/>
  <c r="B2405" i="12"/>
  <c r="B2346" i="12"/>
  <c r="B2277" i="12"/>
  <c r="B2453" i="12"/>
  <c r="B2381" i="12"/>
  <c r="B2327" i="12"/>
  <c r="B2324" i="12"/>
  <c r="M16" i="27"/>
  <c r="B1545" i="25"/>
  <c r="B1399" i="25"/>
  <c r="B1262" i="25"/>
  <c r="B1254" i="25"/>
  <c r="B1120" i="25"/>
  <c r="B1112" i="25"/>
  <c r="B1104" i="25"/>
  <c r="B970" i="25"/>
  <c r="B962" i="25"/>
  <c r="B828" i="25"/>
  <c r="B820" i="25"/>
  <c r="B686" i="25"/>
  <c r="B678" i="25"/>
  <c r="B545" i="25"/>
  <c r="B537" i="25"/>
  <c r="B529" i="25"/>
  <c r="B395" i="25"/>
  <c r="B387" i="25"/>
  <c r="B253" i="25"/>
  <c r="B245" i="25"/>
  <c r="B103" i="25"/>
  <c r="B1396" i="25"/>
  <c r="B1261" i="25"/>
  <c r="B1253" i="25"/>
  <c r="B1119" i="25"/>
  <c r="B1111" i="25"/>
  <c r="B977" i="25"/>
  <c r="B969" i="25"/>
  <c r="B961" i="25"/>
  <c r="B827" i="25"/>
  <c r="B819" i="25"/>
  <c r="B685" i="25"/>
  <c r="B677" i="25"/>
  <c r="B544" i="25"/>
  <c r="B536" i="25"/>
  <c r="B528" i="25"/>
  <c r="B394" i="25"/>
  <c r="B386" i="25"/>
  <c r="B252" i="25"/>
  <c r="B244" i="25"/>
  <c r="B102" i="25"/>
  <c r="B1539" i="25"/>
  <c r="B1395" i="25"/>
  <c r="B1260" i="25"/>
  <c r="B1252" i="25"/>
  <c r="B1118" i="25"/>
  <c r="B1110" i="25"/>
  <c r="B976" i="25"/>
  <c r="B968" i="25"/>
  <c r="B960" i="25"/>
  <c r="B826" i="25"/>
  <c r="B818" i="25"/>
  <c r="B684" i="25"/>
  <c r="B676" i="25"/>
  <c r="B543" i="25"/>
  <c r="B535" i="25"/>
  <c r="B401" i="25"/>
  <c r="B393" i="25"/>
  <c r="B385" i="25"/>
  <c r="B251" i="25"/>
  <c r="B243" i="25"/>
  <c r="B109" i="25"/>
  <c r="B101" i="25"/>
  <c r="B1537" i="25"/>
  <c r="B1394" i="25"/>
  <c r="B1259" i="25"/>
  <c r="B1251" i="25"/>
  <c r="B1117" i="25"/>
  <c r="B1109" i="25"/>
  <c r="B975" i="25"/>
  <c r="B967" i="25"/>
  <c r="B833" i="25"/>
  <c r="B825" i="25"/>
  <c r="B817" i="25"/>
  <c r="B683" i="25"/>
  <c r="B675" i="25"/>
  <c r="B542" i="25"/>
  <c r="B534" i="25"/>
  <c r="B400" i="25"/>
  <c r="B392" i="25"/>
  <c r="B384" i="25"/>
  <c r="B250" i="25"/>
  <c r="B242" i="25"/>
  <c r="B108" i="25"/>
  <c r="B100" i="25"/>
  <c r="B1407" i="25"/>
  <c r="B1392" i="25"/>
  <c r="B1258" i="25"/>
  <c r="B1250" i="25"/>
  <c r="B1116" i="25"/>
  <c r="B1108" i="25"/>
  <c r="B974" i="25"/>
  <c r="B966" i="25"/>
  <c r="B832" i="25"/>
  <c r="B824" i="25"/>
  <c r="B816" i="25"/>
  <c r="B682" i="25"/>
  <c r="B674" i="25"/>
  <c r="B541" i="25"/>
  <c r="B533" i="25"/>
  <c r="B399" i="25"/>
  <c r="B391" i="25"/>
  <c r="B257" i="25"/>
  <c r="B249" i="25"/>
  <c r="B241" i="25"/>
  <c r="B107" i="25"/>
  <c r="B99" i="25"/>
  <c r="B1404" i="25"/>
  <c r="B1265" i="25"/>
  <c r="B1257" i="25"/>
  <c r="B1249" i="25"/>
  <c r="B1115" i="25"/>
  <c r="B1107" i="25"/>
  <c r="B973" i="25"/>
  <c r="B965" i="25"/>
  <c r="B831" i="25"/>
  <c r="B823" i="25"/>
  <c r="B689" i="25"/>
  <c r="B681" i="25"/>
  <c r="B673" i="25"/>
  <c r="B540" i="25"/>
  <c r="B532" i="25"/>
  <c r="B398" i="25"/>
  <c r="B390" i="25"/>
  <c r="B256" i="25"/>
  <c r="B248" i="25"/>
  <c r="B240" i="25"/>
  <c r="B106" i="25"/>
  <c r="B98" i="25"/>
  <c r="B1403" i="25"/>
  <c r="B1264" i="25"/>
  <c r="B1256" i="25"/>
  <c r="B1248" i="25"/>
  <c r="B1114" i="25"/>
  <c r="B1106" i="25"/>
  <c r="B972" i="25"/>
  <c r="B964" i="25"/>
  <c r="B830" i="25"/>
  <c r="B822" i="25"/>
  <c r="B688" i="25"/>
  <c r="B680" i="25"/>
  <c r="B672" i="25"/>
  <c r="B539" i="25"/>
  <c r="B531" i="25"/>
  <c r="B397" i="25"/>
  <c r="B389" i="25"/>
  <c r="B255" i="25"/>
  <c r="B247" i="25"/>
  <c r="B105" i="25"/>
  <c r="B97" i="25"/>
  <c r="B1402" i="25"/>
  <c r="B1263" i="25"/>
  <c r="B1255" i="25"/>
  <c r="B1121" i="25"/>
  <c r="B1113" i="25"/>
  <c r="B1105" i="25"/>
  <c r="B971" i="25"/>
  <c r="B963" i="25"/>
  <c r="B829" i="25"/>
  <c r="B821" i="25"/>
  <c r="B687" i="25"/>
  <c r="B679" i="25"/>
  <c r="B538" i="25"/>
  <c r="B530" i="25"/>
  <c r="B396" i="25"/>
  <c r="B388" i="25"/>
  <c r="B254" i="25"/>
  <c r="B246" i="25"/>
  <c r="B104" i="25"/>
  <c r="B96" i="25"/>
  <c r="C74" i="44"/>
  <c r="C84" i="44"/>
  <c r="C97" i="44"/>
  <c r="C140" i="44"/>
  <c r="C204" i="44"/>
  <c r="C158" i="44"/>
  <c r="C149" i="44"/>
  <c r="C175" i="44"/>
  <c r="C128" i="44"/>
  <c r="C192" i="44"/>
  <c r="C129" i="44"/>
  <c r="C193" i="44"/>
  <c r="C138" i="44"/>
  <c r="C202" i="44"/>
  <c r="C139" i="44"/>
  <c r="C203" i="44"/>
  <c r="B225" i="12"/>
  <c r="B233" i="12"/>
  <c r="B314" i="12"/>
  <c r="B322" i="12"/>
  <c r="B546" i="12"/>
  <c r="B554" i="12"/>
  <c r="B562" i="12"/>
  <c r="B876" i="12"/>
  <c r="B884" i="12"/>
  <c r="B1198" i="12"/>
  <c r="B1206" i="12"/>
  <c r="B1520" i="12"/>
  <c r="B1528" i="12"/>
  <c r="B1842" i="12"/>
  <c r="B1850" i="12"/>
  <c r="B1858" i="12"/>
  <c r="B2172" i="12"/>
  <c r="B2180" i="12"/>
  <c r="B2494" i="12"/>
  <c r="B2502" i="12"/>
  <c r="B2816" i="12"/>
  <c r="B2824" i="12"/>
  <c r="B3138" i="12"/>
  <c r="B3146" i="12"/>
  <c r="B3154" i="12"/>
  <c r="B3468" i="12"/>
  <c r="B3476" i="12"/>
  <c r="B3790" i="12"/>
  <c r="B3798" i="12"/>
  <c r="C72" i="44"/>
  <c r="C100" i="44"/>
  <c r="C85" i="44"/>
  <c r="C86" i="44"/>
  <c r="C115" i="44"/>
  <c r="C156" i="44"/>
  <c r="C173" i="44"/>
  <c r="C174" i="44"/>
  <c r="C127" i="44"/>
  <c r="C191" i="44"/>
  <c r="C144" i="44"/>
  <c r="C208" i="44"/>
  <c r="C145" i="44"/>
  <c r="C209" i="44"/>
  <c r="C154" i="44"/>
  <c r="C218" i="44"/>
  <c r="C155" i="44"/>
  <c r="C71" i="44"/>
  <c r="A113" i="36"/>
  <c r="C80" i="44"/>
  <c r="C82" i="44"/>
  <c r="C108" i="44"/>
  <c r="C93" i="44"/>
  <c r="C102" i="44"/>
  <c r="C89" i="44"/>
  <c r="C78" i="44"/>
  <c r="C164" i="44"/>
  <c r="C119" i="44"/>
  <c r="C182" i="44"/>
  <c r="C135" i="44"/>
  <c r="C199" i="44"/>
  <c r="C152" i="44"/>
  <c r="C216" i="44"/>
  <c r="C153" i="44"/>
  <c r="C217" i="44"/>
  <c r="C162" i="44"/>
  <c r="C125" i="44"/>
  <c r="C163" i="44"/>
  <c r="A122" i="36"/>
  <c r="B228" i="12"/>
  <c r="B236" i="12"/>
  <c r="B317" i="12"/>
  <c r="B325" i="12"/>
  <c r="B549" i="12"/>
  <c r="B557" i="12"/>
  <c r="B871" i="12"/>
  <c r="B879" i="12"/>
  <c r="B887" i="12"/>
  <c r="B1201" i="12"/>
  <c r="B1209" i="12"/>
  <c r="B1523" i="12"/>
  <c r="B1531" i="12"/>
  <c r="B1845" i="12"/>
  <c r="B1853" i="12"/>
  <c r="B2167" i="12"/>
  <c r="B2175" i="12"/>
  <c r="B2183" i="12"/>
  <c r="B2497" i="12"/>
  <c r="B2505" i="12"/>
  <c r="B2819" i="12"/>
  <c r="B2827" i="12"/>
  <c r="B3141" i="12"/>
  <c r="B3149" i="12"/>
  <c r="B3463" i="12"/>
  <c r="B3471" i="12"/>
  <c r="B3479" i="12"/>
  <c r="B3793" i="12"/>
  <c r="B3801" i="12"/>
  <c r="C88" i="44"/>
  <c r="C90" i="44"/>
  <c r="C116" i="44"/>
  <c r="C101" i="44"/>
  <c r="C118" i="44"/>
  <c r="C105" i="44"/>
  <c r="C94" i="44"/>
  <c r="C75" i="44"/>
  <c r="C87" i="44"/>
  <c r="C172" i="44"/>
  <c r="C126" i="44"/>
  <c r="C190" i="44"/>
  <c r="C143" i="44"/>
  <c r="C207" i="44"/>
  <c r="C160" i="44"/>
  <c r="C133" i="44"/>
  <c r="C161" i="44"/>
  <c r="C141" i="44"/>
  <c r="C170" i="44"/>
  <c r="C157" i="44"/>
  <c r="C171" i="44"/>
  <c r="B229" i="12"/>
  <c r="B237" i="12"/>
  <c r="B318" i="12"/>
  <c r="B326" i="12"/>
  <c r="B550" i="12"/>
  <c r="B558" i="12"/>
  <c r="B872" i="12"/>
  <c r="B880" i="12"/>
  <c r="B1194" i="12"/>
  <c r="B1202" i="12"/>
  <c r="B1210" i="12"/>
  <c r="B1524" i="12"/>
  <c r="B1532" i="12"/>
  <c r="B1846" i="12"/>
  <c r="B1854" i="12"/>
  <c r="B2168" i="12"/>
  <c r="B2176" i="12"/>
  <c r="B2490" i="12"/>
  <c r="B2498" i="12"/>
  <c r="B2506" i="12"/>
  <c r="B2820" i="12"/>
  <c r="B2828" i="12"/>
  <c r="B3142" i="12"/>
  <c r="B3150" i="12"/>
  <c r="B3464" i="12"/>
  <c r="B3472" i="12"/>
  <c r="B3786" i="12"/>
  <c r="B3794" i="12"/>
  <c r="B3802" i="12"/>
  <c r="C96" i="44"/>
  <c r="C98" i="44"/>
  <c r="C109" i="44"/>
  <c r="C110" i="44"/>
  <c r="C79" i="44"/>
  <c r="C70" i="44"/>
  <c r="C83" i="44"/>
  <c r="C99" i="44"/>
  <c r="C180" i="44"/>
  <c r="C134" i="44"/>
  <c r="C198" i="44"/>
  <c r="C151" i="44"/>
  <c r="C215" i="44"/>
  <c r="C168" i="44"/>
  <c r="C165" i="44"/>
  <c r="C169" i="44"/>
  <c r="C213" i="44"/>
  <c r="C178" i="44"/>
  <c r="C205" i="44"/>
  <c r="C179" i="44"/>
  <c r="C104" i="44"/>
  <c r="C106" i="44"/>
  <c r="C117" i="44"/>
  <c r="C95" i="44"/>
  <c r="C124" i="44"/>
  <c r="C188" i="44"/>
  <c r="C142" i="44"/>
  <c r="C206" i="44"/>
  <c r="C159" i="44"/>
  <c r="C181" i="44"/>
  <c r="C176" i="44"/>
  <c r="C189" i="44"/>
  <c r="C177" i="44"/>
  <c r="C122" i="44"/>
  <c r="C186" i="44"/>
  <c r="C123" i="44"/>
  <c r="A69" i="20"/>
  <c r="K8" i="27"/>
  <c r="L8" i="27" s="1"/>
  <c r="H8" i="27"/>
  <c r="I8" i="27" s="1"/>
  <c r="B212" i="16"/>
  <c r="B25" i="16"/>
  <c r="C23" i="37"/>
  <c r="B42" i="16"/>
  <c r="C24" i="37"/>
  <c r="C25" i="37"/>
  <c r="B80" i="16"/>
  <c r="B29" i="16"/>
  <c r="B86" i="16"/>
  <c r="B124" i="16"/>
  <c r="B120" i="16"/>
  <c r="A33" i="20"/>
  <c r="B33" i="16"/>
  <c r="B140" i="16"/>
  <c r="H7" i="27"/>
  <c r="I7" i="27" s="1"/>
  <c r="B187" i="16"/>
  <c r="B209" i="16"/>
  <c r="B227" i="16"/>
  <c r="H10" i="27"/>
  <c r="I10" i="27" s="1"/>
  <c r="B199" i="16"/>
  <c r="B185" i="16"/>
  <c r="B190" i="16"/>
  <c r="B221" i="16"/>
  <c r="D10" i="27"/>
  <c r="E10" i="27" s="1"/>
  <c r="K7" i="27"/>
  <c r="L7" i="27" s="1"/>
  <c r="D9" i="27"/>
  <c r="E9" i="27" s="1"/>
  <c r="B172" i="16"/>
  <c r="B171" i="16"/>
  <c r="B208" i="16"/>
  <c r="D7" i="27"/>
  <c r="E7" i="27" s="1"/>
  <c r="K10" i="27"/>
  <c r="L10" i="27" s="1"/>
  <c r="C216" i="25"/>
  <c r="B180" i="16"/>
  <c r="B166" i="16"/>
  <c r="B226" i="16"/>
  <c r="B173" i="16"/>
  <c r="B220" i="16"/>
  <c r="H9" i="27"/>
  <c r="I9" i="27" s="1"/>
  <c r="K9" i="27"/>
  <c r="L9" i="27" s="1"/>
  <c r="B203" i="16"/>
  <c r="B186" i="16"/>
  <c r="B163" i="16"/>
  <c r="B225" i="16"/>
  <c r="C456" i="25"/>
  <c r="B184" i="16"/>
  <c r="B167" i="16"/>
  <c r="B206" i="16"/>
  <c r="C8" i="25"/>
  <c r="C311" i="25"/>
  <c r="C52" i="25"/>
  <c r="C347" i="25"/>
  <c r="C503" i="25"/>
  <c r="C161" i="25"/>
  <c r="N18" i="27"/>
  <c r="C46" i="25"/>
  <c r="C471" i="25"/>
  <c r="C37" i="25"/>
  <c r="C488" i="25"/>
  <c r="C377" i="25"/>
  <c r="C379" i="25"/>
  <c r="C214" i="25"/>
  <c r="C284" i="25"/>
  <c r="C163" i="16"/>
  <c r="J14" i="18"/>
  <c r="B118" i="16"/>
  <c r="B109" i="16"/>
  <c r="B91" i="16"/>
  <c r="B135" i="16"/>
  <c r="B133" i="16"/>
  <c r="B154" i="16"/>
  <c r="B176" i="16"/>
  <c r="C187" i="16"/>
  <c r="N20" i="27"/>
  <c r="C490" i="25"/>
  <c r="C577" i="25"/>
  <c r="C69" i="25"/>
  <c r="C520" i="25"/>
  <c r="C312" i="25"/>
  <c r="C344" i="25"/>
  <c r="C184" i="25"/>
  <c r="C19" i="37"/>
  <c r="C26" i="37"/>
  <c r="B112" i="16"/>
  <c r="B101" i="16"/>
  <c r="B126" i="16"/>
  <c r="B96" i="16"/>
  <c r="B146" i="16"/>
  <c r="C133" i="25"/>
  <c r="C51" i="25"/>
  <c r="C142" i="25"/>
  <c r="C381" i="25"/>
  <c r="C376" i="25"/>
  <c r="C205" i="25"/>
  <c r="C20" i="37"/>
  <c r="F9" i="10"/>
  <c r="B99" i="16"/>
  <c r="B92" i="16"/>
  <c r="B113" i="16"/>
  <c r="B95" i="16"/>
  <c r="B145" i="16"/>
  <c r="B104" i="16"/>
  <c r="B196" i="16"/>
  <c r="C224" i="16"/>
  <c r="C168" i="16"/>
  <c r="C38" i="25"/>
  <c r="C438" i="25"/>
  <c r="C473" i="25"/>
  <c r="C309" i="25"/>
  <c r="C164" i="25"/>
  <c r="C239" i="25"/>
  <c r="E31" i="37"/>
  <c r="B23" i="27"/>
  <c r="B93" i="16"/>
  <c r="B153" i="16"/>
  <c r="B136" i="16"/>
  <c r="B132" i="16"/>
  <c r="B148" i="16"/>
  <c r="B110" i="16"/>
  <c r="B10" i="46"/>
  <c r="B160" i="16"/>
  <c r="C112" i="16"/>
  <c r="C506" i="25"/>
  <c r="C507" i="25"/>
  <c r="C518" i="25"/>
  <c r="C353" i="25"/>
  <c r="C198" i="25"/>
  <c r="C167" i="25"/>
  <c r="K237" i="16"/>
  <c r="K238" i="16"/>
  <c r="B147" i="16"/>
  <c r="B127" i="16"/>
  <c r="B149" i="16"/>
  <c r="B155" i="16"/>
  <c r="B116" i="16"/>
  <c r="C124" i="16"/>
  <c r="N19" i="27"/>
  <c r="C55" i="25"/>
  <c r="C40" i="25"/>
  <c r="C527" i="25"/>
  <c r="E1741" i="25" s="1"/>
  <c r="E1740" i="25" s="1"/>
  <c r="E1739" i="25" s="1"/>
  <c r="E1738" i="25" s="1"/>
  <c r="C350" i="25"/>
  <c r="C194" i="25"/>
  <c r="C203" i="25"/>
  <c r="B150" i="16"/>
  <c r="B134" i="16"/>
  <c r="B152" i="16"/>
  <c r="B129" i="16"/>
  <c r="B114" i="16"/>
  <c r="B119" i="16"/>
  <c r="B192" i="16"/>
  <c r="C137" i="16"/>
  <c r="C470" i="25"/>
  <c r="C135" i="25"/>
  <c r="C136" i="25"/>
  <c r="C302" i="25"/>
  <c r="C382" i="25"/>
  <c r="C188" i="25"/>
  <c r="C286" i="25"/>
  <c r="C165" i="16"/>
  <c r="E45" i="36"/>
  <c r="B137" i="16"/>
  <c r="B128" i="16"/>
  <c r="B144" i="16"/>
  <c r="B115" i="16"/>
  <c r="B98" i="16"/>
  <c r="B111" i="16"/>
  <c r="E238" i="16"/>
  <c r="B66" i="16"/>
  <c r="B156" i="16"/>
  <c r="C7" i="25"/>
  <c r="C78" i="25"/>
  <c r="C10" i="25"/>
  <c r="C463" i="25"/>
  <c r="C54" i="25"/>
  <c r="C521" i="25"/>
  <c r="C63" i="25"/>
  <c r="C481" i="25"/>
  <c r="C60" i="25"/>
  <c r="C482" i="25"/>
  <c r="C565" i="25"/>
  <c r="C59" i="25"/>
  <c r="C449" i="25"/>
  <c r="C522" i="25"/>
  <c r="C48" i="25"/>
  <c r="C146" i="25"/>
  <c r="C9" i="25"/>
  <c r="C41" i="25"/>
  <c r="C73" i="25"/>
  <c r="C147" i="25"/>
  <c r="C478" i="25"/>
  <c r="C526" i="25"/>
  <c r="C567" i="25"/>
  <c r="C140" i="25"/>
  <c r="C460" i="25"/>
  <c r="C492" i="25"/>
  <c r="C524" i="25"/>
  <c r="C318" i="25"/>
  <c r="C315" i="25"/>
  <c r="C429" i="25"/>
  <c r="C316" i="25"/>
  <c r="C433" i="25"/>
  <c r="C313" i="25"/>
  <c r="C369" i="25"/>
  <c r="C354" i="25"/>
  <c r="C422" i="25"/>
  <c r="C351" i="25"/>
  <c r="C383" i="25"/>
  <c r="C348" i="25"/>
  <c r="C380" i="25"/>
  <c r="C181" i="25"/>
  <c r="C215" i="25"/>
  <c r="C211" i="25"/>
  <c r="C190" i="25"/>
  <c r="C177" i="25"/>
  <c r="C231" i="25"/>
  <c r="C185" i="25"/>
  <c r="C206" i="25"/>
  <c r="C289" i="25"/>
  <c r="C171" i="25"/>
  <c r="C217" i="25"/>
  <c r="C287" i="25"/>
  <c r="C220" i="25"/>
  <c r="C288" i="25"/>
  <c r="B19" i="16"/>
  <c r="B79" i="16"/>
  <c r="B20" i="16"/>
  <c r="B76" i="16"/>
  <c r="B81" i="16"/>
  <c r="B65" i="16"/>
  <c r="B58" i="16"/>
  <c r="B44" i="16"/>
  <c r="B46" i="16"/>
  <c r="B32" i="16"/>
  <c r="B49" i="16"/>
  <c r="B69" i="16"/>
  <c r="B89" i="16"/>
  <c r="C114" i="16"/>
  <c r="C125" i="16"/>
  <c r="C139" i="16"/>
  <c r="C171" i="16"/>
  <c r="C191" i="16"/>
  <c r="C210" i="16"/>
  <c r="C229" i="16"/>
  <c r="C26" i="25"/>
  <c r="C442" i="25"/>
  <c r="C42" i="25"/>
  <c r="C485" i="25"/>
  <c r="C70" i="25"/>
  <c r="C573" i="25"/>
  <c r="C75" i="25"/>
  <c r="C502" i="25"/>
  <c r="C68" i="25"/>
  <c r="C493" i="25"/>
  <c r="C581" i="25"/>
  <c r="C67" i="25"/>
  <c r="C459" i="25"/>
  <c r="C574" i="25"/>
  <c r="C56" i="25"/>
  <c r="C439" i="25"/>
  <c r="C13" i="25"/>
  <c r="C45" i="25"/>
  <c r="C77" i="25"/>
  <c r="C441" i="25"/>
  <c r="C483" i="25"/>
  <c r="C570" i="25"/>
  <c r="C571" i="25"/>
  <c r="C144" i="25"/>
  <c r="C464" i="25"/>
  <c r="C496" i="25"/>
  <c r="C564" i="25"/>
  <c r="C326" i="25"/>
  <c r="C319" i="25"/>
  <c r="C322" i="25"/>
  <c r="C320" i="25"/>
  <c r="C330" i="25"/>
  <c r="C317" i="25"/>
  <c r="C421" i="25"/>
  <c r="C358" i="25"/>
  <c r="C426" i="25"/>
  <c r="C355" i="25"/>
  <c r="C423" i="25"/>
  <c r="C352" i="25"/>
  <c r="C420" i="25"/>
  <c r="C165" i="25"/>
  <c r="C281" i="25"/>
  <c r="C226" i="25"/>
  <c r="C193" i="25"/>
  <c r="C197" i="25"/>
  <c r="C152" i="25"/>
  <c r="C186" i="25"/>
  <c r="C207" i="25"/>
  <c r="C290" i="25"/>
  <c r="C175" i="25"/>
  <c r="C218" i="25"/>
  <c r="C192" i="25"/>
  <c r="C224" i="25"/>
  <c r="C292" i="25"/>
  <c r="K236" i="16"/>
  <c r="B73" i="16"/>
  <c r="B35" i="16"/>
  <c r="B57" i="16"/>
  <c r="B37" i="16"/>
  <c r="B31" i="16"/>
  <c r="B52" i="16"/>
  <c r="B84" i="16"/>
  <c r="B105" i="16"/>
  <c r="B121" i="16"/>
  <c r="B125" i="16"/>
  <c r="B141" i="16"/>
  <c r="B157" i="16"/>
  <c r="B161" i="16"/>
  <c r="B177" i="16"/>
  <c r="B193" i="16"/>
  <c r="B197" i="16"/>
  <c r="B213" i="16"/>
  <c r="C102" i="16"/>
  <c r="C128" i="16"/>
  <c r="C140" i="16"/>
  <c r="C152" i="16"/>
  <c r="C172" i="16"/>
  <c r="C192" i="16"/>
  <c r="C212" i="16"/>
  <c r="C230" i="16"/>
  <c r="C58" i="25"/>
  <c r="C513" i="25"/>
  <c r="C74" i="25"/>
  <c r="C18" i="25"/>
  <c r="C86" i="25"/>
  <c r="C11" i="25"/>
  <c r="C83" i="25"/>
  <c r="C514" i="25"/>
  <c r="C76" i="25"/>
  <c r="C498" i="25"/>
  <c r="C15" i="25"/>
  <c r="C71" i="25"/>
  <c r="C465" i="25"/>
  <c r="C12" i="25"/>
  <c r="C64" i="25"/>
  <c r="C445" i="25"/>
  <c r="C17" i="25"/>
  <c r="C49" i="25"/>
  <c r="C81" i="25"/>
  <c r="C446" i="25"/>
  <c r="C489" i="25"/>
  <c r="C578" i="25"/>
  <c r="C575" i="25"/>
  <c r="C148" i="25"/>
  <c r="C468" i="25"/>
  <c r="C500" i="25"/>
  <c r="C568" i="25"/>
  <c r="C306" i="25"/>
  <c r="C341" i="25"/>
  <c r="C323" i="25"/>
  <c r="C373" i="25"/>
  <c r="C324" i="25"/>
  <c r="C357" i="25"/>
  <c r="C321" i="25"/>
  <c r="C437" i="25"/>
  <c r="C362" i="25"/>
  <c r="C430" i="25"/>
  <c r="C359" i="25"/>
  <c r="C427" i="25"/>
  <c r="C356" i="25"/>
  <c r="C424" i="25"/>
  <c r="C182" i="25"/>
  <c r="C160" i="25"/>
  <c r="C279" i="25"/>
  <c r="C199" i="25"/>
  <c r="C209" i="25"/>
  <c r="C153" i="25"/>
  <c r="C210" i="25"/>
  <c r="C221" i="25"/>
  <c r="C291" i="25"/>
  <c r="C179" i="25"/>
  <c r="C219" i="25"/>
  <c r="C196" i="25"/>
  <c r="C228" i="25"/>
  <c r="B24" i="16"/>
  <c r="B83" i="16"/>
  <c r="B28" i="16"/>
  <c r="B61" i="16"/>
  <c r="B64" i="16"/>
  <c r="B41" i="16"/>
  <c r="B224" i="16"/>
  <c r="B30" i="16"/>
  <c r="B67" i="16"/>
  <c r="B87" i="16"/>
  <c r="B230" i="16"/>
  <c r="C103" i="16"/>
  <c r="C131" i="16"/>
  <c r="C142" i="16"/>
  <c r="C153" i="16"/>
  <c r="C174" i="16"/>
  <c r="C193" i="16"/>
  <c r="C213" i="16"/>
  <c r="C232" i="16"/>
  <c r="B228" i="16"/>
  <c r="C91" i="25"/>
  <c r="C34" i="25"/>
  <c r="C149" i="25"/>
  <c r="C50" i="25"/>
  <c r="C143" i="25"/>
  <c r="C23" i="25"/>
  <c r="C93" i="25"/>
  <c r="C566" i="25"/>
  <c r="C94" i="25"/>
  <c r="C509" i="25"/>
  <c r="C19" i="25"/>
  <c r="C79" i="25"/>
  <c r="C475" i="25"/>
  <c r="C20" i="25"/>
  <c r="C72" i="25"/>
  <c r="C455" i="25"/>
  <c r="C21" i="25"/>
  <c r="C53" i="25"/>
  <c r="C85" i="25"/>
  <c r="C451" i="25"/>
  <c r="C494" i="25"/>
  <c r="C511" i="25"/>
  <c r="C579" i="25"/>
  <c r="C440" i="25"/>
  <c r="C472" i="25"/>
  <c r="C504" i="25"/>
  <c r="C572" i="25"/>
  <c r="C294" i="25"/>
  <c r="C295" i="25"/>
  <c r="C327" i="25"/>
  <c r="C296" i="25"/>
  <c r="C328" i="25"/>
  <c r="C425" i="25"/>
  <c r="C325" i="25"/>
  <c r="C334" i="25"/>
  <c r="C366" i="25"/>
  <c r="C434" i="25"/>
  <c r="C363" i="25"/>
  <c r="C431" i="25"/>
  <c r="C360" i="25"/>
  <c r="C428" i="25"/>
  <c r="C213" i="25"/>
  <c r="C162" i="25"/>
  <c r="C157" i="25"/>
  <c r="C229" i="25"/>
  <c r="C277" i="25"/>
  <c r="C154" i="25"/>
  <c r="C225" i="25"/>
  <c r="C222" i="25"/>
  <c r="C151" i="25"/>
  <c r="C183" i="25"/>
  <c r="C233" i="25"/>
  <c r="C200" i="25"/>
  <c r="C232" i="25"/>
  <c r="B75" i="16"/>
  <c r="B72" i="16"/>
  <c r="B63" i="16"/>
  <c r="B39" i="16"/>
  <c r="B50" i="16"/>
  <c r="B70" i="16"/>
  <c r="B102" i="16"/>
  <c r="B106" i="16"/>
  <c r="B122" i="16"/>
  <c r="B138" i="16"/>
  <c r="B142" i="16"/>
  <c r="B158" i="16"/>
  <c r="B174" i="16"/>
  <c r="B178" i="16"/>
  <c r="B194" i="16"/>
  <c r="B210" i="16"/>
  <c r="B214" i="16"/>
  <c r="C104" i="16"/>
  <c r="C117" i="16"/>
  <c r="C132" i="16"/>
  <c r="C144" i="16"/>
  <c r="C156" i="16"/>
  <c r="C177" i="16"/>
  <c r="C196" i="16"/>
  <c r="C215" i="16"/>
  <c r="A83" i="20"/>
  <c r="C458" i="25"/>
  <c r="C66" i="25"/>
  <c r="C501" i="25"/>
  <c r="C82" i="25"/>
  <c r="C453" i="25"/>
  <c r="C31" i="25"/>
  <c r="C145" i="25"/>
  <c r="C16" i="25"/>
  <c r="C141" i="25"/>
  <c r="C517" i="25"/>
  <c r="C27" i="25"/>
  <c r="C87" i="25"/>
  <c r="C486" i="25"/>
  <c r="C24" i="25"/>
  <c r="C80" i="25"/>
  <c r="C466" i="25"/>
  <c r="C25" i="25"/>
  <c r="C57" i="25"/>
  <c r="C90" i="25"/>
  <c r="C457" i="25"/>
  <c r="C499" i="25"/>
  <c r="C515" i="25"/>
  <c r="C88" i="25"/>
  <c r="C444" i="25"/>
  <c r="C476" i="25"/>
  <c r="C508" i="25"/>
  <c r="C576" i="25"/>
  <c r="C310" i="25"/>
  <c r="C299" i="25"/>
  <c r="C331" i="25"/>
  <c r="C300" i="25"/>
  <c r="C332" i="25"/>
  <c r="C297" i="25"/>
  <c r="C329" i="25"/>
  <c r="C338" i="25"/>
  <c r="C370" i="25"/>
  <c r="C335" i="25"/>
  <c r="C367" i="25"/>
  <c r="C435" i="25"/>
  <c r="C364" i="25"/>
  <c r="C432" i="25"/>
  <c r="C180" i="25"/>
  <c r="C176" i="25"/>
  <c r="C158" i="25"/>
  <c r="C282" i="25"/>
  <c r="C156" i="25"/>
  <c r="C168" i="25"/>
  <c r="C227" i="25"/>
  <c r="C223" i="25"/>
  <c r="C155" i="25"/>
  <c r="C187" i="25"/>
  <c r="C234" i="25"/>
  <c r="C204" i="25"/>
  <c r="C236" i="25"/>
  <c r="B78" i="16"/>
  <c r="B22" i="16"/>
  <c r="B21" i="16"/>
  <c r="B56" i="16"/>
  <c r="B43" i="16"/>
  <c r="B47" i="16"/>
  <c r="B53" i="16"/>
  <c r="B85" i="16"/>
  <c r="B231" i="16"/>
  <c r="C106" i="16"/>
  <c r="C120" i="16"/>
  <c r="C133" i="16"/>
  <c r="C145" i="16"/>
  <c r="C159" i="16"/>
  <c r="C182" i="16"/>
  <c r="C201" i="16"/>
  <c r="C221" i="16"/>
  <c r="C479" i="25"/>
  <c r="C138" i="25"/>
  <c r="C30" i="25"/>
  <c r="C447" i="25"/>
  <c r="C474" i="25"/>
  <c r="C39" i="25"/>
  <c r="C443" i="25"/>
  <c r="C28" i="25"/>
  <c r="C450" i="25"/>
  <c r="C525" i="25"/>
  <c r="C35" i="25"/>
  <c r="C134" i="25"/>
  <c r="C491" i="25"/>
  <c r="C32" i="25"/>
  <c r="C84" i="25"/>
  <c r="C477" i="25"/>
  <c r="C29" i="25"/>
  <c r="C61" i="25"/>
  <c r="C95" i="25"/>
  <c r="C462" i="25"/>
  <c r="C505" i="25"/>
  <c r="C519" i="25"/>
  <c r="C92" i="25"/>
  <c r="C448" i="25"/>
  <c r="C480" i="25"/>
  <c r="C512" i="25"/>
  <c r="C580" i="25"/>
  <c r="C298" i="25"/>
  <c r="C303" i="25"/>
  <c r="C345" i="25"/>
  <c r="C304" i="25"/>
  <c r="C349" i="25"/>
  <c r="C301" i="25"/>
  <c r="C333" i="25"/>
  <c r="C342" i="25"/>
  <c r="C374" i="25"/>
  <c r="C339" i="25"/>
  <c r="C371" i="25"/>
  <c r="C336" i="25"/>
  <c r="C368" i="25"/>
  <c r="C436" i="25"/>
  <c r="C195" i="25"/>
  <c r="C178" i="25"/>
  <c r="C172" i="25"/>
  <c r="C230" i="25"/>
  <c r="C173" i="25"/>
  <c r="C169" i="25"/>
  <c r="C278" i="25"/>
  <c r="C237" i="25"/>
  <c r="C159" i="25"/>
  <c r="C201" i="25"/>
  <c r="C235" i="25"/>
  <c r="C208" i="25"/>
  <c r="C276" i="25"/>
  <c r="B26" i="16"/>
  <c r="B82" i="16"/>
  <c r="B55" i="16"/>
  <c r="B60" i="16"/>
  <c r="B45" i="16"/>
  <c r="B36" i="16"/>
  <c r="B48" i="16"/>
  <c r="B68" i="16"/>
  <c r="B88" i="16"/>
  <c r="B103" i="16"/>
  <c r="B107" i="16"/>
  <c r="B123" i="16"/>
  <c r="B139" i="16"/>
  <c r="B143" i="16"/>
  <c r="B159" i="16"/>
  <c r="B175" i="16"/>
  <c r="B179" i="16"/>
  <c r="B195" i="16"/>
  <c r="B211" i="16"/>
  <c r="B215" i="16"/>
  <c r="C109" i="16"/>
  <c r="C122" i="16"/>
  <c r="C147" i="16"/>
  <c r="C160" i="16"/>
  <c r="C184" i="16"/>
  <c r="C202" i="16"/>
  <c r="C222" i="16"/>
  <c r="K20" i="27"/>
  <c r="L20" i="27" s="1"/>
  <c r="C14" i="25"/>
  <c r="C469" i="25"/>
  <c r="C62" i="25"/>
  <c r="C22" i="25"/>
  <c r="C495" i="25"/>
  <c r="C47" i="25"/>
  <c r="C454" i="25"/>
  <c r="C44" i="25"/>
  <c r="C461" i="25"/>
  <c r="C569" i="25"/>
  <c r="C43" i="25"/>
  <c r="C139" i="25"/>
  <c r="C497" i="25"/>
  <c r="C36" i="25"/>
  <c r="C89" i="25"/>
  <c r="C487" i="25"/>
  <c r="C33" i="25"/>
  <c r="C65" i="25"/>
  <c r="C137" i="25"/>
  <c r="C467" i="25"/>
  <c r="C510" i="25"/>
  <c r="C523" i="25"/>
  <c r="C452" i="25"/>
  <c r="C484" i="25"/>
  <c r="C516" i="25"/>
  <c r="C314" i="25"/>
  <c r="C307" i="25"/>
  <c r="C361" i="25"/>
  <c r="C308" i="25"/>
  <c r="C365" i="25"/>
  <c r="C305" i="25"/>
  <c r="C337" i="25"/>
  <c r="C346" i="25"/>
  <c r="C378" i="25"/>
  <c r="C343" i="25"/>
  <c r="C375" i="25"/>
  <c r="C340" i="25"/>
  <c r="C372" i="25"/>
  <c r="C150" i="25"/>
  <c r="C166" i="25"/>
  <c r="C191" i="25"/>
  <c r="C174" i="25"/>
  <c r="C283" i="25"/>
  <c r="C189" i="25"/>
  <c r="C170" i="25"/>
  <c r="C293" i="25"/>
  <c r="C238" i="25"/>
  <c r="C163" i="25"/>
  <c r="C202" i="25"/>
  <c r="C285" i="25"/>
  <c r="C212" i="25"/>
  <c r="C280" i="25"/>
  <c r="B23" i="16"/>
  <c r="B77" i="16"/>
  <c r="B27" i="16"/>
  <c r="B59" i="16"/>
  <c r="B62" i="16"/>
  <c r="B38" i="16"/>
  <c r="B40" i="16"/>
  <c r="B34" i="16"/>
  <c r="B51" i="16"/>
  <c r="C111" i="16"/>
  <c r="C123" i="16"/>
  <c r="C134" i="16"/>
  <c r="C150" i="16"/>
  <c r="C185" i="16"/>
  <c r="C204" i="16"/>
  <c r="C223" i="16"/>
  <c r="B169" i="16"/>
  <c r="B165" i="16"/>
  <c r="B202" i="16"/>
  <c r="B207" i="16"/>
  <c r="B181" i="16"/>
  <c r="C166" i="16"/>
  <c r="C176" i="16"/>
  <c r="C186" i="16"/>
  <c r="C194" i="16"/>
  <c r="C214" i="16"/>
  <c r="B189" i="16"/>
  <c r="B201" i="16"/>
  <c r="B217" i="16"/>
  <c r="B223" i="16"/>
  <c r="B183" i="16"/>
  <c r="B188" i="16"/>
  <c r="C582" i="25"/>
  <c r="C1302" i="12"/>
  <c r="C157" i="16"/>
  <c r="C151" i="16"/>
  <c r="C143" i="16"/>
  <c r="C135" i="16"/>
  <c r="C129" i="16"/>
  <c r="C121" i="16"/>
  <c r="C115" i="16"/>
  <c r="C107" i="16"/>
  <c r="C155" i="16"/>
  <c r="C149" i="16"/>
  <c r="C141" i="16"/>
  <c r="C127" i="16"/>
  <c r="C119" i="16"/>
  <c r="C113" i="16"/>
  <c r="C105" i="16"/>
  <c r="C108" i="16"/>
  <c r="C116" i="16"/>
  <c r="C126" i="16"/>
  <c r="C136" i="16"/>
  <c r="C146" i="16"/>
  <c r="C154" i="16"/>
  <c r="C178" i="16"/>
  <c r="C198" i="16"/>
  <c r="C206" i="16"/>
  <c r="C216" i="16"/>
  <c r="D55" i="30"/>
  <c r="B218" i="16"/>
  <c r="B168" i="16"/>
  <c r="B204" i="16"/>
  <c r="B170" i="16"/>
  <c r="B182" i="16"/>
  <c r="C1158" i="25"/>
  <c r="C2598" i="12"/>
  <c r="C233" i="16"/>
  <c r="C225" i="16"/>
  <c r="C219" i="16"/>
  <c r="C211" i="16"/>
  <c r="C205" i="16"/>
  <c r="C197" i="16"/>
  <c r="C189" i="16"/>
  <c r="C183" i="16"/>
  <c r="C175" i="16"/>
  <c r="C169" i="16"/>
  <c r="C231" i="16"/>
  <c r="C217" i="16"/>
  <c r="C209" i="16"/>
  <c r="C203" i="16"/>
  <c r="C195" i="16"/>
  <c r="C181" i="16"/>
  <c r="C173" i="16"/>
  <c r="C167" i="16"/>
  <c r="C179" i="16"/>
  <c r="C188" i="16"/>
  <c r="C199" i="16"/>
  <c r="C207" i="16"/>
  <c r="C218" i="16"/>
  <c r="C227" i="16"/>
  <c r="D87" i="30"/>
  <c r="B205" i="16"/>
  <c r="B198" i="16"/>
  <c r="B216" i="16"/>
  <c r="B191" i="16"/>
  <c r="B164" i="16"/>
  <c r="B219" i="16"/>
  <c r="B233" i="16"/>
  <c r="B229" i="16"/>
  <c r="B232" i="16"/>
  <c r="C110" i="16"/>
  <c r="C118" i="16"/>
  <c r="C130" i="16"/>
  <c r="C138" i="16"/>
  <c r="C148" i="16"/>
  <c r="C158" i="16"/>
  <c r="C170" i="16"/>
  <c r="C180" i="16"/>
  <c r="C190" i="16"/>
  <c r="C200" i="16"/>
  <c r="C208" i="16"/>
  <c r="C220" i="16"/>
  <c r="C228" i="16"/>
  <c r="E15" i="46"/>
  <c r="C15" i="46" s="1"/>
  <c r="B1536" i="25"/>
  <c r="G11" i="27"/>
  <c r="J20" i="27"/>
  <c r="B1397" i="25"/>
  <c r="B1405" i="25"/>
  <c r="B1540" i="25"/>
  <c r="B1398" i="25"/>
  <c r="B1406" i="25"/>
  <c r="B1543" i="25"/>
  <c r="B1400" i="25"/>
  <c r="B1408" i="25"/>
  <c r="B1550" i="25"/>
  <c r="B1393" i="25"/>
  <c r="B1401" i="25"/>
  <c r="B1409" i="25"/>
  <c r="B1552" i="25"/>
  <c r="B1546" i="25"/>
  <c r="M7" i="27"/>
  <c r="B1538" i="25"/>
  <c r="M28" i="27"/>
  <c r="B1542" i="25"/>
  <c r="M1751" i="25"/>
  <c r="K1751" i="25"/>
  <c r="B1681" i="25"/>
  <c r="L1741" i="25"/>
  <c r="M17" i="27"/>
  <c r="F29" i="27"/>
  <c r="B1547" i="25"/>
  <c r="G20" i="27"/>
  <c r="B1541" i="25"/>
  <c r="B1687" i="25"/>
  <c r="C397" i="25"/>
  <c r="B1690" i="25"/>
  <c r="D20" i="27"/>
  <c r="E20" i="27" s="1"/>
  <c r="B1548" i="25"/>
  <c r="B1684" i="25"/>
  <c r="B1549" i="25"/>
  <c r="B1685" i="25"/>
  <c r="C538" i="25"/>
  <c r="B1544" i="25"/>
  <c r="B1553" i="25"/>
  <c r="C541" i="25"/>
  <c r="P1741" i="25"/>
  <c r="B1688" i="25"/>
  <c r="C29" i="27"/>
  <c r="K14" i="18" s="1"/>
  <c r="B1551" i="25"/>
  <c r="B1680" i="25"/>
  <c r="M9" i="27"/>
  <c r="C393" i="25"/>
  <c r="C537" i="25"/>
  <c r="C542" i="25"/>
  <c r="B1682" i="25"/>
  <c r="B1694" i="25"/>
  <c r="N1741" i="25"/>
  <c r="N1751" i="25"/>
  <c r="L1751" i="25"/>
  <c r="K1746" i="25"/>
  <c r="J11" i="27"/>
  <c r="M25" i="27"/>
  <c r="F20" i="27"/>
  <c r="B1683" i="25"/>
  <c r="C401" i="25"/>
  <c r="C533" i="25"/>
  <c r="E16" i="27"/>
  <c r="O1746" i="25"/>
  <c r="C390" i="25"/>
  <c r="B1686" i="25"/>
  <c r="M27" i="27"/>
  <c r="C386" i="25"/>
  <c r="C398" i="25"/>
  <c r="C530" i="25"/>
  <c r="J1751" i="25"/>
  <c r="M1746" i="25"/>
  <c r="P1751" i="25"/>
  <c r="O1741" i="25"/>
  <c r="M1741" i="25"/>
  <c r="J1741" i="25"/>
  <c r="C389" i="25"/>
  <c r="C394" i="25"/>
  <c r="C529" i="25"/>
  <c r="C534" i="25"/>
  <c r="C545" i="25"/>
  <c r="N1746" i="25"/>
  <c r="C100" i="25"/>
  <c r="C111" i="25"/>
  <c r="C242" i="25"/>
  <c r="C253" i="25"/>
  <c r="G29" i="27"/>
  <c r="C96" i="25"/>
  <c r="C107" i="25"/>
  <c r="C249" i="25"/>
  <c r="C254" i="25"/>
  <c r="C103" i="25"/>
  <c r="C108" i="25"/>
  <c r="C245" i="25"/>
  <c r="C250" i="25"/>
  <c r="C99" i="25"/>
  <c r="C104" i="25"/>
  <c r="C241" i="25"/>
  <c r="C246" i="25"/>
  <c r="C257" i="25"/>
  <c r="H20" i="27"/>
  <c r="I20" i="27" s="1"/>
  <c r="M8" i="27"/>
  <c r="C11" i="27"/>
  <c r="K12" i="18" s="1"/>
  <c r="L1746" i="25"/>
  <c r="J1746" i="25"/>
  <c r="C20" i="27"/>
  <c r="K13" i="18" s="1"/>
  <c r="O1751" i="25"/>
  <c r="P1746" i="25"/>
  <c r="C97" i="25"/>
  <c r="C101" i="25"/>
  <c r="C105" i="25"/>
  <c r="C109" i="25"/>
  <c r="C243" i="25"/>
  <c r="C247" i="25"/>
  <c r="C251" i="25"/>
  <c r="C255" i="25"/>
  <c r="C387" i="25"/>
  <c r="C391" i="25"/>
  <c r="C395" i="25"/>
  <c r="C399" i="25"/>
  <c r="C531" i="25"/>
  <c r="C535" i="25"/>
  <c r="C539" i="25"/>
  <c r="C543" i="25"/>
  <c r="B1691" i="25"/>
  <c r="B1695" i="25"/>
  <c r="C98" i="25"/>
  <c r="C102" i="25"/>
  <c r="C106" i="25"/>
  <c r="C110" i="25"/>
  <c r="C240" i="25"/>
  <c r="C244" i="25"/>
  <c r="C248" i="25"/>
  <c r="C252" i="25"/>
  <c r="C256" i="25"/>
  <c r="C384" i="25"/>
  <c r="C388" i="25"/>
  <c r="C392" i="25"/>
  <c r="C396" i="25"/>
  <c r="C400" i="25"/>
  <c r="C528" i="25"/>
  <c r="C532" i="25"/>
  <c r="C536" i="25"/>
  <c r="C540" i="25"/>
  <c r="C544" i="25"/>
  <c r="B1692" i="25"/>
  <c r="B1696" i="25"/>
  <c r="B1689" i="25"/>
  <c r="B1693" i="25"/>
  <c r="B1697" i="25"/>
  <c r="D24" i="30"/>
  <c r="A24" i="30" s="1"/>
  <c r="A23" i="30"/>
  <c r="D31" i="30"/>
  <c r="A31" i="30" s="1"/>
  <c r="D27" i="30"/>
  <c r="A27" i="30" s="1"/>
  <c r="D35" i="30"/>
  <c r="A35" i="30" s="1"/>
  <c r="D34" i="30"/>
  <c r="A34" i="30" s="1"/>
  <c r="D33" i="30"/>
  <c r="A33" i="30" s="1"/>
  <c r="D26" i="30"/>
  <c r="A26" i="30" s="1"/>
  <c r="D32" i="30"/>
  <c r="A32" i="30" s="1"/>
  <c r="C30" i="30"/>
  <c r="C31" i="30"/>
  <c r="C54" i="30"/>
  <c r="C55" i="30"/>
  <c r="C62" i="30"/>
  <c r="C100" i="30"/>
  <c r="C27" i="30"/>
  <c r="D46" i="30"/>
  <c r="A46" i="30" s="1"/>
  <c r="C36" i="30"/>
  <c r="C76" i="30"/>
  <c r="D47" i="30"/>
  <c r="A47" i="30" s="1"/>
  <c r="C38" i="30"/>
  <c r="C78" i="30"/>
  <c r="D54" i="30"/>
  <c r="C39" i="30"/>
  <c r="C84" i="30"/>
  <c r="C46" i="30"/>
  <c r="C87" i="30"/>
  <c r="C52" i="30"/>
  <c r="C95" i="30"/>
  <c r="C68" i="30"/>
  <c r="C103" i="30"/>
  <c r="C71" i="30"/>
  <c r="C111" i="30"/>
  <c r="C60" i="30"/>
  <c r="C79" i="30"/>
  <c r="C108" i="30"/>
  <c r="C44" i="30"/>
  <c r="C63" i="30"/>
  <c r="C86" i="30"/>
  <c r="C116" i="30"/>
  <c r="C47" i="30"/>
  <c r="C70" i="30"/>
  <c r="C92" i="30"/>
  <c r="D42" i="30"/>
  <c r="A42" i="30" s="1"/>
  <c r="C28" i="30"/>
  <c r="D43" i="30"/>
  <c r="A43" i="30" s="1"/>
  <c r="C94" i="30"/>
  <c r="C102" i="30"/>
  <c r="C110" i="30"/>
  <c r="C118" i="30"/>
  <c r="D44" i="30"/>
  <c r="A44" i="30" s="1"/>
  <c r="C32" i="30"/>
  <c r="C40" i="30"/>
  <c r="C48" i="30"/>
  <c r="C56" i="30"/>
  <c r="C64" i="30"/>
  <c r="C72" i="30"/>
  <c r="C80" i="30"/>
  <c r="C88" i="30"/>
  <c r="C96" i="30"/>
  <c r="C104" i="30"/>
  <c r="C112" i="30"/>
  <c r="D38" i="30"/>
  <c r="A38" i="30" s="1"/>
  <c r="D48" i="30"/>
  <c r="A48" i="30" s="1"/>
  <c r="C33" i="30"/>
  <c r="C41" i="30"/>
  <c r="C49" i="30"/>
  <c r="C57" i="30"/>
  <c r="C65" i="30"/>
  <c r="C73" i="30"/>
  <c r="C81" i="30"/>
  <c r="C89" i="30"/>
  <c r="C97" i="30"/>
  <c r="C105" i="30"/>
  <c r="C113" i="30"/>
  <c r="D39" i="30"/>
  <c r="A39" i="30" s="1"/>
  <c r="D49" i="30"/>
  <c r="A49" i="30" s="1"/>
  <c r="C25" i="30"/>
  <c r="C34" i="30"/>
  <c r="C42" i="30"/>
  <c r="C50" i="30"/>
  <c r="C58" i="30"/>
  <c r="C66" i="30"/>
  <c r="C74" i="30"/>
  <c r="C82" i="30"/>
  <c r="C90" i="30"/>
  <c r="C98" i="30"/>
  <c r="C106" i="30"/>
  <c r="C114" i="30"/>
  <c r="D40" i="30"/>
  <c r="A40" i="30" s="1"/>
  <c r="D50" i="30"/>
  <c r="A50" i="30" s="1"/>
  <c r="C26" i="30"/>
  <c r="C35" i="30"/>
  <c r="C43" i="30"/>
  <c r="C51" i="30"/>
  <c r="C59" i="30"/>
  <c r="C67" i="30"/>
  <c r="C75" i="30"/>
  <c r="C83" i="30"/>
  <c r="C91" i="30"/>
  <c r="C99" i="30"/>
  <c r="C107" i="30"/>
  <c r="D41" i="30"/>
  <c r="A41" i="30" s="1"/>
  <c r="D51" i="30"/>
  <c r="A51" i="30" s="1"/>
  <c r="D36" i="30"/>
  <c r="A36" i="30" s="1"/>
  <c r="Q260" i="25" l="1"/>
  <c r="R548" i="25"/>
  <c r="R273" i="25"/>
  <c r="Q553" i="25"/>
  <c r="Q561" i="25"/>
  <c r="R419" i="25"/>
  <c r="R275" i="25"/>
  <c r="R130" i="25"/>
  <c r="Q547" i="25"/>
  <c r="S547" i="25" s="1"/>
  <c r="D75" i="30"/>
  <c r="A75" i="30" s="1"/>
  <c r="D69" i="30"/>
  <c r="A69" i="30" s="1"/>
  <c r="D61" i="30"/>
  <c r="A61" i="30" s="1"/>
  <c r="A55" i="30"/>
  <c r="D85" i="30"/>
  <c r="A85" i="30" s="1"/>
  <c r="D77" i="30"/>
  <c r="A77" i="30" s="1"/>
  <c r="R412" i="25"/>
  <c r="R127" i="25"/>
  <c r="Q406" i="25"/>
  <c r="D113" i="30"/>
  <c r="A113" i="30" s="1"/>
  <c r="D101" i="30"/>
  <c r="A101" i="30" s="1"/>
  <c r="D93" i="30"/>
  <c r="A93" i="30" s="1"/>
  <c r="A87" i="30"/>
  <c r="D117" i="30"/>
  <c r="A117" i="30" s="1"/>
  <c r="D109" i="30"/>
  <c r="A109" i="30" s="1"/>
  <c r="C1408" i="25"/>
  <c r="C1714" i="25"/>
  <c r="C1710" i="25"/>
  <c r="C1706" i="25"/>
  <c r="C1702" i="25"/>
  <c r="C1698" i="25"/>
  <c r="C1569" i="25"/>
  <c r="C1562" i="25"/>
  <c r="C1422" i="25"/>
  <c r="C1419" i="25"/>
  <c r="C1415" i="25"/>
  <c r="C1270" i="25"/>
  <c r="C1267" i="25"/>
  <c r="C1558" i="25"/>
  <c r="C1555" i="25"/>
  <c r="C1425" i="25"/>
  <c r="C1411" i="25"/>
  <c r="C1281" i="25"/>
  <c r="C1277" i="25"/>
  <c r="C1273" i="25"/>
  <c r="C1708" i="25"/>
  <c r="C1700" i="25"/>
  <c r="C1564" i="25"/>
  <c r="C1557" i="25"/>
  <c r="C1413" i="25"/>
  <c r="C1713" i="25"/>
  <c r="C1709" i="25"/>
  <c r="C1705" i="25"/>
  <c r="C1701" i="25"/>
  <c r="C1571" i="25"/>
  <c r="C1565" i="25"/>
  <c r="C1561" i="25"/>
  <c r="C1418" i="25"/>
  <c r="C1414" i="25"/>
  <c r="C1266" i="25"/>
  <c r="C1712" i="25"/>
  <c r="C1704" i="25"/>
  <c r="C1568" i="25"/>
  <c r="C1554" i="25"/>
  <c r="C1424" i="25"/>
  <c r="C1421" i="25"/>
  <c r="C1410" i="25"/>
  <c r="C1280" i="25"/>
  <c r="C1276" i="25"/>
  <c r="C1269" i="25"/>
  <c r="C1560" i="25"/>
  <c r="C1417" i="25"/>
  <c r="C1272" i="25"/>
  <c r="C1715" i="25"/>
  <c r="C1711" i="25"/>
  <c r="C1707" i="25"/>
  <c r="C1703" i="25"/>
  <c r="C1699" i="25"/>
  <c r="C1563" i="25"/>
  <c r="C1559" i="25"/>
  <c r="C1420" i="25"/>
  <c r="C1416" i="25"/>
  <c r="C1271" i="25"/>
  <c r="C1268" i="25"/>
  <c r="C1566" i="25"/>
  <c r="C1556" i="25"/>
  <c r="C1426" i="25"/>
  <c r="C1412" i="25"/>
  <c r="C1282" i="25"/>
  <c r="C1278" i="25"/>
  <c r="C1274" i="25"/>
  <c r="C1275" i="25"/>
  <c r="C1427" i="25"/>
  <c r="C1279" i="25"/>
  <c r="C1567" i="25"/>
  <c r="C1570" i="25"/>
  <c r="C1423" i="25"/>
  <c r="C1283" i="25"/>
  <c r="Q10" i="25"/>
  <c r="R118" i="25"/>
  <c r="R124" i="25"/>
  <c r="G121" i="30"/>
  <c r="A54" i="30"/>
  <c r="R552" i="25" s="1"/>
  <c r="C677" i="25"/>
  <c r="C1137" i="25"/>
  <c r="C1133" i="25"/>
  <c r="C1129" i="25"/>
  <c r="C851" i="25"/>
  <c r="C847" i="25"/>
  <c r="C843" i="25"/>
  <c r="C839" i="25"/>
  <c r="C835" i="25"/>
  <c r="C694" i="25"/>
  <c r="C1135" i="25"/>
  <c r="C845" i="25"/>
  <c r="C707" i="25"/>
  <c r="C1122" i="25"/>
  <c r="C992" i="25"/>
  <c r="C988" i="25"/>
  <c r="C984" i="25"/>
  <c r="C980" i="25"/>
  <c r="C705" i="25"/>
  <c r="C701" i="25"/>
  <c r="C697" i="25"/>
  <c r="C1139" i="25"/>
  <c r="C849" i="25"/>
  <c r="C837" i="25"/>
  <c r="C1136" i="25"/>
  <c r="C1132" i="25"/>
  <c r="C1128" i="25"/>
  <c r="C1125" i="25"/>
  <c r="C850" i="25"/>
  <c r="C846" i="25"/>
  <c r="C842" i="25"/>
  <c r="C838" i="25"/>
  <c r="C834" i="25"/>
  <c r="C690" i="25"/>
  <c r="C1131" i="25"/>
  <c r="C995" i="25"/>
  <c r="C991" i="25"/>
  <c r="C987" i="25"/>
  <c r="C983" i="25"/>
  <c r="C979" i="25"/>
  <c r="C704" i="25"/>
  <c r="C700" i="25"/>
  <c r="C696" i="25"/>
  <c r="C693" i="25"/>
  <c r="C1127" i="25"/>
  <c r="C841" i="25"/>
  <c r="C1138" i="25"/>
  <c r="C1134" i="25"/>
  <c r="C1130" i="25"/>
  <c r="C978" i="25"/>
  <c r="C848" i="25"/>
  <c r="C844" i="25"/>
  <c r="C840" i="25"/>
  <c r="C836" i="25"/>
  <c r="C1126" i="25"/>
  <c r="C1123" i="25"/>
  <c r="C993" i="25"/>
  <c r="C989" i="25"/>
  <c r="C985" i="25"/>
  <c r="C981" i="25"/>
  <c r="C706" i="25"/>
  <c r="C982" i="25"/>
  <c r="C691" i="25"/>
  <c r="C695" i="25"/>
  <c r="C698" i="25"/>
  <c r="C994" i="25"/>
  <c r="C986" i="25"/>
  <c r="C699" i="25"/>
  <c r="C1124" i="25"/>
  <c r="C703" i="25"/>
  <c r="C990" i="25"/>
  <c r="C692" i="25"/>
  <c r="C702" i="25"/>
  <c r="Q412" i="25"/>
  <c r="S412" i="25" s="1"/>
  <c r="Q262" i="25"/>
  <c r="R546" i="25"/>
  <c r="R126" i="25"/>
  <c r="R128" i="25"/>
  <c r="Q128" i="25"/>
  <c r="R547" i="25"/>
  <c r="R267" i="25"/>
  <c r="Q272" i="25"/>
  <c r="Q402" i="25"/>
  <c r="R120" i="25"/>
  <c r="Q120" i="25"/>
  <c r="D64" i="30"/>
  <c r="A64" i="30" s="1"/>
  <c r="D65" i="30"/>
  <c r="A65" i="30" s="1"/>
  <c r="D90" i="30"/>
  <c r="A90" i="30" s="1"/>
  <c r="D114" i="30"/>
  <c r="A114" i="30" s="1"/>
  <c r="D74" i="30"/>
  <c r="A74" i="30" s="1"/>
  <c r="D94" i="30"/>
  <c r="A94" i="30" s="1"/>
  <c r="M20" i="27"/>
  <c r="D97" i="30"/>
  <c r="A97" i="30" s="1"/>
  <c r="D67" i="30"/>
  <c r="A67" i="30" s="1"/>
  <c r="D57" i="30"/>
  <c r="A57" i="30" s="1"/>
  <c r="D58" i="30"/>
  <c r="A58" i="30" s="1"/>
  <c r="D66" i="30"/>
  <c r="A66" i="30" s="1"/>
  <c r="E1737" i="25"/>
  <c r="R1086" i="12"/>
  <c r="D72" i="30"/>
  <c r="A72" i="30" s="1"/>
  <c r="D86" i="30"/>
  <c r="A86" i="30" s="1"/>
  <c r="D62" i="30"/>
  <c r="A62" i="30" s="1"/>
  <c r="D59" i="30"/>
  <c r="A59" i="30" s="1"/>
  <c r="D11" i="27"/>
  <c r="C1681" i="25"/>
  <c r="R232" i="12"/>
  <c r="D104" i="30"/>
  <c r="A104" i="30" s="1"/>
  <c r="D95" i="30"/>
  <c r="A95" i="30" s="1"/>
  <c r="R22" i="25"/>
  <c r="D111" i="30"/>
  <c r="A111" i="30" s="1"/>
  <c r="D110" i="30"/>
  <c r="A110" i="30" s="1"/>
  <c r="D100" i="30"/>
  <c r="A100" i="30" s="1"/>
  <c r="D99" i="30"/>
  <c r="A99" i="30" s="1"/>
  <c r="D103" i="30"/>
  <c r="A103" i="30" s="1"/>
  <c r="D88" i="30"/>
  <c r="A88" i="30" s="1"/>
  <c r="D92" i="30"/>
  <c r="A92" i="30" s="1"/>
  <c r="D91" i="30"/>
  <c r="A91" i="30" s="1"/>
  <c r="H11" i="27"/>
  <c r="I11" i="27" s="1"/>
  <c r="D118" i="30"/>
  <c r="A118" i="30" s="1"/>
  <c r="D106" i="30"/>
  <c r="A106" i="30" s="1"/>
  <c r="D112" i="30"/>
  <c r="A112" i="30" s="1"/>
  <c r="D107" i="30"/>
  <c r="A107" i="30" s="1"/>
  <c r="D102" i="30"/>
  <c r="A102" i="30" s="1"/>
  <c r="D105" i="30"/>
  <c r="A105" i="30" s="1"/>
  <c r="C1541" i="25"/>
  <c r="R119" i="12"/>
  <c r="C1542" i="25"/>
  <c r="C1257" i="25"/>
  <c r="K11" i="27"/>
  <c r="L11" i="27" s="1"/>
  <c r="D70" i="30"/>
  <c r="A70" i="30" s="1"/>
  <c r="C1697" i="25"/>
  <c r="C1404" i="25"/>
  <c r="D84" i="30"/>
  <c r="A84" i="30" s="1"/>
  <c r="D76" i="30"/>
  <c r="A76" i="30" s="1"/>
  <c r="D56" i="30"/>
  <c r="A56" i="30" s="1"/>
  <c r="D83" i="30"/>
  <c r="A83" i="30" s="1"/>
  <c r="D71" i="30"/>
  <c r="A71" i="30" s="1"/>
  <c r="D63" i="30"/>
  <c r="A63" i="30" s="1"/>
  <c r="D82" i="30"/>
  <c r="A82" i="30" s="1"/>
  <c r="D79" i="30"/>
  <c r="A79" i="30" s="1"/>
  <c r="D68" i="30"/>
  <c r="A68" i="30" s="1"/>
  <c r="D115" i="30"/>
  <c r="A115" i="30" s="1"/>
  <c r="D81" i="30"/>
  <c r="A81" i="30" s="1"/>
  <c r="D78" i="30"/>
  <c r="A78" i="30" s="1"/>
  <c r="C1253" i="25"/>
  <c r="R235" i="12"/>
  <c r="R151" i="12"/>
  <c r="C681" i="25"/>
  <c r="C824" i="25"/>
  <c r="R873" i="12"/>
  <c r="C1118" i="25"/>
  <c r="C970" i="25"/>
  <c r="R24" i="12"/>
  <c r="R100" i="12"/>
  <c r="R1210" i="12"/>
  <c r="C963" i="25"/>
  <c r="C689" i="25"/>
  <c r="R1058" i="12"/>
  <c r="C1695" i="25"/>
  <c r="C1258" i="25"/>
  <c r="C1264" i="25"/>
  <c r="C1395" i="25"/>
  <c r="C1254" i="25"/>
  <c r="C1396" i="25"/>
  <c r="C672" i="25"/>
  <c r="R495" i="12"/>
  <c r="R7" i="12"/>
  <c r="C1683" i="25"/>
  <c r="C1405" i="25"/>
  <c r="C1407" i="25"/>
  <c r="C1682" i="25"/>
  <c r="C1400" i="25"/>
  <c r="C1549" i="25"/>
  <c r="C1688" i="25"/>
  <c r="D89" i="30"/>
  <c r="A89" i="30" s="1"/>
  <c r="D98" i="30"/>
  <c r="A98" i="30" s="1"/>
  <c r="D73" i="30"/>
  <c r="A73" i="30" s="1"/>
  <c r="D60" i="30"/>
  <c r="A60" i="30" s="1"/>
  <c r="D116" i="30"/>
  <c r="A116" i="30" s="1"/>
  <c r="D80" i="30"/>
  <c r="A80" i="30" s="1"/>
  <c r="C1399" i="25"/>
  <c r="C1546" i="25"/>
  <c r="C1409" i="25"/>
  <c r="C1397" i="25"/>
  <c r="C831" i="25"/>
  <c r="C688" i="25"/>
  <c r="H25" i="27"/>
  <c r="H28" i="27"/>
  <c r="I28" i="27" s="1"/>
  <c r="K25" i="27"/>
  <c r="H27" i="27"/>
  <c r="I27" i="27" s="1"/>
  <c r="K27" i="27"/>
  <c r="L27" i="27" s="1"/>
  <c r="D26" i="27"/>
  <c r="E26" i="27" s="1"/>
  <c r="H26" i="27"/>
  <c r="I26" i="27" s="1"/>
  <c r="D28" i="27"/>
  <c r="E28" i="27" s="1"/>
  <c r="K26" i="27"/>
  <c r="L26" i="27" s="1"/>
  <c r="D25" i="27"/>
  <c r="D27" i="27"/>
  <c r="E27" i="27" s="1"/>
  <c r="K28" i="27"/>
  <c r="L28" i="27" s="1"/>
  <c r="E33" i="37"/>
  <c r="C29" i="37"/>
  <c r="C27" i="37"/>
  <c r="C28" i="37"/>
  <c r="D108" i="30"/>
  <c r="A108" i="30" s="1"/>
  <c r="D96" i="30"/>
  <c r="A96" i="30" s="1"/>
  <c r="C1394" i="25"/>
  <c r="C1252" i="25"/>
  <c r="C1552" i="25"/>
  <c r="C818" i="25"/>
  <c r="C817" i="25"/>
  <c r="R222" i="12"/>
  <c r="R230" i="12"/>
  <c r="R170" i="12"/>
  <c r="R32" i="12"/>
  <c r="C1687" i="25"/>
  <c r="C1545" i="25"/>
  <c r="R553" i="12"/>
  <c r="C1691" i="25"/>
  <c r="C1403" i="25"/>
  <c r="C1550" i="25"/>
  <c r="C1262" i="25"/>
  <c r="C1540" i="25"/>
  <c r="C1544" i="25"/>
  <c r="C1392" i="25"/>
  <c r="C1536" i="25"/>
  <c r="R1208" i="12"/>
  <c r="R1207" i="12"/>
  <c r="R1201" i="12"/>
  <c r="R127" i="12"/>
  <c r="R494" i="12"/>
  <c r="R1205" i="12"/>
  <c r="R107" i="12"/>
  <c r="R114" i="12"/>
  <c r="R124" i="12"/>
  <c r="R539" i="12"/>
  <c r="R1209" i="12"/>
  <c r="C1265" i="25"/>
  <c r="C1401" i="25"/>
  <c r="C1256" i="25"/>
  <c r="R226" i="12"/>
  <c r="R129" i="12"/>
  <c r="R74" i="12"/>
  <c r="R189" i="12"/>
  <c r="C1259" i="25"/>
  <c r="C1406" i="25"/>
  <c r="C1693" i="25"/>
  <c r="C1260" i="25"/>
  <c r="C1548" i="25"/>
  <c r="C1248" i="25"/>
  <c r="R1196" i="12"/>
  <c r="R872" i="12"/>
  <c r="R503" i="12"/>
  <c r="R493" i="12"/>
  <c r="R238" i="12"/>
  <c r="C1547" i="25"/>
  <c r="C1694" i="25"/>
  <c r="C1689" i="25"/>
  <c r="C1543" i="25"/>
  <c r="C1255" i="25"/>
  <c r="C1690" i="25"/>
  <c r="C1402" i="25"/>
  <c r="C1685" i="25"/>
  <c r="C1249" i="25"/>
  <c r="C1537" i="25"/>
  <c r="C1696" i="25"/>
  <c r="R13" i="12"/>
  <c r="R1200" i="12"/>
  <c r="C1551" i="25"/>
  <c r="C1263" i="25"/>
  <c r="C1538" i="25"/>
  <c r="C1250" i="25"/>
  <c r="C1393" i="25"/>
  <c r="C1553" i="25"/>
  <c r="C1261" i="25"/>
  <c r="C1539" i="25"/>
  <c r="C1251" i="25"/>
  <c r="C1686" i="25"/>
  <c r="C1398" i="25"/>
  <c r="C1680" i="25"/>
  <c r="C1692" i="25"/>
  <c r="C1684" i="25"/>
  <c r="R165" i="12"/>
  <c r="R1204" i="12"/>
  <c r="R70" i="12"/>
  <c r="R1198" i="12"/>
  <c r="H51" i="36"/>
  <c r="C1109" i="25"/>
  <c r="C1104" i="25"/>
  <c r="C1111" i="25"/>
  <c r="C1105" i="25"/>
  <c r="C1107" i="25"/>
  <c r="C967" i="25"/>
  <c r="C974" i="25"/>
  <c r="C822" i="25"/>
  <c r="C828" i="25"/>
  <c r="C821" i="25"/>
  <c r="R367" i="12"/>
  <c r="R368" i="12"/>
  <c r="R382" i="12"/>
  <c r="R366" i="12"/>
  <c r="R1026" i="12"/>
  <c r="R1020" i="12"/>
  <c r="R697" i="12"/>
  <c r="R690" i="12"/>
  <c r="R704" i="12"/>
  <c r="R370" i="12"/>
  <c r="R693" i="12"/>
  <c r="R696" i="12"/>
  <c r="R48" i="12"/>
  <c r="R381" i="12"/>
  <c r="R47" i="12"/>
  <c r="R49" i="12"/>
  <c r="R377" i="12"/>
  <c r="R1024" i="12"/>
  <c r="R707" i="12"/>
  <c r="R383" i="12"/>
  <c r="R373" i="12"/>
  <c r="R703" i="12"/>
  <c r="R694" i="12"/>
  <c r="R56" i="12"/>
  <c r="R55" i="12"/>
  <c r="R53" i="12"/>
  <c r="R50" i="12"/>
  <c r="R379" i="12"/>
  <c r="R380" i="12"/>
  <c r="R369" i="12"/>
  <c r="R699" i="12"/>
  <c r="R52" i="12"/>
  <c r="R375" i="12"/>
  <c r="R376" i="12"/>
  <c r="R378" i="12"/>
  <c r="R44" i="12"/>
  <c r="R695" i="12"/>
  <c r="R705" i="12"/>
  <c r="R706" i="12"/>
  <c r="R371" i="12"/>
  <c r="R372" i="12"/>
  <c r="R374" i="12"/>
  <c r="R691" i="12"/>
  <c r="R701" i="12"/>
  <c r="R698" i="12"/>
  <c r="R45" i="12"/>
  <c r="R46" i="12"/>
  <c r="R1014" i="12"/>
  <c r="R58" i="12"/>
  <c r="R1031" i="12"/>
  <c r="R1019" i="12"/>
  <c r="R702" i="12"/>
  <c r="R59" i="12"/>
  <c r="R1030" i="12"/>
  <c r="R1021" i="12"/>
  <c r="R700" i="12"/>
  <c r="R54" i="12"/>
  <c r="R1018" i="12"/>
  <c r="R1023" i="12"/>
  <c r="R1028" i="12"/>
  <c r="R1017" i="12"/>
  <c r="R1029" i="12"/>
  <c r="R692" i="12"/>
  <c r="R1027" i="12"/>
  <c r="R1016" i="12"/>
  <c r="R1022" i="12"/>
  <c r="R1025" i="12"/>
  <c r="R1015" i="12"/>
  <c r="R89" i="12"/>
  <c r="R880" i="12"/>
  <c r="R51" i="36"/>
  <c r="E50" i="36"/>
  <c r="H49" i="36"/>
  <c r="M50" i="36"/>
  <c r="N50" i="36"/>
  <c r="N49" i="36"/>
  <c r="K51" i="36"/>
  <c r="S49" i="36"/>
  <c r="Q87" i="36"/>
  <c r="K87" i="36"/>
  <c r="E87" i="36"/>
  <c r="F87" i="36"/>
  <c r="H87" i="36"/>
  <c r="G87" i="36"/>
  <c r="N87" i="36"/>
  <c r="M87" i="36"/>
  <c r="R87" i="36"/>
  <c r="L87" i="36"/>
  <c r="R640" i="12"/>
  <c r="R649" i="12"/>
  <c r="R636" i="12"/>
  <c r="R645" i="12"/>
  <c r="R315" i="12"/>
  <c r="R641" i="12"/>
  <c r="R647" i="12"/>
  <c r="R637" i="12"/>
  <c r="R652" i="12"/>
  <c r="R313" i="12"/>
  <c r="R319" i="12"/>
  <c r="R650" i="12"/>
  <c r="R651" i="12"/>
  <c r="R965" i="12"/>
  <c r="R971" i="12"/>
  <c r="R966" i="12"/>
  <c r="R318" i="12"/>
  <c r="R648" i="12"/>
  <c r="R646" i="12"/>
  <c r="R961" i="12"/>
  <c r="R967" i="12"/>
  <c r="R644" i="12"/>
  <c r="R642" i="12"/>
  <c r="R639" i="12"/>
  <c r="R643" i="12"/>
  <c r="R963" i="12"/>
  <c r="R970" i="12"/>
  <c r="R317" i="12"/>
  <c r="R638" i="12"/>
  <c r="R976" i="12"/>
  <c r="R962" i="12"/>
  <c r="R972" i="12"/>
  <c r="R325" i="12"/>
  <c r="R316" i="12"/>
  <c r="R323" i="12"/>
  <c r="R653" i="12"/>
  <c r="R968" i="12"/>
  <c r="R977" i="12"/>
  <c r="R312" i="12"/>
  <c r="R328" i="12"/>
  <c r="R329" i="12"/>
  <c r="R964" i="12"/>
  <c r="R973" i="12"/>
  <c r="R320" i="12"/>
  <c r="R960" i="12"/>
  <c r="R969" i="12"/>
  <c r="R975" i="12"/>
  <c r="R974" i="12"/>
  <c r="R322" i="12"/>
  <c r="R327" i="12"/>
  <c r="R1301" i="12"/>
  <c r="R1284" i="12"/>
  <c r="R326" i="12"/>
  <c r="R1297" i="12"/>
  <c r="R1290" i="12"/>
  <c r="R314" i="12"/>
  <c r="R1298" i="12"/>
  <c r="R1299" i="12"/>
  <c r="R1295" i="12"/>
  <c r="R1285" i="12"/>
  <c r="R1293" i="12"/>
  <c r="R1300" i="12"/>
  <c r="R321" i="12"/>
  <c r="R1291" i="12"/>
  <c r="R1286" i="12"/>
  <c r="R1289" i="12"/>
  <c r="R1288" i="12"/>
  <c r="R1287" i="12"/>
  <c r="R1294" i="12"/>
  <c r="R1296" i="12"/>
  <c r="R1292" i="12"/>
  <c r="C2594" i="12"/>
  <c r="R2594" i="12" s="1"/>
  <c r="C2586" i="12"/>
  <c r="R2586" i="12" s="1"/>
  <c r="C2578" i="12"/>
  <c r="C2570" i="12"/>
  <c r="C2562" i="12"/>
  <c r="C2554" i="12"/>
  <c r="C2546" i="12"/>
  <c r="C2538" i="12"/>
  <c r="C2530" i="12"/>
  <c r="C2522" i="12"/>
  <c r="C2514" i="12"/>
  <c r="C2506" i="12"/>
  <c r="R2506" i="12" s="1"/>
  <c r="C2498" i="12"/>
  <c r="R2498" i="12" s="1"/>
  <c r="C2490" i="12"/>
  <c r="R2490" i="12" s="1"/>
  <c r="C2482" i="12"/>
  <c r="R2482" i="12" s="1"/>
  <c r="C2474" i="12"/>
  <c r="R2474" i="12" s="1"/>
  <c r="C2466" i="12"/>
  <c r="R2466" i="12" s="1"/>
  <c r="C2458" i="12"/>
  <c r="R2458" i="12" s="1"/>
  <c r="C2450" i="12"/>
  <c r="R2450" i="12" s="1"/>
  <c r="C2442" i="12"/>
  <c r="R2442" i="12" s="1"/>
  <c r="C2434" i="12"/>
  <c r="R2434" i="12" s="1"/>
  <c r="C2426" i="12"/>
  <c r="R2426" i="12" s="1"/>
  <c r="C2418" i="12"/>
  <c r="R2418" i="12" s="1"/>
  <c r="C2414" i="12"/>
  <c r="R2414" i="12" s="1"/>
  <c r="C2406" i="12"/>
  <c r="R2406" i="12" s="1"/>
  <c r="C2398" i="12"/>
  <c r="R2398" i="12" s="1"/>
  <c r="C2390" i="12"/>
  <c r="R2390" i="12" s="1"/>
  <c r="C2593" i="12"/>
  <c r="R2593" i="12" s="1"/>
  <c r="C2585" i="12"/>
  <c r="R2585" i="12" s="1"/>
  <c r="C2577" i="12"/>
  <c r="C2569" i="12"/>
  <c r="C2561" i="12"/>
  <c r="C2553" i="12"/>
  <c r="C2545" i="12"/>
  <c r="C2537" i="12"/>
  <c r="C2529" i="12"/>
  <c r="C2521" i="12"/>
  <c r="C2513" i="12"/>
  <c r="C2505" i="12"/>
  <c r="R2505" i="12" s="1"/>
  <c r="C2497" i="12"/>
  <c r="R2497" i="12" s="1"/>
  <c r="C2489" i="12"/>
  <c r="R2489" i="12" s="1"/>
  <c r="C2481" i="12"/>
  <c r="R2481" i="12" s="1"/>
  <c r="C2473" i="12"/>
  <c r="R2473" i="12" s="1"/>
  <c r="C2465" i="12"/>
  <c r="R2465" i="12" s="1"/>
  <c r="C2457" i="12"/>
  <c r="R2457" i="12" s="1"/>
  <c r="C2449" i="12"/>
  <c r="R2449" i="12" s="1"/>
  <c r="C2441" i="12"/>
  <c r="R2441" i="12" s="1"/>
  <c r="C2433" i="12"/>
  <c r="R2433" i="12" s="1"/>
  <c r="C2425" i="12"/>
  <c r="R2425" i="12" s="1"/>
  <c r="C2413" i="12"/>
  <c r="R2413" i="12" s="1"/>
  <c r="C2405" i="12"/>
  <c r="R2405" i="12" s="1"/>
  <c r="C2397" i="12"/>
  <c r="R2397" i="12" s="1"/>
  <c r="C2592" i="12"/>
  <c r="R2592" i="12" s="1"/>
  <c r="C2584" i="12"/>
  <c r="R2584" i="12" s="1"/>
  <c r="C2576" i="12"/>
  <c r="C2568" i="12"/>
  <c r="C2560" i="12"/>
  <c r="C2552" i="12"/>
  <c r="C2544" i="12"/>
  <c r="C2536" i="12"/>
  <c r="C2528" i="12"/>
  <c r="C2520" i="12"/>
  <c r="C2512" i="12"/>
  <c r="C2504" i="12"/>
  <c r="R2504" i="12" s="1"/>
  <c r="C2496" i="12"/>
  <c r="R2496" i="12" s="1"/>
  <c r="C2488" i="12"/>
  <c r="R2488" i="12" s="1"/>
  <c r="C2480" i="12"/>
  <c r="R2480" i="12" s="1"/>
  <c r="C2472" i="12"/>
  <c r="R2472" i="12" s="1"/>
  <c r="C2464" i="12"/>
  <c r="R2464" i="12" s="1"/>
  <c r="C2456" i="12"/>
  <c r="R2456" i="12" s="1"/>
  <c r="C2448" i="12"/>
  <c r="R2448" i="12" s="1"/>
  <c r="C2440" i="12"/>
  <c r="R2440" i="12" s="1"/>
  <c r="C2432" i="12"/>
  <c r="R2432" i="12" s="1"/>
  <c r="C2424" i="12"/>
  <c r="R2424" i="12" s="1"/>
  <c r="C2412" i="12"/>
  <c r="R2412" i="12" s="1"/>
  <c r="C2404" i="12"/>
  <c r="R2404" i="12" s="1"/>
  <c r="C2396" i="12"/>
  <c r="R2396" i="12" s="1"/>
  <c r="C2388" i="12"/>
  <c r="R2388" i="12" s="1"/>
  <c r="C2380" i="12"/>
  <c r="R2380" i="12" s="1"/>
  <c r="C2591" i="12"/>
  <c r="R2591" i="12" s="1"/>
  <c r="C2583" i="12"/>
  <c r="R2583" i="12" s="1"/>
  <c r="C2575" i="12"/>
  <c r="C2567" i="12"/>
  <c r="C2559" i="12"/>
  <c r="C2551" i="12"/>
  <c r="C2543" i="12"/>
  <c r="C2535" i="12"/>
  <c r="C2527" i="12"/>
  <c r="C2519" i="12"/>
  <c r="C2511" i="12"/>
  <c r="C2503" i="12"/>
  <c r="R2503" i="12" s="1"/>
  <c r="C2495" i="12"/>
  <c r="R2495" i="12" s="1"/>
  <c r="C2487" i="12"/>
  <c r="R2487" i="12" s="1"/>
  <c r="C2479" i="12"/>
  <c r="R2479" i="12" s="1"/>
  <c r="C2471" i="12"/>
  <c r="R2471" i="12" s="1"/>
  <c r="C2463" i="12"/>
  <c r="R2463" i="12" s="1"/>
  <c r="C2455" i="12"/>
  <c r="R2455" i="12" s="1"/>
  <c r="C2447" i="12"/>
  <c r="R2447" i="12" s="1"/>
  <c r="C2439" i="12"/>
  <c r="R2439" i="12" s="1"/>
  <c r="C2431" i="12"/>
  <c r="R2431" i="12" s="1"/>
  <c r="C2423" i="12"/>
  <c r="R2423" i="12" s="1"/>
  <c r="C2411" i="12"/>
  <c r="R2411" i="12" s="1"/>
  <c r="C2403" i="12"/>
  <c r="R2403" i="12" s="1"/>
  <c r="C2395" i="12"/>
  <c r="R2395" i="12" s="1"/>
  <c r="C2387" i="12"/>
  <c r="R2387" i="12" s="1"/>
  <c r="C2379" i="12"/>
  <c r="R2379" i="12" s="1"/>
  <c r="C2590" i="12"/>
  <c r="R2590" i="12" s="1"/>
  <c r="C2582" i="12"/>
  <c r="R2582" i="12" s="1"/>
  <c r="C2574" i="12"/>
  <c r="C2566" i="12"/>
  <c r="C2558" i="12"/>
  <c r="C2550" i="12"/>
  <c r="C2542" i="12"/>
  <c r="C2534" i="12"/>
  <c r="C2526" i="12"/>
  <c r="C2518" i="12"/>
  <c r="C2510" i="12"/>
  <c r="C2502" i="12"/>
  <c r="R2502" i="12" s="1"/>
  <c r="C2494" i="12"/>
  <c r="R2494" i="12" s="1"/>
  <c r="C2486" i="12"/>
  <c r="R2486" i="12" s="1"/>
  <c r="C2478" i="12"/>
  <c r="R2478" i="12" s="1"/>
  <c r="C2470" i="12"/>
  <c r="R2470" i="12" s="1"/>
  <c r="C2462" i="12"/>
  <c r="R2462" i="12" s="1"/>
  <c r="C2454" i="12"/>
  <c r="R2454" i="12" s="1"/>
  <c r="C2446" i="12"/>
  <c r="R2446" i="12" s="1"/>
  <c r="C2438" i="12"/>
  <c r="R2438" i="12" s="1"/>
  <c r="C2430" i="12"/>
  <c r="R2430" i="12" s="1"/>
  <c r="C2422" i="12"/>
  <c r="R2422" i="12" s="1"/>
  <c r="C2410" i="12"/>
  <c r="R2410" i="12" s="1"/>
  <c r="C2597" i="12"/>
  <c r="C2589" i="12"/>
  <c r="R2589" i="12" s="1"/>
  <c r="C2581" i="12"/>
  <c r="R2581" i="12" s="1"/>
  <c r="C2573" i="12"/>
  <c r="C2565" i="12"/>
  <c r="C2557" i="12"/>
  <c r="C2549" i="12"/>
  <c r="C2541" i="12"/>
  <c r="C2533" i="12"/>
  <c r="C2525" i="12"/>
  <c r="C2517" i="12"/>
  <c r="C2509" i="12"/>
  <c r="C2501" i="12"/>
  <c r="R2501" i="12" s="1"/>
  <c r="C2493" i="12"/>
  <c r="R2493" i="12" s="1"/>
  <c r="C2485" i="12"/>
  <c r="R2485" i="12" s="1"/>
  <c r="C2477" i="12"/>
  <c r="R2477" i="12" s="1"/>
  <c r="C2469" i="12"/>
  <c r="R2469" i="12" s="1"/>
  <c r="C2461" i="12"/>
  <c r="R2461" i="12" s="1"/>
  <c r="C2453" i="12"/>
  <c r="R2453" i="12" s="1"/>
  <c r="C2445" i="12"/>
  <c r="R2445" i="12" s="1"/>
  <c r="C2437" i="12"/>
  <c r="R2437" i="12" s="1"/>
  <c r="C2429" i="12"/>
  <c r="R2429" i="12" s="1"/>
  <c r="C2421" i="12"/>
  <c r="R2421" i="12" s="1"/>
  <c r="C2417" i="12"/>
  <c r="R2417" i="12" s="1"/>
  <c r="C2409" i="12"/>
  <c r="R2409" i="12" s="1"/>
  <c r="C2401" i="12"/>
  <c r="R2401" i="12" s="1"/>
  <c r="C2393" i="12"/>
  <c r="R2393" i="12" s="1"/>
  <c r="C2385" i="12"/>
  <c r="R2385" i="12" s="1"/>
  <c r="C2377" i="12"/>
  <c r="R2377" i="12" s="1"/>
  <c r="C2596" i="12"/>
  <c r="R2596" i="12" s="1"/>
  <c r="C2588" i="12"/>
  <c r="R2588" i="12" s="1"/>
  <c r="C2580" i="12"/>
  <c r="R2580" i="12" s="1"/>
  <c r="C2572" i="12"/>
  <c r="C2564" i="12"/>
  <c r="C2556" i="12"/>
  <c r="C2548" i="12"/>
  <c r="C2540" i="12"/>
  <c r="C2532" i="12"/>
  <c r="C2524" i="12"/>
  <c r="C2516" i="12"/>
  <c r="C2508" i="12"/>
  <c r="C2500" i="12"/>
  <c r="R2500" i="12" s="1"/>
  <c r="C2492" i="12"/>
  <c r="R2492" i="12" s="1"/>
  <c r="C2484" i="12"/>
  <c r="R2484" i="12" s="1"/>
  <c r="C2476" i="12"/>
  <c r="R2476" i="12" s="1"/>
  <c r="C2468" i="12"/>
  <c r="R2468" i="12" s="1"/>
  <c r="C2460" i="12"/>
  <c r="R2460" i="12" s="1"/>
  <c r="C2452" i="12"/>
  <c r="R2452" i="12" s="1"/>
  <c r="C2444" i="12"/>
  <c r="R2444" i="12" s="1"/>
  <c r="C2436" i="12"/>
  <c r="R2436" i="12" s="1"/>
  <c r="C2428" i="12"/>
  <c r="R2428" i="12" s="1"/>
  <c r="C2420" i="12"/>
  <c r="R2420" i="12" s="1"/>
  <c r="C2416" i="12"/>
  <c r="R2416" i="12" s="1"/>
  <c r="C2408" i="12"/>
  <c r="R2408" i="12" s="1"/>
  <c r="C2400" i="12"/>
  <c r="R2400" i="12" s="1"/>
  <c r="C2392" i="12"/>
  <c r="R2392" i="12" s="1"/>
  <c r="C2384" i="12"/>
  <c r="R2384" i="12" s="1"/>
  <c r="C2376" i="12"/>
  <c r="R2376" i="12" s="1"/>
  <c r="C2555" i="12"/>
  <c r="C2491" i="12"/>
  <c r="R2491" i="12" s="1"/>
  <c r="C2427" i="12"/>
  <c r="R2427" i="12" s="1"/>
  <c r="C2402" i="12"/>
  <c r="R2402" i="12" s="1"/>
  <c r="C2381" i="12"/>
  <c r="R2381" i="12" s="1"/>
  <c r="C2369" i="12"/>
  <c r="R2369" i="12" s="1"/>
  <c r="C2361" i="12"/>
  <c r="R2361" i="12" s="1"/>
  <c r="C2353" i="12"/>
  <c r="R2353" i="12" s="1"/>
  <c r="C2345" i="12"/>
  <c r="R2345" i="12" s="1"/>
  <c r="C2337" i="12"/>
  <c r="R2337" i="12" s="1"/>
  <c r="C2329" i="12"/>
  <c r="R2329" i="12" s="1"/>
  <c r="C2321" i="12"/>
  <c r="R2321" i="12" s="1"/>
  <c r="C2313" i="12"/>
  <c r="R2313" i="12" s="1"/>
  <c r="C2305" i="12"/>
  <c r="R2305" i="12" s="1"/>
  <c r="C2297" i="12"/>
  <c r="R2297" i="12" s="1"/>
  <c r="C2289" i="12"/>
  <c r="R2289" i="12" s="1"/>
  <c r="C2281" i="12"/>
  <c r="R2281" i="12" s="1"/>
  <c r="C2273" i="12"/>
  <c r="R2273" i="12" s="1"/>
  <c r="C2265" i="12"/>
  <c r="R2265" i="12" s="1"/>
  <c r="C2257" i="12"/>
  <c r="R2257" i="12" s="1"/>
  <c r="C2249" i="12"/>
  <c r="C2241" i="12"/>
  <c r="C2233" i="12"/>
  <c r="C2225" i="12"/>
  <c r="C2217" i="12"/>
  <c r="C2209" i="12"/>
  <c r="C2201" i="12"/>
  <c r="C2193" i="12"/>
  <c r="C2185" i="12"/>
  <c r="C2177" i="12"/>
  <c r="R2177" i="12" s="1"/>
  <c r="C2169" i="12"/>
  <c r="R2169" i="12" s="1"/>
  <c r="C2161" i="12"/>
  <c r="R2161" i="12" s="1"/>
  <c r="C2153" i="12"/>
  <c r="R2153" i="12" s="1"/>
  <c r="C2145" i="12"/>
  <c r="R2145" i="12" s="1"/>
  <c r="C2137" i="12"/>
  <c r="R2137" i="12" s="1"/>
  <c r="C2129" i="12"/>
  <c r="R2129" i="12" s="1"/>
  <c r="C2121" i="12"/>
  <c r="R2121" i="12" s="1"/>
  <c r="C2113" i="12"/>
  <c r="R2113" i="12" s="1"/>
  <c r="C2105" i="12"/>
  <c r="R2105" i="12" s="1"/>
  <c r="C2097" i="12"/>
  <c r="R2097" i="12" s="1"/>
  <c r="C2093" i="12"/>
  <c r="R2093" i="12" s="1"/>
  <c r="C2085" i="12"/>
  <c r="R2085" i="12" s="1"/>
  <c r="C2077" i="12"/>
  <c r="R2077" i="12" s="1"/>
  <c r="C2069" i="12"/>
  <c r="R2069" i="12" s="1"/>
  <c r="C2061" i="12"/>
  <c r="R2061" i="12" s="1"/>
  <c r="C2053" i="12"/>
  <c r="R2053" i="12" s="1"/>
  <c r="C2045" i="12"/>
  <c r="R2045" i="12" s="1"/>
  <c r="C2037" i="12"/>
  <c r="R2037" i="12" s="1"/>
  <c r="C2029" i="12"/>
  <c r="R2029" i="12" s="1"/>
  <c r="C2021" i="12"/>
  <c r="R2021" i="12" s="1"/>
  <c r="C2013" i="12"/>
  <c r="R2013" i="12" s="1"/>
  <c r="C2005" i="12"/>
  <c r="R2005" i="12" s="1"/>
  <c r="C1997" i="12"/>
  <c r="R1997" i="12" s="1"/>
  <c r="C1989" i="12"/>
  <c r="R1989" i="12" s="1"/>
  <c r="C1981" i="12"/>
  <c r="R1981" i="12" s="1"/>
  <c r="C1973" i="12"/>
  <c r="R1973" i="12" s="1"/>
  <c r="C1965" i="12"/>
  <c r="R1965" i="12" s="1"/>
  <c r="C1957" i="12"/>
  <c r="R1957" i="12" s="1"/>
  <c r="C1949" i="12"/>
  <c r="R1949" i="12" s="1"/>
  <c r="C1941" i="12"/>
  <c r="R1941" i="12" s="1"/>
  <c r="C1933" i="12"/>
  <c r="R1933" i="12" s="1"/>
  <c r="C1925" i="12"/>
  <c r="C1917" i="12"/>
  <c r="C1909" i="12"/>
  <c r="C1901" i="12"/>
  <c r="C1893" i="12"/>
  <c r="C1885" i="12"/>
  <c r="C1877" i="12"/>
  <c r="C1869" i="12"/>
  <c r="C1861" i="12"/>
  <c r="C1853" i="12"/>
  <c r="R1853" i="12" s="1"/>
  <c r="C1845" i="12"/>
  <c r="R1845" i="12" s="1"/>
  <c r="C1837" i="12"/>
  <c r="R1837" i="12" s="1"/>
  <c r="C1829" i="12"/>
  <c r="R1829" i="12" s="1"/>
  <c r="C1821" i="12"/>
  <c r="R1821" i="12" s="1"/>
  <c r="C2547" i="12"/>
  <c r="C2483" i="12"/>
  <c r="R2483" i="12" s="1"/>
  <c r="C2419" i="12"/>
  <c r="R2419" i="12" s="1"/>
  <c r="C2399" i="12"/>
  <c r="R2399" i="12" s="1"/>
  <c r="C2378" i="12"/>
  <c r="R2378" i="12" s="1"/>
  <c r="C2368" i="12"/>
  <c r="R2368" i="12" s="1"/>
  <c r="C2360" i="12"/>
  <c r="R2360" i="12" s="1"/>
  <c r="C2352" i="12"/>
  <c r="R2352" i="12" s="1"/>
  <c r="C2344" i="12"/>
  <c r="R2344" i="12" s="1"/>
  <c r="C2336" i="12"/>
  <c r="R2336" i="12" s="1"/>
  <c r="C2328" i="12"/>
  <c r="R2328" i="12" s="1"/>
  <c r="C2320" i="12"/>
  <c r="R2320" i="12" s="1"/>
  <c r="C2312" i="12"/>
  <c r="R2312" i="12" s="1"/>
  <c r="C2304" i="12"/>
  <c r="R2304" i="12" s="1"/>
  <c r="C2296" i="12"/>
  <c r="R2296" i="12" s="1"/>
  <c r="C2288" i="12"/>
  <c r="R2288" i="12" s="1"/>
  <c r="C2280" i="12"/>
  <c r="R2280" i="12" s="1"/>
  <c r="C2272" i="12"/>
  <c r="R2272" i="12" s="1"/>
  <c r="C2264" i="12"/>
  <c r="R2264" i="12" s="1"/>
  <c r="C2256" i="12"/>
  <c r="R2256" i="12" s="1"/>
  <c r="C2248" i="12"/>
  <c r="C2240" i="12"/>
  <c r="C2232" i="12"/>
  <c r="C2224" i="12"/>
  <c r="C2216" i="12"/>
  <c r="C2208" i="12"/>
  <c r="C2200" i="12"/>
  <c r="C2192" i="12"/>
  <c r="C2184" i="12"/>
  <c r="C2176" i="12"/>
  <c r="R2176" i="12" s="1"/>
  <c r="C2168" i="12"/>
  <c r="R2168" i="12" s="1"/>
  <c r="C2160" i="12"/>
  <c r="R2160" i="12" s="1"/>
  <c r="C2152" i="12"/>
  <c r="R2152" i="12" s="1"/>
  <c r="C2144" i="12"/>
  <c r="R2144" i="12" s="1"/>
  <c r="C2136" i="12"/>
  <c r="R2136" i="12" s="1"/>
  <c r="C2128" i="12"/>
  <c r="R2128" i="12" s="1"/>
  <c r="C2120" i="12"/>
  <c r="R2120" i="12" s="1"/>
  <c r="C2112" i="12"/>
  <c r="R2112" i="12" s="1"/>
  <c r="C2104" i="12"/>
  <c r="R2104" i="12" s="1"/>
  <c r="C2096" i="12"/>
  <c r="R2096" i="12" s="1"/>
  <c r="C2092" i="12"/>
  <c r="R2092" i="12" s="1"/>
  <c r="C2084" i="12"/>
  <c r="R2084" i="12" s="1"/>
  <c r="C2076" i="12"/>
  <c r="R2076" i="12" s="1"/>
  <c r="C2068" i="12"/>
  <c r="R2068" i="12" s="1"/>
  <c r="C2060" i="12"/>
  <c r="R2060" i="12" s="1"/>
  <c r="C2052" i="12"/>
  <c r="R2052" i="12" s="1"/>
  <c r="C2044" i="12"/>
  <c r="R2044" i="12" s="1"/>
  <c r="C2036" i="12"/>
  <c r="R2036" i="12" s="1"/>
  <c r="C2028" i="12"/>
  <c r="R2028" i="12" s="1"/>
  <c r="C2020" i="12"/>
  <c r="R2020" i="12" s="1"/>
  <c r="C2012" i="12"/>
  <c r="R2012" i="12" s="1"/>
  <c r="C2004" i="12"/>
  <c r="R2004" i="12" s="1"/>
  <c r="C1996" i="12"/>
  <c r="R1996" i="12" s="1"/>
  <c r="C1988" i="12"/>
  <c r="R1988" i="12" s="1"/>
  <c r="C1980" i="12"/>
  <c r="R1980" i="12" s="1"/>
  <c r="C1972" i="12"/>
  <c r="R1972" i="12" s="1"/>
  <c r="C1964" i="12"/>
  <c r="R1964" i="12" s="1"/>
  <c r="C1956" i="12"/>
  <c r="R1956" i="12" s="1"/>
  <c r="C1948" i="12"/>
  <c r="R1948" i="12" s="1"/>
  <c r="C1940" i="12"/>
  <c r="R1940" i="12" s="1"/>
  <c r="C1932" i="12"/>
  <c r="R1932" i="12" s="1"/>
  <c r="C1924" i="12"/>
  <c r="C1916" i="12"/>
  <c r="C1908" i="12"/>
  <c r="C1900" i="12"/>
  <c r="C1892" i="12"/>
  <c r="C1884" i="12"/>
  <c r="C1876" i="12"/>
  <c r="C1868" i="12"/>
  <c r="C1860" i="12"/>
  <c r="C1852" i="12"/>
  <c r="R1852" i="12" s="1"/>
  <c r="C1844" i="12"/>
  <c r="R1844" i="12" s="1"/>
  <c r="C1836" i="12"/>
  <c r="R1836" i="12" s="1"/>
  <c r="C1828" i="12"/>
  <c r="R1828" i="12" s="1"/>
  <c r="C1820" i="12"/>
  <c r="R1820" i="12" s="1"/>
  <c r="C2539" i="12"/>
  <c r="C2475" i="12"/>
  <c r="R2475" i="12" s="1"/>
  <c r="C2394" i="12"/>
  <c r="R2394" i="12" s="1"/>
  <c r="C2375" i="12"/>
  <c r="R2375" i="12" s="1"/>
  <c r="C2367" i="12"/>
  <c r="R2367" i="12" s="1"/>
  <c r="C2359" i="12"/>
  <c r="R2359" i="12" s="1"/>
  <c r="C2351" i="12"/>
  <c r="R2351" i="12" s="1"/>
  <c r="C2343" i="12"/>
  <c r="R2343" i="12" s="1"/>
  <c r="C2335" i="12"/>
  <c r="R2335" i="12" s="1"/>
  <c r="C2327" i="12"/>
  <c r="R2327" i="12" s="1"/>
  <c r="C2319" i="12"/>
  <c r="R2319" i="12" s="1"/>
  <c r="C2311" i="12"/>
  <c r="R2311" i="12" s="1"/>
  <c r="C2303" i="12"/>
  <c r="R2303" i="12" s="1"/>
  <c r="C2295" i="12"/>
  <c r="R2295" i="12" s="1"/>
  <c r="C2287" i="12"/>
  <c r="R2287" i="12" s="1"/>
  <c r="C2279" i="12"/>
  <c r="R2279" i="12" s="1"/>
  <c r="C2271" i="12"/>
  <c r="R2271" i="12" s="1"/>
  <c r="C2263" i="12"/>
  <c r="R2263" i="12" s="1"/>
  <c r="C2255" i="12"/>
  <c r="C2247" i="12"/>
  <c r="C2239" i="12"/>
  <c r="C2231" i="12"/>
  <c r="C2223" i="12"/>
  <c r="C2215" i="12"/>
  <c r="C2207" i="12"/>
  <c r="C2199" i="12"/>
  <c r="C2191" i="12"/>
  <c r="C2183" i="12"/>
  <c r="R2183" i="12" s="1"/>
  <c r="C2175" i="12"/>
  <c r="R2175" i="12" s="1"/>
  <c r="C2167" i="12"/>
  <c r="R2167" i="12" s="1"/>
  <c r="C2159" i="12"/>
  <c r="R2159" i="12" s="1"/>
  <c r="C2151" i="12"/>
  <c r="R2151" i="12" s="1"/>
  <c r="C2143" i="12"/>
  <c r="R2143" i="12" s="1"/>
  <c r="C2135" i="12"/>
  <c r="R2135" i="12" s="1"/>
  <c r="C2127" i="12"/>
  <c r="R2127" i="12" s="1"/>
  <c r="C2119" i="12"/>
  <c r="R2119" i="12" s="1"/>
  <c r="C2111" i="12"/>
  <c r="R2111" i="12" s="1"/>
  <c r="C2103" i="12"/>
  <c r="R2103" i="12" s="1"/>
  <c r="C2095" i="12"/>
  <c r="R2095" i="12" s="1"/>
  <c r="C2091" i="12"/>
  <c r="R2091" i="12" s="1"/>
  <c r="C2083" i="12"/>
  <c r="R2083" i="12" s="1"/>
  <c r="C2075" i="12"/>
  <c r="R2075" i="12" s="1"/>
  <c r="C2067" i="12"/>
  <c r="R2067" i="12" s="1"/>
  <c r="C2059" i="12"/>
  <c r="R2059" i="12" s="1"/>
  <c r="C2051" i="12"/>
  <c r="R2051" i="12" s="1"/>
  <c r="C2043" i="12"/>
  <c r="R2043" i="12" s="1"/>
  <c r="C2035" i="12"/>
  <c r="R2035" i="12" s="1"/>
  <c r="C2027" i="12"/>
  <c r="R2027" i="12" s="1"/>
  <c r="C2019" i="12"/>
  <c r="R2019" i="12" s="1"/>
  <c r="C2011" i="12"/>
  <c r="R2011" i="12" s="1"/>
  <c r="C2003" i="12"/>
  <c r="R2003" i="12" s="1"/>
  <c r="C1995" i="12"/>
  <c r="R1995" i="12" s="1"/>
  <c r="C1987" i="12"/>
  <c r="R1987" i="12" s="1"/>
  <c r="C1979" i="12"/>
  <c r="R1979" i="12" s="1"/>
  <c r="C1971" i="12"/>
  <c r="R1971" i="12" s="1"/>
  <c r="C1963" i="12"/>
  <c r="R1963" i="12" s="1"/>
  <c r="C1955" i="12"/>
  <c r="R1955" i="12" s="1"/>
  <c r="C1947" i="12"/>
  <c r="R1947" i="12" s="1"/>
  <c r="C1939" i="12"/>
  <c r="R1939" i="12" s="1"/>
  <c r="C1931" i="12"/>
  <c r="C1923" i="12"/>
  <c r="C1915" i="12"/>
  <c r="C1907" i="12"/>
  <c r="C1899" i="12"/>
  <c r="C1891" i="12"/>
  <c r="C1883" i="12"/>
  <c r="C1875" i="12"/>
  <c r="C1867" i="12"/>
  <c r="C1859" i="12"/>
  <c r="R1859" i="12" s="1"/>
  <c r="C1851" i="12"/>
  <c r="R1851" i="12" s="1"/>
  <c r="C1843" i="12"/>
  <c r="R1843" i="12" s="1"/>
  <c r="C1835" i="12"/>
  <c r="R1835" i="12" s="1"/>
  <c r="C1827" i="12"/>
  <c r="R1827" i="12" s="1"/>
  <c r="C1819" i="12"/>
  <c r="R1819" i="12" s="1"/>
  <c r="C2587" i="12"/>
  <c r="R2587" i="12" s="1"/>
  <c r="C2523" i="12"/>
  <c r="C2459" i="12"/>
  <c r="R2459" i="12" s="1"/>
  <c r="C2389" i="12"/>
  <c r="R2389" i="12" s="1"/>
  <c r="C2373" i="12"/>
  <c r="R2373" i="12" s="1"/>
  <c r="C2365" i="12"/>
  <c r="R2365" i="12" s="1"/>
  <c r="C2357" i="12"/>
  <c r="R2357" i="12" s="1"/>
  <c r="C2349" i="12"/>
  <c r="R2349" i="12" s="1"/>
  <c r="C2341" i="12"/>
  <c r="R2341" i="12" s="1"/>
  <c r="C2333" i="12"/>
  <c r="R2333" i="12" s="1"/>
  <c r="C2325" i="12"/>
  <c r="R2325" i="12" s="1"/>
  <c r="C2317" i="12"/>
  <c r="R2317" i="12" s="1"/>
  <c r="C2309" i="12"/>
  <c r="R2309" i="12" s="1"/>
  <c r="C2301" i="12"/>
  <c r="R2301" i="12" s="1"/>
  <c r="C2293" i="12"/>
  <c r="R2293" i="12" s="1"/>
  <c r="C2285" i="12"/>
  <c r="R2285" i="12" s="1"/>
  <c r="C2277" i="12"/>
  <c r="R2277" i="12" s="1"/>
  <c r="C2269" i="12"/>
  <c r="R2269" i="12" s="1"/>
  <c r="C2261" i="12"/>
  <c r="R2261" i="12" s="1"/>
  <c r="C2253" i="12"/>
  <c r="C2245" i="12"/>
  <c r="C2237" i="12"/>
  <c r="C2229" i="12"/>
  <c r="C2221" i="12"/>
  <c r="C2213" i="12"/>
  <c r="C2205" i="12"/>
  <c r="C2197" i="12"/>
  <c r="C2189" i="12"/>
  <c r="C2181" i="12"/>
  <c r="R2181" i="12" s="1"/>
  <c r="C2173" i="12"/>
  <c r="R2173" i="12" s="1"/>
  <c r="C2165" i="12"/>
  <c r="R2165" i="12" s="1"/>
  <c r="C2157" i="12"/>
  <c r="R2157" i="12" s="1"/>
  <c r="C2149" i="12"/>
  <c r="R2149" i="12" s="1"/>
  <c r="C2141" i="12"/>
  <c r="R2141" i="12" s="1"/>
  <c r="C2133" i="12"/>
  <c r="R2133" i="12" s="1"/>
  <c r="C2125" i="12"/>
  <c r="R2125" i="12" s="1"/>
  <c r="C2117" i="12"/>
  <c r="R2117" i="12" s="1"/>
  <c r="C2109" i="12"/>
  <c r="R2109" i="12" s="1"/>
  <c r="C2101" i="12"/>
  <c r="R2101" i="12" s="1"/>
  <c r="C2089" i="12"/>
  <c r="R2089" i="12" s="1"/>
  <c r="C2081" i="12"/>
  <c r="R2081" i="12" s="1"/>
  <c r="C2073" i="12"/>
  <c r="R2073" i="12" s="1"/>
  <c r="C2065" i="12"/>
  <c r="R2065" i="12" s="1"/>
  <c r="C2057" i="12"/>
  <c r="R2057" i="12" s="1"/>
  <c r="C2049" i="12"/>
  <c r="R2049" i="12" s="1"/>
  <c r="C2041" i="12"/>
  <c r="R2041" i="12" s="1"/>
  <c r="C2033" i="12"/>
  <c r="R2033" i="12" s="1"/>
  <c r="C2025" i="12"/>
  <c r="R2025" i="12" s="1"/>
  <c r="C2017" i="12"/>
  <c r="R2017" i="12" s="1"/>
  <c r="C2009" i="12"/>
  <c r="R2009" i="12" s="1"/>
  <c r="C2001" i="12"/>
  <c r="R2001" i="12" s="1"/>
  <c r="C1993" i="12"/>
  <c r="R1993" i="12" s="1"/>
  <c r="C1985" i="12"/>
  <c r="R1985" i="12" s="1"/>
  <c r="C1977" i="12"/>
  <c r="R1977" i="12" s="1"/>
  <c r="C1969" i="12"/>
  <c r="R1969" i="12" s="1"/>
  <c r="C1961" i="12"/>
  <c r="R1961" i="12" s="1"/>
  <c r="C1953" i="12"/>
  <c r="R1953" i="12" s="1"/>
  <c r="C1945" i="12"/>
  <c r="R1945" i="12" s="1"/>
  <c r="C1937" i="12"/>
  <c r="R1937" i="12" s="1"/>
  <c r="C1929" i="12"/>
  <c r="C1921" i="12"/>
  <c r="C1913" i="12"/>
  <c r="C1905" i="12"/>
  <c r="C1897" i="12"/>
  <c r="C1889" i="12"/>
  <c r="C1881" i="12"/>
  <c r="C1873" i="12"/>
  <c r="C1865" i="12"/>
  <c r="C1857" i="12"/>
  <c r="R1857" i="12" s="1"/>
  <c r="C1849" i="12"/>
  <c r="R1849" i="12" s="1"/>
  <c r="C1841" i="12"/>
  <c r="R1841" i="12" s="1"/>
  <c r="C1833" i="12"/>
  <c r="R1833" i="12" s="1"/>
  <c r="C1825" i="12"/>
  <c r="R1825" i="12" s="1"/>
  <c r="C2579" i="12"/>
  <c r="C2515" i="12"/>
  <c r="C2451" i="12"/>
  <c r="R2451" i="12" s="1"/>
  <c r="C2386" i="12"/>
  <c r="R2386" i="12" s="1"/>
  <c r="C2372" i="12"/>
  <c r="R2372" i="12" s="1"/>
  <c r="C2364" i="12"/>
  <c r="R2364" i="12" s="1"/>
  <c r="C2356" i="12"/>
  <c r="R2356" i="12" s="1"/>
  <c r="C2348" i="12"/>
  <c r="R2348" i="12" s="1"/>
  <c r="C2340" i="12"/>
  <c r="R2340" i="12" s="1"/>
  <c r="C2332" i="12"/>
  <c r="R2332" i="12" s="1"/>
  <c r="C2324" i="12"/>
  <c r="R2324" i="12" s="1"/>
  <c r="C2316" i="12"/>
  <c r="R2316" i="12" s="1"/>
  <c r="C2308" i="12"/>
  <c r="R2308" i="12" s="1"/>
  <c r="C2300" i="12"/>
  <c r="R2300" i="12" s="1"/>
  <c r="C2292" i="12"/>
  <c r="R2292" i="12" s="1"/>
  <c r="C2284" i="12"/>
  <c r="R2284" i="12" s="1"/>
  <c r="C2276" i="12"/>
  <c r="R2276" i="12" s="1"/>
  <c r="C2268" i="12"/>
  <c r="R2268" i="12" s="1"/>
  <c r="C2260" i="12"/>
  <c r="R2260" i="12" s="1"/>
  <c r="C2252" i="12"/>
  <c r="C2244" i="12"/>
  <c r="C2236" i="12"/>
  <c r="C2228" i="12"/>
  <c r="C2220" i="12"/>
  <c r="C2212" i="12"/>
  <c r="C2204" i="12"/>
  <c r="C2196" i="12"/>
  <c r="C2188" i="12"/>
  <c r="C2180" i="12"/>
  <c r="R2180" i="12" s="1"/>
  <c r="C2172" i="12"/>
  <c r="R2172" i="12" s="1"/>
  <c r="C2164" i="12"/>
  <c r="R2164" i="12" s="1"/>
  <c r="C2156" i="12"/>
  <c r="R2156" i="12" s="1"/>
  <c r="C2148" i="12"/>
  <c r="R2148" i="12" s="1"/>
  <c r="C2140" i="12"/>
  <c r="R2140" i="12" s="1"/>
  <c r="C2132" i="12"/>
  <c r="R2132" i="12" s="1"/>
  <c r="C2124" i="12"/>
  <c r="R2124" i="12" s="1"/>
  <c r="C2116" i="12"/>
  <c r="R2116" i="12" s="1"/>
  <c r="C2108" i="12"/>
  <c r="R2108" i="12" s="1"/>
  <c r="C2100" i="12"/>
  <c r="R2100" i="12" s="1"/>
  <c r="C2088" i="12"/>
  <c r="R2088" i="12" s="1"/>
  <c r="C2080" i="12"/>
  <c r="R2080" i="12" s="1"/>
  <c r="C2072" i="12"/>
  <c r="R2072" i="12" s="1"/>
  <c r="C2064" i="12"/>
  <c r="R2064" i="12" s="1"/>
  <c r="C2056" i="12"/>
  <c r="R2056" i="12" s="1"/>
  <c r="C2048" i="12"/>
  <c r="R2048" i="12" s="1"/>
  <c r="C2040" i="12"/>
  <c r="R2040" i="12" s="1"/>
  <c r="C2032" i="12"/>
  <c r="R2032" i="12" s="1"/>
  <c r="C2024" i="12"/>
  <c r="R2024" i="12" s="1"/>
  <c r="C2016" i="12"/>
  <c r="R2016" i="12" s="1"/>
  <c r="C2008" i="12"/>
  <c r="R2008" i="12" s="1"/>
  <c r="C2000" i="12"/>
  <c r="R2000" i="12" s="1"/>
  <c r="C1992" i="12"/>
  <c r="R1992" i="12" s="1"/>
  <c r="C1984" i="12"/>
  <c r="R1984" i="12" s="1"/>
  <c r="C1976" i="12"/>
  <c r="R1976" i="12" s="1"/>
  <c r="C1968" i="12"/>
  <c r="R1968" i="12" s="1"/>
  <c r="C1960" i="12"/>
  <c r="R1960" i="12" s="1"/>
  <c r="C1952" i="12"/>
  <c r="R1952" i="12" s="1"/>
  <c r="C1944" i="12"/>
  <c r="R1944" i="12" s="1"/>
  <c r="C1936" i="12"/>
  <c r="R1936" i="12" s="1"/>
  <c r="C1928" i="12"/>
  <c r="C1920" i="12"/>
  <c r="C1912" i="12"/>
  <c r="C1904" i="12"/>
  <c r="C1896" i="12"/>
  <c r="C1888" i="12"/>
  <c r="C1880" i="12"/>
  <c r="C1872" i="12"/>
  <c r="C1864" i="12"/>
  <c r="C1856" i="12"/>
  <c r="R1856" i="12" s="1"/>
  <c r="C1848" i="12"/>
  <c r="R1848" i="12" s="1"/>
  <c r="C1840" i="12"/>
  <c r="R1840" i="12" s="1"/>
  <c r="C1832" i="12"/>
  <c r="R1832" i="12" s="1"/>
  <c r="C1824" i="12"/>
  <c r="R1824" i="12" s="1"/>
  <c r="C2467" i="12"/>
  <c r="R2467" i="12" s="1"/>
  <c r="C2382" i="12"/>
  <c r="R2382" i="12" s="1"/>
  <c r="C2355" i="12"/>
  <c r="R2355" i="12" s="1"/>
  <c r="C2334" i="12"/>
  <c r="R2334" i="12" s="1"/>
  <c r="C2314" i="12"/>
  <c r="R2314" i="12" s="1"/>
  <c r="C2291" i="12"/>
  <c r="R2291" i="12" s="1"/>
  <c r="C2270" i="12"/>
  <c r="R2270" i="12" s="1"/>
  <c r="C2250" i="12"/>
  <c r="C2227" i="12"/>
  <c r="C2206" i="12"/>
  <c r="C2186" i="12"/>
  <c r="C2163" i="12"/>
  <c r="R2163" i="12" s="1"/>
  <c r="C2142" i="12"/>
  <c r="R2142" i="12" s="1"/>
  <c r="C2122" i="12"/>
  <c r="R2122" i="12" s="1"/>
  <c r="C2099" i="12"/>
  <c r="R2099" i="12" s="1"/>
  <c r="C2071" i="12"/>
  <c r="R2071" i="12" s="1"/>
  <c r="C2050" i="12"/>
  <c r="R2050" i="12" s="1"/>
  <c r="C2030" i="12"/>
  <c r="R2030" i="12" s="1"/>
  <c r="C2007" i="12"/>
  <c r="R2007" i="12" s="1"/>
  <c r="C1986" i="12"/>
  <c r="R1986" i="12" s="1"/>
  <c r="C1966" i="12"/>
  <c r="R1966" i="12" s="1"/>
  <c r="C1943" i="12"/>
  <c r="R1943" i="12" s="1"/>
  <c r="C1922" i="12"/>
  <c r="C1902" i="12"/>
  <c r="C1879" i="12"/>
  <c r="C1858" i="12"/>
  <c r="R1858" i="12" s="1"/>
  <c r="C1838" i="12"/>
  <c r="R1838" i="12" s="1"/>
  <c r="C1817" i="12"/>
  <c r="R1817" i="12" s="1"/>
  <c r="C1809" i="12"/>
  <c r="R1809" i="12" s="1"/>
  <c r="C1801" i="12"/>
  <c r="R1801" i="12" s="1"/>
  <c r="C1793" i="12"/>
  <c r="R1793" i="12" s="1"/>
  <c r="C1785" i="12"/>
  <c r="R1785" i="12" s="1"/>
  <c r="C1777" i="12"/>
  <c r="R1777" i="12" s="1"/>
  <c r="C1765" i="12"/>
  <c r="R1765" i="12" s="1"/>
  <c r="C1757" i="12"/>
  <c r="R1757" i="12" s="1"/>
  <c r="C1749" i="12"/>
  <c r="R1749" i="12" s="1"/>
  <c r="C1741" i="12"/>
  <c r="R1741" i="12" s="1"/>
  <c r="C1733" i="12"/>
  <c r="R1733" i="12" s="1"/>
  <c r="C1725" i="12"/>
  <c r="R1725" i="12" s="1"/>
  <c r="C1717" i="12"/>
  <c r="R1717" i="12" s="1"/>
  <c r="C1709" i="12"/>
  <c r="R1709" i="12" s="1"/>
  <c r="C1701" i="12"/>
  <c r="R1701" i="12" s="1"/>
  <c r="C1693" i="12"/>
  <c r="R1693" i="12" s="1"/>
  <c r="C1685" i="12"/>
  <c r="R1685" i="12" s="1"/>
  <c r="C1677" i="12"/>
  <c r="R1677" i="12" s="1"/>
  <c r="C1669" i="12"/>
  <c r="R1669" i="12" s="1"/>
  <c r="C1661" i="12"/>
  <c r="R1661" i="12" s="1"/>
  <c r="C1653" i="12"/>
  <c r="R1653" i="12" s="1"/>
  <c r="C1645" i="12"/>
  <c r="R1645" i="12" s="1"/>
  <c r="C1637" i="12"/>
  <c r="R1637" i="12" s="1"/>
  <c r="C1629" i="12"/>
  <c r="R1629" i="12" s="1"/>
  <c r="C1621" i="12"/>
  <c r="R1621" i="12" s="1"/>
  <c r="C1613" i="12"/>
  <c r="R1613" i="12" s="1"/>
  <c r="C1605" i="12"/>
  <c r="C1597" i="12"/>
  <c r="C1589" i="12"/>
  <c r="C1581" i="12"/>
  <c r="C1573" i="12"/>
  <c r="C1565" i="12"/>
  <c r="C1557" i="12"/>
  <c r="C1549" i="12"/>
  <c r="C1541" i="12"/>
  <c r="C1533" i="12"/>
  <c r="R1533" i="12" s="1"/>
  <c r="C1525" i="12"/>
  <c r="R1525" i="12" s="1"/>
  <c r="C1517" i="12"/>
  <c r="R1517" i="12" s="1"/>
  <c r="C1509" i="12"/>
  <c r="R1509" i="12" s="1"/>
  <c r="C1501" i="12"/>
  <c r="R1501" i="12" s="1"/>
  <c r="C1493" i="12"/>
  <c r="R1493" i="12" s="1"/>
  <c r="C1485" i="12"/>
  <c r="R1485" i="12" s="1"/>
  <c r="C1477" i="12"/>
  <c r="R1477" i="12" s="1"/>
  <c r="C1469" i="12"/>
  <c r="R1469" i="12" s="1"/>
  <c r="C1461" i="12"/>
  <c r="R1461" i="12" s="1"/>
  <c r="C1453" i="12"/>
  <c r="R1453" i="12" s="1"/>
  <c r="C2443" i="12"/>
  <c r="R2443" i="12" s="1"/>
  <c r="C2374" i="12"/>
  <c r="R2374" i="12" s="1"/>
  <c r="C2354" i="12"/>
  <c r="R2354" i="12" s="1"/>
  <c r="C2331" i="12"/>
  <c r="R2331" i="12" s="1"/>
  <c r="C2310" i="12"/>
  <c r="R2310" i="12" s="1"/>
  <c r="C2290" i="12"/>
  <c r="R2290" i="12" s="1"/>
  <c r="C2267" i="12"/>
  <c r="R2267" i="12" s="1"/>
  <c r="C2246" i="12"/>
  <c r="C2226" i="12"/>
  <c r="C2203" i="12"/>
  <c r="C2182" i="12"/>
  <c r="R2182" i="12" s="1"/>
  <c r="C2162" i="12"/>
  <c r="R2162" i="12" s="1"/>
  <c r="C2139" i="12"/>
  <c r="R2139" i="12" s="1"/>
  <c r="C2118" i="12"/>
  <c r="R2118" i="12" s="1"/>
  <c r="C2098" i="12"/>
  <c r="R2098" i="12" s="1"/>
  <c r="C2090" i="12"/>
  <c r="R2090" i="12" s="1"/>
  <c r="C2070" i="12"/>
  <c r="R2070" i="12" s="1"/>
  <c r="C2047" i="12"/>
  <c r="R2047" i="12" s="1"/>
  <c r="C2026" i="12"/>
  <c r="R2026" i="12" s="1"/>
  <c r="C2006" i="12"/>
  <c r="R2006" i="12" s="1"/>
  <c r="C1983" i="12"/>
  <c r="R1983" i="12" s="1"/>
  <c r="C1962" i="12"/>
  <c r="R1962" i="12" s="1"/>
  <c r="C1942" i="12"/>
  <c r="R1942" i="12" s="1"/>
  <c r="C1919" i="12"/>
  <c r="C1898" i="12"/>
  <c r="C1878" i="12"/>
  <c r="C1855" i="12"/>
  <c r="R1855" i="12" s="1"/>
  <c r="C1834" i="12"/>
  <c r="R1834" i="12" s="1"/>
  <c r="C1816" i="12"/>
  <c r="R1816" i="12" s="1"/>
  <c r="C1808" i="12"/>
  <c r="R1808" i="12" s="1"/>
  <c r="C1800" i="12"/>
  <c r="R1800" i="12" s="1"/>
  <c r="C1792" i="12"/>
  <c r="R1792" i="12" s="1"/>
  <c r="C1784" i="12"/>
  <c r="R1784" i="12" s="1"/>
  <c r="C1776" i="12"/>
  <c r="R1776" i="12" s="1"/>
  <c r="C1764" i="12"/>
  <c r="R1764" i="12" s="1"/>
  <c r="C1756" i="12"/>
  <c r="R1756" i="12" s="1"/>
  <c r="C1748" i="12"/>
  <c r="R1748" i="12" s="1"/>
  <c r="C1740" i="12"/>
  <c r="R1740" i="12" s="1"/>
  <c r="C1732" i="12"/>
  <c r="R1732" i="12" s="1"/>
  <c r="C1724" i="12"/>
  <c r="R1724" i="12" s="1"/>
  <c r="C1716" i="12"/>
  <c r="R1716" i="12" s="1"/>
  <c r="C1708" i="12"/>
  <c r="R1708" i="12" s="1"/>
  <c r="C1700" i="12"/>
  <c r="R1700" i="12" s="1"/>
  <c r="C1692" i="12"/>
  <c r="R1692" i="12" s="1"/>
  <c r="C1684" i="12"/>
  <c r="R1684" i="12" s="1"/>
  <c r="C1676" i="12"/>
  <c r="R1676" i="12" s="1"/>
  <c r="C1668" i="12"/>
  <c r="R1668" i="12" s="1"/>
  <c r="C1660" i="12"/>
  <c r="R1660" i="12" s="1"/>
  <c r="C1652" i="12"/>
  <c r="R1652" i="12" s="1"/>
  <c r="C1644" i="12"/>
  <c r="R1644" i="12" s="1"/>
  <c r="C1636" i="12"/>
  <c r="R1636" i="12" s="1"/>
  <c r="C1628" i="12"/>
  <c r="R1628" i="12" s="1"/>
  <c r="C1620" i="12"/>
  <c r="R1620" i="12" s="1"/>
  <c r="C1612" i="12"/>
  <c r="R1612" i="12" s="1"/>
  <c r="C1604" i="12"/>
  <c r="C1596" i="12"/>
  <c r="C1588" i="12"/>
  <c r="C1580" i="12"/>
  <c r="C1572" i="12"/>
  <c r="C1564" i="12"/>
  <c r="C1556" i="12"/>
  <c r="C1548" i="12"/>
  <c r="C1540" i="12"/>
  <c r="C1532" i="12"/>
  <c r="R1532" i="12" s="1"/>
  <c r="C1524" i="12"/>
  <c r="R1524" i="12" s="1"/>
  <c r="C1516" i="12"/>
  <c r="R1516" i="12" s="1"/>
  <c r="C1508" i="12"/>
  <c r="R1508" i="12" s="1"/>
  <c r="C1500" i="12"/>
  <c r="R1500" i="12" s="1"/>
  <c r="C1492" i="12"/>
  <c r="R1492" i="12" s="1"/>
  <c r="C1484" i="12"/>
  <c r="R1484" i="12" s="1"/>
  <c r="C1476" i="12"/>
  <c r="R1476" i="12" s="1"/>
  <c r="C1468" i="12"/>
  <c r="R1468" i="12" s="1"/>
  <c r="C1460" i="12"/>
  <c r="R1460" i="12" s="1"/>
  <c r="C1452" i="12"/>
  <c r="R1452" i="12" s="1"/>
  <c r="C2595" i="12"/>
  <c r="R2595" i="12" s="1"/>
  <c r="C2435" i="12"/>
  <c r="R2435" i="12" s="1"/>
  <c r="C2371" i="12"/>
  <c r="R2371" i="12" s="1"/>
  <c r="C2350" i="12"/>
  <c r="R2350" i="12" s="1"/>
  <c r="C2330" i="12"/>
  <c r="R2330" i="12" s="1"/>
  <c r="C2307" i="12"/>
  <c r="R2307" i="12" s="1"/>
  <c r="C2286" i="12"/>
  <c r="R2286" i="12" s="1"/>
  <c r="C2266" i="12"/>
  <c r="R2266" i="12" s="1"/>
  <c r="C2243" i="12"/>
  <c r="C2222" i="12"/>
  <c r="C2202" i="12"/>
  <c r="C2179" i="12"/>
  <c r="R2179" i="12" s="1"/>
  <c r="C2158" i="12"/>
  <c r="R2158" i="12" s="1"/>
  <c r="C2138" i="12"/>
  <c r="R2138" i="12" s="1"/>
  <c r="C2115" i="12"/>
  <c r="R2115" i="12" s="1"/>
  <c r="C2094" i="12"/>
  <c r="R2094" i="12" s="1"/>
  <c r="C2087" i="12"/>
  <c r="R2087" i="12" s="1"/>
  <c r="C2066" i="12"/>
  <c r="R2066" i="12" s="1"/>
  <c r="C2046" i="12"/>
  <c r="R2046" i="12" s="1"/>
  <c r="C2023" i="12"/>
  <c r="R2023" i="12" s="1"/>
  <c r="C2002" i="12"/>
  <c r="R2002" i="12" s="1"/>
  <c r="C1982" i="12"/>
  <c r="R1982" i="12" s="1"/>
  <c r="C1959" i="12"/>
  <c r="R1959" i="12" s="1"/>
  <c r="C1938" i="12"/>
  <c r="R1938" i="12" s="1"/>
  <c r="C1918" i="12"/>
  <c r="C1895" i="12"/>
  <c r="C1874" i="12"/>
  <c r="C1854" i="12"/>
  <c r="R1854" i="12" s="1"/>
  <c r="C1831" i="12"/>
  <c r="R1831" i="12" s="1"/>
  <c r="C1815" i="12"/>
  <c r="R1815" i="12" s="1"/>
  <c r="C1807" i="12"/>
  <c r="R1807" i="12" s="1"/>
  <c r="C1799" i="12"/>
  <c r="R1799" i="12" s="1"/>
  <c r="C1791" i="12"/>
  <c r="R1791" i="12" s="1"/>
  <c r="C1783" i="12"/>
  <c r="R1783" i="12" s="1"/>
  <c r="C1775" i="12"/>
  <c r="R1775" i="12" s="1"/>
  <c r="C1763" i="12"/>
  <c r="R1763" i="12" s="1"/>
  <c r="C1755" i="12"/>
  <c r="R1755" i="12" s="1"/>
  <c r="C1747" i="12"/>
  <c r="R1747" i="12" s="1"/>
  <c r="C1739" i="12"/>
  <c r="R1739" i="12" s="1"/>
  <c r="C1731" i="12"/>
  <c r="R1731" i="12" s="1"/>
  <c r="C1723" i="12"/>
  <c r="R1723" i="12" s="1"/>
  <c r="C1715" i="12"/>
  <c r="R1715" i="12" s="1"/>
  <c r="C1707" i="12"/>
  <c r="R1707" i="12" s="1"/>
  <c r="C1699" i="12"/>
  <c r="R1699" i="12" s="1"/>
  <c r="C1691" i="12"/>
  <c r="R1691" i="12" s="1"/>
  <c r="C1683" i="12"/>
  <c r="R1683" i="12" s="1"/>
  <c r="C1675" i="12"/>
  <c r="R1675" i="12" s="1"/>
  <c r="C1667" i="12"/>
  <c r="R1667" i="12" s="1"/>
  <c r="C1659" i="12"/>
  <c r="R1659" i="12" s="1"/>
  <c r="C1651" i="12"/>
  <c r="R1651" i="12" s="1"/>
  <c r="C1643" i="12"/>
  <c r="R1643" i="12" s="1"/>
  <c r="C1635" i="12"/>
  <c r="R1635" i="12" s="1"/>
  <c r="C1627" i="12"/>
  <c r="R1627" i="12" s="1"/>
  <c r="C1619" i="12"/>
  <c r="R1619" i="12" s="1"/>
  <c r="C1611" i="12"/>
  <c r="R1611" i="12" s="1"/>
  <c r="C1603" i="12"/>
  <c r="C1595" i="12"/>
  <c r="C1587" i="12"/>
  <c r="C1579" i="12"/>
  <c r="C1571" i="12"/>
  <c r="C1563" i="12"/>
  <c r="C1555" i="12"/>
  <c r="C1547" i="12"/>
  <c r="C1539" i="12"/>
  <c r="C1531" i="12"/>
  <c r="R1531" i="12" s="1"/>
  <c r="C1523" i="12"/>
  <c r="R1523" i="12" s="1"/>
  <c r="C1515" i="12"/>
  <c r="R1515" i="12" s="1"/>
  <c r="C1507" i="12"/>
  <c r="R1507" i="12" s="1"/>
  <c r="C1499" i="12"/>
  <c r="R1499" i="12" s="1"/>
  <c r="C1491" i="12"/>
  <c r="R1491" i="12" s="1"/>
  <c r="C1483" i="12"/>
  <c r="R1483" i="12" s="1"/>
  <c r="C1475" i="12"/>
  <c r="R1475" i="12" s="1"/>
  <c r="C1467" i="12"/>
  <c r="R1467" i="12" s="1"/>
  <c r="C1459" i="12"/>
  <c r="R1459" i="12" s="1"/>
  <c r="C1451" i="12"/>
  <c r="R1451" i="12" s="1"/>
  <c r="C2531" i="12"/>
  <c r="C2407" i="12"/>
  <c r="R2407" i="12" s="1"/>
  <c r="C2363" i="12"/>
  <c r="R2363" i="12" s="1"/>
  <c r="C2342" i="12"/>
  <c r="R2342" i="12" s="1"/>
  <c r="C2322" i="12"/>
  <c r="R2322" i="12" s="1"/>
  <c r="C2299" i="12"/>
  <c r="R2299" i="12" s="1"/>
  <c r="C2278" i="12"/>
  <c r="R2278" i="12" s="1"/>
  <c r="C2258" i="12"/>
  <c r="R2258" i="12" s="1"/>
  <c r="C2235" i="12"/>
  <c r="C2214" i="12"/>
  <c r="C2194" i="12"/>
  <c r="C2171" i="12"/>
  <c r="R2171" i="12" s="1"/>
  <c r="C2150" i="12"/>
  <c r="R2150" i="12" s="1"/>
  <c r="C2130" i="12"/>
  <c r="R2130" i="12" s="1"/>
  <c r="C2107" i="12"/>
  <c r="R2107" i="12" s="1"/>
  <c r="C2079" i="12"/>
  <c r="R2079" i="12" s="1"/>
  <c r="C2058" i="12"/>
  <c r="R2058" i="12" s="1"/>
  <c r="C2038" i="12"/>
  <c r="R2038" i="12" s="1"/>
  <c r="C2015" i="12"/>
  <c r="R2015" i="12" s="1"/>
  <c r="C1994" i="12"/>
  <c r="R1994" i="12" s="1"/>
  <c r="C1974" i="12"/>
  <c r="R1974" i="12" s="1"/>
  <c r="C1951" i="12"/>
  <c r="R1951" i="12" s="1"/>
  <c r="C1930" i="12"/>
  <c r="C1910" i="12"/>
  <c r="C1887" i="12"/>
  <c r="C1866" i="12"/>
  <c r="C1846" i="12"/>
  <c r="R1846" i="12" s="1"/>
  <c r="C1823" i="12"/>
  <c r="R1823" i="12" s="1"/>
  <c r="C1812" i="12"/>
  <c r="R1812" i="12" s="1"/>
  <c r="C1804" i="12"/>
  <c r="R1804" i="12" s="1"/>
  <c r="C1796" i="12"/>
  <c r="R1796" i="12" s="1"/>
  <c r="C1788" i="12"/>
  <c r="R1788" i="12" s="1"/>
  <c r="C1780" i="12"/>
  <c r="R1780" i="12" s="1"/>
  <c r="C1772" i="12"/>
  <c r="R1772" i="12" s="1"/>
  <c r="C1768" i="12"/>
  <c r="R1768" i="12" s="1"/>
  <c r="C1760" i="12"/>
  <c r="R1760" i="12" s="1"/>
  <c r="C1752" i="12"/>
  <c r="R1752" i="12" s="1"/>
  <c r="C1744" i="12"/>
  <c r="R1744" i="12" s="1"/>
  <c r="C1736" i="12"/>
  <c r="R1736" i="12" s="1"/>
  <c r="C1728" i="12"/>
  <c r="R1728" i="12" s="1"/>
  <c r="C1720" i="12"/>
  <c r="R1720" i="12" s="1"/>
  <c r="C1712" i="12"/>
  <c r="R1712" i="12" s="1"/>
  <c r="C1704" i="12"/>
  <c r="R1704" i="12" s="1"/>
  <c r="C1696" i="12"/>
  <c r="R1696" i="12" s="1"/>
  <c r="C1688" i="12"/>
  <c r="R1688" i="12" s="1"/>
  <c r="C1680" i="12"/>
  <c r="R1680" i="12" s="1"/>
  <c r="C1672" i="12"/>
  <c r="R1672" i="12" s="1"/>
  <c r="C1664" i="12"/>
  <c r="R1664" i="12" s="1"/>
  <c r="C1656" i="12"/>
  <c r="R1656" i="12" s="1"/>
  <c r="C1648" i="12"/>
  <c r="R1648" i="12" s="1"/>
  <c r="C1640" i="12"/>
  <c r="R1640" i="12" s="1"/>
  <c r="C1632" i="12"/>
  <c r="R1632" i="12" s="1"/>
  <c r="C1624" i="12"/>
  <c r="R1624" i="12" s="1"/>
  <c r="C1616" i="12"/>
  <c r="R1616" i="12" s="1"/>
  <c r="C1608" i="12"/>
  <c r="R1608" i="12" s="1"/>
  <c r="C1600" i="12"/>
  <c r="C1592" i="12"/>
  <c r="C1584" i="12"/>
  <c r="C1576" i="12"/>
  <c r="C1568" i="12"/>
  <c r="C1560" i="12"/>
  <c r="C1552" i="12"/>
  <c r="C1544" i="12"/>
  <c r="C1536" i="12"/>
  <c r="C1528" i="12"/>
  <c r="R1528" i="12" s="1"/>
  <c r="C1520" i="12"/>
  <c r="R1520" i="12" s="1"/>
  <c r="C1512" i="12"/>
  <c r="R1512" i="12" s="1"/>
  <c r="C1504" i="12"/>
  <c r="R1504" i="12" s="1"/>
  <c r="C1496" i="12"/>
  <c r="R1496" i="12" s="1"/>
  <c r="C1488" i="12"/>
  <c r="R1488" i="12" s="1"/>
  <c r="C1480" i="12"/>
  <c r="R1480" i="12" s="1"/>
  <c r="C1472" i="12"/>
  <c r="R1472" i="12" s="1"/>
  <c r="C1464" i="12"/>
  <c r="R1464" i="12" s="1"/>
  <c r="C1456" i="12"/>
  <c r="R1456" i="12" s="1"/>
  <c r="C1448" i="12"/>
  <c r="R1448" i="12" s="1"/>
  <c r="C2383" i="12"/>
  <c r="R2383" i="12" s="1"/>
  <c r="C2338" i="12"/>
  <c r="R2338" i="12" s="1"/>
  <c r="C2294" i="12"/>
  <c r="R2294" i="12" s="1"/>
  <c r="C2251" i="12"/>
  <c r="C2210" i="12"/>
  <c r="C2166" i="12"/>
  <c r="R2166" i="12" s="1"/>
  <c r="C2123" i="12"/>
  <c r="R2123" i="12" s="1"/>
  <c r="C2074" i="12"/>
  <c r="R2074" i="12" s="1"/>
  <c r="C2031" i="12"/>
  <c r="R2031" i="12" s="1"/>
  <c r="C1990" i="12"/>
  <c r="R1990" i="12" s="1"/>
  <c r="C1946" i="12"/>
  <c r="R1946" i="12" s="1"/>
  <c r="C1903" i="12"/>
  <c r="C1862" i="12"/>
  <c r="C1818" i="12"/>
  <c r="R1818" i="12" s="1"/>
  <c r="C1802" i="12"/>
  <c r="R1802" i="12" s="1"/>
  <c r="C1786" i="12"/>
  <c r="R1786" i="12" s="1"/>
  <c r="C1770" i="12"/>
  <c r="R1770" i="12" s="1"/>
  <c r="C1758" i="12"/>
  <c r="R1758" i="12" s="1"/>
  <c r="C1742" i="12"/>
  <c r="R1742" i="12" s="1"/>
  <c r="C1726" i="12"/>
  <c r="R1726" i="12" s="1"/>
  <c r="C1710" i="12"/>
  <c r="R1710" i="12" s="1"/>
  <c r="C1694" i="12"/>
  <c r="R1694" i="12" s="1"/>
  <c r="C1678" i="12"/>
  <c r="R1678" i="12" s="1"/>
  <c r="C1662" i="12"/>
  <c r="R1662" i="12" s="1"/>
  <c r="C1646" i="12"/>
  <c r="R1646" i="12" s="1"/>
  <c r="C1630" i="12"/>
  <c r="R1630" i="12" s="1"/>
  <c r="C1614" i="12"/>
  <c r="R1614" i="12" s="1"/>
  <c r="C1598" i="12"/>
  <c r="C1582" i="12"/>
  <c r="C1566" i="12"/>
  <c r="C1550" i="12"/>
  <c r="C1534" i="12"/>
  <c r="R1534" i="12" s="1"/>
  <c r="C1518" i="12"/>
  <c r="R1518" i="12" s="1"/>
  <c r="C1502" i="12"/>
  <c r="R1502" i="12" s="1"/>
  <c r="C1486" i="12"/>
  <c r="R1486" i="12" s="1"/>
  <c r="C1470" i="12"/>
  <c r="R1470" i="12" s="1"/>
  <c r="C1454" i="12"/>
  <c r="R1454" i="12" s="1"/>
  <c r="C1443" i="12"/>
  <c r="R1443" i="12" s="1"/>
  <c r="C1435" i="12"/>
  <c r="R1435" i="12" s="1"/>
  <c r="C1427" i="12"/>
  <c r="R1427" i="12" s="1"/>
  <c r="C1419" i="12"/>
  <c r="R1419" i="12" s="1"/>
  <c r="C1411" i="12"/>
  <c r="R1411" i="12" s="1"/>
  <c r="C1403" i="12"/>
  <c r="R1403" i="12" s="1"/>
  <c r="C1395" i="12"/>
  <c r="R1395" i="12" s="1"/>
  <c r="C1387" i="12"/>
  <c r="R1387" i="12" s="1"/>
  <c r="C1379" i="12"/>
  <c r="R1379" i="12" s="1"/>
  <c r="C1371" i="12"/>
  <c r="R1371" i="12" s="1"/>
  <c r="C1363" i="12"/>
  <c r="R1363" i="12" s="1"/>
  <c r="C1355" i="12"/>
  <c r="R1355" i="12" s="1"/>
  <c r="C1347" i="12"/>
  <c r="R1347" i="12" s="1"/>
  <c r="C1339" i="12"/>
  <c r="R1339" i="12" s="1"/>
  <c r="C1331" i="12"/>
  <c r="R1331" i="12" s="1"/>
  <c r="C1323" i="12"/>
  <c r="R1323" i="12" s="1"/>
  <c r="C1315" i="12"/>
  <c r="R1315" i="12" s="1"/>
  <c r="C1307" i="12"/>
  <c r="R1307" i="12" s="1"/>
  <c r="C2571" i="12"/>
  <c r="C2370" i="12"/>
  <c r="R2370" i="12" s="1"/>
  <c r="C2326" i="12"/>
  <c r="R2326" i="12" s="1"/>
  <c r="C2283" i="12"/>
  <c r="R2283" i="12" s="1"/>
  <c r="C2242" i="12"/>
  <c r="C2198" i="12"/>
  <c r="C2155" i="12"/>
  <c r="R2155" i="12" s="1"/>
  <c r="C2114" i="12"/>
  <c r="R2114" i="12" s="1"/>
  <c r="C2063" i="12"/>
  <c r="R2063" i="12" s="1"/>
  <c r="C2022" i="12"/>
  <c r="R2022" i="12" s="1"/>
  <c r="C1978" i="12"/>
  <c r="R1978" i="12" s="1"/>
  <c r="C1935" i="12"/>
  <c r="R1935" i="12" s="1"/>
  <c r="C1894" i="12"/>
  <c r="C1850" i="12"/>
  <c r="R1850" i="12" s="1"/>
  <c r="C1814" i="12"/>
  <c r="R1814" i="12" s="1"/>
  <c r="C1798" i="12"/>
  <c r="R1798" i="12" s="1"/>
  <c r="C1782" i="12"/>
  <c r="R1782" i="12" s="1"/>
  <c r="C1754" i="12"/>
  <c r="R1754" i="12" s="1"/>
  <c r="C1738" i="12"/>
  <c r="R1738" i="12" s="1"/>
  <c r="C1722" i="12"/>
  <c r="R1722" i="12" s="1"/>
  <c r="C1706" i="12"/>
  <c r="R1706" i="12" s="1"/>
  <c r="C1690" i="12"/>
  <c r="R1690" i="12" s="1"/>
  <c r="C1674" i="12"/>
  <c r="R1674" i="12" s="1"/>
  <c r="C1658" i="12"/>
  <c r="R1658" i="12" s="1"/>
  <c r="C1642" i="12"/>
  <c r="R1642" i="12" s="1"/>
  <c r="C1626" i="12"/>
  <c r="R1626" i="12" s="1"/>
  <c r="C1610" i="12"/>
  <c r="R1610" i="12" s="1"/>
  <c r="C1594" i="12"/>
  <c r="C1578" i="12"/>
  <c r="C1562" i="12"/>
  <c r="C1546" i="12"/>
  <c r="C1530" i="12"/>
  <c r="R1530" i="12" s="1"/>
  <c r="C1514" i="12"/>
  <c r="R1514" i="12" s="1"/>
  <c r="C1498" i="12"/>
  <c r="R1498" i="12" s="1"/>
  <c r="C1482" i="12"/>
  <c r="R1482" i="12" s="1"/>
  <c r="C1466" i="12"/>
  <c r="R1466" i="12" s="1"/>
  <c r="C1450" i="12"/>
  <c r="R1450" i="12" s="1"/>
  <c r="C1442" i="12"/>
  <c r="R1442" i="12" s="1"/>
  <c r="C1434" i="12"/>
  <c r="R1434" i="12" s="1"/>
  <c r="C1426" i="12"/>
  <c r="R1426" i="12" s="1"/>
  <c r="C1418" i="12"/>
  <c r="R1418" i="12" s="1"/>
  <c r="C1410" i="12"/>
  <c r="R1410" i="12" s="1"/>
  <c r="C1402" i="12"/>
  <c r="R1402" i="12" s="1"/>
  <c r="C1394" i="12"/>
  <c r="R1394" i="12" s="1"/>
  <c r="C1386" i="12"/>
  <c r="R1386" i="12" s="1"/>
  <c r="C1378" i="12"/>
  <c r="R1378" i="12" s="1"/>
  <c r="C1370" i="12"/>
  <c r="R1370" i="12" s="1"/>
  <c r="C1362" i="12"/>
  <c r="R1362" i="12" s="1"/>
  <c r="C1354" i="12"/>
  <c r="R1354" i="12" s="1"/>
  <c r="C1346" i="12"/>
  <c r="R1346" i="12" s="1"/>
  <c r="C1338" i="12"/>
  <c r="R1338" i="12" s="1"/>
  <c r="C1330" i="12"/>
  <c r="R1330" i="12" s="1"/>
  <c r="C1322" i="12"/>
  <c r="R1322" i="12" s="1"/>
  <c r="C1314" i="12"/>
  <c r="R1314" i="12" s="1"/>
  <c r="C1306" i="12"/>
  <c r="R1306" i="12" s="1"/>
  <c r="C2563" i="12"/>
  <c r="C2366" i="12"/>
  <c r="R2366" i="12" s="1"/>
  <c r="C2323" i="12"/>
  <c r="R2323" i="12" s="1"/>
  <c r="C2282" i="12"/>
  <c r="R2282" i="12" s="1"/>
  <c r="C2238" i="12"/>
  <c r="C2195" i="12"/>
  <c r="C2154" i="12"/>
  <c r="R2154" i="12" s="1"/>
  <c r="C2110" i="12"/>
  <c r="R2110" i="12" s="1"/>
  <c r="C2062" i="12"/>
  <c r="R2062" i="12" s="1"/>
  <c r="C2018" i="12"/>
  <c r="R2018" i="12" s="1"/>
  <c r="C1975" i="12"/>
  <c r="R1975" i="12" s="1"/>
  <c r="C1934" i="12"/>
  <c r="R1934" i="12" s="1"/>
  <c r="C1890" i="12"/>
  <c r="C1847" i="12"/>
  <c r="R1847" i="12" s="1"/>
  <c r="C1813" i="12"/>
  <c r="R1813" i="12" s="1"/>
  <c r="C1797" i="12"/>
  <c r="R1797" i="12" s="1"/>
  <c r="C1781" i="12"/>
  <c r="R1781" i="12" s="1"/>
  <c r="C1769" i="12"/>
  <c r="R1769" i="12" s="1"/>
  <c r="C1753" i="12"/>
  <c r="R1753" i="12" s="1"/>
  <c r="C1737" i="12"/>
  <c r="R1737" i="12" s="1"/>
  <c r="C1721" i="12"/>
  <c r="R1721" i="12" s="1"/>
  <c r="C1705" i="12"/>
  <c r="R1705" i="12" s="1"/>
  <c r="C1689" i="12"/>
  <c r="R1689" i="12" s="1"/>
  <c r="C1673" i="12"/>
  <c r="R1673" i="12" s="1"/>
  <c r="C1657" i="12"/>
  <c r="R1657" i="12" s="1"/>
  <c r="C1641" i="12"/>
  <c r="R1641" i="12" s="1"/>
  <c r="C1625" i="12"/>
  <c r="R1625" i="12" s="1"/>
  <c r="C1609" i="12"/>
  <c r="R1609" i="12" s="1"/>
  <c r="C1593" i="12"/>
  <c r="C1577" i="12"/>
  <c r="C1561" i="12"/>
  <c r="C1545" i="12"/>
  <c r="C1529" i="12"/>
  <c r="R1529" i="12" s="1"/>
  <c r="C1513" i="12"/>
  <c r="R1513" i="12" s="1"/>
  <c r="C1497" i="12"/>
  <c r="R1497" i="12" s="1"/>
  <c r="C1481" i="12"/>
  <c r="R1481" i="12" s="1"/>
  <c r="C1465" i="12"/>
  <c r="R1465" i="12" s="1"/>
  <c r="C1449" i="12"/>
  <c r="R1449" i="12" s="1"/>
  <c r="C1441" i="12"/>
  <c r="R1441" i="12" s="1"/>
  <c r="C1433" i="12"/>
  <c r="R1433" i="12" s="1"/>
  <c r="C1425" i="12"/>
  <c r="R1425" i="12" s="1"/>
  <c r="C1417" i="12"/>
  <c r="R1417" i="12" s="1"/>
  <c r="C1409" i="12"/>
  <c r="R1409" i="12" s="1"/>
  <c r="C1401" i="12"/>
  <c r="R1401" i="12" s="1"/>
  <c r="C1393" i="12"/>
  <c r="R1393" i="12" s="1"/>
  <c r="C1385" i="12"/>
  <c r="R1385" i="12" s="1"/>
  <c r="C1377" i="12"/>
  <c r="R1377" i="12" s="1"/>
  <c r="C1369" i="12"/>
  <c r="R1369" i="12" s="1"/>
  <c r="C1361" i="12"/>
  <c r="R1361" i="12" s="1"/>
  <c r="C1353" i="12"/>
  <c r="R1353" i="12" s="1"/>
  <c r="C1345" i="12"/>
  <c r="R1345" i="12" s="1"/>
  <c r="C1337" i="12"/>
  <c r="R1337" i="12" s="1"/>
  <c r="C1329" i="12"/>
  <c r="R1329" i="12" s="1"/>
  <c r="C1321" i="12"/>
  <c r="R1321" i="12" s="1"/>
  <c r="C1313" i="12"/>
  <c r="R1313" i="12" s="1"/>
  <c r="C1305" i="12"/>
  <c r="R1305" i="12" s="1"/>
  <c r="C2507" i="12"/>
  <c r="R2507" i="12" s="1"/>
  <c r="C2362" i="12"/>
  <c r="R2362" i="12" s="1"/>
  <c r="C2318" i="12"/>
  <c r="R2318" i="12" s="1"/>
  <c r="C2275" i="12"/>
  <c r="R2275" i="12" s="1"/>
  <c r="C2234" i="12"/>
  <c r="C2190" i="12"/>
  <c r="C2147" i="12"/>
  <c r="R2147" i="12" s="1"/>
  <c r="C2106" i="12"/>
  <c r="R2106" i="12" s="1"/>
  <c r="C2055" i="12"/>
  <c r="R2055" i="12" s="1"/>
  <c r="C2014" i="12"/>
  <c r="R2014" i="12" s="1"/>
  <c r="C1970" i="12"/>
  <c r="R1970" i="12" s="1"/>
  <c r="C1927" i="12"/>
  <c r="C1886" i="12"/>
  <c r="C1842" i="12"/>
  <c r="R1842" i="12" s="1"/>
  <c r="C1811" i="12"/>
  <c r="R1811" i="12" s="1"/>
  <c r="C1795" i="12"/>
  <c r="R1795" i="12" s="1"/>
  <c r="C1779" i="12"/>
  <c r="R1779" i="12" s="1"/>
  <c r="C1767" i="12"/>
  <c r="R1767" i="12" s="1"/>
  <c r="C1751" i="12"/>
  <c r="R1751" i="12" s="1"/>
  <c r="C1735" i="12"/>
  <c r="R1735" i="12" s="1"/>
  <c r="C1719" i="12"/>
  <c r="R1719" i="12" s="1"/>
  <c r="C1703" i="12"/>
  <c r="R1703" i="12" s="1"/>
  <c r="C1687" i="12"/>
  <c r="R1687" i="12" s="1"/>
  <c r="C1671" i="12"/>
  <c r="R1671" i="12" s="1"/>
  <c r="C1655" i="12"/>
  <c r="R1655" i="12" s="1"/>
  <c r="C1639" i="12"/>
  <c r="R1639" i="12" s="1"/>
  <c r="C1623" i="12"/>
  <c r="R1623" i="12" s="1"/>
  <c r="C1607" i="12"/>
  <c r="C1591" i="12"/>
  <c r="C1575" i="12"/>
  <c r="C1559" i="12"/>
  <c r="C1543" i="12"/>
  <c r="C1527" i="12"/>
  <c r="R1527" i="12" s="1"/>
  <c r="C1511" i="12"/>
  <c r="R1511" i="12" s="1"/>
  <c r="C1495" i="12"/>
  <c r="R1495" i="12" s="1"/>
  <c r="C1479" i="12"/>
  <c r="R1479" i="12" s="1"/>
  <c r="C1463" i="12"/>
  <c r="R1463" i="12" s="1"/>
  <c r="C1447" i="12"/>
  <c r="R1447" i="12" s="1"/>
  <c r="C1440" i="12"/>
  <c r="R1440" i="12" s="1"/>
  <c r="C1432" i="12"/>
  <c r="R1432" i="12" s="1"/>
  <c r="C1424" i="12"/>
  <c r="R1424" i="12" s="1"/>
  <c r="C1416" i="12"/>
  <c r="R1416" i="12" s="1"/>
  <c r="C1408" i="12"/>
  <c r="R1408" i="12" s="1"/>
  <c r="C1400" i="12"/>
  <c r="R1400" i="12" s="1"/>
  <c r="C1392" i="12"/>
  <c r="R1392" i="12" s="1"/>
  <c r="C1384" i="12"/>
  <c r="R1384" i="12" s="1"/>
  <c r="C1376" i="12"/>
  <c r="R1376" i="12" s="1"/>
  <c r="C1368" i="12"/>
  <c r="R1368" i="12" s="1"/>
  <c r="C1360" i="12"/>
  <c r="R1360" i="12" s="1"/>
  <c r="C1352" i="12"/>
  <c r="R1352" i="12" s="1"/>
  <c r="C1344" i="12"/>
  <c r="R1344" i="12" s="1"/>
  <c r="C1336" i="12"/>
  <c r="R1336" i="12" s="1"/>
  <c r="C1328" i="12"/>
  <c r="R1328" i="12" s="1"/>
  <c r="C1320" i="12"/>
  <c r="R1320" i="12" s="1"/>
  <c r="C1312" i="12"/>
  <c r="R1312" i="12" s="1"/>
  <c r="C1304" i="12"/>
  <c r="R1304" i="12" s="1"/>
  <c r="C2499" i="12"/>
  <c r="R2499" i="12" s="1"/>
  <c r="C2358" i="12"/>
  <c r="R2358" i="12" s="1"/>
  <c r="C2315" i="12"/>
  <c r="R2315" i="12" s="1"/>
  <c r="C2274" i="12"/>
  <c r="R2274" i="12" s="1"/>
  <c r="C2230" i="12"/>
  <c r="C2187" i="12"/>
  <c r="C2146" i="12"/>
  <c r="R2146" i="12" s="1"/>
  <c r="C2102" i="12"/>
  <c r="R2102" i="12" s="1"/>
  <c r="C2054" i="12"/>
  <c r="R2054" i="12" s="1"/>
  <c r="C2010" i="12"/>
  <c r="R2010" i="12" s="1"/>
  <c r="C1967" i="12"/>
  <c r="R1967" i="12" s="1"/>
  <c r="C1926" i="12"/>
  <c r="C1882" i="12"/>
  <c r="C1839" i="12"/>
  <c r="R1839" i="12" s="1"/>
  <c r="C1810" i="12"/>
  <c r="R1810" i="12" s="1"/>
  <c r="C1794" i="12"/>
  <c r="R1794" i="12" s="1"/>
  <c r="C1778" i="12"/>
  <c r="R1778" i="12" s="1"/>
  <c r="C1766" i="12"/>
  <c r="R1766" i="12" s="1"/>
  <c r="C1750" i="12"/>
  <c r="R1750" i="12" s="1"/>
  <c r="C1734" i="12"/>
  <c r="R1734" i="12" s="1"/>
  <c r="C1718" i="12"/>
  <c r="R1718" i="12" s="1"/>
  <c r="C1702" i="12"/>
  <c r="R1702" i="12" s="1"/>
  <c r="C1686" i="12"/>
  <c r="R1686" i="12" s="1"/>
  <c r="C1670" i="12"/>
  <c r="R1670" i="12" s="1"/>
  <c r="C1654" i="12"/>
  <c r="R1654" i="12" s="1"/>
  <c r="C1638" i="12"/>
  <c r="R1638" i="12" s="1"/>
  <c r="C1622" i="12"/>
  <c r="R1622" i="12" s="1"/>
  <c r="C1606" i="12"/>
  <c r="C1590" i="12"/>
  <c r="C1574" i="12"/>
  <c r="C1558" i="12"/>
  <c r="C1542" i="12"/>
  <c r="C1526" i="12"/>
  <c r="R1526" i="12" s="1"/>
  <c r="C1510" i="12"/>
  <c r="R1510" i="12" s="1"/>
  <c r="C1494" i="12"/>
  <c r="R1494" i="12" s="1"/>
  <c r="C1478" i="12"/>
  <c r="R1478" i="12" s="1"/>
  <c r="C1462" i="12"/>
  <c r="R1462" i="12" s="1"/>
  <c r="C1446" i="12"/>
  <c r="R1446" i="12" s="1"/>
  <c r="C1439" i="12"/>
  <c r="R1439" i="12" s="1"/>
  <c r="C1431" i="12"/>
  <c r="R1431" i="12" s="1"/>
  <c r="C1423" i="12"/>
  <c r="R1423" i="12" s="1"/>
  <c r="C1415" i="12"/>
  <c r="R1415" i="12" s="1"/>
  <c r="C1407" i="12"/>
  <c r="R1407" i="12" s="1"/>
  <c r="C1399" i="12"/>
  <c r="R1399" i="12" s="1"/>
  <c r="C1391" i="12"/>
  <c r="R1391" i="12" s="1"/>
  <c r="C1383" i="12"/>
  <c r="R1383" i="12" s="1"/>
  <c r="C1375" i="12"/>
  <c r="R1375" i="12" s="1"/>
  <c r="C1367" i="12"/>
  <c r="R1367" i="12" s="1"/>
  <c r="C1359" i="12"/>
  <c r="R1359" i="12" s="1"/>
  <c r="C1351" i="12"/>
  <c r="R1351" i="12" s="1"/>
  <c r="C1343" i="12"/>
  <c r="R1343" i="12" s="1"/>
  <c r="C1335" i="12"/>
  <c r="R1335" i="12" s="1"/>
  <c r="C1327" i="12"/>
  <c r="R1327" i="12" s="1"/>
  <c r="C1319" i="12"/>
  <c r="R1319" i="12" s="1"/>
  <c r="C1311" i="12"/>
  <c r="R1311" i="12" s="1"/>
  <c r="C2347" i="12"/>
  <c r="R2347" i="12" s="1"/>
  <c r="C2306" i="12"/>
  <c r="R2306" i="12" s="1"/>
  <c r="C2262" i="12"/>
  <c r="R2262" i="12" s="1"/>
  <c r="C2219" i="12"/>
  <c r="C2178" i="12"/>
  <c r="R2178" i="12" s="1"/>
  <c r="C2134" i="12"/>
  <c r="R2134" i="12" s="1"/>
  <c r="C2086" i="12"/>
  <c r="R2086" i="12" s="1"/>
  <c r="C2042" i="12"/>
  <c r="R2042" i="12" s="1"/>
  <c r="C1999" i="12"/>
  <c r="R1999" i="12" s="1"/>
  <c r="C1958" i="12"/>
  <c r="R1958" i="12" s="1"/>
  <c r="C1914" i="12"/>
  <c r="C1871" i="12"/>
  <c r="C1830" i="12"/>
  <c r="R1830" i="12" s="1"/>
  <c r="C1806" i="12"/>
  <c r="R1806" i="12" s="1"/>
  <c r="C1790" i="12"/>
  <c r="R1790" i="12" s="1"/>
  <c r="C1774" i="12"/>
  <c r="R1774" i="12" s="1"/>
  <c r="C1762" i="12"/>
  <c r="R1762" i="12" s="1"/>
  <c r="C1746" i="12"/>
  <c r="R1746" i="12" s="1"/>
  <c r="C1730" i="12"/>
  <c r="R1730" i="12" s="1"/>
  <c r="C1714" i="12"/>
  <c r="R1714" i="12" s="1"/>
  <c r="C1698" i="12"/>
  <c r="R1698" i="12" s="1"/>
  <c r="C1682" i="12"/>
  <c r="R1682" i="12" s="1"/>
  <c r="C1666" i="12"/>
  <c r="R1666" i="12" s="1"/>
  <c r="C1650" i="12"/>
  <c r="R1650" i="12" s="1"/>
  <c r="C1634" i="12"/>
  <c r="R1634" i="12" s="1"/>
  <c r="C1618" i="12"/>
  <c r="R1618" i="12" s="1"/>
  <c r="C1602" i="12"/>
  <c r="C1586" i="12"/>
  <c r="C1570" i="12"/>
  <c r="C1554" i="12"/>
  <c r="C1538" i="12"/>
  <c r="C1522" i="12"/>
  <c r="R1522" i="12" s="1"/>
  <c r="C1506" i="12"/>
  <c r="R1506" i="12" s="1"/>
  <c r="C1490" i="12"/>
  <c r="R1490" i="12" s="1"/>
  <c r="C1474" i="12"/>
  <c r="R1474" i="12" s="1"/>
  <c r="C1458" i="12"/>
  <c r="R1458" i="12" s="1"/>
  <c r="C1438" i="12"/>
  <c r="R1438" i="12" s="1"/>
  <c r="C1430" i="12"/>
  <c r="R1430" i="12" s="1"/>
  <c r="C1422" i="12"/>
  <c r="R1422" i="12" s="1"/>
  <c r="C1414" i="12"/>
  <c r="R1414" i="12" s="1"/>
  <c r="C1406" i="12"/>
  <c r="R1406" i="12" s="1"/>
  <c r="C1398" i="12"/>
  <c r="R1398" i="12" s="1"/>
  <c r="C1390" i="12"/>
  <c r="R1390" i="12" s="1"/>
  <c r="C1382" i="12"/>
  <c r="R1382" i="12" s="1"/>
  <c r="C1374" i="12"/>
  <c r="R1374" i="12" s="1"/>
  <c r="C1366" i="12"/>
  <c r="R1366" i="12" s="1"/>
  <c r="C1358" i="12"/>
  <c r="R1358" i="12" s="1"/>
  <c r="C1350" i="12"/>
  <c r="R1350" i="12" s="1"/>
  <c r="C1342" i="12"/>
  <c r="R1342" i="12" s="1"/>
  <c r="C1334" i="12"/>
  <c r="R1334" i="12" s="1"/>
  <c r="C1326" i="12"/>
  <c r="R1326" i="12" s="1"/>
  <c r="C1318" i="12"/>
  <c r="R1318" i="12" s="1"/>
  <c r="C1310" i="12"/>
  <c r="R1310" i="12" s="1"/>
  <c r="C2259" i="12"/>
  <c r="R2259" i="12" s="1"/>
  <c r="C1954" i="12"/>
  <c r="R1954" i="12" s="1"/>
  <c r="C1805" i="12"/>
  <c r="R1805" i="12" s="1"/>
  <c r="C1713" i="12"/>
  <c r="R1713" i="12" s="1"/>
  <c r="C1649" i="12"/>
  <c r="R1649" i="12" s="1"/>
  <c r="C1585" i="12"/>
  <c r="C1521" i="12"/>
  <c r="R1521" i="12" s="1"/>
  <c r="C1457" i="12"/>
  <c r="R1457" i="12" s="1"/>
  <c r="C1445" i="12"/>
  <c r="R1445" i="12" s="1"/>
  <c r="C1413" i="12"/>
  <c r="R1413" i="12" s="1"/>
  <c r="C1381" i="12"/>
  <c r="R1381" i="12" s="1"/>
  <c r="C1349" i="12"/>
  <c r="R1349" i="12" s="1"/>
  <c r="C1317" i="12"/>
  <c r="R1317" i="12" s="1"/>
  <c r="C2254" i="12"/>
  <c r="C1950" i="12"/>
  <c r="C1803" i="12"/>
  <c r="R1803" i="12" s="1"/>
  <c r="C1711" i="12"/>
  <c r="R1711" i="12" s="1"/>
  <c r="C1647" i="12"/>
  <c r="R1647" i="12" s="1"/>
  <c r="C1583" i="12"/>
  <c r="C1519" i="12"/>
  <c r="R1519" i="12" s="1"/>
  <c r="C1455" i="12"/>
  <c r="R1455" i="12" s="1"/>
  <c r="C1444" i="12"/>
  <c r="R1444" i="12" s="1"/>
  <c r="C1412" i="12"/>
  <c r="R1412" i="12" s="1"/>
  <c r="C1380" i="12"/>
  <c r="R1380" i="12" s="1"/>
  <c r="C1348" i="12"/>
  <c r="R1348" i="12" s="1"/>
  <c r="C1316" i="12"/>
  <c r="R1316" i="12" s="1"/>
  <c r="C2415" i="12"/>
  <c r="R2415" i="12" s="1"/>
  <c r="C2218" i="12"/>
  <c r="C2082" i="12"/>
  <c r="R2082" i="12" s="1"/>
  <c r="C1911" i="12"/>
  <c r="C1789" i="12"/>
  <c r="R1789" i="12" s="1"/>
  <c r="C1761" i="12"/>
  <c r="R1761" i="12" s="1"/>
  <c r="C1697" i="12"/>
  <c r="R1697" i="12" s="1"/>
  <c r="C1633" i="12"/>
  <c r="R1633" i="12" s="1"/>
  <c r="C1569" i="12"/>
  <c r="C1505" i="12"/>
  <c r="R1505" i="12" s="1"/>
  <c r="C1437" i="12"/>
  <c r="R1437" i="12" s="1"/>
  <c r="C1405" i="12"/>
  <c r="R1405" i="12" s="1"/>
  <c r="C1373" i="12"/>
  <c r="R1373" i="12" s="1"/>
  <c r="C1341" i="12"/>
  <c r="R1341" i="12" s="1"/>
  <c r="C1309" i="12"/>
  <c r="R1309" i="12" s="1"/>
  <c r="C2391" i="12"/>
  <c r="R2391" i="12" s="1"/>
  <c r="C2211" i="12"/>
  <c r="C2078" i="12"/>
  <c r="R2078" i="12" s="1"/>
  <c r="C1906" i="12"/>
  <c r="C1787" i="12"/>
  <c r="R1787" i="12" s="1"/>
  <c r="C1759" i="12"/>
  <c r="R1759" i="12" s="1"/>
  <c r="C1695" i="12"/>
  <c r="R1695" i="12" s="1"/>
  <c r="C1631" i="12"/>
  <c r="R1631" i="12" s="1"/>
  <c r="C1567" i="12"/>
  <c r="C1503" i="12"/>
  <c r="R1503" i="12" s="1"/>
  <c r="C1436" i="12"/>
  <c r="R1436" i="12" s="1"/>
  <c r="C1404" i="12"/>
  <c r="R1404" i="12" s="1"/>
  <c r="C1372" i="12"/>
  <c r="R1372" i="12" s="1"/>
  <c r="C1340" i="12"/>
  <c r="R1340" i="12" s="1"/>
  <c r="C1308" i="12"/>
  <c r="R1308" i="12" s="1"/>
  <c r="C2346" i="12"/>
  <c r="R2346" i="12" s="1"/>
  <c r="C2174" i="12"/>
  <c r="R2174" i="12" s="1"/>
  <c r="C2039" i="12"/>
  <c r="R2039" i="12" s="1"/>
  <c r="C1870" i="12"/>
  <c r="C1773" i="12"/>
  <c r="R1773" i="12" s="1"/>
  <c r="C1745" i="12"/>
  <c r="R1745" i="12" s="1"/>
  <c r="C1681" i="12"/>
  <c r="R1681" i="12" s="1"/>
  <c r="C1617" i="12"/>
  <c r="R1617" i="12" s="1"/>
  <c r="C1553" i="12"/>
  <c r="C1489" i="12"/>
  <c r="R1489" i="12" s="1"/>
  <c r="C1429" i="12"/>
  <c r="R1429" i="12" s="1"/>
  <c r="C1397" i="12"/>
  <c r="R1397" i="12" s="1"/>
  <c r="C1365" i="12"/>
  <c r="R1365" i="12" s="1"/>
  <c r="C1333" i="12"/>
  <c r="R1333" i="12" s="1"/>
  <c r="C2339" i="12"/>
  <c r="R2339" i="12" s="1"/>
  <c r="C2170" i="12"/>
  <c r="R2170" i="12" s="1"/>
  <c r="C2034" i="12"/>
  <c r="R2034" i="12" s="1"/>
  <c r="C1863" i="12"/>
  <c r="C1771" i="12"/>
  <c r="R1771" i="12" s="1"/>
  <c r="C1743" i="12"/>
  <c r="R1743" i="12" s="1"/>
  <c r="C1679" i="12"/>
  <c r="R1679" i="12" s="1"/>
  <c r="C1615" i="12"/>
  <c r="R1615" i="12" s="1"/>
  <c r="C1551" i="12"/>
  <c r="C1487" i="12"/>
  <c r="R1487" i="12" s="1"/>
  <c r="C1428" i="12"/>
  <c r="R1428" i="12" s="1"/>
  <c r="C1396" i="12"/>
  <c r="R1396" i="12" s="1"/>
  <c r="C1364" i="12"/>
  <c r="R1364" i="12" s="1"/>
  <c r="C1332" i="12"/>
  <c r="R1332" i="12" s="1"/>
  <c r="C2302" i="12"/>
  <c r="R2302" i="12" s="1"/>
  <c r="C2131" i="12"/>
  <c r="R2131" i="12" s="1"/>
  <c r="C1998" i="12"/>
  <c r="R1998" i="12" s="1"/>
  <c r="C1826" i="12"/>
  <c r="R1826" i="12" s="1"/>
  <c r="C1729" i="12"/>
  <c r="R1729" i="12" s="1"/>
  <c r="C1665" i="12"/>
  <c r="R1665" i="12" s="1"/>
  <c r="C1601" i="12"/>
  <c r="C1537" i="12"/>
  <c r="C1473" i="12"/>
  <c r="R1473" i="12" s="1"/>
  <c r="C1421" i="12"/>
  <c r="R1421" i="12" s="1"/>
  <c r="C1389" i="12"/>
  <c r="R1389" i="12" s="1"/>
  <c r="C1357" i="12"/>
  <c r="R1357" i="12" s="1"/>
  <c r="C1325" i="12"/>
  <c r="R1325" i="12" s="1"/>
  <c r="C2298" i="12"/>
  <c r="R2298" i="12" s="1"/>
  <c r="C2126" i="12"/>
  <c r="R2126" i="12" s="1"/>
  <c r="C1991" i="12"/>
  <c r="R1991" i="12" s="1"/>
  <c r="C1822" i="12"/>
  <c r="R1822" i="12" s="1"/>
  <c r="C1727" i="12"/>
  <c r="R1727" i="12" s="1"/>
  <c r="C1663" i="12"/>
  <c r="R1663" i="12" s="1"/>
  <c r="C1599" i="12"/>
  <c r="C1535" i="12"/>
  <c r="R1535" i="12" s="1"/>
  <c r="C1471" i="12"/>
  <c r="R1471" i="12" s="1"/>
  <c r="C1420" i="12"/>
  <c r="R1420" i="12" s="1"/>
  <c r="C1388" i="12"/>
  <c r="R1388" i="12" s="1"/>
  <c r="C1356" i="12"/>
  <c r="R1356" i="12" s="1"/>
  <c r="C1324" i="12"/>
  <c r="R1324" i="12" s="1"/>
  <c r="C1303" i="12"/>
  <c r="R1303" i="12" s="1"/>
  <c r="R1302" i="12"/>
  <c r="L49" i="36"/>
  <c r="R1203" i="12"/>
  <c r="R557" i="12"/>
  <c r="L51" i="36"/>
  <c r="R501" i="12"/>
  <c r="R173" i="12"/>
  <c r="R19" i="12"/>
  <c r="R560" i="12"/>
  <c r="R10" i="12"/>
  <c r="R563" i="12"/>
  <c r="R50" i="36"/>
  <c r="R197" i="12"/>
  <c r="G50" i="36"/>
  <c r="R60" i="12"/>
  <c r="R1074" i="12"/>
  <c r="R556" i="12"/>
  <c r="G49" i="36"/>
  <c r="R506" i="12"/>
  <c r="R559" i="12"/>
  <c r="L50" i="36"/>
  <c r="R324" i="12"/>
  <c r="R108" i="12"/>
  <c r="R159" i="12"/>
  <c r="R562" i="12"/>
  <c r="R231" i="12"/>
  <c r="R540" i="12"/>
  <c r="R536" i="12"/>
  <c r="R532" i="12"/>
  <c r="R531" i="12"/>
  <c r="R866" i="12"/>
  <c r="R545" i="12"/>
  <c r="R1181" i="12"/>
  <c r="R862" i="12"/>
  <c r="R868" i="12"/>
  <c r="R529" i="12"/>
  <c r="R1187" i="12"/>
  <c r="R1179" i="12"/>
  <c r="R858" i="12"/>
  <c r="R867" i="12"/>
  <c r="R860" i="12"/>
  <c r="R214" i="12"/>
  <c r="R534" i="12"/>
  <c r="R541" i="12"/>
  <c r="R537" i="12"/>
  <c r="R854" i="12"/>
  <c r="R863" i="12"/>
  <c r="R869" i="12"/>
  <c r="R852" i="12"/>
  <c r="R544" i="12"/>
  <c r="R533" i="12"/>
  <c r="R859" i="12"/>
  <c r="R865" i="12"/>
  <c r="R864" i="12"/>
  <c r="R528" i="12"/>
  <c r="R855" i="12"/>
  <c r="R861" i="12"/>
  <c r="R856" i="12"/>
  <c r="R208" i="12"/>
  <c r="R543" i="12"/>
  <c r="R857" i="12"/>
  <c r="R535" i="12"/>
  <c r="R853" i="12"/>
  <c r="R1193" i="12"/>
  <c r="R1188" i="12"/>
  <c r="R1183" i="12"/>
  <c r="R1180" i="12"/>
  <c r="R213" i="12"/>
  <c r="R216" i="12"/>
  <c r="R220" i="12"/>
  <c r="R1185" i="12"/>
  <c r="R1191" i="12"/>
  <c r="R212" i="12"/>
  <c r="R221" i="12"/>
  <c r="R1186" i="12"/>
  <c r="R218" i="12"/>
  <c r="R207" i="12"/>
  <c r="R1178" i="12"/>
  <c r="R217" i="12"/>
  <c r="R219" i="12"/>
  <c r="R1192" i="12"/>
  <c r="R1184" i="12"/>
  <c r="R1177" i="12"/>
  <c r="R1182" i="12"/>
  <c r="R1190" i="12"/>
  <c r="R1189" i="12"/>
  <c r="R1176" i="12"/>
  <c r="G51" i="36"/>
  <c r="R887" i="12"/>
  <c r="R549" i="12"/>
  <c r="E51" i="36"/>
  <c r="R228" i="12"/>
  <c r="T49" i="36"/>
  <c r="R16" i="12"/>
  <c r="R552" i="12"/>
  <c r="R211" i="12"/>
  <c r="F50" i="36"/>
  <c r="R1206" i="12"/>
  <c r="R555" i="12"/>
  <c r="M51" i="36"/>
  <c r="R196" i="12"/>
  <c r="R229" i="12"/>
  <c r="R133" i="12"/>
  <c r="R134" i="12"/>
  <c r="R140" i="12"/>
  <c r="R472" i="12"/>
  <c r="R464" i="12"/>
  <c r="R456" i="12"/>
  <c r="R783" i="12"/>
  <c r="R793" i="12"/>
  <c r="R790" i="12"/>
  <c r="R471" i="12"/>
  <c r="R463" i="12"/>
  <c r="R789" i="12"/>
  <c r="R782" i="12"/>
  <c r="R142" i="12"/>
  <c r="R144" i="12"/>
  <c r="R470" i="12"/>
  <c r="R462" i="12"/>
  <c r="R1105" i="12"/>
  <c r="R785" i="12"/>
  <c r="R137" i="12"/>
  <c r="R138" i="12"/>
  <c r="R139" i="12"/>
  <c r="R469" i="12"/>
  <c r="R461" i="12"/>
  <c r="R781" i="12"/>
  <c r="R468" i="12"/>
  <c r="R460" i="12"/>
  <c r="R786" i="12"/>
  <c r="R467" i="12"/>
  <c r="R459" i="12"/>
  <c r="R795" i="12"/>
  <c r="R792" i="12"/>
  <c r="R796" i="12"/>
  <c r="R466" i="12"/>
  <c r="R458" i="12"/>
  <c r="R791" i="12"/>
  <c r="R784" i="12"/>
  <c r="R780" i="12"/>
  <c r="R143" i="12"/>
  <c r="R473" i="12"/>
  <c r="R465" i="12"/>
  <c r="R457" i="12"/>
  <c r="R787" i="12"/>
  <c r="R797" i="12"/>
  <c r="R788" i="12"/>
  <c r="R1114" i="12"/>
  <c r="R1110" i="12"/>
  <c r="R1109" i="12"/>
  <c r="R1104" i="12"/>
  <c r="R135" i="12"/>
  <c r="R132" i="12"/>
  <c r="R136" i="12"/>
  <c r="R1120" i="12"/>
  <c r="R148" i="12"/>
  <c r="R147" i="12"/>
  <c r="R1119" i="12"/>
  <c r="R794" i="12"/>
  <c r="R1113" i="12"/>
  <c r="R149" i="12"/>
  <c r="R1121" i="12"/>
  <c r="R1117" i="12"/>
  <c r="R1118" i="12"/>
  <c r="R1115" i="12"/>
  <c r="R141" i="12"/>
  <c r="R1111" i="12"/>
  <c r="R1107" i="12"/>
  <c r="R145" i="12"/>
  <c r="R1106" i="12"/>
  <c r="R1108" i="12"/>
  <c r="R1116" i="12"/>
  <c r="R1112" i="12"/>
  <c r="C673" i="25"/>
  <c r="C1149" i="25"/>
  <c r="C1049" i="25"/>
  <c r="C949" i="25"/>
  <c r="C885" i="25"/>
  <c r="C785" i="25"/>
  <c r="C721" i="25"/>
  <c r="C1148" i="25"/>
  <c r="C1048" i="25"/>
  <c r="C948" i="25"/>
  <c r="C884" i="25"/>
  <c r="C784" i="25"/>
  <c r="C1095" i="25"/>
  <c r="C1031" i="25"/>
  <c r="C931" i="25"/>
  <c r="C867" i="25"/>
  <c r="C767" i="25"/>
  <c r="C667" i="25"/>
  <c r="C1086" i="25"/>
  <c r="C1022" i="25"/>
  <c r="C922" i="25"/>
  <c r="C858" i="25"/>
  <c r="C758" i="25"/>
  <c r="C1069" i="25"/>
  <c r="C1005" i="25"/>
  <c r="C905" i="25"/>
  <c r="C805" i="25"/>
  <c r="C741" i="25"/>
  <c r="C641" i="25"/>
  <c r="C1152" i="25"/>
  <c r="C1052" i="25"/>
  <c r="C1141" i="25"/>
  <c r="C1033" i="25"/>
  <c r="C925" i="25"/>
  <c r="C853" i="25"/>
  <c r="C745" i="25"/>
  <c r="C637" i="25"/>
  <c r="C1056" i="25"/>
  <c r="C940" i="25"/>
  <c r="C868" i="25"/>
  <c r="C760" i="25"/>
  <c r="C1063" i="25"/>
  <c r="C955" i="25"/>
  <c r="C883" i="25"/>
  <c r="C775" i="25"/>
  <c r="C659" i="25"/>
  <c r="C1070" i="25"/>
  <c r="C998" i="25"/>
  <c r="C890" i="25"/>
  <c r="C782" i="25"/>
  <c r="C1085" i="25"/>
  <c r="C1013" i="25"/>
  <c r="C897" i="25"/>
  <c r="C789" i="25"/>
  <c r="C717" i="25"/>
  <c r="C609" i="25"/>
  <c r="C1076" i="25"/>
  <c r="C1004" i="25"/>
  <c r="C904" i="25"/>
  <c r="C804" i="25"/>
  <c r="C740" i="25"/>
  <c r="C640" i="25"/>
  <c r="C1099" i="25"/>
  <c r="C660" i="25"/>
  <c r="C1059" i="25"/>
  <c r="C739" i="25"/>
  <c r="C596" i="25"/>
  <c r="C862" i="25"/>
  <c r="C627" i="25"/>
  <c r="C1019" i="25"/>
  <c r="C668" i="25"/>
  <c r="C621" i="25"/>
  <c r="C870" i="25"/>
  <c r="C1150" i="25"/>
  <c r="C786" i="25"/>
  <c r="C613" i="25"/>
  <c r="C911" i="25"/>
  <c r="C647" i="25"/>
  <c r="C1042" i="25"/>
  <c r="C730" i="25"/>
  <c r="C630" i="25"/>
  <c r="C1097" i="25"/>
  <c r="C1025" i="25"/>
  <c r="C917" i="25"/>
  <c r="C809" i="25"/>
  <c r="C737" i="25"/>
  <c r="C1156" i="25"/>
  <c r="C1040" i="25"/>
  <c r="C932" i="25"/>
  <c r="C860" i="25"/>
  <c r="C752" i="25"/>
  <c r="C1055" i="25"/>
  <c r="C947" i="25"/>
  <c r="C875" i="25"/>
  <c r="C759" i="25"/>
  <c r="C651" i="25"/>
  <c r="C1062" i="25"/>
  <c r="C954" i="25"/>
  <c r="C882" i="25"/>
  <c r="C774" i="25"/>
  <c r="C1077" i="25"/>
  <c r="C997" i="25"/>
  <c r="C889" i="25"/>
  <c r="C781" i="25"/>
  <c r="C709" i="25"/>
  <c r="C601" i="25"/>
  <c r="C1068" i="25"/>
  <c r="C996" i="25"/>
  <c r="C896" i="25"/>
  <c r="C796" i="25"/>
  <c r="C732" i="25"/>
  <c r="C632" i="25"/>
  <c r="C1067" i="25"/>
  <c r="C902" i="25"/>
  <c r="C1027" i="25"/>
  <c r="C723" i="25"/>
  <c r="C586" i="25"/>
  <c r="C794" i="25"/>
  <c r="C615" i="25"/>
  <c r="C919" i="25"/>
  <c r="C652" i="25"/>
  <c r="C599" i="25"/>
  <c r="C742" i="25"/>
  <c r="C1082" i="25"/>
  <c r="C754" i="25"/>
  <c r="C603" i="25"/>
  <c r="C879" i="25"/>
  <c r="C634" i="25"/>
  <c r="C1010" i="25"/>
  <c r="C714" i="25"/>
  <c r="C610" i="25"/>
  <c r="C1089" i="25"/>
  <c r="C1017" i="25"/>
  <c r="C909" i="25"/>
  <c r="C801" i="25"/>
  <c r="C729" i="25"/>
  <c r="C1140" i="25"/>
  <c r="C1032" i="25"/>
  <c r="C924" i="25"/>
  <c r="C852" i="25"/>
  <c r="C1155" i="25"/>
  <c r="C1047" i="25"/>
  <c r="C939" i="25"/>
  <c r="C859" i="25"/>
  <c r="C751" i="25"/>
  <c r="C643" i="25"/>
  <c r="C1054" i="25"/>
  <c r="C946" i="25"/>
  <c r="C874" i="25"/>
  <c r="C766" i="25"/>
  <c r="C1061" i="25"/>
  <c r="C953" i="25"/>
  <c r="C881" i="25"/>
  <c r="C773" i="25"/>
  <c r="C665" i="25"/>
  <c r="C593" i="25"/>
  <c r="C1060" i="25"/>
  <c r="C952" i="25"/>
  <c r="C888" i="25"/>
  <c r="C788" i="25"/>
  <c r="C724" i="25"/>
  <c r="C624" i="25"/>
  <c r="C1035" i="25"/>
  <c r="C642" i="25"/>
  <c r="C959" i="25"/>
  <c r="C671" i="25"/>
  <c r="C1090" i="25"/>
  <c r="C762" i="25"/>
  <c r="C605" i="25"/>
  <c r="C887" i="25"/>
  <c r="C636" i="25"/>
  <c r="C771" i="25"/>
  <c r="C629" i="25"/>
  <c r="C1050" i="25"/>
  <c r="C734" i="25"/>
  <c r="C591" i="25"/>
  <c r="C811" i="25"/>
  <c r="C622" i="25"/>
  <c r="C942" i="25"/>
  <c r="C662" i="25"/>
  <c r="C588" i="25"/>
  <c r="C1065" i="25"/>
  <c r="C957" i="25"/>
  <c r="C877" i="25"/>
  <c r="C769" i="25"/>
  <c r="C661" i="25"/>
  <c r="C1080" i="25"/>
  <c r="C1008" i="25"/>
  <c r="C900" i="25"/>
  <c r="C792" i="25"/>
  <c r="C1087" i="25"/>
  <c r="C1015" i="25"/>
  <c r="C907" i="25"/>
  <c r="C799" i="25"/>
  <c r="C727" i="25"/>
  <c r="C1102" i="25"/>
  <c r="C1030" i="25"/>
  <c r="C914" i="25"/>
  <c r="C806" i="25"/>
  <c r="C1145" i="25"/>
  <c r="C1037" i="25"/>
  <c r="C929" i="25"/>
  <c r="C857" i="25"/>
  <c r="C749" i="25"/>
  <c r="C633" i="25"/>
  <c r="C1100" i="25"/>
  <c r="C1028" i="25"/>
  <c r="C928" i="25"/>
  <c r="C864" i="25"/>
  <c r="C764" i="25"/>
  <c r="C664" i="25"/>
  <c r="C600" i="25"/>
  <c r="C903" i="25"/>
  <c r="C710" i="25"/>
  <c r="C863" i="25"/>
  <c r="C628" i="25"/>
  <c r="C958" i="25"/>
  <c r="C670" i="25"/>
  <c r="C1151" i="25"/>
  <c r="C755" i="25"/>
  <c r="C604" i="25"/>
  <c r="C620" i="25"/>
  <c r="C1002" i="25"/>
  <c r="C918" i="25"/>
  <c r="C650" i="25"/>
  <c r="C1043" i="25"/>
  <c r="C731" i="25"/>
  <c r="C590" i="25"/>
  <c r="C810" i="25"/>
  <c r="C589" i="25"/>
  <c r="C770" i="25"/>
  <c r="C1157" i="25"/>
  <c r="E1746" i="25" s="1"/>
  <c r="C1041" i="25"/>
  <c r="C933" i="25"/>
  <c r="C861" i="25"/>
  <c r="C753" i="25"/>
  <c r="C645" i="25"/>
  <c r="C1064" i="25"/>
  <c r="C956" i="25"/>
  <c r="C876" i="25"/>
  <c r="C768" i="25"/>
  <c r="C1071" i="25"/>
  <c r="C999" i="25"/>
  <c r="C891" i="25"/>
  <c r="C783" i="25"/>
  <c r="C711" i="25"/>
  <c r="C1078" i="25"/>
  <c r="C1006" i="25"/>
  <c r="C898" i="25"/>
  <c r="C790" i="25"/>
  <c r="C1093" i="25"/>
  <c r="C1021" i="25"/>
  <c r="C913" i="25"/>
  <c r="C797" i="25"/>
  <c r="C725" i="25"/>
  <c r="C617" i="25"/>
  <c r="C1084" i="25"/>
  <c r="C1012" i="25"/>
  <c r="C912" i="25"/>
  <c r="C812" i="25"/>
  <c r="C748" i="25"/>
  <c r="C648" i="25"/>
  <c r="C584" i="25"/>
  <c r="C803" i="25"/>
  <c r="C1091" i="25"/>
  <c r="C763" i="25"/>
  <c r="C606" i="25"/>
  <c r="C894" i="25"/>
  <c r="C638" i="25"/>
  <c r="C1051" i="25"/>
  <c r="C720" i="25"/>
  <c r="C646" i="25"/>
  <c r="C1034" i="25"/>
  <c r="C619" i="25"/>
  <c r="C854" i="25"/>
  <c r="C623" i="25"/>
  <c r="C943" i="25"/>
  <c r="C663" i="25"/>
  <c r="C1074" i="25"/>
  <c r="C746" i="25"/>
  <c r="C712" i="25"/>
  <c r="C607" i="25"/>
  <c r="C1001" i="25"/>
  <c r="C713" i="25"/>
  <c r="C1000" i="25"/>
  <c r="C1103" i="25"/>
  <c r="C815" i="25"/>
  <c r="C1094" i="25"/>
  <c r="C814" i="25"/>
  <c r="C945" i="25"/>
  <c r="C733" i="25"/>
  <c r="C1036" i="25"/>
  <c r="C780" i="25"/>
  <c r="C592" i="25"/>
  <c r="C895" i="25"/>
  <c r="C738" i="25"/>
  <c r="C736" i="25"/>
  <c r="C951" i="25"/>
  <c r="C1143" i="25"/>
  <c r="C1142" i="25"/>
  <c r="C934" i="25"/>
  <c r="C941" i="25"/>
  <c r="C669" i="25"/>
  <c r="C916" i="25"/>
  <c r="C1079" i="25"/>
  <c r="C807" i="25"/>
  <c r="C1046" i="25"/>
  <c r="C798" i="25"/>
  <c r="C937" i="25"/>
  <c r="C657" i="25"/>
  <c r="C1020" i="25"/>
  <c r="C772" i="25"/>
  <c r="C1003" i="25"/>
  <c r="C795" i="25"/>
  <c r="C722" i="25"/>
  <c r="C626" i="25"/>
  <c r="C726" i="25"/>
  <c r="C1075" i="25"/>
  <c r="C910" i="25"/>
  <c r="C658" i="25"/>
  <c r="C901" i="25"/>
  <c r="C653" i="25"/>
  <c r="C908" i="25"/>
  <c r="C1039" i="25"/>
  <c r="C791" i="25"/>
  <c r="C1038" i="25"/>
  <c r="C750" i="25"/>
  <c r="C921" i="25"/>
  <c r="C649" i="25"/>
  <c r="C944" i="25"/>
  <c r="C756" i="25"/>
  <c r="C935" i="25"/>
  <c r="C655" i="25"/>
  <c r="C654" i="25"/>
  <c r="C614" i="25"/>
  <c r="C1018" i="25"/>
  <c r="C1011" i="25"/>
  <c r="C878" i="25"/>
  <c r="C893" i="25"/>
  <c r="C1096" i="25"/>
  <c r="C892" i="25"/>
  <c r="C1023" i="25"/>
  <c r="C743" i="25"/>
  <c r="C1014" i="25"/>
  <c r="C1153" i="25"/>
  <c r="C873" i="25"/>
  <c r="C625" i="25"/>
  <c r="C936" i="25"/>
  <c r="C716" i="25"/>
  <c r="C871" i="25"/>
  <c r="C639" i="25"/>
  <c r="C595" i="25"/>
  <c r="C594" i="25"/>
  <c r="C950" i="25"/>
  <c r="C779" i="25"/>
  <c r="C778" i="25"/>
  <c r="C1081" i="25"/>
  <c r="C869" i="25"/>
  <c r="C1088" i="25"/>
  <c r="C808" i="25"/>
  <c r="C1007" i="25"/>
  <c r="C735" i="25"/>
  <c r="C938" i="25"/>
  <c r="C1101" i="25"/>
  <c r="C865" i="25"/>
  <c r="C585" i="25"/>
  <c r="C920" i="25"/>
  <c r="C708" i="25"/>
  <c r="C1066" i="25"/>
  <c r="C618" i="25"/>
  <c r="C583" i="25"/>
  <c r="C728" i="25"/>
  <c r="C886" i="25"/>
  <c r="C747" i="25"/>
  <c r="C631" i="25"/>
  <c r="C1073" i="25"/>
  <c r="C793" i="25"/>
  <c r="C1072" i="25"/>
  <c r="C800" i="25"/>
  <c r="C923" i="25"/>
  <c r="C719" i="25"/>
  <c r="C930" i="25"/>
  <c r="C1053" i="25"/>
  <c r="C813" i="25"/>
  <c r="C1144" i="25"/>
  <c r="C880" i="25"/>
  <c r="C656" i="25"/>
  <c r="C802" i="25"/>
  <c r="C1058" i="25"/>
  <c r="C1083" i="25"/>
  <c r="C644" i="25"/>
  <c r="C718" i="25"/>
  <c r="C715" i="25"/>
  <c r="C611" i="25"/>
  <c r="C1057" i="25"/>
  <c r="C777" i="25"/>
  <c r="C1024" i="25"/>
  <c r="C776" i="25"/>
  <c r="C915" i="25"/>
  <c r="C1154" i="25"/>
  <c r="C906" i="25"/>
  <c r="C1045" i="25"/>
  <c r="C765" i="25"/>
  <c r="C1092" i="25"/>
  <c r="C872" i="25"/>
  <c r="C616" i="25"/>
  <c r="C597" i="25"/>
  <c r="C1026" i="25"/>
  <c r="C855" i="25"/>
  <c r="C598" i="25"/>
  <c r="C666" i="25"/>
  <c r="C612" i="25"/>
  <c r="C744" i="25"/>
  <c r="C1009" i="25"/>
  <c r="C761" i="25"/>
  <c r="C1016" i="25"/>
  <c r="C1147" i="25"/>
  <c r="C899" i="25"/>
  <c r="C1146" i="25"/>
  <c r="C866" i="25"/>
  <c r="C1029" i="25"/>
  <c r="C757" i="25"/>
  <c r="C1044" i="25"/>
  <c r="C856" i="25"/>
  <c r="C608" i="25"/>
  <c r="C927" i="25"/>
  <c r="C926" i="25"/>
  <c r="C787" i="25"/>
  <c r="C587" i="25"/>
  <c r="C635" i="25"/>
  <c r="C602" i="25"/>
  <c r="C1098" i="25"/>
  <c r="C1120" i="25"/>
  <c r="C1114" i="25"/>
  <c r="C966" i="25"/>
  <c r="C827" i="25"/>
  <c r="C820" i="25"/>
  <c r="C687" i="25"/>
  <c r="C685" i="25"/>
  <c r="C682" i="25"/>
  <c r="C676" i="25"/>
  <c r="C1121" i="25"/>
  <c r="C1116" i="25"/>
  <c r="C1110" i="25"/>
  <c r="R43" i="12"/>
  <c r="R558" i="12"/>
  <c r="R1007" i="12"/>
  <c r="R357" i="12"/>
  <c r="R687" i="12"/>
  <c r="R679" i="12"/>
  <c r="R26" i="12"/>
  <c r="R363" i="12"/>
  <c r="R364" i="12"/>
  <c r="R353" i="12"/>
  <c r="R362" i="12"/>
  <c r="R686" i="12"/>
  <c r="R678" i="12"/>
  <c r="R29" i="12"/>
  <c r="R38" i="12"/>
  <c r="R359" i="12"/>
  <c r="R360" i="12"/>
  <c r="R354" i="12"/>
  <c r="R349" i="12"/>
  <c r="R358" i="12"/>
  <c r="R685" i="12"/>
  <c r="R677" i="12"/>
  <c r="R689" i="12"/>
  <c r="R688" i="12"/>
  <c r="R36" i="12"/>
  <c r="R355" i="12"/>
  <c r="R356" i="12"/>
  <c r="R350" i="12"/>
  <c r="R684" i="12"/>
  <c r="R676" i="12"/>
  <c r="R351" i="12"/>
  <c r="R352" i="12"/>
  <c r="R683" i="12"/>
  <c r="R675" i="12"/>
  <c r="R348" i="12"/>
  <c r="R682" i="12"/>
  <c r="R674" i="12"/>
  <c r="R28" i="12"/>
  <c r="R365" i="12"/>
  <c r="R1010" i="12"/>
  <c r="R681" i="12"/>
  <c r="R673" i="12"/>
  <c r="R361" i="12"/>
  <c r="R680" i="12"/>
  <c r="R672" i="12"/>
  <c r="R37" i="12"/>
  <c r="R30" i="12"/>
  <c r="R33" i="12"/>
  <c r="R41" i="12"/>
  <c r="R997" i="12"/>
  <c r="R1003" i="12"/>
  <c r="R998" i="12"/>
  <c r="R27" i="12"/>
  <c r="R40" i="12"/>
  <c r="R34" i="12"/>
  <c r="R1012" i="12"/>
  <c r="R1004" i="12"/>
  <c r="R1011" i="12"/>
  <c r="R25" i="12"/>
  <c r="R31" i="12"/>
  <c r="R1013" i="12"/>
  <c r="R1000" i="12"/>
  <c r="R1005" i="12"/>
  <c r="R39" i="12"/>
  <c r="R35" i="12"/>
  <c r="R999" i="12"/>
  <c r="R1002" i="12"/>
  <c r="R1006" i="12"/>
  <c r="R1008" i="12"/>
  <c r="R1009" i="12"/>
  <c r="R1001" i="12"/>
  <c r="R996" i="12"/>
  <c r="R61" i="12"/>
  <c r="R399" i="12"/>
  <c r="R400" i="12"/>
  <c r="R389" i="12"/>
  <c r="R719" i="12"/>
  <c r="R724" i="12"/>
  <c r="R395" i="12"/>
  <c r="R396" i="12"/>
  <c r="R385" i="12"/>
  <c r="R1041" i="12"/>
  <c r="R715" i="12"/>
  <c r="R725" i="12"/>
  <c r="R718" i="12"/>
  <c r="R716" i="12"/>
  <c r="R391" i="12"/>
  <c r="R392" i="12"/>
  <c r="R711" i="12"/>
  <c r="R721" i="12"/>
  <c r="R710" i="12"/>
  <c r="R708" i="12"/>
  <c r="R63" i="12"/>
  <c r="R76" i="12"/>
  <c r="R387" i="12"/>
  <c r="R388" i="12"/>
  <c r="R398" i="12"/>
  <c r="R1046" i="12"/>
  <c r="R384" i="12"/>
  <c r="R394" i="12"/>
  <c r="R713" i="12"/>
  <c r="R722" i="12"/>
  <c r="R72" i="12"/>
  <c r="R73" i="12"/>
  <c r="R401" i="12"/>
  <c r="R386" i="12"/>
  <c r="R709" i="12"/>
  <c r="R714" i="12"/>
  <c r="R75" i="12"/>
  <c r="R71" i="12"/>
  <c r="R397" i="12"/>
  <c r="R68" i="12"/>
  <c r="R720" i="12"/>
  <c r="R390" i="12"/>
  <c r="R393" i="12"/>
  <c r="R723" i="12"/>
  <c r="R712" i="12"/>
  <c r="R67" i="12"/>
  <c r="R1038" i="12"/>
  <c r="R1033" i="12"/>
  <c r="R1042" i="12"/>
  <c r="R1034" i="12"/>
  <c r="R77" i="12"/>
  <c r="R1047" i="12"/>
  <c r="R717" i="12"/>
  <c r="R64" i="12"/>
  <c r="R1037" i="12"/>
  <c r="R1049" i="12"/>
  <c r="R1044" i="12"/>
  <c r="R1032" i="12"/>
  <c r="R1043" i="12"/>
  <c r="R66" i="12"/>
  <c r="R1045" i="12"/>
  <c r="R1040" i="12"/>
  <c r="R1048" i="12"/>
  <c r="R1036" i="12"/>
  <c r="R1039" i="12"/>
  <c r="R1035" i="12"/>
  <c r="R169" i="12"/>
  <c r="R883" i="12"/>
  <c r="Q50" i="36"/>
  <c r="R1202" i="12"/>
  <c r="R548" i="12"/>
  <c r="R206" i="12"/>
  <c r="R1195" i="12"/>
  <c r="R551" i="12"/>
  <c r="E49" i="36"/>
  <c r="R94" i="12"/>
  <c r="C1117" i="25"/>
  <c r="C1112" i="25"/>
  <c r="C1119" i="25"/>
  <c r="C1106" i="25"/>
  <c r="C972" i="25"/>
  <c r="C973" i="25"/>
  <c r="C819" i="25"/>
  <c r="C679" i="25"/>
  <c r="C674" i="25"/>
  <c r="R234" i="12"/>
  <c r="R113" i="12"/>
  <c r="R51" i="12"/>
  <c r="R178" i="12"/>
  <c r="R554" i="12"/>
  <c r="C3888" i="12"/>
  <c r="R3888" i="12" s="1"/>
  <c r="C3880" i="12"/>
  <c r="R3880" i="12" s="1"/>
  <c r="C3872" i="12"/>
  <c r="C3864" i="12"/>
  <c r="C3856" i="12"/>
  <c r="C3848" i="12"/>
  <c r="C3840" i="12"/>
  <c r="C3832" i="12"/>
  <c r="C3824" i="12"/>
  <c r="C3816" i="12"/>
  <c r="C3808" i="12"/>
  <c r="C3800" i="12"/>
  <c r="R3800" i="12" s="1"/>
  <c r="C3792" i="12"/>
  <c r="R3792" i="12" s="1"/>
  <c r="C3784" i="12"/>
  <c r="R3784" i="12" s="1"/>
  <c r="C3776" i="12"/>
  <c r="R3776" i="12" s="1"/>
  <c r="C3768" i="12"/>
  <c r="R3768" i="12" s="1"/>
  <c r="C3760" i="12"/>
  <c r="R3760" i="12" s="1"/>
  <c r="C3752" i="12"/>
  <c r="R3752" i="12" s="1"/>
  <c r="C3744" i="12"/>
  <c r="R3744" i="12" s="1"/>
  <c r="C3736" i="12"/>
  <c r="R3736" i="12" s="1"/>
  <c r="C3728" i="12"/>
  <c r="R3728" i="12" s="1"/>
  <c r="C3720" i="12"/>
  <c r="R3720" i="12" s="1"/>
  <c r="C3708" i="12"/>
  <c r="R3708" i="12" s="1"/>
  <c r="C3700" i="12"/>
  <c r="R3700" i="12" s="1"/>
  <c r="C3692" i="12"/>
  <c r="R3692" i="12" s="1"/>
  <c r="C3684" i="12"/>
  <c r="R3684" i="12" s="1"/>
  <c r="C3676" i="12"/>
  <c r="R3676" i="12" s="1"/>
  <c r="C3668" i="12"/>
  <c r="R3668" i="12" s="1"/>
  <c r="C3660" i="12"/>
  <c r="R3660" i="12" s="1"/>
  <c r="C3652" i="12"/>
  <c r="R3652" i="12" s="1"/>
  <c r="C3644" i="12"/>
  <c r="R3644" i="12" s="1"/>
  <c r="C3636" i="12"/>
  <c r="R3636" i="12" s="1"/>
  <c r="C3628" i="12"/>
  <c r="R3628" i="12" s="1"/>
  <c r="C3620" i="12"/>
  <c r="R3620" i="12" s="1"/>
  <c r="C3612" i="12"/>
  <c r="R3612" i="12" s="1"/>
  <c r="C3604" i="12"/>
  <c r="R3604" i="12" s="1"/>
  <c r="C3596" i="12"/>
  <c r="R3596" i="12" s="1"/>
  <c r="C3588" i="12"/>
  <c r="R3588" i="12" s="1"/>
  <c r="C3580" i="12"/>
  <c r="R3580" i="12" s="1"/>
  <c r="C3572" i="12"/>
  <c r="R3572" i="12" s="1"/>
  <c r="C3564" i="12"/>
  <c r="R3564" i="12" s="1"/>
  <c r="C3556" i="12"/>
  <c r="R3556" i="12" s="1"/>
  <c r="C3548" i="12"/>
  <c r="C3540" i="12"/>
  <c r="C3532" i="12"/>
  <c r="C3524" i="12"/>
  <c r="C3516" i="12"/>
  <c r="C3508" i="12"/>
  <c r="C3500" i="12"/>
  <c r="C3492" i="12"/>
  <c r="C3484" i="12"/>
  <c r="C3476" i="12"/>
  <c r="R3476" i="12" s="1"/>
  <c r="C3468" i="12"/>
  <c r="R3468" i="12" s="1"/>
  <c r="C3460" i="12"/>
  <c r="R3460" i="12" s="1"/>
  <c r="C3452" i="12"/>
  <c r="R3452" i="12" s="1"/>
  <c r="C3444" i="12"/>
  <c r="R3444" i="12" s="1"/>
  <c r="C3436" i="12"/>
  <c r="R3436" i="12" s="1"/>
  <c r="C3428" i="12"/>
  <c r="R3428" i="12" s="1"/>
  <c r="C3420" i="12"/>
  <c r="R3420" i="12" s="1"/>
  <c r="C3412" i="12"/>
  <c r="R3412" i="12" s="1"/>
  <c r="C3404" i="12"/>
  <c r="R3404" i="12" s="1"/>
  <c r="C3396" i="12"/>
  <c r="R3396" i="12" s="1"/>
  <c r="C3384" i="12"/>
  <c r="R3384" i="12" s="1"/>
  <c r="C3376" i="12"/>
  <c r="R3376" i="12" s="1"/>
  <c r="C3368" i="12"/>
  <c r="R3368" i="12" s="1"/>
  <c r="C3360" i="12"/>
  <c r="R3360" i="12" s="1"/>
  <c r="C3352" i="12"/>
  <c r="R3352" i="12" s="1"/>
  <c r="C3344" i="12"/>
  <c r="R3344" i="12" s="1"/>
  <c r="C3336" i="12"/>
  <c r="R3336" i="12" s="1"/>
  <c r="C3328" i="12"/>
  <c r="R3328" i="12" s="1"/>
  <c r="C3320" i="12"/>
  <c r="R3320" i="12" s="1"/>
  <c r="C3312" i="12"/>
  <c r="R3312" i="12" s="1"/>
  <c r="C3304" i="12"/>
  <c r="R3304" i="12" s="1"/>
  <c r="C3296" i="12"/>
  <c r="R3296" i="12" s="1"/>
  <c r="C3887" i="12"/>
  <c r="R3887" i="12" s="1"/>
  <c r="C3879" i="12"/>
  <c r="R3879" i="12" s="1"/>
  <c r="C3871" i="12"/>
  <c r="C3863" i="12"/>
  <c r="C3855" i="12"/>
  <c r="C3847" i="12"/>
  <c r="C3839" i="12"/>
  <c r="C3831" i="12"/>
  <c r="C3823" i="12"/>
  <c r="C3815" i="12"/>
  <c r="C3807" i="12"/>
  <c r="C3799" i="12"/>
  <c r="R3799" i="12" s="1"/>
  <c r="C3791" i="12"/>
  <c r="R3791" i="12" s="1"/>
  <c r="C3783" i="12"/>
  <c r="R3783" i="12" s="1"/>
  <c r="C3775" i="12"/>
  <c r="R3775" i="12" s="1"/>
  <c r="C3767" i="12"/>
  <c r="R3767" i="12" s="1"/>
  <c r="C3759" i="12"/>
  <c r="R3759" i="12" s="1"/>
  <c r="C3751" i="12"/>
  <c r="R3751" i="12" s="1"/>
  <c r="C3743" i="12"/>
  <c r="R3743" i="12" s="1"/>
  <c r="C3735" i="12"/>
  <c r="R3735" i="12" s="1"/>
  <c r="C3727" i="12"/>
  <c r="R3727" i="12" s="1"/>
  <c r="C3719" i="12"/>
  <c r="R3719" i="12" s="1"/>
  <c r="C3707" i="12"/>
  <c r="R3707" i="12" s="1"/>
  <c r="C3699" i="12"/>
  <c r="R3699" i="12" s="1"/>
  <c r="C3691" i="12"/>
  <c r="R3691" i="12" s="1"/>
  <c r="C3683" i="12"/>
  <c r="R3683" i="12" s="1"/>
  <c r="C3675" i="12"/>
  <c r="R3675" i="12" s="1"/>
  <c r="C3667" i="12"/>
  <c r="R3667" i="12" s="1"/>
  <c r="C3659" i="12"/>
  <c r="R3659" i="12" s="1"/>
  <c r="C3651" i="12"/>
  <c r="R3651" i="12" s="1"/>
  <c r="C3643" i="12"/>
  <c r="R3643" i="12" s="1"/>
  <c r="C3635" i="12"/>
  <c r="R3635" i="12" s="1"/>
  <c r="C3627" i="12"/>
  <c r="R3627" i="12" s="1"/>
  <c r="C3619" i="12"/>
  <c r="R3619" i="12" s="1"/>
  <c r="C3611" i="12"/>
  <c r="R3611" i="12" s="1"/>
  <c r="C3603" i="12"/>
  <c r="R3603" i="12" s="1"/>
  <c r="C3595" i="12"/>
  <c r="R3595" i="12" s="1"/>
  <c r="C3587" i="12"/>
  <c r="R3587" i="12" s="1"/>
  <c r="C3579" i="12"/>
  <c r="R3579" i="12" s="1"/>
  <c r="C3571" i="12"/>
  <c r="R3571" i="12" s="1"/>
  <c r="C3563" i="12"/>
  <c r="R3563" i="12" s="1"/>
  <c r="C3555" i="12"/>
  <c r="R3555" i="12" s="1"/>
  <c r="C3547" i="12"/>
  <c r="C3539" i="12"/>
  <c r="C3531" i="12"/>
  <c r="C3523" i="12"/>
  <c r="C3515" i="12"/>
  <c r="C3507" i="12"/>
  <c r="C3499" i="12"/>
  <c r="C3491" i="12"/>
  <c r="C3483" i="12"/>
  <c r="C3475" i="12"/>
  <c r="R3475" i="12" s="1"/>
  <c r="C3467" i="12"/>
  <c r="R3467" i="12" s="1"/>
  <c r="C3459" i="12"/>
  <c r="R3459" i="12" s="1"/>
  <c r="C3451" i="12"/>
  <c r="R3451" i="12" s="1"/>
  <c r="C3443" i="12"/>
  <c r="R3443" i="12" s="1"/>
  <c r="C3435" i="12"/>
  <c r="R3435" i="12" s="1"/>
  <c r="C3427" i="12"/>
  <c r="R3427" i="12" s="1"/>
  <c r="C3419" i="12"/>
  <c r="R3419" i="12" s="1"/>
  <c r="C3411" i="12"/>
  <c r="R3411" i="12" s="1"/>
  <c r="C3403" i="12"/>
  <c r="R3403" i="12" s="1"/>
  <c r="C3395" i="12"/>
  <c r="R3395" i="12" s="1"/>
  <c r="C3383" i="12"/>
  <c r="R3383" i="12" s="1"/>
  <c r="C3375" i="12"/>
  <c r="R3375" i="12" s="1"/>
  <c r="C3367" i="12"/>
  <c r="R3367" i="12" s="1"/>
  <c r="C3359" i="12"/>
  <c r="R3359" i="12" s="1"/>
  <c r="C3351" i="12"/>
  <c r="R3351" i="12" s="1"/>
  <c r="C3343" i="12"/>
  <c r="R3343" i="12" s="1"/>
  <c r="C3335" i="12"/>
  <c r="R3335" i="12" s="1"/>
  <c r="C3327" i="12"/>
  <c r="R3327" i="12" s="1"/>
  <c r="C3319" i="12"/>
  <c r="R3319" i="12" s="1"/>
  <c r="C3311" i="12"/>
  <c r="R3311" i="12" s="1"/>
  <c r="C3303" i="12"/>
  <c r="R3303" i="12" s="1"/>
  <c r="C3295" i="12"/>
  <c r="R3295" i="12" s="1"/>
  <c r="C3886" i="12"/>
  <c r="R3886" i="12" s="1"/>
  <c r="C3878" i="12"/>
  <c r="R3878" i="12" s="1"/>
  <c r="C3870" i="12"/>
  <c r="C3862" i="12"/>
  <c r="C3854" i="12"/>
  <c r="C3846" i="12"/>
  <c r="C3838" i="12"/>
  <c r="C3830" i="12"/>
  <c r="C3822" i="12"/>
  <c r="C3814" i="12"/>
  <c r="C3806" i="12"/>
  <c r="C3798" i="12"/>
  <c r="R3798" i="12" s="1"/>
  <c r="C3790" i="12"/>
  <c r="R3790" i="12" s="1"/>
  <c r="C3782" i="12"/>
  <c r="R3782" i="12" s="1"/>
  <c r="C3774" i="12"/>
  <c r="R3774" i="12" s="1"/>
  <c r="C3766" i="12"/>
  <c r="R3766" i="12" s="1"/>
  <c r="C3758" i="12"/>
  <c r="R3758" i="12" s="1"/>
  <c r="C3750" i="12"/>
  <c r="R3750" i="12" s="1"/>
  <c r="C3742" i="12"/>
  <c r="R3742" i="12" s="1"/>
  <c r="C3734" i="12"/>
  <c r="R3734" i="12" s="1"/>
  <c r="C3726" i="12"/>
  <c r="R3726" i="12" s="1"/>
  <c r="C3718" i="12"/>
  <c r="R3718" i="12" s="1"/>
  <c r="C3706" i="12"/>
  <c r="R3706" i="12" s="1"/>
  <c r="C3698" i="12"/>
  <c r="R3698" i="12" s="1"/>
  <c r="C3690" i="12"/>
  <c r="R3690" i="12" s="1"/>
  <c r="C3682" i="12"/>
  <c r="R3682" i="12" s="1"/>
  <c r="C3674" i="12"/>
  <c r="R3674" i="12" s="1"/>
  <c r="C3666" i="12"/>
  <c r="R3666" i="12" s="1"/>
  <c r="C3658" i="12"/>
  <c r="R3658" i="12" s="1"/>
  <c r="C3650" i="12"/>
  <c r="R3650" i="12" s="1"/>
  <c r="C3642" i="12"/>
  <c r="R3642" i="12" s="1"/>
  <c r="C3634" i="12"/>
  <c r="R3634" i="12" s="1"/>
  <c r="C3626" i="12"/>
  <c r="R3626" i="12" s="1"/>
  <c r="C3618" i="12"/>
  <c r="R3618" i="12" s="1"/>
  <c r="C3610" i="12"/>
  <c r="R3610" i="12" s="1"/>
  <c r="C3602" i="12"/>
  <c r="R3602" i="12" s="1"/>
  <c r="C3594" i="12"/>
  <c r="R3594" i="12" s="1"/>
  <c r="C3586" i="12"/>
  <c r="R3586" i="12" s="1"/>
  <c r="C3578" i="12"/>
  <c r="R3578" i="12" s="1"/>
  <c r="C3570" i="12"/>
  <c r="R3570" i="12" s="1"/>
  <c r="C3562" i="12"/>
  <c r="R3562" i="12" s="1"/>
  <c r="C3554" i="12"/>
  <c r="R3554" i="12" s="1"/>
  <c r="C3546" i="12"/>
  <c r="C3538" i="12"/>
  <c r="C3530" i="12"/>
  <c r="C3522" i="12"/>
  <c r="C3514" i="12"/>
  <c r="C3506" i="12"/>
  <c r="C3498" i="12"/>
  <c r="C3490" i="12"/>
  <c r="C3482" i="12"/>
  <c r="C3474" i="12"/>
  <c r="R3474" i="12" s="1"/>
  <c r="C3466" i="12"/>
  <c r="R3466" i="12" s="1"/>
  <c r="C3458" i="12"/>
  <c r="R3458" i="12" s="1"/>
  <c r="C3450" i="12"/>
  <c r="R3450" i="12" s="1"/>
  <c r="C3442" i="12"/>
  <c r="R3442" i="12" s="1"/>
  <c r="C3434" i="12"/>
  <c r="R3434" i="12" s="1"/>
  <c r="C3426" i="12"/>
  <c r="R3426" i="12" s="1"/>
  <c r="C3418" i="12"/>
  <c r="R3418" i="12" s="1"/>
  <c r="C3410" i="12"/>
  <c r="R3410" i="12" s="1"/>
  <c r="C3402" i="12"/>
  <c r="R3402" i="12" s="1"/>
  <c r="C3394" i="12"/>
  <c r="R3394" i="12" s="1"/>
  <c r="C3382" i="12"/>
  <c r="R3382" i="12" s="1"/>
  <c r="C3374" i="12"/>
  <c r="R3374" i="12" s="1"/>
  <c r="C3366" i="12"/>
  <c r="R3366" i="12" s="1"/>
  <c r="C3358" i="12"/>
  <c r="R3358" i="12" s="1"/>
  <c r="C3350" i="12"/>
  <c r="R3350" i="12" s="1"/>
  <c r="C3342" i="12"/>
  <c r="R3342" i="12" s="1"/>
  <c r="C3334" i="12"/>
  <c r="R3334" i="12" s="1"/>
  <c r="C3326" i="12"/>
  <c r="R3326" i="12" s="1"/>
  <c r="C3318" i="12"/>
  <c r="R3318" i="12" s="1"/>
  <c r="C3310" i="12"/>
  <c r="R3310" i="12" s="1"/>
  <c r="C3302" i="12"/>
  <c r="R3302" i="12" s="1"/>
  <c r="C3294" i="12"/>
  <c r="R3294" i="12" s="1"/>
  <c r="C3893" i="12"/>
  <c r="C3885" i="12"/>
  <c r="R3885" i="12" s="1"/>
  <c r="C3877" i="12"/>
  <c r="R3877" i="12" s="1"/>
  <c r="C3869" i="12"/>
  <c r="C3861" i="12"/>
  <c r="C3853" i="12"/>
  <c r="C3845" i="12"/>
  <c r="C3837" i="12"/>
  <c r="C3829" i="12"/>
  <c r="C3821" i="12"/>
  <c r="C3813" i="12"/>
  <c r="C3805" i="12"/>
  <c r="C3797" i="12"/>
  <c r="R3797" i="12" s="1"/>
  <c r="C3789" i="12"/>
  <c r="R3789" i="12" s="1"/>
  <c r="C3781" i="12"/>
  <c r="R3781" i="12" s="1"/>
  <c r="C3773" i="12"/>
  <c r="R3773" i="12" s="1"/>
  <c r="C3765" i="12"/>
  <c r="R3765" i="12" s="1"/>
  <c r="C3757" i="12"/>
  <c r="R3757" i="12" s="1"/>
  <c r="C3749" i="12"/>
  <c r="R3749" i="12" s="1"/>
  <c r="C3741" i="12"/>
  <c r="R3741" i="12" s="1"/>
  <c r="C3733" i="12"/>
  <c r="R3733" i="12" s="1"/>
  <c r="C3725" i="12"/>
  <c r="R3725" i="12" s="1"/>
  <c r="C3717" i="12"/>
  <c r="R3717" i="12" s="1"/>
  <c r="C3713" i="12"/>
  <c r="R3713" i="12" s="1"/>
  <c r="C3705" i="12"/>
  <c r="R3705" i="12" s="1"/>
  <c r="C3697" i="12"/>
  <c r="R3697" i="12" s="1"/>
  <c r="C3689" i="12"/>
  <c r="R3689" i="12" s="1"/>
  <c r="C3681" i="12"/>
  <c r="R3681" i="12" s="1"/>
  <c r="C3673" i="12"/>
  <c r="R3673" i="12" s="1"/>
  <c r="C3665" i="12"/>
  <c r="R3665" i="12" s="1"/>
  <c r="C3657" i="12"/>
  <c r="R3657" i="12" s="1"/>
  <c r="C3649" i="12"/>
  <c r="R3649" i="12" s="1"/>
  <c r="C3641" i="12"/>
  <c r="R3641" i="12" s="1"/>
  <c r="C3633" i="12"/>
  <c r="R3633" i="12" s="1"/>
  <c r="C3625" i="12"/>
  <c r="R3625" i="12" s="1"/>
  <c r="C3617" i="12"/>
  <c r="R3617" i="12" s="1"/>
  <c r="C3609" i="12"/>
  <c r="R3609" i="12" s="1"/>
  <c r="C3601" i="12"/>
  <c r="R3601" i="12" s="1"/>
  <c r="C3593" i="12"/>
  <c r="R3593" i="12" s="1"/>
  <c r="C3585" i="12"/>
  <c r="R3585" i="12" s="1"/>
  <c r="C3577" i="12"/>
  <c r="R3577" i="12" s="1"/>
  <c r="C3569" i="12"/>
  <c r="R3569" i="12" s="1"/>
  <c r="C3561" i="12"/>
  <c r="R3561" i="12" s="1"/>
  <c r="C3553" i="12"/>
  <c r="R3553" i="12" s="1"/>
  <c r="C3545" i="12"/>
  <c r="C3537" i="12"/>
  <c r="C3529" i="12"/>
  <c r="C3521" i="12"/>
  <c r="C3513" i="12"/>
  <c r="C3505" i="12"/>
  <c r="C3497" i="12"/>
  <c r="C3489" i="12"/>
  <c r="C3481" i="12"/>
  <c r="C3473" i="12"/>
  <c r="R3473" i="12" s="1"/>
  <c r="C3465" i="12"/>
  <c r="R3465" i="12" s="1"/>
  <c r="C3457" i="12"/>
  <c r="R3457" i="12" s="1"/>
  <c r="C3449" i="12"/>
  <c r="R3449" i="12" s="1"/>
  <c r="C3441" i="12"/>
  <c r="R3441" i="12" s="1"/>
  <c r="C3433" i="12"/>
  <c r="R3433" i="12" s="1"/>
  <c r="C3425" i="12"/>
  <c r="R3425" i="12" s="1"/>
  <c r="C3417" i="12"/>
  <c r="R3417" i="12" s="1"/>
  <c r="C3409" i="12"/>
  <c r="R3409" i="12" s="1"/>
  <c r="C3401" i="12"/>
  <c r="R3401" i="12" s="1"/>
  <c r="C3393" i="12"/>
  <c r="R3393" i="12" s="1"/>
  <c r="C3389" i="12"/>
  <c r="R3389" i="12" s="1"/>
  <c r="C3381" i="12"/>
  <c r="R3381" i="12" s="1"/>
  <c r="C3373" i="12"/>
  <c r="R3373" i="12" s="1"/>
  <c r="C3365" i="12"/>
  <c r="R3365" i="12" s="1"/>
  <c r="C3357" i="12"/>
  <c r="R3357" i="12" s="1"/>
  <c r="C3349" i="12"/>
  <c r="R3349" i="12" s="1"/>
  <c r="C3341" i="12"/>
  <c r="R3341" i="12" s="1"/>
  <c r="C3333" i="12"/>
  <c r="R3333" i="12" s="1"/>
  <c r="C3325" i="12"/>
  <c r="R3325" i="12" s="1"/>
  <c r="C3317" i="12"/>
  <c r="R3317" i="12" s="1"/>
  <c r="C3309" i="12"/>
  <c r="R3309" i="12" s="1"/>
  <c r="C3301" i="12"/>
  <c r="R3301" i="12" s="1"/>
  <c r="C3293" i="12"/>
  <c r="R3293" i="12" s="1"/>
  <c r="C3892" i="12"/>
  <c r="R3892" i="12" s="1"/>
  <c r="C3884" i="12"/>
  <c r="R3884" i="12" s="1"/>
  <c r="C3876" i="12"/>
  <c r="R3876" i="12" s="1"/>
  <c r="C3868" i="12"/>
  <c r="C3860" i="12"/>
  <c r="C3852" i="12"/>
  <c r="C3844" i="12"/>
  <c r="C3836" i="12"/>
  <c r="C3828" i="12"/>
  <c r="C3820" i="12"/>
  <c r="C3812" i="12"/>
  <c r="C3804" i="12"/>
  <c r="C3796" i="12"/>
  <c r="R3796" i="12" s="1"/>
  <c r="C3788" i="12"/>
  <c r="R3788" i="12" s="1"/>
  <c r="C3780" i="12"/>
  <c r="R3780" i="12" s="1"/>
  <c r="C3772" i="12"/>
  <c r="R3772" i="12" s="1"/>
  <c r="C3764" i="12"/>
  <c r="R3764" i="12" s="1"/>
  <c r="C3756" i="12"/>
  <c r="R3756" i="12" s="1"/>
  <c r="C3748" i="12"/>
  <c r="R3748" i="12" s="1"/>
  <c r="C3740" i="12"/>
  <c r="R3740" i="12" s="1"/>
  <c r="C3732" i="12"/>
  <c r="R3732" i="12" s="1"/>
  <c r="C3724" i="12"/>
  <c r="R3724" i="12" s="1"/>
  <c r="C3716" i="12"/>
  <c r="R3716" i="12" s="1"/>
  <c r="C3712" i="12"/>
  <c r="R3712" i="12" s="1"/>
  <c r="C3704" i="12"/>
  <c r="R3704" i="12" s="1"/>
  <c r="C3696" i="12"/>
  <c r="R3696" i="12" s="1"/>
  <c r="C3688" i="12"/>
  <c r="R3688" i="12" s="1"/>
  <c r="C3680" i="12"/>
  <c r="R3680" i="12" s="1"/>
  <c r="C3672" i="12"/>
  <c r="R3672" i="12" s="1"/>
  <c r="C3664" i="12"/>
  <c r="R3664" i="12" s="1"/>
  <c r="C3656" i="12"/>
  <c r="R3656" i="12" s="1"/>
  <c r="C3648" i="12"/>
  <c r="R3648" i="12" s="1"/>
  <c r="C3640" i="12"/>
  <c r="R3640" i="12" s="1"/>
  <c r="C3632" i="12"/>
  <c r="R3632" i="12" s="1"/>
  <c r="C3624" i="12"/>
  <c r="R3624" i="12" s="1"/>
  <c r="C3616" i="12"/>
  <c r="R3616" i="12" s="1"/>
  <c r="C3608" i="12"/>
  <c r="R3608" i="12" s="1"/>
  <c r="C3600" i="12"/>
  <c r="R3600" i="12" s="1"/>
  <c r="C3592" i="12"/>
  <c r="R3592" i="12" s="1"/>
  <c r="C3584" i="12"/>
  <c r="R3584" i="12" s="1"/>
  <c r="C3576" i="12"/>
  <c r="R3576" i="12" s="1"/>
  <c r="C3568" i="12"/>
  <c r="R3568" i="12" s="1"/>
  <c r="C3560" i="12"/>
  <c r="R3560" i="12" s="1"/>
  <c r="C3552" i="12"/>
  <c r="R3552" i="12" s="1"/>
  <c r="C3544" i="12"/>
  <c r="C3536" i="12"/>
  <c r="C3528" i="12"/>
  <c r="C3520" i="12"/>
  <c r="C3512" i="12"/>
  <c r="C3504" i="12"/>
  <c r="C3496" i="12"/>
  <c r="C3488" i="12"/>
  <c r="C3480" i="12"/>
  <c r="C3472" i="12"/>
  <c r="R3472" i="12" s="1"/>
  <c r="C3464" i="12"/>
  <c r="R3464" i="12" s="1"/>
  <c r="C3456" i="12"/>
  <c r="R3456" i="12" s="1"/>
  <c r="C3448" i="12"/>
  <c r="R3448" i="12" s="1"/>
  <c r="C3440" i="12"/>
  <c r="R3440" i="12" s="1"/>
  <c r="C3432" i="12"/>
  <c r="R3432" i="12" s="1"/>
  <c r="C3424" i="12"/>
  <c r="R3424" i="12" s="1"/>
  <c r="C3416" i="12"/>
  <c r="R3416" i="12" s="1"/>
  <c r="C3408" i="12"/>
  <c r="R3408" i="12" s="1"/>
  <c r="C3400" i="12"/>
  <c r="R3400" i="12" s="1"/>
  <c r="C3392" i="12"/>
  <c r="R3392" i="12" s="1"/>
  <c r="C3388" i="12"/>
  <c r="R3388" i="12" s="1"/>
  <c r="C3380" i="12"/>
  <c r="R3380" i="12" s="1"/>
  <c r="C3372" i="12"/>
  <c r="R3372" i="12" s="1"/>
  <c r="C3364" i="12"/>
  <c r="R3364" i="12" s="1"/>
  <c r="C3356" i="12"/>
  <c r="R3356" i="12" s="1"/>
  <c r="C3348" i="12"/>
  <c r="R3348" i="12" s="1"/>
  <c r="C3340" i="12"/>
  <c r="R3340" i="12" s="1"/>
  <c r="C3332" i="12"/>
  <c r="R3332" i="12" s="1"/>
  <c r="C3324" i="12"/>
  <c r="R3324" i="12" s="1"/>
  <c r="C3316" i="12"/>
  <c r="R3316" i="12" s="1"/>
  <c r="C3308" i="12"/>
  <c r="R3308" i="12" s="1"/>
  <c r="C3300" i="12"/>
  <c r="R3300" i="12" s="1"/>
  <c r="C3292" i="12"/>
  <c r="R3292" i="12" s="1"/>
  <c r="C3891" i="12"/>
  <c r="R3891" i="12" s="1"/>
  <c r="C3883" i="12"/>
  <c r="R3883" i="12" s="1"/>
  <c r="C3875" i="12"/>
  <c r="C3867" i="12"/>
  <c r="C3859" i="12"/>
  <c r="C3851" i="12"/>
  <c r="C3843" i="12"/>
  <c r="C3835" i="12"/>
  <c r="C3827" i="12"/>
  <c r="C3819" i="12"/>
  <c r="C3811" i="12"/>
  <c r="C3803" i="12"/>
  <c r="R3803" i="12" s="1"/>
  <c r="C3795" i="12"/>
  <c r="R3795" i="12" s="1"/>
  <c r="C3787" i="12"/>
  <c r="R3787" i="12" s="1"/>
  <c r="C3779" i="12"/>
  <c r="R3779" i="12" s="1"/>
  <c r="C3771" i="12"/>
  <c r="R3771" i="12" s="1"/>
  <c r="C3763" i="12"/>
  <c r="R3763" i="12" s="1"/>
  <c r="C3755" i="12"/>
  <c r="R3755" i="12" s="1"/>
  <c r="C3747" i="12"/>
  <c r="R3747" i="12" s="1"/>
  <c r="C3739" i="12"/>
  <c r="R3739" i="12" s="1"/>
  <c r="C3731" i="12"/>
  <c r="R3731" i="12" s="1"/>
  <c r="C3723" i="12"/>
  <c r="R3723" i="12" s="1"/>
  <c r="C3715" i="12"/>
  <c r="R3715" i="12" s="1"/>
  <c r="C3711" i="12"/>
  <c r="R3711" i="12" s="1"/>
  <c r="C3703" i="12"/>
  <c r="R3703" i="12" s="1"/>
  <c r="C3695" i="12"/>
  <c r="R3695" i="12" s="1"/>
  <c r="C3687" i="12"/>
  <c r="R3687" i="12" s="1"/>
  <c r="C3679" i="12"/>
  <c r="R3679" i="12" s="1"/>
  <c r="C3671" i="12"/>
  <c r="R3671" i="12" s="1"/>
  <c r="C3663" i="12"/>
  <c r="R3663" i="12" s="1"/>
  <c r="C3655" i="12"/>
  <c r="R3655" i="12" s="1"/>
  <c r="C3647" i="12"/>
  <c r="R3647" i="12" s="1"/>
  <c r="C3639" i="12"/>
  <c r="R3639" i="12" s="1"/>
  <c r="C3631" i="12"/>
  <c r="R3631" i="12" s="1"/>
  <c r="C3623" i="12"/>
  <c r="R3623" i="12" s="1"/>
  <c r="C3615" i="12"/>
  <c r="R3615" i="12" s="1"/>
  <c r="C3607" i="12"/>
  <c r="R3607" i="12" s="1"/>
  <c r="C3599" i="12"/>
  <c r="R3599" i="12" s="1"/>
  <c r="C3591" i="12"/>
  <c r="R3591" i="12" s="1"/>
  <c r="C3583" i="12"/>
  <c r="R3583" i="12" s="1"/>
  <c r="C3575" i="12"/>
  <c r="R3575" i="12" s="1"/>
  <c r="C3567" i="12"/>
  <c r="R3567" i="12" s="1"/>
  <c r="C3559" i="12"/>
  <c r="R3559" i="12" s="1"/>
  <c r="C3551" i="12"/>
  <c r="C3543" i="12"/>
  <c r="C3535" i="12"/>
  <c r="C3527" i="12"/>
  <c r="C3519" i="12"/>
  <c r="C3511" i="12"/>
  <c r="C3503" i="12"/>
  <c r="C3495" i="12"/>
  <c r="C3487" i="12"/>
  <c r="C3479" i="12"/>
  <c r="R3479" i="12" s="1"/>
  <c r="C3471" i="12"/>
  <c r="R3471" i="12" s="1"/>
  <c r="C3463" i="12"/>
  <c r="R3463" i="12" s="1"/>
  <c r="C3455" i="12"/>
  <c r="R3455" i="12" s="1"/>
  <c r="C3447" i="12"/>
  <c r="R3447" i="12" s="1"/>
  <c r="C3439" i="12"/>
  <c r="R3439" i="12" s="1"/>
  <c r="C3431" i="12"/>
  <c r="R3431" i="12" s="1"/>
  <c r="C3423" i="12"/>
  <c r="R3423" i="12" s="1"/>
  <c r="C3415" i="12"/>
  <c r="R3415" i="12" s="1"/>
  <c r="C3407" i="12"/>
  <c r="R3407" i="12" s="1"/>
  <c r="C3399" i="12"/>
  <c r="R3399" i="12" s="1"/>
  <c r="C3391" i="12"/>
  <c r="R3391" i="12" s="1"/>
  <c r="C3387" i="12"/>
  <c r="R3387" i="12" s="1"/>
  <c r="C3379" i="12"/>
  <c r="R3379" i="12" s="1"/>
  <c r="C3371" i="12"/>
  <c r="R3371" i="12" s="1"/>
  <c r="C3363" i="12"/>
  <c r="R3363" i="12" s="1"/>
  <c r="C3355" i="12"/>
  <c r="R3355" i="12" s="1"/>
  <c r="C3347" i="12"/>
  <c r="R3347" i="12" s="1"/>
  <c r="C3339" i="12"/>
  <c r="R3339" i="12" s="1"/>
  <c r="C3331" i="12"/>
  <c r="R3331" i="12" s="1"/>
  <c r="C3323" i="12"/>
  <c r="R3323" i="12" s="1"/>
  <c r="C3315" i="12"/>
  <c r="R3315" i="12" s="1"/>
  <c r="C3307" i="12"/>
  <c r="R3307" i="12" s="1"/>
  <c r="C3299" i="12"/>
  <c r="R3299" i="12" s="1"/>
  <c r="C3291" i="12"/>
  <c r="R3291" i="12" s="1"/>
  <c r="C3890" i="12"/>
  <c r="R3890" i="12" s="1"/>
  <c r="C3858" i="12"/>
  <c r="C3826" i="12"/>
  <c r="C3794" i="12"/>
  <c r="R3794" i="12" s="1"/>
  <c r="C3762" i="12"/>
  <c r="R3762" i="12" s="1"/>
  <c r="C3730" i="12"/>
  <c r="R3730" i="12" s="1"/>
  <c r="C3702" i="12"/>
  <c r="R3702" i="12" s="1"/>
  <c r="C3670" i="12"/>
  <c r="R3670" i="12" s="1"/>
  <c r="C3638" i="12"/>
  <c r="R3638" i="12" s="1"/>
  <c r="C3606" i="12"/>
  <c r="R3606" i="12" s="1"/>
  <c r="C3574" i="12"/>
  <c r="R3574" i="12" s="1"/>
  <c r="C3542" i="12"/>
  <c r="C3510" i="12"/>
  <c r="C3478" i="12"/>
  <c r="R3478" i="12" s="1"/>
  <c r="C3446" i="12"/>
  <c r="R3446" i="12" s="1"/>
  <c r="C3414" i="12"/>
  <c r="R3414" i="12" s="1"/>
  <c r="C3386" i="12"/>
  <c r="R3386" i="12" s="1"/>
  <c r="C3354" i="12"/>
  <c r="R3354" i="12" s="1"/>
  <c r="C3322" i="12"/>
  <c r="R3322" i="12" s="1"/>
  <c r="C3290" i="12"/>
  <c r="R3290" i="12" s="1"/>
  <c r="C3282" i="12"/>
  <c r="R3282" i="12" s="1"/>
  <c r="C3274" i="12"/>
  <c r="R3274" i="12" s="1"/>
  <c r="C3266" i="12"/>
  <c r="R3266" i="12" s="1"/>
  <c r="C3258" i="12"/>
  <c r="R3258" i="12" s="1"/>
  <c r="C3250" i="12"/>
  <c r="R3250" i="12" s="1"/>
  <c r="C3242" i="12"/>
  <c r="R3242" i="12" s="1"/>
  <c r="C3234" i="12"/>
  <c r="R3234" i="12" s="1"/>
  <c r="C3226" i="12"/>
  <c r="C3218" i="12"/>
  <c r="C3210" i="12"/>
  <c r="C3202" i="12"/>
  <c r="C3194" i="12"/>
  <c r="C3186" i="12"/>
  <c r="C3178" i="12"/>
  <c r="C3170" i="12"/>
  <c r="C3162" i="12"/>
  <c r="C3154" i="12"/>
  <c r="R3154" i="12" s="1"/>
  <c r="C3146" i="12"/>
  <c r="R3146" i="12" s="1"/>
  <c r="C3138" i="12"/>
  <c r="R3138" i="12" s="1"/>
  <c r="C3130" i="12"/>
  <c r="R3130" i="12" s="1"/>
  <c r="C3122" i="12"/>
  <c r="R3122" i="12" s="1"/>
  <c r="C3114" i="12"/>
  <c r="R3114" i="12" s="1"/>
  <c r="C3106" i="12"/>
  <c r="R3106" i="12" s="1"/>
  <c r="C3098" i="12"/>
  <c r="R3098" i="12" s="1"/>
  <c r="C3090" i="12"/>
  <c r="R3090" i="12" s="1"/>
  <c r="C3082" i="12"/>
  <c r="R3082" i="12" s="1"/>
  <c r="C3074" i="12"/>
  <c r="R3074" i="12" s="1"/>
  <c r="C3066" i="12"/>
  <c r="R3066" i="12" s="1"/>
  <c r="C3062" i="12"/>
  <c r="R3062" i="12" s="1"/>
  <c r="C3054" i="12"/>
  <c r="R3054" i="12" s="1"/>
  <c r="C3046" i="12"/>
  <c r="R3046" i="12" s="1"/>
  <c r="C3038" i="12"/>
  <c r="R3038" i="12" s="1"/>
  <c r="C3030" i="12"/>
  <c r="R3030" i="12" s="1"/>
  <c r="C3022" i="12"/>
  <c r="R3022" i="12" s="1"/>
  <c r="C3014" i="12"/>
  <c r="R3014" i="12" s="1"/>
  <c r="C3006" i="12"/>
  <c r="R3006" i="12" s="1"/>
  <c r="C2998" i="12"/>
  <c r="R2998" i="12" s="1"/>
  <c r="C2990" i="12"/>
  <c r="R2990" i="12" s="1"/>
  <c r="C2982" i="12"/>
  <c r="R2982" i="12" s="1"/>
  <c r="C2974" i="12"/>
  <c r="R2974" i="12" s="1"/>
  <c r="C2966" i="12"/>
  <c r="R2966" i="12" s="1"/>
  <c r="C2958" i="12"/>
  <c r="R2958" i="12" s="1"/>
  <c r="C2950" i="12"/>
  <c r="R2950" i="12" s="1"/>
  <c r="C2942" i="12"/>
  <c r="R2942" i="12" s="1"/>
  <c r="C2934" i="12"/>
  <c r="R2934" i="12" s="1"/>
  <c r="C2926" i="12"/>
  <c r="R2926" i="12" s="1"/>
  <c r="C2918" i="12"/>
  <c r="R2918" i="12" s="1"/>
  <c r="C2910" i="12"/>
  <c r="R2910" i="12" s="1"/>
  <c r="C2902" i="12"/>
  <c r="C2894" i="12"/>
  <c r="C2886" i="12"/>
  <c r="C2878" i="12"/>
  <c r="C2870" i="12"/>
  <c r="C2862" i="12"/>
  <c r="C2854" i="12"/>
  <c r="C2846" i="12"/>
  <c r="C2838" i="12"/>
  <c r="C2830" i="12"/>
  <c r="R2830" i="12" s="1"/>
  <c r="C2822" i="12"/>
  <c r="R2822" i="12" s="1"/>
  <c r="C2814" i="12"/>
  <c r="R2814" i="12" s="1"/>
  <c r="C3889" i="12"/>
  <c r="R3889" i="12" s="1"/>
  <c r="C3857" i="12"/>
  <c r="C3825" i="12"/>
  <c r="C3793" i="12"/>
  <c r="R3793" i="12" s="1"/>
  <c r="C3761" i="12"/>
  <c r="R3761" i="12" s="1"/>
  <c r="C3729" i="12"/>
  <c r="R3729" i="12" s="1"/>
  <c r="C3701" i="12"/>
  <c r="R3701" i="12" s="1"/>
  <c r="C3669" i="12"/>
  <c r="R3669" i="12" s="1"/>
  <c r="C3637" i="12"/>
  <c r="R3637" i="12" s="1"/>
  <c r="C3605" i="12"/>
  <c r="R3605" i="12" s="1"/>
  <c r="C3573" i="12"/>
  <c r="R3573" i="12" s="1"/>
  <c r="C3541" i="12"/>
  <c r="C3509" i="12"/>
  <c r="C3477" i="12"/>
  <c r="R3477" i="12" s="1"/>
  <c r="C3445" i="12"/>
  <c r="R3445" i="12" s="1"/>
  <c r="C3413" i="12"/>
  <c r="R3413" i="12" s="1"/>
  <c r="C3385" i="12"/>
  <c r="R3385" i="12" s="1"/>
  <c r="C3353" i="12"/>
  <c r="R3353" i="12" s="1"/>
  <c r="C3321" i="12"/>
  <c r="R3321" i="12" s="1"/>
  <c r="C3289" i="12"/>
  <c r="R3289" i="12" s="1"/>
  <c r="C3281" i="12"/>
  <c r="R3281" i="12" s="1"/>
  <c r="C3273" i="12"/>
  <c r="R3273" i="12" s="1"/>
  <c r="C3265" i="12"/>
  <c r="R3265" i="12" s="1"/>
  <c r="C3257" i="12"/>
  <c r="R3257" i="12" s="1"/>
  <c r="C3249" i="12"/>
  <c r="R3249" i="12" s="1"/>
  <c r="C3241" i="12"/>
  <c r="R3241" i="12" s="1"/>
  <c r="C3233" i="12"/>
  <c r="R3233" i="12" s="1"/>
  <c r="C3225" i="12"/>
  <c r="C3217" i="12"/>
  <c r="C3209" i="12"/>
  <c r="C3201" i="12"/>
  <c r="C3193" i="12"/>
  <c r="C3185" i="12"/>
  <c r="C3177" i="12"/>
  <c r="C3169" i="12"/>
  <c r="C3161" i="12"/>
  <c r="C3153" i="12"/>
  <c r="R3153" i="12" s="1"/>
  <c r="C3145" i="12"/>
  <c r="R3145" i="12" s="1"/>
  <c r="C3137" i="12"/>
  <c r="R3137" i="12" s="1"/>
  <c r="C3129" i="12"/>
  <c r="R3129" i="12" s="1"/>
  <c r="C3121" i="12"/>
  <c r="R3121" i="12" s="1"/>
  <c r="C3113" i="12"/>
  <c r="R3113" i="12" s="1"/>
  <c r="C3105" i="12"/>
  <c r="R3105" i="12" s="1"/>
  <c r="C3097" i="12"/>
  <c r="R3097" i="12" s="1"/>
  <c r="C3089" i="12"/>
  <c r="R3089" i="12" s="1"/>
  <c r="C3081" i="12"/>
  <c r="R3081" i="12" s="1"/>
  <c r="C3073" i="12"/>
  <c r="R3073" i="12" s="1"/>
  <c r="C3061" i="12"/>
  <c r="R3061" i="12" s="1"/>
  <c r="C3053" i="12"/>
  <c r="R3053" i="12" s="1"/>
  <c r="C3045" i="12"/>
  <c r="R3045" i="12" s="1"/>
  <c r="C3037" i="12"/>
  <c r="R3037" i="12" s="1"/>
  <c r="C3029" i="12"/>
  <c r="R3029" i="12" s="1"/>
  <c r="C3021" i="12"/>
  <c r="R3021" i="12" s="1"/>
  <c r="C3013" i="12"/>
  <c r="R3013" i="12" s="1"/>
  <c r="C3005" i="12"/>
  <c r="R3005" i="12" s="1"/>
  <c r="C2997" i="12"/>
  <c r="R2997" i="12" s="1"/>
  <c r="C2989" i="12"/>
  <c r="R2989" i="12" s="1"/>
  <c r="C2981" i="12"/>
  <c r="R2981" i="12" s="1"/>
  <c r="C2973" i="12"/>
  <c r="R2973" i="12" s="1"/>
  <c r="C2965" i="12"/>
  <c r="R2965" i="12" s="1"/>
  <c r="C2957" i="12"/>
  <c r="R2957" i="12" s="1"/>
  <c r="C2949" i="12"/>
  <c r="R2949" i="12" s="1"/>
  <c r="C2941" i="12"/>
  <c r="R2941" i="12" s="1"/>
  <c r="C2933" i="12"/>
  <c r="R2933" i="12" s="1"/>
  <c r="C2925" i="12"/>
  <c r="R2925" i="12" s="1"/>
  <c r="C2917" i="12"/>
  <c r="R2917" i="12" s="1"/>
  <c r="C2909" i="12"/>
  <c r="R2909" i="12" s="1"/>
  <c r="C2901" i="12"/>
  <c r="C2893" i="12"/>
  <c r="C2885" i="12"/>
  <c r="C2877" i="12"/>
  <c r="C2869" i="12"/>
  <c r="C2861" i="12"/>
  <c r="C2853" i="12"/>
  <c r="C2845" i="12"/>
  <c r="C2837" i="12"/>
  <c r="C2829" i="12"/>
  <c r="R2829" i="12" s="1"/>
  <c r="C2821" i="12"/>
  <c r="R2821" i="12" s="1"/>
  <c r="C3882" i="12"/>
  <c r="R3882" i="12" s="1"/>
  <c r="C3850" i="12"/>
  <c r="C3818" i="12"/>
  <c r="C3786" i="12"/>
  <c r="R3786" i="12" s="1"/>
  <c r="C3754" i="12"/>
  <c r="R3754" i="12" s="1"/>
  <c r="C3722" i="12"/>
  <c r="R3722" i="12" s="1"/>
  <c r="C3694" i="12"/>
  <c r="R3694" i="12" s="1"/>
  <c r="C3662" i="12"/>
  <c r="R3662" i="12" s="1"/>
  <c r="C3630" i="12"/>
  <c r="R3630" i="12" s="1"/>
  <c r="C3598" i="12"/>
  <c r="R3598" i="12" s="1"/>
  <c r="C3566" i="12"/>
  <c r="R3566" i="12" s="1"/>
  <c r="C3534" i="12"/>
  <c r="C3502" i="12"/>
  <c r="C3470" i="12"/>
  <c r="R3470" i="12" s="1"/>
  <c r="C3438" i="12"/>
  <c r="R3438" i="12" s="1"/>
  <c r="C3406" i="12"/>
  <c r="R3406" i="12" s="1"/>
  <c r="C3378" i="12"/>
  <c r="R3378" i="12" s="1"/>
  <c r="C3346" i="12"/>
  <c r="R3346" i="12" s="1"/>
  <c r="C3314" i="12"/>
  <c r="R3314" i="12" s="1"/>
  <c r="C3288" i="12"/>
  <c r="R3288" i="12" s="1"/>
  <c r="C3280" i="12"/>
  <c r="R3280" i="12" s="1"/>
  <c r="C3272" i="12"/>
  <c r="R3272" i="12" s="1"/>
  <c r="C3264" i="12"/>
  <c r="R3264" i="12" s="1"/>
  <c r="C3256" i="12"/>
  <c r="R3256" i="12" s="1"/>
  <c r="C3248" i="12"/>
  <c r="R3248" i="12" s="1"/>
  <c r="C3240" i="12"/>
  <c r="R3240" i="12" s="1"/>
  <c r="C3232" i="12"/>
  <c r="R3232" i="12" s="1"/>
  <c r="C3224" i="12"/>
  <c r="C3216" i="12"/>
  <c r="C3208" i="12"/>
  <c r="C3200" i="12"/>
  <c r="C3192" i="12"/>
  <c r="C3184" i="12"/>
  <c r="C3176" i="12"/>
  <c r="C3168" i="12"/>
  <c r="C3160" i="12"/>
  <c r="C3152" i="12"/>
  <c r="R3152" i="12" s="1"/>
  <c r="C3144" i="12"/>
  <c r="R3144" i="12" s="1"/>
  <c r="C3136" i="12"/>
  <c r="R3136" i="12" s="1"/>
  <c r="C3128" i="12"/>
  <c r="R3128" i="12" s="1"/>
  <c r="C3120" i="12"/>
  <c r="R3120" i="12" s="1"/>
  <c r="C3112" i="12"/>
  <c r="R3112" i="12" s="1"/>
  <c r="C3104" i="12"/>
  <c r="R3104" i="12" s="1"/>
  <c r="C3096" i="12"/>
  <c r="R3096" i="12" s="1"/>
  <c r="C3088" i="12"/>
  <c r="R3088" i="12" s="1"/>
  <c r="C3080" i="12"/>
  <c r="R3080" i="12" s="1"/>
  <c r="C3072" i="12"/>
  <c r="R3072" i="12" s="1"/>
  <c r="C3060" i="12"/>
  <c r="R3060" i="12" s="1"/>
  <c r="C3052" i="12"/>
  <c r="R3052" i="12" s="1"/>
  <c r="C3044" i="12"/>
  <c r="R3044" i="12" s="1"/>
  <c r="C3036" i="12"/>
  <c r="R3036" i="12" s="1"/>
  <c r="C3028" i="12"/>
  <c r="R3028" i="12" s="1"/>
  <c r="C3020" i="12"/>
  <c r="R3020" i="12" s="1"/>
  <c r="C3012" i="12"/>
  <c r="R3012" i="12" s="1"/>
  <c r="C3004" i="12"/>
  <c r="R3004" i="12" s="1"/>
  <c r="C2996" i="12"/>
  <c r="R2996" i="12" s="1"/>
  <c r="C2988" i="12"/>
  <c r="R2988" i="12" s="1"/>
  <c r="C2980" i="12"/>
  <c r="R2980" i="12" s="1"/>
  <c r="C2972" i="12"/>
  <c r="R2972" i="12" s="1"/>
  <c r="C2964" i="12"/>
  <c r="R2964" i="12" s="1"/>
  <c r="C2956" i="12"/>
  <c r="R2956" i="12" s="1"/>
  <c r="C2948" i="12"/>
  <c r="R2948" i="12" s="1"/>
  <c r="C2940" i="12"/>
  <c r="R2940" i="12" s="1"/>
  <c r="C2932" i="12"/>
  <c r="R2932" i="12" s="1"/>
  <c r="C2924" i="12"/>
  <c r="R2924" i="12" s="1"/>
  <c r="C2916" i="12"/>
  <c r="R2916" i="12" s="1"/>
  <c r="C2908" i="12"/>
  <c r="R2908" i="12" s="1"/>
  <c r="C2900" i="12"/>
  <c r="C2892" i="12"/>
  <c r="C2884" i="12"/>
  <c r="C2876" i="12"/>
  <c r="C2868" i="12"/>
  <c r="C2860" i="12"/>
  <c r="C2852" i="12"/>
  <c r="C2844" i="12"/>
  <c r="C2836" i="12"/>
  <c r="C2828" i="12"/>
  <c r="R2828" i="12" s="1"/>
  <c r="C2820" i="12"/>
  <c r="R2820" i="12" s="1"/>
  <c r="C3881" i="12"/>
  <c r="R3881" i="12" s="1"/>
  <c r="C3849" i="12"/>
  <c r="C3817" i="12"/>
  <c r="C3785" i="12"/>
  <c r="R3785" i="12" s="1"/>
  <c r="C3753" i="12"/>
  <c r="R3753" i="12" s="1"/>
  <c r="C3721" i="12"/>
  <c r="R3721" i="12" s="1"/>
  <c r="C3693" i="12"/>
  <c r="R3693" i="12" s="1"/>
  <c r="C3661" i="12"/>
  <c r="R3661" i="12" s="1"/>
  <c r="C3629" i="12"/>
  <c r="R3629" i="12" s="1"/>
  <c r="C3597" i="12"/>
  <c r="R3597" i="12" s="1"/>
  <c r="C3565" i="12"/>
  <c r="R3565" i="12" s="1"/>
  <c r="C3533" i="12"/>
  <c r="C3501" i="12"/>
  <c r="C3469" i="12"/>
  <c r="R3469" i="12" s="1"/>
  <c r="C3437" i="12"/>
  <c r="R3437" i="12" s="1"/>
  <c r="C3405" i="12"/>
  <c r="R3405" i="12" s="1"/>
  <c r="C3377" i="12"/>
  <c r="R3377" i="12" s="1"/>
  <c r="C3345" i="12"/>
  <c r="R3345" i="12" s="1"/>
  <c r="C3313" i="12"/>
  <c r="R3313" i="12" s="1"/>
  <c r="C3287" i="12"/>
  <c r="R3287" i="12" s="1"/>
  <c r="C3279" i="12"/>
  <c r="R3279" i="12" s="1"/>
  <c r="C3271" i="12"/>
  <c r="R3271" i="12" s="1"/>
  <c r="C3263" i="12"/>
  <c r="R3263" i="12" s="1"/>
  <c r="C3255" i="12"/>
  <c r="R3255" i="12" s="1"/>
  <c r="C3247" i="12"/>
  <c r="R3247" i="12" s="1"/>
  <c r="C3239" i="12"/>
  <c r="R3239" i="12" s="1"/>
  <c r="C3231" i="12"/>
  <c r="R3231" i="12" s="1"/>
  <c r="C3223" i="12"/>
  <c r="C3215" i="12"/>
  <c r="C3207" i="12"/>
  <c r="C3199" i="12"/>
  <c r="C3191" i="12"/>
  <c r="C3183" i="12"/>
  <c r="C3175" i="12"/>
  <c r="C3167" i="12"/>
  <c r="C3159" i="12"/>
  <c r="C3151" i="12"/>
  <c r="R3151" i="12" s="1"/>
  <c r="C3143" i="12"/>
  <c r="R3143" i="12" s="1"/>
  <c r="C3135" i="12"/>
  <c r="R3135" i="12" s="1"/>
  <c r="C3127" i="12"/>
  <c r="R3127" i="12" s="1"/>
  <c r="C3119" i="12"/>
  <c r="R3119" i="12" s="1"/>
  <c r="C3111" i="12"/>
  <c r="R3111" i="12" s="1"/>
  <c r="C3103" i="12"/>
  <c r="R3103" i="12" s="1"/>
  <c r="C3095" i="12"/>
  <c r="R3095" i="12" s="1"/>
  <c r="C3087" i="12"/>
  <c r="R3087" i="12" s="1"/>
  <c r="C3079" i="12"/>
  <c r="R3079" i="12" s="1"/>
  <c r="C3071" i="12"/>
  <c r="R3071" i="12" s="1"/>
  <c r="C3059" i="12"/>
  <c r="R3059" i="12" s="1"/>
  <c r="C3051" i="12"/>
  <c r="R3051" i="12" s="1"/>
  <c r="C3043" i="12"/>
  <c r="R3043" i="12" s="1"/>
  <c r="C3035" i="12"/>
  <c r="R3035" i="12" s="1"/>
  <c r="C3027" i="12"/>
  <c r="R3027" i="12" s="1"/>
  <c r="C3019" i="12"/>
  <c r="R3019" i="12" s="1"/>
  <c r="C3011" i="12"/>
  <c r="R3011" i="12" s="1"/>
  <c r="C3003" i="12"/>
  <c r="R3003" i="12" s="1"/>
  <c r="C2995" i="12"/>
  <c r="R2995" i="12" s="1"/>
  <c r="C2987" i="12"/>
  <c r="R2987" i="12" s="1"/>
  <c r="C2979" i="12"/>
  <c r="R2979" i="12" s="1"/>
  <c r="C2971" i="12"/>
  <c r="R2971" i="12" s="1"/>
  <c r="C2963" i="12"/>
  <c r="R2963" i="12" s="1"/>
  <c r="C2955" i="12"/>
  <c r="R2955" i="12" s="1"/>
  <c r="C2947" i="12"/>
  <c r="R2947" i="12" s="1"/>
  <c r="C2939" i="12"/>
  <c r="R2939" i="12" s="1"/>
  <c r="C2931" i="12"/>
  <c r="R2931" i="12" s="1"/>
  <c r="C2923" i="12"/>
  <c r="R2923" i="12" s="1"/>
  <c r="C2915" i="12"/>
  <c r="R2915" i="12" s="1"/>
  <c r="C2907" i="12"/>
  <c r="R2907" i="12" s="1"/>
  <c r="C2899" i="12"/>
  <c r="C2891" i="12"/>
  <c r="C2883" i="12"/>
  <c r="C2875" i="12"/>
  <c r="C2867" i="12"/>
  <c r="C2859" i="12"/>
  <c r="C2851" i="12"/>
  <c r="C2843" i="12"/>
  <c r="C2835" i="12"/>
  <c r="C2827" i="12"/>
  <c r="R2827" i="12" s="1"/>
  <c r="C2819" i="12"/>
  <c r="R2819" i="12" s="1"/>
  <c r="C3874" i="12"/>
  <c r="C3842" i="12"/>
  <c r="C3810" i="12"/>
  <c r="C3778" i="12"/>
  <c r="R3778" i="12" s="1"/>
  <c r="C3746" i="12"/>
  <c r="R3746" i="12" s="1"/>
  <c r="C3714" i="12"/>
  <c r="R3714" i="12" s="1"/>
  <c r="C3686" i="12"/>
  <c r="R3686" i="12" s="1"/>
  <c r="C3654" i="12"/>
  <c r="R3654" i="12" s="1"/>
  <c r="C3622" i="12"/>
  <c r="R3622" i="12" s="1"/>
  <c r="C3590" i="12"/>
  <c r="R3590" i="12" s="1"/>
  <c r="C3558" i="12"/>
  <c r="R3558" i="12" s="1"/>
  <c r="C3526" i="12"/>
  <c r="C3494" i="12"/>
  <c r="C3462" i="12"/>
  <c r="R3462" i="12" s="1"/>
  <c r="C3430" i="12"/>
  <c r="R3430" i="12" s="1"/>
  <c r="C3398" i="12"/>
  <c r="R3398" i="12" s="1"/>
  <c r="C3370" i="12"/>
  <c r="R3370" i="12" s="1"/>
  <c r="C3338" i="12"/>
  <c r="R3338" i="12" s="1"/>
  <c r="C3306" i="12"/>
  <c r="R3306" i="12" s="1"/>
  <c r="C3286" i="12"/>
  <c r="R3286" i="12" s="1"/>
  <c r="C3278" i="12"/>
  <c r="R3278" i="12" s="1"/>
  <c r="C3270" i="12"/>
  <c r="R3270" i="12" s="1"/>
  <c r="C3262" i="12"/>
  <c r="R3262" i="12" s="1"/>
  <c r="C3254" i="12"/>
  <c r="R3254" i="12" s="1"/>
  <c r="C3246" i="12"/>
  <c r="R3246" i="12" s="1"/>
  <c r="C3238" i="12"/>
  <c r="R3238" i="12" s="1"/>
  <c r="C3230" i="12"/>
  <c r="R3230" i="12" s="1"/>
  <c r="C3222" i="12"/>
  <c r="C3214" i="12"/>
  <c r="C3206" i="12"/>
  <c r="C3198" i="12"/>
  <c r="C3190" i="12"/>
  <c r="C3182" i="12"/>
  <c r="C3174" i="12"/>
  <c r="C3166" i="12"/>
  <c r="C3158" i="12"/>
  <c r="C3150" i="12"/>
  <c r="R3150" i="12" s="1"/>
  <c r="C3142" i="12"/>
  <c r="R3142" i="12" s="1"/>
  <c r="C3134" i="12"/>
  <c r="R3134" i="12" s="1"/>
  <c r="C3126" i="12"/>
  <c r="R3126" i="12" s="1"/>
  <c r="C3118" i="12"/>
  <c r="R3118" i="12" s="1"/>
  <c r="C3110" i="12"/>
  <c r="R3110" i="12" s="1"/>
  <c r="C3102" i="12"/>
  <c r="R3102" i="12" s="1"/>
  <c r="C3094" i="12"/>
  <c r="R3094" i="12" s="1"/>
  <c r="C3086" i="12"/>
  <c r="R3086" i="12" s="1"/>
  <c r="C3078" i="12"/>
  <c r="R3078" i="12" s="1"/>
  <c r="C3070" i="12"/>
  <c r="R3070" i="12" s="1"/>
  <c r="C3058" i="12"/>
  <c r="R3058" i="12" s="1"/>
  <c r="C3050" i="12"/>
  <c r="R3050" i="12" s="1"/>
  <c r="C3042" i="12"/>
  <c r="R3042" i="12" s="1"/>
  <c r="C3034" i="12"/>
  <c r="R3034" i="12" s="1"/>
  <c r="C3026" i="12"/>
  <c r="R3026" i="12" s="1"/>
  <c r="C3018" i="12"/>
  <c r="R3018" i="12" s="1"/>
  <c r="C3010" i="12"/>
  <c r="R3010" i="12" s="1"/>
  <c r="C3002" i="12"/>
  <c r="R3002" i="12" s="1"/>
  <c r="C2994" i="12"/>
  <c r="R2994" i="12" s="1"/>
  <c r="C2986" i="12"/>
  <c r="R2986" i="12" s="1"/>
  <c r="C2978" i="12"/>
  <c r="R2978" i="12" s="1"/>
  <c r="C2970" i="12"/>
  <c r="R2970" i="12" s="1"/>
  <c r="C2962" i="12"/>
  <c r="R2962" i="12" s="1"/>
  <c r="C2954" i="12"/>
  <c r="R2954" i="12" s="1"/>
  <c r="C2946" i="12"/>
  <c r="R2946" i="12" s="1"/>
  <c r="C2938" i="12"/>
  <c r="R2938" i="12" s="1"/>
  <c r="C2930" i="12"/>
  <c r="R2930" i="12" s="1"/>
  <c r="C2922" i="12"/>
  <c r="R2922" i="12" s="1"/>
  <c r="C2914" i="12"/>
  <c r="R2914" i="12" s="1"/>
  <c r="C2906" i="12"/>
  <c r="R2906" i="12" s="1"/>
  <c r="C2898" i="12"/>
  <c r="C2890" i="12"/>
  <c r="C2882" i="12"/>
  <c r="C2874" i="12"/>
  <c r="C2866" i="12"/>
  <c r="C2858" i="12"/>
  <c r="C2850" i="12"/>
  <c r="C2842" i="12"/>
  <c r="C2834" i="12"/>
  <c r="C2826" i="12"/>
  <c r="R2826" i="12" s="1"/>
  <c r="C2818" i="12"/>
  <c r="R2818" i="12" s="1"/>
  <c r="C3873" i="12"/>
  <c r="C3841" i="12"/>
  <c r="C3809" i="12"/>
  <c r="C3777" i="12"/>
  <c r="R3777" i="12" s="1"/>
  <c r="C3745" i="12"/>
  <c r="R3745" i="12" s="1"/>
  <c r="C3685" i="12"/>
  <c r="R3685" i="12" s="1"/>
  <c r="C3653" i="12"/>
  <c r="R3653" i="12" s="1"/>
  <c r="C3621" i="12"/>
  <c r="R3621" i="12" s="1"/>
  <c r="C3589" i="12"/>
  <c r="R3589" i="12" s="1"/>
  <c r="C3557" i="12"/>
  <c r="R3557" i="12" s="1"/>
  <c r="C3525" i="12"/>
  <c r="C3493" i="12"/>
  <c r="C3461" i="12"/>
  <c r="R3461" i="12" s="1"/>
  <c r="C3429" i="12"/>
  <c r="R3429" i="12" s="1"/>
  <c r="C3397" i="12"/>
  <c r="R3397" i="12" s="1"/>
  <c r="C3369" i="12"/>
  <c r="R3369" i="12" s="1"/>
  <c r="C3337" i="12"/>
  <c r="R3337" i="12" s="1"/>
  <c r="C3305" i="12"/>
  <c r="R3305" i="12" s="1"/>
  <c r="C3285" i="12"/>
  <c r="R3285" i="12" s="1"/>
  <c r="C3277" i="12"/>
  <c r="R3277" i="12" s="1"/>
  <c r="C3269" i="12"/>
  <c r="R3269" i="12" s="1"/>
  <c r="C3261" i="12"/>
  <c r="R3261" i="12" s="1"/>
  <c r="C3253" i="12"/>
  <c r="R3253" i="12" s="1"/>
  <c r="C3245" i="12"/>
  <c r="R3245" i="12" s="1"/>
  <c r="C3237" i="12"/>
  <c r="R3237" i="12" s="1"/>
  <c r="C3229" i="12"/>
  <c r="R3229" i="12" s="1"/>
  <c r="C3221" i="12"/>
  <c r="C3213" i="12"/>
  <c r="C3205" i="12"/>
  <c r="C3197" i="12"/>
  <c r="C3189" i="12"/>
  <c r="C3181" i="12"/>
  <c r="C3173" i="12"/>
  <c r="C3165" i="12"/>
  <c r="C3157" i="12"/>
  <c r="C3149" i="12"/>
  <c r="R3149" i="12" s="1"/>
  <c r="C3141" i="12"/>
  <c r="R3141" i="12" s="1"/>
  <c r="C3133" i="12"/>
  <c r="R3133" i="12" s="1"/>
  <c r="C3125" i="12"/>
  <c r="R3125" i="12" s="1"/>
  <c r="C3117" i="12"/>
  <c r="R3117" i="12" s="1"/>
  <c r="C3109" i="12"/>
  <c r="R3109" i="12" s="1"/>
  <c r="C3101" i="12"/>
  <c r="R3101" i="12" s="1"/>
  <c r="C3093" i="12"/>
  <c r="R3093" i="12" s="1"/>
  <c r="C3085" i="12"/>
  <c r="R3085" i="12" s="1"/>
  <c r="C3077" i="12"/>
  <c r="R3077" i="12" s="1"/>
  <c r="C3069" i="12"/>
  <c r="R3069" i="12" s="1"/>
  <c r="C3065" i="12"/>
  <c r="R3065" i="12" s="1"/>
  <c r="C3057" i="12"/>
  <c r="R3057" i="12" s="1"/>
  <c r="C3049" i="12"/>
  <c r="R3049" i="12" s="1"/>
  <c r="C3041" i="12"/>
  <c r="R3041" i="12" s="1"/>
  <c r="C3033" i="12"/>
  <c r="R3033" i="12" s="1"/>
  <c r="C3025" i="12"/>
  <c r="R3025" i="12" s="1"/>
  <c r="C3017" i="12"/>
  <c r="R3017" i="12" s="1"/>
  <c r="C3009" i="12"/>
  <c r="R3009" i="12" s="1"/>
  <c r="C3001" i="12"/>
  <c r="R3001" i="12" s="1"/>
  <c r="C2993" i="12"/>
  <c r="R2993" i="12" s="1"/>
  <c r="C2985" i="12"/>
  <c r="R2985" i="12" s="1"/>
  <c r="C2977" i="12"/>
  <c r="R2977" i="12" s="1"/>
  <c r="C2969" i="12"/>
  <c r="R2969" i="12" s="1"/>
  <c r="C2961" i="12"/>
  <c r="R2961" i="12" s="1"/>
  <c r="C2953" i="12"/>
  <c r="R2953" i="12" s="1"/>
  <c r="C2945" i="12"/>
  <c r="R2945" i="12" s="1"/>
  <c r="C2937" i="12"/>
  <c r="R2937" i="12" s="1"/>
  <c r="C2929" i="12"/>
  <c r="R2929" i="12" s="1"/>
  <c r="C2921" i="12"/>
  <c r="R2921" i="12" s="1"/>
  <c r="C2913" i="12"/>
  <c r="R2913" i="12" s="1"/>
  <c r="C2905" i="12"/>
  <c r="R2905" i="12" s="1"/>
  <c r="C2897" i="12"/>
  <c r="C2889" i="12"/>
  <c r="C2881" i="12"/>
  <c r="C2873" i="12"/>
  <c r="C2865" i="12"/>
  <c r="C2857" i="12"/>
  <c r="C2849" i="12"/>
  <c r="C2841" i="12"/>
  <c r="C2833" i="12"/>
  <c r="C2825" i="12"/>
  <c r="R2825" i="12" s="1"/>
  <c r="C2817" i="12"/>
  <c r="R2817" i="12" s="1"/>
  <c r="C3866" i="12"/>
  <c r="C3738" i="12"/>
  <c r="R3738" i="12" s="1"/>
  <c r="C3646" i="12"/>
  <c r="R3646" i="12" s="1"/>
  <c r="C3518" i="12"/>
  <c r="C3390" i="12"/>
  <c r="R3390" i="12" s="1"/>
  <c r="C3298" i="12"/>
  <c r="R3298" i="12" s="1"/>
  <c r="C3260" i="12"/>
  <c r="R3260" i="12" s="1"/>
  <c r="C3228" i="12"/>
  <c r="R3228" i="12" s="1"/>
  <c r="C3196" i="12"/>
  <c r="C3164" i="12"/>
  <c r="C3132" i="12"/>
  <c r="R3132" i="12" s="1"/>
  <c r="C3100" i="12"/>
  <c r="R3100" i="12" s="1"/>
  <c r="C3068" i="12"/>
  <c r="R3068" i="12" s="1"/>
  <c r="C3040" i="12"/>
  <c r="R3040" i="12" s="1"/>
  <c r="C3008" i="12"/>
  <c r="R3008" i="12" s="1"/>
  <c r="C2976" i="12"/>
  <c r="R2976" i="12" s="1"/>
  <c r="C2944" i="12"/>
  <c r="R2944" i="12" s="1"/>
  <c r="C2912" i="12"/>
  <c r="R2912" i="12" s="1"/>
  <c r="C2880" i="12"/>
  <c r="C2848" i="12"/>
  <c r="C2816" i="12"/>
  <c r="R2816" i="12" s="1"/>
  <c r="C2807" i="12"/>
  <c r="R2807" i="12" s="1"/>
  <c r="C2799" i="12"/>
  <c r="R2799" i="12" s="1"/>
  <c r="C2791" i="12"/>
  <c r="R2791" i="12" s="1"/>
  <c r="C2783" i="12"/>
  <c r="R2783" i="12" s="1"/>
  <c r="C2775" i="12"/>
  <c r="R2775" i="12" s="1"/>
  <c r="C2767" i="12"/>
  <c r="R2767" i="12" s="1"/>
  <c r="C2759" i="12"/>
  <c r="R2759" i="12" s="1"/>
  <c r="C2751" i="12"/>
  <c r="R2751" i="12" s="1"/>
  <c r="C2743" i="12"/>
  <c r="R2743" i="12" s="1"/>
  <c r="C2739" i="12"/>
  <c r="R2739" i="12" s="1"/>
  <c r="C2731" i="12"/>
  <c r="R2731" i="12" s="1"/>
  <c r="C2723" i="12"/>
  <c r="R2723" i="12" s="1"/>
  <c r="C2715" i="12"/>
  <c r="R2715" i="12" s="1"/>
  <c r="C2707" i="12"/>
  <c r="R2707" i="12" s="1"/>
  <c r="C2699" i="12"/>
  <c r="R2699" i="12" s="1"/>
  <c r="C2691" i="12"/>
  <c r="R2691" i="12" s="1"/>
  <c r="C2683" i="12"/>
  <c r="R2683" i="12" s="1"/>
  <c r="C2675" i="12"/>
  <c r="R2675" i="12" s="1"/>
  <c r="C2667" i="12"/>
  <c r="R2667" i="12" s="1"/>
  <c r="C2659" i="12"/>
  <c r="R2659" i="12" s="1"/>
  <c r="C2651" i="12"/>
  <c r="R2651" i="12" s="1"/>
  <c r="C2643" i="12"/>
  <c r="R2643" i="12" s="1"/>
  <c r="C2635" i="12"/>
  <c r="R2635" i="12" s="1"/>
  <c r="C2627" i="12"/>
  <c r="R2627" i="12" s="1"/>
  <c r="C2619" i="12"/>
  <c r="R2619" i="12" s="1"/>
  <c r="C2611" i="12"/>
  <c r="R2611" i="12" s="1"/>
  <c r="C2603" i="12"/>
  <c r="R2603" i="12" s="1"/>
  <c r="C3865" i="12"/>
  <c r="C3737" i="12"/>
  <c r="R3737" i="12" s="1"/>
  <c r="C3645" i="12"/>
  <c r="R3645" i="12" s="1"/>
  <c r="C3517" i="12"/>
  <c r="C3297" i="12"/>
  <c r="R3297" i="12" s="1"/>
  <c r="C3259" i="12"/>
  <c r="R3259" i="12" s="1"/>
  <c r="C3227" i="12"/>
  <c r="C3195" i="12"/>
  <c r="C3163" i="12"/>
  <c r="C3131" i="12"/>
  <c r="R3131" i="12" s="1"/>
  <c r="C3099" i="12"/>
  <c r="R3099" i="12" s="1"/>
  <c r="C3067" i="12"/>
  <c r="R3067" i="12" s="1"/>
  <c r="C3039" i="12"/>
  <c r="R3039" i="12" s="1"/>
  <c r="C3007" i="12"/>
  <c r="R3007" i="12" s="1"/>
  <c r="C2975" i="12"/>
  <c r="R2975" i="12" s="1"/>
  <c r="C2943" i="12"/>
  <c r="R2943" i="12" s="1"/>
  <c r="C2911" i="12"/>
  <c r="R2911" i="12" s="1"/>
  <c r="C2879" i="12"/>
  <c r="C2847" i="12"/>
  <c r="C2815" i="12"/>
  <c r="R2815" i="12" s="1"/>
  <c r="C2806" i="12"/>
  <c r="R2806" i="12" s="1"/>
  <c r="C2798" i="12"/>
  <c r="R2798" i="12" s="1"/>
  <c r="C2790" i="12"/>
  <c r="R2790" i="12" s="1"/>
  <c r="C2782" i="12"/>
  <c r="R2782" i="12" s="1"/>
  <c r="C2774" i="12"/>
  <c r="R2774" i="12" s="1"/>
  <c r="C2766" i="12"/>
  <c r="R2766" i="12" s="1"/>
  <c r="C2758" i="12"/>
  <c r="R2758" i="12" s="1"/>
  <c r="C2750" i="12"/>
  <c r="R2750" i="12" s="1"/>
  <c r="C2742" i="12"/>
  <c r="R2742" i="12" s="1"/>
  <c r="C2738" i="12"/>
  <c r="R2738" i="12" s="1"/>
  <c r="C2730" i="12"/>
  <c r="R2730" i="12" s="1"/>
  <c r="C2722" i="12"/>
  <c r="R2722" i="12" s="1"/>
  <c r="C2714" i="12"/>
  <c r="R2714" i="12" s="1"/>
  <c r="C2706" i="12"/>
  <c r="R2706" i="12" s="1"/>
  <c r="C2698" i="12"/>
  <c r="R2698" i="12" s="1"/>
  <c r="C2690" i="12"/>
  <c r="R2690" i="12" s="1"/>
  <c r="C2682" i="12"/>
  <c r="R2682" i="12" s="1"/>
  <c r="C2674" i="12"/>
  <c r="R2674" i="12" s="1"/>
  <c r="C2666" i="12"/>
  <c r="R2666" i="12" s="1"/>
  <c r="C2658" i="12"/>
  <c r="R2658" i="12" s="1"/>
  <c r="C2650" i="12"/>
  <c r="R2650" i="12" s="1"/>
  <c r="C2642" i="12"/>
  <c r="R2642" i="12" s="1"/>
  <c r="C2634" i="12"/>
  <c r="R2634" i="12" s="1"/>
  <c r="C2626" i="12"/>
  <c r="R2626" i="12" s="1"/>
  <c r="C2618" i="12"/>
  <c r="R2618" i="12" s="1"/>
  <c r="C2610" i="12"/>
  <c r="R2610" i="12" s="1"/>
  <c r="C2602" i="12"/>
  <c r="R2602" i="12" s="1"/>
  <c r="C3834" i="12"/>
  <c r="C3614" i="12"/>
  <c r="R3614" i="12" s="1"/>
  <c r="C3486" i="12"/>
  <c r="C3284" i="12"/>
  <c r="R3284" i="12" s="1"/>
  <c r="C3252" i="12"/>
  <c r="R3252" i="12" s="1"/>
  <c r="C3220" i="12"/>
  <c r="C3188" i="12"/>
  <c r="C3156" i="12"/>
  <c r="C3124" i="12"/>
  <c r="R3124" i="12" s="1"/>
  <c r="C3092" i="12"/>
  <c r="R3092" i="12" s="1"/>
  <c r="C3064" i="12"/>
  <c r="R3064" i="12" s="1"/>
  <c r="C3032" i="12"/>
  <c r="R3032" i="12" s="1"/>
  <c r="C3000" i="12"/>
  <c r="R3000" i="12" s="1"/>
  <c r="C2968" i="12"/>
  <c r="R2968" i="12" s="1"/>
  <c r="C2936" i="12"/>
  <c r="R2936" i="12" s="1"/>
  <c r="C2904" i="12"/>
  <c r="R2904" i="12" s="1"/>
  <c r="C2872" i="12"/>
  <c r="C2840" i="12"/>
  <c r="C2813" i="12"/>
  <c r="R2813" i="12" s="1"/>
  <c r="C2805" i="12"/>
  <c r="R2805" i="12" s="1"/>
  <c r="C2797" i="12"/>
  <c r="R2797" i="12" s="1"/>
  <c r="C2789" i="12"/>
  <c r="R2789" i="12" s="1"/>
  <c r="C2781" i="12"/>
  <c r="R2781" i="12" s="1"/>
  <c r="C2773" i="12"/>
  <c r="R2773" i="12" s="1"/>
  <c r="C2765" i="12"/>
  <c r="R2765" i="12" s="1"/>
  <c r="C2757" i="12"/>
  <c r="R2757" i="12" s="1"/>
  <c r="C2749" i="12"/>
  <c r="R2749" i="12" s="1"/>
  <c r="C2737" i="12"/>
  <c r="R2737" i="12" s="1"/>
  <c r="C2729" i="12"/>
  <c r="R2729" i="12" s="1"/>
  <c r="C2721" i="12"/>
  <c r="R2721" i="12" s="1"/>
  <c r="C2713" i="12"/>
  <c r="R2713" i="12" s="1"/>
  <c r="C2705" i="12"/>
  <c r="R2705" i="12" s="1"/>
  <c r="C2697" i="12"/>
  <c r="R2697" i="12" s="1"/>
  <c r="C2689" i="12"/>
  <c r="R2689" i="12" s="1"/>
  <c r="C2681" i="12"/>
  <c r="R2681" i="12" s="1"/>
  <c r="C2673" i="12"/>
  <c r="R2673" i="12" s="1"/>
  <c r="C2665" i="12"/>
  <c r="R2665" i="12" s="1"/>
  <c r="C2657" i="12"/>
  <c r="R2657" i="12" s="1"/>
  <c r="C2649" i="12"/>
  <c r="R2649" i="12" s="1"/>
  <c r="C2641" i="12"/>
  <c r="R2641" i="12" s="1"/>
  <c r="C2633" i="12"/>
  <c r="R2633" i="12" s="1"/>
  <c r="C2625" i="12"/>
  <c r="R2625" i="12" s="1"/>
  <c r="C2617" i="12"/>
  <c r="R2617" i="12" s="1"/>
  <c r="C2609" i="12"/>
  <c r="R2609" i="12" s="1"/>
  <c r="C2601" i="12"/>
  <c r="R2601" i="12" s="1"/>
  <c r="C3833" i="12"/>
  <c r="C3613" i="12"/>
  <c r="R3613" i="12" s="1"/>
  <c r="C3485" i="12"/>
  <c r="C3283" i="12"/>
  <c r="R3283" i="12" s="1"/>
  <c r="C3251" i="12"/>
  <c r="R3251" i="12" s="1"/>
  <c r="C3219" i="12"/>
  <c r="C3187" i="12"/>
  <c r="C3155" i="12"/>
  <c r="R3155" i="12" s="1"/>
  <c r="C3123" i="12"/>
  <c r="R3123" i="12" s="1"/>
  <c r="C3091" i="12"/>
  <c r="R3091" i="12" s="1"/>
  <c r="C3063" i="12"/>
  <c r="R3063" i="12" s="1"/>
  <c r="C3031" i="12"/>
  <c r="R3031" i="12" s="1"/>
  <c r="C2999" i="12"/>
  <c r="R2999" i="12" s="1"/>
  <c r="C2967" i="12"/>
  <c r="R2967" i="12" s="1"/>
  <c r="C2935" i="12"/>
  <c r="R2935" i="12" s="1"/>
  <c r="C2903" i="12"/>
  <c r="C2871" i="12"/>
  <c r="C2839" i="12"/>
  <c r="C2812" i="12"/>
  <c r="R2812" i="12" s="1"/>
  <c r="C2804" i="12"/>
  <c r="R2804" i="12" s="1"/>
  <c r="C2796" i="12"/>
  <c r="R2796" i="12" s="1"/>
  <c r="C2788" i="12"/>
  <c r="R2788" i="12" s="1"/>
  <c r="C2780" i="12"/>
  <c r="R2780" i="12" s="1"/>
  <c r="C2772" i="12"/>
  <c r="R2772" i="12" s="1"/>
  <c r="C2764" i="12"/>
  <c r="R2764" i="12" s="1"/>
  <c r="C2756" i="12"/>
  <c r="R2756" i="12" s="1"/>
  <c r="C2748" i="12"/>
  <c r="R2748" i="12" s="1"/>
  <c r="C2736" i="12"/>
  <c r="R2736" i="12" s="1"/>
  <c r="C2728" i="12"/>
  <c r="R2728" i="12" s="1"/>
  <c r="C2720" i="12"/>
  <c r="R2720" i="12" s="1"/>
  <c r="C2712" i="12"/>
  <c r="R2712" i="12" s="1"/>
  <c r="C2704" i="12"/>
  <c r="R2704" i="12" s="1"/>
  <c r="C2696" i="12"/>
  <c r="R2696" i="12" s="1"/>
  <c r="C2688" i="12"/>
  <c r="R2688" i="12" s="1"/>
  <c r="C2680" i="12"/>
  <c r="R2680" i="12" s="1"/>
  <c r="C2672" i="12"/>
  <c r="R2672" i="12" s="1"/>
  <c r="C2664" i="12"/>
  <c r="R2664" i="12" s="1"/>
  <c r="C2656" i="12"/>
  <c r="R2656" i="12" s="1"/>
  <c r="C2648" i="12"/>
  <c r="R2648" i="12" s="1"/>
  <c r="C2640" i="12"/>
  <c r="R2640" i="12" s="1"/>
  <c r="C2632" i="12"/>
  <c r="R2632" i="12" s="1"/>
  <c r="C2624" i="12"/>
  <c r="R2624" i="12" s="1"/>
  <c r="C2616" i="12"/>
  <c r="R2616" i="12" s="1"/>
  <c r="C2608" i="12"/>
  <c r="R2608" i="12" s="1"/>
  <c r="C2600" i="12"/>
  <c r="R2600" i="12" s="1"/>
  <c r="C3802" i="12"/>
  <c r="R3802" i="12" s="1"/>
  <c r="C3710" i="12"/>
  <c r="R3710" i="12" s="1"/>
  <c r="C3582" i="12"/>
  <c r="R3582" i="12" s="1"/>
  <c r="C3454" i="12"/>
  <c r="R3454" i="12" s="1"/>
  <c r="C3362" i="12"/>
  <c r="R3362" i="12" s="1"/>
  <c r="C3276" i="12"/>
  <c r="R3276" i="12" s="1"/>
  <c r="C3244" i="12"/>
  <c r="R3244" i="12" s="1"/>
  <c r="C3212" i="12"/>
  <c r="C3180" i="12"/>
  <c r="C3148" i="12"/>
  <c r="R3148" i="12" s="1"/>
  <c r="C3116" i="12"/>
  <c r="R3116" i="12" s="1"/>
  <c r="C3084" i="12"/>
  <c r="R3084" i="12" s="1"/>
  <c r="C3056" i="12"/>
  <c r="R3056" i="12" s="1"/>
  <c r="C3024" i="12"/>
  <c r="R3024" i="12" s="1"/>
  <c r="C2992" i="12"/>
  <c r="R2992" i="12" s="1"/>
  <c r="C2960" i="12"/>
  <c r="R2960" i="12" s="1"/>
  <c r="C2928" i="12"/>
  <c r="R2928" i="12" s="1"/>
  <c r="C2896" i="12"/>
  <c r="C2864" i="12"/>
  <c r="C2832" i="12"/>
  <c r="C2811" i="12"/>
  <c r="R2811" i="12" s="1"/>
  <c r="C2803" i="12"/>
  <c r="R2803" i="12" s="1"/>
  <c r="C2795" i="12"/>
  <c r="R2795" i="12" s="1"/>
  <c r="C2787" i="12"/>
  <c r="R2787" i="12" s="1"/>
  <c r="C2779" i="12"/>
  <c r="R2779" i="12" s="1"/>
  <c r="C2771" i="12"/>
  <c r="R2771" i="12" s="1"/>
  <c r="C2763" i="12"/>
  <c r="R2763" i="12" s="1"/>
  <c r="C2755" i="12"/>
  <c r="R2755" i="12" s="1"/>
  <c r="C2747" i="12"/>
  <c r="R2747" i="12" s="1"/>
  <c r="C2735" i="12"/>
  <c r="R2735" i="12" s="1"/>
  <c r="C2727" i="12"/>
  <c r="R2727" i="12" s="1"/>
  <c r="C2719" i="12"/>
  <c r="R2719" i="12" s="1"/>
  <c r="C2711" i="12"/>
  <c r="R2711" i="12" s="1"/>
  <c r="C2703" i="12"/>
  <c r="R2703" i="12" s="1"/>
  <c r="C2695" i="12"/>
  <c r="R2695" i="12" s="1"/>
  <c r="C2687" i="12"/>
  <c r="R2687" i="12" s="1"/>
  <c r="C2679" i="12"/>
  <c r="R2679" i="12" s="1"/>
  <c r="C2671" i="12"/>
  <c r="R2671" i="12" s="1"/>
  <c r="C2663" i="12"/>
  <c r="R2663" i="12" s="1"/>
  <c r="C2655" i="12"/>
  <c r="R2655" i="12" s="1"/>
  <c r="C2647" i="12"/>
  <c r="R2647" i="12" s="1"/>
  <c r="C2639" i="12"/>
  <c r="R2639" i="12" s="1"/>
  <c r="C2631" i="12"/>
  <c r="R2631" i="12" s="1"/>
  <c r="C2623" i="12"/>
  <c r="R2623" i="12" s="1"/>
  <c r="C2615" i="12"/>
  <c r="R2615" i="12" s="1"/>
  <c r="C2607" i="12"/>
  <c r="R2607" i="12" s="1"/>
  <c r="C3801" i="12"/>
  <c r="R3801" i="12" s="1"/>
  <c r="C3709" i="12"/>
  <c r="R3709" i="12" s="1"/>
  <c r="C3581" i="12"/>
  <c r="R3581" i="12" s="1"/>
  <c r="C3453" i="12"/>
  <c r="R3453" i="12" s="1"/>
  <c r="C3361" i="12"/>
  <c r="R3361" i="12" s="1"/>
  <c r="C3275" i="12"/>
  <c r="R3275" i="12" s="1"/>
  <c r="C3243" i="12"/>
  <c r="R3243" i="12" s="1"/>
  <c r="C3211" i="12"/>
  <c r="C3179" i="12"/>
  <c r="C3147" i="12"/>
  <c r="R3147" i="12" s="1"/>
  <c r="C3115" i="12"/>
  <c r="R3115" i="12" s="1"/>
  <c r="C3083" i="12"/>
  <c r="R3083" i="12" s="1"/>
  <c r="C3055" i="12"/>
  <c r="R3055" i="12" s="1"/>
  <c r="C3023" i="12"/>
  <c r="R3023" i="12" s="1"/>
  <c r="C2991" i="12"/>
  <c r="R2991" i="12" s="1"/>
  <c r="C2959" i="12"/>
  <c r="R2959" i="12" s="1"/>
  <c r="C2927" i="12"/>
  <c r="R2927" i="12" s="1"/>
  <c r="C2895" i="12"/>
  <c r="C2863" i="12"/>
  <c r="C2831" i="12"/>
  <c r="R2831" i="12" s="1"/>
  <c r="C2810" i="12"/>
  <c r="R2810" i="12" s="1"/>
  <c r="C2802" i="12"/>
  <c r="R2802" i="12" s="1"/>
  <c r="C2794" i="12"/>
  <c r="R2794" i="12" s="1"/>
  <c r="C2786" i="12"/>
  <c r="R2786" i="12" s="1"/>
  <c r="C2778" i="12"/>
  <c r="R2778" i="12" s="1"/>
  <c r="C2770" i="12"/>
  <c r="R2770" i="12" s="1"/>
  <c r="C2762" i="12"/>
  <c r="R2762" i="12" s="1"/>
  <c r="C2754" i="12"/>
  <c r="R2754" i="12" s="1"/>
  <c r="C2746" i="12"/>
  <c r="R2746" i="12" s="1"/>
  <c r="C2734" i="12"/>
  <c r="R2734" i="12" s="1"/>
  <c r="C2726" i="12"/>
  <c r="R2726" i="12" s="1"/>
  <c r="C2718" i="12"/>
  <c r="R2718" i="12" s="1"/>
  <c r="C2710" i="12"/>
  <c r="R2710" i="12" s="1"/>
  <c r="C2702" i="12"/>
  <c r="R2702" i="12" s="1"/>
  <c r="C2694" i="12"/>
  <c r="R2694" i="12" s="1"/>
  <c r="C2686" i="12"/>
  <c r="R2686" i="12" s="1"/>
  <c r="C2678" i="12"/>
  <c r="R2678" i="12" s="1"/>
  <c r="C2670" i="12"/>
  <c r="R2670" i="12" s="1"/>
  <c r="C2662" i="12"/>
  <c r="R2662" i="12" s="1"/>
  <c r="C2654" i="12"/>
  <c r="R2654" i="12" s="1"/>
  <c r="C2646" i="12"/>
  <c r="R2646" i="12" s="1"/>
  <c r="C2638" i="12"/>
  <c r="R2638" i="12" s="1"/>
  <c r="C2630" i="12"/>
  <c r="R2630" i="12" s="1"/>
  <c r="C2622" i="12"/>
  <c r="R2622" i="12" s="1"/>
  <c r="C2614" i="12"/>
  <c r="R2614" i="12" s="1"/>
  <c r="C2606" i="12"/>
  <c r="R2606" i="12" s="1"/>
  <c r="C3770" i="12"/>
  <c r="R3770" i="12" s="1"/>
  <c r="C3678" i="12"/>
  <c r="R3678" i="12" s="1"/>
  <c r="C3550" i="12"/>
  <c r="C3422" i="12"/>
  <c r="R3422" i="12" s="1"/>
  <c r="C3330" i="12"/>
  <c r="R3330" i="12" s="1"/>
  <c r="C3268" i="12"/>
  <c r="R3268" i="12" s="1"/>
  <c r="C3236" i="12"/>
  <c r="R3236" i="12" s="1"/>
  <c r="C3204" i="12"/>
  <c r="C3172" i="12"/>
  <c r="C3140" i="12"/>
  <c r="R3140" i="12" s="1"/>
  <c r="C3108" i="12"/>
  <c r="R3108" i="12" s="1"/>
  <c r="C3076" i="12"/>
  <c r="R3076" i="12" s="1"/>
  <c r="C3048" i="12"/>
  <c r="R3048" i="12" s="1"/>
  <c r="C3016" i="12"/>
  <c r="R3016" i="12" s="1"/>
  <c r="C2984" i="12"/>
  <c r="R2984" i="12" s="1"/>
  <c r="C2952" i="12"/>
  <c r="R2952" i="12" s="1"/>
  <c r="C2920" i="12"/>
  <c r="R2920" i="12" s="1"/>
  <c r="C2888" i="12"/>
  <c r="C2856" i="12"/>
  <c r="C2824" i="12"/>
  <c r="R2824" i="12" s="1"/>
  <c r="C2809" i="12"/>
  <c r="R2809" i="12" s="1"/>
  <c r="C2801" i="12"/>
  <c r="R2801" i="12" s="1"/>
  <c r="C2793" i="12"/>
  <c r="R2793" i="12" s="1"/>
  <c r="C2785" i="12"/>
  <c r="R2785" i="12" s="1"/>
  <c r="C2777" i="12"/>
  <c r="R2777" i="12" s="1"/>
  <c r="C2769" i="12"/>
  <c r="R2769" i="12" s="1"/>
  <c r="C2761" i="12"/>
  <c r="R2761" i="12" s="1"/>
  <c r="C2753" i="12"/>
  <c r="R2753" i="12" s="1"/>
  <c r="C2745" i="12"/>
  <c r="R2745" i="12" s="1"/>
  <c r="C2741" i="12"/>
  <c r="R2741" i="12" s="1"/>
  <c r="C2733" i="12"/>
  <c r="R2733" i="12" s="1"/>
  <c r="C2725" i="12"/>
  <c r="R2725" i="12" s="1"/>
  <c r="C2717" i="12"/>
  <c r="R2717" i="12" s="1"/>
  <c r="C2709" i="12"/>
  <c r="R2709" i="12" s="1"/>
  <c r="C2701" i="12"/>
  <c r="R2701" i="12" s="1"/>
  <c r="C2693" i="12"/>
  <c r="R2693" i="12" s="1"/>
  <c r="C2685" i="12"/>
  <c r="R2685" i="12" s="1"/>
  <c r="C2677" i="12"/>
  <c r="R2677" i="12" s="1"/>
  <c r="C2669" i="12"/>
  <c r="R2669" i="12" s="1"/>
  <c r="C2661" i="12"/>
  <c r="R2661" i="12" s="1"/>
  <c r="C2653" i="12"/>
  <c r="R2653" i="12" s="1"/>
  <c r="C2645" i="12"/>
  <c r="R2645" i="12" s="1"/>
  <c r="C2637" i="12"/>
  <c r="R2637" i="12" s="1"/>
  <c r="C2629" i="12"/>
  <c r="R2629" i="12" s="1"/>
  <c r="C2621" i="12"/>
  <c r="R2621" i="12" s="1"/>
  <c r="C2613" i="12"/>
  <c r="R2613" i="12" s="1"/>
  <c r="C2605" i="12"/>
  <c r="R2605" i="12" s="1"/>
  <c r="C3677" i="12"/>
  <c r="R3677" i="12" s="1"/>
  <c r="C3139" i="12"/>
  <c r="R3139" i="12" s="1"/>
  <c r="C2919" i="12"/>
  <c r="R2919" i="12" s="1"/>
  <c r="C2776" i="12"/>
  <c r="R2776" i="12" s="1"/>
  <c r="C2684" i="12"/>
  <c r="R2684" i="12" s="1"/>
  <c r="C2620" i="12"/>
  <c r="R2620" i="12" s="1"/>
  <c r="C3549" i="12"/>
  <c r="C3107" i="12"/>
  <c r="R3107" i="12" s="1"/>
  <c r="C2887" i="12"/>
  <c r="C2768" i="12"/>
  <c r="R2768" i="12" s="1"/>
  <c r="C2740" i="12"/>
  <c r="R2740" i="12" s="1"/>
  <c r="C2676" i="12"/>
  <c r="R2676" i="12" s="1"/>
  <c r="C2612" i="12"/>
  <c r="R2612" i="12" s="1"/>
  <c r="C3421" i="12"/>
  <c r="R3421" i="12" s="1"/>
  <c r="C3075" i="12"/>
  <c r="R3075" i="12" s="1"/>
  <c r="C2855" i="12"/>
  <c r="C2760" i="12"/>
  <c r="R2760" i="12" s="1"/>
  <c r="C2732" i="12"/>
  <c r="R2732" i="12" s="1"/>
  <c r="C2668" i="12"/>
  <c r="R2668" i="12" s="1"/>
  <c r="C2604" i="12"/>
  <c r="R2604" i="12" s="1"/>
  <c r="C3267" i="12"/>
  <c r="R3267" i="12" s="1"/>
  <c r="C3047" i="12"/>
  <c r="R3047" i="12" s="1"/>
  <c r="C2808" i="12"/>
  <c r="R2808" i="12" s="1"/>
  <c r="C2744" i="12"/>
  <c r="R2744" i="12" s="1"/>
  <c r="C2716" i="12"/>
  <c r="R2716" i="12" s="1"/>
  <c r="C2652" i="12"/>
  <c r="R2652" i="12" s="1"/>
  <c r="C3235" i="12"/>
  <c r="R3235" i="12" s="1"/>
  <c r="C3015" i="12"/>
  <c r="R3015" i="12" s="1"/>
  <c r="C2800" i="12"/>
  <c r="R2800" i="12" s="1"/>
  <c r="C2708" i="12"/>
  <c r="R2708" i="12" s="1"/>
  <c r="C2644" i="12"/>
  <c r="R2644" i="12" s="1"/>
  <c r="C3329" i="12"/>
  <c r="R3329" i="12" s="1"/>
  <c r="C2784" i="12"/>
  <c r="R2784" i="12" s="1"/>
  <c r="C2636" i="12"/>
  <c r="R2636" i="12" s="1"/>
  <c r="C3203" i="12"/>
  <c r="C2752" i="12"/>
  <c r="R2752" i="12" s="1"/>
  <c r="C2628" i="12"/>
  <c r="R2628" i="12" s="1"/>
  <c r="C3171" i="12"/>
  <c r="C2951" i="12"/>
  <c r="R2951" i="12" s="1"/>
  <c r="C2700" i="12"/>
  <c r="R2700" i="12" s="1"/>
  <c r="C3769" i="12"/>
  <c r="R3769" i="12" s="1"/>
  <c r="C2660" i="12"/>
  <c r="R2660" i="12" s="1"/>
  <c r="C2983" i="12"/>
  <c r="R2983" i="12" s="1"/>
  <c r="C2823" i="12"/>
  <c r="R2823" i="12" s="1"/>
  <c r="C2792" i="12"/>
  <c r="R2792" i="12" s="1"/>
  <c r="C2724" i="12"/>
  <c r="R2724" i="12" s="1"/>
  <c r="C2692" i="12"/>
  <c r="R2692" i="12" s="1"/>
  <c r="C2599" i="12"/>
  <c r="R2599" i="12" s="1"/>
  <c r="R2598" i="12"/>
  <c r="R508" i="12"/>
  <c r="R500" i="12"/>
  <c r="R492" i="12"/>
  <c r="R498" i="12"/>
  <c r="R505" i="12"/>
  <c r="R833" i="12"/>
  <c r="R825" i="12"/>
  <c r="R817" i="12"/>
  <c r="R504" i="12"/>
  <c r="R832" i="12"/>
  <c r="R824" i="12"/>
  <c r="R816" i="12"/>
  <c r="R180" i="12"/>
  <c r="R499" i="12"/>
  <c r="R831" i="12"/>
  <c r="R823" i="12"/>
  <c r="R174" i="12"/>
  <c r="R497" i="12"/>
  <c r="R830" i="12"/>
  <c r="R822" i="12"/>
  <c r="R496" i="12"/>
  <c r="R175" i="12"/>
  <c r="R829" i="12"/>
  <c r="R821" i="12"/>
  <c r="R181" i="12"/>
  <c r="R185" i="12"/>
  <c r="R184" i="12"/>
  <c r="R828" i="12"/>
  <c r="R820" i="12"/>
  <c r="R176" i="12"/>
  <c r="R827" i="12"/>
  <c r="R819" i="12"/>
  <c r="R182" i="12"/>
  <c r="R179" i="12"/>
  <c r="R507" i="12"/>
  <c r="R171" i="12"/>
  <c r="R826" i="12"/>
  <c r="R818" i="12"/>
  <c r="R183" i="12"/>
  <c r="R177" i="12"/>
  <c r="R168" i="12"/>
  <c r="R1146" i="12"/>
  <c r="R1152" i="12"/>
  <c r="R1150" i="12"/>
  <c r="R1157" i="12"/>
  <c r="R1153" i="12"/>
  <c r="R1155" i="12"/>
  <c r="R1141" i="12"/>
  <c r="R1140" i="12"/>
  <c r="R1142" i="12"/>
  <c r="R172" i="12"/>
  <c r="R1144" i="12"/>
  <c r="R1154" i="12"/>
  <c r="R1151" i="12"/>
  <c r="R1149" i="12"/>
  <c r="R1148" i="12"/>
  <c r="R1147" i="12"/>
  <c r="R1145" i="12"/>
  <c r="R1156" i="12"/>
  <c r="R1143" i="12"/>
  <c r="R209" i="12"/>
  <c r="R879" i="12"/>
  <c r="R210" i="12"/>
  <c r="N51" i="36"/>
  <c r="R886" i="12"/>
  <c r="R239" i="12"/>
  <c r="S51" i="36"/>
  <c r="R69" i="12"/>
  <c r="R885" i="12"/>
  <c r="R547" i="12"/>
  <c r="H50" i="36"/>
  <c r="R204" i="12"/>
  <c r="C976" i="25"/>
  <c r="C962" i="25"/>
  <c r="C977" i="25"/>
  <c r="C823" i="25"/>
  <c r="C816" i="25"/>
  <c r="C683" i="25"/>
  <c r="C678" i="25"/>
  <c r="C1113" i="25"/>
  <c r="C1108" i="25"/>
  <c r="C1115" i="25"/>
  <c r="C968" i="25"/>
  <c r="C969" i="25"/>
  <c r="C833" i="25"/>
  <c r="C686" i="25"/>
  <c r="C675" i="25"/>
  <c r="R1211" i="12"/>
  <c r="R224" i="12"/>
  <c r="R62" i="12"/>
  <c r="R146" i="12"/>
  <c r="R550" i="12"/>
  <c r="C1646" i="25"/>
  <c r="C1582" i="25"/>
  <c r="C1653" i="25"/>
  <c r="C1589" i="25"/>
  <c r="C1660" i="25"/>
  <c r="C1596" i="25"/>
  <c r="C1667" i="25"/>
  <c r="C1603" i="25"/>
  <c r="C1674" i="25"/>
  <c r="C1610" i="25"/>
  <c r="C1725" i="25"/>
  <c r="C1625" i="25"/>
  <c r="C1525" i="25"/>
  <c r="C1502" i="25"/>
  <c r="C1438" i="25"/>
  <c r="C1338" i="25"/>
  <c r="C1238" i="25"/>
  <c r="C1174" i="25"/>
  <c r="R1174" i="25" s="1"/>
  <c r="C1509" i="25"/>
  <c r="C1445" i="25"/>
  <c r="C1345" i="25"/>
  <c r="C1245" i="25"/>
  <c r="C1181" i="25"/>
  <c r="C1516" i="25"/>
  <c r="C1452" i="25"/>
  <c r="C1352" i="25"/>
  <c r="C1288" i="25"/>
  <c r="C1188" i="25"/>
  <c r="C1523" i="25"/>
  <c r="C1459" i="25"/>
  <c r="C1359" i="25"/>
  <c r="C1295" i="25"/>
  <c r="C1195" i="25"/>
  <c r="C1584" i="25"/>
  <c r="C1466" i="25"/>
  <c r="C1366" i="25"/>
  <c r="C1302" i="25"/>
  <c r="C1202" i="25"/>
  <c r="C1520" i="25"/>
  <c r="C1356" i="25"/>
  <c r="C1679" i="25"/>
  <c r="C1489" i="25"/>
  <c r="C1389" i="25"/>
  <c r="C1325" i="25"/>
  <c r="C1225" i="25"/>
  <c r="C1161" i="25"/>
  <c r="R1161" i="25" s="1"/>
  <c r="C1432" i="25"/>
  <c r="C1232" i="25"/>
  <c r="C1168" i="25"/>
  <c r="R1168" i="25" s="1"/>
  <c r="C1291" i="25"/>
  <c r="C1159" i="25"/>
  <c r="Q1159" i="25" s="1"/>
  <c r="C1431" i="25"/>
  <c r="C1223" i="25"/>
  <c r="C1575" i="25"/>
  <c r="C1638" i="25"/>
  <c r="C1574" i="25"/>
  <c r="C1645" i="25"/>
  <c r="C1581" i="25"/>
  <c r="C1652" i="25"/>
  <c r="C1588" i="25"/>
  <c r="C1659" i="25"/>
  <c r="C1595" i="25"/>
  <c r="C1666" i="25"/>
  <c r="C1602" i="25"/>
  <c r="C1717" i="25"/>
  <c r="C1617" i="25"/>
  <c r="C1732" i="25"/>
  <c r="C1494" i="25"/>
  <c r="C1430" i="25"/>
  <c r="C1330" i="25"/>
  <c r="C1230" i="25"/>
  <c r="C1166" i="25"/>
  <c r="R1166" i="25" s="1"/>
  <c r="C1501" i="25"/>
  <c r="C1437" i="25"/>
  <c r="C1337" i="25"/>
  <c r="C1237" i="25"/>
  <c r="C1173" i="25"/>
  <c r="Q1173" i="25" s="1"/>
  <c r="C1508" i="25"/>
  <c r="C1444" i="25"/>
  <c r="C1344" i="25"/>
  <c r="C1244" i="25"/>
  <c r="C1180" i="25"/>
  <c r="C1515" i="25"/>
  <c r="C1451" i="25"/>
  <c r="C1351" i="25"/>
  <c r="C1287" i="25"/>
  <c r="C1187" i="25"/>
  <c r="C1522" i="25"/>
  <c r="C1458" i="25"/>
  <c r="C1358" i="25"/>
  <c r="C1294" i="25"/>
  <c r="C1194" i="25"/>
  <c r="C1504" i="25"/>
  <c r="C1340" i="25"/>
  <c r="C1647" i="25"/>
  <c r="C1481" i="25"/>
  <c r="C1381" i="25"/>
  <c r="C1317" i="25"/>
  <c r="C1217" i="25"/>
  <c r="C1640" i="25"/>
  <c r="C1380" i="25"/>
  <c r="C1216" i="25"/>
  <c r="C1463" i="25"/>
  <c r="C1192" i="25"/>
  <c r="C1503" i="25"/>
  <c r="C1331" i="25"/>
  <c r="C1176" i="25"/>
  <c r="C1730" i="25"/>
  <c r="C1630" i="25"/>
  <c r="C1530" i="25"/>
  <c r="C1637" i="25"/>
  <c r="C1573" i="25"/>
  <c r="C1644" i="25"/>
  <c r="C1580" i="25"/>
  <c r="C1651" i="25"/>
  <c r="C1587" i="25"/>
  <c r="C1658" i="25"/>
  <c r="C1594" i="25"/>
  <c r="C1673" i="25"/>
  <c r="C1609" i="25"/>
  <c r="C1664" i="25"/>
  <c r="C1486" i="25"/>
  <c r="C1386" i="25"/>
  <c r="C1322" i="25"/>
  <c r="C1222" i="25"/>
  <c r="C1731" i="25"/>
  <c r="C1493" i="25"/>
  <c r="C1429" i="25"/>
  <c r="C1329" i="25"/>
  <c r="C1229" i="25"/>
  <c r="C1165" i="25"/>
  <c r="R1165" i="25" s="1"/>
  <c r="C1500" i="25"/>
  <c r="C1436" i="25"/>
  <c r="C1336" i="25"/>
  <c r="C1236" i="25"/>
  <c r="C1172" i="25"/>
  <c r="Q1172" i="25" s="1"/>
  <c r="C1507" i="25"/>
  <c r="C1443" i="25"/>
  <c r="C1343" i="25"/>
  <c r="C1243" i="25"/>
  <c r="C1179" i="25"/>
  <c r="C1514" i="25"/>
  <c r="C1450" i="25"/>
  <c r="C1350" i="25"/>
  <c r="C1286" i="25"/>
  <c r="C1186" i="25"/>
  <c r="C1488" i="25"/>
  <c r="C1324" i="25"/>
  <c r="C1615" i="25"/>
  <c r="C1473" i="25"/>
  <c r="C1373" i="25"/>
  <c r="C1309" i="25"/>
  <c r="C1209" i="25"/>
  <c r="C1576" i="25"/>
  <c r="C1364" i="25"/>
  <c r="C1200" i="25"/>
  <c r="C1363" i="25"/>
  <c r="C1160" i="25"/>
  <c r="R1160" i="25" s="1"/>
  <c r="C1439" i="25"/>
  <c r="C1231" i="25"/>
  <c r="C1639" i="25"/>
  <c r="C1670" i="25"/>
  <c r="C1606" i="25"/>
  <c r="C1677" i="25"/>
  <c r="C1613" i="25"/>
  <c r="C1720" i="25"/>
  <c r="C1620" i="25"/>
  <c r="C1727" i="25"/>
  <c r="C1627" i="25"/>
  <c r="C1527" i="25"/>
  <c r="C1634" i="25"/>
  <c r="C1534" i="25"/>
  <c r="C1649" i="25"/>
  <c r="C1585" i="25"/>
  <c r="C1532" i="25"/>
  <c r="C1462" i="25"/>
  <c r="C1362" i="25"/>
  <c r="C1298" i="25"/>
  <c r="C1198" i="25"/>
  <c r="C1599" i="25"/>
  <c r="C1469" i="25"/>
  <c r="C1369" i="25"/>
  <c r="C1305" i="25"/>
  <c r="C1205" i="25"/>
  <c r="C1624" i="25"/>
  <c r="C1476" i="25"/>
  <c r="C1376" i="25"/>
  <c r="C1312" i="25"/>
  <c r="C1212" i="25"/>
  <c r="C1655" i="25"/>
  <c r="C1483" i="25"/>
  <c r="C1383" i="25"/>
  <c r="C1319" i="25"/>
  <c r="C1219" i="25"/>
  <c r="C1716" i="25"/>
  <c r="C1490" i="25"/>
  <c r="C1390" i="25"/>
  <c r="C1326" i="25"/>
  <c r="C1226" i="25"/>
  <c r="C1162" i="25"/>
  <c r="Q1162" i="25" s="1"/>
  <c r="C1440" i="25"/>
  <c r="C1240" i="25"/>
  <c r="C1513" i="25"/>
  <c r="C1449" i="25"/>
  <c r="C1349" i="25"/>
  <c r="C1285" i="25"/>
  <c r="C1185" i="25"/>
  <c r="C1480" i="25"/>
  <c r="C1316" i="25"/>
  <c r="C1371" i="25"/>
  <c r="C1519" i="25"/>
  <c r="C1347" i="25"/>
  <c r="C1184" i="25"/>
  <c r="C1487" i="25"/>
  <c r="C1315" i="25"/>
  <c r="C1654" i="25"/>
  <c r="C1590" i="25"/>
  <c r="C1661" i="25"/>
  <c r="C1597" i="25"/>
  <c r="C1668" i="25"/>
  <c r="C1604" i="25"/>
  <c r="C1675" i="25"/>
  <c r="C1611" i="25"/>
  <c r="C1718" i="25"/>
  <c r="C1618" i="25"/>
  <c r="C1733" i="25"/>
  <c r="E1751" i="25" s="1"/>
  <c r="C1633" i="25"/>
  <c r="C1533" i="25"/>
  <c r="C1510" i="25"/>
  <c r="C1446" i="25"/>
  <c r="C1346" i="25"/>
  <c r="C1246" i="25"/>
  <c r="C1182" i="25"/>
  <c r="C1517" i="25"/>
  <c r="C1453" i="25"/>
  <c r="C1353" i="25"/>
  <c r="C1289" i="25"/>
  <c r="C1189" i="25"/>
  <c r="C1524" i="25"/>
  <c r="C1460" i="25"/>
  <c r="C1360" i="25"/>
  <c r="C1296" i="25"/>
  <c r="C1196" i="25"/>
  <c r="C1591" i="25"/>
  <c r="C1467" i="25"/>
  <c r="C1367" i="25"/>
  <c r="C1303" i="25"/>
  <c r="C1203" i="25"/>
  <c r="C1616" i="25"/>
  <c r="C1474" i="25"/>
  <c r="C1374" i="25"/>
  <c r="C1310" i="25"/>
  <c r="C1210" i="25"/>
  <c r="C1608" i="25"/>
  <c r="C1372" i="25"/>
  <c r="C1208" i="25"/>
  <c r="C1497" i="25"/>
  <c r="C1433" i="25"/>
  <c r="C1333" i="25"/>
  <c r="C1233" i="25"/>
  <c r="C1169" i="25"/>
  <c r="Q1169" i="25" s="1"/>
  <c r="C1448" i="25"/>
  <c r="C1284" i="25"/>
  <c r="C1207" i="25"/>
  <c r="C1355" i="25"/>
  <c r="C1191" i="25"/>
  <c r="C1495" i="25"/>
  <c r="C1323" i="25"/>
  <c r="C1175" i="25"/>
  <c r="R1175" i="25" s="1"/>
  <c r="C1598" i="25"/>
  <c r="C1728" i="25"/>
  <c r="C1643" i="25"/>
  <c r="C1626" i="25"/>
  <c r="C1593" i="25"/>
  <c r="C1378" i="25"/>
  <c r="C1190" i="25"/>
  <c r="C1377" i="25"/>
  <c r="C1724" i="25"/>
  <c r="C1368" i="25"/>
  <c r="C1723" i="25"/>
  <c r="C1335" i="25"/>
  <c r="C1648" i="25"/>
  <c r="C1334" i="25"/>
  <c r="C1472" i="25"/>
  <c r="C1505" i="25"/>
  <c r="C1293" i="25"/>
  <c r="C1348" i="25"/>
  <c r="C1455" i="25"/>
  <c r="C1671" i="25"/>
  <c r="C1729" i="25"/>
  <c r="C1676" i="25"/>
  <c r="C1635" i="25"/>
  <c r="C1586" i="25"/>
  <c r="C1577" i="25"/>
  <c r="C1370" i="25"/>
  <c r="C1663" i="25"/>
  <c r="C1361" i="25"/>
  <c r="C1656" i="25"/>
  <c r="C1328" i="25"/>
  <c r="C1623" i="25"/>
  <c r="C1327" i="25"/>
  <c r="C1506" i="25"/>
  <c r="C1318" i="25"/>
  <c r="C1456" i="25"/>
  <c r="C1465" i="25"/>
  <c r="C1241" i="25"/>
  <c r="C1332" i="25"/>
  <c r="C1511" i="25"/>
  <c r="C1387" i="25"/>
  <c r="C1721" i="25"/>
  <c r="C1636" i="25"/>
  <c r="C1619" i="25"/>
  <c r="C1578" i="25"/>
  <c r="C1632" i="25"/>
  <c r="C1354" i="25"/>
  <c r="C1631" i="25"/>
  <c r="C1321" i="25"/>
  <c r="C1592" i="25"/>
  <c r="C1320" i="25"/>
  <c r="C1499" i="25"/>
  <c r="C1311" i="25"/>
  <c r="C1498" i="25"/>
  <c r="C1242" i="25"/>
  <c r="C1388" i="25"/>
  <c r="C1457" i="25"/>
  <c r="C1201" i="25"/>
  <c r="C1300" i="25"/>
  <c r="C1447" i="25"/>
  <c r="C1479" i="25"/>
  <c r="C1722" i="25"/>
  <c r="C1669" i="25"/>
  <c r="C1628" i="25"/>
  <c r="C1579" i="25"/>
  <c r="C1526" i="25"/>
  <c r="C1600" i="25"/>
  <c r="C1314" i="25"/>
  <c r="C1531" i="25"/>
  <c r="C1313" i="25"/>
  <c r="C1492" i="25"/>
  <c r="C1304" i="25"/>
  <c r="C1491" i="25"/>
  <c r="C1235" i="25"/>
  <c r="C1482" i="25"/>
  <c r="C1234" i="25"/>
  <c r="C1308" i="25"/>
  <c r="C1441" i="25"/>
  <c r="C1193" i="25"/>
  <c r="C1607" i="25"/>
  <c r="C1247" i="25"/>
  <c r="C1379" i="25"/>
  <c r="C1678" i="25"/>
  <c r="C1629" i="25"/>
  <c r="C1612" i="25"/>
  <c r="C1535" i="25"/>
  <c r="C1665" i="25"/>
  <c r="C1518" i="25"/>
  <c r="C1306" i="25"/>
  <c r="C1485" i="25"/>
  <c r="C1297" i="25"/>
  <c r="C1484" i="25"/>
  <c r="C1228" i="25"/>
  <c r="C1475" i="25"/>
  <c r="C1227" i="25"/>
  <c r="C1442" i="25"/>
  <c r="C1218" i="25"/>
  <c r="C1292" i="25"/>
  <c r="C1365" i="25"/>
  <c r="C1177" i="25"/>
  <c r="C1471" i="25"/>
  <c r="C1339" i="25"/>
  <c r="C1215" i="25"/>
  <c r="C1662" i="25"/>
  <c r="C1621" i="25"/>
  <c r="C1572" i="25"/>
  <c r="C1726" i="25"/>
  <c r="C1657" i="25"/>
  <c r="C1478" i="25"/>
  <c r="C1290" i="25"/>
  <c r="C1477" i="25"/>
  <c r="C1221" i="25"/>
  <c r="C1468" i="25"/>
  <c r="C1220" i="25"/>
  <c r="C1435" i="25"/>
  <c r="C1211" i="25"/>
  <c r="C1434" i="25"/>
  <c r="C1178" i="25"/>
  <c r="C1224" i="25"/>
  <c r="C1357" i="25"/>
  <c r="C1512" i="25"/>
  <c r="C1307" i="25"/>
  <c r="C1239" i="25"/>
  <c r="C1622" i="25"/>
  <c r="C1605" i="25"/>
  <c r="C1528" i="25"/>
  <c r="C1650" i="25"/>
  <c r="C1641" i="25"/>
  <c r="C1470" i="25"/>
  <c r="C1214" i="25"/>
  <c r="C1461" i="25"/>
  <c r="C1213" i="25"/>
  <c r="C1428" i="25"/>
  <c r="C1204" i="25"/>
  <c r="C1391" i="25"/>
  <c r="C1171" i="25"/>
  <c r="R1171" i="25" s="1"/>
  <c r="C1382" i="25"/>
  <c r="C1170" i="25"/>
  <c r="R1170" i="25" s="1"/>
  <c r="C1583" i="25"/>
  <c r="C1341" i="25"/>
  <c r="C1496" i="25"/>
  <c r="C1299" i="25"/>
  <c r="C1199" i="25"/>
  <c r="C1614" i="25"/>
  <c r="C1529" i="25"/>
  <c r="C1719" i="25"/>
  <c r="C1642" i="25"/>
  <c r="C1601" i="25"/>
  <c r="C1454" i="25"/>
  <c r="C1206" i="25"/>
  <c r="C1385" i="25"/>
  <c r="C1197" i="25"/>
  <c r="C1384" i="25"/>
  <c r="C1164" i="25"/>
  <c r="Q1164" i="25" s="1"/>
  <c r="C1375" i="25"/>
  <c r="C1163" i="25"/>
  <c r="Q1163" i="25" s="1"/>
  <c r="C1342" i="25"/>
  <c r="C1672" i="25"/>
  <c r="C1521" i="25"/>
  <c r="C1301" i="25"/>
  <c r="C1464" i="25"/>
  <c r="C1167" i="25"/>
  <c r="Q1167" i="25" s="1"/>
  <c r="C1183" i="25"/>
  <c r="T51" i="36"/>
  <c r="S87" i="36"/>
  <c r="R875" i="12"/>
  <c r="R215" i="12"/>
  <c r="R17" i="12"/>
  <c r="R882" i="12"/>
  <c r="R227" i="12"/>
  <c r="T50" i="36"/>
  <c r="R881" i="12"/>
  <c r="R236" i="12"/>
  <c r="R876" i="12"/>
  <c r="R874" i="12"/>
  <c r="R1199" i="12"/>
  <c r="C964" i="25"/>
  <c r="C975" i="25"/>
  <c r="C965" i="25"/>
  <c r="C830" i="25"/>
  <c r="C829" i="25"/>
  <c r="C680" i="25"/>
  <c r="R416" i="12"/>
  <c r="R408" i="12"/>
  <c r="R79" i="12"/>
  <c r="R729" i="12"/>
  <c r="R726" i="12"/>
  <c r="R415" i="12"/>
  <c r="R407" i="12"/>
  <c r="R87" i="12"/>
  <c r="R414" i="12"/>
  <c r="R406" i="12"/>
  <c r="R743" i="12"/>
  <c r="R738" i="12"/>
  <c r="R413" i="12"/>
  <c r="R739" i="12"/>
  <c r="R412" i="12"/>
  <c r="R405" i="12"/>
  <c r="R735" i="12"/>
  <c r="R736" i="12"/>
  <c r="R80" i="12"/>
  <c r="R419" i="12"/>
  <c r="R411" i="12"/>
  <c r="R82" i="12"/>
  <c r="R731" i="12"/>
  <c r="R741" i="12"/>
  <c r="R728" i="12"/>
  <c r="R78" i="12"/>
  <c r="R85" i="12"/>
  <c r="R84" i="12"/>
  <c r="R93" i="12"/>
  <c r="R418" i="12"/>
  <c r="R410" i="12"/>
  <c r="R402" i="12"/>
  <c r="R727" i="12"/>
  <c r="R737" i="12"/>
  <c r="R740" i="12"/>
  <c r="R742" i="12"/>
  <c r="R92" i="12"/>
  <c r="R417" i="12"/>
  <c r="R409" i="12"/>
  <c r="R403" i="12"/>
  <c r="R404" i="12"/>
  <c r="R733" i="12"/>
  <c r="R734" i="12"/>
  <c r="R732" i="12"/>
  <c r="R83" i="12"/>
  <c r="R86" i="12"/>
  <c r="R1066" i="12"/>
  <c r="R88" i="12"/>
  <c r="R1061" i="12"/>
  <c r="R1062" i="12"/>
  <c r="R95" i="12"/>
  <c r="R90" i="12"/>
  <c r="R1054" i="12"/>
  <c r="R1059" i="12"/>
  <c r="R1052" i="12"/>
  <c r="R91" i="12"/>
  <c r="R1063" i="12"/>
  <c r="R1053" i="12"/>
  <c r="R1067" i="12"/>
  <c r="R1065" i="12"/>
  <c r="R730" i="12"/>
  <c r="R1055" i="12"/>
  <c r="R1057" i="12"/>
  <c r="R1056" i="12"/>
  <c r="R1064" i="12"/>
  <c r="R1060" i="12"/>
  <c r="R1051" i="12"/>
  <c r="R1050" i="12"/>
  <c r="R1194" i="12"/>
  <c r="R546" i="12"/>
  <c r="K49" i="36"/>
  <c r="R152" i="12"/>
  <c r="R1123" i="12"/>
  <c r="R487" i="12"/>
  <c r="R479" i="12"/>
  <c r="R150" i="12"/>
  <c r="R486" i="12"/>
  <c r="R478" i="12"/>
  <c r="R485" i="12"/>
  <c r="R477" i="12"/>
  <c r="R163" i="12"/>
  <c r="R490" i="12"/>
  <c r="R482" i="12"/>
  <c r="R474" i="12"/>
  <c r="R484" i="12"/>
  <c r="R809" i="12"/>
  <c r="R801" i="12"/>
  <c r="R157" i="12"/>
  <c r="R483" i="12"/>
  <c r="R808" i="12"/>
  <c r="R800" i="12"/>
  <c r="R481" i="12"/>
  <c r="R815" i="12"/>
  <c r="R807" i="12"/>
  <c r="R799" i="12"/>
  <c r="R480" i="12"/>
  <c r="R814" i="12"/>
  <c r="R806" i="12"/>
  <c r="R798" i="12"/>
  <c r="R476" i="12"/>
  <c r="R813" i="12"/>
  <c r="R805" i="12"/>
  <c r="R491" i="12"/>
  <c r="R475" i="12"/>
  <c r="R812" i="12"/>
  <c r="R804" i="12"/>
  <c r="R162" i="12"/>
  <c r="R489" i="12"/>
  <c r="R811" i="12"/>
  <c r="R803" i="12"/>
  <c r="R164" i="12"/>
  <c r="R161" i="12"/>
  <c r="R488" i="12"/>
  <c r="R810" i="12"/>
  <c r="R802" i="12"/>
  <c r="R167" i="12"/>
  <c r="R160" i="12"/>
  <c r="R158" i="12"/>
  <c r="R154" i="12"/>
  <c r="R155" i="12"/>
  <c r="R1127" i="12"/>
  <c r="R1137" i="12"/>
  <c r="R1132" i="12"/>
  <c r="R166" i="12"/>
  <c r="R1136" i="12"/>
  <c r="R1128" i="12"/>
  <c r="R1130" i="12"/>
  <c r="R1126" i="12"/>
  <c r="R1133" i="12"/>
  <c r="R1131" i="12"/>
  <c r="R153" i="12"/>
  <c r="R1139" i="12"/>
  <c r="R156" i="12"/>
  <c r="R1135" i="12"/>
  <c r="R1125" i="12"/>
  <c r="R1124" i="12"/>
  <c r="R1122" i="12"/>
  <c r="R1129" i="12"/>
  <c r="R1138" i="12"/>
  <c r="R1134" i="12"/>
  <c r="S50" i="36"/>
  <c r="R502" i="12"/>
  <c r="R871" i="12"/>
  <c r="R49" i="36"/>
  <c r="R542" i="12"/>
  <c r="F49" i="36"/>
  <c r="R878" i="12"/>
  <c r="R237" i="12"/>
  <c r="K50" i="36"/>
  <c r="O50" i="36" s="1"/>
  <c r="R877" i="12"/>
  <c r="R223" i="12"/>
  <c r="R538" i="12"/>
  <c r="R432" i="12"/>
  <c r="R424" i="12"/>
  <c r="R101" i="12"/>
  <c r="R751" i="12"/>
  <c r="R761" i="12"/>
  <c r="R754" i="12"/>
  <c r="R104" i="12"/>
  <c r="R431" i="12"/>
  <c r="R423" i="12"/>
  <c r="R747" i="12"/>
  <c r="R757" i="12"/>
  <c r="R746" i="12"/>
  <c r="R760" i="12"/>
  <c r="R97" i="12"/>
  <c r="R430" i="12"/>
  <c r="R422" i="12"/>
  <c r="R1077" i="12"/>
  <c r="R102" i="12"/>
  <c r="R753" i="12"/>
  <c r="R756" i="12"/>
  <c r="R752" i="12"/>
  <c r="R437" i="12"/>
  <c r="R429" i="12"/>
  <c r="R421" i="12"/>
  <c r="R749" i="12"/>
  <c r="R436" i="12"/>
  <c r="R428" i="12"/>
  <c r="R420" i="12"/>
  <c r="R745" i="12"/>
  <c r="R758" i="12"/>
  <c r="R96" i="12"/>
  <c r="R106" i="12"/>
  <c r="R435" i="12"/>
  <c r="R427" i="12"/>
  <c r="R1075" i="12"/>
  <c r="R748" i="12"/>
  <c r="R750" i="12"/>
  <c r="R110" i="12"/>
  <c r="R103" i="12"/>
  <c r="R434" i="12"/>
  <c r="R426" i="12"/>
  <c r="R759" i="12"/>
  <c r="R111" i="12"/>
  <c r="R433" i="12"/>
  <c r="R425" i="12"/>
  <c r="R755" i="12"/>
  <c r="R105" i="12"/>
  <c r="R1071" i="12"/>
  <c r="R1072" i="12"/>
  <c r="R1076" i="12"/>
  <c r="R1083" i="12"/>
  <c r="R1079" i="12"/>
  <c r="R1069" i="12"/>
  <c r="R1082" i="12"/>
  <c r="R109" i="12"/>
  <c r="R1078" i="12"/>
  <c r="R99" i="12"/>
  <c r="R1085" i="12"/>
  <c r="R1068" i="12"/>
  <c r="R1073" i="12"/>
  <c r="R744" i="12"/>
  <c r="R98" i="12"/>
  <c r="R112" i="12"/>
  <c r="R1070" i="12"/>
  <c r="R1084" i="12"/>
  <c r="R1081" i="12"/>
  <c r="R1080" i="12"/>
  <c r="C960" i="25"/>
  <c r="C971" i="25"/>
  <c r="C961" i="25"/>
  <c r="C826" i="25"/>
  <c r="C832" i="25"/>
  <c r="C825" i="25"/>
  <c r="C684" i="25"/>
  <c r="R527" i="12"/>
  <c r="R519" i="12"/>
  <c r="R511" i="12"/>
  <c r="R526" i="12"/>
  <c r="R518" i="12"/>
  <c r="R510" i="12"/>
  <c r="R525" i="12"/>
  <c r="R517" i="12"/>
  <c r="R191" i="12"/>
  <c r="R524" i="12"/>
  <c r="R516" i="12"/>
  <c r="R522" i="12"/>
  <c r="R514" i="12"/>
  <c r="R849" i="12"/>
  <c r="R841" i="12"/>
  <c r="R195" i="12"/>
  <c r="R523" i="12"/>
  <c r="R190" i="12"/>
  <c r="R848" i="12"/>
  <c r="R840" i="12"/>
  <c r="R187" i="12"/>
  <c r="R194" i="12"/>
  <c r="R200" i="12"/>
  <c r="R521" i="12"/>
  <c r="R847" i="12"/>
  <c r="R839" i="12"/>
  <c r="R203" i="12"/>
  <c r="R520" i="12"/>
  <c r="R846" i="12"/>
  <c r="R838" i="12"/>
  <c r="R515" i="12"/>
  <c r="R845" i="12"/>
  <c r="R837" i="12"/>
  <c r="R192" i="12"/>
  <c r="R513" i="12"/>
  <c r="R844" i="12"/>
  <c r="R836" i="12"/>
  <c r="R193" i="12"/>
  <c r="R512" i="12"/>
  <c r="R851" i="12"/>
  <c r="R843" i="12"/>
  <c r="R835" i="12"/>
  <c r="R1170" i="12"/>
  <c r="R850" i="12"/>
  <c r="R842" i="12"/>
  <c r="R834" i="12"/>
  <c r="R188" i="12"/>
  <c r="R199" i="12"/>
  <c r="R202" i="12"/>
  <c r="R1165" i="12"/>
  <c r="R1160" i="12"/>
  <c r="R198" i="12"/>
  <c r="R1166" i="12"/>
  <c r="R1169" i="12"/>
  <c r="R1162" i="12"/>
  <c r="R1167" i="12"/>
  <c r="R1173" i="12"/>
  <c r="R1168" i="12"/>
  <c r="R1159" i="12"/>
  <c r="R1163" i="12"/>
  <c r="R186" i="12"/>
  <c r="R1175" i="12"/>
  <c r="R1161" i="12"/>
  <c r="R1164" i="12"/>
  <c r="R201" i="12"/>
  <c r="R1174" i="12"/>
  <c r="R1158" i="12"/>
  <c r="R1171" i="12"/>
  <c r="R1172" i="12"/>
  <c r="R1197" i="12"/>
  <c r="R57" i="12"/>
  <c r="R81" i="12"/>
  <c r="R884" i="12"/>
  <c r="R233" i="12"/>
  <c r="T87" i="36"/>
  <c r="R330" i="12"/>
  <c r="R12" i="12"/>
  <c r="R20" i="12"/>
  <c r="R8" i="12"/>
  <c r="R340" i="12"/>
  <c r="R332" i="12"/>
  <c r="R14" i="12"/>
  <c r="R671" i="12"/>
  <c r="R663" i="12"/>
  <c r="R655" i="12"/>
  <c r="R339" i="12"/>
  <c r="R331" i="12"/>
  <c r="R18" i="12"/>
  <c r="R670" i="12"/>
  <c r="R662" i="12"/>
  <c r="R338" i="12"/>
  <c r="R988" i="12"/>
  <c r="R9" i="12"/>
  <c r="R669" i="12"/>
  <c r="R661" i="12"/>
  <c r="R345" i="12"/>
  <c r="R337" i="12"/>
  <c r="R668" i="12"/>
  <c r="R660" i="12"/>
  <c r="R344" i="12"/>
  <c r="R336" i="12"/>
  <c r="R346" i="12"/>
  <c r="R667" i="12"/>
  <c r="R659" i="12"/>
  <c r="R347" i="12"/>
  <c r="R343" i="12"/>
  <c r="R335" i="12"/>
  <c r="R11" i="12"/>
  <c r="R666" i="12"/>
  <c r="R658" i="12"/>
  <c r="R654" i="12"/>
  <c r="R342" i="12"/>
  <c r="R334" i="12"/>
  <c r="R665" i="12"/>
  <c r="R657" i="12"/>
  <c r="R341" i="12"/>
  <c r="R333" i="12"/>
  <c r="R15" i="12"/>
  <c r="R22" i="12"/>
  <c r="R664" i="12"/>
  <c r="R656" i="12"/>
  <c r="R6" i="12"/>
  <c r="R995" i="12"/>
  <c r="R982" i="12"/>
  <c r="R993" i="12"/>
  <c r="R989" i="12"/>
  <c r="R978" i="12"/>
  <c r="R986" i="12"/>
  <c r="R992" i="12"/>
  <c r="R985" i="12"/>
  <c r="R23" i="12"/>
  <c r="R979" i="12"/>
  <c r="R983" i="12"/>
  <c r="R987" i="12"/>
  <c r="R980" i="12"/>
  <c r="R981" i="12"/>
  <c r="R994" i="12"/>
  <c r="R984" i="12"/>
  <c r="R991" i="12"/>
  <c r="R990" i="12"/>
  <c r="Q51" i="36"/>
  <c r="R561" i="12"/>
  <c r="Q49" i="36"/>
  <c r="R509" i="12"/>
  <c r="R1099" i="12"/>
  <c r="R448" i="12"/>
  <c r="R440" i="12"/>
  <c r="R117" i="12"/>
  <c r="R768" i="12"/>
  <c r="R116" i="12"/>
  <c r="R455" i="12"/>
  <c r="R447" i="12"/>
  <c r="R439" i="12"/>
  <c r="R1088" i="12"/>
  <c r="R779" i="12"/>
  <c r="R772" i="12"/>
  <c r="R126" i="12"/>
  <c r="R454" i="12"/>
  <c r="R446" i="12"/>
  <c r="R438" i="12"/>
  <c r="R775" i="12"/>
  <c r="R774" i="12"/>
  <c r="R121" i="12"/>
  <c r="R453" i="12"/>
  <c r="R445" i="12"/>
  <c r="R771" i="12"/>
  <c r="R452" i="12"/>
  <c r="R444" i="12"/>
  <c r="R767" i="12"/>
  <c r="R777" i="12"/>
  <c r="R764" i="12"/>
  <c r="R125" i="12"/>
  <c r="R451" i="12"/>
  <c r="R443" i="12"/>
  <c r="R763" i="12"/>
  <c r="R773" i="12"/>
  <c r="R778" i="12"/>
  <c r="R450" i="12"/>
  <c r="R442" i="12"/>
  <c r="R769" i="12"/>
  <c r="R770" i="12"/>
  <c r="R449" i="12"/>
  <c r="R441" i="12"/>
  <c r="R765" i="12"/>
  <c r="R762" i="12"/>
  <c r="R776" i="12"/>
  <c r="R122" i="12"/>
  <c r="R118" i="12"/>
  <c r="R1097" i="12"/>
  <c r="R766" i="12"/>
  <c r="R130" i="12"/>
  <c r="R1102" i="12"/>
  <c r="R1096" i="12"/>
  <c r="R123" i="12"/>
  <c r="R1103" i="12"/>
  <c r="R1098" i="12"/>
  <c r="R1091" i="12"/>
  <c r="R1092" i="12"/>
  <c r="R1101" i="12"/>
  <c r="R1089" i="12"/>
  <c r="R120" i="12"/>
  <c r="R128" i="12"/>
  <c r="R1093" i="12"/>
  <c r="R1094" i="12"/>
  <c r="R115" i="12"/>
  <c r="R131" i="12"/>
  <c r="R1095" i="12"/>
  <c r="R1090" i="12"/>
  <c r="R1087" i="12"/>
  <c r="R1100" i="12"/>
  <c r="R205" i="12"/>
  <c r="F51" i="36"/>
  <c r="R870" i="12"/>
  <c r="R225" i="12"/>
  <c r="M49" i="36"/>
  <c r="R530" i="12"/>
  <c r="R65" i="12"/>
  <c r="R42" i="12"/>
  <c r="R21" i="12"/>
  <c r="L13" i="18"/>
  <c r="M13" i="18" s="1"/>
  <c r="M29" i="27"/>
  <c r="M11" i="27"/>
  <c r="L12" i="18"/>
  <c r="M12" i="18" s="1"/>
  <c r="E11" i="27"/>
  <c r="Q51" i="25"/>
  <c r="Q17" i="25"/>
  <c r="R23" i="25"/>
  <c r="R35" i="25"/>
  <c r="R10" i="25"/>
  <c r="S10" i="25" s="1"/>
  <c r="R9" i="25"/>
  <c r="R16" i="25"/>
  <c r="Q6" i="25"/>
  <c r="Q16" i="25"/>
  <c r="Q9" i="25"/>
  <c r="Q12" i="25"/>
  <c r="Q7" i="25"/>
  <c r="Q13" i="25"/>
  <c r="Q50" i="25"/>
  <c r="R17" i="25"/>
  <c r="R15" i="25"/>
  <c r="R13" i="25"/>
  <c r="R163" i="25"/>
  <c r="R32" i="25"/>
  <c r="Q18" i="25"/>
  <c r="R162" i="25"/>
  <c r="Q156" i="25"/>
  <c r="R44" i="25"/>
  <c r="R12" i="25"/>
  <c r="R37" i="25"/>
  <c r="R8" i="25"/>
  <c r="Q37" i="25"/>
  <c r="Q54" i="25"/>
  <c r="Q19" i="25"/>
  <c r="Q11" i="25"/>
  <c r="R18" i="25"/>
  <c r="Q20" i="25"/>
  <c r="Q23" i="25"/>
  <c r="Q21" i="25"/>
  <c r="Q159" i="25"/>
  <c r="Q248" i="25"/>
  <c r="Q66" i="25"/>
  <c r="R33" i="25"/>
  <c r="Q8" i="25"/>
  <c r="R14" i="25"/>
  <c r="R6" i="25"/>
  <c r="Q22" i="25"/>
  <c r="R7" i="25"/>
  <c r="Q15" i="25"/>
  <c r="Q155" i="25"/>
  <c r="R67" i="25"/>
  <c r="R100" i="25"/>
  <c r="R193" i="25"/>
  <c r="Q81" i="25"/>
  <c r="R227" i="25"/>
  <c r="R148" i="25"/>
  <c r="Q157" i="25"/>
  <c r="R110" i="25"/>
  <c r="Q162" i="25"/>
  <c r="R97" i="25"/>
  <c r="Q84" i="25"/>
  <c r="R154" i="25"/>
  <c r="Q227" i="25"/>
  <c r="R106" i="25"/>
  <c r="Q163" i="25"/>
  <c r="Q209" i="25"/>
  <c r="R224" i="25"/>
  <c r="R156" i="25"/>
  <c r="R158" i="25"/>
  <c r="Q178" i="25"/>
  <c r="Q80" i="25"/>
  <c r="Q144" i="25"/>
  <c r="R223" i="25"/>
  <c r="R89" i="25"/>
  <c r="R171" i="25"/>
  <c r="Q109" i="25"/>
  <c r="Q152" i="25"/>
  <c r="Q200" i="25"/>
  <c r="R155" i="25"/>
  <c r="R218" i="25"/>
  <c r="Q190" i="25"/>
  <c r="Q186" i="25"/>
  <c r="R196" i="25"/>
  <c r="Q169" i="25"/>
  <c r="Q26" i="25"/>
  <c r="Q55" i="25"/>
  <c r="Q158" i="25"/>
  <c r="Q44" i="25"/>
  <c r="Q62" i="25"/>
  <c r="Q177" i="25"/>
  <c r="Q135" i="25"/>
  <c r="R225" i="25"/>
  <c r="Q14" i="25"/>
  <c r="R19" i="25"/>
  <c r="Q96" i="25"/>
  <c r="Q113" i="25"/>
  <c r="R236" i="25"/>
  <c r="Q237" i="25"/>
  <c r="Q90" i="25"/>
  <c r="R61" i="25"/>
  <c r="Q193" i="25"/>
  <c r="R161" i="25"/>
  <c r="R206" i="25"/>
  <c r="Q238" i="25"/>
  <c r="Q232" i="25"/>
  <c r="Q230" i="25"/>
  <c r="R153" i="25"/>
  <c r="R77" i="25"/>
  <c r="R84" i="25"/>
  <c r="R73" i="25"/>
  <c r="Q82" i="25"/>
  <c r="R83" i="25"/>
  <c r="R88" i="25"/>
  <c r="R175" i="25"/>
  <c r="R93" i="25"/>
  <c r="R66" i="25"/>
  <c r="Q189" i="25"/>
  <c r="R166" i="25"/>
  <c r="Q181" i="25"/>
  <c r="Q239" i="25"/>
  <c r="Q229" i="25"/>
  <c r="Q212" i="25"/>
  <c r="R212" i="25"/>
  <c r="Q198" i="25"/>
  <c r="R179" i="25"/>
  <c r="Q145" i="25"/>
  <c r="R71" i="25"/>
  <c r="R107" i="25"/>
  <c r="Q106" i="25"/>
  <c r="Q203" i="25"/>
  <c r="Q206" i="25"/>
  <c r="Q224" i="25"/>
  <c r="R164" i="25"/>
  <c r="R176" i="25"/>
  <c r="Q197" i="25"/>
  <c r="R238" i="25"/>
  <c r="R197" i="25"/>
  <c r="Q179" i="25"/>
  <c r="Q216" i="25"/>
  <c r="R207" i="25"/>
  <c r="Q101" i="25"/>
  <c r="R111" i="25"/>
  <c r="R112" i="25"/>
  <c r="Q171" i="25"/>
  <c r="R239" i="25"/>
  <c r="Q166" i="25"/>
  <c r="R168" i="25"/>
  <c r="Q194" i="25"/>
  <c r="Q218" i="25"/>
  <c r="R231" i="25"/>
  <c r="R228" i="25"/>
  <c r="Q172" i="25"/>
  <c r="Q167" i="25"/>
  <c r="R170" i="25"/>
  <c r="Q226" i="25"/>
  <c r="Q233" i="25"/>
  <c r="Q170" i="25"/>
  <c r="R233" i="25"/>
  <c r="R221" i="25"/>
  <c r="R178" i="25"/>
  <c r="R151" i="25"/>
  <c r="Q199" i="25"/>
  <c r="Q53" i="25"/>
  <c r="R79" i="25"/>
  <c r="Q60" i="25"/>
  <c r="Q57" i="25"/>
  <c r="R62" i="25"/>
  <c r="R76" i="25"/>
  <c r="R65" i="25"/>
  <c r="Q47" i="25"/>
  <c r="Q59" i="25"/>
  <c r="R24" i="25"/>
  <c r="R75" i="25"/>
  <c r="Q33" i="25"/>
  <c r="R70" i="25"/>
  <c r="R29" i="25"/>
  <c r="R74" i="25"/>
  <c r="R95" i="25"/>
  <c r="Q91" i="25"/>
  <c r="R138" i="25"/>
  <c r="Q92" i="25"/>
  <c r="R82" i="25"/>
  <c r="Q40" i="25"/>
  <c r="R20" i="25"/>
  <c r="R56" i="25"/>
  <c r="R21" i="25"/>
  <c r="R11" i="25"/>
  <c r="R98" i="25"/>
  <c r="R109" i="25"/>
  <c r="R102" i="25"/>
  <c r="R108" i="25"/>
  <c r="R113" i="25"/>
  <c r="Q110" i="25"/>
  <c r="Q223" i="25"/>
  <c r="Q184" i="25"/>
  <c r="Q235" i="25"/>
  <c r="Q211" i="25"/>
  <c r="Q164" i="25"/>
  <c r="Q173" i="25"/>
  <c r="Q176" i="25"/>
  <c r="Q219" i="25"/>
  <c r="Q195" i="25"/>
  <c r="R222" i="25"/>
  <c r="R191" i="25"/>
  <c r="Q165" i="25"/>
  <c r="R167" i="25"/>
  <c r="Q191" i="25"/>
  <c r="R165" i="25"/>
  <c r="Q151" i="25"/>
  <c r="Q153" i="25"/>
  <c r="Q204" i="25"/>
  <c r="Q225" i="25"/>
  <c r="R160" i="25"/>
  <c r="R92" i="25"/>
  <c r="Q63" i="25"/>
  <c r="R216" i="25"/>
  <c r="Q149" i="25"/>
  <c r="Q72" i="25"/>
  <c r="R80" i="25"/>
  <c r="Q69" i="25"/>
  <c r="Q76" i="25"/>
  <c r="R185" i="25"/>
  <c r="Q71" i="25"/>
  <c r="S71" i="25" s="1"/>
  <c r="Q102" i="25"/>
  <c r="Q97" i="25"/>
  <c r="Q111" i="25"/>
  <c r="Q108" i="25"/>
  <c r="R105" i="25"/>
  <c r="Q98" i="25"/>
  <c r="Q168" i="25"/>
  <c r="Q161" i="25"/>
  <c r="R159" i="25"/>
  <c r="R181" i="25"/>
  <c r="Q228" i="25"/>
  <c r="R172" i="25"/>
  <c r="R183" i="25"/>
  <c r="R210" i="25"/>
  <c r="R220" i="25"/>
  <c r="Q154" i="25"/>
  <c r="R150" i="25"/>
  <c r="Q220" i="25"/>
  <c r="R205" i="25"/>
  <c r="Q150" i="25"/>
  <c r="R204" i="25"/>
  <c r="Q205" i="25"/>
  <c r="R199" i="25"/>
  <c r="Q187" i="25"/>
  <c r="Q188" i="25"/>
  <c r="R81" i="25"/>
  <c r="R86" i="25"/>
  <c r="R230" i="25"/>
  <c r="R180" i="25"/>
  <c r="R91" i="25"/>
  <c r="Q93" i="25"/>
  <c r="R90" i="25"/>
  <c r="Q64" i="25"/>
  <c r="R144" i="25"/>
  <c r="Q79" i="25"/>
  <c r="R137" i="25"/>
  <c r="Q104" i="25"/>
  <c r="Q99" i="25"/>
  <c r="R99" i="25"/>
  <c r="Q105" i="25"/>
  <c r="Q100" i="25"/>
  <c r="Q103" i="25"/>
  <c r="R235" i="25"/>
  <c r="R177" i="25"/>
  <c r="R157" i="25"/>
  <c r="R152" i="25"/>
  <c r="R200" i="25"/>
  <c r="R219" i="25"/>
  <c r="R195" i="25"/>
  <c r="Q222" i="25"/>
  <c r="R209" i="25"/>
  <c r="Q217" i="25"/>
  <c r="R229" i="25"/>
  <c r="Q208" i="25"/>
  <c r="R217" i="25"/>
  <c r="Q214" i="25"/>
  <c r="R208" i="25"/>
  <c r="R187" i="25"/>
  <c r="R214" i="25"/>
  <c r="Q160" i="25"/>
  <c r="Q185" i="25"/>
  <c r="R198" i="25"/>
  <c r="Q68" i="25"/>
  <c r="Q65" i="25"/>
  <c r="Q75" i="25"/>
  <c r="Q88" i="25"/>
  <c r="R169" i="25"/>
  <c r="Q86" i="25"/>
  <c r="Q74" i="25"/>
  <c r="R174" i="25"/>
  <c r="R78" i="25"/>
  <c r="Q61" i="25"/>
  <c r="Q213" i="25"/>
  <c r="R72" i="25"/>
  <c r="R582" i="25"/>
  <c r="Q583" i="25"/>
  <c r="R597" i="25"/>
  <c r="Q595" i="25"/>
  <c r="Q593" i="25"/>
  <c r="R583" i="25"/>
  <c r="Q592" i="25"/>
  <c r="R596" i="25"/>
  <c r="Q597" i="25"/>
  <c r="Q582" i="25"/>
  <c r="R584" i="25"/>
  <c r="R592" i="25"/>
  <c r="Q589" i="25"/>
  <c r="Q587" i="25"/>
  <c r="R587" i="25"/>
  <c r="R591" i="25"/>
  <c r="Q590" i="25"/>
  <c r="Q540" i="25"/>
  <c r="Q1165" i="25"/>
  <c r="R1158" i="25"/>
  <c r="Q1161" i="25"/>
  <c r="Q1158" i="25"/>
  <c r="R1159" i="25"/>
  <c r="Q378" i="25"/>
  <c r="R424" i="25"/>
  <c r="R302" i="25"/>
  <c r="R377" i="25"/>
  <c r="R328" i="25"/>
  <c r="Q325" i="25"/>
  <c r="Q350" i="25"/>
  <c r="R347" i="25"/>
  <c r="R344" i="25"/>
  <c r="R310" i="25"/>
  <c r="R331" i="25"/>
  <c r="Q332" i="25"/>
  <c r="Q329" i="25"/>
  <c r="R370" i="25"/>
  <c r="Q367" i="25"/>
  <c r="Q348" i="25"/>
  <c r="Q298" i="25"/>
  <c r="Q345" i="25"/>
  <c r="Q349" i="25"/>
  <c r="Q333" i="25"/>
  <c r="Q374" i="25"/>
  <c r="R371" i="25"/>
  <c r="R368" i="25"/>
  <c r="R430" i="25"/>
  <c r="Q302" i="25"/>
  <c r="Q377" i="25"/>
  <c r="R325" i="25"/>
  <c r="R366" i="25"/>
  <c r="Q363" i="25"/>
  <c r="Q344" i="25"/>
  <c r="Q310" i="25"/>
  <c r="Q331" i="25"/>
  <c r="R332" i="25"/>
  <c r="R329" i="25"/>
  <c r="Q370" i="25"/>
  <c r="R367" i="25"/>
  <c r="R364" i="25"/>
  <c r="R326" i="25"/>
  <c r="R322" i="25"/>
  <c r="R330" i="25"/>
  <c r="R426" i="25"/>
  <c r="Q368" i="25"/>
  <c r="R307" i="25"/>
  <c r="Q430" i="25"/>
  <c r="R340" i="25"/>
  <c r="R295" i="25"/>
  <c r="Q296" i="25"/>
  <c r="R381" i="25"/>
  <c r="Q366" i="25"/>
  <c r="R363" i="25"/>
  <c r="R360" i="25"/>
  <c r="R318" i="25"/>
  <c r="R369" i="25"/>
  <c r="R422" i="25"/>
  <c r="Q383" i="25"/>
  <c r="Q364" i="25"/>
  <c r="Q326" i="25"/>
  <c r="Q322" i="25"/>
  <c r="Q330" i="25"/>
  <c r="Q423" i="25"/>
  <c r="Q308" i="25"/>
  <c r="Q359" i="25"/>
  <c r="Q340" i="25"/>
  <c r="Q295" i="25"/>
  <c r="R296" i="25"/>
  <c r="Q381" i="25"/>
  <c r="R353" i="25"/>
  <c r="R382" i="25"/>
  <c r="Q379" i="25"/>
  <c r="Q360" i="25"/>
  <c r="Q318" i="25"/>
  <c r="Q369" i="25"/>
  <c r="Q422" i="25"/>
  <c r="R383" i="25"/>
  <c r="R380" i="25"/>
  <c r="R303" i="25"/>
  <c r="Q304" i="25"/>
  <c r="R301" i="25"/>
  <c r="R342" i="25"/>
  <c r="Q339" i="25"/>
  <c r="R423" i="25"/>
  <c r="Q357" i="25"/>
  <c r="R359" i="25"/>
  <c r="R356" i="25"/>
  <c r="R311" i="25"/>
  <c r="Q353" i="25"/>
  <c r="Q382" i="25"/>
  <c r="R379" i="25"/>
  <c r="R376" i="25"/>
  <c r="R299" i="25"/>
  <c r="Q300" i="25"/>
  <c r="R297" i="25"/>
  <c r="R338" i="25"/>
  <c r="Q335" i="25"/>
  <c r="Q380" i="25"/>
  <c r="Q303" i="25"/>
  <c r="R304" i="25"/>
  <c r="Q301" i="25"/>
  <c r="Q342" i="25"/>
  <c r="R339" i="25"/>
  <c r="R336" i="25"/>
  <c r="R436" i="25"/>
  <c r="Q375" i="25"/>
  <c r="Q356" i="25"/>
  <c r="Q311" i="25"/>
  <c r="Q312" i="25"/>
  <c r="R334" i="25"/>
  <c r="R434" i="25"/>
  <c r="Q376" i="25"/>
  <c r="Q299" i="25"/>
  <c r="R300" i="25"/>
  <c r="Q297" i="25"/>
  <c r="Q338" i="25"/>
  <c r="R335" i="25"/>
  <c r="Q435" i="25"/>
  <c r="R319" i="25"/>
  <c r="Q320" i="25"/>
  <c r="R317" i="25"/>
  <c r="R358" i="25"/>
  <c r="Q355" i="25"/>
  <c r="Q336" i="25"/>
  <c r="Q436" i="25"/>
  <c r="S436" i="25" s="1"/>
  <c r="R362" i="25"/>
  <c r="R375" i="25"/>
  <c r="R372" i="25"/>
  <c r="R294" i="25"/>
  <c r="R327" i="25"/>
  <c r="R312" i="25"/>
  <c r="R309" i="25"/>
  <c r="Q334" i="25"/>
  <c r="R431" i="25"/>
  <c r="R315" i="25"/>
  <c r="Q316" i="25"/>
  <c r="R313" i="25"/>
  <c r="R354" i="25"/>
  <c r="Q351" i="25"/>
  <c r="Q432" i="25"/>
  <c r="Q319" i="25"/>
  <c r="R320" i="25"/>
  <c r="Q317" i="25"/>
  <c r="Q358" i="25"/>
  <c r="R355" i="25"/>
  <c r="R352" i="25"/>
  <c r="Q294" i="25"/>
  <c r="Q315" i="25"/>
  <c r="R349" i="25"/>
  <c r="R378" i="25"/>
  <c r="Q327" i="25"/>
  <c r="R316" i="25"/>
  <c r="R333" i="25"/>
  <c r="Q328" i="25"/>
  <c r="Q313" i="25"/>
  <c r="R374" i="25"/>
  <c r="Q372" i="25"/>
  <c r="Q309" i="25"/>
  <c r="Q354" i="25"/>
  <c r="Q371" i="25"/>
  <c r="R350" i="25"/>
  <c r="R351" i="25"/>
  <c r="Q352" i="25"/>
  <c r="Q347" i="25"/>
  <c r="R348" i="25"/>
  <c r="R298" i="25"/>
  <c r="Q428" i="25"/>
  <c r="R345" i="25"/>
  <c r="R473" i="25"/>
  <c r="Q473" i="25"/>
  <c r="R472" i="25"/>
  <c r="Q472" i="25"/>
  <c r="R479" i="25"/>
  <c r="Q487" i="25"/>
  <c r="R494" i="25"/>
  <c r="Q502" i="25"/>
  <c r="Q438" i="25"/>
  <c r="R509" i="25"/>
  <c r="R445" i="25"/>
  <c r="Q517" i="25"/>
  <c r="Q453" i="25"/>
  <c r="R524" i="25"/>
  <c r="R460" i="25"/>
  <c r="Q468" i="25"/>
  <c r="R475" i="25"/>
  <c r="Q483" i="25"/>
  <c r="Q466" i="25"/>
  <c r="R465" i="25"/>
  <c r="Q465" i="25"/>
  <c r="R464" i="25"/>
  <c r="Q464" i="25"/>
  <c r="R471" i="25"/>
  <c r="Q479" i="25"/>
  <c r="R486" i="25"/>
  <c r="Q494" i="25"/>
  <c r="R501" i="25"/>
  <c r="Q509" i="25"/>
  <c r="Q445" i="25"/>
  <c r="R516" i="25"/>
  <c r="R452" i="25"/>
  <c r="Q524" i="25"/>
  <c r="Q460" i="25"/>
  <c r="R467" i="25"/>
  <c r="Q475" i="25"/>
  <c r="Q482" i="25"/>
  <c r="Q474" i="25"/>
  <c r="Q506" i="25"/>
  <c r="R521" i="25"/>
  <c r="R457" i="25"/>
  <c r="Q521" i="25"/>
  <c r="Q457" i="25"/>
  <c r="R520" i="25"/>
  <c r="R456" i="25"/>
  <c r="Q520" i="25"/>
  <c r="Q456" i="25"/>
  <c r="R527" i="25"/>
  <c r="R463" i="25"/>
  <c r="Q471" i="25"/>
  <c r="R478" i="25"/>
  <c r="Q486" i="25"/>
  <c r="R493" i="25"/>
  <c r="Q501" i="25"/>
  <c r="R508" i="25"/>
  <c r="R444" i="25"/>
  <c r="Q516" i="25"/>
  <c r="Q452" i="25"/>
  <c r="R523" i="25"/>
  <c r="R459" i="25"/>
  <c r="Q467" i="25"/>
  <c r="Q442" i="25"/>
  <c r="R513" i="25"/>
  <c r="R449" i="25"/>
  <c r="Q513" i="25"/>
  <c r="Q449" i="25"/>
  <c r="R512" i="25"/>
  <c r="R448" i="25"/>
  <c r="Q512" i="25"/>
  <c r="Q448" i="25"/>
  <c r="R519" i="25"/>
  <c r="R455" i="25"/>
  <c r="Q527" i="25"/>
  <c r="Q463" i="25"/>
  <c r="R470" i="25"/>
  <c r="Q478" i="25"/>
  <c r="R485" i="25"/>
  <c r="Q493" i="25"/>
  <c r="R500" i="25"/>
  <c r="Q508" i="25"/>
  <c r="Q444" i="25"/>
  <c r="R515" i="25"/>
  <c r="R451" i="25"/>
  <c r="Q523" i="25"/>
  <c r="Q459" i="25"/>
  <c r="R498" i="25"/>
  <c r="R505" i="25"/>
  <c r="R441" i="25"/>
  <c r="Q505" i="25"/>
  <c r="Q441" i="25"/>
  <c r="R504" i="25"/>
  <c r="R440" i="25"/>
  <c r="Q504" i="25"/>
  <c r="Q440" i="25"/>
  <c r="R511" i="25"/>
  <c r="R447" i="25"/>
  <c r="Q519" i="25"/>
  <c r="Q455" i="25"/>
  <c r="R526" i="25"/>
  <c r="R462" i="25"/>
  <c r="Q470" i="25"/>
  <c r="R477" i="25"/>
  <c r="Q485" i="25"/>
  <c r="R492" i="25"/>
  <c r="Q500" i="25"/>
  <c r="R507" i="25"/>
  <c r="R443" i="25"/>
  <c r="Q515" i="25"/>
  <c r="Q451" i="25"/>
  <c r="R474" i="25"/>
  <c r="R466" i="25"/>
  <c r="R522" i="25"/>
  <c r="Q458" i="25"/>
  <c r="Q522" i="25"/>
  <c r="R497" i="25"/>
  <c r="Q497" i="25"/>
  <c r="R496" i="25"/>
  <c r="Q496" i="25"/>
  <c r="R503" i="25"/>
  <c r="R439" i="25"/>
  <c r="Q511" i="25"/>
  <c r="Q447" i="25"/>
  <c r="R518" i="25"/>
  <c r="R454" i="25"/>
  <c r="Q526" i="25"/>
  <c r="Q462" i="25"/>
  <c r="R469" i="25"/>
  <c r="Q477" i="25"/>
  <c r="R484" i="25"/>
  <c r="Q492" i="25"/>
  <c r="R499" i="25"/>
  <c r="Q507" i="25"/>
  <c r="Q443" i="25"/>
  <c r="R458" i="25"/>
  <c r="Q514" i="25"/>
  <c r="R506" i="25"/>
  <c r="Q450" i="25"/>
  <c r="R490" i="25"/>
  <c r="R489" i="25"/>
  <c r="Q489" i="25"/>
  <c r="R488" i="25"/>
  <c r="Q488" i="25"/>
  <c r="R495" i="25"/>
  <c r="Q503" i="25"/>
  <c r="Q439" i="25"/>
  <c r="R510" i="25"/>
  <c r="R446" i="25"/>
  <c r="Q518" i="25"/>
  <c r="Q454" i="25"/>
  <c r="R525" i="25"/>
  <c r="R461" i="25"/>
  <c r="Q469" i="25"/>
  <c r="R476" i="25"/>
  <c r="Q484" i="25"/>
  <c r="R491" i="25"/>
  <c r="Q499" i="25"/>
  <c r="R514" i="25"/>
  <c r="R442" i="25"/>
  <c r="R482" i="25"/>
  <c r="R481" i="25"/>
  <c r="Q481" i="25"/>
  <c r="R480" i="25"/>
  <c r="Q480" i="25"/>
  <c r="R487" i="25"/>
  <c r="Q495" i="25"/>
  <c r="R502" i="25"/>
  <c r="R438" i="25"/>
  <c r="Q510" i="25"/>
  <c r="Q446" i="25"/>
  <c r="R517" i="25"/>
  <c r="R453" i="25"/>
  <c r="Q525" i="25"/>
  <c r="Q461" i="25"/>
  <c r="R468" i="25"/>
  <c r="Q476" i="25"/>
  <c r="R483" i="25"/>
  <c r="Q491" i="25"/>
  <c r="Q498" i="25"/>
  <c r="Q490" i="25"/>
  <c r="R450" i="25"/>
  <c r="R253" i="25"/>
  <c r="R247" i="25"/>
  <c r="R246" i="25"/>
  <c r="R386" i="25"/>
  <c r="R544" i="25"/>
  <c r="Q544" i="25"/>
  <c r="R398" i="25"/>
  <c r="R538" i="25"/>
  <c r="Q398" i="25"/>
  <c r="Q538" i="25"/>
  <c r="Q247" i="25"/>
  <c r="Q387" i="25"/>
  <c r="R249" i="25"/>
  <c r="Q1022" i="25"/>
  <c r="Q737" i="25"/>
  <c r="Q1028" i="25"/>
  <c r="R314" i="25"/>
  <c r="Q343" i="25"/>
  <c r="Q249" i="25"/>
  <c r="Q389" i="25"/>
  <c r="Q529" i="25"/>
  <c r="R243" i="25"/>
  <c r="Q401" i="25"/>
  <c r="Q541" i="25"/>
  <c r="R543" i="25"/>
  <c r="R252" i="25"/>
  <c r="R392" i="25"/>
  <c r="R532" i="25"/>
  <c r="Q392" i="25"/>
  <c r="R279" i="25"/>
  <c r="R343" i="25"/>
  <c r="R346" i="25"/>
  <c r="R254" i="25"/>
  <c r="R394" i="25"/>
  <c r="R534" i="25"/>
  <c r="Q246" i="25"/>
  <c r="Q386" i="25"/>
  <c r="R240" i="25"/>
  <c r="Q255" i="25"/>
  <c r="Q395" i="25"/>
  <c r="Q535" i="25"/>
  <c r="Q279" i="25"/>
  <c r="Q346" i="25"/>
  <c r="R305" i="25"/>
  <c r="G122" i="30"/>
  <c r="R529" i="25"/>
  <c r="Q257" i="25"/>
  <c r="Q397" i="25"/>
  <c r="Q537" i="25"/>
  <c r="R251" i="25"/>
  <c r="R391" i="25"/>
  <c r="R531" i="25"/>
  <c r="Q243" i="25"/>
  <c r="R385" i="25"/>
  <c r="R400" i="25"/>
  <c r="R540" i="25"/>
  <c r="R437" i="25"/>
  <c r="Q337" i="25"/>
  <c r="R337" i="25"/>
  <c r="R290" i="25"/>
  <c r="R321" i="25"/>
  <c r="Q305" i="25"/>
  <c r="R308" i="25"/>
  <c r="R288" i="25"/>
  <c r="R537" i="25"/>
  <c r="Q1107" i="25"/>
  <c r="Q384" i="25"/>
  <c r="R545" i="25"/>
  <c r="R542" i="25"/>
  <c r="Q254" i="25"/>
  <c r="Q394" i="25"/>
  <c r="Q534" i="25"/>
  <c r="R248" i="25"/>
  <c r="R388" i="25"/>
  <c r="R528" i="25"/>
  <c r="Q388" i="25"/>
  <c r="Q528" i="25"/>
  <c r="R242" i="25"/>
  <c r="Q543" i="25"/>
  <c r="R357" i="25"/>
  <c r="Q365" i="25"/>
  <c r="R365" i="25"/>
  <c r="Q362" i="25"/>
  <c r="Q324" i="25"/>
  <c r="R323" i="25"/>
  <c r="Q307" i="25"/>
  <c r="Q250" i="25"/>
  <c r="Q532" i="25"/>
  <c r="Q400" i="25"/>
  <c r="Q545" i="25"/>
  <c r="R399" i="25"/>
  <c r="R539" i="25"/>
  <c r="Q251" i="25"/>
  <c r="Q391" i="25"/>
  <c r="Q531" i="25"/>
  <c r="R393" i="25"/>
  <c r="R533" i="25"/>
  <c r="Q245" i="25"/>
  <c r="Q385" i="25"/>
  <c r="R387" i="25"/>
  <c r="Q373" i="25"/>
  <c r="R285" i="25"/>
  <c r="R373" i="25"/>
  <c r="Q361" i="25"/>
  <c r="Q284" i="25"/>
  <c r="Q321" i="25"/>
  <c r="Q323" i="25"/>
  <c r="R306" i="25"/>
  <c r="R241" i="25"/>
  <c r="R245" i="25"/>
  <c r="R397" i="25"/>
  <c r="Q542" i="25"/>
  <c r="R256" i="25"/>
  <c r="R396" i="25"/>
  <c r="R536" i="25"/>
  <c r="Q256" i="25"/>
  <c r="Q396" i="25"/>
  <c r="Q536" i="25"/>
  <c r="R250" i="25"/>
  <c r="R390" i="25"/>
  <c r="R530" i="25"/>
  <c r="Q390" i="25"/>
  <c r="Q530" i="25"/>
  <c r="Q244" i="25"/>
  <c r="R257" i="25"/>
  <c r="Q341" i="25"/>
  <c r="R341" i="25"/>
  <c r="R291" i="25"/>
  <c r="Q314" i="25"/>
  <c r="R324" i="25"/>
  <c r="R286" i="25"/>
  <c r="Q306" i="25"/>
  <c r="Q240" i="25"/>
  <c r="G123" i="30"/>
  <c r="Q242" i="25"/>
  <c r="Q252" i="25"/>
  <c r="Q241" i="25"/>
  <c r="Q399" i="25"/>
  <c r="Q539" i="25"/>
  <c r="R401" i="25"/>
  <c r="R541" i="25"/>
  <c r="Q253" i="25"/>
  <c r="Q393" i="25"/>
  <c r="Q533" i="25"/>
  <c r="R255" i="25"/>
  <c r="R395" i="25"/>
  <c r="R535" i="25"/>
  <c r="R244" i="25"/>
  <c r="R384" i="25"/>
  <c r="R389" i="25"/>
  <c r="R293" i="25"/>
  <c r="R361" i="25"/>
  <c r="Q289" i="25"/>
  <c r="R990" i="25" l="1"/>
  <c r="Q990" i="25"/>
  <c r="Q691" i="25"/>
  <c r="S691" i="25" s="1"/>
  <c r="R691" i="25"/>
  <c r="Q1126" i="25"/>
  <c r="R1126" i="25"/>
  <c r="S1126" i="25" s="1"/>
  <c r="R1138" i="25"/>
  <c r="Q1138" i="25"/>
  <c r="S1138" i="25" s="1"/>
  <c r="R983" i="25"/>
  <c r="Q983" i="25"/>
  <c r="R842" i="25"/>
  <c r="Q842" i="25"/>
  <c r="Q849" i="25"/>
  <c r="R849" i="25"/>
  <c r="R992" i="25"/>
  <c r="Q992" i="25"/>
  <c r="S992" i="25" s="1"/>
  <c r="Q843" i="25"/>
  <c r="R843" i="25"/>
  <c r="R1274" i="25"/>
  <c r="Q1274" i="25"/>
  <c r="R1271" i="25"/>
  <c r="Q1271" i="25"/>
  <c r="S1271" i="25" s="1"/>
  <c r="R1711" i="25"/>
  <c r="Q1711" i="25"/>
  <c r="S1711" i="25" s="1"/>
  <c r="Q1410" i="25"/>
  <c r="S1410" i="25" s="1"/>
  <c r="R1410" i="25"/>
  <c r="R1414" i="25"/>
  <c r="Q1414" i="25"/>
  <c r="R1713" i="25"/>
  <c r="Q1713" i="25"/>
  <c r="S1713" i="25" s="1"/>
  <c r="Q1281" i="25"/>
  <c r="R1281" i="25"/>
  <c r="R1419" i="25"/>
  <c r="Q1419" i="25"/>
  <c r="R1714" i="25"/>
  <c r="Q1714" i="25"/>
  <c r="Q122" i="25"/>
  <c r="Q261" i="25"/>
  <c r="Q114" i="25"/>
  <c r="R411" i="25"/>
  <c r="R703" i="25"/>
  <c r="Q703" i="25"/>
  <c r="R982" i="25"/>
  <c r="Q982" i="25"/>
  <c r="Q836" i="25"/>
  <c r="R836" i="25"/>
  <c r="Q841" i="25"/>
  <c r="S841" i="25" s="1"/>
  <c r="R841" i="25"/>
  <c r="R987" i="25"/>
  <c r="Q987" i="25"/>
  <c r="Q846" i="25"/>
  <c r="S846" i="25" s="1"/>
  <c r="R846" i="25"/>
  <c r="Q1139" i="25"/>
  <c r="R1139" i="25"/>
  <c r="R1122" i="25"/>
  <c r="Q1122" i="25"/>
  <c r="Q847" i="25"/>
  <c r="S847" i="25" s="1"/>
  <c r="R847" i="25"/>
  <c r="Q419" i="25"/>
  <c r="S419" i="25" s="1"/>
  <c r="R414" i="25"/>
  <c r="R1283" i="25"/>
  <c r="Q1283" i="25"/>
  <c r="S1283" i="25" s="1"/>
  <c r="R1278" i="25"/>
  <c r="Q1278" i="25"/>
  <c r="S1278" i="25" s="1"/>
  <c r="Q1416" i="25"/>
  <c r="S1416" i="25" s="1"/>
  <c r="R1416" i="25"/>
  <c r="R1715" i="25"/>
  <c r="Q1715" i="25"/>
  <c r="Q1421" i="25"/>
  <c r="R1421" i="25"/>
  <c r="Q1418" i="25"/>
  <c r="S1418" i="25" s="1"/>
  <c r="R1418" i="25"/>
  <c r="Q1413" i="25"/>
  <c r="S1413" i="25" s="1"/>
  <c r="R1413" i="25"/>
  <c r="R1411" i="25"/>
  <c r="Q1411" i="25"/>
  <c r="Q1422" i="25"/>
  <c r="R1422" i="25"/>
  <c r="Q259" i="25"/>
  <c r="Q266" i="25"/>
  <c r="Q416" i="25"/>
  <c r="S416" i="25" s="1"/>
  <c r="Q1124" i="25"/>
  <c r="R406" i="25"/>
  <c r="S406" i="25" s="1"/>
  <c r="R265" i="25"/>
  <c r="R263" i="25"/>
  <c r="Q548" i="25"/>
  <c r="S548" i="25" s="1"/>
  <c r="R560" i="25"/>
  <c r="Q562" i="25"/>
  <c r="R413" i="25"/>
  <c r="Q264" i="25"/>
  <c r="R550" i="25"/>
  <c r="R122" i="25"/>
  <c r="Q415" i="25"/>
  <c r="R114" i="25"/>
  <c r="R404" i="25"/>
  <c r="R1124" i="25"/>
  <c r="Q706" i="25"/>
  <c r="R706" i="25"/>
  <c r="Q840" i="25"/>
  <c r="S840" i="25" s="1"/>
  <c r="R840" i="25"/>
  <c r="Q1127" i="25"/>
  <c r="R1127" i="25"/>
  <c r="R991" i="25"/>
  <c r="Q991" i="25"/>
  <c r="S991" i="25" s="1"/>
  <c r="Q850" i="25"/>
  <c r="S850" i="25" s="1"/>
  <c r="R850" i="25"/>
  <c r="Q697" i="25"/>
  <c r="S697" i="25" s="1"/>
  <c r="R697" i="25"/>
  <c r="Q707" i="25"/>
  <c r="R707" i="25"/>
  <c r="Q851" i="25"/>
  <c r="R851" i="25"/>
  <c r="R415" i="25"/>
  <c r="Q414" i="25"/>
  <c r="S414" i="25" s="1"/>
  <c r="R1423" i="25"/>
  <c r="Q1423" i="25"/>
  <c r="Q1282" i="25"/>
  <c r="R1282" i="25"/>
  <c r="R1420" i="25"/>
  <c r="Q1420" i="25"/>
  <c r="Q1272" i="25"/>
  <c r="R1272" i="25"/>
  <c r="Q1424" i="25"/>
  <c r="S1424" i="25" s="1"/>
  <c r="R1424" i="25"/>
  <c r="R1561" i="25"/>
  <c r="Q1561" i="25"/>
  <c r="S1561" i="25" s="1"/>
  <c r="Q1557" i="25"/>
  <c r="S1557" i="25" s="1"/>
  <c r="R1557" i="25"/>
  <c r="Q1425" i="25"/>
  <c r="S1425" i="25" s="1"/>
  <c r="R1425" i="25"/>
  <c r="R1562" i="25"/>
  <c r="Q1562" i="25"/>
  <c r="Q563" i="25"/>
  <c r="Q413" i="25"/>
  <c r="S413" i="25" s="1"/>
  <c r="Q407" i="25"/>
  <c r="R553" i="25"/>
  <c r="S553" i="25" s="1"/>
  <c r="Q405" i="25"/>
  <c r="S405" i="25" s="1"/>
  <c r="Q119" i="25"/>
  <c r="Q268" i="25"/>
  <c r="R264" i="25"/>
  <c r="R407" i="25"/>
  <c r="Q557" i="25"/>
  <c r="R270" i="25"/>
  <c r="R266" i="25"/>
  <c r="S430" i="25"/>
  <c r="Q418" i="25"/>
  <c r="R559" i="25"/>
  <c r="Q126" i="25"/>
  <c r="S126" i="25" s="1"/>
  <c r="R259" i="25"/>
  <c r="Q699" i="25"/>
  <c r="S699" i="25" s="1"/>
  <c r="R699" i="25"/>
  <c r="Q981" i="25"/>
  <c r="R981" i="25"/>
  <c r="R844" i="25"/>
  <c r="Q844" i="25"/>
  <c r="S844" i="25" s="1"/>
  <c r="R693" i="25"/>
  <c r="Q693" i="25"/>
  <c r="S693" i="25" s="1"/>
  <c r="R995" i="25"/>
  <c r="Q995" i="25"/>
  <c r="Q1125" i="25"/>
  <c r="R1125" i="25"/>
  <c r="R701" i="25"/>
  <c r="Q701" i="25"/>
  <c r="S701" i="25" s="1"/>
  <c r="Q845" i="25"/>
  <c r="R845" i="25"/>
  <c r="R1129" i="25"/>
  <c r="Q1129" i="25"/>
  <c r="Q124" i="25"/>
  <c r="S124" i="25" s="1"/>
  <c r="Q270" i="25"/>
  <c r="S270" i="25" s="1"/>
  <c r="Q1570" i="25"/>
  <c r="R1570" i="25"/>
  <c r="S1570" i="25" s="1"/>
  <c r="Q1412" i="25"/>
  <c r="R1412" i="25"/>
  <c r="S1412" i="25" s="1"/>
  <c r="Q1559" i="25"/>
  <c r="S1559" i="25" s="1"/>
  <c r="R1559" i="25"/>
  <c r="Q1417" i="25"/>
  <c r="R1417" i="25"/>
  <c r="R1554" i="25"/>
  <c r="Q1554" i="25"/>
  <c r="S1554" i="25" s="1"/>
  <c r="R1565" i="25"/>
  <c r="Q1565" i="25"/>
  <c r="S1565" i="25" s="1"/>
  <c r="Q1564" i="25"/>
  <c r="S1564" i="25" s="1"/>
  <c r="R1564" i="25"/>
  <c r="R1555" i="25"/>
  <c r="Q1555" i="25"/>
  <c r="S1555" i="25" s="1"/>
  <c r="Q1569" i="25"/>
  <c r="R1569" i="25"/>
  <c r="S1569" i="25" s="1"/>
  <c r="Q116" i="25"/>
  <c r="R262" i="25"/>
  <c r="S262" i="25" s="1"/>
  <c r="Q133" i="25"/>
  <c r="Q269" i="25"/>
  <c r="Q546" i="25"/>
  <c r="S546" i="25" s="1"/>
  <c r="R119" i="25"/>
  <c r="Q271" i="25"/>
  <c r="Q121" i="25"/>
  <c r="R556" i="25"/>
  <c r="Q403" i="25"/>
  <c r="R551" i="25"/>
  <c r="Q552" i="25"/>
  <c r="S552" i="25" s="1"/>
  <c r="R986" i="25"/>
  <c r="Q986" i="25"/>
  <c r="S986" i="25" s="1"/>
  <c r="Q985" i="25"/>
  <c r="R985" i="25"/>
  <c r="R848" i="25"/>
  <c r="Q848" i="25"/>
  <c r="S848" i="25" s="1"/>
  <c r="R696" i="25"/>
  <c r="Q696" i="25"/>
  <c r="Q1131" i="25"/>
  <c r="R1131" i="25"/>
  <c r="Q1128" i="25"/>
  <c r="R1128" i="25"/>
  <c r="Q705" i="25"/>
  <c r="R705" i="25"/>
  <c r="Q1135" i="25"/>
  <c r="S1135" i="25" s="1"/>
  <c r="R1135" i="25"/>
  <c r="R1133" i="25"/>
  <c r="Q1133" i="25"/>
  <c r="S1133" i="25" s="1"/>
  <c r="Q559" i="25"/>
  <c r="S559" i="25" s="1"/>
  <c r="R1567" i="25"/>
  <c r="Q1567" i="25"/>
  <c r="R1426" i="25"/>
  <c r="Q1426" i="25"/>
  <c r="S1426" i="25" s="1"/>
  <c r="R1563" i="25"/>
  <c r="Q1563" i="25"/>
  <c r="S1563" i="25" s="1"/>
  <c r="R1560" i="25"/>
  <c r="Q1560" i="25"/>
  <c r="Q1568" i="25"/>
  <c r="R1568" i="25"/>
  <c r="R1571" i="25"/>
  <c r="Q1571" i="25"/>
  <c r="S1571" i="25" s="1"/>
  <c r="Q1700" i="25"/>
  <c r="R1700" i="25"/>
  <c r="Q1558" i="25"/>
  <c r="R1558" i="25"/>
  <c r="R1698" i="25"/>
  <c r="Q1698" i="25"/>
  <c r="Q1566" i="25"/>
  <c r="R116" i="25"/>
  <c r="R403" i="25"/>
  <c r="Q411" i="25"/>
  <c r="S411" i="25" s="1"/>
  <c r="Q267" i="25"/>
  <c r="S267" i="25" s="1"/>
  <c r="Q265" i="25"/>
  <c r="S265" i="25" s="1"/>
  <c r="R410" i="25"/>
  <c r="Q129" i="25"/>
  <c r="R121" i="25"/>
  <c r="R258" i="25"/>
  <c r="R417" i="25"/>
  <c r="R269" i="25"/>
  <c r="R549" i="25"/>
  <c r="Q549" i="25"/>
  <c r="Q131" i="25"/>
  <c r="Q417" i="25"/>
  <c r="Q551" i="25"/>
  <c r="R994" i="25"/>
  <c r="Q994" i="25"/>
  <c r="R989" i="25"/>
  <c r="Q989" i="25"/>
  <c r="S989" i="25" s="1"/>
  <c r="Q978" i="25"/>
  <c r="R978" i="25"/>
  <c r="S978" i="25" s="1"/>
  <c r="R700" i="25"/>
  <c r="Q700" i="25"/>
  <c r="S700" i="25" s="1"/>
  <c r="Q690" i="25"/>
  <c r="S690" i="25" s="1"/>
  <c r="R690" i="25"/>
  <c r="Q1132" i="25"/>
  <c r="R1132" i="25"/>
  <c r="Q980" i="25"/>
  <c r="R980" i="25"/>
  <c r="R694" i="25"/>
  <c r="Q694" i="25"/>
  <c r="S694" i="25" s="1"/>
  <c r="R1137" i="25"/>
  <c r="Q1137" i="25"/>
  <c r="Q123" i="25"/>
  <c r="R274" i="25"/>
  <c r="R1279" i="25"/>
  <c r="Q1279" i="25"/>
  <c r="S1279" i="25" s="1"/>
  <c r="R1556" i="25"/>
  <c r="Q1556" i="25"/>
  <c r="S1556" i="25" s="1"/>
  <c r="R1699" i="25"/>
  <c r="Q1699" i="25"/>
  <c r="R1269" i="25"/>
  <c r="Q1269" i="25"/>
  <c r="S1269" i="25" s="1"/>
  <c r="R1704" i="25"/>
  <c r="Q1704" i="25"/>
  <c r="S1704" i="25" s="1"/>
  <c r="Q1701" i="25"/>
  <c r="R1701" i="25"/>
  <c r="R1708" i="25"/>
  <c r="Q1708" i="25"/>
  <c r="R1267" i="25"/>
  <c r="Q1267" i="25"/>
  <c r="S1267" i="25" s="1"/>
  <c r="R1702" i="25"/>
  <c r="Q1702" i="25"/>
  <c r="S1702" i="25" s="1"/>
  <c r="Q115" i="25"/>
  <c r="Q556" i="25"/>
  <c r="S556" i="25" s="1"/>
  <c r="R555" i="25"/>
  <c r="Q409" i="25"/>
  <c r="R260" i="25"/>
  <c r="S260" i="25" s="1"/>
  <c r="Q275" i="25"/>
  <c r="S275" i="25" s="1"/>
  <c r="Q558" i="25"/>
  <c r="R129" i="25"/>
  <c r="Q117" i="25"/>
  <c r="R561" i="25"/>
  <c r="S561" i="25" s="1"/>
  <c r="R402" i="25"/>
  <c r="S402" i="25" s="1"/>
  <c r="R405" i="25"/>
  <c r="Q555" i="25"/>
  <c r="S336" i="25"/>
  <c r="R408" i="25"/>
  <c r="R131" i="25"/>
  <c r="R562" i="25"/>
  <c r="R702" i="25"/>
  <c r="Q702" i="25"/>
  <c r="S702" i="25" s="1"/>
  <c r="Q698" i="25"/>
  <c r="S698" i="25" s="1"/>
  <c r="R698" i="25"/>
  <c r="R993" i="25"/>
  <c r="Q993" i="25"/>
  <c r="R1130" i="25"/>
  <c r="Q1130" i="25"/>
  <c r="Q704" i="25"/>
  <c r="R704" i="25"/>
  <c r="R834" i="25"/>
  <c r="Q834" i="25"/>
  <c r="Q1136" i="25"/>
  <c r="S1136" i="25" s="1"/>
  <c r="R1136" i="25"/>
  <c r="Q984" i="25"/>
  <c r="S984" i="25" s="1"/>
  <c r="R984" i="25"/>
  <c r="R835" i="25"/>
  <c r="Q835" i="25"/>
  <c r="S835" i="25" s="1"/>
  <c r="R123" i="25"/>
  <c r="R272" i="25"/>
  <c r="S272" i="25" s="1"/>
  <c r="R1427" i="25"/>
  <c r="Q1427" i="25"/>
  <c r="R1566" i="25"/>
  <c r="S1566" i="25" s="1"/>
  <c r="Q1703" i="25"/>
  <c r="R1703" i="25"/>
  <c r="S1703" i="25" s="1"/>
  <c r="Q1276" i="25"/>
  <c r="S1276" i="25" s="1"/>
  <c r="R1276" i="25"/>
  <c r="Q1712" i="25"/>
  <c r="R1712" i="25"/>
  <c r="R1705" i="25"/>
  <c r="Q1705" i="25"/>
  <c r="Q1273" i="25"/>
  <c r="R1273" i="25"/>
  <c r="Q1270" i="25"/>
  <c r="R1270" i="25"/>
  <c r="R1706" i="25"/>
  <c r="Q1706" i="25"/>
  <c r="S1706" i="25" s="1"/>
  <c r="R115" i="25"/>
  <c r="R416" i="25"/>
  <c r="R271" i="25"/>
  <c r="R554" i="25"/>
  <c r="Q258" i="25"/>
  <c r="S258" i="25" s="1"/>
  <c r="Q273" i="25"/>
  <c r="S273" i="25" s="1"/>
  <c r="Q410" i="25"/>
  <c r="S410" i="25" s="1"/>
  <c r="Q125" i="25"/>
  <c r="S125" i="25" s="1"/>
  <c r="R117" i="25"/>
  <c r="R268" i="25"/>
  <c r="R563" i="25"/>
  <c r="R409" i="25"/>
  <c r="R557" i="25"/>
  <c r="S120" i="25"/>
  <c r="S128" i="25"/>
  <c r="R692" i="25"/>
  <c r="Q692" i="25"/>
  <c r="Q695" i="25"/>
  <c r="R695" i="25"/>
  <c r="R1123" i="25"/>
  <c r="Q1123" i="25"/>
  <c r="S1123" i="25" s="1"/>
  <c r="R1134" i="25"/>
  <c r="Q1134" i="25"/>
  <c r="S1134" i="25" s="1"/>
  <c r="Q979" i="25"/>
  <c r="S979" i="25" s="1"/>
  <c r="R979" i="25"/>
  <c r="Q838" i="25"/>
  <c r="S838" i="25" s="1"/>
  <c r="R838" i="25"/>
  <c r="Q837" i="25"/>
  <c r="R837" i="25"/>
  <c r="S837" i="25" s="1"/>
  <c r="R988" i="25"/>
  <c r="Q988" i="25"/>
  <c r="S988" i="25" s="1"/>
  <c r="Q839" i="25"/>
  <c r="R839" i="25"/>
  <c r="Q118" i="25"/>
  <c r="S118" i="25" s="1"/>
  <c r="Q263" i="25"/>
  <c r="S263" i="25" s="1"/>
  <c r="Q1275" i="25"/>
  <c r="R1275" i="25"/>
  <c r="R1268" i="25"/>
  <c r="Q1268" i="25"/>
  <c r="S1268" i="25" s="1"/>
  <c r="Q1707" i="25"/>
  <c r="R1707" i="25"/>
  <c r="Q1280" i="25"/>
  <c r="S1280" i="25" s="1"/>
  <c r="R1280" i="25"/>
  <c r="Q1266" i="25"/>
  <c r="R1266" i="25"/>
  <c r="Q1709" i="25"/>
  <c r="R1709" i="25"/>
  <c r="S1709" i="25" s="1"/>
  <c r="Q1277" i="25"/>
  <c r="S1277" i="25" s="1"/>
  <c r="R1277" i="25"/>
  <c r="R1415" i="25"/>
  <c r="Q1415" i="25"/>
  <c r="Q1710" i="25"/>
  <c r="R1710" i="25"/>
  <c r="Q127" i="25"/>
  <c r="S127" i="25" s="1"/>
  <c r="Q404" i="25"/>
  <c r="S404" i="25" s="1"/>
  <c r="Q408" i="25"/>
  <c r="S408" i="25" s="1"/>
  <c r="Q130" i="25"/>
  <c r="S130" i="25" s="1"/>
  <c r="Q560" i="25"/>
  <c r="S560" i="25" s="1"/>
  <c r="R261" i="25"/>
  <c r="R125" i="25"/>
  <c r="Q550" i="25"/>
  <c r="S550" i="25" s="1"/>
  <c r="R558" i="25"/>
  <c r="Q274" i="25"/>
  <c r="R418" i="25"/>
  <c r="Q554" i="25"/>
  <c r="S554" i="25" s="1"/>
  <c r="S110" i="25"/>
  <c r="S360" i="25"/>
  <c r="S369" i="25"/>
  <c r="S91" i="25"/>
  <c r="Q1597" i="25"/>
  <c r="R1021" i="25"/>
  <c r="Q586" i="25"/>
  <c r="S327" i="25"/>
  <c r="S106" i="25"/>
  <c r="R1539" i="25"/>
  <c r="Q1396" i="25"/>
  <c r="R1515" i="25"/>
  <c r="R1397" i="25"/>
  <c r="Q1680" i="25"/>
  <c r="R1255" i="25"/>
  <c r="R1681" i="25"/>
  <c r="Q1398" i="25"/>
  <c r="Q1259" i="25"/>
  <c r="Q1684" i="25"/>
  <c r="Q1261" i="25"/>
  <c r="Q1354" i="25"/>
  <c r="R1404" i="25"/>
  <c r="Q1394" i="25"/>
  <c r="Q1691" i="25"/>
  <c r="R870" i="25"/>
  <c r="Q876" i="25"/>
  <c r="R974" i="25"/>
  <c r="R871" i="25"/>
  <c r="Q886" i="25"/>
  <c r="R1027" i="25"/>
  <c r="Q1014" i="25"/>
  <c r="Q594" i="25"/>
  <c r="R589" i="25"/>
  <c r="R585" i="25"/>
  <c r="Q585" i="25"/>
  <c r="R595" i="25"/>
  <c r="S595" i="25" s="1"/>
  <c r="Q584" i="25"/>
  <c r="R599" i="25"/>
  <c r="R593" i="25"/>
  <c r="S593" i="25" s="1"/>
  <c r="R607" i="25"/>
  <c r="Q1020" i="25"/>
  <c r="R1120" i="25"/>
  <c r="Q871" i="25"/>
  <c r="R883" i="25"/>
  <c r="Q728" i="25"/>
  <c r="Q596" i="25"/>
  <c r="Q591" i="25"/>
  <c r="R588" i="25"/>
  <c r="Q588" i="25"/>
  <c r="R590" i="25"/>
  <c r="R586" i="25"/>
  <c r="R594" i="25"/>
  <c r="Q281" i="25"/>
  <c r="R280" i="25"/>
  <c r="R282" i="25"/>
  <c r="R278" i="25"/>
  <c r="R289" i="25"/>
  <c r="S289" i="25" s="1"/>
  <c r="R435" i="25"/>
  <c r="S435" i="25" s="1"/>
  <c r="Q434" i="25"/>
  <c r="S434" i="25" s="1"/>
  <c r="R425" i="25"/>
  <c r="Q426" i="25"/>
  <c r="S426" i="25" s="1"/>
  <c r="R421" i="25"/>
  <c r="R292" i="25"/>
  <c r="Q427" i="25"/>
  <c r="R136" i="25"/>
  <c r="R141" i="25"/>
  <c r="R140" i="25"/>
  <c r="Q140" i="25"/>
  <c r="Q134" i="25"/>
  <c r="Q143" i="25"/>
  <c r="R146" i="25"/>
  <c r="Q276" i="25"/>
  <c r="Q291" i="25"/>
  <c r="S291" i="25" s="1"/>
  <c r="Q283" i="25"/>
  <c r="Q286" i="25"/>
  <c r="S286" i="25" s="1"/>
  <c r="Q287" i="25"/>
  <c r="Q277" i="25"/>
  <c r="R284" i="25"/>
  <c r="S284" i="25" s="1"/>
  <c r="R281" i="25"/>
  <c r="Q282" i="25"/>
  <c r="R283" i="25"/>
  <c r="R277" i="25"/>
  <c r="Q425" i="25"/>
  <c r="Q293" i="25"/>
  <c r="S293" i="25" s="1"/>
  <c r="Q433" i="25"/>
  <c r="Q421" i="25"/>
  <c r="S421" i="25" s="1"/>
  <c r="R433" i="25"/>
  <c r="Q288" i="25"/>
  <c r="S288" i="25" s="1"/>
  <c r="Q424" i="25"/>
  <c r="S424" i="25" s="1"/>
  <c r="R287" i="25"/>
  <c r="R147" i="25"/>
  <c r="R132" i="25"/>
  <c r="Q138" i="25"/>
  <c r="S138" i="25" s="1"/>
  <c r="R134" i="25"/>
  <c r="R135" i="25"/>
  <c r="S135" i="25" s="1"/>
  <c r="R142" i="25"/>
  <c r="Q147" i="25"/>
  <c r="R276" i="25"/>
  <c r="Q292" i="25"/>
  <c r="Q278" i="25"/>
  <c r="S278" i="25" s="1"/>
  <c r="Q290" i="25"/>
  <c r="S290" i="25" s="1"/>
  <c r="Q280" i="25"/>
  <c r="S280" i="25" s="1"/>
  <c r="R428" i="25"/>
  <c r="S428" i="25" s="1"/>
  <c r="Q285" i="25"/>
  <c r="S285" i="25" s="1"/>
  <c r="R432" i="25"/>
  <c r="S432" i="25" s="1"/>
  <c r="Q431" i="25"/>
  <c r="S431" i="25" s="1"/>
  <c r="Q437" i="25"/>
  <c r="S437" i="25" s="1"/>
  <c r="Q420" i="25"/>
  <c r="Q429" i="25"/>
  <c r="R420" i="25"/>
  <c r="R429" i="25"/>
  <c r="R427" i="25"/>
  <c r="Q139" i="25"/>
  <c r="R139" i="25"/>
  <c r="R133" i="25"/>
  <c r="R145" i="25"/>
  <c r="S145" i="25" s="1"/>
  <c r="Q146" i="25"/>
  <c r="Q142" i="25"/>
  <c r="Q132" i="25"/>
  <c r="S22" i="25"/>
  <c r="Q1364" i="25"/>
  <c r="Q885" i="25"/>
  <c r="R831" i="25"/>
  <c r="Q1258" i="25"/>
  <c r="Q1254" i="25"/>
  <c r="Q1549" i="25"/>
  <c r="Q1544" i="25"/>
  <c r="Q1453" i="25"/>
  <c r="Q958" i="25"/>
  <c r="Q1027" i="25"/>
  <c r="R1022" i="25"/>
  <c r="S1022" i="25" s="1"/>
  <c r="Q1550" i="25"/>
  <c r="Q1540" i="25"/>
  <c r="R1689" i="25"/>
  <c r="Q1687" i="25"/>
  <c r="Q967" i="25"/>
  <c r="Q1683" i="25"/>
  <c r="R717" i="25"/>
  <c r="Q808" i="25"/>
  <c r="Q870" i="25"/>
  <c r="Q1019" i="25"/>
  <c r="R879" i="25"/>
  <c r="R885" i="25"/>
  <c r="S885" i="25" s="1"/>
  <c r="Q1692" i="25"/>
  <c r="Q1693" i="25"/>
  <c r="Q1400" i="25"/>
  <c r="R1694" i="25"/>
  <c r="R1549" i="25"/>
  <c r="S1549" i="25" s="1"/>
  <c r="R1690" i="25"/>
  <c r="R1696" i="25"/>
  <c r="Q1409" i="25"/>
  <c r="Q1109" i="25"/>
  <c r="Q1404" i="25"/>
  <c r="Q963" i="25"/>
  <c r="R1105" i="25"/>
  <c r="R1262" i="25"/>
  <c r="R1118" i="25"/>
  <c r="Q1263" i="25"/>
  <c r="Q1647" i="25"/>
  <c r="Q1457" i="25"/>
  <c r="Q791" i="25"/>
  <c r="R1020" i="25"/>
  <c r="Q1024" i="25"/>
  <c r="Q743" i="25"/>
  <c r="R1017" i="25"/>
  <c r="Q879" i="25"/>
  <c r="S879" i="25" s="1"/>
  <c r="R875" i="25"/>
  <c r="Q1030" i="25"/>
  <c r="Q738" i="25"/>
  <c r="R728" i="25"/>
  <c r="Q884" i="25"/>
  <c r="R734" i="25"/>
  <c r="Q877" i="25"/>
  <c r="R1014" i="25"/>
  <c r="R1259" i="25"/>
  <c r="S1259" i="25" s="1"/>
  <c r="R1257" i="25"/>
  <c r="R1542" i="25"/>
  <c r="R1653" i="25"/>
  <c r="Q882" i="25"/>
  <c r="R1028" i="25"/>
  <c r="Q729" i="25"/>
  <c r="R712" i="25"/>
  <c r="Q734" i="25"/>
  <c r="R1107" i="25"/>
  <c r="R976" i="25"/>
  <c r="Q1552" i="25"/>
  <c r="Q1553" i="25"/>
  <c r="Q1260" i="25"/>
  <c r="R1692" i="25"/>
  <c r="Q1111" i="25"/>
  <c r="R1409" i="25"/>
  <c r="R1537" i="25"/>
  <c r="R1395" i="25"/>
  <c r="Q1547" i="25"/>
  <c r="R1112" i="25"/>
  <c r="Q1264" i="25"/>
  <c r="R966" i="25"/>
  <c r="Q819" i="25"/>
  <c r="Q1681" i="25"/>
  <c r="S1681" i="25" s="1"/>
  <c r="Q821" i="25"/>
  <c r="Q1407" i="25"/>
  <c r="R1597" i="25"/>
  <c r="R928" i="25"/>
  <c r="R958" i="25"/>
  <c r="R881" i="25"/>
  <c r="Q731" i="25"/>
  <c r="R886" i="25"/>
  <c r="Q852" i="25"/>
  <c r="Q1029" i="25"/>
  <c r="Q1026" i="25"/>
  <c r="R730" i="25"/>
  <c r="Q874" i="25"/>
  <c r="R1026" i="25"/>
  <c r="R877" i="25"/>
  <c r="R876" i="25"/>
  <c r="S876" i="25" s="1"/>
  <c r="Q1315" i="25"/>
  <c r="Q1606" i="25"/>
  <c r="R1606" i="25"/>
  <c r="Q1667" i="25"/>
  <c r="R1453" i="25"/>
  <c r="Q1403" i="25"/>
  <c r="R1249" i="25"/>
  <c r="R1265" i="25"/>
  <c r="Q1303" i="25"/>
  <c r="R1461" i="25"/>
  <c r="R1463" i="25"/>
  <c r="R1460" i="25"/>
  <c r="Q1450" i="25"/>
  <c r="Q1695" i="25"/>
  <c r="R1695" i="25"/>
  <c r="Q1401" i="25"/>
  <c r="Q733" i="25"/>
  <c r="R733" i="25"/>
  <c r="Q1018" i="25"/>
  <c r="R1023" i="25"/>
  <c r="Q741" i="25"/>
  <c r="R872" i="25"/>
  <c r="Q779" i="25"/>
  <c r="R1015" i="25"/>
  <c r="R742" i="25"/>
  <c r="Q727" i="25"/>
  <c r="Q730" i="25"/>
  <c r="Q1021" i="25"/>
  <c r="S1021" i="25" s="1"/>
  <c r="Q883" i="25"/>
  <c r="R884" i="25"/>
  <c r="R1019" i="25"/>
  <c r="R1030" i="25"/>
  <c r="Q740" i="25"/>
  <c r="Q1017" i="25"/>
  <c r="Q732" i="25"/>
  <c r="R736" i="25"/>
  <c r="Q756" i="25"/>
  <c r="Q881" i="25"/>
  <c r="Q726" i="25"/>
  <c r="R743" i="25"/>
  <c r="R726" i="25"/>
  <c r="R882" i="25"/>
  <c r="R727" i="25"/>
  <c r="Q1025" i="25"/>
  <c r="R1025" i="25"/>
  <c r="Q974" i="25"/>
  <c r="Q822" i="25"/>
  <c r="Q1031" i="25"/>
  <c r="R1031" i="25"/>
  <c r="R1018" i="25"/>
  <c r="Q872" i="25"/>
  <c r="Q1023" i="25"/>
  <c r="S1023" i="25" s="1"/>
  <c r="R741" i="25"/>
  <c r="R738" i="25"/>
  <c r="Q1015" i="25"/>
  <c r="R732" i="25"/>
  <c r="R874" i="25"/>
  <c r="R1086" i="25"/>
  <c r="R1013" i="25"/>
  <c r="R1029" i="25"/>
  <c r="Q875" i="25"/>
  <c r="R737" i="25"/>
  <c r="R729" i="25"/>
  <c r="Q736" i="25"/>
  <c r="S736" i="25" s="1"/>
  <c r="Q742" i="25"/>
  <c r="R740" i="25"/>
  <c r="Q1084" i="25"/>
  <c r="R1089" i="25"/>
  <c r="R1024" i="25"/>
  <c r="R731" i="25"/>
  <c r="R748" i="25"/>
  <c r="Q856" i="25"/>
  <c r="Q1016" i="25"/>
  <c r="R1016" i="25"/>
  <c r="Q1054" i="25"/>
  <c r="R1104" i="25"/>
  <c r="Q975" i="25"/>
  <c r="R1528" i="25"/>
  <c r="Q1307" i="25"/>
  <c r="R1313" i="25"/>
  <c r="R1526" i="25"/>
  <c r="Q1498" i="25"/>
  <c r="Q1592" i="25"/>
  <c r="R1656" i="25"/>
  <c r="R1593" i="25"/>
  <c r="Q1598" i="25"/>
  <c r="Q1448" i="25"/>
  <c r="R1517" i="25"/>
  <c r="R1446" i="25"/>
  <c r="Q1661" i="25"/>
  <c r="R1487" i="25"/>
  <c r="Q1317" i="25"/>
  <c r="R826" i="25"/>
  <c r="R829" i="25"/>
  <c r="R964" i="25"/>
  <c r="R641" i="25"/>
  <c r="Q961" i="25"/>
  <c r="Q830" i="25"/>
  <c r="R1601" i="25"/>
  <c r="R1641" i="25"/>
  <c r="Q1622" i="25"/>
  <c r="R1442" i="25"/>
  <c r="Q1607" i="25"/>
  <c r="R1304" i="25"/>
  <c r="Q1314" i="25"/>
  <c r="Q1447" i="25"/>
  <c r="R1631" i="25"/>
  <c r="Q1456" i="25"/>
  <c r="R1455" i="25"/>
  <c r="Q1643" i="25"/>
  <c r="Q1310" i="25"/>
  <c r="R1591" i="25"/>
  <c r="Q1460" i="25"/>
  <c r="R1654" i="25"/>
  <c r="Q1449" i="25"/>
  <c r="R1312" i="25"/>
  <c r="R1599" i="25"/>
  <c r="R1462" i="25"/>
  <c r="R1534" i="25"/>
  <c r="Q1309" i="25"/>
  <c r="Q1451" i="25"/>
  <c r="R1494" i="25"/>
  <c r="R1602" i="25"/>
  <c r="Q1588" i="25"/>
  <c r="Q1574" i="25"/>
  <c r="Q1603" i="25"/>
  <c r="R969" i="25"/>
  <c r="R823" i="25"/>
  <c r="Q1121" i="25"/>
  <c r="Q1114" i="25"/>
  <c r="Q598" i="25"/>
  <c r="R880" i="25"/>
  <c r="R735" i="25"/>
  <c r="Q873" i="25"/>
  <c r="R878" i="25"/>
  <c r="Q670" i="25"/>
  <c r="R764" i="25"/>
  <c r="Q799" i="25"/>
  <c r="R887" i="25"/>
  <c r="Q599" i="25"/>
  <c r="S599" i="25" s="1"/>
  <c r="Q739" i="25"/>
  <c r="R925" i="25"/>
  <c r="R1454" i="25"/>
  <c r="Q1605" i="25"/>
  <c r="R1512" i="25"/>
  <c r="R1478" i="25"/>
  <c r="Q1306" i="25"/>
  <c r="R1308" i="25"/>
  <c r="Q1579" i="25"/>
  <c r="R1457" i="25"/>
  <c r="Q1311" i="25"/>
  <c r="Q1586" i="25"/>
  <c r="R1510" i="25"/>
  <c r="Q1604" i="25"/>
  <c r="Q1590" i="25"/>
  <c r="Q1316" i="25"/>
  <c r="Q1319" i="25"/>
  <c r="R1664" i="25"/>
  <c r="Q1658" i="25"/>
  <c r="Q1504" i="25"/>
  <c r="R1458" i="25"/>
  <c r="Q1430" i="25"/>
  <c r="Q1645" i="25"/>
  <c r="Q1302" i="25"/>
  <c r="R1452" i="25"/>
  <c r="Q1660" i="25"/>
  <c r="R1108" i="25"/>
  <c r="Q816" i="25"/>
  <c r="Q976" i="25"/>
  <c r="Q1461" i="25"/>
  <c r="Q1600" i="25"/>
  <c r="R1318" i="25"/>
  <c r="R1303" i="25"/>
  <c r="Q1524" i="25"/>
  <c r="R1611" i="25"/>
  <c r="R1315" i="25"/>
  <c r="R1483" i="25"/>
  <c r="R1305" i="25"/>
  <c r="R1450" i="25"/>
  <c r="Q1463" i="25"/>
  <c r="Q1666" i="25"/>
  <c r="Q1117" i="25"/>
  <c r="R1585" i="25"/>
  <c r="Q1486" i="25"/>
  <c r="R1594" i="25"/>
  <c r="Q1595" i="25"/>
  <c r="R1459" i="25"/>
  <c r="R1596" i="25"/>
  <c r="R1582" i="25"/>
  <c r="R962" i="25"/>
  <c r="S422" i="25"/>
  <c r="R1448" i="25"/>
  <c r="Q1446" i="25"/>
  <c r="Q1175" i="25"/>
  <c r="R1306" i="25"/>
  <c r="R1169" i="25"/>
  <c r="S1169" i="25" s="1"/>
  <c r="Q1174" i="25"/>
  <c r="S1174" i="25" s="1"/>
  <c r="R1447" i="25"/>
  <c r="Q1168" i="25"/>
  <c r="S1168" i="25" s="1"/>
  <c r="R1162" i="25"/>
  <c r="S1162" i="25" s="1"/>
  <c r="Q1602" i="25"/>
  <c r="Q925" i="25"/>
  <c r="Q735" i="25"/>
  <c r="Q887" i="25"/>
  <c r="R598" i="25"/>
  <c r="R1456" i="25"/>
  <c r="R739" i="25"/>
  <c r="Q878" i="25"/>
  <c r="Q880" i="25"/>
  <c r="R873" i="25"/>
  <c r="Q1455" i="25"/>
  <c r="R1164" i="25"/>
  <c r="S1164" i="25" s="1"/>
  <c r="Q1458" i="25"/>
  <c r="R1314" i="25"/>
  <c r="R1163" i="25"/>
  <c r="S1163" i="25" s="1"/>
  <c r="R1172" i="25"/>
  <c r="S1172" i="25" s="1"/>
  <c r="Q1452" i="25"/>
  <c r="R1598" i="25"/>
  <c r="R1316" i="25"/>
  <c r="R574" i="25"/>
  <c r="S353" i="25"/>
  <c r="R816" i="25"/>
  <c r="R1317" i="25"/>
  <c r="R1590" i="25"/>
  <c r="R1605" i="25"/>
  <c r="Q1454" i="25"/>
  <c r="Q1313" i="25"/>
  <c r="R961" i="25"/>
  <c r="Q1593" i="25"/>
  <c r="Q1459" i="25"/>
  <c r="R1307" i="25"/>
  <c r="Q579" i="25"/>
  <c r="R1595" i="25"/>
  <c r="Q1170" i="25"/>
  <c r="R1167" i="25"/>
  <c r="S1167" i="25" s="1"/>
  <c r="Q1304" i="25"/>
  <c r="Q1596" i="25"/>
  <c r="R1592" i="25"/>
  <c r="S1592" i="25" s="1"/>
  <c r="Q1160" i="25"/>
  <c r="S1160" i="25" s="1"/>
  <c r="Q1312" i="25"/>
  <c r="Q1594" i="25"/>
  <c r="R1449" i="25"/>
  <c r="R1607" i="25"/>
  <c r="F59" i="36"/>
  <c r="Q1305" i="25"/>
  <c r="S1305" i="25" s="1"/>
  <c r="Q1462" i="25"/>
  <c r="R1600" i="25"/>
  <c r="Q1318" i="25"/>
  <c r="S368" i="25"/>
  <c r="Q1591" i="25"/>
  <c r="R1319" i="25"/>
  <c r="R1311" i="25"/>
  <c r="Q573" i="25"/>
  <c r="Q1171" i="25"/>
  <c r="S1171" i="25" s="1"/>
  <c r="M58" i="36"/>
  <c r="E58" i="36"/>
  <c r="L59" i="36"/>
  <c r="R579" i="25"/>
  <c r="K59" i="36"/>
  <c r="K29" i="27"/>
  <c r="L29" i="27" s="1"/>
  <c r="L25" i="27"/>
  <c r="Q570" i="25"/>
  <c r="Q1599" i="25"/>
  <c r="R1451" i="25"/>
  <c r="Q1308" i="25"/>
  <c r="R1310" i="25"/>
  <c r="R572" i="25"/>
  <c r="Q568" i="25"/>
  <c r="T58" i="36"/>
  <c r="E25" i="27"/>
  <c r="D29" i="27"/>
  <c r="H29" i="27"/>
  <c r="I29" i="27" s="1"/>
  <c r="I25" i="27"/>
  <c r="M59" i="36"/>
  <c r="R573" i="25"/>
  <c r="Q829" i="25"/>
  <c r="R569" i="25"/>
  <c r="Q565" i="25"/>
  <c r="Q580" i="25"/>
  <c r="Q575" i="25"/>
  <c r="Q566" i="25"/>
  <c r="S59" i="36"/>
  <c r="N59" i="36"/>
  <c r="Q581" i="25"/>
  <c r="R581" i="25"/>
  <c r="Q577" i="25"/>
  <c r="Q1166" i="25"/>
  <c r="S1166" i="25" s="1"/>
  <c r="Q61" i="36"/>
  <c r="H59" i="36"/>
  <c r="N58" i="36"/>
  <c r="R1604" i="25"/>
  <c r="S1604" i="25" s="1"/>
  <c r="R1302" i="25"/>
  <c r="R568" i="25"/>
  <c r="Q569" i="25"/>
  <c r="Q576" i="25"/>
  <c r="R58" i="36"/>
  <c r="H58" i="36"/>
  <c r="U51" i="36"/>
  <c r="H61" i="36"/>
  <c r="T61" i="36"/>
  <c r="R1173" i="25"/>
  <c r="S1173" i="25" s="1"/>
  <c r="F61" i="36"/>
  <c r="E59" i="36"/>
  <c r="R1603" i="25"/>
  <c r="S1603" i="25" s="1"/>
  <c r="R576" i="25"/>
  <c r="R567" i="25"/>
  <c r="R564" i="25"/>
  <c r="Q574" i="25"/>
  <c r="S574" i="25" s="1"/>
  <c r="Q59" i="36"/>
  <c r="M61" i="36"/>
  <c r="K58" i="36"/>
  <c r="N61" i="36"/>
  <c r="R59" i="36"/>
  <c r="R1309" i="25"/>
  <c r="R571" i="25"/>
  <c r="R565" i="25"/>
  <c r="Q571" i="25"/>
  <c r="R580" i="25"/>
  <c r="G58" i="36"/>
  <c r="K61" i="36"/>
  <c r="R61" i="36"/>
  <c r="L58" i="36"/>
  <c r="F58" i="36"/>
  <c r="R577" i="25"/>
  <c r="R566" i="25"/>
  <c r="S566" i="25" s="1"/>
  <c r="R578" i="25"/>
  <c r="R570" i="25"/>
  <c r="Q564" i="25"/>
  <c r="G59" i="36"/>
  <c r="I59" i="36" s="1"/>
  <c r="T59" i="36"/>
  <c r="R1950" i="12"/>
  <c r="R3904" i="12" s="1"/>
  <c r="S61" i="36"/>
  <c r="G61" i="36"/>
  <c r="S58" i="36"/>
  <c r="R3903" i="12"/>
  <c r="N122" i="36"/>
  <c r="N115" i="36"/>
  <c r="N98" i="36"/>
  <c r="N123" i="36"/>
  <c r="N106" i="36"/>
  <c r="N121" i="36"/>
  <c r="N110" i="36"/>
  <c r="N126" i="36"/>
  <c r="N107" i="36"/>
  <c r="N101" i="36"/>
  <c r="N102" i="36"/>
  <c r="N96" i="36"/>
  <c r="N100" i="36"/>
  <c r="N109" i="36"/>
  <c r="N108" i="36"/>
  <c r="N99" i="36"/>
  <c r="N120" i="36"/>
  <c r="N105" i="36"/>
  <c r="N97" i="36"/>
  <c r="N113" i="36"/>
  <c r="N127" i="36"/>
  <c r="N119" i="36"/>
  <c r="N117" i="36"/>
  <c r="N114" i="36"/>
  <c r="N116" i="36"/>
  <c r="N128" i="36"/>
  <c r="N118" i="36"/>
  <c r="N134" i="36"/>
  <c r="O51" i="36"/>
  <c r="R55" i="36"/>
  <c r="R136" i="36"/>
  <c r="R3893" i="12"/>
  <c r="R3910" i="12" s="1"/>
  <c r="F3911" i="12"/>
  <c r="G106" i="36"/>
  <c r="G97" i="36"/>
  <c r="G98" i="36"/>
  <c r="G122" i="36"/>
  <c r="G116" i="36"/>
  <c r="G117" i="36"/>
  <c r="G102" i="36"/>
  <c r="G115" i="36"/>
  <c r="G127" i="36"/>
  <c r="G128" i="36"/>
  <c r="G105" i="36"/>
  <c r="G107" i="36"/>
  <c r="G134" i="36"/>
  <c r="G121" i="36"/>
  <c r="G113" i="36"/>
  <c r="G101" i="36"/>
  <c r="G123" i="36"/>
  <c r="G110" i="36"/>
  <c r="G114" i="36"/>
  <c r="G119" i="36"/>
  <c r="G99" i="36"/>
  <c r="G109" i="36"/>
  <c r="G120" i="36"/>
  <c r="G100" i="36"/>
  <c r="G108" i="36"/>
  <c r="G118" i="36"/>
  <c r="G96" i="36"/>
  <c r="G126" i="36"/>
  <c r="N55" i="36"/>
  <c r="N136" i="36"/>
  <c r="R3898" i="12"/>
  <c r="K55" i="36"/>
  <c r="O49" i="36"/>
  <c r="K136" i="36"/>
  <c r="E1750" i="25"/>
  <c r="E1747" i="25"/>
  <c r="E1748" i="25"/>
  <c r="E1749" i="25"/>
  <c r="T136" i="36"/>
  <c r="T55" i="36"/>
  <c r="H109" i="36"/>
  <c r="H118" i="36"/>
  <c r="H97" i="36"/>
  <c r="H106" i="36"/>
  <c r="H126" i="36"/>
  <c r="H113" i="36"/>
  <c r="H102" i="36"/>
  <c r="H114" i="36"/>
  <c r="H121" i="36"/>
  <c r="H134" i="36"/>
  <c r="H128" i="36"/>
  <c r="H108" i="36"/>
  <c r="H122" i="36"/>
  <c r="H100" i="36"/>
  <c r="H123" i="36"/>
  <c r="H105" i="36"/>
  <c r="H96" i="36"/>
  <c r="H116" i="36"/>
  <c r="H101" i="36"/>
  <c r="H107" i="36"/>
  <c r="H127" i="36"/>
  <c r="H110" i="36"/>
  <c r="H119" i="36"/>
  <c r="H115" i="36"/>
  <c r="H98" i="36"/>
  <c r="H99" i="36"/>
  <c r="H117" i="36"/>
  <c r="H120" i="36"/>
  <c r="T126" i="36"/>
  <c r="T106" i="36"/>
  <c r="T121" i="36"/>
  <c r="T101" i="36"/>
  <c r="T122" i="36"/>
  <c r="T99" i="36"/>
  <c r="T120" i="36"/>
  <c r="T100" i="36"/>
  <c r="T117" i="36"/>
  <c r="T97" i="36"/>
  <c r="T118" i="36"/>
  <c r="T98" i="36"/>
  <c r="T115" i="36"/>
  <c r="T116" i="36"/>
  <c r="T96" i="36"/>
  <c r="T113" i="36"/>
  <c r="T114" i="36"/>
  <c r="T134" i="36"/>
  <c r="T109" i="36"/>
  <c r="T119" i="36"/>
  <c r="T110" i="36"/>
  <c r="T127" i="36"/>
  <c r="T107" i="36"/>
  <c r="T128" i="36"/>
  <c r="T108" i="36"/>
  <c r="T123" i="36"/>
  <c r="T105" i="36"/>
  <c r="T102" i="36"/>
  <c r="S127" i="36"/>
  <c r="S107" i="36"/>
  <c r="S120" i="36"/>
  <c r="S100" i="36"/>
  <c r="S123" i="36"/>
  <c r="S105" i="36"/>
  <c r="S118" i="36"/>
  <c r="S98" i="36"/>
  <c r="S121" i="36"/>
  <c r="S101" i="36"/>
  <c r="S116" i="36"/>
  <c r="S96" i="36"/>
  <c r="S119" i="36"/>
  <c r="S99" i="36"/>
  <c r="S114" i="36"/>
  <c r="S117" i="36"/>
  <c r="S97" i="36"/>
  <c r="S110" i="36"/>
  <c r="S115" i="36"/>
  <c r="S128" i="36"/>
  <c r="S108" i="36"/>
  <c r="S113" i="36"/>
  <c r="S126" i="36"/>
  <c r="S106" i="36"/>
  <c r="S134" i="36"/>
  <c r="S109" i="36"/>
  <c r="S122" i="36"/>
  <c r="S102" i="36"/>
  <c r="R3909" i="12"/>
  <c r="F134" i="36"/>
  <c r="F116" i="36"/>
  <c r="F98" i="36"/>
  <c r="F109" i="36"/>
  <c r="F126" i="36"/>
  <c r="F99" i="36"/>
  <c r="F110" i="36"/>
  <c r="F119" i="36"/>
  <c r="F105" i="36"/>
  <c r="F117" i="36"/>
  <c r="F106" i="36"/>
  <c r="F97" i="36"/>
  <c r="F108" i="36"/>
  <c r="F128" i="36"/>
  <c r="F114" i="36"/>
  <c r="F120" i="36"/>
  <c r="F127" i="36"/>
  <c r="F118" i="36"/>
  <c r="F122" i="36"/>
  <c r="F96" i="36"/>
  <c r="F113" i="36"/>
  <c r="F115" i="36"/>
  <c r="F107" i="36"/>
  <c r="F100" i="36"/>
  <c r="F101" i="36"/>
  <c r="F123" i="36"/>
  <c r="F121" i="36"/>
  <c r="F102" i="36"/>
  <c r="R3897" i="12"/>
  <c r="U50" i="36"/>
  <c r="I51" i="36"/>
  <c r="R2597" i="12"/>
  <c r="R3905" i="12" s="1"/>
  <c r="F3906" i="12"/>
  <c r="E123" i="36"/>
  <c r="I87" i="36"/>
  <c r="E115" i="36"/>
  <c r="E113" i="36"/>
  <c r="E128" i="36"/>
  <c r="E121" i="36"/>
  <c r="E126" i="36"/>
  <c r="E118" i="36"/>
  <c r="E114" i="36"/>
  <c r="E96" i="36"/>
  <c r="E102" i="36"/>
  <c r="E127" i="36"/>
  <c r="E122" i="36"/>
  <c r="E120" i="36"/>
  <c r="E107" i="36"/>
  <c r="E116" i="36"/>
  <c r="E134" i="36"/>
  <c r="E100" i="36"/>
  <c r="E106" i="36"/>
  <c r="E108" i="36"/>
  <c r="E110" i="36"/>
  <c r="E117" i="36"/>
  <c r="E101" i="36"/>
  <c r="E99" i="36"/>
  <c r="E98" i="36"/>
  <c r="E119" i="36"/>
  <c r="E97" i="36"/>
  <c r="E109" i="36"/>
  <c r="E105" i="36"/>
  <c r="H55" i="36"/>
  <c r="H136" i="36"/>
  <c r="Q1601" i="25"/>
  <c r="S1601" i="25" s="1"/>
  <c r="Q578" i="25"/>
  <c r="Q572" i="25"/>
  <c r="R575" i="25"/>
  <c r="Q567" i="25"/>
  <c r="E11" i="46"/>
  <c r="C11" i="46" s="1"/>
  <c r="E61" i="36"/>
  <c r="I49" i="36"/>
  <c r="E55" i="36"/>
  <c r="E136" i="36"/>
  <c r="G55" i="36"/>
  <c r="G136" i="36"/>
  <c r="L55" i="36"/>
  <c r="L136" i="36"/>
  <c r="L117" i="36"/>
  <c r="L96" i="36"/>
  <c r="L126" i="36"/>
  <c r="L114" i="36"/>
  <c r="L122" i="36"/>
  <c r="L99" i="36"/>
  <c r="L107" i="36"/>
  <c r="L118" i="36"/>
  <c r="L108" i="36"/>
  <c r="L116" i="36"/>
  <c r="L97" i="36"/>
  <c r="L109" i="36"/>
  <c r="L98" i="36"/>
  <c r="L115" i="36"/>
  <c r="L101" i="36"/>
  <c r="L127" i="36"/>
  <c r="L123" i="36"/>
  <c r="L128" i="36"/>
  <c r="L120" i="36"/>
  <c r="L100" i="36"/>
  <c r="L134" i="36"/>
  <c r="L105" i="36"/>
  <c r="L102" i="36"/>
  <c r="L110" i="36"/>
  <c r="L119" i="36"/>
  <c r="L121" i="36"/>
  <c r="L106" i="36"/>
  <c r="L113" i="36"/>
  <c r="K100" i="36"/>
  <c r="K109" i="36"/>
  <c r="K119" i="36"/>
  <c r="K97" i="36"/>
  <c r="K98" i="36"/>
  <c r="K106" i="36"/>
  <c r="K96" i="36"/>
  <c r="K101" i="36"/>
  <c r="K102" i="36"/>
  <c r="K117" i="36"/>
  <c r="K99" i="36"/>
  <c r="K116" i="36"/>
  <c r="K120" i="36"/>
  <c r="K107" i="36"/>
  <c r="K123" i="36"/>
  <c r="K114" i="36"/>
  <c r="K134" i="36"/>
  <c r="K113" i="36"/>
  <c r="K118" i="36"/>
  <c r="O87" i="36"/>
  <c r="K122" i="36"/>
  <c r="K128" i="36"/>
  <c r="K108" i="36"/>
  <c r="K121" i="36"/>
  <c r="K115" i="36"/>
  <c r="K126" i="36"/>
  <c r="K127" i="36"/>
  <c r="K105" i="36"/>
  <c r="K110" i="36"/>
  <c r="I50" i="36"/>
  <c r="M63" i="36"/>
  <c r="M83" i="36" s="1"/>
  <c r="L61" i="36"/>
  <c r="Q58" i="36"/>
  <c r="R3907" i="12"/>
  <c r="R3908" i="12"/>
  <c r="E1742" i="25"/>
  <c r="E1745" i="25"/>
  <c r="E1743" i="25"/>
  <c r="E1744" i="25"/>
  <c r="R3902" i="12"/>
  <c r="R97" i="36"/>
  <c r="R113" i="36"/>
  <c r="R115" i="36"/>
  <c r="R100" i="36"/>
  <c r="R101" i="36"/>
  <c r="R134" i="36"/>
  <c r="R117" i="36"/>
  <c r="R114" i="36"/>
  <c r="R108" i="36"/>
  <c r="R107" i="36"/>
  <c r="R96" i="36"/>
  <c r="R102" i="36"/>
  <c r="R109" i="36"/>
  <c r="R122" i="36"/>
  <c r="R123" i="36"/>
  <c r="R106" i="36"/>
  <c r="R120" i="36"/>
  <c r="R126" i="36"/>
  <c r="R105" i="36"/>
  <c r="R116" i="36"/>
  <c r="R128" i="36"/>
  <c r="R127" i="36"/>
  <c r="R119" i="36"/>
  <c r="R121" i="36"/>
  <c r="R118" i="36"/>
  <c r="R98" i="36"/>
  <c r="R110" i="36"/>
  <c r="R99" i="36"/>
  <c r="Q122" i="36"/>
  <c r="Q116" i="36"/>
  <c r="Q121" i="36"/>
  <c r="U87" i="36"/>
  <c r="Q106" i="36"/>
  <c r="Q118" i="36"/>
  <c r="Q96" i="36"/>
  <c r="Q101" i="36"/>
  <c r="Q97" i="36"/>
  <c r="Q108" i="36"/>
  <c r="Q115" i="36"/>
  <c r="Q120" i="36"/>
  <c r="Q102" i="36"/>
  <c r="Q113" i="36"/>
  <c r="Q100" i="36"/>
  <c r="Q110" i="36"/>
  <c r="Q107" i="36"/>
  <c r="Q117" i="36"/>
  <c r="Q119" i="36"/>
  <c r="Q109" i="36"/>
  <c r="Q128" i="36"/>
  <c r="Q126" i="36"/>
  <c r="Q127" i="36"/>
  <c r="Q114" i="36"/>
  <c r="Q105" i="36"/>
  <c r="Q99" i="36"/>
  <c r="Q134" i="36"/>
  <c r="Q98" i="36"/>
  <c r="Q123" i="36"/>
  <c r="M55" i="36"/>
  <c r="M136" i="36"/>
  <c r="Q55" i="36"/>
  <c r="Q136" i="36"/>
  <c r="U49" i="36"/>
  <c r="R3900" i="12"/>
  <c r="R3899" i="12"/>
  <c r="F55" i="36"/>
  <c r="F136" i="36"/>
  <c r="M119" i="36"/>
  <c r="M106" i="36"/>
  <c r="M97" i="36"/>
  <c r="M110" i="36"/>
  <c r="M118" i="36"/>
  <c r="M126" i="36"/>
  <c r="M100" i="36"/>
  <c r="M113" i="36"/>
  <c r="M120" i="36"/>
  <c r="M107" i="36"/>
  <c r="M98" i="36"/>
  <c r="M96" i="36"/>
  <c r="M128" i="36"/>
  <c r="M117" i="36"/>
  <c r="M114" i="36"/>
  <c r="M123" i="36"/>
  <c r="M101" i="36"/>
  <c r="M121" i="36"/>
  <c r="M105" i="36"/>
  <c r="M122" i="36"/>
  <c r="M108" i="36"/>
  <c r="M102" i="36"/>
  <c r="M127" i="36"/>
  <c r="M109" i="36"/>
  <c r="M99" i="36"/>
  <c r="M115" i="36"/>
  <c r="M116" i="36"/>
  <c r="M134" i="36"/>
  <c r="S55" i="36"/>
  <c r="S136" i="36"/>
  <c r="S318" i="25"/>
  <c r="S195" i="25"/>
  <c r="S162" i="25"/>
  <c r="S239" i="25"/>
  <c r="S154" i="25"/>
  <c r="S18" i="25"/>
  <c r="S223" i="25"/>
  <c r="S81" i="25"/>
  <c r="S157" i="25"/>
  <c r="S205" i="25"/>
  <c r="S62" i="25"/>
  <c r="S19" i="25"/>
  <c r="S23" i="25"/>
  <c r="S161" i="25"/>
  <c r="S170" i="25"/>
  <c r="S248" i="25"/>
  <c r="S100" i="25"/>
  <c r="S164" i="25"/>
  <c r="S109" i="25"/>
  <c r="E12" i="46"/>
  <c r="C12" i="46" s="1"/>
  <c r="S156" i="25"/>
  <c r="S84" i="25"/>
  <c r="S958" i="25"/>
  <c r="S362" i="25"/>
  <c r="S178" i="25"/>
  <c r="S82" i="25"/>
  <c r="S98" i="25"/>
  <c r="S153" i="25"/>
  <c r="S209" i="25"/>
  <c r="S11" i="25"/>
  <c r="S307" i="25"/>
  <c r="S155" i="25"/>
  <c r="S8" i="25"/>
  <c r="S9" i="25"/>
  <c r="S14" i="25"/>
  <c r="S172" i="25"/>
  <c r="S66" i="25"/>
  <c r="S80" i="25"/>
  <c r="S37" i="25"/>
  <c r="S44" i="25"/>
  <c r="S75" i="25"/>
  <c r="S347" i="25"/>
  <c r="S111" i="25"/>
  <c r="S191" i="25"/>
  <c r="S158" i="25"/>
  <c r="S12" i="25"/>
  <c r="S253" i="25"/>
  <c r="S152" i="25"/>
  <c r="S90" i="25"/>
  <c r="R1541" i="25"/>
  <c r="R1688" i="25"/>
  <c r="Q1251" i="25"/>
  <c r="Q1537" i="25"/>
  <c r="Q1694" i="25"/>
  <c r="S1694" i="25" s="1"/>
  <c r="R1527" i="25"/>
  <c r="R1669" i="25"/>
  <c r="Q1509" i="25"/>
  <c r="Q1502" i="25"/>
  <c r="Q1475" i="25"/>
  <c r="Q1656" i="25"/>
  <c r="R1659" i="25"/>
  <c r="Q1649" i="25"/>
  <c r="Q1676" i="25"/>
  <c r="Q1637" i="25"/>
  <c r="Q1517" i="25"/>
  <c r="Q1500" i="25"/>
  <c r="Q1476" i="25"/>
  <c r="R1577" i="25"/>
  <c r="R1503" i="25"/>
  <c r="R1622" i="25"/>
  <c r="R1667" i="25"/>
  <c r="Q1510" i="25"/>
  <c r="R1352" i="25"/>
  <c r="Q1432" i="25"/>
  <c r="R1208" i="25"/>
  <c r="R1357" i="25"/>
  <c r="R1376" i="25"/>
  <c r="Q1688" i="25"/>
  <c r="Q1697" i="25"/>
  <c r="Q1190" i="25"/>
  <c r="R1401" i="25"/>
  <c r="R1548" i="25"/>
  <c r="R1552" i="25"/>
  <c r="Q1397" i="25"/>
  <c r="S1397" i="25" s="1"/>
  <c r="R1538" i="25"/>
  <c r="Q1503" i="25"/>
  <c r="Q1485" i="25"/>
  <c r="R1531" i="25"/>
  <c r="Q1654" i="25"/>
  <c r="S1654" i="25" s="1"/>
  <c r="R1648" i="25"/>
  <c r="Q1469" i="25"/>
  <c r="Q1636" i="25"/>
  <c r="R1525" i="25"/>
  <c r="R1475" i="25"/>
  <c r="Q1628" i="25"/>
  <c r="Q1490" i="25"/>
  <c r="R1644" i="25"/>
  <c r="R1678" i="25"/>
  <c r="R1492" i="25"/>
  <c r="R1651" i="25"/>
  <c r="Q1496" i="25"/>
  <c r="R1637" i="25"/>
  <c r="R1507" i="25"/>
  <c r="R1474" i="25"/>
  <c r="Q1288" i="25"/>
  <c r="Q1429" i="25"/>
  <c r="Q1440" i="25"/>
  <c r="Q1206" i="25"/>
  <c r="R1234" i="25"/>
  <c r="R1261" i="25"/>
  <c r="S1261" i="25" s="1"/>
  <c r="R1408" i="25"/>
  <c r="Q1257" i="25"/>
  <c r="R1398" i="25"/>
  <c r="R1464" i="25"/>
  <c r="R1467" i="25"/>
  <c r="Q1669" i="25"/>
  <c r="Q1624" i="25"/>
  <c r="Q1642" i="25"/>
  <c r="Q1651" i="25"/>
  <c r="R1629" i="25"/>
  <c r="Q1464" i="25"/>
  <c r="R1469" i="25"/>
  <c r="R1632" i="25"/>
  <c r="Q1471" i="25"/>
  <c r="R1617" i="25"/>
  <c r="R1530" i="25"/>
  <c r="Q1472" i="25"/>
  <c r="Q1477" i="25"/>
  <c r="R1522" i="25"/>
  <c r="R1428" i="25"/>
  <c r="Q1236" i="25"/>
  <c r="R1364" i="25"/>
  <c r="S1364" i="25" s="1"/>
  <c r="R1206" i="25"/>
  <c r="R1197" i="25"/>
  <c r="Q1730" i="25"/>
  <c r="R1248" i="25"/>
  <c r="Q1250" i="25"/>
  <c r="Q1179" i="25"/>
  <c r="R1182" i="25"/>
  <c r="R1187" i="25"/>
  <c r="R1177" i="25"/>
  <c r="Q1181" i="25"/>
  <c r="R1686" i="25"/>
  <c r="R1263" i="25"/>
  <c r="R1405" i="25"/>
  <c r="R1407" i="25"/>
  <c r="S1407" i="25" s="1"/>
  <c r="R1400" i="25"/>
  <c r="Q1690" i="25"/>
  <c r="S1690" i="25" s="1"/>
  <c r="R1341" i="25"/>
  <c r="R1219" i="25"/>
  <c r="Q1215" i="25"/>
  <c r="Q1347" i="25"/>
  <c r="R1433" i="25"/>
  <c r="R1290" i="25"/>
  <c r="R1198" i="25"/>
  <c r="Q1197" i="25"/>
  <c r="Q1376" i="25"/>
  <c r="Q1382" i="25"/>
  <c r="R1240" i="25"/>
  <c r="R1334" i="25"/>
  <c r="Q1333" i="25"/>
  <c r="Q1298" i="25"/>
  <c r="R1374" i="25"/>
  <c r="R1353" i="25"/>
  <c r="R1332" i="25"/>
  <c r="R1327" i="25"/>
  <c r="R1324" i="25"/>
  <c r="Q1391" i="25"/>
  <c r="Q1324" i="25"/>
  <c r="R1242" i="25"/>
  <c r="R1229" i="25"/>
  <c r="Q1242" i="25"/>
  <c r="Q1229" i="25"/>
  <c r="R1365" i="25"/>
  <c r="Q1286" i="25"/>
  <c r="R1239" i="25"/>
  <c r="R1435" i="25"/>
  <c r="R1436" i="25"/>
  <c r="R1330" i="25"/>
  <c r="Q1227" i="25"/>
  <c r="Q1378" i="25"/>
  <c r="Q1331" i="25"/>
  <c r="Q1389" i="25"/>
  <c r="Q1291" i="25"/>
  <c r="R1244" i="25"/>
  <c r="Q1445" i="25"/>
  <c r="Q1381" i="25"/>
  <c r="R1216" i="25"/>
  <c r="Q1340" i="25"/>
  <c r="R1294" i="25"/>
  <c r="R1516" i="25"/>
  <c r="Q1678" i="25"/>
  <c r="R1658" i="25"/>
  <c r="S1658" i="25" s="1"/>
  <c r="Q1492" i="25"/>
  <c r="Q1482" i="25"/>
  <c r="Q1641" i="25"/>
  <c r="Q1677" i="25"/>
  <c r="R1500" i="25"/>
  <c r="R1521" i="25"/>
  <c r="Q1655" i="25"/>
  <c r="Q1519" i="25"/>
  <c r="Q1512" i="25"/>
  <c r="Q1623" i="25"/>
  <c r="R1489" i="25"/>
  <c r="R1509" i="25"/>
  <c r="Q1617" i="25"/>
  <c r="R1472" i="25"/>
  <c r="R1613" i="25"/>
  <c r="Q1531" i="25"/>
  <c r="Q1657" i="25"/>
  <c r="Q1484" i="25"/>
  <c r="Q1614" i="25"/>
  <c r="Q1670" i="25"/>
  <c r="Q1589" i="25"/>
  <c r="R1493" i="25"/>
  <c r="R1523" i="25"/>
  <c r="R1649" i="25"/>
  <c r="R1672" i="25"/>
  <c r="R1473" i="25"/>
  <c r="R1465" i="25"/>
  <c r="Q1265" i="25"/>
  <c r="Q1392" i="25"/>
  <c r="Q1176" i="25"/>
  <c r="R1189" i="25"/>
  <c r="R1184" i="25"/>
  <c r="R1188" i="25"/>
  <c r="R1183" i="25"/>
  <c r="R1185" i="25"/>
  <c r="Q1685" i="25"/>
  <c r="R1403" i="25"/>
  <c r="S1403" i="25" s="1"/>
  <c r="R1545" i="25"/>
  <c r="R1547" i="25"/>
  <c r="S1547" i="25" s="1"/>
  <c r="R1544" i="25"/>
  <c r="R1540" i="25"/>
  <c r="S1540" i="25" s="1"/>
  <c r="R1253" i="25"/>
  <c r="R1218" i="25"/>
  <c r="Q1285" i="25"/>
  <c r="R1360" i="25"/>
  <c r="R1207" i="25"/>
  <c r="Q1433" i="25"/>
  <c r="Q1290" i="25"/>
  <c r="Q1198" i="25"/>
  <c r="R1204" i="25"/>
  <c r="R1326" i="25"/>
  <c r="Q1372" i="25"/>
  <c r="R1296" i="25"/>
  <c r="R1247" i="25"/>
  <c r="R1440" i="25"/>
  <c r="R1292" i="25"/>
  <c r="R1222" i="25"/>
  <c r="Q1222" i="25"/>
  <c r="R1235" i="25"/>
  <c r="R1322" i="25"/>
  <c r="Q1235" i="25"/>
  <c r="Q1322" i="25"/>
  <c r="R1342" i="25"/>
  <c r="R1343" i="25"/>
  <c r="Q1365" i="25"/>
  <c r="R1286" i="25"/>
  <c r="Q1292" i="25"/>
  <c r="Q1428" i="25"/>
  <c r="R1429" i="25"/>
  <c r="R1432" i="25"/>
  <c r="Q1213" i="25"/>
  <c r="Q1231" i="25"/>
  <c r="Q1217" i="25"/>
  <c r="Q1366" i="25"/>
  <c r="Q1225" i="25"/>
  <c r="R1437" i="25"/>
  <c r="Q1358" i="25"/>
  <c r="R1381" i="25"/>
  <c r="R1444" i="25"/>
  <c r="R1340" i="25"/>
  <c r="Q1351" i="25"/>
  <c r="R1237" i="25"/>
  <c r="Q1673" i="25"/>
  <c r="Q1497" i="25"/>
  <c r="R1638" i="25"/>
  <c r="Q1478" i="25"/>
  <c r="S1478" i="25" s="1"/>
  <c r="Q1514" i="25"/>
  <c r="Q1581" i="25"/>
  <c r="Q1491" i="25"/>
  <c r="R1495" i="25"/>
  <c r="Q1526" i="25"/>
  <c r="Q1515" i="25"/>
  <c r="S1515" i="25" s="1"/>
  <c r="Q1608" i="25"/>
  <c r="R1471" i="25"/>
  <c r="R1481" i="25"/>
  <c r="R1504" i="25"/>
  <c r="Q1488" i="25"/>
  <c r="Q1534" i="25"/>
  <c r="R1616" i="25"/>
  <c r="R1612" i="25"/>
  <c r="Q1659" i="25"/>
  <c r="R1508" i="25"/>
  <c r="R1636" i="25"/>
  <c r="R1627" i="25"/>
  <c r="Q1618" i="25"/>
  <c r="Q1483" i="25"/>
  <c r="Q1479" i="25"/>
  <c r="R1506" i="25"/>
  <c r="Q1650" i="25"/>
  <c r="Q1255" i="25"/>
  <c r="S1255" i="25" s="1"/>
  <c r="Q1405" i="25"/>
  <c r="Q1545" i="25"/>
  <c r="Q1177" i="25"/>
  <c r="R1193" i="25"/>
  <c r="R1186" i="25"/>
  <c r="R1543" i="25"/>
  <c r="R1685" i="25"/>
  <c r="R1687" i="25"/>
  <c r="Q1253" i="25"/>
  <c r="R1680" i="25"/>
  <c r="S1680" i="25" s="1"/>
  <c r="R1393" i="25"/>
  <c r="R1369" i="25"/>
  <c r="Q1341" i="25"/>
  <c r="Q1219" i="25"/>
  <c r="R1387" i="25"/>
  <c r="R1203" i="25"/>
  <c r="Q1360" i="25"/>
  <c r="Q1207" i="25"/>
  <c r="Q1233" i="25"/>
  <c r="R1297" i="25"/>
  <c r="R1383" i="25"/>
  <c r="Q1199" i="25"/>
  <c r="Q1246" i="25"/>
  <c r="R1241" i="25"/>
  <c r="R1390" i="25"/>
  <c r="R1434" i="25"/>
  <c r="R1284" i="25"/>
  <c r="Q1247" i="25"/>
  <c r="Q1284" i="25"/>
  <c r="Q1212" i="25"/>
  <c r="R1228" i="25"/>
  <c r="Q1228" i="25"/>
  <c r="Q1241" i="25"/>
  <c r="R1335" i="25"/>
  <c r="R1336" i="25"/>
  <c r="Q1342" i="25"/>
  <c r="Q1343" i="25"/>
  <c r="R1227" i="25"/>
  <c r="R1378" i="25"/>
  <c r="R1331" i="25"/>
  <c r="R1389" i="25"/>
  <c r="Q1370" i="25"/>
  <c r="Q1200" i="25"/>
  <c r="Q1194" i="25"/>
  <c r="Q1245" i="25"/>
  <c r="R1223" i="25"/>
  <c r="Q1244" i="25"/>
  <c r="Q1444" i="25"/>
  <c r="Q1431" i="25"/>
  <c r="R1351" i="25"/>
  <c r="Q1230" i="25"/>
  <c r="R1430" i="25"/>
  <c r="S1430" i="25" s="1"/>
  <c r="Q1609" i="25"/>
  <c r="Q1506" i="25"/>
  <c r="S1506" i="25" s="1"/>
  <c r="Q1480" i="25"/>
  <c r="R1609" i="25"/>
  <c r="R1491" i="25"/>
  <c r="R1476" i="25"/>
  <c r="Q1532" i="25"/>
  <c r="Q1493" i="25"/>
  <c r="Q1468" i="25"/>
  <c r="Q1675" i="25"/>
  <c r="R1608" i="25"/>
  <c r="R1519" i="25"/>
  <c r="R1490" i="25"/>
  <c r="R1639" i="25"/>
  <c r="R1580" i="25"/>
  <c r="R1621" i="25"/>
  <c r="R1524" i="25"/>
  <c r="S1524" i="25" s="1"/>
  <c r="Q1466" i="25"/>
  <c r="R1635" i="25"/>
  <c r="Q1474" i="25"/>
  <c r="Q1613" i="25"/>
  <c r="S1613" i="25" s="1"/>
  <c r="R1626" i="25"/>
  <c r="R1482" i="25"/>
  <c r="Q1530" i="25"/>
  <c r="Q1529" i="25"/>
  <c r="R1614" i="25"/>
  <c r="Q1501" i="25"/>
  <c r="Q1587" i="25"/>
  <c r="Q1185" i="25"/>
  <c r="R1191" i="25"/>
  <c r="Q1189" i="25"/>
  <c r="Q1183" i="25"/>
  <c r="S1183" i="25" s="1"/>
  <c r="Q1399" i="25"/>
  <c r="R1683" i="25"/>
  <c r="S1683" i="25" s="1"/>
  <c r="Q1262" i="25"/>
  <c r="Q1248" i="25"/>
  <c r="Q1393" i="25"/>
  <c r="R1553" i="25"/>
  <c r="R1368" i="25"/>
  <c r="R1355" i="25"/>
  <c r="Q1218" i="25"/>
  <c r="S1218" i="25" s="1"/>
  <c r="R1300" i="25"/>
  <c r="R1371" i="25"/>
  <c r="Q1387" i="25"/>
  <c r="Q1203" i="25"/>
  <c r="Q1289" i="25"/>
  <c r="R1354" i="25"/>
  <c r="R1205" i="25"/>
  <c r="Q1224" i="25"/>
  <c r="Q1357" i="25"/>
  <c r="R1388" i="25"/>
  <c r="R1212" i="25"/>
  <c r="R1391" i="25"/>
  <c r="R1201" i="25"/>
  <c r="Q1353" i="25"/>
  <c r="Q1201" i="25"/>
  <c r="R1233" i="25"/>
  <c r="R1214" i="25"/>
  <c r="Q1367" i="25"/>
  <c r="Q1214" i="25"/>
  <c r="Q1362" i="25"/>
  <c r="R1328" i="25"/>
  <c r="R1329" i="25"/>
  <c r="Q1335" i="25"/>
  <c r="Q1336" i="25"/>
  <c r="R1384" i="25"/>
  <c r="R1231" i="25"/>
  <c r="R1217" i="25"/>
  <c r="R1366" i="25"/>
  <c r="Q1299" i="25"/>
  <c r="Q1373" i="25"/>
  <c r="Q1287" i="25"/>
  <c r="Q1385" i="25"/>
  <c r="Q1345" i="25"/>
  <c r="R1325" i="25"/>
  <c r="Q1437" i="25"/>
  <c r="R1431" i="25"/>
  <c r="Q1232" i="25"/>
  <c r="R1230" i="25"/>
  <c r="R1202" i="25"/>
  <c r="R1291" i="25"/>
  <c r="Q1577" i="25"/>
  <c r="R1675" i="25"/>
  <c r="R1466" i="25"/>
  <c r="R1660" i="25"/>
  <c r="S1660" i="25" s="1"/>
  <c r="Q1465" i="25"/>
  <c r="Q1632" i="25"/>
  <c r="Q1505" i="25"/>
  <c r="R1584" i="25"/>
  <c r="Q1520" i="25"/>
  <c r="R1661" i="25"/>
  <c r="S1661" i="25" s="1"/>
  <c r="R1676" i="25"/>
  <c r="Q1507" i="25"/>
  <c r="Q1668" i="25"/>
  <c r="Q1611" i="25"/>
  <c r="S1611" i="25" s="1"/>
  <c r="R1575" i="25"/>
  <c r="Q1523" i="25"/>
  <c r="R1620" i="25"/>
  <c r="Q1612" i="25"/>
  <c r="Q1582" i="25"/>
  <c r="Q1653" i="25"/>
  <c r="S1653" i="25" s="1"/>
  <c r="R1520" i="25"/>
  <c r="R1657" i="25"/>
  <c r="Q1662" i="25"/>
  <c r="Q1627" i="25"/>
  <c r="R1588" i="25"/>
  <c r="Q1580" i="25"/>
  <c r="Q1674" i="25"/>
  <c r="Q1252" i="25"/>
  <c r="Q1551" i="25"/>
  <c r="R1250" i="25"/>
  <c r="Q1406" i="25"/>
  <c r="R1190" i="25"/>
  <c r="R1192" i="25"/>
  <c r="Q1193" i="25"/>
  <c r="Q1187" i="25"/>
  <c r="R1180" i="25"/>
  <c r="Q1186" i="25"/>
  <c r="R1406" i="25"/>
  <c r="Q1539" i="25"/>
  <c r="S1539" i="25" s="1"/>
  <c r="R1252" i="25"/>
  <c r="Q1402" i="25"/>
  <c r="R1693" i="25"/>
  <c r="S1693" i="25" s="1"/>
  <c r="R1210" i="25"/>
  <c r="R1196" i="25"/>
  <c r="Q1369" i="25"/>
  <c r="R1441" i="25"/>
  <c r="R1349" i="25"/>
  <c r="Q1300" i="25"/>
  <c r="Q1371" i="25"/>
  <c r="Q1239" i="25"/>
  <c r="R1333" i="25"/>
  <c r="R1298" i="25"/>
  <c r="R1382" i="25"/>
  <c r="Q1240" i="25"/>
  <c r="Q1334" i="25"/>
  <c r="R1211" i="25"/>
  <c r="R1213" i="25"/>
  <c r="R1321" i="25"/>
  <c r="Q1390" i="25"/>
  <c r="Q1321" i="25"/>
  <c r="Q1234" i="25"/>
  <c r="R1348" i="25"/>
  <c r="Q1434" i="25"/>
  <c r="Q1348" i="25"/>
  <c r="R1289" i="25"/>
  <c r="R1386" i="25"/>
  <c r="Q1328" i="25"/>
  <c r="Q1329" i="25"/>
  <c r="R1370" i="25"/>
  <c r="S1370" i="25" s="1"/>
  <c r="R1200" i="25"/>
  <c r="R1194" i="25"/>
  <c r="R1245" i="25"/>
  <c r="R1350" i="25"/>
  <c r="Q1344" i="25"/>
  <c r="Q1380" i="25"/>
  <c r="Q1438" i="25"/>
  <c r="R1195" i="25"/>
  <c r="Q1223" i="25"/>
  <c r="R1232" i="25"/>
  <c r="Q1356" i="25"/>
  <c r="Q1202" i="25"/>
  <c r="Q1359" i="25"/>
  <c r="R1225" i="25"/>
  <c r="R1583" i="25"/>
  <c r="R1650" i="25"/>
  <c r="Q1395" i="25"/>
  <c r="S1395" i="25" s="1"/>
  <c r="Q1548" i="25"/>
  <c r="R1178" i="25"/>
  <c r="Q1192" i="25"/>
  <c r="Q1188" i="25"/>
  <c r="R1536" i="25"/>
  <c r="R1264" i="25"/>
  <c r="R1392" i="25"/>
  <c r="Q1542" i="25"/>
  <c r="S1542" i="25" s="1"/>
  <c r="R1684" i="25"/>
  <c r="S1684" i="25" s="1"/>
  <c r="R1551" i="25"/>
  <c r="R1254" i="25"/>
  <c r="S1254" i="25" s="1"/>
  <c r="R1346" i="25"/>
  <c r="R1379" i="25"/>
  <c r="Q1368" i="25"/>
  <c r="Q1355" i="25"/>
  <c r="R1226" i="25"/>
  <c r="Q1441" i="25"/>
  <c r="Q1349" i="25"/>
  <c r="R1372" i="25"/>
  <c r="Q1296" i="25"/>
  <c r="S1296" i="25" s="1"/>
  <c r="Q1204" i="25"/>
  <c r="Q1326" i="25"/>
  <c r="Q1327" i="25"/>
  <c r="R1362" i="25"/>
  <c r="R1339" i="25"/>
  <c r="Q1323" i="25"/>
  <c r="Q1339" i="25"/>
  <c r="R1220" i="25"/>
  <c r="R1209" i="25"/>
  <c r="Q1220" i="25"/>
  <c r="Q1209" i="25"/>
  <c r="R1293" i="25"/>
  <c r="R1221" i="25"/>
  <c r="Q1388" i="25"/>
  <c r="Q1386" i="25"/>
  <c r="R1299" i="25"/>
  <c r="R1373" i="25"/>
  <c r="R1287" i="25"/>
  <c r="R1238" i="25"/>
  <c r="Q1442" i="25"/>
  <c r="S1442" i="25" s="1"/>
  <c r="Q1443" i="25"/>
  <c r="Q1337" i="25"/>
  <c r="Q1294" i="25"/>
  <c r="R1486" i="25"/>
  <c r="S1486" i="25" s="1"/>
  <c r="R1288" i="25"/>
  <c r="Q1325" i="25"/>
  <c r="R1356" i="25"/>
  <c r="Q1295" i="25"/>
  <c r="R1359" i="25"/>
  <c r="R1338" i="25"/>
  <c r="R1625" i="25"/>
  <c r="R1484" i="25"/>
  <c r="Q1648" i="25"/>
  <c r="R1578" i="25"/>
  <c r="R1665" i="25"/>
  <c r="R1662" i="25"/>
  <c r="Q1494" i="25"/>
  <c r="S1494" i="25" s="1"/>
  <c r="R1615" i="25"/>
  <c r="Q1665" i="25"/>
  <c r="Q1533" i="25"/>
  <c r="R1529" i="25"/>
  <c r="Q1616" i="25"/>
  <c r="R1645" i="25"/>
  <c r="S1645" i="25" s="1"/>
  <c r="R1533" i="25"/>
  <c r="R1671" i="25"/>
  <c r="Q1522" i="25"/>
  <c r="Q1528" i="25"/>
  <c r="S1528" i="25" s="1"/>
  <c r="Q1525" i="25"/>
  <c r="R1497" i="25"/>
  <c r="Q1489" i="25"/>
  <c r="Q1630" i="25"/>
  <c r="Q1499" i="25"/>
  <c r="Q1638" i="25"/>
  <c r="R1677" i="25"/>
  <c r="Q1575" i="25"/>
  <c r="R1586" i="25"/>
  <c r="S1586" i="25" s="1"/>
  <c r="Q1583" i="25"/>
  <c r="Q1620" i="25"/>
  <c r="R1619" i="25"/>
  <c r="R1535" i="25"/>
  <c r="Q1518" i="25"/>
  <c r="R1610" i="25"/>
  <c r="Q1573" i="25"/>
  <c r="R1546" i="25"/>
  <c r="Q1408" i="25"/>
  <c r="R1251" i="25"/>
  <c r="R1179" i="25"/>
  <c r="Q1191" i="25"/>
  <c r="Q1182" i="25"/>
  <c r="R1181" i="25"/>
  <c r="Q1180" i="25"/>
  <c r="Q1546" i="25"/>
  <c r="Q1682" i="25"/>
  <c r="Q1686" i="25"/>
  <c r="R1691" i="25"/>
  <c r="R1394" i="25"/>
  <c r="S1394" i="25" s="1"/>
  <c r="R1215" i="25"/>
  <c r="R1347" i="25"/>
  <c r="Q1210" i="25"/>
  <c r="Q1196" i="25"/>
  <c r="R1375" i="25"/>
  <c r="Q1226" i="25"/>
  <c r="R1199" i="25"/>
  <c r="R1246" i="25"/>
  <c r="Q1297" i="25"/>
  <c r="Q1383" i="25"/>
  <c r="Q1384" i="25"/>
  <c r="R1361" i="25"/>
  <c r="R1323" i="25"/>
  <c r="Q1361" i="25"/>
  <c r="R1439" i="25"/>
  <c r="Q1332" i="25"/>
  <c r="Q1439" i="25"/>
  <c r="R1377" i="25"/>
  <c r="R1243" i="25"/>
  <c r="Q1377" i="25"/>
  <c r="Q1243" i="25"/>
  <c r="R1320" i="25"/>
  <c r="R1363" i="25"/>
  <c r="Q1293" i="25"/>
  <c r="Q1221" i="25"/>
  <c r="Q1211" i="25"/>
  <c r="Q1350" i="25"/>
  <c r="S1350" i="25" s="1"/>
  <c r="R1344" i="25"/>
  <c r="Q1374" i="25"/>
  <c r="Q1435" i="25"/>
  <c r="Q1436" i="25"/>
  <c r="Q1330" i="25"/>
  <c r="Q1237" i="25"/>
  <c r="R1445" i="25"/>
  <c r="Q1195" i="25"/>
  <c r="R1295" i="25"/>
  <c r="Q1352" i="25"/>
  <c r="Q1238" i="25"/>
  <c r="R1385" i="25"/>
  <c r="R1345" i="25"/>
  <c r="R1666" i="25"/>
  <c r="R1479" i="25"/>
  <c r="Q1610" i="25"/>
  <c r="R1670" i="25"/>
  <c r="R1646" i="25"/>
  <c r="Q1516" i="25"/>
  <c r="R1652" i="25"/>
  <c r="Q1664" i="25"/>
  <c r="S1664" i="25" s="1"/>
  <c r="R1511" i="25"/>
  <c r="R1470" i="25"/>
  <c r="Q1535" i="25"/>
  <c r="Q1521" i="25"/>
  <c r="Q1652" i="25"/>
  <c r="R1581" i="25"/>
  <c r="Q1615" i="25"/>
  <c r="Q1513" i="25"/>
  <c r="R1673" i="25"/>
  <c r="R1480" i="25"/>
  <c r="Q1481" i="25"/>
  <c r="R1572" i="25"/>
  <c r="Q1635" i="25"/>
  <c r="R1589" i="25"/>
  <c r="R1640" i="25"/>
  <c r="Q1470" i="25"/>
  <c r="R1496" i="25"/>
  <c r="Q1634" i="25"/>
  <c r="R1399" i="25"/>
  <c r="Q1538" i="25"/>
  <c r="R1550" i="25"/>
  <c r="Q1689" i="25"/>
  <c r="S1689" i="25" s="1"/>
  <c r="R1682" i="25"/>
  <c r="Q1536" i="25"/>
  <c r="Q1696" i="25"/>
  <c r="S1696" i="25" s="1"/>
  <c r="R1258" i="25"/>
  <c r="R1498" i="25"/>
  <c r="S1498" i="25" s="1"/>
  <c r="Q1473" i="25"/>
  <c r="Q1585" i="25"/>
  <c r="S1585" i="25" s="1"/>
  <c r="R1587" i="25"/>
  <c r="Q1671" i="25"/>
  <c r="Q1625" i="25"/>
  <c r="Q1679" i="25"/>
  <c r="Q1467" i="25"/>
  <c r="R1642" i="25"/>
  <c r="R1573" i="25"/>
  <c r="Q1508" i="25"/>
  <c r="Q1621" i="25"/>
  <c r="R1518" i="25"/>
  <c r="Q1578" i="25"/>
  <c r="Q1640" i="25"/>
  <c r="R1513" i="25"/>
  <c r="R1488" i="25"/>
  <c r="Q1338" i="25"/>
  <c r="R1438" i="25"/>
  <c r="Q1363" i="25"/>
  <c r="Q1301" i="25"/>
  <c r="R1260" i="25"/>
  <c r="Q1249" i="25"/>
  <c r="S1249" i="25" s="1"/>
  <c r="R1176" i="25"/>
  <c r="R1485" i="25"/>
  <c r="Q1527" i="25"/>
  <c r="Q1572" i="25"/>
  <c r="R1679" i="25"/>
  <c r="R1501" i="25"/>
  <c r="R1628" i="25"/>
  <c r="R1634" i="25"/>
  <c r="R1574" i="25"/>
  <c r="R1579" i="25"/>
  <c r="R1674" i="25"/>
  <c r="Q1663" i="25"/>
  <c r="Q1646" i="25"/>
  <c r="R1505" i="25"/>
  <c r="R1358" i="25"/>
  <c r="Q1208" i="25"/>
  <c r="S1208" i="25" s="1"/>
  <c r="Q1205" i="25"/>
  <c r="R1224" i="25"/>
  <c r="Q1379" i="25"/>
  <c r="R1285" i="25"/>
  <c r="R1402" i="25"/>
  <c r="Q1541" i="25"/>
  <c r="Q1256" i="25"/>
  <c r="Q1543" i="25"/>
  <c r="R1256" i="25"/>
  <c r="Q1672" i="25"/>
  <c r="R1514" i="25"/>
  <c r="Q1629" i="25"/>
  <c r="R1663" i="25"/>
  <c r="Q1644" i="25"/>
  <c r="R1668" i="25"/>
  <c r="Q1633" i="25"/>
  <c r="R1499" i="25"/>
  <c r="Q1631" i="25"/>
  <c r="S1631" i="25" s="1"/>
  <c r="R1630" i="25"/>
  <c r="R1623" i="25"/>
  <c r="R1532" i="25"/>
  <c r="R1655" i="25"/>
  <c r="Q1626" i="25"/>
  <c r="Q1639" i="25"/>
  <c r="Q1511" i="25"/>
  <c r="Q1487" i="25"/>
  <c r="S1487" i="25" s="1"/>
  <c r="Q1495" i="25"/>
  <c r="R1502" i="25"/>
  <c r="R1380" i="25"/>
  <c r="R1337" i="25"/>
  <c r="R1236" i="25"/>
  <c r="Q1184" i="25"/>
  <c r="Q1178" i="25"/>
  <c r="R1396" i="25"/>
  <c r="S1396" i="25" s="1"/>
  <c r="R1477" i="25"/>
  <c r="R1576" i="25"/>
  <c r="R1468" i="25"/>
  <c r="R1643" i="25"/>
  <c r="S1643" i="25" s="1"/>
  <c r="R1633" i="25"/>
  <c r="Q1584" i="25"/>
  <c r="Q1576" i="25"/>
  <c r="R1647" i="25"/>
  <c r="R1618" i="25"/>
  <c r="R1624" i="25"/>
  <c r="Q1619" i="25"/>
  <c r="Q1216" i="25"/>
  <c r="R1443" i="25"/>
  <c r="Q1320" i="25"/>
  <c r="R1301" i="25"/>
  <c r="R1367" i="25"/>
  <c r="Q1375" i="25"/>
  <c r="Q1346" i="25"/>
  <c r="R1697" i="25"/>
  <c r="R1111" i="25"/>
  <c r="S1111" i="25" s="1"/>
  <c r="Q977" i="25"/>
  <c r="Q676" i="25"/>
  <c r="Q971" i="25"/>
  <c r="Q827" i="25"/>
  <c r="R972" i="25"/>
  <c r="Q1120" i="25"/>
  <c r="S1120" i="25" s="1"/>
  <c r="R686" i="25"/>
  <c r="R1117" i="25"/>
  <c r="S1117" i="25" s="1"/>
  <c r="Q832" i="25"/>
  <c r="Q831" i="25"/>
  <c r="Q1113" i="25"/>
  <c r="Q1116" i="25"/>
  <c r="R971" i="25"/>
  <c r="Q828" i="25"/>
  <c r="R1062" i="25"/>
  <c r="Q1080" i="25"/>
  <c r="Q1009" i="25"/>
  <c r="Q1045" i="25"/>
  <c r="R999" i="25"/>
  <c r="R908" i="25"/>
  <c r="Q864" i="25"/>
  <c r="Q890" i="25"/>
  <c r="R864" i="25"/>
  <c r="R790" i="25"/>
  <c r="R808" i="25"/>
  <c r="Q853" i="25"/>
  <c r="R1083" i="25"/>
  <c r="R918" i="25"/>
  <c r="Q664" i="25"/>
  <c r="R951" i="25"/>
  <c r="R785" i="25"/>
  <c r="Q627" i="25"/>
  <c r="Q1077" i="25"/>
  <c r="R1039" i="25"/>
  <c r="Q1035" i="25"/>
  <c r="R1145" i="25"/>
  <c r="R609" i="25"/>
  <c r="Q600" i="25"/>
  <c r="R602" i="25"/>
  <c r="Q684" i="25"/>
  <c r="R682" i="25"/>
  <c r="Q674" i="25"/>
  <c r="Q964" i="25"/>
  <c r="Q751" i="25"/>
  <c r="Q935" i="25"/>
  <c r="Q724" i="25"/>
  <c r="R772" i="25"/>
  <c r="Q1003" i="25"/>
  <c r="R1041" i="25"/>
  <c r="R629" i="25"/>
  <c r="R948" i="25"/>
  <c r="Q1033" i="25"/>
  <c r="Q922" i="25"/>
  <c r="R910" i="25"/>
  <c r="R923" i="25"/>
  <c r="R932" i="25"/>
  <c r="Q1005" i="25"/>
  <c r="Q639" i="25"/>
  <c r="Q897" i="25"/>
  <c r="R953" i="25"/>
  <c r="Q888" i="25"/>
  <c r="R1075" i="25"/>
  <c r="R1044" i="25"/>
  <c r="R1035" i="25"/>
  <c r="Q1049" i="25"/>
  <c r="Q1087" i="25"/>
  <c r="Q669" i="25"/>
  <c r="Q758" i="25"/>
  <c r="R1097" i="25"/>
  <c r="Q630" i="25"/>
  <c r="Q719" i="25"/>
  <c r="Q1091" i="25"/>
  <c r="R669" i="25"/>
  <c r="Q1039" i="25"/>
  <c r="R804" i="25"/>
  <c r="R943" i="25"/>
  <c r="R714" i="25"/>
  <c r="R956" i="25"/>
  <c r="R646" i="25"/>
  <c r="Q714" i="25"/>
  <c r="Q775" i="25"/>
  <c r="R904" i="25"/>
  <c r="R746" i="25"/>
  <c r="R931" i="25"/>
  <c r="R930" i="25"/>
  <c r="R946" i="25"/>
  <c r="Q634" i="25"/>
  <c r="Q946" i="25"/>
  <c r="R634" i="25"/>
  <c r="R1059" i="25"/>
  <c r="Q801" i="25"/>
  <c r="Q765" i="25"/>
  <c r="Q653" i="25"/>
  <c r="Q939" i="25"/>
  <c r="R1068" i="25"/>
  <c r="R663" i="25"/>
  <c r="Q1046" i="25"/>
  <c r="Q920" i="25"/>
  <c r="R865" i="25"/>
  <c r="R937" i="25"/>
  <c r="R611" i="25"/>
  <c r="R606" i="25"/>
  <c r="Q612" i="25"/>
  <c r="Q686" i="25"/>
  <c r="Q677" i="25"/>
  <c r="R684" i="25"/>
  <c r="Q685" i="25"/>
  <c r="R673" i="25"/>
  <c r="Q1104" i="25"/>
  <c r="R1096" i="25"/>
  <c r="Q1061" i="25"/>
  <c r="Q625" i="25"/>
  <c r="Q1052" i="25"/>
  <c r="R889" i="25"/>
  <c r="R666" i="25"/>
  <c r="Q959" i="25"/>
  <c r="Q855" i="25"/>
  <c r="Q777" i="25"/>
  <c r="Q662" i="25"/>
  <c r="Q767" i="25"/>
  <c r="R1033" i="25"/>
  <c r="R922" i="25"/>
  <c r="Q1100" i="25"/>
  <c r="Q814" i="25"/>
  <c r="R815" i="25"/>
  <c r="R639" i="25"/>
  <c r="R897" i="25"/>
  <c r="Q953" i="25"/>
  <c r="R888" i="25"/>
  <c r="Q950" i="25"/>
  <c r="Q1040" i="25"/>
  <c r="Q622" i="25"/>
  <c r="Q1086" i="25"/>
  <c r="S1086" i="25" s="1"/>
  <c r="R780" i="25"/>
  <c r="R1060" i="25"/>
  <c r="Q911" i="25"/>
  <c r="Q1047" i="25"/>
  <c r="Q748" i="25"/>
  <c r="R805" i="25"/>
  <c r="Q956" i="25"/>
  <c r="R921" i="25"/>
  <c r="R1034" i="25"/>
  <c r="R794" i="25"/>
  <c r="R893" i="25"/>
  <c r="Q938" i="25"/>
  <c r="Q894" i="25"/>
  <c r="Q754" i="25"/>
  <c r="Q1103" i="25"/>
  <c r="R657" i="25"/>
  <c r="R623" i="25"/>
  <c r="Q1010" i="25"/>
  <c r="R775" i="25"/>
  <c r="Q640" i="25"/>
  <c r="Q1065" i="25"/>
  <c r="Q891" i="25"/>
  <c r="Q1082" i="25"/>
  <c r="R640" i="25"/>
  <c r="R1065" i="25"/>
  <c r="R891" i="25"/>
  <c r="R1082" i="25"/>
  <c r="Q951" i="25"/>
  <c r="R1093" i="25"/>
  <c r="Q618" i="25"/>
  <c r="Q892" i="25"/>
  <c r="R857" i="25"/>
  <c r="R619" i="25"/>
  <c r="R955" i="25"/>
  <c r="R709" i="25"/>
  <c r="R791" i="25"/>
  <c r="S791" i="25" s="1"/>
  <c r="R1054" i="25"/>
  <c r="Q929" i="25"/>
  <c r="Q1101" i="25"/>
  <c r="R929" i="25"/>
  <c r="R1101" i="25"/>
  <c r="Q710" i="25"/>
  <c r="Q616" i="25"/>
  <c r="R603" i="25"/>
  <c r="Q606" i="25"/>
  <c r="Q609" i="25"/>
  <c r="R616" i="25"/>
  <c r="R685" i="25"/>
  <c r="Q688" i="25"/>
  <c r="R674" i="25"/>
  <c r="Q679" i="25"/>
  <c r="Q681" i="25"/>
  <c r="Q689" i="25"/>
  <c r="R825" i="25"/>
  <c r="Q966" i="25"/>
  <c r="S966" i="25" s="1"/>
  <c r="Q631" i="25"/>
  <c r="Q1006" i="25"/>
  <c r="Q905" i="25"/>
  <c r="R751" i="25"/>
  <c r="R935" i="25"/>
  <c r="R724" i="25"/>
  <c r="Q722" i="25"/>
  <c r="Q655" i="25"/>
  <c r="Q934" i="25"/>
  <c r="Q771" i="25"/>
  <c r="Q1095" i="25"/>
  <c r="R855" i="25"/>
  <c r="R777" i="25"/>
  <c r="R662" i="25"/>
  <c r="R767" i="25"/>
  <c r="Q806" i="25"/>
  <c r="Q659" i="25"/>
  <c r="R1032" i="25"/>
  <c r="Q1069" i="25"/>
  <c r="R1100" i="25"/>
  <c r="R814" i="25"/>
  <c r="Q815" i="25"/>
  <c r="Q725" i="25"/>
  <c r="R1066" i="25"/>
  <c r="Q941" i="25"/>
  <c r="Q1050" i="25"/>
  <c r="Q931" i="25"/>
  <c r="R813" i="25"/>
  <c r="Q621" i="25"/>
  <c r="Q1064" i="25"/>
  <c r="Q1076" i="25"/>
  <c r="Q794" i="25"/>
  <c r="Q893" i="25"/>
  <c r="Q638" i="25"/>
  <c r="Q902" i="25"/>
  <c r="R895" i="25"/>
  <c r="Q783" i="25"/>
  <c r="Q803" i="25"/>
  <c r="Q652" i="25"/>
  <c r="Q1056" i="25"/>
  <c r="Q646" i="25"/>
  <c r="R754" i="25"/>
  <c r="R1103" i="25"/>
  <c r="Q1004" i="25"/>
  <c r="R1074" i="25"/>
  <c r="R725" i="25"/>
  <c r="Q919" i="25"/>
  <c r="Q792" i="25"/>
  <c r="R1004" i="25"/>
  <c r="Q1074" i="25"/>
  <c r="R1070" i="25"/>
  <c r="R919" i="25"/>
  <c r="R792" i="25"/>
  <c r="Q1068" i="25"/>
  <c r="Q663" i="25"/>
  <c r="R1046" i="25"/>
  <c r="R920" i="25"/>
  <c r="R868" i="25"/>
  <c r="Q793" i="25"/>
  <c r="R774" i="25"/>
  <c r="R1051" i="25"/>
  <c r="R1008" i="25"/>
  <c r="R1037" i="25"/>
  <c r="R1072" i="25"/>
  <c r="R1063" i="25"/>
  <c r="Q781" i="25"/>
  <c r="Q1055" i="25"/>
  <c r="R781" i="25"/>
  <c r="R1055" i="25"/>
  <c r="Q764" i="25"/>
  <c r="S764" i="25" s="1"/>
  <c r="R782" i="25"/>
  <c r="R610" i="25"/>
  <c r="R615" i="25"/>
  <c r="Q613" i="25"/>
  <c r="R617" i="25"/>
  <c r="R605" i="25"/>
  <c r="Q610" i="25"/>
  <c r="Q604" i="25"/>
  <c r="Q603" i="25"/>
  <c r="R683" i="25"/>
  <c r="R687" i="25"/>
  <c r="R676" i="25"/>
  <c r="R678" i="25"/>
  <c r="Q817" i="25"/>
  <c r="Q1106" i="25"/>
  <c r="Q718" i="25"/>
  <c r="Q859" i="25"/>
  <c r="Q768" i="25"/>
  <c r="Q858" i="25"/>
  <c r="Q1096" i="25"/>
  <c r="S1096" i="25" s="1"/>
  <c r="R1061" i="25"/>
  <c r="R625" i="25"/>
  <c r="R1052" i="25"/>
  <c r="Q936" i="25"/>
  <c r="Q944" i="25"/>
  <c r="Q644" i="25"/>
  <c r="Q762" i="25"/>
  <c r="R722" i="25"/>
  <c r="R655" i="25"/>
  <c r="R934" i="25"/>
  <c r="R771" i="25"/>
  <c r="R1095" i="25"/>
  <c r="R1079" i="25"/>
  <c r="R942" i="25"/>
  <c r="R806" i="25"/>
  <c r="R659" i="25"/>
  <c r="Q1032" i="25"/>
  <c r="R1069" i="25"/>
  <c r="Q1070" i="25"/>
  <c r="Q780" i="25"/>
  <c r="Q747" i="25"/>
  <c r="R952" i="25"/>
  <c r="R766" i="25"/>
  <c r="Q862" i="25"/>
  <c r="Q901" i="25"/>
  <c r="Q865" i="25"/>
  <c r="R902" i="25"/>
  <c r="R630" i="25"/>
  <c r="R719" i="25"/>
  <c r="R1091" i="25"/>
  <c r="R796" i="25"/>
  <c r="Q800" i="25"/>
  <c r="Q812" i="25"/>
  <c r="R1067" i="25"/>
  <c r="Q957" i="25"/>
  <c r="R938" i="25"/>
  <c r="R894" i="25"/>
  <c r="R652" i="25"/>
  <c r="R1056" i="25"/>
  <c r="Q757" i="25"/>
  <c r="Q854" i="25"/>
  <c r="Q1066" i="25"/>
  <c r="Q723" i="25"/>
  <c r="R757" i="25"/>
  <c r="R854" i="25"/>
  <c r="R779" i="25"/>
  <c r="S779" i="25" s="1"/>
  <c r="R723" i="25"/>
  <c r="Q857" i="25"/>
  <c r="Q619" i="25"/>
  <c r="Q955" i="25"/>
  <c r="Q709" i="25"/>
  <c r="R941" i="25"/>
  <c r="R647" i="25"/>
  <c r="Q1102" i="25"/>
  <c r="R763" i="25"/>
  <c r="R809" i="25"/>
  <c r="R954" i="25"/>
  <c r="R1009" i="25"/>
  <c r="R1080" i="25"/>
  <c r="Q798" i="25"/>
  <c r="Q645" i="25"/>
  <c r="Q752" i="25"/>
  <c r="R798" i="25"/>
  <c r="R645" i="25"/>
  <c r="R752" i="25"/>
  <c r="Q611" i="25"/>
  <c r="Q602" i="25"/>
  <c r="Q601" i="25"/>
  <c r="Q608" i="25"/>
  <c r="Q605" i="25"/>
  <c r="Q680" i="25"/>
  <c r="Q823" i="25"/>
  <c r="R689" i="25"/>
  <c r="Q673" i="25"/>
  <c r="Q672" i="25"/>
  <c r="R1121" i="25"/>
  <c r="S1121" i="25" s="1"/>
  <c r="Q1119" i="25"/>
  <c r="Q626" i="25"/>
  <c r="Q776" i="25"/>
  <c r="Q869" i="25"/>
  <c r="Q667" i="25"/>
  <c r="R631" i="25"/>
  <c r="R1006" i="25"/>
  <c r="R905" i="25"/>
  <c r="Q1053" i="25"/>
  <c r="Q797" i="25"/>
  <c r="Q708" i="25"/>
  <c r="Q642" i="25"/>
  <c r="R936" i="25"/>
  <c r="R944" i="25"/>
  <c r="R644" i="25"/>
  <c r="R762" i="25"/>
  <c r="R1048" i="25"/>
  <c r="Q933" i="25"/>
  <c r="Q940" i="25"/>
  <c r="Q867" i="25"/>
  <c r="Q1079" i="25"/>
  <c r="Q942" i="25"/>
  <c r="Q868" i="25"/>
  <c r="Q633" i="25"/>
  <c r="Q671" i="25"/>
  <c r="Q785" i="25"/>
  <c r="R949" i="25"/>
  <c r="R1094" i="25"/>
  <c r="Q660" i="25"/>
  <c r="Q712" i="25"/>
  <c r="S712" i="25" s="1"/>
  <c r="Q782" i="25"/>
  <c r="Q796" i="25"/>
  <c r="R911" i="25"/>
  <c r="R1047" i="25"/>
  <c r="R997" i="25"/>
  <c r="R913" i="25"/>
  <c r="Q668" i="25"/>
  <c r="Q637" i="25"/>
  <c r="Q1098" i="25"/>
  <c r="Q896" i="25"/>
  <c r="Q895" i="25"/>
  <c r="R783" i="25"/>
  <c r="R803" i="25"/>
  <c r="Q1067" i="25"/>
  <c r="R957" i="25"/>
  <c r="R1085" i="25"/>
  <c r="Q720" i="25"/>
  <c r="R1087" i="25"/>
  <c r="Q632" i="25"/>
  <c r="R1057" i="25"/>
  <c r="Q1085" i="25"/>
  <c r="R720" i="25"/>
  <c r="R1040" i="25"/>
  <c r="R632" i="25"/>
  <c r="Q1057" i="25"/>
  <c r="Q774" i="25"/>
  <c r="Q1051" i="25"/>
  <c r="Q1008" i="25"/>
  <c r="Q1037" i="25"/>
  <c r="R906" i="25"/>
  <c r="Q1060" i="25"/>
  <c r="S1060" i="25" s="1"/>
  <c r="R947" i="25"/>
  <c r="R648" i="25"/>
  <c r="Q778" i="25"/>
  <c r="R899" i="25"/>
  <c r="R1011" i="25"/>
  <c r="R1081" i="25"/>
  <c r="Q643" i="25"/>
  <c r="Q1073" i="25"/>
  <c r="Q753" i="25"/>
  <c r="R643" i="25"/>
  <c r="R1073" i="25"/>
  <c r="R753" i="25"/>
  <c r="Q745" i="25"/>
  <c r="Q617" i="25"/>
  <c r="Q607" i="25"/>
  <c r="R600" i="25"/>
  <c r="Q682" i="25"/>
  <c r="R832" i="25"/>
  <c r="R821" i="25"/>
  <c r="S821" i="25" s="1"/>
  <c r="Q965" i="25"/>
  <c r="Q675" i="25"/>
  <c r="Q1058" i="25"/>
  <c r="Q713" i="25"/>
  <c r="Q811" i="25"/>
  <c r="R718" i="25"/>
  <c r="R859" i="25"/>
  <c r="R768" i="25"/>
  <c r="R858" i="25"/>
  <c r="R915" i="25"/>
  <c r="Q750" i="25"/>
  <c r="Q789" i="25"/>
  <c r="Q788" i="25"/>
  <c r="R1053" i="25"/>
  <c r="R797" i="25"/>
  <c r="R708" i="25"/>
  <c r="R642" i="25"/>
  <c r="Q949" i="25"/>
  <c r="Q927" i="25"/>
  <c r="Q636" i="25"/>
  <c r="Q784" i="25"/>
  <c r="R933" i="25"/>
  <c r="R940" i="25"/>
  <c r="R867" i="25"/>
  <c r="Q1097" i="25"/>
  <c r="Q997" i="25"/>
  <c r="Q1036" i="25"/>
  <c r="Q624" i="25"/>
  <c r="Q787" i="25"/>
  <c r="R939" i="25"/>
  <c r="Q804" i="25"/>
  <c r="Q943" i="25"/>
  <c r="Q913" i="25"/>
  <c r="R621" i="25"/>
  <c r="R1064" i="25"/>
  <c r="R747" i="25"/>
  <c r="R866" i="25"/>
  <c r="Q1099" i="25"/>
  <c r="Q1001" i="25"/>
  <c r="R914" i="25"/>
  <c r="Q649" i="25"/>
  <c r="R800" i="25"/>
  <c r="R812" i="25"/>
  <c r="R896" i="25"/>
  <c r="R1042" i="25"/>
  <c r="R1038" i="25"/>
  <c r="Q912" i="25"/>
  <c r="Q996" i="25"/>
  <c r="Q1042" i="25"/>
  <c r="Q1038" i="25"/>
  <c r="R912" i="25"/>
  <c r="R1036" i="25"/>
  <c r="R996" i="25"/>
  <c r="Q647" i="25"/>
  <c r="R1102" i="25"/>
  <c r="Q763" i="25"/>
  <c r="Q809" i="25"/>
  <c r="Q954" i="25"/>
  <c r="R622" i="25"/>
  <c r="Q813" i="25"/>
  <c r="R627" i="25"/>
  <c r="R1000" i="25"/>
  <c r="R1012" i="25"/>
  <c r="R852" i="25"/>
  <c r="S852" i="25" s="1"/>
  <c r="R795" i="25"/>
  <c r="Q918" i="25"/>
  <c r="S918" i="25" s="1"/>
  <c r="R1007" i="25"/>
  <c r="Q614" i="25"/>
  <c r="R612" i="25"/>
  <c r="S612" i="25" s="1"/>
  <c r="R604" i="25"/>
  <c r="R614" i="25"/>
  <c r="R601" i="25"/>
  <c r="R679" i="25"/>
  <c r="Q687" i="25"/>
  <c r="R688" i="25"/>
  <c r="R967" i="25"/>
  <c r="S967" i="25" s="1"/>
  <c r="Q1105" i="25"/>
  <c r="Q772" i="25"/>
  <c r="R1003" i="25"/>
  <c r="Q1041" i="25"/>
  <c r="Q629" i="25"/>
  <c r="Q948" i="25"/>
  <c r="R626" i="25"/>
  <c r="R776" i="25"/>
  <c r="R869" i="25"/>
  <c r="R667" i="25"/>
  <c r="Q769" i="25"/>
  <c r="Q1078" i="25"/>
  <c r="Q651" i="25"/>
  <c r="Q641" i="25"/>
  <c r="Q915" i="25"/>
  <c r="R750" i="25"/>
  <c r="R789" i="25"/>
  <c r="R788" i="25"/>
  <c r="R820" i="25"/>
  <c r="Q716" i="25"/>
  <c r="Q1090" i="25"/>
  <c r="Q721" i="25"/>
  <c r="R927" i="25"/>
  <c r="R636" i="25"/>
  <c r="R784" i="25"/>
  <c r="R1098" i="25"/>
  <c r="Q914" i="25"/>
  <c r="Q906" i="25"/>
  <c r="Q952" i="25"/>
  <c r="R1010" i="25"/>
  <c r="R892" i="25"/>
  <c r="Q921" i="25"/>
  <c r="Q1034" i="25"/>
  <c r="Q866" i="25"/>
  <c r="R862" i="25"/>
  <c r="R901" i="25"/>
  <c r="R1050" i="25"/>
  <c r="R711" i="25"/>
  <c r="Q904" i="25"/>
  <c r="Q746" i="25"/>
  <c r="Q1013" i="25"/>
  <c r="R668" i="25"/>
  <c r="R637" i="25"/>
  <c r="R649" i="25"/>
  <c r="Q786" i="25"/>
  <c r="Q665" i="25"/>
  <c r="Q749" i="25"/>
  <c r="R786" i="25"/>
  <c r="R665" i="25"/>
  <c r="R671" i="25"/>
  <c r="R749" i="25"/>
  <c r="Q947" i="25"/>
  <c r="Q648" i="25"/>
  <c r="R778" i="25"/>
  <c r="Q899" i="25"/>
  <c r="R624" i="25"/>
  <c r="Q766" i="25"/>
  <c r="Q1059" i="25"/>
  <c r="R801" i="25"/>
  <c r="R765" i="25"/>
  <c r="R653" i="25"/>
  <c r="R656" i="25"/>
  <c r="Q755" i="25"/>
  <c r="Q924" i="25"/>
  <c r="Q635" i="25"/>
  <c r="R755" i="25"/>
  <c r="R924" i="25"/>
  <c r="R635" i="25"/>
  <c r="R1114" i="25"/>
  <c r="S1114" i="25" s="1"/>
  <c r="R817" i="25"/>
  <c r="R680" i="25"/>
  <c r="Q683" i="25"/>
  <c r="R977" i="25"/>
  <c r="Q960" i="25"/>
  <c r="Q973" i="25"/>
  <c r="R818" i="25"/>
  <c r="R1109" i="25"/>
  <c r="S1109" i="25" s="1"/>
  <c r="R1045" i="25"/>
  <c r="Q1063" i="25"/>
  <c r="Q1072" i="25"/>
  <c r="Q717" i="25"/>
  <c r="R890" i="25"/>
  <c r="Q903" i="25"/>
  <c r="R1076" i="25"/>
  <c r="R903" i="25"/>
  <c r="R773" i="25"/>
  <c r="Q1092" i="25"/>
  <c r="Q916" i="25"/>
  <c r="Q744" i="25"/>
  <c r="R1092" i="25"/>
  <c r="R658" i="25"/>
  <c r="Q863" i="25"/>
  <c r="R900" i="25"/>
  <c r="R787" i="25"/>
  <c r="Q930" i="25"/>
  <c r="R758" i="25"/>
  <c r="R638" i="25"/>
  <c r="R950" i="25"/>
  <c r="R651" i="25"/>
  <c r="Q923" i="25"/>
  <c r="R613" i="25"/>
  <c r="Q1108" i="25"/>
  <c r="S1108" i="25" s="1"/>
  <c r="Q1110" i="25"/>
  <c r="Q928" i="25"/>
  <c r="Q937" i="25"/>
  <c r="Q628" i="25"/>
  <c r="Q1088" i="25"/>
  <c r="R620" i="25"/>
  <c r="R926" i="25"/>
  <c r="R1088" i="25"/>
  <c r="Q620" i="25"/>
  <c r="R861" i="25"/>
  <c r="R710" i="25"/>
  <c r="Q790" i="25"/>
  <c r="S790" i="25" s="1"/>
  <c r="Q861" i="25"/>
  <c r="Q1002" i="25"/>
  <c r="R761" i="25"/>
  <c r="Q1083" i="25"/>
  <c r="Q1094" i="25"/>
  <c r="R759" i="25"/>
  <c r="R793" i="25"/>
  <c r="Q805" i="25"/>
  <c r="R721" i="25"/>
  <c r="R1078" i="25"/>
  <c r="Q910" i="25"/>
  <c r="R1058" i="25"/>
  <c r="Q889" i="25"/>
  <c r="R677" i="25"/>
  <c r="Q615" i="25"/>
  <c r="R1116" i="25"/>
  <c r="Q962" i="25"/>
  <c r="S962" i="25" s="1"/>
  <c r="Q820" i="25"/>
  <c r="Q1115" i="25"/>
  <c r="R968" i="25"/>
  <c r="R824" i="25"/>
  <c r="R672" i="25"/>
  <c r="R1113" i="25"/>
  <c r="R827" i="25"/>
  <c r="R960" i="25"/>
  <c r="Q1118" i="25"/>
  <c r="S1118" i="25" s="1"/>
  <c r="R830" i="25"/>
  <c r="S830" i="25" s="1"/>
  <c r="Q1112" i="25"/>
  <c r="R819" i="25"/>
  <c r="Q970" i="25"/>
  <c r="R628" i="25"/>
  <c r="R1084" i="25"/>
  <c r="S1084" i="25" s="1"/>
  <c r="Q661" i="25"/>
  <c r="Q650" i="25"/>
  <c r="Q926" i="25"/>
  <c r="R760" i="25"/>
  <c r="R1043" i="25"/>
  <c r="Q715" i="25"/>
  <c r="Q760" i="25"/>
  <c r="Q1043" i="25"/>
  <c r="R654" i="25"/>
  <c r="R670" i="25"/>
  <c r="Q773" i="25"/>
  <c r="Q1007" i="25"/>
  <c r="Q658" i="25"/>
  <c r="R618" i="25"/>
  <c r="Q623" i="25"/>
  <c r="R660" i="25"/>
  <c r="R716" i="25"/>
  <c r="R681" i="25"/>
  <c r="R608" i="25"/>
  <c r="Q833" i="25"/>
  <c r="Q968" i="25"/>
  <c r="R828" i="25"/>
  <c r="Q972" i="25"/>
  <c r="Q825" i="25"/>
  <c r="R1110" i="25"/>
  <c r="Q824" i="25"/>
  <c r="R661" i="25"/>
  <c r="R650" i="25"/>
  <c r="Q656" i="25"/>
  <c r="Q860" i="25"/>
  <c r="R810" i="25"/>
  <c r="R715" i="25"/>
  <c r="R807" i="25"/>
  <c r="Q917" i="25"/>
  <c r="R802" i="25"/>
  <c r="Q807" i="25"/>
  <c r="R853" i="25"/>
  <c r="Q1071" i="25"/>
  <c r="R1002" i="25"/>
  <c r="R856" i="25"/>
  <c r="R1071" i="25"/>
  <c r="Q770" i="25"/>
  <c r="Q1089" i="25"/>
  <c r="Q1012" i="25"/>
  <c r="R1077" i="25"/>
  <c r="R1001" i="25"/>
  <c r="Q711" i="25"/>
  <c r="R1049" i="25"/>
  <c r="R769" i="25"/>
  <c r="Q818" i="25"/>
  <c r="R1119" i="25"/>
  <c r="R963" i="25"/>
  <c r="S963" i="25" s="1"/>
  <c r="Q826" i="25"/>
  <c r="S826" i="25" s="1"/>
  <c r="Q969" i="25"/>
  <c r="R1106" i="25"/>
  <c r="Q678" i="25"/>
  <c r="R675" i="25"/>
  <c r="R965" i="25"/>
  <c r="R1115" i="25"/>
  <c r="R833" i="25"/>
  <c r="R970" i="25"/>
  <c r="R973" i="25"/>
  <c r="R860" i="25"/>
  <c r="Q810" i="25"/>
  <c r="Q795" i="25"/>
  <c r="R907" i="25"/>
  <c r="R917" i="25"/>
  <c r="Q802" i="25"/>
  <c r="R998" i="25"/>
  <c r="Q909" i="25"/>
  <c r="Q998" i="25"/>
  <c r="R916" i="25"/>
  <c r="R744" i="25"/>
  <c r="R664" i="25"/>
  <c r="Q761" i="25"/>
  <c r="S761" i="25" s="1"/>
  <c r="Q1000" i="25"/>
  <c r="Q1048" i="25"/>
  <c r="Q900" i="25"/>
  <c r="Q657" i="25"/>
  <c r="R633" i="25"/>
  <c r="R1090" i="25"/>
  <c r="Q1044" i="25"/>
  <c r="R1005" i="25"/>
  <c r="R811" i="25"/>
  <c r="R959" i="25"/>
  <c r="R975" i="25"/>
  <c r="S975" i="25" s="1"/>
  <c r="R822" i="25"/>
  <c r="Q907" i="25"/>
  <c r="Q1081" i="25"/>
  <c r="Q1011" i="25"/>
  <c r="Q1062" i="25"/>
  <c r="R909" i="25"/>
  <c r="R945" i="25"/>
  <c r="Q999" i="25"/>
  <c r="Q908" i="25"/>
  <c r="Q945" i="25"/>
  <c r="R799" i="25"/>
  <c r="S799" i="25" s="1"/>
  <c r="R745" i="25"/>
  <c r="R898" i="25"/>
  <c r="R770" i="25"/>
  <c r="Q654" i="25"/>
  <c r="Q898" i="25"/>
  <c r="R756" i="25"/>
  <c r="S756" i="25" s="1"/>
  <c r="R863" i="25"/>
  <c r="Q1093" i="25"/>
  <c r="R1099" i="25"/>
  <c r="Q759" i="25"/>
  <c r="Q1075" i="25"/>
  <c r="Q932" i="25"/>
  <c r="R713" i="25"/>
  <c r="Q666" i="25"/>
  <c r="S33" i="25"/>
  <c r="R45" i="25"/>
  <c r="R40" i="25"/>
  <c r="S40" i="25" s="1"/>
  <c r="Q29" i="25"/>
  <c r="S29" i="25" s="1"/>
  <c r="R58" i="25"/>
  <c r="R57" i="25"/>
  <c r="S57" i="25" s="1"/>
  <c r="S243" i="25"/>
  <c r="R173" i="25"/>
  <c r="S173" i="25" s="1"/>
  <c r="Q175" i="25"/>
  <c r="S175" i="25" s="1"/>
  <c r="Q148" i="25"/>
  <c r="S148" i="25" s="1"/>
  <c r="Q41" i="25"/>
  <c r="Q45" i="25"/>
  <c r="Q215" i="25"/>
  <c r="R194" i="25"/>
  <c r="S194" i="25" s="1"/>
  <c r="R104" i="25"/>
  <c r="S104" i="25" s="1"/>
  <c r="R64" i="25"/>
  <c r="S64" i="25" s="1"/>
  <c r="R94" i="25"/>
  <c r="S163" i="25"/>
  <c r="Q73" i="25"/>
  <c r="S73" i="25" s="1"/>
  <c r="Q210" i="25"/>
  <c r="S210" i="25" s="1"/>
  <c r="Q183" i="25"/>
  <c r="S183" i="25" s="1"/>
  <c r="R213" i="25"/>
  <c r="S213" i="25" s="1"/>
  <c r="R188" i="25"/>
  <c r="S188" i="25" s="1"/>
  <c r="R30" i="25"/>
  <c r="Q27" i="25"/>
  <c r="R39" i="25"/>
  <c r="R50" i="25"/>
  <c r="S50" i="25" s="1"/>
  <c r="R25" i="25"/>
  <c r="Q52" i="25"/>
  <c r="Q30" i="25"/>
  <c r="Q35" i="25"/>
  <c r="S35" i="25" s="1"/>
  <c r="Q24" i="25"/>
  <c r="S24" i="25" s="1"/>
  <c r="R43" i="25"/>
  <c r="R28" i="25"/>
  <c r="S382" i="25"/>
  <c r="Q231" i="25"/>
  <c r="S231" i="25" s="1"/>
  <c r="Q42" i="25"/>
  <c r="Q83" i="25"/>
  <c r="S83" i="25" s="1"/>
  <c r="R202" i="25"/>
  <c r="R182" i="25"/>
  <c r="Q112" i="25"/>
  <c r="S112" i="25" s="1"/>
  <c r="Q95" i="25"/>
  <c r="S95" i="25" s="1"/>
  <c r="R226" i="25"/>
  <c r="S226" i="25" s="1"/>
  <c r="R203" i="25"/>
  <c r="S203" i="25" s="1"/>
  <c r="R101" i="25"/>
  <c r="S101" i="25" s="1"/>
  <c r="Q192" i="25"/>
  <c r="R143" i="25"/>
  <c r="Q56" i="25"/>
  <c r="S56" i="25" s="1"/>
  <c r="Q28" i="25"/>
  <c r="Q182" i="25"/>
  <c r="R46" i="25"/>
  <c r="R53" i="25"/>
  <c r="S53" i="25" s="1"/>
  <c r="R48" i="25"/>
  <c r="R27" i="25"/>
  <c r="Q48" i="25"/>
  <c r="S65" i="25"/>
  <c r="Q70" i="25"/>
  <c r="S70" i="25" s="1"/>
  <c r="Q174" i="25"/>
  <c r="S174" i="25" s="1"/>
  <c r="R234" i="25"/>
  <c r="Q58" i="25"/>
  <c r="Q31" i="25"/>
  <c r="R63" i="25"/>
  <c r="S63" i="25" s="1"/>
  <c r="R215" i="25"/>
  <c r="R184" i="25"/>
  <c r="S184" i="25" s="1"/>
  <c r="R87" i="25"/>
  <c r="R149" i="25"/>
  <c r="S149" i="25" s="1"/>
  <c r="R85" i="25"/>
  <c r="R103" i="25"/>
  <c r="S103" i="25" s="1"/>
  <c r="R59" i="25"/>
  <c r="S59" i="25" s="1"/>
  <c r="R26" i="25"/>
  <c r="S26" i="25" s="1"/>
  <c r="Q38" i="25"/>
  <c r="R54" i="25"/>
  <c r="S54" i="25" s="1"/>
  <c r="R52" i="25"/>
  <c r="R41" i="25"/>
  <c r="Q94" i="25"/>
  <c r="R192" i="25"/>
  <c r="R49" i="25"/>
  <c r="R42" i="25"/>
  <c r="Q221" i="25"/>
  <c r="S221" i="25" s="1"/>
  <c r="R186" i="25"/>
  <c r="S186" i="25" s="1"/>
  <c r="Q234" i="25"/>
  <c r="Q77" i="25"/>
  <c r="S77" i="25" s="1"/>
  <c r="R60" i="25"/>
  <c r="S60" i="25" s="1"/>
  <c r="R190" i="25"/>
  <c r="S190" i="25" s="1"/>
  <c r="R68" i="25"/>
  <c r="S68" i="25" s="1"/>
  <c r="R201" i="25"/>
  <c r="Q85" i="25"/>
  <c r="Q196" i="25"/>
  <c r="S196" i="25" s="1"/>
  <c r="R211" i="25"/>
  <c r="S211" i="25" s="1"/>
  <c r="Q43" i="25"/>
  <c r="Q36" i="25"/>
  <c r="R36" i="25"/>
  <c r="Q78" i="25"/>
  <c r="S78" i="25" s="1"/>
  <c r="Q32" i="25"/>
  <c r="S32" i="25" s="1"/>
  <c r="Q34" i="25"/>
  <c r="R47" i="25"/>
  <c r="S47" i="25" s="1"/>
  <c r="R34" i="25"/>
  <c r="S216" i="25"/>
  <c r="S206" i="25"/>
  <c r="R232" i="25"/>
  <c r="S232" i="25" s="1"/>
  <c r="Q107" i="25"/>
  <c r="S107" i="25" s="1"/>
  <c r="Q207" i="25"/>
  <c r="S207" i="25" s="1"/>
  <c r="Q89" i="25"/>
  <c r="S89" i="25" s="1"/>
  <c r="Q136" i="25"/>
  <c r="Q137" i="25"/>
  <c r="S137" i="25" s="1"/>
  <c r="Q180" i="25"/>
  <c r="S180" i="25" s="1"/>
  <c r="Q202" i="25"/>
  <c r="R189" i="25"/>
  <c r="S189" i="25" s="1"/>
  <c r="Q87" i="25"/>
  <c r="Q141" i="25"/>
  <c r="R237" i="25"/>
  <c r="S237" i="25" s="1"/>
  <c r="Q67" i="25"/>
  <c r="S67" i="25" s="1"/>
  <c r="Q236" i="25"/>
  <c r="S236" i="25" s="1"/>
  <c r="R69" i="25"/>
  <c r="S69" i="25" s="1"/>
  <c r="Q201" i="25"/>
  <c r="R96" i="25"/>
  <c r="S96" i="25" s="1"/>
  <c r="Q25" i="25"/>
  <c r="Q46" i="25"/>
  <c r="R51" i="25"/>
  <c r="S51" i="25" s="1"/>
  <c r="R55" i="25"/>
  <c r="S55" i="25" s="1"/>
  <c r="S7" i="25"/>
  <c r="R38" i="25"/>
  <c r="Q39" i="25"/>
  <c r="Q49" i="25"/>
  <c r="R31" i="25"/>
  <c r="S227" i="25"/>
  <c r="S93" i="25"/>
  <c r="S543" i="25"/>
  <c r="S218" i="25"/>
  <c r="S17" i="25"/>
  <c r="S235" i="25"/>
  <c r="S150" i="25"/>
  <c r="S199" i="25"/>
  <c r="S166" i="25"/>
  <c r="S179" i="25"/>
  <c r="S6" i="25"/>
  <c r="S108" i="25"/>
  <c r="S13" i="25"/>
  <c r="S247" i="25"/>
  <c r="S160" i="25"/>
  <c r="S76" i="25"/>
  <c r="S151" i="25"/>
  <c r="S113" i="25"/>
  <c r="S200" i="25"/>
  <c r="S171" i="25"/>
  <c r="S144" i="25"/>
  <c r="S224" i="25"/>
  <c r="S15" i="25"/>
  <c r="S16" i="25"/>
  <c r="S252" i="25"/>
  <c r="S74" i="25"/>
  <c r="S86" i="25"/>
  <c r="S61" i="25"/>
  <c r="S20" i="25"/>
  <c r="S193" i="25"/>
  <c r="S1107" i="25"/>
  <c r="S198" i="25"/>
  <c r="S21" i="25"/>
  <c r="S159" i="25"/>
  <c r="S394" i="25"/>
  <c r="S88" i="25"/>
  <c r="S92" i="25"/>
  <c r="S220" i="25"/>
  <c r="S219" i="25"/>
  <c r="S204" i="25"/>
  <c r="S222" i="25"/>
  <c r="S228" i="25"/>
  <c r="S185" i="25"/>
  <c r="S176" i="25"/>
  <c r="S105" i="25"/>
  <c r="S225" i="25"/>
  <c r="S229" i="25"/>
  <c r="S197" i="25"/>
  <c r="S169" i="25"/>
  <c r="S177" i="25"/>
  <c r="S79" i="25"/>
  <c r="S597" i="25"/>
  <c r="S97" i="25"/>
  <c r="S168" i="25"/>
  <c r="S230" i="25"/>
  <c r="S187" i="25"/>
  <c r="S72" i="25"/>
  <c r="S167" i="25"/>
  <c r="S102" i="25"/>
  <c r="S181" i="25"/>
  <c r="S233" i="25"/>
  <c r="S214" i="25"/>
  <c r="S165" i="25"/>
  <c r="S249" i="25"/>
  <c r="S208" i="25"/>
  <c r="S99" i="25"/>
  <c r="S212" i="25"/>
  <c r="S238" i="25"/>
  <c r="S582" i="25"/>
  <c r="S217" i="25"/>
  <c r="S385" i="25"/>
  <c r="S596" i="25"/>
  <c r="S591" i="25"/>
  <c r="S392" i="25"/>
  <c r="S592" i="25"/>
  <c r="S590" i="25"/>
  <c r="S587" i="25"/>
  <c r="S584" i="25"/>
  <c r="S594" i="25"/>
  <c r="S589" i="25"/>
  <c r="S299" i="25"/>
  <c r="S326" i="25"/>
  <c r="S583" i="25"/>
  <c r="S240" i="25"/>
  <c r="S531" i="25"/>
  <c r="S386" i="25"/>
  <c r="S306" i="25"/>
  <c r="S254" i="25"/>
  <c r="S400" i="25"/>
  <c r="S279" i="25"/>
  <c r="S476" i="25"/>
  <c r="S536" i="25"/>
  <c r="S540" i="25"/>
  <c r="S499" i="25"/>
  <c r="S518" i="25"/>
  <c r="S489" i="25"/>
  <c r="S497" i="25"/>
  <c r="S523" i="25"/>
  <c r="S478" i="25"/>
  <c r="S472" i="25"/>
  <c r="S310" i="25"/>
  <c r="S542" i="25"/>
  <c r="S491" i="25"/>
  <c r="S446" i="25"/>
  <c r="S445" i="25"/>
  <c r="S317" i="25"/>
  <c r="S399" i="25"/>
  <c r="S242" i="25"/>
  <c r="S346" i="25"/>
  <c r="S338" i="25"/>
  <c r="S498" i="25"/>
  <c r="S356" i="25"/>
  <c r="S533" i="25"/>
  <c r="S323" i="25"/>
  <c r="S458" i="25"/>
  <c r="S524" i="25"/>
  <c r="S328" i="25"/>
  <c r="S334" i="25"/>
  <c r="S376" i="25"/>
  <c r="S375" i="25"/>
  <c r="S303" i="25"/>
  <c r="S364" i="25"/>
  <c r="S373" i="25"/>
  <c r="S545" i="25"/>
  <c r="S510" i="25"/>
  <c r="S477" i="25"/>
  <c r="S464" i="25"/>
  <c r="S358" i="25"/>
  <c r="S1449" i="25"/>
  <c r="S507" i="25"/>
  <c r="S515" i="25"/>
  <c r="S486" i="25"/>
  <c r="S319" i="25"/>
  <c r="S1695" i="25"/>
  <c r="S484" i="25"/>
  <c r="S463" i="25"/>
  <c r="S473" i="25"/>
  <c r="S1158" i="25"/>
  <c r="S321" i="25"/>
  <c r="S1175" i="25"/>
  <c r="S391" i="25"/>
  <c r="S829" i="25"/>
  <c r="S742" i="25"/>
  <c r="S380" i="25"/>
  <c r="S366" i="25"/>
  <c r="S1159" i="25"/>
  <c r="S488" i="25"/>
  <c r="S496" i="25"/>
  <c r="S493" i="25"/>
  <c r="S1161" i="25"/>
  <c r="S341" i="25"/>
  <c r="S396" i="25"/>
  <c r="S528" i="25"/>
  <c r="S305" i="25"/>
  <c r="S1311" i="25"/>
  <c r="S530" i="25"/>
  <c r="S256" i="25"/>
  <c r="S532" i="25"/>
  <c r="S1602" i="25"/>
  <c r="S1459" i="25"/>
  <c r="Q1733" i="25"/>
  <c r="S343" i="25"/>
  <c r="S525" i="25"/>
  <c r="S475" i="25"/>
  <c r="S297" i="25"/>
  <c r="S342" i="25"/>
  <c r="S300" i="25"/>
  <c r="S295" i="25"/>
  <c r="S330" i="25"/>
  <c r="S1165" i="25"/>
  <c r="S1606" i="25"/>
  <c r="Q1718" i="25"/>
  <c r="S315" i="25"/>
  <c r="S311" i="25"/>
  <c r="S337" i="25"/>
  <c r="S244" i="25"/>
  <c r="R1728" i="25"/>
  <c r="R1732" i="25"/>
  <c r="Q1728" i="25"/>
  <c r="S1310" i="25"/>
  <c r="S492" i="25"/>
  <c r="S447" i="25"/>
  <c r="S522" i="25"/>
  <c r="S455" i="25"/>
  <c r="S441" i="25"/>
  <c r="S452" i="25"/>
  <c r="S471" i="25"/>
  <c r="S320" i="25"/>
  <c r="S359" i="25"/>
  <c r="S365" i="25"/>
  <c r="S314" i="25"/>
  <c r="S397" i="25"/>
  <c r="S1027" i="25"/>
  <c r="S481" i="25"/>
  <c r="S439" i="25"/>
  <c r="S444" i="25"/>
  <c r="S527" i="25"/>
  <c r="S479" i="25"/>
  <c r="S541" i="25"/>
  <c r="S529" i="25"/>
  <c r="S1016" i="25"/>
  <c r="S733" i="25"/>
  <c r="S387" i="25"/>
  <c r="S514" i="25"/>
  <c r="S485" i="25"/>
  <c r="S456" i="25"/>
  <c r="S506" i="25"/>
  <c r="S354" i="25"/>
  <c r="S335" i="25"/>
  <c r="S377" i="25"/>
  <c r="S325" i="25"/>
  <c r="S1170" i="25"/>
  <c r="S423" i="25"/>
  <c r="R1156" i="25"/>
  <c r="Q1154" i="25"/>
  <c r="S393" i="25"/>
  <c r="S245" i="25"/>
  <c r="S384" i="25"/>
  <c r="S257" i="25"/>
  <c r="S961" i="25"/>
  <c r="R1721" i="25"/>
  <c r="R1733" i="25"/>
  <c r="R1729" i="25"/>
  <c r="R1726" i="25"/>
  <c r="R1724" i="25"/>
  <c r="S1461" i="25"/>
  <c r="Q1731" i="25"/>
  <c r="R1722" i="25"/>
  <c r="Q1719" i="25"/>
  <c r="Q1716" i="25"/>
  <c r="R1716" i="25"/>
  <c r="S535" i="25"/>
  <c r="S401" i="25"/>
  <c r="S389" i="25"/>
  <c r="Q1151" i="25"/>
  <c r="R1141" i="25"/>
  <c r="R1153" i="25"/>
  <c r="R1151" i="25"/>
  <c r="S881" i="25"/>
  <c r="S870" i="25"/>
  <c r="S874" i="25"/>
  <c r="S462" i="25"/>
  <c r="S440" i="25"/>
  <c r="S448" i="25"/>
  <c r="S442" i="25"/>
  <c r="S501" i="25"/>
  <c r="S520" i="25"/>
  <c r="S474" i="25"/>
  <c r="S487" i="25"/>
  <c r="S309" i="25"/>
  <c r="S316" i="25"/>
  <c r="S339" i="25"/>
  <c r="S381" i="25"/>
  <c r="S296" i="25"/>
  <c r="S302" i="25"/>
  <c r="S374" i="25"/>
  <c r="S329" i="25"/>
  <c r="Q1147" i="25"/>
  <c r="Q1156" i="25"/>
  <c r="S737" i="25"/>
  <c r="S241" i="25"/>
  <c r="S390" i="25"/>
  <c r="S250" i="25"/>
  <c r="S388" i="25"/>
  <c r="R1719" i="25"/>
  <c r="S1462" i="25"/>
  <c r="Q1722" i="25"/>
  <c r="S395" i="25"/>
  <c r="R1149" i="25"/>
  <c r="R1144" i="25"/>
  <c r="Q1149" i="25"/>
  <c r="R1154" i="25"/>
  <c r="S883" i="25"/>
  <c r="S738" i="25"/>
  <c r="S544" i="25"/>
  <c r="S461" i="25"/>
  <c r="S495" i="25"/>
  <c r="S454" i="25"/>
  <c r="S443" i="25"/>
  <c r="S526" i="25"/>
  <c r="S451" i="25"/>
  <c r="S470" i="25"/>
  <c r="S504" i="25"/>
  <c r="S459" i="25"/>
  <c r="S512" i="25"/>
  <c r="S467" i="25"/>
  <c r="S482" i="25"/>
  <c r="S509" i="25"/>
  <c r="S465" i="25"/>
  <c r="S453" i="25"/>
  <c r="S372" i="25"/>
  <c r="R1739" i="25"/>
  <c r="S355" i="25"/>
  <c r="S331" i="25"/>
  <c r="S333" i="25"/>
  <c r="S332" i="25"/>
  <c r="Q1725" i="25"/>
  <c r="R1727" i="25"/>
  <c r="Q1720" i="25"/>
  <c r="R1730" i="25"/>
  <c r="S1454" i="25"/>
  <c r="R1723" i="25"/>
  <c r="S255" i="25"/>
  <c r="R1140" i="25"/>
  <c r="R1152" i="25"/>
  <c r="R1155" i="25"/>
  <c r="Q1148" i="25"/>
  <c r="S538" i="25"/>
  <c r="S517" i="25"/>
  <c r="S312" i="25"/>
  <c r="S349" i="25"/>
  <c r="S976" i="25"/>
  <c r="S1404" i="25"/>
  <c r="S324" i="25"/>
  <c r="Q1729" i="25"/>
  <c r="Q1723" i="25"/>
  <c r="R1731" i="25"/>
  <c r="S1598" i="25"/>
  <c r="Q1727" i="25"/>
  <c r="R1150" i="25"/>
  <c r="R1147" i="25"/>
  <c r="Q1152" i="25"/>
  <c r="Q1144" i="25"/>
  <c r="S1028" i="25"/>
  <c r="S398" i="25"/>
  <c r="S490" i="25"/>
  <c r="S480" i="25"/>
  <c r="S457" i="25"/>
  <c r="S494" i="25"/>
  <c r="S466" i="25"/>
  <c r="S352" i="25"/>
  <c r="S301" i="25"/>
  <c r="S304" i="25"/>
  <c r="S340" i="25"/>
  <c r="S322" i="25"/>
  <c r="S344" i="25"/>
  <c r="S345" i="25"/>
  <c r="S1446" i="25"/>
  <c r="S1597" i="25"/>
  <c r="S1447" i="25"/>
  <c r="S1595" i="25"/>
  <c r="R1143" i="25"/>
  <c r="Q1145" i="25"/>
  <c r="R1157" i="25"/>
  <c r="Q1150" i="25"/>
  <c r="R1142" i="25"/>
  <c r="Q1157" i="25"/>
  <c r="S449" i="25"/>
  <c r="S521" i="25"/>
  <c r="S460" i="25"/>
  <c r="S483" i="25"/>
  <c r="S313" i="25"/>
  <c r="S294" i="25"/>
  <c r="S357" i="25"/>
  <c r="S363" i="25"/>
  <c r="S298" i="25"/>
  <c r="Q1732" i="25"/>
  <c r="Q1721" i="25"/>
  <c r="R1720" i="25"/>
  <c r="R1718" i="25"/>
  <c r="S246" i="25"/>
  <c r="S974" i="25"/>
  <c r="Q1141" i="25"/>
  <c r="Q1140" i="25"/>
  <c r="Q1142" i="25"/>
  <c r="Q1155" i="25"/>
  <c r="Q1146" i="25"/>
  <c r="R1146" i="25"/>
  <c r="S1017" i="25"/>
  <c r="S740" i="25"/>
  <c r="Q1143" i="25"/>
  <c r="S450" i="25"/>
  <c r="S511" i="25"/>
  <c r="S500" i="25"/>
  <c r="S519" i="25"/>
  <c r="S505" i="25"/>
  <c r="S513" i="25"/>
  <c r="S516" i="25"/>
  <c r="S438" i="25"/>
  <c r="S351" i="25"/>
  <c r="S379" i="25"/>
  <c r="S308" i="25"/>
  <c r="S348" i="25"/>
  <c r="S378" i="25"/>
  <c r="S539" i="25"/>
  <c r="S361" i="25"/>
  <c r="S251" i="25"/>
  <c r="S534" i="25"/>
  <c r="S537" i="25"/>
  <c r="Q1724" i="25"/>
  <c r="Q1726" i="25"/>
  <c r="R1717" i="25"/>
  <c r="Q1717" i="25"/>
  <c r="R1725" i="25"/>
  <c r="Q1153" i="25"/>
  <c r="R1148" i="25"/>
  <c r="S741" i="25"/>
  <c r="S469" i="25"/>
  <c r="S503" i="25"/>
  <c r="S508" i="25"/>
  <c r="S468" i="25"/>
  <c r="S502" i="25"/>
  <c r="S371" i="25"/>
  <c r="S383" i="25"/>
  <c r="S370" i="25"/>
  <c r="S367" i="25"/>
  <c r="S350" i="25"/>
  <c r="S1705" i="25" l="1"/>
  <c r="S131" i="25"/>
  <c r="S121" i="25"/>
  <c r="S268" i="25"/>
  <c r="S282" i="25"/>
  <c r="S1707" i="25"/>
  <c r="S839" i="25"/>
  <c r="S692" i="25"/>
  <c r="S1427" i="25"/>
  <c r="S993" i="25"/>
  <c r="S558" i="25"/>
  <c r="S980" i="25"/>
  <c r="S549" i="25"/>
  <c r="S1558" i="25"/>
  <c r="S1560" i="25"/>
  <c r="S1128" i="25"/>
  <c r="S985" i="25"/>
  <c r="S271" i="25"/>
  <c r="S418" i="25"/>
  <c r="S119" i="25"/>
  <c r="S1272" i="25"/>
  <c r="S706" i="25"/>
  <c r="S264" i="25"/>
  <c r="S1124" i="25"/>
  <c r="S987" i="25"/>
  <c r="S703" i="25"/>
  <c r="S1419" i="25"/>
  <c r="S843" i="25"/>
  <c r="S983" i="25"/>
  <c r="S990" i="25"/>
  <c r="S1014" i="25"/>
  <c r="S274" i="25"/>
  <c r="S1712" i="25"/>
  <c r="S834" i="25"/>
  <c r="S555" i="25"/>
  <c r="S123" i="25"/>
  <c r="S1132" i="25"/>
  <c r="S1131" i="25"/>
  <c r="S1417" i="25"/>
  <c r="S1125" i="25"/>
  <c r="S981" i="25"/>
  <c r="S1420" i="25"/>
  <c r="S562" i="25"/>
  <c r="S266" i="25"/>
  <c r="S1122" i="25"/>
  <c r="S1270" i="25"/>
  <c r="S409" i="25"/>
  <c r="S1708" i="25"/>
  <c r="S1699" i="25"/>
  <c r="S1137" i="25"/>
  <c r="S994" i="25"/>
  <c r="S1700" i="25"/>
  <c r="S696" i="25"/>
  <c r="S269" i="25"/>
  <c r="S1129" i="25"/>
  <c r="S995" i="25"/>
  <c r="S407" i="25"/>
  <c r="S851" i="25"/>
  <c r="S259" i="25"/>
  <c r="S114" i="25"/>
  <c r="S1281" i="25"/>
  <c r="S557" i="25"/>
  <c r="S261" i="25"/>
  <c r="S292" i="25"/>
  <c r="S586" i="25"/>
  <c r="S1710" i="25"/>
  <c r="S1266" i="25"/>
  <c r="S1275" i="25"/>
  <c r="S704" i="25"/>
  <c r="S551" i="25"/>
  <c r="S403" i="25"/>
  <c r="S563" i="25"/>
  <c r="S1282" i="25"/>
  <c r="S707" i="25"/>
  <c r="S1127" i="25"/>
  <c r="S415" i="25"/>
  <c r="S1422" i="25"/>
  <c r="S1421" i="25"/>
  <c r="S1139" i="25"/>
  <c r="S836" i="25"/>
  <c r="S122" i="25"/>
  <c r="S849" i="25"/>
  <c r="S1313" i="25"/>
  <c r="S1415" i="25"/>
  <c r="S695" i="25"/>
  <c r="S1273" i="25"/>
  <c r="S1130" i="25"/>
  <c r="S117" i="25"/>
  <c r="S115" i="25"/>
  <c r="S1701" i="25"/>
  <c r="S417" i="25"/>
  <c r="S129" i="25"/>
  <c r="S1698" i="25"/>
  <c r="S1568" i="25"/>
  <c r="S1567" i="25"/>
  <c r="S705" i="25"/>
  <c r="S116" i="25"/>
  <c r="S845" i="25"/>
  <c r="S1562" i="25"/>
  <c r="S1423" i="25"/>
  <c r="S1411" i="25"/>
  <c r="S1715" i="25"/>
  <c r="S982" i="25"/>
  <c r="S1714" i="25"/>
  <c r="S1414" i="25"/>
  <c r="S1274" i="25"/>
  <c r="S842" i="25"/>
  <c r="Q1739" i="25"/>
  <c r="S425" i="25"/>
  <c r="S1316" i="25"/>
  <c r="S139" i="25"/>
  <c r="S143" i="25"/>
  <c r="S283" i="25"/>
  <c r="S141" i="25"/>
  <c r="S287" i="25"/>
  <c r="S147" i="25"/>
  <c r="S146" i="25"/>
  <c r="S132" i="25"/>
  <c r="S429" i="25"/>
  <c r="S277" i="25"/>
  <c r="S134" i="25"/>
  <c r="S281" i="25"/>
  <c r="S136" i="25"/>
  <c r="S886" i="25"/>
  <c r="S728" i="25"/>
  <c r="S1020" i="25"/>
  <c r="S1590" i="25"/>
  <c r="S1307" i="25"/>
  <c r="S1463" i="25"/>
  <c r="S732" i="25"/>
  <c r="S1039" i="25"/>
  <c r="S871" i="25"/>
  <c r="F63" i="36"/>
  <c r="F83" i="36" s="1"/>
  <c r="S1029" i="25"/>
  <c r="S729" i="25"/>
  <c r="S1019" i="25"/>
  <c r="S877" i="25"/>
  <c r="S133" i="25"/>
  <c r="S58" i="25"/>
  <c r="S873" i="25"/>
  <c r="S925" i="25"/>
  <c r="S872" i="25"/>
  <c r="S727" i="25"/>
  <c r="S1452" i="25"/>
  <c r="S1314" i="25"/>
  <c r="K63" i="36"/>
  <c r="K83" i="36" s="1"/>
  <c r="S1450" i="25"/>
  <c r="S1457" i="25"/>
  <c r="S1692" i="25"/>
  <c r="S1600" i="25"/>
  <c r="S1306" i="25"/>
  <c r="S816" i="25"/>
  <c r="S880" i="25"/>
  <c r="S588" i="25"/>
  <c r="S585" i="25"/>
  <c r="O61" i="36"/>
  <c r="S739" i="25"/>
  <c r="S735" i="25"/>
  <c r="S1031" i="25"/>
  <c r="S1025" i="25"/>
  <c r="S743" i="25"/>
  <c r="S1030" i="25"/>
  <c r="S1015" i="25"/>
  <c r="S730" i="25"/>
  <c r="S734" i="25"/>
  <c r="S882" i="25"/>
  <c r="S884" i="25"/>
  <c r="S875" i="25"/>
  <c r="S1024" i="25"/>
  <c r="S142" i="25"/>
  <c r="S276" i="25"/>
  <c r="S427" i="25"/>
  <c r="T63" i="36"/>
  <c r="T83" i="36" s="1"/>
  <c r="S726" i="25"/>
  <c r="S1026" i="25"/>
  <c r="S420" i="25"/>
  <c r="S433" i="25"/>
  <c r="S1451" i="25"/>
  <c r="S1550" i="25"/>
  <c r="S1666" i="25"/>
  <c r="S1582" i="25"/>
  <c r="S1483" i="25"/>
  <c r="S1303" i="25"/>
  <c r="S1453" i="25"/>
  <c r="S1354" i="25"/>
  <c r="S1512" i="25"/>
  <c r="S1460" i="25"/>
  <c r="S1579" i="25"/>
  <c r="S1691" i="25"/>
  <c r="S1398" i="25"/>
  <c r="S1537" i="25"/>
  <c r="S1260" i="25"/>
  <c r="S1262" i="25"/>
  <c r="S1622" i="25"/>
  <c r="S1599" i="25"/>
  <c r="S1319" i="25"/>
  <c r="S1455" i="25"/>
  <c r="S1315" i="25"/>
  <c r="S1318" i="25"/>
  <c r="S1574" i="25"/>
  <c r="S1258" i="25"/>
  <c r="S1264" i="25"/>
  <c r="S1526" i="25"/>
  <c r="S1257" i="25"/>
  <c r="S1510" i="25"/>
  <c r="S1594" i="25"/>
  <c r="S1593" i="25"/>
  <c r="S1605" i="25"/>
  <c r="S1312" i="25"/>
  <c r="S1591" i="25"/>
  <c r="S1456" i="25"/>
  <c r="S1317" i="25"/>
  <c r="S1409" i="25"/>
  <c r="S1263" i="25"/>
  <c r="S1534" i="25"/>
  <c r="S1400" i="25"/>
  <c r="S1552" i="25"/>
  <c r="S1448" i="25"/>
  <c r="S1647" i="25"/>
  <c r="S1588" i="25"/>
  <c r="S1553" i="25"/>
  <c r="S1504" i="25"/>
  <c r="S1544" i="25"/>
  <c r="S1265" i="25"/>
  <c r="S1401" i="25"/>
  <c r="S1641" i="25"/>
  <c r="S1687" i="25"/>
  <c r="S1667" i="25"/>
  <c r="S607" i="25"/>
  <c r="S878" i="25"/>
  <c r="S731" i="25"/>
  <c r="S822" i="25"/>
  <c r="S717" i="25"/>
  <c r="S1013" i="25"/>
  <c r="S964" i="25"/>
  <c r="S887" i="25"/>
  <c r="S1018" i="25"/>
  <c r="S856" i="25"/>
  <c r="S641" i="25"/>
  <c r="S1112" i="25"/>
  <c r="S1089" i="25"/>
  <c r="S1105" i="25"/>
  <c r="S670" i="25"/>
  <c r="S928" i="25"/>
  <c r="S823" i="25"/>
  <c r="S1054" i="25"/>
  <c r="S748" i="25"/>
  <c r="S831" i="25"/>
  <c r="S969" i="25"/>
  <c r="S819" i="25"/>
  <c r="S1104" i="25"/>
  <c r="S808" i="25"/>
  <c r="S140" i="25"/>
  <c r="S579" i="25"/>
  <c r="S1607" i="25"/>
  <c r="S598" i="25"/>
  <c r="S1517" i="25"/>
  <c r="S1656" i="25"/>
  <c r="S1304" i="25"/>
  <c r="S1309" i="25"/>
  <c r="S1308" i="25"/>
  <c r="S1596" i="25"/>
  <c r="S1458" i="25"/>
  <c r="S1302" i="25"/>
  <c r="S568" i="25"/>
  <c r="S581" i="25"/>
  <c r="S1476" i="25"/>
  <c r="S573" i="25"/>
  <c r="S577" i="25"/>
  <c r="S575" i="25"/>
  <c r="S580" i="25"/>
  <c r="S569" i="25"/>
  <c r="S565" i="25"/>
  <c r="S572" i="25"/>
  <c r="S578" i="25"/>
  <c r="S576" i="25"/>
  <c r="S570" i="25"/>
  <c r="O59" i="36"/>
  <c r="S567" i="25"/>
  <c r="U61" i="36"/>
  <c r="N63" i="36"/>
  <c r="N85" i="36" s="1"/>
  <c r="S63" i="36"/>
  <c r="S85" i="36" s="1"/>
  <c r="S1538" i="25"/>
  <c r="S1659" i="25"/>
  <c r="S571" i="25"/>
  <c r="H63" i="36"/>
  <c r="H83" i="36" s="1"/>
  <c r="S1230" i="25"/>
  <c r="S1186" i="25"/>
  <c r="S1657" i="25"/>
  <c r="S625" i="25"/>
  <c r="S564" i="25"/>
  <c r="S1440" i="25"/>
  <c r="S1374" i="25"/>
  <c r="S1573" i="25"/>
  <c r="S1503" i="25"/>
  <c r="S1368" i="25"/>
  <c r="S1215" i="25"/>
  <c r="O58" i="36"/>
  <c r="S1581" i="25"/>
  <c r="S1298" i="25"/>
  <c r="S1648" i="25"/>
  <c r="E63" i="36"/>
  <c r="E83" i="36" s="1"/>
  <c r="S1329" i="25"/>
  <c r="S1502" i="25"/>
  <c r="S1618" i="25"/>
  <c r="S1495" i="25"/>
  <c r="S1473" i="25"/>
  <c r="S1188" i="25"/>
  <c r="S1359" i="25"/>
  <c r="S1193" i="25"/>
  <c r="S1580" i="25"/>
  <c r="S1231" i="25"/>
  <c r="S1246" i="25"/>
  <c r="S1638" i="25"/>
  <c r="S1429" i="25"/>
  <c r="S1500" i="25"/>
  <c r="S1365" i="25"/>
  <c r="S1637" i="25"/>
  <c r="S1475" i="25"/>
  <c r="S1688" i="25"/>
  <c r="S1672" i="25"/>
  <c r="S1488" i="25"/>
  <c r="S1575" i="25"/>
  <c r="S1371" i="25"/>
  <c r="S679" i="25"/>
  <c r="S663" i="25"/>
  <c r="S1445" i="25"/>
  <c r="S1522" i="25"/>
  <c r="S1627" i="25"/>
  <c r="S1336" i="25"/>
  <c r="S1233" i="25"/>
  <c r="S1343" i="25"/>
  <c r="S1465" i="25"/>
  <c r="S1353" i="25"/>
  <c r="S1548" i="25"/>
  <c r="S1232" i="25"/>
  <c r="S1492" i="25"/>
  <c r="S1469" i="25"/>
  <c r="S1472" i="25"/>
  <c r="S1196" i="25"/>
  <c r="G63" i="36"/>
  <c r="G85" i="36" s="1"/>
  <c r="E29" i="27"/>
  <c r="L14" i="18"/>
  <c r="S1493" i="25"/>
  <c r="S1372" i="25"/>
  <c r="S1541" i="25"/>
  <c r="S1179" i="25"/>
  <c r="S1351" i="25"/>
  <c r="S1290" i="25"/>
  <c r="S1464" i="25"/>
  <c r="S1294" i="25"/>
  <c r="Q1740" i="25"/>
  <c r="S1358" i="25"/>
  <c r="S1625" i="25"/>
  <c r="S970" i="25"/>
  <c r="S1367" i="25"/>
  <c r="S1485" i="25"/>
  <c r="S1388" i="25"/>
  <c r="S1357" i="25"/>
  <c r="I58" i="36"/>
  <c r="U59" i="36"/>
  <c r="R63" i="36"/>
  <c r="R1740" i="25"/>
  <c r="S923" i="25"/>
  <c r="I61" i="36"/>
  <c r="R132" i="36"/>
  <c r="L130" i="36"/>
  <c r="E130" i="36"/>
  <c r="S1216" i="25"/>
  <c r="S1518" i="25"/>
  <c r="S1671" i="25"/>
  <c r="S1615" i="25"/>
  <c r="S1327" i="25"/>
  <c r="S1392" i="25"/>
  <c r="S1382" i="25"/>
  <c r="S1289" i="25"/>
  <c r="S1191" i="25"/>
  <c r="S1434" i="25"/>
  <c r="S1207" i="25"/>
  <c r="S1250" i="25"/>
  <c r="M85" i="36"/>
  <c r="R3911" i="12"/>
  <c r="S1145" i="25"/>
  <c r="S1325" i="25"/>
  <c r="S1438" i="25"/>
  <c r="S1360" i="25"/>
  <c r="U58" i="36"/>
  <c r="S627" i="25"/>
  <c r="S667" i="25"/>
  <c r="S1619" i="25"/>
  <c r="R1749" i="25"/>
  <c r="S1363" i="25"/>
  <c r="S1238" i="25"/>
  <c r="S1435" i="25"/>
  <c r="R1748" i="25"/>
  <c r="S1251" i="25"/>
  <c r="S1489" i="25"/>
  <c r="S1616" i="25"/>
  <c r="S1326" i="25"/>
  <c r="S1636" i="25"/>
  <c r="S1190" i="25"/>
  <c r="S1669" i="25"/>
  <c r="U122" i="36"/>
  <c r="U117" i="36"/>
  <c r="U106" i="36"/>
  <c r="U127" i="36"/>
  <c r="U97" i="36"/>
  <c r="U118" i="36"/>
  <c r="U109" i="36"/>
  <c r="U113" i="36"/>
  <c r="U105" i="36"/>
  <c r="U101" i="36"/>
  <c r="U123" i="36"/>
  <c r="U116" i="36"/>
  <c r="U134" i="36"/>
  <c r="U126" i="36"/>
  <c r="U110" i="36"/>
  <c r="U115" i="36"/>
  <c r="U108" i="36"/>
  <c r="U99" i="36"/>
  <c r="U100" i="36"/>
  <c r="U96" i="36"/>
  <c r="U128" i="36"/>
  <c r="U98" i="36"/>
  <c r="U102" i="36"/>
  <c r="U114" i="36"/>
  <c r="U119" i="36"/>
  <c r="U120" i="36"/>
  <c r="U107" i="36"/>
  <c r="U121" i="36"/>
  <c r="R3906" i="12"/>
  <c r="F132" i="36"/>
  <c r="T130" i="36"/>
  <c r="O136" i="36"/>
  <c r="O55" i="36"/>
  <c r="S1067" i="25"/>
  <c r="S1333" i="25"/>
  <c r="S1187" i="25"/>
  <c r="S1387" i="25"/>
  <c r="S1331" i="25"/>
  <c r="F3902" i="12"/>
  <c r="F3905" i="12"/>
  <c r="F3903" i="12"/>
  <c r="F3904" i="12"/>
  <c r="T132" i="36"/>
  <c r="S1501" i="25"/>
  <c r="S1244" i="25"/>
  <c r="S1650" i="25"/>
  <c r="S1608" i="25"/>
  <c r="S1589" i="25"/>
  <c r="S1197" i="25"/>
  <c r="S1642" i="25"/>
  <c r="S1649" i="25"/>
  <c r="M132" i="36"/>
  <c r="M130" i="36"/>
  <c r="U55" i="36"/>
  <c r="U136" i="36"/>
  <c r="I136" i="36"/>
  <c r="I55" i="36"/>
  <c r="F3909" i="12"/>
  <c r="F3908" i="12"/>
  <c r="F3910" i="12"/>
  <c r="F3907" i="12"/>
  <c r="R1738" i="25"/>
  <c r="S1091" i="25"/>
  <c r="S1224" i="25"/>
  <c r="S1577" i="25"/>
  <c r="K130" i="36"/>
  <c r="H132" i="36"/>
  <c r="H130" i="36"/>
  <c r="N132" i="36"/>
  <c r="N130" i="36"/>
  <c r="Q63" i="36"/>
  <c r="Q85" i="36" s="1"/>
  <c r="Q132" i="36"/>
  <c r="Q130" i="36"/>
  <c r="O98" i="36"/>
  <c r="O123" i="36"/>
  <c r="O121" i="36"/>
  <c r="O122" i="36"/>
  <c r="O120" i="36"/>
  <c r="O101" i="36"/>
  <c r="O110" i="36"/>
  <c r="O109" i="36"/>
  <c r="O97" i="36"/>
  <c r="O113" i="36"/>
  <c r="O102" i="36"/>
  <c r="O96" i="36"/>
  <c r="O100" i="36"/>
  <c r="O106" i="36"/>
  <c r="O134" i="36"/>
  <c r="O128" i="36"/>
  <c r="O114" i="36"/>
  <c r="O116" i="36"/>
  <c r="O117" i="36"/>
  <c r="O107" i="36"/>
  <c r="O105" i="36"/>
  <c r="O126" i="36"/>
  <c r="O118" i="36"/>
  <c r="O119" i="36"/>
  <c r="O115" i="36"/>
  <c r="O99" i="36"/>
  <c r="O127" i="36"/>
  <c r="O108" i="36"/>
  <c r="S1099" i="25"/>
  <c r="S1184" i="25"/>
  <c r="S1639" i="25"/>
  <c r="L63" i="36"/>
  <c r="L85" i="36" s="1"/>
  <c r="R130" i="36"/>
  <c r="L132" i="36"/>
  <c r="F130" i="36"/>
  <c r="S1003" i="25"/>
  <c r="S1080" i="25"/>
  <c r="E132" i="36"/>
  <c r="R3901" i="12"/>
  <c r="K132" i="36"/>
  <c r="I100" i="36"/>
  <c r="I105" i="36"/>
  <c r="I106" i="36"/>
  <c r="I102" i="36"/>
  <c r="I121" i="36"/>
  <c r="I127" i="36"/>
  <c r="I107" i="36"/>
  <c r="I119" i="36"/>
  <c r="I123" i="36"/>
  <c r="I98" i="36"/>
  <c r="I118" i="36"/>
  <c r="I108" i="36"/>
  <c r="I115" i="36"/>
  <c r="I126" i="36"/>
  <c r="I109" i="36"/>
  <c r="I117" i="36"/>
  <c r="I134" i="36"/>
  <c r="I110" i="36"/>
  <c r="I99" i="36"/>
  <c r="I101" i="36"/>
  <c r="I113" i="36"/>
  <c r="I96" i="36"/>
  <c r="I122" i="36"/>
  <c r="I97" i="36"/>
  <c r="I128" i="36"/>
  <c r="I116" i="36"/>
  <c r="I114" i="36"/>
  <c r="I120" i="36"/>
  <c r="S132" i="36"/>
  <c r="S130" i="36"/>
  <c r="G132" i="36"/>
  <c r="G130" i="36"/>
  <c r="S1663" i="25"/>
  <c r="S1635" i="25"/>
  <c r="S1474" i="25"/>
  <c r="S1513" i="25"/>
  <c r="S1480" i="25"/>
  <c r="S1468" i="25"/>
  <c r="S1530" i="25"/>
  <c r="S1546" i="25"/>
  <c r="S1390" i="25"/>
  <c r="S1219" i="25"/>
  <c r="R1747" i="25"/>
  <c r="S1181" i="25"/>
  <c r="S1300" i="25"/>
  <c r="S932" i="25"/>
  <c r="S893" i="25"/>
  <c r="Q1744" i="25"/>
  <c r="S1000" i="25"/>
  <c r="S895" i="25"/>
  <c r="S911" i="25"/>
  <c r="S813" i="25"/>
  <c r="S781" i="25"/>
  <c r="S817" i="25"/>
  <c r="Q1743" i="25"/>
  <c r="R1742" i="25"/>
  <c r="Q1742" i="25"/>
  <c r="Q1738" i="25"/>
  <c r="R1737" i="25"/>
  <c r="S1075" i="25"/>
  <c r="S956" i="25"/>
  <c r="S780" i="25"/>
  <c r="S637" i="25"/>
  <c r="S709" i="25"/>
  <c r="S1628" i="25"/>
  <c r="S1507" i="25"/>
  <c r="S601" i="25"/>
  <c r="S604" i="25"/>
  <c r="S662" i="25"/>
  <c r="S889" i="25"/>
  <c r="S1110" i="25"/>
  <c r="S192" i="25"/>
  <c r="S629" i="25"/>
  <c r="S894" i="25"/>
  <c r="S1178" i="25"/>
  <c r="S1195" i="25"/>
  <c r="S1093" i="25"/>
  <c r="S795" i="25"/>
  <c r="S1626" i="25"/>
  <c r="S633" i="25"/>
  <c r="S896" i="25"/>
  <c r="S639" i="25"/>
  <c r="S1064" i="25"/>
  <c r="S855" i="25"/>
  <c r="S1082" i="25"/>
  <c r="S953" i="25"/>
  <c r="S827" i="25"/>
  <c r="S628" i="25"/>
  <c r="S927" i="25"/>
  <c r="S622" i="25"/>
  <c r="S673" i="25"/>
  <c r="S751" i="25"/>
  <c r="S1228" i="25"/>
  <c r="S972" i="25"/>
  <c r="S898" i="25"/>
  <c r="S900" i="25"/>
  <c r="S1116" i="25"/>
  <c r="S937" i="25"/>
  <c r="S1373" i="25"/>
  <c r="S1393" i="25"/>
  <c r="S1491" i="25"/>
  <c r="S656" i="25"/>
  <c r="S758" i="25"/>
  <c r="S1217" i="25"/>
  <c r="S1011" i="25"/>
  <c r="S1532" i="25"/>
  <c r="S1436" i="25"/>
  <c r="S1428" i="25"/>
  <c r="S636" i="25"/>
  <c r="S1071" i="25"/>
  <c r="S716" i="25"/>
  <c r="S1078" i="25"/>
  <c r="S755" i="25"/>
  <c r="S892" i="25"/>
  <c r="S1004" i="25"/>
  <c r="S934" i="25"/>
  <c r="S1200" i="25"/>
  <c r="S688" i="25"/>
  <c r="S708" i="25"/>
  <c r="S762" i="25"/>
  <c r="S631" i="25"/>
  <c r="S611" i="25"/>
  <c r="S930" i="25"/>
  <c r="S922" i="25"/>
  <c r="S623" i="25"/>
  <c r="S890" i="25"/>
  <c r="S960" i="25"/>
  <c r="S36" i="25"/>
  <c r="S909" i="25"/>
  <c r="S725" i="25"/>
  <c r="S38" i="25"/>
  <c r="S914" i="25"/>
  <c r="Q1737" i="25"/>
  <c r="S615" i="25"/>
  <c r="S687" i="25"/>
  <c r="S664" i="25"/>
  <c r="S653" i="25"/>
  <c r="S1097" i="25"/>
  <c r="S858" i="25"/>
  <c r="S609" i="25"/>
  <c r="S1081" i="25"/>
  <c r="S1007" i="25"/>
  <c r="S1063" i="25"/>
  <c r="S1058" i="25"/>
  <c r="S749" i="25"/>
  <c r="S940" i="25"/>
  <c r="S935" i="25"/>
  <c r="S888" i="25"/>
  <c r="S657" i="25"/>
  <c r="S860" i="25"/>
  <c r="S680" i="25"/>
  <c r="S31" i="25"/>
  <c r="S766" i="25"/>
  <c r="S921" i="25"/>
  <c r="S750" i="25"/>
  <c r="S776" i="25"/>
  <c r="S1036" i="25"/>
  <c r="S857" i="25"/>
  <c r="S659" i="25"/>
  <c r="S903" i="25"/>
  <c r="S973" i="25"/>
  <c r="S624" i="25"/>
  <c r="S713" i="25"/>
  <c r="S1094" i="25"/>
  <c r="S613" i="25"/>
  <c r="S1101" i="25"/>
  <c r="S939" i="25"/>
  <c r="S910" i="25"/>
  <c r="S828" i="25"/>
  <c r="S621" i="25"/>
  <c r="S25" i="25"/>
  <c r="S807" i="25"/>
  <c r="S833" i="25"/>
  <c r="S760" i="25"/>
  <c r="S759" i="25"/>
  <c r="S861" i="25"/>
  <c r="S786" i="25"/>
  <c r="S1050" i="25"/>
  <c r="S651" i="25"/>
  <c r="S809" i="25"/>
  <c r="S649" i="25"/>
  <c r="S913" i="25"/>
  <c r="S642" i="25"/>
  <c r="S753" i="25"/>
  <c r="S632" i="25"/>
  <c r="S645" i="25"/>
  <c r="S919" i="25"/>
  <c r="S767" i="25"/>
  <c r="S929" i="25"/>
  <c r="S865" i="25"/>
  <c r="S1301" i="25"/>
  <c r="S49" i="25"/>
  <c r="S810" i="25"/>
  <c r="S802" i="25"/>
  <c r="S661" i="25"/>
  <c r="S926" i="25"/>
  <c r="S947" i="25"/>
  <c r="S906" i="25"/>
  <c r="S763" i="25"/>
  <c r="S867" i="25"/>
  <c r="S774" i="25"/>
  <c r="S796" i="25"/>
  <c r="S941" i="25"/>
  <c r="S757" i="25"/>
  <c r="S630" i="25"/>
  <c r="S815" i="25"/>
  <c r="S724" i="25"/>
  <c r="S606" i="25"/>
  <c r="S1065" i="25"/>
  <c r="S684" i="25"/>
  <c r="S1320" i="25"/>
  <c r="S1584" i="25"/>
  <c r="S1479" i="25"/>
  <c r="S1383" i="25"/>
  <c r="S1529" i="25"/>
  <c r="S1225" i="25"/>
  <c r="S1185" i="25"/>
  <c r="S770" i="25"/>
  <c r="S1088" i="25"/>
  <c r="S924" i="25"/>
  <c r="S862" i="25"/>
  <c r="S614" i="25"/>
  <c r="S643" i="25"/>
  <c r="S720" i="25"/>
  <c r="S868" i="25"/>
  <c r="S1006" i="25"/>
  <c r="S771" i="25"/>
  <c r="S777" i="25"/>
  <c r="S951" i="25"/>
  <c r="S775" i="25"/>
  <c r="S1443" i="25"/>
  <c r="S1673" i="25"/>
  <c r="S946" i="25"/>
  <c r="S1718" i="25"/>
  <c r="S1034" i="25"/>
  <c r="S789" i="25"/>
  <c r="S869" i="25"/>
  <c r="S619" i="25"/>
  <c r="S1032" i="25"/>
  <c r="S1385" i="25"/>
  <c r="S1245" i="25"/>
  <c r="S658" i="25"/>
  <c r="S638" i="25"/>
  <c r="S1038" i="25"/>
  <c r="S800" i="25"/>
  <c r="S997" i="25"/>
  <c r="S949" i="25"/>
  <c r="S605" i="25"/>
  <c r="S942" i="25"/>
  <c r="S806" i="25"/>
  <c r="S675" i="25"/>
  <c r="S1072" i="25"/>
  <c r="S683" i="25"/>
  <c r="S952" i="25"/>
  <c r="S1113" i="25"/>
  <c r="S968" i="25"/>
  <c r="S1092" i="25"/>
  <c r="S765" i="25"/>
  <c r="S943" i="25"/>
  <c r="S798" i="25"/>
  <c r="S718" i="25"/>
  <c r="S803" i="25"/>
  <c r="S689" i="25"/>
  <c r="S950" i="25"/>
  <c r="S920" i="25"/>
  <c r="S1059" i="25"/>
  <c r="S904" i="25"/>
  <c r="S1087" i="25"/>
  <c r="S1633" i="25"/>
  <c r="S1583" i="25"/>
  <c r="S1328" i="25"/>
  <c r="S1210" i="25"/>
  <c r="S1180" i="25"/>
  <c r="S1252" i="25"/>
  <c r="S1431" i="25"/>
  <c r="S1405" i="25"/>
  <c r="S1481" i="25"/>
  <c r="S1213" i="25"/>
  <c r="S1433" i="25"/>
  <c r="S1189" i="25"/>
  <c r="S1523" i="25"/>
  <c r="S1655" i="25"/>
  <c r="S1678" i="25"/>
  <c r="S1291" i="25"/>
  <c r="S1334" i="25"/>
  <c r="S1288" i="25"/>
  <c r="S1644" i="25"/>
  <c r="S908" i="25"/>
  <c r="S917" i="25"/>
  <c r="S1102" i="25"/>
  <c r="S814" i="25"/>
  <c r="S1033" i="25"/>
  <c r="S1668" i="25"/>
  <c r="S1578" i="25"/>
  <c r="S1299" i="25"/>
  <c r="S1519" i="25"/>
  <c r="S1432" i="25"/>
  <c r="S714" i="25"/>
  <c r="S959" i="25"/>
  <c r="S715" i="25"/>
  <c r="S655" i="25"/>
  <c r="S1103" i="25"/>
  <c r="S931" i="25"/>
  <c r="S1682" i="25"/>
  <c r="S46" i="25"/>
  <c r="S1572" i="25"/>
  <c r="S1630" i="25"/>
  <c r="S1335" i="25"/>
  <c r="S1634" i="25"/>
  <c r="S1256" i="25"/>
  <c r="S1651" i="25"/>
  <c r="S1391" i="25"/>
  <c r="Q1748" i="25"/>
  <c r="S1610" i="25"/>
  <c r="S1337" i="25"/>
  <c r="S1551" i="25"/>
  <c r="S1356" i="25"/>
  <c r="S1192" i="25"/>
  <c r="S1675" i="25"/>
  <c r="S1347" i="25"/>
  <c r="S1576" i="25"/>
  <c r="S1339" i="25"/>
  <c r="S1292" i="25"/>
  <c r="S1536" i="25"/>
  <c r="S1239" i="25"/>
  <c r="S1248" i="25"/>
  <c r="S1444" i="25"/>
  <c r="S1697" i="25"/>
  <c r="S1380" i="25"/>
  <c r="S1679" i="25"/>
  <c r="S1349" i="25"/>
  <c r="S1211" i="25"/>
  <c r="S1402" i="25"/>
  <c r="S1620" i="25"/>
  <c r="S1520" i="25"/>
  <c r="S1345" i="25"/>
  <c r="S1384" i="25"/>
  <c r="S1614" i="25"/>
  <c r="S1466" i="25"/>
  <c r="S1227" i="25"/>
  <c r="S1199" i="25"/>
  <c r="S1543" i="25"/>
  <c r="S1612" i="25"/>
  <c r="S1497" i="25"/>
  <c r="S1285" i="25"/>
  <c r="S1685" i="25"/>
  <c r="S1670" i="25"/>
  <c r="S1677" i="25"/>
  <c r="S1340" i="25"/>
  <c r="S1378" i="25"/>
  <c r="S1332" i="25"/>
  <c r="S1376" i="25"/>
  <c r="S1341" i="25"/>
  <c r="S1177" i="25"/>
  <c r="S1617" i="25"/>
  <c r="S1624" i="25"/>
  <c r="S1640" i="25"/>
  <c r="S1477" i="25"/>
  <c r="S1629" i="25"/>
  <c r="S1514" i="25"/>
  <c r="S1379" i="25"/>
  <c r="S1243" i="25"/>
  <c r="S1362" i="25"/>
  <c r="S1201" i="25"/>
  <c r="S1342" i="25"/>
  <c r="S1511" i="25"/>
  <c r="S1221" i="25"/>
  <c r="S1439" i="25"/>
  <c r="S1346" i="25"/>
  <c r="S1344" i="25"/>
  <c r="S1386" i="25"/>
  <c r="S1676" i="25"/>
  <c r="S1437" i="25"/>
  <c r="S1214" i="25"/>
  <c r="S1212" i="25"/>
  <c r="S1587" i="25"/>
  <c r="S1609" i="25"/>
  <c r="S1203" i="25"/>
  <c r="S1508" i="25"/>
  <c r="S1322" i="25"/>
  <c r="S1545" i="25"/>
  <c r="S1176" i="25"/>
  <c r="S1521" i="25"/>
  <c r="S1516" i="25"/>
  <c r="S1389" i="25"/>
  <c r="S1686" i="25"/>
  <c r="S1531" i="25"/>
  <c r="S1509" i="25"/>
  <c r="S1235" i="25"/>
  <c r="S1527" i="25"/>
  <c r="S1338" i="25"/>
  <c r="S1652" i="25"/>
  <c r="S1323" i="25"/>
  <c r="S1223" i="25"/>
  <c r="S1406" i="25"/>
  <c r="S1222" i="25"/>
  <c r="S1399" i="25"/>
  <c r="S1470" i="25"/>
  <c r="S1234" i="25"/>
  <c r="S1496" i="25"/>
  <c r="S1525" i="25"/>
  <c r="Q1747" i="25"/>
  <c r="S1730" i="25"/>
  <c r="S1674" i="25"/>
  <c r="S1646" i="25"/>
  <c r="S1352" i="25"/>
  <c r="S1375" i="25"/>
  <c r="S1535" i="25"/>
  <c r="S1499" i="25"/>
  <c r="S1533" i="25"/>
  <c r="S1295" i="25"/>
  <c r="S1293" i="25"/>
  <c r="S1226" i="25"/>
  <c r="S1240" i="25"/>
  <c r="S1441" i="25"/>
  <c r="S1662" i="25"/>
  <c r="S1505" i="25"/>
  <c r="S1202" i="25"/>
  <c r="S1287" i="25"/>
  <c r="S1205" i="25"/>
  <c r="S1355" i="25"/>
  <c r="S1621" i="25"/>
  <c r="S1194" i="25"/>
  <c r="S1247" i="25"/>
  <c r="S1297" i="25"/>
  <c r="S1369" i="25"/>
  <c r="S1237" i="25"/>
  <c r="S1366" i="25"/>
  <c r="S1286" i="25"/>
  <c r="S1204" i="25"/>
  <c r="S1253" i="25"/>
  <c r="S1484" i="25"/>
  <c r="S1623" i="25"/>
  <c r="S1482" i="25"/>
  <c r="S1381" i="25"/>
  <c r="S1330" i="25"/>
  <c r="S1198" i="25"/>
  <c r="S1182" i="25"/>
  <c r="S1236" i="25"/>
  <c r="S1632" i="25"/>
  <c r="S1467" i="25"/>
  <c r="S1377" i="25"/>
  <c r="S1209" i="25"/>
  <c r="S938" i="25"/>
  <c r="S682" i="25"/>
  <c r="S832" i="25"/>
  <c r="S674" i="25"/>
  <c r="S1140" i="25"/>
  <c r="S1157" i="25"/>
  <c r="S1045" i="25"/>
  <c r="S853" i="25"/>
  <c r="S778" i="25"/>
  <c r="S1008" i="25"/>
  <c r="S1012" i="25"/>
  <c r="S916" i="25"/>
  <c r="S648" i="25"/>
  <c r="S899" i="25"/>
  <c r="S1051" i="25"/>
  <c r="S671" i="25"/>
  <c r="S1048" i="25"/>
  <c r="S1053" i="25"/>
  <c r="S1119" i="25"/>
  <c r="S608" i="25"/>
  <c r="S647" i="25"/>
  <c r="S747" i="25"/>
  <c r="S944" i="25"/>
  <c r="S859" i="25"/>
  <c r="S603" i="25"/>
  <c r="S1037" i="25"/>
  <c r="S652" i="25"/>
  <c r="S722" i="25"/>
  <c r="S825" i="25"/>
  <c r="S618" i="25"/>
  <c r="S754" i="25"/>
  <c r="S805" i="25"/>
  <c r="S1100" i="25"/>
  <c r="S685" i="25"/>
  <c r="S801" i="25"/>
  <c r="S746" i="25"/>
  <c r="S804" i="25"/>
  <c r="S669" i="25"/>
  <c r="S1035" i="25"/>
  <c r="S1083" i="25"/>
  <c r="S999" i="25"/>
  <c r="S971" i="25"/>
  <c r="R1744" i="25"/>
  <c r="S907" i="25"/>
  <c r="S711" i="25"/>
  <c r="S721" i="25"/>
  <c r="S915" i="25"/>
  <c r="S745" i="25"/>
  <c r="S933" i="25"/>
  <c r="S626" i="25"/>
  <c r="S644" i="25"/>
  <c r="S768" i="25"/>
  <c r="S1056" i="25"/>
  <c r="S1066" i="25"/>
  <c r="S965" i="25"/>
  <c r="S1141" i="25"/>
  <c r="S666" i="25"/>
  <c r="S824" i="25"/>
  <c r="S650" i="25"/>
  <c r="S1115" i="25"/>
  <c r="S773" i="25"/>
  <c r="S769" i="25"/>
  <c r="S912" i="25"/>
  <c r="S1001" i="25"/>
  <c r="S797" i="25"/>
  <c r="S1098" i="25"/>
  <c r="S782" i="25"/>
  <c r="S672" i="25"/>
  <c r="S723" i="25"/>
  <c r="S1106" i="25"/>
  <c r="S792" i="25"/>
  <c r="S783" i="25"/>
  <c r="S681" i="25"/>
  <c r="S640" i="25"/>
  <c r="S1047" i="25"/>
  <c r="S1052" i="25"/>
  <c r="S677" i="25"/>
  <c r="S1046" i="25"/>
  <c r="S1005" i="25"/>
  <c r="S1041" i="25"/>
  <c r="S1077" i="25"/>
  <c r="S1009" i="25"/>
  <c r="S977" i="25"/>
  <c r="S744" i="25"/>
  <c r="S1043" i="25"/>
  <c r="S665" i="25"/>
  <c r="S936" i="25"/>
  <c r="S752" i="25"/>
  <c r="S1090" i="25"/>
  <c r="S948" i="25"/>
  <c r="S1085" i="25"/>
  <c r="S820" i="25"/>
  <c r="S654" i="25"/>
  <c r="S945" i="25"/>
  <c r="S998" i="25"/>
  <c r="S1049" i="25"/>
  <c r="S1002" i="25"/>
  <c r="S620" i="25"/>
  <c r="S863" i="25"/>
  <c r="S1076" i="25"/>
  <c r="S818" i="25"/>
  <c r="S635" i="25"/>
  <c r="S996" i="25"/>
  <c r="S866" i="25"/>
  <c r="S787" i="25"/>
  <c r="S784" i="25"/>
  <c r="S788" i="25"/>
  <c r="S811" i="25"/>
  <c r="S1073" i="25"/>
  <c r="S1040" i="25"/>
  <c r="S957" i="25"/>
  <c r="S668" i="25"/>
  <c r="S660" i="25"/>
  <c r="S1079" i="25"/>
  <c r="S954" i="25"/>
  <c r="S854" i="25"/>
  <c r="S812" i="25"/>
  <c r="S901" i="25"/>
  <c r="S1055" i="25"/>
  <c r="S793" i="25"/>
  <c r="S1070" i="25"/>
  <c r="S902" i="25"/>
  <c r="S1069" i="25"/>
  <c r="S1095" i="25"/>
  <c r="S905" i="25"/>
  <c r="S710" i="25"/>
  <c r="S955" i="25"/>
  <c r="S891" i="25"/>
  <c r="S1010" i="25"/>
  <c r="S794" i="25"/>
  <c r="S897" i="25"/>
  <c r="S1061" i="25"/>
  <c r="S1068" i="25"/>
  <c r="S634" i="25"/>
  <c r="S646" i="25"/>
  <c r="S719" i="25"/>
  <c r="S1044" i="25"/>
  <c r="S772" i="25"/>
  <c r="S602" i="25"/>
  <c r="S785" i="25"/>
  <c r="S1062" i="25"/>
  <c r="S686" i="25"/>
  <c r="S1074" i="25"/>
  <c r="R1743" i="25"/>
  <c r="S39" i="25"/>
  <c r="S87" i="25"/>
  <c r="S234" i="25"/>
  <c r="S28" i="25"/>
  <c r="S30" i="25"/>
  <c r="S202" i="25"/>
  <c r="S27" i="25"/>
  <c r="S45" i="25"/>
  <c r="S43" i="25"/>
  <c r="S42" i="25"/>
  <c r="S85" i="25"/>
  <c r="S201" i="25"/>
  <c r="S1206" i="25"/>
  <c r="S1220" i="25"/>
  <c r="S1321" i="25"/>
  <c r="S1324" i="25"/>
  <c r="S1241" i="25"/>
  <c r="S1665" i="25"/>
  <c r="S1408" i="25"/>
  <c r="S1490" i="25"/>
  <c r="S1348" i="25"/>
  <c r="S1229" i="25"/>
  <c r="S1361" i="25"/>
  <c r="S1284" i="25"/>
  <c r="S1242" i="25"/>
  <c r="S1471" i="25"/>
  <c r="Q1749" i="25"/>
  <c r="S600" i="25"/>
  <c r="S617" i="25"/>
  <c r="S864" i="25"/>
  <c r="S1042" i="25"/>
  <c r="S676" i="25"/>
  <c r="S678" i="25"/>
  <c r="S1057" i="25"/>
  <c r="S610" i="25"/>
  <c r="S616" i="25"/>
  <c r="S1153" i="25"/>
  <c r="S94" i="25"/>
  <c r="S34" i="25"/>
  <c r="S182" i="25"/>
  <c r="S52" i="25"/>
  <c r="S215" i="25"/>
  <c r="S48" i="25"/>
  <c r="S41" i="25"/>
  <c r="S1728" i="25"/>
  <c r="S1150" i="25"/>
  <c r="S1721" i="25"/>
  <c r="S1144" i="25"/>
  <c r="S1726" i="25"/>
  <c r="S1732" i="25"/>
  <c r="S1155" i="25"/>
  <c r="S1724" i="25"/>
  <c r="S1142" i="25"/>
  <c r="S1727" i="25"/>
  <c r="S1729" i="25"/>
  <c r="S1149" i="25"/>
  <c r="S1151" i="25"/>
  <c r="S1722" i="25"/>
  <c r="S1717" i="25"/>
  <c r="S1723" i="25"/>
  <c r="S1725" i="25"/>
  <c r="R1745" i="25"/>
  <c r="S1733" i="25"/>
  <c r="S1143" i="25"/>
  <c r="S1146" i="25"/>
  <c r="R1750" i="25"/>
  <c r="S1716" i="25"/>
  <c r="S1154" i="25"/>
  <c r="Q1745" i="25"/>
  <c r="S1720" i="25"/>
  <c r="S1156" i="25"/>
  <c r="S1719" i="25"/>
  <c r="Q1750" i="25"/>
  <c r="S1148" i="25"/>
  <c r="S1147" i="25"/>
  <c r="S1152" i="25"/>
  <c r="S1739" i="25"/>
  <c r="S1731" i="25"/>
  <c r="F85" i="36" l="1"/>
  <c r="T85" i="36"/>
  <c r="K85" i="36"/>
  <c r="S83" i="36"/>
  <c r="I63" i="36"/>
  <c r="I83" i="36" s="1"/>
  <c r="O63" i="36"/>
  <c r="O85" i="36" s="1"/>
  <c r="S1740" i="25"/>
  <c r="H85" i="36"/>
  <c r="E85" i="36"/>
  <c r="L83" i="36"/>
  <c r="N83" i="36"/>
  <c r="O130" i="36"/>
  <c r="U63" i="36"/>
  <c r="U83" i="36" s="1"/>
  <c r="R1751" i="25"/>
  <c r="G83" i="36"/>
  <c r="M14" i="18"/>
  <c r="E10" i="46"/>
  <c r="C10" i="46" s="1"/>
  <c r="R1741" i="25"/>
  <c r="U132" i="36"/>
  <c r="R83" i="36"/>
  <c r="R85" i="36"/>
  <c r="S1749" i="25"/>
  <c r="Q83" i="36"/>
  <c r="U130" i="36"/>
  <c r="I132" i="36"/>
  <c r="O132" i="36"/>
  <c r="S1738" i="25"/>
  <c r="I130" i="36"/>
  <c r="S1747" i="25"/>
  <c r="S1748" i="25"/>
  <c r="S1744" i="25"/>
  <c r="S1743" i="25"/>
  <c r="Q1746" i="25"/>
  <c r="R1746" i="25"/>
  <c r="S1742" i="25"/>
  <c r="Q1741" i="25"/>
  <c r="S1737" i="25"/>
  <c r="Q1751" i="25"/>
  <c r="S1750" i="25"/>
  <c r="S1745" i="25"/>
  <c r="I85" i="36" l="1"/>
  <c r="O83" i="36"/>
  <c r="U85" i="36"/>
  <c r="S1741" i="25"/>
  <c r="J15" i="18"/>
  <c r="J16" i="18"/>
  <c r="S1751" i="25"/>
  <c r="S1746" i="25"/>
</calcChain>
</file>

<file path=xl/sharedStrings.xml><?xml version="1.0" encoding="utf-8"?>
<sst xmlns="http://schemas.openxmlformats.org/spreadsheetml/2006/main" count="32927" uniqueCount="950">
  <si>
    <t>To the extent not included elsewhere within this report, expenses associated with share/stock based compensation and/or stock-option expenses.</t>
  </si>
  <si>
    <t>Depreciation on those assets not used to deliver health care services to the health plan's members.</t>
  </si>
  <si>
    <t>Amortization expense of certain assets not used to deliver health care services to the health plan's members: i.e., leasehold improvements.</t>
  </si>
  <si>
    <t>The amortization expense or impairment charges related to goodwill and intangible assets.</t>
  </si>
  <si>
    <t>Expenses for printing, postage, express mail and courier service that do not meet the criteria described in Category 4.0. For example, annual reports to policyholders and stockholders.</t>
  </si>
  <si>
    <t>Expenses for direct mailings that do not meet the criteria described in Category 4.0.</t>
  </si>
  <si>
    <t>Expenses for telemarketing and surveys that do not meet the criteria described in Category 4.0.</t>
  </si>
  <si>
    <t>Expenses related to donations or gifts to charitable, civic, educational, medical or political entities.</t>
  </si>
  <si>
    <t>Expenses related to sponsorship of events, properties, groups, activities or employee and/or local athletic programs.</t>
  </si>
  <si>
    <t>The portion of all cost plus corporate allocations and management service arrangements that are above the actual cost of the services performed.</t>
  </si>
  <si>
    <t>Administrative portion of delegated administrative expenses for Pharmacy Benefits Manager (PBM) that cover costs such as claims processing and medical management of the PBM.</t>
  </si>
  <si>
    <t>Direct or vendor-related costs related to the processing of provider claims.</t>
  </si>
  <si>
    <t>The cost of influencing activities associated with obtaining grants, contracts, cooperative agreements, loans and the cost to influence (directly or indirectly) governmental employees, elected officials and/or political parties.</t>
  </si>
  <si>
    <t>All other legal expenses not included above, e.g. contracts or legal expenses in connection with investigation, litigation and settlement of policy claims.</t>
  </si>
  <si>
    <t>Bad debts and allowance for uncollected premiums, including losses (actual or estimated) arising from uncollectible accounts and other claims.</t>
  </si>
  <si>
    <t>Airfare costs in excess of the standard commercial airfare (coach or equivalent) rate.</t>
  </si>
  <si>
    <t>All costs associated with the purchase and expense of alcoholic beverages.</t>
  </si>
  <si>
    <t>All costs associated with the purchase, expense (direct or depreciation) or allocation of corporate jets or aircraft.</t>
  </si>
  <si>
    <t>Royalties on a patent, copyright or amortization of the costs of acquiring by purchase a patent or copyright.</t>
  </si>
  <si>
    <t>All expenses, including amortization or depreciation, associated with business start up, business acquisition and purchases, business restructuring and reorganization, and discontinuance of operation costs.</t>
  </si>
  <si>
    <t>All Other Expenses</t>
  </si>
  <si>
    <t>Those administrative expenses not specifically identified in the categories above. 
Note: Material amounts (greater than 5% of total administrative expenses) should be disclosed and fully explained in a separate sheet.</t>
  </si>
  <si>
    <r>
      <t xml:space="preserve">Health Plan Direct Charge </t>
    </r>
    <r>
      <rPr>
        <sz val="8"/>
        <rFont val="Arial"/>
        <family val="2"/>
      </rPr>
      <t>(Column F)</t>
    </r>
  </si>
  <si>
    <r>
      <t xml:space="preserve">Corporate Allocation </t>
    </r>
    <r>
      <rPr>
        <sz val="8"/>
        <rFont val="Arial"/>
        <family val="2"/>
      </rPr>
      <t>(Column G)</t>
    </r>
  </si>
  <si>
    <r>
      <t xml:space="preserve">Management Service Agreement </t>
    </r>
    <r>
      <rPr>
        <sz val="8"/>
        <rFont val="Arial"/>
        <family val="2"/>
      </rPr>
      <t>(Column H)</t>
    </r>
  </si>
  <si>
    <r>
      <t>§</t>
    </r>
    <r>
      <rPr>
        <sz val="7"/>
        <rFont val="Times New Roman"/>
        <family val="1"/>
      </rPr>
      <t xml:space="preserve">         </t>
    </r>
    <r>
      <rPr>
        <sz val="11"/>
        <rFont val="Arial"/>
        <family val="2"/>
      </rPr>
      <t>Account name</t>
    </r>
  </si>
  <si>
    <r>
      <t>§</t>
    </r>
    <r>
      <rPr>
        <sz val="7"/>
        <rFont val="Times New Roman"/>
        <family val="1"/>
      </rPr>
      <t xml:space="preserve">         </t>
    </r>
    <r>
      <rPr>
        <sz val="11"/>
        <rFont val="Arial"/>
        <family val="2"/>
      </rPr>
      <t>Account description</t>
    </r>
  </si>
  <si>
    <t xml:space="preserve">Please include a detailed chart of all general ledger expense accounts for both medical and administrative expenses and, where applicable, a crosswalk mapping of the applicable accounts to the categories listed on the Admin Exp Detail tab. Please note, a reconciliation of administrative expenses to the general ledger is required as part of Admin Exp Detail. Any differences are required to be reconciled. General ledger detail shall include the following:
</t>
  </si>
  <si>
    <r>
      <t>§</t>
    </r>
    <r>
      <rPr>
        <sz val="7"/>
        <rFont val="Times New Roman"/>
        <family val="1"/>
      </rPr>
      <t xml:space="preserve">         </t>
    </r>
    <r>
      <rPr>
        <sz val="11"/>
        <rFont val="Arial"/>
        <family val="2"/>
      </rPr>
      <t>Calendar year-end total ending balance for most recent year</t>
    </r>
  </si>
  <si>
    <r>
      <t>§</t>
    </r>
    <r>
      <rPr>
        <sz val="7"/>
        <rFont val="Times New Roman"/>
        <family val="1"/>
      </rPr>
      <t xml:space="preserve">         </t>
    </r>
    <r>
      <rPr>
        <sz val="11"/>
        <rFont val="Arial"/>
        <family val="2"/>
      </rPr>
      <t>Designation between medical and administrative expense accounts</t>
    </r>
  </si>
  <si>
    <t>Expenses allocated to the MO HealthNet Managed Care health plan through a corporate allocation arrangement with a related or affiliated entity. Methodologies for allocated expenses may include PMPM, percent of revenue, percent of head counts and/or full-time equivalents (FTEs), etc. Include/submit an explanation of the expenses included and the basis of the methodology. This includes allocations to the MO HealthNet Managed Care health plan when the allocation is to the health plan's multiple lines of business.</t>
  </si>
  <si>
    <t>All advertising and public relations costs that do not meet the criteria described in Category 4.0. For example, marketing expenses related to design and advertising campaigns to increase a health plan's visibility. Expenses for advertising agency fees related to such advertising. Expenses for newspaper, magazine and trade journal advertising for the purpose of soliciting and maintaining business. Expenses for other advertising mediums such as signs, billboards, television, radio and movie theater advertising.</t>
  </si>
  <si>
    <t>Contributions and expenses associated with a contingency reserve or similar provision made for events the occurrence of which cannot be foretold. Include loss contingency reserves. Exclude self-insurance reserves, pension plan reserves, and post-retirement health and other benefit reserves computed using acceptable actuarial cost methods.</t>
  </si>
  <si>
    <t>Delivery Counts - without IBNR</t>
  </si>
  <si>
    <r>
      <t xml:space="preserve">Enter the delivery counts for each rate cell - IBNR must </t>
    </r>
    <r>
      <rPr>
        <u/>
        <sz val="10"/>
        <rFont val="Arial"/>
        <family val="2"/>
      </rPr>
      <t>not</t>
    </r>
    <r>
      <rPr>
        <sz val="10"/>
        <rFont val="Arial"/>
        <family val="2"/>
      </rPr>
      <t xml:space="preserve"> be included in this column.</t>
    </r>
  </si>
  <si>
    <t>Delivery Counts - IBNR</t>
  </si>
  <si>
    <t>These Delivery Counts will automatically carry forward into the Delivery Svcs Report.</t>
  </si>
  <si>
    <t>Deliveries - without IBNR</t>
  </si>
  <si>
    <t>Deliveries - IBNR</t>
  </si>
  <si>
    <t>Deliveries - Total</t>
  </si>
  <si>
    <t>Information Systems: communication and information systems costs</t>
  </si>
  <si>
    <t>Enter direct or vendor-related costs related to the processing of provider claims.</t>
  </si>
  <si>
    <t>Marketing: sales and marketing costs.</t>
  </si>
  <si>
    <t>Enter general and operational management costs.</t>
  </si>
  <si>
    <t>Transportation</t>
  </si>
  <si>
    <r>
      <t>(6)</t>
    </r>
    <r>
      <rPr>
        <sz val="10"/>
        <rFont val="Arial"/>
        <family val="2"/>
      </rPr>
      <t xml:space="preserve"> Separate reports must be completed for each region.  Do not combine multiple regions into one report. </t>
    </r>
  </si>
  <si>
    <t>Version</t>
  </si>
  <si>
    <t>Enter any Federal, State and Local Income Taxes on the MO HealthNet line of business in dollars.</t>
  </si>
  <si>
    <t>MMs</t>
  </si>
  <si>
    <t>IBNR Margin (not in following columns)</t>
  </si>
  <si>
    <r>
      <t xml:space="preserve">Fee-for-Service Expenses reported and paid for </t>
    </r>
    <r>
      <rPr>
        <sz val="10"/>
        <color indexed="8"/>
        <rFont val="Arial"/>
        <family val="2"/>
      </rPr>
      <t xml:space="preserve">all services, incurred during the reporting period.  IBNR must </t>
    </r>
    <r>
      <rPr>
        <u/>
        <sz val="10"/>
        <color indexed="8"/>
        <rFont val="Arial"/>
        <family val="2"/>
      </rPr>
      <t>not</t>
    </r>
    <r>
      <rPr>
        <sz val="10"/>
        <color indexed="8"/>
        <rFont val="Arial"/>
        <family val="2"/>
      </rPr>
      <t xml:space="preserve"> be included in this column. </t>
    </r>
  </si>
  <si>
    <r>
      <t xml:space="preserve">Fee-for-Service IBNR Expense (best estimate without implicit margin, explicit margin or provision for LAE) for </t>
    </r>
    <r>
      <rPr>
        <sz val="10"/>
        <color indexed="8"/>
        <rFont val="Arial"/>
        <family val="2"/>
      </rPr>
      <t xml:space="preserve">all services. FFS expenses reported in other columns must </t>
    </r>
    <r>
      <rPr>
        <u/>
        <sz val="10"/>
        <color indexed="8"/>
        <rFont val="Arial"/>
        <family val="2"/>
      </rPr>
      <t>not</t>
    </r>
    <r>
      <rPr>
        <sz val="10"/>
        <color indexed="8"/>
        <rFont val="Arial"/>
        <family val="2"/>
      </rPr>
      <t xml:space="preserve"> be included in this column. Margin </t>
    </r>
    <r>
      <rPr>
        <u/>
        <sz val="10"/>
        <color indexed="8"/>
        <rFont val="Arial"/>
        <family val="2"/>
      </rPr>
      <t>may</t>
    </r>
    <r>
      <rPr>
        <sz val="10"/>
        <color indexed="8"/>
        <rFont val="Arial"/>
        <family val="2"/>
      </rPr>
      <t xml:space="preserve"> be entered in the quarterly summary lines.</t>
    </r>
  </si>
  <si>
    <r>
      <t xml:space="preserve">Fee-for-Service IBNR utilization (best estimate without implicit margin, explicit margin or provision for LAE) for </t>
    </r>
    <r>
      <rPr>
        <sz val="10"/>
        <color indexed="8"/>
        <rFont val="Arial"/>
        <family val="2"/>
      </rPr>
      <t xml:space="preserve">all services.  FFS quantity reported in other columns must </t>
    </r>
    <r>
      <rPr>
        <u/>
        <sz val="10"/>
        <color indexed="8"/>
        <rFont val="Arial"/>
        <family val="2"/>
      </rPr>
      <t>not</t>
    </r>
    <r>
      <rPr>
        <sz val="10"/>
        <color indexed="8"/>
        <rFont val="Arial"/>
        <family val="2"/>
      </rPr>
      <t xml:space="preserve"> be included in this column. Margin </t>
    </r>
    <r>
      <rPr>
        <u/>
        <sz val="10"/>
        <color indexed="8"/>
        <rFont val="Arial"/>
        <family val="2"/>
      </rPr>
      <t>may</t>
    </r>
    <r>
      <rPr>
        <sz val="10"/>
        <color indexed="8"/>
        <rFont val="Arial"/>
        <family val="2"/>
      </rPr>
      <t xml:space="preserve"> be entered in the quarterly summary lines.</t>
    </r>
  </si>
  <si>
    <t>Services with a Place of Service value equal to 23 or</t>
  </si>
  <si>
    <t>Physician Services may be provided in settings such as physician's office, the recipient's home or other place of residence, inpatient hospital, outpatient hospital, or settings such as a clinical facility, ambulatory surgical care facility, or school.</t>
  </si>
  <si>
    <t>Lags Paid</t>
  </si>
  <si>
    <t>Difference</t>
  </si>
  <si>
    <t>Total Liability</t>
  </si>
  <si>
    <t>COS</t>
  </si>
  <si>
    <t>Inpatient</t>
  </si>
  <si>
    <t>Outpatient</t>
  </si>
  <si>
    <t>Total:</t>
  </si>
  <si>
    <t>Rate Cell</t>
  </si>
  <si>
    <t>Reported FFS Paid</t>
  </si>
  <si>
    <t>Inpatient Hospital</t>
  </si>
  <si>
    <t>If not applicable, leave field blank. Columns and/or rows must not be deleted. This is the required format, no changes may be made.</t>
  </si>
  <si>
    <t>FFS-IBNR</t>
  </si>
  <si>
    <t>Date of svc ►
Date of pmt ▼</t>
  </si>
  <si>
    <t>Net Cost of Reinsurance</t>
  </si>
  <si>
    <t>Enter the estimated ultimate net cost of private reinsurance (premium less recoveries). Recoveries should not be reflected in the Service Report tabs.</t>
  </si>
  <si>
    <t>14</t>
  </si>
  <si>
    <t>15</t>
  </si>
  <si>
    <t>16</t>
  </si>
  <si>
    <t>17</t>
  </si>
  <si>
    <t>Delivery Services Rate Cohorts</t>
  </si>
  <si>
    <t xml:space="preserve">Fields identified in blue text are those that must be completed by the health plan. </t>
  </si>
  <si>
    <t>This is the required format, no changes may be made.</t>
  </si>
  <si>
    <t>&lt;– Update if necessary.</t>
  </si>
  <si>
    <t>Capitation expenses reported and paid during the reporting time period.</t>
  </si>
  <si>
    <t>Delivery Services Totals</t>
  </si>
  <si>
    <t>Total Lag Incurred and Paid</t>
  </si>
  <si>
    <t>Total FFS Paid Reported on Services Tabs</t>
  </si>
  <si>
    <t>% Difference</t>
  </si>
  <si>
    <t>COS utilization (not number of payments) reported and paid during the reporting time period for subcapitated services.</t>
  </si>
  <si>
    <t>Category of Service Included</t>
  </si>
  <si>
    <t>Outpatient Hospital</t>
  </si>
  <si>
    <t>PMPM</t>
  </si>
  <si>
    <t>June 1 of each year, the health plan shall submit an Annual Audit Report for their MO HealthNet Managed Care book of business to the state agency.  The following guidelines and procedures must be followed:</t>
  </si>
  <si>
    <t xml:space="preserve">In addition to the auditing procedures performed to form an opinion on the financial statements taken as a whole, sample at least 20 to 30 MO HealthNet claims following the procedures and guidelines outlined in the contract (i.e., confirm dollars paid, quarter of service, category of service (COS), Age Group, Category of Aid (COA), etc).  This sample size is just a suggestion; the auditor must determine the appropriate sample size in order to form their opinion.  Based on the results of the sample, the auditor may or may not need to sample additional claims.  Confirm revenue, administration, and Incurred but not Reported (IBNR) dollars reported for MO HealthNet.  This confirmation most likely has been done by the auditor as part of the review of the financial statements taken as a whole. </t>
  </si>
  <si>
    <t>Reconcile the revenue reported on the MDI report to the total MO HealthNet revenue reported in the MHD report.  If the health plan operates in multiple regions, the revenue must be broken out on the MDI report and reconciled to the MHD report by region.</t>
  </si>
  <si>
    <t>Reconcile the medical expenditures reported on the MDI report to the total MO HealthNet medical expenditures reported on the MHD report.  If the health plan operates in multiple regions, the expenditures must be broken out on the MDI report and reconciled to the MHD report by region.</t>
  </si>
  <si>
    <t>1)  Begin with the revenue reported in the MDI audit.  If the amount includes revenue from product lines other than MO HealthNet, please show the total amount reported for Non-MO HealthNet in the Adjustment section.</t>
  </si>
  <si>
    <t>1)  Begin with the medical costs reported in the MDI audit.  If the amount includes medical costs from product lines other than MO HealthNet, please show the total amount reported for Non-MO HealthNet in the Adjustment section.</t>
  </si>
  <si>
    <t>1)  Begin with the administration reported in the MDI audit.  If the amount includes administration from product lines other than MO HealthNet, please show the total amount reported for Non-MO HealthNet in the Adjustment section.</t>
  </si>
  <si>
    <t>1)  Begin with the IBNR reported in the MDI audit.  If the amount includes IBNR from product lines other than MO HealthNet, please show the total amount reported for Non-MO HealthNet in the Adjustment section.</t>
  </si>
  <si>
    <t>Health Plan MO HealthNet Provider Number</t>
  </si>
  <si>
    <t>Reconcile administrative expenditures reported on the MDI report to the total MO HealthNet administrative expenditures reported on the MHD report.  If the health plan operates in multiple regions, the expenditures must be broken out on the MDI report and reconciled to the MHD report by region.</t>
  </si>
  <si>
    <t>Reconcile IBNR expenditures reported on the MDI report to the total MO HealthNet IBNR expenditures reported on the MHD report.  If the health plan operates in multiple regions, the IBNR expenditures must be broken out on the MDI report and reconciled to the MHD report by region.</t>
  </si>
  <si>
    <t>Enter the Net Investment Income on the MO HealthNet line of business in dollars.</t>
  </si>
  <si>
    <t>Health plans have the option to paste summaries of data extracts into this tab which can then be referenced by other tabs of this file.</t>
  </si>
  <si>
    <t>Non-Delivery Services Report</t>
  </si>
  <si>
    <r>
      <t xml:space="preserve">Fee-for-Service utilization reported and paid for </t>
    </r>
    <r>
      <rPr>
        <sz val="10"/>
        <color indexed="8"/>
        <rFont val="Arial"/>
        <family val="2"/>
      </rPr>
      <t>all services</t>
    </r>
    <r>
      <rPr>
        <sz val="10"/>
        <color indexed="8"/>
        <rFont val="Arial"/>
        <family val="2"/>
      </rPr>
      <t xml:space="preserve">, incurred during the reporting period.  Quantity associated with IBNR must </t>
    </r>
    <r>
      <rPr>
        <u/>
        <sz val="10"/>
        <color indexed="8"/>
        <rFont val="Arial"/>
        <family val="2"/>
      </rPr>
      <t>not</t>
    </r>
    <r>
      <rPr>
        <sz val="10"/>
        <color indexed="8"/>
        <rFont val="Arial"/>
        <family val="2"/>
      </rPr>
      <t xml:space="preserve"> be included.</t>
    </r>
  </si>
  <si>
    <r>
      <t xml:space="preserve">(9) </t>
    </r>
    <r>
      <rPr>
        <sz val="10"/>
        <rFont val="Arial"/>
        <family val="2"/>
      </rPr>
      <t>Include all large claims in the Non Delivery and Delivery Services reports (i.e. do not reduce claims for reinsurance recoveries).</t>
    </r>
  </si>
  <si>
    <t>Latest paid through Date:</t>
  </si>
  <si>
    <t>Certification of the Quarterly MO HealthNet Financial Data Report</t>
  </si>
  <si>
    <r>
      <t xml:space="preserve">General Ledger Accounts
</t>
    </r>
    <r>
      <rPr>
        <sz val="10"/>
        <rFont val="Arial"/>
        <family val="2"/>
      </rPr>
      <t>(List by individual account number or range(s) of account numbers)</t>
    </r>
  </si>
  <si>
    <t>Expense Classifications (Admin Exp Detail tab columns F-H):</t>
  </si>
  <si>
    <r>
      <t>§</t>
    </r>
    <r>
      <rPr>
        <sz val="7"/>
        <rFont val="Times New Roman"/>
        <family val="1"/>
      </rPr>
      <t xml:space="preserve">         </t>
    </r>
    <r>
      <rPr>
        <sz val="11"/>
        <rFont val="Arial"/>
        <family val="2"/>
      </rPr>
      <t>Category where administrative expense is bucketed in Admin Exp Detail</t>
    </r>
  </si>
  <si>
    <t>Supplement the Missouri Department of Insurance (MDI) Statutory Financial Statements with an opinion as to whether the MO HealthNet Financial Report is fairly stated in all material respects in relation to the basic statutory financial statements taken as a whole.</t>
  </si>
  <si>
    <t>Include the MO HealthNet Financial Report for the Calendar Year (CY) being audited.  The opinion may state that this information is being presented for purposes of additional analysis, and is not a required part of the basic statutory financial statements, but is supplemental information required by the State of Missouri.</t>
  </si>
  <si>
    <t>The health plan must submit, along with the MDI audit that includes the supplement for MO HealthNet reporting, a reconciliation between the MDI audit and the MO HealthNet annual report.  Because of timing differences between the cutoffs of each report, the Division of Medical Services understands there could be a difference.</t>
  </si>
  <si>
    <t>Paid Through Date of the Report:</t>
  </si>
  <si>
    <t>Delivery Services Report</t>
  </si>
  <si>
    <t>Adjustments to Reconcile to the Revenue Reported in the MHD Financials</t>
  </si>
  <si>
    <t>Reconciliation of MDI Medical Cost to MHD Medical Cost</t>
  </si>
  <si>
    <t>Adjustments to Reconcile to the Medical Costs Reported in the MHD Financials</t>
  </si>
  <si>
    <t>Reconciliation of MDI Administration to MHD Administration</t>
  </si>
  <si>
    <t>Adjustments to Reconcile to the Administration Reported in the MHD Financials</t>
  </si>
  <si>
    <t>Reconciliation of MDI IBNR to MHD IBNR</t>
  </si>
  <si>
    <t>Adjustments to Reconcile to the IBNR Reported in the MHD Financials</t>
  </si>
  <si>
    <t>Reconciliation of MDI Revenue to MHD Revenue</t>
  </si>
  <si>
    <t>Certification of the Reconciliation of MDI Report to MHD Report</t>
  </si>
  <si>
    <t>MHD Sort Field</t>
  </si>
  <si>
    <t>MHD number assigned to Category of Service</t>
  </si>
  <si>
    <t>MHD assigned Category of Service description</t>
  </si>
  <si>
    <r>
      <t xml:space="preserve">The required format for the reconciliation of the MDI revenues and expenditures to the MHD report is provided on the next sheet titled "Annual Audit Reconciliation". </t>
    </r>
    <r>
      <rPr>
        <b/>
        <u/>
        <sz val="10"/>
        <rFont val="ARIAL"/>
        <family val="2"/>
      </rPr>
      <t xml:space="preserve"> No changes may be made to the required format.</t>
    </r>
  </si>
  <si>
    <r>
      <t xml:space="preserve">The certification must attest, based on best knowledge, information, and belief, to the accuracy, completeness, and truthfulness of the adjustments made to reconcile the MDI audit to the MHD MO HealthNet regional financial reports.  See sheet titled "Annual Audit Reconciliation" for required certification template.  </t>
    </r>
    <r>
      <rPr>
        <b/>
        <u/>
        <sz val="10"/>
        <rFont val="ARIAL"/>
        <family val="2"/>
      </rPr>
      <t>No changes may be made to the required format.</t>
    </r>
  </si>
  <si>
    <t>Are any changes anticipated for the contract year?</t>
  </si>
  <si>
    <t>How complete is the utilization for these services?</t>
  </si>
  <si>
    <r>
      <t>(7)</t>
    </r>
    <r>
      <rPr>
        <sz val="10"/>
        <rFont val="Arial"/>
        <family val="2"/>
      </rPr>
      <t xml:space="preserve"> Pre-partum and post-partum maternity costs must be reported on the Non-Delivery report.</t>
    </r>
  </si>
  <si>
    <r>
      <t xml:space="preserve">(8) </t>
    </r>
    <r>
      <rPr>
        <sz val="10"/>
        <rFont val="Arial"/>
        <family val="2"/>
      </rPr>
      <t xml:space="preserve">The Non Delivery and Delivery Services report must be based on Date of Service. </t>
    </r>
  </si>
  <si>
    <r>
      <t>(11)</t>
    </r>
    <r>
      <rPr>
        <sz val="10"/>
        <rFont val="Arial"/>
        <family val="2"/>
      </rPr>
      <t xml:space="preserve"> All care management activities should be reported as an administrative expense and not included on the service reports.</t>
    </r>
  </si>
  <si>
    <r>
      <t>(13)</t>
    </r>
    <r>
      <rPr>
        <sz val="10"/>
        <rFont val="Arial"/>
        <family val="2"/>
      </rPr>
      <t xml:space="preserve"> Global maternity payments made to providers should be allocated between Non-Delivery and Delivery Services Reports using a reasonable allocation method. One acceptable method would be to estimate the value of pre-partum and post-partum service costs using a comparable fee schedule.</t>
    </r>
  </si>
  <si>
    <r>
      <t>(14)</t>
    </r>
    <r>
      <rPr>
        <sz val="10"/>
        <rFont val="Arial"/>
        <family val="2"/>
      </rPr>
      <t xml:space="preserve"> Utilization should be reported using the following units of measure:</t>
    </r>
  </si>
  <si>
    <t>Non-Delivery and Delivery Services Report</t>
  </si>
  <si>
    <t>Enter Health Plan Provider Number:</t>
  </si>
  <si>
    <t>Paid dollars reported on the Non-Delivery and Delivery Services tabs should tie to the Lag Triangles tab.</t>
  </si>
  <si>
    <t>Delivery Type</t>
  </si>
  <si>
    <t>C-Section</t>
  </si>
  <si>
    <t>Vaginal</t>
  </si>
  <si>
    <t>Rate Cohorts</t>
  </si>
  <si>
    <r>
      <t xml:space="preserve">(4) </t>
    </r>
    <r>
      <rPr>
        <sz val="10"/>
        <rFont val="Arial"/>
        <family val="2"/>
      </rPr>
      <t>Category of aid, age group and gender must correspond to the definitions given in the Rate Cohort Table above.</t>
    </r>
  </si>
  <si>
    <t>Non Delivery and Delivery Services Report - Instructions</t>
  </si>
  <si>
    <t>Periods defined by Date of Service as follows:</t>
  </si>
  <si>
    <t>Due May 15th of each year</t>
  </si>
  <si>
    <t>Due November 15th of each year</t>
  </si>
  <si>
    <t>Each Quarter should be uniquely restated.  Please note that additional restatements may be needed depending on timing of rate setting processes.  The State agency will notify the health plans if additional restatements are needed.</t>
  </si>
  <si>
    <t xml:space="preserve">     Current Calendar Year - January through December </t>
  </si>
  <si>
    <t>Enter costs for services related to enrollee social and medical case management and coordination, including assessment, planning, monitoring, and evaluation.</t>
  </si>
  <si>
    <r>
      <t>(5)</t>
    </r>
    <r>
      <rPr>
        <sz val="10"/>
        <rFont val="Arial"/>
        <family val="2"/>
      </rPr>
      <t xml:space="preserve"> This report must </t>
    </r>
    <r>
      <rPr>
        <sz val="10"/>
        <rFont val="Arial"/>
        <family val="2"/>
      </rPr>
      <t>include</t>
    </r>
    <r>
      <rPr>
        <sz val="10"/>
        <rFont val="Arial"/>
        <family val="2"/>
      </rPr>
      <t xml:space="preserve"> all expenses and utilization.  </t>
    </r>
  </si>
  <si>
    <t>11</t>
  </si>
  <si>
    <t>12</t>
  </si>
  <si>
    <t>13</t>
  </si>
  <si>
    <t>Administrative Cost Breakout</t>
  </si>
  <si>
    <t>Finance: accounting and finance costs</t>
  </si>
  <si>
    <t>Enter medical management costs including costs for medically-related expenses that would not generate a claim or encounter.</t>
  </si>
  <si>
    <t>Reporting Instructions</t>
  </si>
  <si>
    <t>Member Months</t>
  </si>
  <si>
    <r>
      <t>(1)</t>
    </r>
    <r>
      <rPr>
        <sz val="10"/>
        <rFont val="Arial"/>
        <family val="2"/>
      </rPr>
      <t xml:space="preserve"> Fields identified in blue text must be completed by the health plan.  All remaining fields must be left as reported.  If not applicable, leave field blank, columns and/or rows must not be deleted.   </t>
    </r>
    <r>
      <rPr>
        <b/>
        <u/>
        <sz val="10"/>
        <rFont val="ARIAL"/>
        <family val="2"/>
      </rPr>
      <t>This is the required format, no changes may be made.</t>
    </r>
  </si>
  <si>
    <t>1, 2</t>
  </si>
  <si>
    <t>3, 4, 5</t>
  </si>
  <si>
    <t>0 - 6 years</t>
  </si>
  <si>
    <t>All Services Rate Cohorts</t>
  </si>
  <si>
    <t>Certification</t>
  </si>
  <si>
    <t>Signature</t>
  </si>
  <si>
    <t>Name (please print)</t>
  </si>
  <si>
    <t>Title</t>
  </si>
  <si>
    <t>Company/Health Plan Name</t>
  </si>
  <si>
    <t>Signature Date</t>
  </si>
  <si>
    <t>Certification of Health Plan Lag Triangles</t>
  </si>
  <si>
    <t>Complete certification of lag triangles - See sheet titled "Lag Triangle Certification"</t>
  </si>
  <si>
    <t># of Payment History Months To Include</t>
  </si>
  <si>
    <t>The health plan must submit the certification, reconciliation, and audit to the Division by the due date of June 1 each year.</t>
  </si>
  <si>
    <t>The health plan's CEO, CFO, or an individual who has delegated authority to sign for, and who reports directly to, the health plan's CEO or CFO must certify the reconciliation.</t>
  </si>
  <si>
    <t>2)  If the health plan is in multiple regions, the reconciliation must be completed for each region.</t>
  </si>
  <si>
    <t>Annual Audit Financial Statement Guidelines and Procedures</t>
  </si>
  <si>
    <t>a)</t>
  </si>
  <si>
    <t>b)</t>
  </si>
  <si>
    <t>c)</t>
  </si>
  <si>
    <t>d)</t>
  </si>
  <si>
    <r>
      <t>Routine</t>
    </r>
    <r>
      <rPr>
        <sz val="10"/>
        <rFont val="Arial"/>
        <family val="2"/>
      </rPr>
      <t xml:space="preserve"> hospital services include room and board, dietary and nursing services, medical surgical supplies, medical social services, and the use of certain equipment and facilities for which the provider does not normally make a separate charge.</t>
    </r>
  </si>
  <si>
    <t>Non-Emergency Medical Transportation</t>
  </si>
  <si>
    <t>Laboratory and X-Ray</t>
  </si>
  <si>
    <t>Col H</t>
  </si>
  <si>
    <t>Col J</t>
  </si>
  <si>
    <t>Enter the Paid Through Date of the Report:</t>
  </si>
  <si>
    <t>Health Plan:</t>
  </si>
  <si>
    <t>Region:</t>
  </si>
  <si>
    <t>Line</t>
  </si>
  <si>
    <t>Calendar Year - Month of Service</t>
  </si>
  <si>
    <t>Total Payments by Calendar Year - Month</t>
  </si>
  <si>
    <t>Outpatient Hospital -  PH</t>
  </si>
  <si>
    <t>Physician</t>
  </si>
  <si>
    <t>All Other</t>
  </si>
  <si>
    <t>Category of Service to Include</t>
  </si>
  <si>
    <t>Lag Category</t>
  </si>
  <si>
    <t xml:space="preserve">   Total Adjustments</t>
  </si>
  <si>
    <t>Variance</t>
  </si>
  <si>
    <t>Notes:</t>
  </si>
  <si>
    <t>The outpatient hospital is defined as the portion of a hospital that provides diagnostic, therapeutic (both surgical and nonsurgical), and rehabilitation services to sick or injured persons who do not require hospitalization or institutionalization.</t>
  </si>
  <si>
    <t>Non-Emergency Transportation</t>
  </si>
  <si>
    <r>
      <t xml:space="preserve">Outpatient Hospital - PH must </t>
    </r>
    <r>
      <rPr>
        <b/>
        <sz val="10"/>
        <rFont val="ARIAL"/>
        <family val="2"/>
      </rPr>
      <t>not</t>
    </r>
    <r>
      <rPr>
        <sz val="10"/>
        <rFont val="Arial"/>
        <family val="2"/>
      </rPr>
      <t xml:space="preserve"> include:</t>
    </r>
  </si>
  <si>
    <r>
      <t xml:space="preserve">Physician Services must </t>
    </r>
    <r>
      <rPr>
        <b/>
        <sz val="10"/>
        <rFont val="ARIAL"/>
        <family val="2"/>
      </rPr>
      <t>not</t>
    </r>
    <r>
      <rPr>
        <sz val="10"/>
        <rFont val="Arial"/>
        <family val="2"/>
      </rPr>
      <t xml:space="preserve"> include:</t>
    </r>
  </si>
  <si>
    <t>Physician Expenses include clinic services for family doctor, specialist, other physicians and professionals for physical health services, advanced practice nurse, and certified nurse midwife.</t>
  </si>
  <si>
    <t>Durable Medical Equipment</t>
  </si>
  <si>
    <t>Optometric Services</t>
  </si>
  <si>
    <t>Emergency Transportation</t>
  </si>
  <si>
    <t xml:space="preserve">Laboratory and X-Ray </t>
  </si>
  <si>
    <r>
      <t xml:space="preserve">Inpatient Hospital - PH must </t>
    </r>
    <r>
      <rPr>
        <b/>
        <sz val="10"/>
        <rFont val="ARIAL"/>
        <family val="2"/>
      </rPr>
      <t>NOT</t>
    </r>
    <r>
      <rPr>
        <sz val="10"/>
        <rFont val="Arial"/>
        <family val="2"/>
      </rPr>
      <t xml:space="preserve"> include:</t>
    </r>
  </si>
  <si>
    <t>Report ID</t>
  </si>
  <si>
    <t>COS ID</t>
  </si>
  <si>
    <t>01</t>
  </si>
  <si>
    <t>&lt; 1 year</t>
  </si>
  <si>
    <t>M&amp;F</t>
  </si>
  <si>
    <t>02</t>
  </si>
  <si>
    <t>03</t>
  </si>
  <si>
    <t>Emergency Room</t>
  </si>
  <si>
    <t>04</t>
  </si>
  <si>
    <t>05</t>
  </si>
  <si>
    <t>06</t>
  </si>
  <si>
    <t>07</t>
  </si>
  <si>
    <t>08</t>
  </si>
  <si>
    <t>09</t>
  </si>
  <si>
    <t>10</t>
  </si>
  <si>
    <t>1 - 6 years</t>
  </si>
  <si>
    <t>7 - 13 years</t>
  </si>
  <si>
    <t>14 - 20 years</t>
  </si>
  <si>
    <t>F</t>
  </si>
  <si>
    <t>M</t>
  </si>
  <si>
    <t>21 - 44 years</t>
  </si>
  <si>
    <t>45+ years</t>
  </si>
  <si>
    <t>14 - 18 years</t>
  </si>
  <si>
    <t>Calendar Year</t>
  </si>
  <si>
    <t>Gender</t>
  </si>
  <si>
    <t>Quarter</t>
  </si>
  <si>
    <t>Net Investment Income</t>
  </si>
  <si>
    <t>Income Tax</t>
  </si>
  <si>
    <t>Calendar Year being Reported</t>
  </si>
  <si>
    <t>Quarter being Reported</t>
  </si>
  <si>
    <t>Provider Number</t>
  </si>
  <si>
    <t>FFS Paid -  without IBNR</t>
  </si>
  <si>
    <t>FFS Quantity -without IBNR</t>
  </si>
  <si>
    <t>FFS Quantity IBNR</t>
  </si>
  <si>
    <t>FFS - IBNR</t>
  </si>
  <si>
    <t>Column Header</t>
  </si>
  <si>
    <t>Capitation Paid</t>
  </si>
  <si>
    <t>Capitation Quantity</t>
  </si>
  <si>
    <t>Age Group corresponding to Category of Aid</t>
  </si>
  <si>
    <t>Female, Male, or Male &amp; Female</t>
  </si>
  <si>
    <t>*</t>
  </si>
  <si>
    <t>&gt;</t>
  </si>
  <si>
    <t>DESCRIPTION</t>
  </si>
  <si>
    <t>CATEGORY OF SERVICE</t>
  </si>
  <si>
    <r>
      <t>Ancillary</t>
    </r>
    <r>
      <rPr>
        <sz val="10"/>
        <rFont val="Arial"/>
        <family val="2"/>
      </rPr>
      <t xml:space="preserve"> hospital services include laboratory, radiology, drugs, physical therapy, etc.  Ancillary services may also include other special items and services for which charges are customarily made in addition to a routine service charge.</t>
    </r>
  </si>
  <si>
    <t>FFS Paid w/o IBNR</t>
  </si>
  <si>
    <t>FFS Quantity w/o IBNR</t>
  </si>
  <si>
    <t>Description</t>
  </si>
  <si>
    <t>Days</t>
  </si>
  <si>
    <t>Units/Procedures</t>
  </si>
  <si>
    <t>Utilization</t>
  </si>
  <si>
    <t>Category of Service</t>
  </si>
  <si>
    <t>Inpatient Hospital - PH</t>
  </si>
  <si>
    <t>Outpatient Hospital - PH</t>
  </si>
  <si>
    <t>Physician Services</t>
  </si>
  <si>
    <t>Dental</t>
  </si>
  <si>
    <t>Other Services</t>
  </si>
  <si>
    <t>Family Planning</t>
  </si>
  <si>
    <t>Newborn</t>
  </si>
  <si>
    <t>1-6 Years Old</t>
  </si>
  <si>
    <t>7-13 Years Old</t>
  </si>
  <si>
    <t>14-20 Years Old</t>
  </si>
  <si>
    <t>21-44 Years Old</t>
  </si>
  <si>
    <t>45+ Years Old</t>
  </si>
  <si>
    <t>0-6 Years Old</t>
  </si>
  <si>
    <t>14-18 Years Old</t>
  </si>
  <si>
    <t>Category of Aid</t>
  </si>
  <si>
    <t>Age Group</t>
  </si>
  <si>
    <t>Male &amp; Female</t>
  </si>
  <si>
    <t>Male</t>
  </si>
  <si>
    <t>Female</t>
  </si>
  <si>
    <t>Health Plan</t>
  </si>
  <si>
    <t>Questions</t>
  </si>
  <si>
    <t>Response</t>
  </si>
  <si>
    <t>What services are subcapitated?</t>
  </si>
  <si>
    <t xml:space="preserve"> *   Please indicate where different units are being used to report utilization.</t>
  </si>
  <si>
    <t>Claims Processing</t>
  </si>
  <si>
    <t>Network Development</t>
  </si>
  <si>
    <t>Member Services</t>
  </si>
  <si>
    <t>MO HealthNet Managed Care</t>
  </si>
  <si>
    <t>Health Plan Administrative Expense Detail</t>
  </si>
  <si>
    <t xml:space="preserve">For the Year Ending: </t>
  </si>
  <si>
    <t>Categories</t>
  </si>
  <si>
    <t>Administrative Category Descriptions</t>
  </si>
  <si>
    <t>Health Plan
Direct Charge</t>
  </si>
  <si>
    <t>Corporate Allocation</t>
  </si>
  <si>
    <t>Management Service Agreement</t>
  </si>
  <si>
    <t>Total Administration Expense*</t>
  </si>
  <si>
    <t xml:space="preserve"> General Ledger Account Name(s)</t>
  </si>
  <si>
    <t>1.0</t>
  </si>
  <si>
    <t>Compensation</t>
  </si>
  <si>
    <t>1.1</t>
  </si>
  <si>
    <t>Compensation and Benefits - Based in Missouri</t>
  </si>
  <si>
    <t>1.2</t>
  </si>
  <si>
    <t>Compensation - Corporate allocation for direct support</t>
  </si>
  <si>
    <t>1.3</t>
  </si>
  <si>
    <t>Compensation - Executive Officers - Board of Directors' Fees</t>
  </si>
  <si>
    <t>1.4</t>
  </si>
  <si>
    <t>Share/Stock/Incentive Based Compensation</t>
  </si>
  <si>
    <t>1.5</t>
  </si>
  <si>
    <t>2.0</t>
  </si>
  <si>
    <t>Occupancy/Depreciation/Amortization</t>
  </si>
  <si>
    <t>2.1</t>
  </si>
  <si>
    <t>Occupancy</t>
  </si>
  <si>
    <t>2.2</t>
  </si>
  <si>
    <t>Depreciation</t>
  </si>
  <si>
    <t>2.3</t>
  </si>
  <si>
    <t>Amortization (non-Goodwill)</t>
  </si>
  <si>
    <t>2.4</t>
  </si>
  <si>
    <t>Amortization Goodwill and Other Intangibles</t>
  </si>
  <si>
    <t>3.0</t>
  </si>
  <si>
    <t>Interest Expense</t>
  </si>
  <si>
    <t>3.1</t>
  </si>
  <si>
    <t>Long Term Borrowing and Debt Costs</t>
  </si>
  <si>
    <t>3.2</t>
  </si>
  <si>
    <t>Interest Expense for Late Payment of Claims</t>
  </si>
  <si>
    <t>4.0</t>
  </si>
  <si>
    <t>Education/Outreach/Marketing</t>
  </si>
  <si>
    <t>4.1</t>
  </si>
  <si>
    <t>Printing and Postage</t>
  </si>
  <si>
    <t>4.2</t>
  </si>
  <si>
    <t>Advertising</t>
  </si>
  <si>
    <t>4.3</t>
  </si>
  <si>
    <t>Direct Mailings</t>
  </si>
  <si>
    <t>4.4</t>
  </si>
  <si>
    <t>Telemarketing and Surveys</t>
  </si>
  <si>
    <t>4.5</t>
  </si>
  <si>
    <t>Community Relations and Giveaways</t>
  </si>
  <si>
    <t>4.6</t>
  </si>
  <si>
    <t>Charitable Contributions and Donations</t>
  </si>
  <si>
    <t>4.7</t>
  </si>
  <si>
    <t>Sponsorships</t>
  </si>
  <si>
    <t>4.8</t>
  </si>
  <si>
    <t>Sales and Promotion</t>
  </si>
  <si>
    <t>5.0</t>
  </si>
  <si>
    <t>Sanctions/Fines/Penalties</t>
  </si>
  <si>
    <t>5.1</t>
  </si>
  <si>
    <t>5.2</t>
  </si>
  <si>
    <t>Sanctions/Fines/Penalties - Other</t>
  </si>
  <si>
    <t>6.0</t>
  </si>
  <si>
    <t>Corporate Overhead Allocations and Charges</t>
  </si>
  <si>
    <t>6.1</t>
  </si>
  <si>
    <t>Corporate Overhead Allocations</t>
  </si>
  <si>
    <t>6.2</t>
  </si>
  <si>
    <t>Cost Plus Administrative Charges</t>
  </si>
  <si>
    <t>6.xx</t>
  </si>
  <si>
    <t>Other - (If necessary, add lines and provide details of services)</t>
  </si>
  <si>
    <t>7.0</t>
  </si>
  <si>
    <t>Management Fees</t>
  </si>
  <si>
    <t>7.1</t>
  </si>
  <si>
    <t>7.2</t>
  </si>
  <si>
    <t>Pharmacy - PBM</t>
  </si>
  <si>
    <t>7.3</t>
  </si>
  <si>
    <t>8.0</t>
  </si>
  <si>
    <t>Other Administration</t>
  </si>
  <si>
    <t>8.1</t>
  </si>
  <si>
    <t>Lobbying Expenses</t>
  </si>
  <si>
    <t>8.2</t>
  </si>
  <si>
    <t>Dues/Fees</t>
  </si>
  <si>
    <t>8.3</t>
  </si>
  <si>
    <t>Professional Fees (Audit, Tax, Actuarial, etc.)</t>
  </si>
  <si>
    <t>8.4</t>
  </si>
  <si>
    <t>Legal - Litigation &amp; Settlements</t>
  </si>
  <si>
    <t>8.5</t>
  </si>
  <si>
    <t>Legal - Other</t>
  </si>
  <si>
    <t>8.6</t>
  </si>
  <si>
    <t>Bad Debt and Allowance for Uncollected Premiums</t>
  </si>
  <si>
    <t>8.7</t>
  </si>
  <si>
    <t>Travel, Conferences, Conventions, Etc</t>
  </si>
  <si>
    <t>8.8</t>
  </si>
  <si>
    <t>Other Travel, Conferences, Conventions, Etc</t>
  </si>
  <si>
    <t>b) First Class Travel</t>
  </si>
  <si>
    <t>c) Alcoholic Beverages</t>
  </si>
  <si>
    <t>d) Corporate Jet Expenses/Allocations</t>
  </si>
  <si>
    <t>8.9</t>
  </si>
  <si>
    <t>Employee Recruitment and Retention</t>
  </si>
  <si>
    <t>8.10</t>
  </si>
  <si>
    <t>Royalties</t>
  </si>
  <si>
    <t>8.11</t>
  </si>
  <si>
    <t>Contingencies</t>
  </si>
  <si>
    <t>8.12</t>
  </si>
  <si>
    <t>Medical Liability Insurance</t>
  </si>
  <si>
    <t>8.13</t>
  </si>
  <si>
    <t>Start-Up, Acquisition, Restructuring and Discontinued Operations</t>
  </si>
  <si>
    <t>8.14</t>
  </si>
  <si>
    <t>One-Time Charges for Systems Upgrades and/or Conversions</t>
  </si>
  <si>
    <t>8.15</t>
  </si>
  <si>
    <t>Quality Improvement Fees</t>
  </si>
  <si>
    <t>8.16</t>
  </si>
  <si>
    <t>State and Federal Income Taxes</t>
  </si>
  <si>
    <t>8.17</t>
  </si>
  <si>
    <t>Totals</t>
  </si>
  <si>
    <t>General Ledger Detail Reconciliation:</t>
  </si>
  <si>
    <t>Total reported admin costs from detail general ledger</t>
  </si>
  <si>
    <t>Difference: Table A total less general ledger total (any difference must be reconciled)</t>
  </si>
  <si>
    <t>Total admin costs to be reconciled</t>
  </si>
  <si>
    <t>*Sum of Health Plan direct charge, corporate allocation and management service agreement must equal amount reported as total administration</t>
  </si>
  <si>
    <t>**Material amounts (greater than 5% of total administrative expenses) should be disclosed and fully explained in a separate sheet.</t>
  </si>
  <si>
    <t>PROPRIETARY &amp; CONFIDENTIAL</t>
  </si>
  <si>
    <t>Total Revenue</t>
  </si>
  <si>
    <t>18</t>
  </si>
  <si>
    <t>19</t>
  </si>
  <si>
    <t>9, 10, 11, 13, 14</t>
  </si>
  <si>
    <t>Trend</t>
  </si>
  <si>
    <t>Unit Cost</t>
  </si>
  <si>
    <t>Other</t>
  </si>
  <si>
    <t>Briefly describe your organizational structure and any administrative services that may be received from a parent company or an outside vendor and the costs associated with those arrangements.</t>
  </si>
  <si>
    <t>Please provide detail on any potential or known provider settlements pertaining to this report.</t>
  </si>
  <si>
    <t>Please describe provider contracting arrangements by major category of service.</t>
  </si>
  <si>
    <t>What changes may be expected in the future to subcapitation agreements?</t>
  </si>
  <si>
    <t>Please describe IBNR methodology and provide the completion factors used.</t>
  </si>
  <si>
    <t>Please confirm IBNR estimates do not include any provision for margin or LAE.</t>
  </si>
  <si>
    <t>Dollars</t>
  </si>
  <si>
    <t>Units</t>
  </si>
  <si>
    <t>All</t>
  </si>
  <si>
    <t>NICU</t>
  </si>
  <si>
    <t>All years</t>
  </si>
  <si>
    <r>
      <t xml:space="preserve">(2) </t>
    </r>
    <r>
      <rPr>
        <sz val="10"/>
        <rFont val="Arial"/>
        <family val="2"/>
      </rPr>
      <t>Do not Include Denied claims in the Non-Delivery or Delivery Services Report.</t>
    </r>
  </si>
  <si>
    <t>Visits</t>
  </si>
  <si>
    <t>Enter the total MO HealthNet separate delivery payment revenue from the State of Missouri in dollars. Please ensure revenue is reported as completed dollars consistent with completed delivery claims on the Delivery Svcs Report tab (i.e. revenue is reported on an earned basis).</t>
  </si>
  <si>
    <t>Delivery Payment Revenue</t>
  </si>
  <si>
    <t>In the Revenue columns, enter the amounts as total dollars, not in a PMPM format.</t>
  </si>
  <si>
    <t>The Member Months entered will automatically carry forward into the Non-Delivery Report.</t>
  </si>
  <si>
    <t>Non-Delivery Services Totals</t>
  </si>
  <si>
    <t>Checklist Item #</t>
  </si>
  <si>
    <t>Please describe the calculation of Member Months.</t>
  </si>
  <si>
    <t>Please describe any allocations/manipulations of the data (e.g. Capitations, Administration, IBNR).</t>
  </si>
  <si>
    <t>Please describe your utilization review and disease management programs in place and confirm that programs are reported as administrative costs.</t>
  </si>
  <si>
    <t>This will automatically populate from the Member Months tab.</t>
  </si>
  <si>
    <t>Health Plan Income Statement</t>
  </si>
  <si>
    <t>Revenues</t>
  </si>
  <si>
    <t>TOTAL</t>
  </si>
  <si>
    <t>System Edit</t>
  </si>
  <si>
    <t>Health Insurance Recovery</t>
  </si>
  <si>
    <t>Trauma Recovery</t>
  </si>
  <si>
    <t>Col I</t>
  </si>
  <si>
    <t>Administrative Expenses</t>
  </si>
  <si>
    <t>Medical Management</t>
  </si>
  <si>
    <t>Case Management</t>
  </si>
  <si>
    <t>General and Operational Management</t>
  </si>
  <si>
    <t>Other Expenses</t>
  </si>
  <si>
    <t>A</t>
  </si>
  <si>
    <t>N</t>
  </si>
  <si>
    <t>B</t>
  </si>
  <si>
    <t>C</t>
  </si>
  <si>
    <t>D</t>
  </si>
  <si>
    <t>E</t>
  </si>
  <si>
    <t>G</t>
  </si>
  <si>
    <t>H</t>
  </si>
  <si>
    <t>I</t>
  </si>
  <si>
    <t>J</t>
  </si>
  <si>
    <t>K</t>
  </si>
  <si>
    <t>O</t>
  </si>
  <si>
    <t>P</t>
  </si>
  <si>
    <t>Q</t>
  </si>
  <si>
    <t>L</t>
  </si>
  <si>
    <t>Line B</t>
  </si>
  <si>
    <t>Line C</t>
  </si>
  <si>
    <t>Line D</t>
  </si>
  <si>
    <t>R</t>
  </si>
  <si>
    <t>Total Expenses</t>
  </si>
  <si>
    <t>Total Other Expenses</t>
  </si>
  <si>
    <t>S</t>
  </si>
  <si>
    <t>T</t>
  </si>
  <si>
    <t>Gain/(Loss)</t>
  </si>
  <si>
    <t>Line Q</t>
  </si>
  <si>
    <t>Line Item Description</t>
  </si>
  <si>
    <t>In the Revenue, Net Investment Income, Income Tax, and Admin columns, enter the amounts as total dollars, not in a PMPM format.</t>
  </si>
  <si>
    <t>Line E</t>
  </si>
  <si>
    <t>Reported FFS IBNR</t>
  </si>
  <si>
    <t>Medical</t>
  </si>
  <si>
    <t>Total Medical</t>
  </si>
  <si>
    <t>W</t>
  </si>
  <si>
    <t>U</t>
  </si>
  <si>
    <t>V</t>
  </si>
  <si>
    <t>X</t>
  </si>
  <si>
    <t>Line
Item</t>
  </si>
  <si>
    <t>Z</t>
  </si>
  <si>
    <t>Trips (one-way)</t>
  </si>
  <si>
    <t>Non-Delivery Rate Cells</t>
  </si>
  <si>
    <t>NICU Payment Revenue</t>
  </si>
  <si>
    <t>Non-Delivery Capitation Revenue</t>
  </si>
  <si>
    <t>Col K</t>
  </si>
  <si>
    <t>Enter the total MO HealthNet capitation revenue earned for non-delivery services from the State of Missouri in dollars.</t>
  </si>
  <si>
    <t>Enter the total MO HealthNet separate NICU payment revenue from the State of Missouri in dollars. Please ensure revenue is reported as completed dollars consistent with completed claims on the Non-Delivery Svcs Report tab for the NICU rate cell (i.e. revenue is reported on an earned basis).</t>
  </si>
  <si>
    <t>Statements of Revenues and Expenses (in Dollars)</t>
  </si>
  <si>
    <t>Statements of Revenues and Expenses (PMPM)</t>
  </si>
  <si>
    <t>Enter the total amount of dollars recovered from the commercial health insurance company.</t>
  </si>
  <si>
    <t>Enter the total dollar amount that was paid by the commercial insurance company before the claims were submitted to the health plan.</t>
  </si>
  <si>
    <t>Enter the total amount of dollars recovered for claims related to traumatic incidents.</t>
  </si>
  <si>
    <t>Line F</t>
  </si>
  <si>
    <t>Non-delivery Capitation Revenue</t>
  </si>
  <si>
    <t>Line R</t>
  </si>
  <si>
    <t>Line S</t>
  </si>
  <si>
    <t>Line T</t>
  </si>
  <si>
    <t>Other Insurance</t>
  </si>
  <si>
    <t>Enter the total billed amount on claims that were systematically denied for TPL per provider type.</t>
  </si>
  <si>
    <t>TPL categories are mutually exclusive.</t>
  </si>
  <si>
    <t>Year Quarter</t>
  </si>
  <si>
    <t>Please describe, in detail, any global subcapitation arrangements, as applicable. 
Indicate how medical costs were allocated for all global subcapitation arrangements, including detail by rate cell and category of service.</t>
  </si>
  <si>
    <t xml:space="preserve">    Do not provide to the State.</t>
  </si>
  <si>
    <t>Please describe the terms of your current reinsurance policy and outline aggregate premiums and recoveries.</t>
  </si>
  <si>
    <t>Please confirm the net cost of reinsurance (premiums less recoveries) is reflected as an administrative cost.</t>
  </si>
  <si>
    <t>Health Plan Financial Reporting Form Reconciliation:</t>
  </si>
  <si>
    <t>Less: "Net Cost of Reinsurance" from "Income Statement" tab of Health Plan Financial Reporting Form</t>
  </si>
  <si>
    <t>Difference: Table A total less Health Plan Financial Reporting Form total (any difference must be reconciled)</t>
  </si>
  <si>
    <t>Health Plan Financial Reporting Form</t>
  </si>
  <si>
    <t>Health Insurer Provider Fee</t>
  </si>
  <si>
    <t>Health Insurer Provider Fee (HIPF)</t>
  </si>
  <si>
    <t>Enter any costs associated with the Health Insurer Provider Fee on the MO HealthNet line of business dollars.</t>
  </si>
  <si>
    <t>AB</t>
  </si>
  <si>
    <t>Please describe what the underlying utilization for subcapitated services represents, including detail by category of service.</t>
  </si>
  <si>
    <t>AC</t>
  </si>
  <si>
    <t>Gain/(Loss) % of Capitation Revenue</t>
  </si>
  <si>
    <t>Enter contracting, provider credentialing, provider education, provider relations and provider incentives costs.</t>
  </si>
  <si>
    <t>Enter customer service/support, member incentives, grievance and appeals and member incentives costs.</t>
  </si>
  <si>
    <t>20</t>
  </si>
  <si>
    <t>21</t>
  </si>
  <si>
    <t>CMHC</t>
  </si>
  <si>
    <t>FQHC/RHC</t>
  </si>
  <si>
    <t>Total reported admin costs and HIPF from "Income Statement" tab of Health Plan Financial Reporting Form</t>
  </si>
  <si>
    <t>Professional charges for hospital based physicians.  Physician expenses related to outpatient hospitalizations must be reported in COS 06, Physician Services.</t>
  </si>
  <si>
    <t>All revenue should be reported on an accrued basis, not a received basis.</t>
  </si>
  <si>
    <t>Other Revenue</t>
  </si>
  <si>
    <t>Tab</t>
  </si>
  <si>
    <t>Column(s)</t>
  </si>
  <si>
    <t>Row(s)</t>
  </si>
  <si>
    <t>Income Statement</t>
  </si>
  <si>
    <t>Admin Exp Detail</t>
  </si>
  <si>
    <t>Please itemize, by quarter, what is included in the Other Revenue rows on the Income Statement tab.</t>
  </si>
  <si>
    <t>General Reporting Instructions</t>
  </si>
  <si>
    <t>Generally Accepted Accounting Principles (GAAP) requires accrual-basis reporting.  In total, we are requesting all revenue and administrative expenditures be reported on an accrued basis. Note that medical expenditure inputs already reflect accrual-basis accounting per the IBNR estimates provided by the health plans. For this update, we are requesting additional detail be included on the Checklist tab regarding reporting basis and potential revenue receivable/payable amounts.  The list below provides specifics regarding affected inputs:</t>
  </si>
  <si>
    <t>Please itemize, by quarter, the revenue receivable and revenue payable amounts that are included on the Member Months tab.</t>
  </si>
  <si>
    <t>Professional charges for hospital based physicians.  Physician expenses related to hospitalizations must be reported in COS 06, Physician Services.</t>
  </si>
  <si>
    <t>Expenses accrued and expensed by the MO HealthNet Managed Care health plan and recorded directly in the general ledger of the MO HealthNet Managed Care health plan.</t>
  </si>
  <si>
    <t>Expenses accrued by the MO HealthNet Managed Care health plan through a management service agreement.</t>
  </si>
  <si>
    <t>4.9</t>
  </si>
  <si>
    <t>4.10</t>
  </si>
  <si>
    <t>8.18</t>
  </si>
  <si>
    <t>Total</t>
  </si>
  <si>
    <t>Other Contractual Requirements Paid</t>
  </si>
  <si>
    <t xml:space="preserve">Global/Subcapitation Payments </t>
  </si>
  <si>
    <t>Current Estimate of Remaining Liability (Claims Incurred But Not Reported)</t>
  </si>
  <si>
    <t>Total Incurred Claims (lines 40+41)</t>
  </si>
  <si>
    <t>Description/Notes</t>
  </si>
  <si>
    <t>Line #</t>
  </si>
  <si>
    <t>How Identified in Encounters</t>
  </si>
  <si>
    <t>Implementation Date</t>
  </si>
  <si>
    <t>Payment Rate</t>
  </si>
  <si>
    <t>Unit Description</t>
  </si>
  <si>
    <t>Number of Units</t>
  </si>
  <si>
    <t>Total Paid</t>
  </si>
  <si>
    <t>Non-Claims Cost included in Subcontractor Payments</t>
  </si>
  <si>
    <t>No.</t>
  </si>
  <si>
    <t>9.0</t>
  </si>
  <si>
    <t>9.1</t>
  </si>
  <si>
    <t>9.2</t>
  </si>
  <si>
    <t>9.3</t>
  </si>
  <si>
    <t>9.4</t>
  </si>
  <si>
    <t>9.5</t>
  </si>
  <si>
    <t>9.6</t>
  </si>
  <si>
    <t>Health Outcome Improvement</t>
  </si>
  <si>
    <t>Hospital Readmission Prevention</t>
  </si>
  <si>
    <t>Patient Safety Improvement and Medical Error Reduction</t>
  </si>
  <si>
    <t>Wellness and Health Promotion</t>
  </si>
  <si>
    <t>HIT Expenses for Health Quality Improvement</t>
  </si>
  <si>
    <t>Cost</t>
  </si>
  <si>
    <t>Subcontractor Name</t>
  </si>
  <si>
    <r>
      <t xml:space="preserve">Subcontractor at: 
</t>
    </r>
    <r>
      <rPr>
        <b/>
        <u/>
        <sz val="9"/>
        <rFont val="Arial"/>
        <family val="2"/>
      </rPr>
      <t>Full</t>
    </r>
    <r>
      <rPr>
        <b/>
        <sz val="9"/>
        <rFont val="Arial"/>
        <family val="2"/>
      </rPr>
      <t xml:space="preserve"> Risk, </t>
    </r>
    <r>
      <rPr>
        <b/>
        <u/>
        <sz val="9"/>
        <rFont val="Arial"/>
        <family val="2"/>
      </rPr>
      <t>Shared</t>
    </r>
    <r>
      <rPr>
        <b/>
        <sz val="9"/>
        <rFont val="Arial"/>
        <family val="2"/>
      </rPr>
      <t xml:space="preserve"> Risk, or </t>
    </r>
    <r>
      <rPr>
        <b/>
        <u/>
        <sz val="9"/>
        <rFont val="Arial"/>
        <family val="2"/>
      </rPr>
      <t>Not</t>
    </r>
    <r>
      <rPr>
        <b/>
        <sz val="9"/>
        <rFont val="Arial"/>
        <family val="2"/>
      </rPr>
      <t xml:space="preserve"> at Risk</t>
    </r>
  </si>
  <si>
    <t>AD</t>
  </si>
  <si>
    <t>Line U</t>
  </si>
  <si>
    <t>Length of Stay</t>
  </si>
  <si>
    <t>Contractual Requirement Description</t>
  </si>
  <si>
    <t>Please provide detail on expected annualized trends from the base period to the contract period. Include separate utilization and cost trends by major category of service in in Columns H-J of the Checklist Item #13 table on this tab.</t>
  </si>
  <si>
    <t>Checklist Item #13</t>
  </si>
  <si>
    <t>Fraud Reduction Expenses</t>
  </si>
  <si>
    <t>Fraud Reduction Recoveries</t>
  </si>
  <si>
    <t>AE</t>
  </si>
  <si>
    <t>AF</t>
  </si>
  <si>
    <t>Line V</t>
  </si>
  <si>
    <t>Line W</t>
  </si>
  <si>
    <t>Reported Other Contractual Requirements Payments</t>
  </si>
  <si>
    <t>Member Incentives</t>
  </si>
  <si>
    <t xml:space="preserve">Expenses related to any compensation paid directly to a member except reimbursement of medical claims. </t>
  </si>
  <si>
    <t>Health Care Quality Improvement (HCQI) Expenses</t>
  </si>
  <si>
    <t>Trend Category</t>
  </si>
  <si>
    <t>4, 5</t>
  </si>
  <si>
    <t>9, 10</t>
  </si>
  <si>
    <t>11, 12, 13, 14, 15</t>
  </si>
  <si>
    <t xml:space="preserve">Service or Setting is In-Lieu of: </t>
  </si>
  <si>
    <t>Service or Setting Description</t>
  </si>
  <si>
    <t>Value Added Service</t>
  </si>
  <si>
    <t>Report only one unique provider per line. Do not combine multiple providers on one line.</t>
  </si>
  <si>
    <t>Indicate whether the provider is at full risk, shared risk, or no risk for services provided under the capitated arrangement.</t>
  </si>
  <si>
    <t>Subcontractor at: Full Risk, Shared Risk, or Not at Risk</t>
  </si>
  <si>
    <t>Col C</t>
  </si>
  <si>
    <t>Any services provided to members beyond those required in the contract with the State.</t>
  </si>
  <si>
    <t>Other Contractual Requirements</t>
  </si>
  <si>
    <t>Other Contractual Payments</t>
  </si>
  <si>
    <t>Sum of Claims, Capitation Payments and Other Contractual Payments (lines 37+38+39)</t>
  </si>
  <si>
    <t>Total Claims Paid (sum of lines 1 through 36)</t>
  </si>
  <si>
    <t>Included in HPFRF Data?</t>
  </si>
  <si>
    <t>Included in Encounter Data?</t>
  </si>
  <si>
    <t>Currently Active?</t>
  </si>
  <si>
    <t>Related Party?</t>
  </si>
  <si>
    <t>Enter the number of Member Months.</t>
  </si>
  <si>
    <t>Capitation Paid – Lags</t>
  </si>
  <si>
    <t>Other Contractual Requirements – Lags</t>
  </si>
  <si>
    <t>Please describe and quantify any service costs or savings reported that will not be reflected in encounter data submissions. For example, claims rejected by the State's encounter system.</t>
  </si>
  <si>
    <t>Please confirm service costs are net of Third Party Liability and Fraud, Waste, and Abuse recoveries.</t>
  </si>
  <si>
    <t>Paid</t>
  </si>
  <si>
    <t>Per the Medicaid Final Rule (§438.6(e)), the State may make a monthly capitation payment to an MCO or PIHP for an enrollee aged 21-64 receiving inpatient treatment in an Institution for Mental Diseases (IMD) and the length of stay of no more than 15 days during the period of the monthly capitation payment. For purposes of rate setting, the state may use the utilization of services provided to an enrollee under this section when developing the inpatient psychiatric or substance use disorder component of the capitation rate, but must price utilization at the cost of the same services through providers included under the State plan.</t>
  </si>
  <si>
    <t>Please describe any in lieu of services you covered during the reporting period. To be an in lieu of service, (i) the State must determine that the alternative service or setting is a medically appropriate and cost effective substitute, (ii) the enrollee is not required to use the alternative service or setting, and (iii) the in lieu of service is authorized and identified in the contract and offered at the option of the health plan.</t>
  </si>
  <si>
    <t xml:space="preserve">Were there any enrollees between the ages of 21-64 receiving inpatient treatment in an IMD that exceeded 15 days during a month? </t>
  </si>
  <si>
    <t>Year Month</t>
  </si>
  <si>
    <t>Recipient Count</t>
  </si>
  <si>
    <t>Other HCQI Adjustments</t>
  </si>
  <si>
    <t xml:space="preserve">Were there any enrollees between the ages of 21-64 receiving inpatient treatment in an IMD that were less than 15 days during a month? </t>
  </si>
  <si>
    <r>
      <t xml:space="preserve">If yes, please provide the following information for each individual for the month in which the individual was in an IMD facility for </t>
    </r>
    <r>
      <rPr>
        <b/>
        <sz val="10"/>
        <rFont val="ARIAL"/>
        <family val="2"/>
      </rPr>
      <t>over 15 days</t>
    </r>
    <r>
      <rPr>
        <sz val="10"/>
        <rFont val="Arial"/>
        <family val="2"/>
      </rPr>
      <t xml:space="preserve">. 
</t>
    </r>
    <r>
      <rPr>
        <i/>
        <sz val="10"/>
        <rFont val="Arial"/>
        <family val="2"/>
      </rPr>
      <t>Note:</t>
    </r>
    <r>
      <rPr>
        <sz val="10"/>
        <rFont val="Arial"/>
        <family val="2"/>
      </rPr>
      <t xml:space="preserve"> P</t>
    </r>
    <r>
      <rPr>
        <i/>
        <sz val="10"/>
        <rFont val="Arial"/>
        <family val="2"/>
      </rPr>
      <t>aid amount should reflect all medical costs (IMD and Non-IMD) incurred during the month specified.</t>
    </r>
  </si>
  <si>
    <t xml:space="preserve">Amounts related to capitation expenses reported in the Non-Delivery and Delivery Svcs Reports are to be included in this report. Any amounts related to capitated expenses reported in the administrative expense section of the HPFRF are to be excluded from this report. </t>
  </si>
  <si>
    <t>Where applicable, enter the amount, in dollars, attributable to the administrative and/or margin component of the capitated expenses included in this report. The dollars in this column are meant to be informational and are not to be mutually exclusive of the amounts reported in the columns of this report.</t>
  </si>
  <si>
    <t>Is the subcapitated provider a related party? Enter yes or no.</t>
  </si>
  <si>
    <r>
      <t xml:space="preserve">If yes, please provide the following information for each individual for the month in which the individual was in an IMD facility for </t>
    </r>
    <r>
      <rPr>
        <b/>
        <sz val="10"/>
        <rFont val="ARIAL"/>
        <family val="2"/>
      </rPr>
      <t>less than 15 days</t>
    </r>
    <r>
      <rPr>
        <sz val="10"/>
        <rFont val="Arial"/>
        <family val="2"/>
      </rPr>
      <t xml:space="preserve">. This information should be mutually exclusive from the information reported in the previous section.
</t>
    </r>
    <r>
      <rPr>
        <i/>
        <sz val="10"/>
        <rFont val="Arial"/>
        <family val="2"/>
      </rPr>
      <t xml:space="preserve">Note: Paid amount should reflect </t>
    </r>
    <r>
      <rPr>
        <b/>
        <i/>
        <sz val="10"/>
        <rFont val="Arial"/>
        <family val="2"/>
      </rPr>
      <t>ONLY</t>
    </r>
    <r>
      <rPr>
        <i/>
        <sz val="10"/>
        <rFont val="Arial"/>
        <family val="2"/>
      </rPr>
      <t xml:space="preserve"> the IMD medical costs incurred during the month. Amount should tie to IMD payments on the In Lieu of Svcs tab. </t>
    </r>
  </si>
  <si>
    <t>All forms of compensation, including employee benefits and taxes to administrative personnel based in MO. Also, include medical director compensation, whether on salary or contract. Include case management compensation below.</t>
  </si>
  <si>
    <t>All forms of corporate allocated compensation, including employee benefits and taxes to administrative personnel in direct support of the plan. Include case management compensation below.</t>
  </si>
  <si>
    <t>Corporate Executive Officers’ Salaries and Board of Director’s Fees charged or allocated to the MO Medicaid line of business.</t>
  </si>
  <si>
    <t>Compensation - Case Management</t>
  </si>
  <si>
    <t xml:space="preserve">All forms of compensation, including employee benefits and taxes, for services related to enrollee social and medical case management and coordination, including assessment, planning, monitoring and evaluation. </t>
  </si>
  <si>
    <t>Occupancy expenses incurred, such as rent, utilities, security and facility management on facilities not used to deliver health care services to the health plan's members.</t>
  </si>
  <si>
    <t>Interest expense, debt financing and issuance costs, debt restructuring and cancellation costs, and amortization of any such costs when the cost is incurred on borrowed capital that is not a specific requirement of the State of Missouri.</t>
  </si>
  <si>
    <t>Interest expense or penalties on late payment of claims.  Note: If interest expense on the late payment of medical claims is reported as medical expense on the income statement (lines J-K), include it here and explain it as a variance on the Notes tab.</t>
  </si>
  <si>
    <t>Expenses incurred for education and outreach activities related to the Health Plan's enrollees efficiently obtaining Missouri HealthNet services and benefits. Expenses for communications with enrollees through newsletters or special mailings. Expenses directly related to marketing activities which are designed to persuade potential enrollees to become enrolled in the health plan. This includes activities such as the use of direct sales or brokers. Marketing expenses related to items such as pamphlets on health, welfare and educational subjects required by regulation.</t>
  </si>
  <si>
    <t>Expenses related to establishing and maintaining relationships with the communities in which the Health Plan operates.</t>
  </si>
  <si>
    <t>Contributions &amp; Donations to Affiliated Parties of the Health Plan or its Board Members</t>
  </si>
  <si>
    <t>Expenses related to donations or gifts to charitable, civic, educational, medical or political entities with direct connections to the Health Plan or its board members.</t>
  </si>
  <si>
    <t>All sales, marketing and promotion costs, including commissions and the costs of promotional items and memorabilia, gifts and souvenirs not specifically required by the Missouri HealthNet contract.</t>
  </si>
  <si>
    <t>Sanctions - Imposed and collected by Missouri HealthNet</t>
  </si>
  <si>
    <t xml:space="preserve">Expenses related to events where Missouri HealthNet finds the Health Plan to be out of compliance with the program standards, performance standards, or the terms and conditions of the Missouri HealthNet contract. </t>
  </si>
  <si>
    <t>Fines, penalties, sanctions, damages and other settlements resulting from violations (or alleged violations) of, or failure of the health plan to comply with Federal, State, or local laws and regulations not otherwise reported as sanctions imposed and collected by Missouri HealthNet.</t>
  </si>
  <si>
    <t>Expenses allocated to the Health Plan through a corporate allocation arrangement with a related or affiliated entity.</t>
  </si>
  <si>
    <t xml:space="preserve">Expenses related to boards, bureaus and association fees. This should include all dues and assessments of organizations of which the Health Plan is a member, as well as all dues for employees’ and agents’ memberships on the Health Plan's behalf. </t>
  </si>
  <si>
    <t>Expenses related to activities associated with the accounting functions of the Health Plan, including financial reporting and rate setting.</t>
  </si>
  <si>
    <t>Costs incurred in defense or settlement of any civil or criminal proceeding where the Health Plan is found liable or has settled out of court. In addition, all legal, litigation and settlement expenses, charges or allocations (even if not found liable) not associated with the MO Medicaid line of business.</t>
  </si>
  <si>
    <t>All costs for transportation, lodging, subsistence and conferences in direct support of the Health Plan and its Medicaid members.</t>
  </si>
  <si>
    <t xml:space="preserve">All costs for transportation, lodging, subsistence, conferences and entertainment not directly related to a meeting or conference with the State of Missouri. Such costs might include tickets to sporting or other events, golf outings, ski trips, cruises or professional entertainers. </t>
  </si>
  <si>
    <t>Costs incurred for purposes of employee morale such as an annual employee picnic or holiday party, or annual employee awards.</t>
  </si>
  <si>
    <t>Expenses related to medical liability insurance for the Health Plan.</t>
  </si>
  <si>
    <t>Expenses for one-time charges for systems upgrades and/or conversions as they relate to equipment and systems required for the administration of the Missouri HealthNet program.</t>
  </si>
  <si>
    <t>Costs associated with the Health Plan's quality improvement program.</t>
  </si>
  <si>
    <t>Expenses incurred by the Health Plan to improve health outcomes, including increasing the likelihood of desired outcomes compared to a baseline and reduce health disparities among specified populations. This category includes the direct interaction of the Health Plan (including those services delegated by the Health Plan for which the Health Plan retains ultimate responsibility), providers and the enrollee or the enrollee's representative (for example, face-to-face, telephonic, web-based interactions or other means of communication) to improve health outcomes. This category should not include any expenses related to compensation that have already been captured in other categories.</t>
  </si>
  <si>
    <t>Expenses incurred by the Health Plan to prevent hospital readmissions through a comprehensive program for hospital discharge. This category should not include any expenses related to compensation that have already been captured in other categories.</t>
  </si>
  <si>
    <t>Expenses incurred by the Health Plan to improve patient safety, reduce medical errors and lower infection and mortality rates. This category should not include any expenses related to compensation that have already been captured in other categories.</t>
  </si>
  <si>
    <t>Expenses incurred by the Health Plan to implement, promote and increase wellness and health activities. This category should not include any expenses related to compensation that have already been captured in other categories.</t>
  </si>
  <si>
    <t>HIT expenses for health quality improvement</t>
  </si>
  <si>
    <t xml:space="preserve">Expenses incurred by the Health Plan to enhance the use of health care data to improve quality, transparency and outcomes and support meaningful use of HIT. This includes expenses that are designed for use by Health Plan, health care providers or patients for the electronic creation, maintenance, access or exchange of health information, as well as those consistent with Medicare and/or Medicaid Meaningful Use Requirements. This category should not include any expenses related to compensation that have already been captured in other categories. </t>
  </si>
  <si>
    <t xml:space="preserve">Expenses for broadly excluded activities from other administrative categories. These expenses must support the definitions and purposes as HCQI. Please reference the definition HCQI in 42 CFR 150.158 for clarification as to what can/should be included in this category. </t>
  </si>
  <si>
    <t>a) Non-Missouri  Medicaid Required Travel, Food, Conferences and Entertainment</t>
  </si>
  <si>
    <t>Health Care Quality Improvement Activities</t>
  </si>
  <si>
    <r>
      <t>(10)</t>
    </r>
    <r>
      <rPr>
        <sz val="10"/>
        <rFont val="Arial"/>
        <family val="2"/>
      </rPr>
      <t xml:space="preserve"> Report expenditures net of Third Party Liability and Fraud, Waste, and Abuse recoveries. Costs for any third party recovery vendors should be reported as an administrative expense. Additionally, TPL recoveries will be provided in the TPL tab.</t>
    </r>
  </si>
  <si>
    <t>Table A – Administrative cost detail: Provide administrative cost detail by the requested expense categories and classifications, and also include general ledger accounts (number or code) and names with the associated expenditures. Detailed instructions for each of the requested categories and classifications are included in the "Admin Descriptions" tab. Totals from this report should tie to the totals reported in the “Income Statement” tab for the most recent completed calendar year. A reconciliation calculation is performed at the bottom of Table A. Any differences between Table A and Health Plan Financial Reporting Form or the General Ledger should be reconciled using the "GL Recon" provided within this template. All revenue should be reported on an accrued basis, not a received basis.</t>
  </si>
  <si>
    <t xml:space="preserve">"Insert submission date here".  </t>
  </si>
  <si>
    <t>Inpatient - PH, Inpatient - BH</t>
  </si>
  <si>
    <t>Emergency Room, Outpatient - PH, Outpatient - BH</t>
  </si>
  <si>
    <t>Hospitalizations with a diagnosis that meets the criteria for Inpatient Hospital - Behavioral Health.  Inpatient hospitalizations meeting the Behavioral Health criteria must be reported in COS 02.</t>
  </si>
  <si>
    <t>Professional charges for hospital based physicians.  Physician expenses related to outpatient behavioral health hospitalizations must be reported in COS 07, Behavioral Health.</t>
  </si>
  <si>
    <t>Physician expenses related to behavioral health services.  Physician expenses related to behavioral health services, including hospitalization, must be reported in COS 07, Behavioral Health.</t>
  </si>
  <si>
    <t>Behavioral Health</t>
  </si>
  <si>
    <t>Inpatient Hospital - BH</t>
  </si>
  <si>
    <t>Outpatient Hospital - BH</t>
  </si>
  <si>
    <t>Expenses related to other physical and Behavioral Health services such as Adult Day Health Care, Comprehensive Day Rehabilitation, Home Health, Hospice, Personal Care, Therapy, Podiatry, Audiology, etc. "Other Services" not covered for MO HealthNet Managed Care Eligibles 21 and older (except for pregnant women in ME Codes 18, 43, 44, 45, 61, 95, 96, and 98), include diabetes self management training, audiology services including hearing aids and associated testing services,  rehabilitation services (i.e. occupational, speech or physical therapy), and certain podiatry services (procedure codes 11719, 11720, 11721, 11750, and 29540).</t>
  </si>
  <si>
    <t>6, 7, 8, 12, 15, 16, 17, 18</t>
  </si>
  <si>
    <r>
      <t xml:space="preserve">Inpatient Hospital - BH must </t>
    </r>
    <r>
      <rPr>
        <b/>
        <sz val="10"/>
        <rFont val="ARIAL"/>
        <family val="2"/>
      </rPr>
      <t>not</t>
    </r>
    <r>
      <rPr>
        <sz val="10"/>
        <rFont val="Arial"/>
        <family val="2"/>
      </rPr>
      <t xml:space="preserve"> include:</t>
    </r>
  </si>
  <si>
    <t>Professional charges for hospital based physicians for behavioral health services.  Physician expenses related to hospitalizations for behavioral health services must be reported in COS 07, Behavioral Health.</t>
  </si>
  <si>
    <t>I hereby certify, to the best of my knowledge, information and belief, to the accuracy, completeness,</t>
  </si>
  <si>
    <t xml:space="preserve"> and truthfulness of the MO HealthNet financial data submitted on</t>
  </si>
  <si>
    <t>Non-claims expenses paid for settlement of shared-risk arrangements, including shared savings or provider incentives due, and other contractually required payments for the delivery of care to Medicaid members. This should also reflect any provider incentives approved in the contract that are not reflected in the encounter data.</t>
  </si>
  <si>
    <r>
      <t>(15)</t>
    </r>
    <r>
      <rPr>
        <sz val="10"/>
        <rFont val="Arial"/>
        <family val="2"/>
      </rPr>
      <t xml:space="preserve"> Complete Checklist - See sheet titled "Checklist".</t>
    </r>
  </si>
  <si>
    <r>
      <t>(16)</t>
    </r>
    <r>
      <rPr>
        <sz val="10"/>
        <rFont val="Arial"/>
        <family val="2"/>
      </rPr>
      <t xml:space="preserve"> Complete Value Added Services schedule - See sheet titled "Value Added Svcs".</t>
    </r>
  </si>
  <si>
    <r>
      <t>(17)</t>
    </r>
    <r>
      <rPr>
        <sz val="10"/>
        <rFont val="Arial"/>
        <family val="2"/>
      </rPr>
      <t xml:space="preserve"> Complete In Lieu of Services schedule - See sheet titled "In Lieu of Svcs".</t>
    </r>
  </si>
  <si>
    <r>
      <t>(18)</t>
    </r>
    <r>
      <rPr>
        <sz val="10"/>
        <rFont val="Arial"/>
        <family val="2"/>
      </rPr>
      <t xml:space="preserve"> Complete Subcontracted Providers schedule - See sheet titled "Subcontracted Providers".</t>
    </r>
  </si>
  <si>
    <r>
      <t>(19)</t>
    </r>
    <r>
      <rPr>
        <sz val="10"/>
        <rFont val="Arial"/>
        <family val="2"/>
      </rPr>
      <t xml:space="preserve"> Complete IMD schedule - See sheet titled "IMD".</t>
    </r>
  </si>
  <si>
    <r>
      <t>(20)</t>
    </r>
    <r>
      <rPr>
        <sz val="10"/>
        <rFont val="Arial"/>
        <family val="2"/>
      </rPr>
      <t xml:space="preserve"> Complete Other Contractual Requirements schedule - See sheet titled "Other Contractual Req".</t>
    </r>
  </si>
  <si>
    <r>
      <t>(21)</t>
    </r>
    <r>
      <rPr>
        <sz val="10"/>
        <rFont val="Arial"/>
        <family val="2"/>
      </rPr>
      <t xml:space="preserve"> Complete Certification - See sheet titled "Quarterly Rpt Certification".</t>
    </r>
  </si>
  <si>
    <t>MO MAPS Revenue</t>
  </si>
  <si>
    <t>Line G</t>
  </si>
  <si>
    <t>Line N</t>
  </si>
  <si>
    <t>Line X</t>
  </si>
  <si>
    <t>AG</t>
  </si>
  <si>
    <t>Provider_ID</t>
  </si>
  <si>
    <t>Provider Name</t>
  </si>
  <si>
    <t>Region</t>
  </si>
  <si>
    <t>819531427</t>
  </si>
  <si>
    <t>Home State</t>
  </si>
  <si>
    <t>Central</t>
  </si>
  <si>
    <t>819531401</t>
  </si>
  <si>
    <t>East</t>
  </si>
  <si>
    <t>819531419</t>
  </si>
  <si>
    <t>West</t>
  </si>
  <si>
    <t>810036922</t>
  </si>
  <si>
    <t>Southwest</t>
  </si>
  <si>
    <t>818920407</t>
  </si>
  <si>
    <t>819938309</t>
  </si>
  <si>
    <t>819938408</t>
  </si>
  <si>
    <t>810036921</t>
  </si>
  <si>
    <t>810036949</t>
  </si>
  <si>
    <t>UHC</t>
  </si>
  <si>
    <t>810036950</t>
  </si>
  <si>
    <t>810036951</t>
  </si>
  <si>
    <t>810036952</t>
  </si>
  <si>
    <t>RESULT</t>
  </si>
  <si>
    <t xml:space="preserve">Provider Number </t>
  </si>
  <si>
    <t>Region Lookup</t>
  </si>
  <si>
    <t>Quarter Dropdown</t>
  </si>
  <si>
    <t>2019Q1</t>
  </si>
  <si>
    <t>2019Q2</t>
  </si>
  <si>
    <t>Month Dropdown</t>
  </si>
  <si>
    <t>COS ID Dropdown</t>
  </si>
  <si>
    <t>Rate Cell Dropdown</t>
  </si>
  <si>
    <t>Col L</t>
  </si>
  <si>
    <t>Col D</t>
  </si>
  <si>
    <t>Col F</t>
  </si>
  <si>
    <t>Checks</t>
  </si>
  <si>
    <t>Health Plan Financial Reporting Checks</t>
  </si>
  <si>
    <t>No negative FFS, Capitation, or Other Contractual dollars or units were reported on the [Non-Delivery Svcs Report] tab.</t>
  </si>
  <si>
    <t>No negative FFS, Capitation, or Other Contractual dollars or units were reported on the [Delivery Svcs Report] tab.</t>
  </si>
  <si>
    <t>COMMENTS</t>
  </si>
  <si>
    <t>Enter any other revenue received. Please clarify further in item 15 on the Checklist Tab.</t>
  </si>
  <si>
    <t>Enter amount of claims payments recovered through fraud reduction. Reported FFS Paid should be reported net of these recoveries so these amounts will not be added to Total Medical Line O.</t>
  </si>
  <si>
    <t>Fields identified in blue text are those that must be completed by the health plan. If not applicable, leave field blank. Columns and/or rows must not be deleted.</t>
  </si>
  <si>
    <t>1</t>
  </si>
  <si>
    <t>5</t>
  </si>
  <si>
    <t>2</t>
  </si>
  <si>
    <t>H, I, J, L</t>
  </si>
  <si>
    <r>
      <t>(22)</t>
    </r>
    <r>
      <rPr>
        <sz val="10"/>
        <rFont val="Arial"/>
        <family val="2"/>
      </rPr>
      <t xml:space="preserve"> Review the sheet titled "Checks" and correct any checks that are failing or include a comment as appropriate.</t>
    </r>
  </si>
  <si>
    <t>201901</t>
  </si>
  <si>
    <t>201902</t>
  </si>
  <si>
    <t>201903</t>
  </si>
  <si>
    <t>201904</t>
  </si>
  <si>
    <t>201905</t>
  </si>
  <si>
    <t>201906</t>
  </si>
  <si>
    <t>General Administration: costs for rent, utilities, office supplies, printing and copier costs, marketing materials, training and education, recruiting, relocation, travel, depreciation and amortization, and other miscellaneous administrative costs.</t>
  </si>
  <si>
    <r>
      <t xml:space="preserve">Enter the IBNR delivery counts for each rate cell - delivery counts included in Col H must </t>
    </r>
    <r>
      <rPr>
        <u/>
        <sz val="10"/>
        <color indexed="8"/>
        <rFont val="Arial"/>
        <family val="2"/>
      </rPr>
      <t>not</t>
    </r>
    <r>
      <rPr>
        <sz val="10"/>
        <color indexed="8"/>
        <rFont val="Arial"/>
        <family val="2"/>
      </rPr>
      <t xml:space="preserve"> be included in this column. (i.e. complete delivery count consistent with completed delivery claims and quantity on the Delivery Svcs Report tab)</t>
    </r>
  </si>
  <si>
    <t>Delivery Counts - without IBNR and Delivery Counts - IBNR should be consistent with the costs (FFS Paid - without IBNR, FFS - IBNR respectively) and utilization (FFS Quantity - without IBNR and FFS Quantity - IBNR respectively) reported on the Delivery Svcs Report tab.</t>
  </si>
  <si>
    <r>
      <t>(12)</t>
    </r>
    <r>
      <rPr>
        <sz val="10"/>
        <rFont val="Arial"/>
        <family val="2"/>
      </rPr>
      <t xml:space="preserve"> See the COS tab for definitions of each category of service.</t>
    </r>
  </si>
  <si>
    <t>An “inpatient” service, which requires the submission of an inpatient claim, is one in which the hospital expects to provide service to the patient in the hospital for a 24 hour period or longer. The service is still considered inpatient if the intent is to stay 24 hours or longer but the patient dies, is discharged or is transferred to another institution and does not actually stay in the hospital for 24 hours.</t>
  </si>
  <si>
    <t xml:space="preserve">* </t>
  </si>
  <si>
    <t>Emergency Room services with a Place of Service 23 that do not result in an escalated IP-PH hospital stay. In general, services provided in the Emergency Room must be reported in COS 03.</t>
  </si>
  <si>
    <t>Emergency Room services with a Place of Service 23 that do not result in an escalated IP-BH hospital stay. In general, services provided in the Emergency Room must be reported in COS 03.</t>
  </si>
  <si>
    <t xml:space="preserve">All services provided in the Emergency Room from both the facility and physician. These services include: </t>
  </si>
  <si>
    <t>Services with CPT codes of 99281 - 99285</t>
  </si>
  <si>
    <t xml:space="preserve">Outpatient hospitalizations with a diagnosis that meets the criteria for Outpatient Hospital - BH.  Outpatient hospitalizations meeting the Behavioral Health criteria must be reported in COS 05, Outpatient Hospital - BH. </t>
  </si>
  <si>
    <t>Emergency Room services with a Place of Service 23.   In general, all services provided in the Emergency Room must be reported in COS 03.</t>
  </si>
  <si>
    <r>
      <t>Outpatient Hospital - BH must</t>
    </r>
    <r>
      <rPr>
        <b/>
        <sz val="10"/>
        <rFont val="ARIAL"/>
        <family val="2"/>
      </rPr>
      <t xml:space="preserve"> not </t>
    </r>
    <r>
      <rPr>
        <sz val="10"/>
        <rFont val="Arial"/>
        <family val="2"/>
      </rPr>
      <t>include:</t>
    </r>
  </si>
  <si>
    <t>Behavioral Health expenses include clinic services for family doctor, specialist, and other physicians and professionals for Behavioral Health services.  Include behavioral health physician expenses related to BH inpatient or outpatient hospitalizations.</t>
  </si>
  <si>
    <t xml:space="preserve">Emergency Transportation services include costs of providing transportation by ground or air to receive emergency medical care services.
</t>
  </si>
  <si>
    <t>Non-Emergency Transportation services include costs of providing transportation to receive health care services including health care services that are carved out of MO HealthNet Managed Care contracts, and required ancillary services.</t>
  </si>
  <si>
    <t xml:space="preserve">Optometric services include costs related to medically necessary optical services such as eye exams, office visits, treatments, prosthetic eyes, eyeglasses, and EPSDT/HCY optical screens and services. Please refer to the managed care contract for specifics on the optometric services covered for the child, pregnant women and adult populations. </t>
  </si>
  <si>
    <t xml:space="preserve">These services include direct costs of providing laboratory and x-ray services, excluding costs associated with a hospital stay or outpatient clinic. </t>
  </si>
  <si>
    <t>Missouri Medicaid Access to Physician Services: any revenue received as part of the MO MAPS program.</t>
  </si>
  <si>
    <r>
      <t xml:space="preserve">(3) </t>
    </r>
    <r>
      <rPr>
        <sz val="10"/>
        <rFont val="Arial"/>
        <family val="2"/>
      </rPr>
      <t>Enter the Paid Through Date in cell E2 and the Health Plan Provider Number in cell J2 of the Non-Delivery Svcs Report.</t>
    </r>
  </si>
  <si>
    <t>A valid Health Plan Provider Number is entered on the [Non-Delivery Svcs Report] tab.</t>
  </si>
  <si>
    <t>Please confirm interest expenses, fines and penalties were excluded from the reported medical costs.</t>
  </si>
  <si>
    <t>CHECK</t>
  </si>
  <si>
    <t>1)</t>
  </si>
  <si>
    <t>2)</t>
  </si>
  <si>
    <t>3)</t>
  </si>
  <si>
    <t>4)</t>
  </si>
  <si>
    <t>5)</t>
  </si>
  <si>
    <t>6)</t>
  </si>
  <si>
    <t>7)</t>
  </si>
  <si>
    <t>8)</t>
  </si>
  <si>
    <t>The Health Plan Provider Number entered aligns with Health Plan and Region reported on the [Lag Triangles] tab.</t>
  </si>
  <si>
    <t>The [Report vs Lags] tab demonstrates that the Non-Delivery &amp; Delivery Services tabs align with the lag reports.</t>
  </si>
  <si>
    <r>
      <t xml:space="preserve">***After populating the Health Plan Financial Reporting Form please verify that all checks result in a </t>
    </r>
    <r>
      <rPr>
        <b/>
        <sz val="10"/>
        <color rgb="FF00B050"/>
        <rFont val="ARIAL"/>
        <family val="2"/>
      </rPr>
      <t xml:space="preserve">Pass. </t>
    </r>
    <r>
      <rPr>
        <b/>
        <sz val="10"/>
        <rFont val="ARIAL"/>
        <family val="2"/>
      </rPr>
      <t xml:space="preserve">If a check result is </t>
    </r>
    <r>
      <rPr>
        <b/>
        <sz val="10"/>
        <color rgb="FFC00000"/>
        <rFont val="ARIAL"/>
        <family val="2"/>
      </rPr>
      <t xml:space="preserve">Fail </t>
    </r>
    <r>
      <rPr>
        <b/>
        <sz val="10"/>
        <rFont val="ARIAL"/>
        <family val="2"/>
      </rPr>
      <t>but the reported data is correct,</t>
    </r>
    <r>
      <rPr>
        <b/>
        <sz val="10"/>
        <color rgb="FFC00000"/>
        <rFont val="ARIAL"/>
        <family val="2"/>
      </rPr>
      <t xml:space="preserve"> </t>
    </r>
    <r>
      <rPr>
        <b/>
        <sz val="10"/>
        <rFont val="ARIAL"/>
        <family val="2"/>
      </rPr>
      <t xml:space="preserve">please provide an explanation in the Comments box. </t>
    </r>
  </si>
  <si>
    <t>Behavioral Health services are defined by the following ICD-10 primary diagnosis codes: F01 - F69, F80 - F99</t>
  </si>
  <si>
    <r>
      <t>Professional Behavioral Health expenses must</t>
    </r>
    <r>
      <rPr>
        <b/>
        <sz val="10"/>
        <rFont val="ARIAL"/>
        <family val="2"/>
      </rPr>
      <t xml:space="preserve"> not </t>
    </r>
    <r>
      <rPr>
        <sz val="10"/>
        <rFont val="Arial"/>
        <family val="2"/>
      </rPr>
      <t>include:</t>
    </r>
  </si>
  <si>
    <t>These services are outlined in COS 04 Outpatient Hospital - PH, except these services are for Behavioral Health diagnosis codes as defined by the following ICD-10 primary diagnosis codes: F01 - F69, F80 - F99</t>
  </si>
  <si>
    <t>Please indicate what percentage of the performance withhold is included in the reported revenue on the Income Statement tab.</t>
  </si>
  <si>
    <t>Refer to the following list of allowable HCPCS codes: A0225, A0380, A0382, A0384, A0390, A0392, A0394, A0396, A0398, A0420, A0422, A0424, A0425, A0427, A0429-A0436, A0999</t>
  </si>
  <si>
    <t>Refer to the provider manual here: http://manuals.momed.com/collections/collection_den/Print.pdf</t>
  </si>
  <si>
    <t>Durable Medical Equipment (DME) services include the cost for equipment that is necessary and reasonable for treatment of the member's illness or injury or to improve the functioning of a malformed or permanently inoperative body part. DME is limited to prosthetic devices (with the exception of artificial larynx); respiratory equipment and oxygen, with the exception of CPAP, BiPAP, and nebulizers; wheelchairs; diabetic supplies and equipment; and ostomy supplies for recipients age 21 and over (except for pregnant women in ME Codes 18, 43, 44, 45, 61, 95, 96, and 98).</t>
  </si>
  <si>
    <t xml:space="preserve">Refer to provider manual located here: http://manuals.momed.com/collections/collection_dme/Print.pdf </t>
  </si>
  <si>
    <t xml:space="preserve">Refer to provider manual located here: http://manuals.momed.com/collections/collection_opt/print.pdf </t>
  </si>
  <si>
    <t>Expenses related to family planning services. Family Planning services are defined by the following ICD-10 diagnosis codes Z30.0-Z30.9, or the following stand-alone HCPCs/CPT codes:
A4264, A4266, A4267, A4268, A4269, H1010, J7296, J7297, J7298, J7300, J7301, J7303, J7304, J7306, J7307, S4981, S4989, S4993, 00851, 00921, 11976, 11980-11983, 55200, 55250, 55870, 57170,  58300, 58301, 58600, 58605, 58611, 58615, 58661, 58670, 58671, 58673</t>
  </si>
  <si>
    <t>Inpatient Hospital-PH should include Emergency Room services that result in an IP-PH stay.</t>
  </si>
  <si>
    <t>Inpatient Hospital-BH should include Emergency Room services that result in an IP-BH stay.</t>
  </si>
  <si>
    <t>2019Q3</t>
  </si>
  <si>
    <t>2019Q4</t>
  </si>
  <si>
    <t>201907</t>
  </si>
  <si>
    <t>201908</t>
  </si>
  <si>
    <t>201910</t>
  </si>
  <si>
    <t>201911</t>
  </si>
  <si>
    <t>201909</t>
  </si>
  <si>
    <t>201912</t>
  </si>
  <si>
    <t>CCBHO</t>
  </si>
  <si>
    <t>Physician, Behavioral Health, Dental, Optometric, Lab and X-Ray, Family Planning, DME, Other Services, CMHC, FQHC/RHC, CCBHO</t>
  </si>
  <si>
    <t xml:space="preserve">CCBHO </t>
  </si>
  <si>
    <t xml:space="preserve">Report  all T1040 per diem payments to CCBHOs. List of clinics that may bill as a CCBHO can be found at https://dss.mo.gov/mhd/providers/pdf/bulletin39-55_2017June17.pdf (Attachment II). </t>
  </si>
  <si>
    <t>202001</t>
  </si>
  <si>
    <t>202002</t>
  </si>
  <si>
    <t>202003</t>
  </si>
  <si>
    <t>202004</t>
  </si>
  <si>
    <t>202005</t>
  </si>
  <si>
    <t>202006</t>
  </si>
  <si>
    <t>2020Q1</t>
  </si>
  <si>
    <t>2020Q2</t>
  </si>
  <si>
    <t>State of Missouri: Health Plan Financial Reporting Form (HPFRF) Category of Service Hierarchy and Descriptions</t>
  </si>
  <si>
    <t>HPFRF COS ID</t>
  </si>
  <si>
    <t>CLAIM FORM(S)</t>
  </si>
  <si>
    <t>COS CODING HIERARCHY</t>
  </si>
  <si>
    <r>
      <t xml:space="preserve">Inpatient hospital - physical health costs include </t>
    </r>
    <r>
      <rPr>
        <b/>
        <sz val="10"/>
        <rFont val="ARIAL"/>
        <family val="2"/>
      </rPr>
      <t>routine</t>
    </r>
    <r>
      <rPr>
        <sz val="10"/>
        <rFont val="Arial"/>
        <family val="2"/>
      </rPr>
      <t xml:space="preserve"> and </t>
    </r>
    <r>
      <rPr>
        <b/>
        <sz val="10"/>
        <rFont val="ARIAL"/>
        <family val="2"/>
      </rPr>
      <t>ancillary</t>
    </r>
    <r>
      <rPr>
        <sz val="10"/>
        <rFont val="Arial"/>
        <family val="2"/>
      </rPr>
      <t xml:space="preserve"> services for a MO HealthNet managed care enrolled recipient while confined to an acute care hospital with a hospital admission revenue code (010X- 0219).</t>
    </r>
  </si>
  <si>
    <t>837I</t>
  </si>
  <si>
    <t>Services in an observation room (revenue code 0762), regardless of the length of time, without a formal admission are not considered an inpatient service and should be reported as Outpatient.</t>
  </si>
  <si>
    <t>Use the same classification as Inpatient Hospital - PH except services are for Behavioral Health with a hospital admission revenue code (010X- 0219).</t>
  </si>
  <si>
    <t>837I/837P</t>
  </si>
  <si>
    <t>Services with a Revenue Code in the range of 450-455, 457-459</t>
  </si>
  <si>
    <t>Please note that claims that have both an ER Revenue Code and a hospital admission Revenue Codes (010X- 0219) should not be counted as an ER service. These costs should be reported as Inpatient.</t>
  </si>
  <si>
    <t>Expenses related to physical health services rendered in an outpatient hospital setting (i.e., facility claims without revenue codes 010X-0219).</t>
  </si>
  <si>
    <t>Expenses related to behavioral health services rendered in an outpatient hospital setting (i.e., facility claims without revenue codes 010X-0219).</t>
  </si>
  <si>
    <t>Emergency Room services with a Place of Service 23.  In general, all services provided in the Emergency Room must be reported in COS 03.</t>
  </si>
  <si>
    <t>837P</t>
  </si>
  <si>
    <t>Dental services include, but are not limited to, diagnostic, preventive, restorative procedures, prosthodontic services, medically necessary oral and maxillofacial surgeries, early periodic screenings, diagnosis, and treatment (EPSDT) screens. Dental services provided in an FQHC should be reported on the FQHC line and should not be included in this COS.</t>
  </si>
  <si>
    <t>837D</t>
  </si>
  <si>
    <t>Refer to the following list of allowable HCPCS codes: A0021, A0080, A0090, A0100, A0110, A0120, A0130, A0140, A0160, A0170, A0180, A0190, A0200, A0210, A0426, A0428, A0888, A0998, S0209, S0215, T2001-T2005, T2007, T2049</t>
  </si>
  <si>
    <t>Report all claims from Missouri Medicaid contracted CMHCs.  
CMHC listing can be found at https://dss.mo.gov/business-processes/managed-care-2017/health-plan-reporting-schedules-templates/2017-exhibit-c.xlsx</t>
  </si>
  <si>
    <t>Report all claims from Missouri Medicaid contracted FQHC/RHCs. 
FQHC/RHC listing can be found at https://dss.mo.gov/business-processes/managed-care-2017/health-plan-reporting-schedules-templates/2017-exhibit-c.xlsx</t>
  </si>
  <si>
    <t>837P/837I/837D</t>
  </si>
  <si>
    <t xml:space="preserve">Enter administrative expenses paid to subcontracted providers. 42 CFR 438.230(c)(1) requires that all subcontractors that administer claims for the managed care plan must report information about mandatory deductions or exclusions from incurred claims (overpayment recoveries, rebates, other non-claims costs, etc.) </t>
  </si>
  <si>
    <t xml:space="preserve">Fraud Prevention Expenses </t>
  </si>
  <si>
    <t>Fraud Prevention Expenses</t>
  </si>
  <si>
    <t>Line Z</t>
  </si>
  <si>
    <t>AH</t>
  </si>
  <si>
    <t>AI</t>
  </si>
  <si>
    <t>AJ</t>
  </si>
  <si>
    <t>Line AD</t>
  </si>
  <si>
    <t>Line AE</t>
  </si>
  <si>
    <t>Subcapitated Administrative Expense</t>
  </si>
  <si>
    <t>Subcapitatied Administrative Expense</t>
  </si>
  <si>
    <t>Reported Subcapitated Payments (Medical Only)</t>
  </si>
  <si>
    <t>Reported Subcapitated Payments (Admin Only)</t>
  </si>
  <si>
    <t>Enter the amount spent on fraud reduction post-payment activities.</t>
  </si>
  <si>
    <t>Enter the amount spent on fraud prevention pre-payment activities.</t>
  </si>
  <si>
    <r>
      <t xml:space="preserve">NOTES:
</t>
    </r>
    <r>
      <rPr>
        <sz val="12"/>
        <rFont val="Arial"/>
        <family val="2"/>
      </rPr>
      <t xml:space="preserve"> - These 18 COS are required. No changes, deletions and/or additions to these categories may be made.
 - Please refer to the Provider Manuals for the most current coding descriptions for what should be reported in each of the 18 COS.
 - Cost and utilization reporting for each COS should reflect the covered services as defined in the Comprehensive Benefit Package when incurred.
 - Please apply the COS at the header level for facility claims (IP, OP, Home Health) and at the detail line level for medical (professional claims) and dental.  </t>
    </r>
  </si>
  <si>
    <t/>
  </si>
  <si>
    <t>All administrative expenses that are part of subcapitated arrangements to align with line W of the income Statement.</t>
  </si>
  <si>
    <t>Any State and Federal income taxes, current or deferred, expensed, charged or allocated to the MO Medicaid line of business that was not reported as "Income Tax" in line AE of the Income Statement.</t>
  </si>
  <si>
    <t xml:space="preserve">to the managed care plan.  This line should include all administrative related subcontractor expenditures. </t>
  </si>
  <si>
    <t>General and Operations Mgmt.</t>
  </si>
  <si>
    <t>General and Oper Mgmt. Costs Include:</t>
  </si>
  <si>
    <t>Line Y</t>
  </si>
  <si>
    <t>Y</t>
  </si>
  <si>
    <t>Quarterly and Annual Report Submission Due Dates</t>
  </si>
  <si>
    <t>Quarterly reports</t>
  </si>
  <si>
    <t>Prior Calendar Year and Current Calendar Year with service and payment dates reported through June 30th.</t>
  </si>
  <si>
    <t>Prior Calendar Year and Current Calendar Year with service and payment dates reported through September 30th.</t>
  </si>
  <si>
    <t>The [Admin Exp Detail] tab reconciliations between Table A, the General Ledger Detail, and the Income Statement return differences of $0. (Applicable for May 15th and November 15th submissions)</t>
  </si>
  <si>
    <t>Due March 1st of each year</t>
  </si>
  <si>
    <t>Due September 1st of each year</t>
  </si>
  <si>
    <t>***Please send all Quarterly Health Plan Financial Reporting Form submissions directly to State's Actuary.</t>
  </si>
  <si>
    <t>All tabs are required.</t>
  </si>
  <si>
    <t>This additional required information is useful to further the understanding of the reported data.
Please indicate where differences may occur between regions or reporting year/quarter. All relevant questions are required for the May 15 &amp; November 15 submissions.</t>
  </si>
  <si>
    <t>The following tabs are required: [Checks], [Member Months], [Income Statement], [Delivery Counts], [Delivery Svcs Report],</t>
  </si>
  <si>
    <t>A*</t>
  </si>
  <si>
    <t>Total Administrative Expenses</t>
  </si>
  <si>
    <t>Further, under the Medicaid Final Rule, Federal Financial Participation is not available for services provided to an individual who is a patient in an IMD. This applies to both services provided inside or outside the IMD while the individual is a patient in the facility. This rule permits payment of capitation rates for a month for an enrollee when only part of that period is spent in an IMD because the IMD is used as a substitute setting. Therefore, it is necessary for us to exclude all costs for an individual for a month in which they had an IMD stay greater than 15 days.</t>
  </si>
  <si>
    <t>Please describe any other payments for contractual requirements paid during the reporting period. This should include all non-claims expenses paid for settlement of shared-risk arrangements, including shared savings or provider incentives due, and other contractually required payments for the delivery of care to Medicaid members. This should also reflect any provider incentives approved in the contract that are not reflected in the encounter data.</t>
  </si>
  <si>
    <t>*Initial year is applicable for the March and May submission only.</t>
  </si>
  <si>
    <t>2020Q3</t>
  </si>
  <si>
    <t>2020Q4</t>
  </si>
  <si>
    <t>202007</t>
  </si>
  <si>
    <t>202008</t>
  </si>
  <si>
    <t>202009</t>
  </si>
  <si>
    <t>Year Quarter Check</t>
  </si>
  <si>
    <t>Year Month Check</t>
  </si>
  <si>
    <t>No</t>
  </si>
  <si>
    <t>51-53, 61, 65-74, and 78-79</t>
  </si>
  <si>
    <t>[Non-Delivery Svcs Report], [Lag Triangles], [Lag Triangles Certification], [Quarterly Rpt Certification]. All other tabs are optional.</t>
  </si>
  <si>
    <t>Initial Calendar Year and Prior Calendar Year with service and payment dates reported through December 31st.</t>
  </si>
  <si>
    <t>Initial Calendar Year, Prior Calendar Year and Current Calendar Year with service and payment dates reported through March 31st.</t>
  </si>
  <si>
    <t>All values in the Year Quarter columns of the [Value Added Svcs], [In Lieu of Svcs], [Subcontracted Providers] and [Other Contracted Req] tabs and in the Year Month column of the [IMD] tab are entered correctly based on values in drop downs.</t>
  </si>
  <si>
    <t>Audited calendar year Annual Report due June 1st of each year (see Annual Audit Instructions)</t>
  </si>
  <si>
    <t>202010</t>
  </si>
  <si>
    <t>202011</t>
  </si>
  <si>
    <t>202012</t>
  </si>
  <si>
    <t>Healthy Blue Missouri</t>
  </si>
  <si>
    <t xml:space="preserve">     Prior Calendar Year - January through December (Current Calendar Year less 1 year)  Example: In 2021, Prior Year is 2020.</t>
  </si>
  <si>
    <t xml:space="preserve">     Initial Calendar Year - January through December (Current Calendar Year less 2 years)  Example:  In 2021, Initial Calendar Year is 2019.</t>
  </si>
  <si>
    <t>2021Q1</t>
  </si>
  <si>
    <t>2021Q2</t>
  </si>
  <si>
    <t>2021Q3</t>
  </si>
  <si>
    <t>2021Q4</t>
  </si>
  <si>
    <t>202101</t>
  </si>
  <si>
    <t>202102</t>
  </si>
  <si>
    <t>202103</t>
  </si>
  <si>
    <t>202104</t>
  </si>
  <si>
    <t>202105</t>
  </si>
  <si>
    <t>202106</t>
  </si>
  <si>
    <t>202107</t>
  </si>
  <si>
    <t>202108</t>
  </si>
  <si>
    <t>202109</t>
  </si>
  <si>
    <t>202110</t>
  </si>
  <si>
    <t>202111</t>
  </si>
  <si>
    <t>202112</t>
  </si>
  <si>
    <t>2021 Current Year</t>
  </si>
  <si>
    <t>Year:</t>
  </si>
  <si>
    <t>Note:  The format below must be used when completing the lag triangles.  Only fields with blue text need to be updated and/or changed.</t>
  </si>
  <si>
    <t>I hereby certify, to the best of my knowledge, information and belief, to the accuracy, completeness, and truthfulness of the MO HealthNet lag triangles submitted on</t>
  </si>
  <si>
    <t>Submission Period</t>
  </si>
  <si>
    <t>Col C / D</t>
  </si>
  <si>
    <t>Calendar Year / Quarter</t>
  </si>
  <si>
    <t>To allow for tracking of recoveries over time, Calendar Year and Quarter should refer to the quarter of the original claim, and not the quarter recoveries were received. It is therefore expected that amounts for prior time periods would be restated with each quarter's submission.</t>
  </si>
  <si>
    <t>Please indicate the line item and amount of expense related to the LCCCP Program:</t>
  </si>
  <si>
    <t>Expense Category:</t>
  </si>
  <si>
    <t>LCCCP Expense Amount:</t>
  </si>
  <si>
    <t>The sum of Reported Subcapitated Payments (Medical Only) and (Admin Only) on the [Income Statement] tab is equal to the total paid amount reported on the [Subcontracted Providers] tab. (Applicable for May 15th and November 15th submissions)</t>
  </si>
  <si>
    <t>Line L</t>
  </si>
  <si>
    <t>Enter medical expenses paid to subcontracted providers.</t>
  </si>
  <si>
    <t>19-20 Years Old</t>
  </si>
  <si>
    <t>6</t>
  </si>
  <si>
    <t>22</t>
  </si>
  <si>
    <t>23</t>
  </si>
  <si>
    <t>24</t>
  </si>
  <si>
    <t>25</t>
  </si>
  <si>
    <t>26</t>
  </si>
  <si>
    <t>19-20 Years</t>
  </si>
  <si>
    <t>6, 7, 16, 17</t>
  </si>
  <si>
    <r>
      <t xml:space="preserve">2 </t>
    </r>
    <r>
      <rPr>
        <b/>
        <vertAlign val="superscript"/>
        <sz val="10"/>
        <rFont val="Arial"/>
        <family val="2"/>
      </rPr>
      <t>1</t>
    </r>
  </si>
  <si>
    <r>
      <t xml:space="preserve">NICU </t>
    </r>
    <r>
      <rPr>
        <b/>
        <vertAlign val="superscript"/>
        <sz val="10"/>
        <rFont val="Arial"/>
        <family val="2"/>
      </rPr>
      <t>2</t>
    </r>
  </si>
  <si>
    <r>
      <t>Delivery Rate Cells</t>
    </r>
    <r>
      <rPr>
        <b/>
        <vertAlign val="superscript"/>
        <sz val="12"/>
        <rFont val="Arial"/>
        <family val="2"/>
      </rPr>
      <t>3</t>
    </r>
  </si>
  <si>
    <r>
      <rPr>
        <i/>
        <vertAlign val="superscript"/>
        <sz val="10"/>
        <rFont val="Arial"/>
        <family val="2"/>
      </rPr>
      <t>(1)</t>
    </r>
    <r>
      <rPr>
        <i/>
        <sz val="10"/>
        <rFont val="Arial"/>
        <family val="2"/>
      </rPr>
      <t>Note: The Pregnant Women rate cell is defined as ME codes 18, 43, 44, 45, 61, 95, 96, and 98.</t>
    </r>
  </si>
  <si>
    <r>
      <rPr>
        <i/>
        <vertAlign val="superscript"/>
        <sz val="10"/>
        <rFont val="Arial"/>
        <family val="2"/>
      </rPr>
      <t>(2)</t>
    </r>
    <r>
      <rPr>
        <i/>
        <sz val="10"/>
        <rFont val="Arial"/>
        <family val="2"/>
      </rPr>
      <t xml:space="preserve">Note: A Neonatal Intensive Care Unit (NICU) newborn is defined as a baby with a birth weight under 1500 grams. Costs and member months should be included for the first 12 months of life. Please refer to the NICU Payment Policy available here: https://dss.mo.gov/business-processes/managed-care-2017/bidder-vendor-documents/ </t>
    </r>
  </si>
  <si>
    <r>
      <rPr>
        <i/>
        <vertAlign val="superscript"/>
        <sz val="10"/>
        <rFont val="Arial"/>
        <family val="2"/>
      </rPr>
      <t>(3)</t>
    </r>
    <r>
      <rPr>
        <i/>
        <sz val="10"/>
        <rFont val="Arial"/>
        <family val="2"/>
      </rPr>
      <t xml:space="preserve">Note: Please include all delivery-related services provided to the mother during her associated hospital admission by identifying all claims for the member between the admission and discharge date for the delivery. </t>
    </r>
    <r>
      <rPr>
        <sz val="10"/>
        <rFont val="Arial"/>
        <family val="2"/>
      </rPr>
      <t>Please refer to the Delivery Kick Payment Policy available here:</t>
    </r>
    <r>
      <rPr>
        <i/>
        <sz val="10"/>
        <rFont val="Arial"/>
        <family val="2"/>
      </rPr>
      <t xml:space="preserve"> https://dss.mo.gov/business-processes/managed-care-2017/bidder-vendor-documents/ </t>
    </r>
    <r>
      <rPr>
        <sz val="10"/>
        <rFont val="Arial"/>
        <family val="2"/>
      </rPr>
      <t>for codes that trigger a kick payment</t>
    </r>
    <r>
      <rPr>
        <i/>
        <sz val="10"/>
        <rFont val="Arial"/>
        <family val="2"/>
      </rPr>
      <t>. The delivery-related services reported in the Delivery report should not be limited to claims with codes in the Delivery Kick Payment Policy.</t>
    </r>
  </si>
  <si>
    <t>Category of Aid 1, 2, 5, 6, or NICU.</t>
  </si>
  <si>
    <t xml:space="preserve">This draft template is being provided for RFP illustrative purposes only, and it may be modified prior to implementation.  </t>
  </si>
  <si>
    <t>***Please complete a separate Health Plan Financial Reporting Form file for each managed care regions (Central, East, West, and Southeast).</t>
  </si>
  <si>
    <t>2022-3</t>
  </si>
  <si>
    <t>January 2020 - June 2022  
with runout through September 30, 2022</t>
  </si>
  <si>
    <t>27</t>
  </si>
  <si>
    <t>28</t>
  </si>
  <si>
    <t>Enter the Calendar Years being reported in cell C18.</t>
  </si>
  <si>
    <t>2022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</si>
</sst>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quot;$&quot;#,##0.00;\(&quot;$&quot;#,##0.00\)"/>
    <numFmt numFmtId="167" formatCode="_(&quot;$&quot;* #,##0_);_(&quot;$&quot;* \(#,##0\);_(&quot;$&quot;* &quot;-&quot;??_);_(@_)"/>
    <numFmt numFmtId="168" formatCode="0_);\(0\)"/>
    <numFmt numFmtId="169" formatCode="yyyy\-mm"/>
    <numFmt numFmtId="170" formatCode="#,##0;\-#,##0;&quot;-&quot;"/>
    <numFmt numFmtId="171" formatCode="&quot;$&quot;#,##0.00"/>
    <numFmt numFmtId="172" formatCode="_-* #,##0.00\ [$€-1]_-;\-* #,##0.00\ [$€-1]_-;_-* &quot;-&quot;??\ [$€-1]_-"/>
    <numFmt numFmtId="173" formatCode="&quot;$&quot;#,##0.0,_);[Red]\(&quot;$&quot;#,##0.0,\)"/>
    <numFmt numFmtId="174" formatCode="&quot;$&quot;0.00"/>
    <numFmt numFmtId="175" formatCode="_(* #,##0.00_);_(* \(#,##0.00\);_(* &quot;-&quot;_);_(@_)"/>
    <numFmt numFmtId="176" formatCode=";;;"/>
    <numFmt numFmtId="177" formatCode="0.0_)\%;\(0.0\)\%;0.0_)\%;@_)_%"/>
    <numFmt numFmtId="178" formatCode="#,##0.0_)_%;\(#,##0.0\)_%;0.0_)_%;@_)_%"/>
    <numFmt numFmtId="179" formatCode="#,##0.0_);\(#,##0.0\);#,##0.0_);@_)"/>
    <numFmt numFmtId="180" formatCode="#,##0.0_);\(#,##0.0\)"/>
    <numFmt numFmtId="181" formatCode="&quot;$&quot;_(#,##0.00_);&quot;$&quot;\(#,##0.00\);&quot;$&quot;_(0.00_);@_)"/>
    <numFmt numFmtId="182" formatCode="&quot;£&quot;_(#,##0.00_);&quot;£&quot;\(#,##0.00\)"/>
    <numFmt numFmtId="183" formatCode="&quot;$&quot;_(#,##0.00_);&quot;$&quot;\(#,##0.00\)"/>
    <numFmt numFmtId="184" formatCode="0.0%_);\(0.0%\);\ \-\-\ "/>
    <numFmt numFmtId="185" formatCode="#,##0.00_);\(#,##0.00\);0.00_);@_)"/>
    <numFmt numFmtId="186" formatCode="\€_(#,##0.00_);\€\(#,##0.00\);\€_(0.00_);@_)"/>
    <numFmt numFmtId="187" formatCode="#,##0_)\x;\(#,##0\)\x;0_)\x;@_)_x"/>
    <numFmt numFmtId="188" formatCode="#,##0.0_)\x;\(#,##0.0\)\x"/>
    <numFmt numFmtId="189" formatCode="#,##0.00_)\x;\(#,##0.00\)\x"/>
    <numFmt numFmtId="190" formatCode="#,##0.0000;\-#,##0.0000"/>
    <numFmt numFmtId="191" formatCode="#,##0.0_)\x;\(#,##0.0\)\x;0.0_)\x;@_)_x"/>
    <numFmt numFmtId="192" formatCode="\ \ _•\–\ \ \ \ @"/>
    <numFmt numFmtId="193" formatCode="_(* #,##0.000_)\ \ ;_(* \(#,##0.000\)\ \ ;_(* &quot;-&quot;??_)\ \ ;_(@_)"/>
    <numFmt numFmtId="194" formatCode="#,##0.00;\(#,##0.00\);\-"/>
    <numFmt numFmtId="195" formatCode="###0&quot;A&quot;"/>
    <numFmt numFmtId="196" formatCode="#,##0_)_x;\(#,##0\)_x;0_)_x;@_)_x"/>
    <numFmt numFmtId="197" formatCode="#,##0.0_)_x;\(#,##0.0\)_x"/>
    <numFmt numFmtId="198" formatCode="#,##0.00000;\-#,##0.00000"/>
    <numFmt numFmtId="199" formatCode="#,##0.0_)_x;\(#,##0.0\)_x;0.0_)_x;@_)_x"/>
    <numFmt numFmtId="200" formatCode="#,##0_)_x_x_x_x_x_x_x;\(#,##0\)_x_x_x_x"/>
    <numFmt numFmtId="201" formatCode="#,##0.0;\(#,##0.0\)"/>
    <numFmt numFmtId="202" formatCode="0.0&quot;x&quot;\ \ \ \ "/>
    <numFmt numFmtId="203" formatCode="#,##0\ _F;\(#,##0\)\ _F;\-\ _F"/>
    <numFmt numFmtId="204" formatCode="#,##0;\(###0\);\-"/>
    <numFmt numFmtId="205" formatCode="0.0_)%;\(0.0\)%"/>
    <numFmt numFmtId="206" formatCode="0.0_)\%;\(0.0\)\%"/>
    <numFmt numFmtId="207" formatCode="#,##0\ &quot;F&quot;;\-#,##0\ &quot;F&quot;"/>
    <numFmt numFmtId="208" formatCode="_(* #,##0.0_)\ \ ;_(* \(#,##0.0\)\ \ ;_(* &quot;-&quot;??_)\ \ ;_(@_)"/>
    <numFmt numFmtId="209" formatCode="#,##0\ _F;\(#,##0\)\ _F"/>
    <numFmt numFmtId="210" formatCode="0%_);\(0%\);\ \-\-\ "/>
    <numFmt numFmtId="211" formatCode="#,##0.0_)_%;\(#,##0.0\)_%"/>
    <numFmt numFmtId="212" formatCode="#,##0\ &quot;F&quot;;[Red]\-#,##0\ &quot;F&quot;"/>
    <numFmt numFmtId="213" formatCode="#,##0.00;\(#,##0.00\)"/>
    <numFmt numFmtId="214" formatCode="&quot;F&quot;#,##0_);\(&quot;F&quot;#,##0\)"/>
    <numFmt numFmtId="215" formatCode="#,##0_)"/>
    <numFmt numFmtId="216" formatCode="\£\ #,##0_);[Red]\(\£\ #,##0\)"/>
    <numFmt numFmtId="217" formatCode="_(\£* #,##0_);_(\£* \(#,##0\);_(\£* &quot;-&quot;_);_(@_)"/>
    <numFmt numFmtId="218" formatCode="_(\£* #,##0.0_);_(\£* \(#,##0.0\);_(\£* &quot;-&quot;_);_(@_)"/>
    <numFmt numFmtId="219" formatCode="_(\£* #,##0.00_);_(\£* \(#,##0.00\);_(\£* &quot;-&quot;_);_(@_)"/>
    <numFmt numFmtId="220" formatCode="_(* #,##0\p_);_(* \(#,##0\p\);_(* &quot;-&quot;\ \p_);_(@_)"/>
    <numFmt numFmtId="221" formatCode="_(* #,##0.00\p_);_(* \(#,##0.00\p\);_(* &quot;-&quot;\ \p_);_(@_)"/>
    <numFmt numFmtId="222" formatCode="\£#,##0.00"/>
    <numFmt numFmtId="223" formatCode="\¥\ #,##0_);[Red]\(\¥\ #,##0\)"/>
    <numFmt numFmtId="224" formatCode="0.0"/>
    <numFmt numFmtId="225" formatCode="0.0%"/>
    <numFmt numFmtId="226" formatCode="#,##0,_);[Red]\(#,##0,\)"/>
    <numFmt numFmtId="227" formatCode="#,##0.0##;[Red]\-#,##0.0##"/>
    <numFmt numFmtId="228" formatCode="&quot;$&quot;#,##0.000_);\(&quot;$&quot;#,##0.000\)"/>
    <numFmt numFmtId="229" formatCode="_(* #,##0.0_);_(* \(#,##0.0\);_(* &quot;-&quot;?_);_(@_)"/>
    <numFmt numFmtId="230" formatCode="_(* #,##0%_);_(* \(#,##0%\);_(* &quot;-&quot;?_);_(@_)"/>
    <numFmt numFmtId="231" formatCode="_(* #,##0.00%_);_(* \(#,##0.00%\);_(* &quot;-&quot;?_);_(@_)"/>
    <numFmt numFmtId="232" formatCode="#,##0;\(#,##0\)"/>
    <numFmt numFmtId="233" formatCode="0.00%;\(0.00%\)"/>
    <numFmt numFmtId="234" formatCode="#,##0.0_);[Red]\(#,##0.0\)"/>
    <numFmt numFmtId="235" formatCode="&quot;$&quot;#,##0.0_);[Red]\(&quot;$&quot;#,##0.0\)"/>
    <numFmt numFmtId="236" formatCode="mm/dd/yy_)"/>
    <numFmt numFmtId="237" formatCode="#,##0\ ;\(#,##0\);\-\ \ \ \ \ "/>
    <numFmt numFmtId="238" formatCode="#,##0\ ;\(#,##0\);\–\ \ \ \ \ "/>
    <numFmt numFmtId="239" formatCode="\£#,##0_);\(\£#,##0\)"/>
    <numFmt numFmtId="240" formatCode="#,##0.0_);[Red]\(#,##0.00_)"/>
    <numFmt numFmtId="241" formatCode="#,##0.00\ %"/>
    <numFmt numFmtId="242" formatCode="_(* #,##0.000000_);_(* \(#,##0.000000\);_(* &quot;-&quot;??_);_(@_)"/>
    <numFmt numFmtId="243" formatCode="ddmmyy"/>
    <numFmt numFmtId="244" formatCode="0.00\x;\-0.00\x;&quot;&quot;"/>
    <numFmt numFmtId="245" formatCode="General_)"/>
    <numFmt numFmtId="246" formatCode="000000000000"/>
    <numFmt numFmtId="247" formatCode="0.000_)"/>
    <numFmt numFmtId="248" formatCode="* #,##0.0\ \x_);&quot;NM&quot;_)"/>
    <numFmt numFmtId="249" formatCode="0.00_);\(0.00\)"/>
    <numFmt numFmtId="250" formatCode="* #,##0.0\ \x_);&quot;NM&quot;"/>
    <numFmt numFmtId="251" formatCode="#,##0_%_);\(#,##0\)_%;#,##0_%_);@_%_)"/>
    <numFmt numFmtId="252" formatCode="#,##0.0"/>
    <numFmt numFmtId="253" formatCode="#,##0.0\ \ _);&quot;NM&quot;_)"/>
    <numFmt numFmtId="254" formatCode="0.00\ %"/>
    <numFmt numFmtId="255" formatCode="&quot;$&quot;#,##0.0_);\(&quot;$&quot;#,##0.0\)"/>
    <numFmt numFmtId="256" formatCode="_(&quot;$&quot;\ #,##0.00_);_(&quot;$&quot;\ #,##0.00\);_(&quot;$&quot;* &quot;-&quot;??_);_(@_)"/>
    <numFmt numFmtId="257" formatCode="&quot;$&quot;#,##0_%_);\(&quot;$&quot;#,##0\)_%;&quot;$&quot;#,##0_%_);@_%_)"/>
    <numFmt numFmtId="258" formatCode="#,##0.0000_);\(#,##0.0000\)"/>
    <numFmt numFmtId="259" formatCode="_-* #,##0\ _F_-;\-* #,##0\ _F_-;_-* &quot;-&quot;\ _F_-;_-@_-"/>
    <numFmt numFmtId="260" formatCode="#,##0.0_);[Red]\(#,##0.00\)"/>
    <numFmt numFmtId="261" formatCode="#,###,"/>
    <numFmt numFmtId="262" formatCode="mmm\-d\-yy"/>
    <numFmt numFmtId="263" formatCode="mmm\-d\-yyyy"/>
    <numFmt numFmtId="264" formatCode="mm/dd"/>
    <numFmt numFmtId="265" formatCode="* #,##0.00_);* \(#,##0.00\);* &quot;$&quot;\ \-"/>
    <numFmt numFmtId="266" formatCode="m/d/yy_%_)"/>
    <numFmt numFmtId="267" formatCode="0.0%_);\(0.0%\)"/>
    <numFmt numFmtId="268" formatCode="#,##0.000"/>
    <numFmt numFmtId="269" formatCode="0.0000"/>
    <numFmt numFmtId="270" formatCode="0.000000"/>
    <numFmt numFmtId="271" formatCode="#,##0.000_);[Red]\(#,##0.000\)"/>
    <numFmt numFmtId="272" formatCode="#,##0.0000_);[Red]\(#,##0.0000\)"/>
    <numFmt numFmtId="273" formatCode="#,##0.00000_);[Red]\(#,##0.00000\)"/>
    <numFmt numFmtId="274" formatCode="0.0000_);\-0.0000\);;@"/>
    <numFmt numFmtId="275" formatCode="0.0\x"/>
    <numFmt numFmtId="276" formatCode="###0.0_);\(###0.0\)"/>
    <numFmt numFmtId="277" formatCode="_-* #,##0_-;\-* #,##0_-;_-* &quot;-&quot;_-;_-@_-"/>
    <numFmt numFmtId="278" formatCode="#,##0.0\x_);[Red]\(#,##0.0\)"/>
    <numFmt numFmtId="279" formatCode="_-* #,##0.00\ _F_-;\-* #,##0.00\ _F_-;_-* &quot;-&quot;??\ _F_-;_-@_-"/>
    <numFmt numFmtId="280" formatCode="#,##0.0\ \x"/>
    <numFmt numFmtId="281" formatCode="* \£\ #,##0.00_);* \(\£\ #,##0.00\);* \£\ \-"/>
    <numFmt numFmtId="282" formatCode="0_%_);\(0\)_%;0_%_);@_%_)"/>
    <numFmt numFmtId="283" formatCode="&quot;$&quot;#,##0.0"/>
    <numFmt numFmtId="284" formatCode="0.00\x"/>
    <numFmt numFmtId="285" formatCode="#,###.0"/>
    <numFmt numFmtId="286" formatCode="&quot;$&quot;0.0\ &quot;(e)&quot;"/>
    <numFmt numFmtId="287" formatCode="_(* #,##0.0_);_(* \(#,##0.0\);_(* &quot;-&quot;??_);_(@_)"/>
    <numFmt numFmtId="288" formatCode="_([$€-2]* #,##0.00_);_([$€-2]* \(#,##0.00\);_([$€-2]* &quot;-&quot;??_)"/>
    <numFmt numFmtId="289" formatCode="###0_);\(###0\)"/>
    <numFmt numFmtId="290" formatCode="#,##0.000_);\(#,##0.000\)"/>
    <numFmt numFmtId="291" formatCode="#,###,##0;\(#,###,##0\)"/>
    <numFmt numFmtId="292" formatCode="&quot;$&quot;#,###,##0;\(&quot;$&quot;#,###,##0\)"/>
    <numFmt numFmtId="293" formatCode="#,##0.00%;\(#,##0.00%\)"/>
    <numFmt numFmtId="294" formatCode="* #,##0_);* \(\ #,##0\);* \-"/>
    <numFmt numFmtId="295" formatCode="0.0\%_);\(0.0\%\);0.0\%_);@_%_)"/>
    <numFmt numFmtId="296" formatCode="0.0%;[Red]\(0.0%\)"/>
    <numFmt numFmtId="297" formatCode="&quot;$&quot;#,##0"/>
    <numFmt numFmtId="298" formatCode="mmmm\ d\,\ yyyy"/>
    <numFmt numFmtId="299" formatCode="0.00_)"/>
    <numFmt numFmtId="300" formatCode="\ \ \ @"/>
    <numFmt numFmtId="301" formatCode="\ \ \ \ \ \ @"/>
    <numFmt numFmtId="302" formatCode="#,##0_);\(#,##0\);#,##0_);@_)"/>
    <numFmt numFmtId="303" formatCode="&quot;$&quot;0.0\ &quot;(b)&quot;"/>
    <numFmt numFmtId="304" formatCode="#,###.0\ &quot;(b)&quot;"/>
    <numFmt numFmtId="305" formatCode="0.000"/>
    <numFmt numFmtId="306" formatCode="_-* #,##0\ _D_M_-;\-* #,##0\ _D_M_-;_-* &quot;-&quot;\ _D_M_-;_-@_-"/>
    <numFmt numFmtId="307" formatCode="_-* #,##0.00\ _D_M_-;\-* #,##0.00\ _D_M_-;_-* &quot;-&quot;??\ _D_M_-;_-@_-"/>
    <numFmt numFmtId="308" formatCode="yyyy"/>
    <numFmt numFmtId="309" formatCode="&quot;$&quot;0.00_ ;\(&quot;$&quot;0.00\)\ ;\ \-\-\ \ "/>
    <numFmt numFmtId="310" formatCode="_-* #,##0\ &quot;DM&quot;_-;\-* #,##0\ &quot;DM&quot;_-;_-* &quot;-&quot;\ &quot;DM&quot;_-;_-@_-"/>
    <numFmt numFmtId="311" formatCode="_-* #,##0.00\ &quot;DM&quot;_-;\-* #,##0.00\ &quot;DM&quot;_-;_-* &quot;-&quot;??\ &quot;DM&quot;_-;_-@_-"/>
    <numFmt numFmtId="312" formatCode="&quot;$&quot;#,##0.0\ \ \ \ \_\)"/>
    <numFmt numFmtId="313" formatCode="&quot;$&quot;#,##0.0_);&quot;$&quot;\(#,##0.0\)"/>
    <numFmt numFmtId="314" formatCode="0\x;\(0\x\)"/>
    <numFmt numFmtId="315" formatCode="0.0\x;\(0.0\x\)"/>
    <numFmt numFmtId="316" formatCode="0.00\x;\(0.00\x\)"/>
    <numFmt numFmtId="317" formatCode="#,##0.0\x_)_);\(#,##0.0\x\)_);#,##0.0\x_)_);@_%_)"/>
    <numFmt numFmtId="318" formatCode="dd\-mmm_)"/>
    <numFmt numFmtId="319" formatCode="0.0\ \x\ ;&quot;NM   &quot;;0.0\ \x"/>
    <numFmt numFmtId="320" formatCode="#,##0.0\x_);\(#,##0.0\x\);#,##0.0\x_);@_)"/>
    <numFmt numFmtId="321" formatCode="#,##0.0_);[Red]\(#,##0.0\);&quot;N/A &quot;"/>
    <numFmt numFmtId="322" formatCode="0.0_)_x;\(0.0\)_x"/>
    <numFmt numFmtId="323" formatCode="#,##0.0_)_x;\(#,##0.0\)_x;#,##0.0_)_x;@_)"/>
    <numFmt numFmtId="324" formatCode="#,##0.0_)\ ;[Red]\(#,##0.0\)\ "/>
    <numFmt numFmtId="325" formatCode="#0.0\x"/>
    <numFmt numFmtId="326" formatCode="0.0%;\(0.0%\)"/>
    <numFmt numFmtId="327" formatCode="#,##0\ \ \ ;[Red]\(#,##0\)\ \ ;\—\ \ \ \ "/>
    <numFmt numFmtId="328" formatCode="#,##0.0\ ;\(#,##0.0\)"/>
    <numFmt numFmtId="329" formatCode="_-* #,##0.00_-;\-* #,##0.00_-;_-* &quot;-&quot;??_-;_-@_-"/>
    <numFmt numFmtId="330" formatCode="m/d/yy\ h:mm\ AM/PM"/>
    <numFmt numFmtId="331" formatCode="0.0\(\b\)"/>
    <numFmt numFmtId="332" formatCode="0.00000_)"/>
    <numFmt numFmtId="333" formatCode="0%_);\(0%\)"/>
    <numFmt numFmtId="334" formatCode="0%;[Red]\(0%\)"/>
    <numFmt numFmtId="335" formatCode="#,##0.0\%_);\(#,##0.0\%\);#,##0.0\%_);@_)"/>
    <numFmt numFmtId="336" formatCode="#,##0.0\%_);\(#,##0.0\%\);#,##0.0\%_);@_%_)"/>
    <numFmt numFmtId="337" formatCode="hh:mm\ AM/PM"/>
    <numFmt numFmtId="338" formatCode="#,##0.0\ \ "/>
    <numFmt numFmtId="339" formatCode="0.0%&quot;Sales&quot;"/>
    <numFmt numFmtId="340" formatCode="0.0%_);\(0.0%\);0.0%_);@_)"/>
    <numFmt numFmtId="341" formatCode="0.000%"/>
    <numFmt numFmtId="342" formatCode="0.000\x"/>
    <numFmt numFmtId="343" formatCode="&quot;$&quot;#,##0.000_);[Red]\(&quot;$&quot;#,##0.000\)"/>
    <numFmt numFmtId="344" formatCode="0.00000%"/>
    <numFmt numFmtId="345" formatCode="_(&quot;$&quot;* #,##0.00_);_(&quot;$&quot;* \(#,##0.00\);_(* &quot;-&quot;_);_(@_)"/>
    <numFmt numFmtId="346" formatCode="dd\-mmm\-yyyy"/>
    <numFmt numFmtId="347" formatCode="#,##0.00\x"/>
    <numFmt numFmtId="348" formatCode="&quot;$&quot;###,###,##0"/>
    <numFmt numFmtId="349" formatCode="#,##0\ ;\(#,##0\)"/>
    <numFmt numFmtId="350" formatCode=";;;\ \ \ @"/>
    <numFmt numFmtId="351" formatCode=";;;\ \ \ \ \ @"/>
    <numFmt numFmtId="352" formatCode="0.00_);[Red]\(0.00\)"/>
    <numFmt numFmtId="353" formatCode="#,##0.00\ &quot;F&quot;;\-#,##0.00\ &quot;F&quot;"/>
    <numFmt numFmtId="354" formatCode="#,##0.0_);\(#,##0.0\)&quot;%&quot;"/>
    <numFmt numFmtId="355" formatCode="&quot;$&quot;#,##0.0;\(&quot;$&quot;#,##0.0\)"/>
    <numFmt numFmtId="356" formatCode="_-&quot;$&quot;* #,##0_-;\-&quot;$&quot;* #,##0_-;_-&quot;$&quot;* &quot;-&quot;_-;_-@_-"/>
    <numFmt numFmtId="357" formatCode="_-&quot;$&quot;* #,##0.00_-;\-&quot;$&quot;* #,##0.00_-;_-&quot;$&quot;* &quot;-&quot;??_-;_-@_-"/>
    <numFmt numFmtId="358" formatCode="_-&quot;£&quot;* #,##0_-;\-&quot;£&quot;* #,##0_-;_-&quot;£&quot;* &quot;-&quot;_-;_-@_-"/>
    <numFmt numFmtId="359" formatCode="_-&quot;£&quot;* #,##0.00_-;\-&quot;£&quot;* #,##0.00_-;_-&quot;£&quot;* &quot;-&quot;??_-;_-@_-"/>
    <numFmt numFmtId="360" formatCode="\ \ #,##0.00_);\(\ \ #,##0.00\)"/>
    <numFmt numFmtId="361" formatCode="&quot;$&quot;\ #,##0_);\(&quot;$&quot;\ #,##0\)"/>
    <numFmt numFmtId="362" formatCode="0_)"/>
    <numFmt numFmtId="363" formatCode="\¥#,##0_);\(\¥#,##0\)"/>
    <numFmt numFmtId="364" formatCode="&quot;$&quot;#,##0.0_);[Red]\(&quot;$&quot;#,##0.00\)"/>
    <numFmt numFmtId="365" formatCode="&quot;Yes&quot;;;&quot;No&quot;"/>
  </numFmts>
  <fonts count="371">
    <font>
      <sz val="10"/>
      <name val="Arial"/>
    </font>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perscript"/>
      <sz val="10"/>
      <name val="Arial"/>
      <family val="2"/>
    </font>
    <font>
      <b/>
      <sz val="18"/>
      <name val="Arial"/>
      <family val="2"/>
    </font>
    <font>
      <b/>
      <sz val="12"/>
      <name val="Arial"/>
      <family val="2"/>
    </font>
    <font>
      <sz val="8"/>
      <color indexed="8"/>
      <name val="Arial"/>
      <family val="2"/>
    </font>
    <font>
      <sz val="10"/>
      <color indexed="8"/>
      <name val="MS Sans Serif"/>
      <family val="2"/>
    </font>
    <font>
      <sz val="8"/>
      <name val="Arial"/>
      <family val="2"/>
    </font>
    <font>
      <sz val="8"/>
      <color indexed="12"/>
      <name val="Arial"/>
      <family val="2"/>
    </font>
    <font>
      <b/>
      <sz val="14"/>
      <name val="Arial"/>
      <family val="2"/>
    </font>
    <font>
      <b/>
      <sz val="12"/>
      <name val="Arial"/>
      <family val="2"/>
    </font>
    <font>
      <sz val="10"/>
      <color indexed="12"/>
      <name val="Arial"/>
      <family val="2"/>
    </font>
    <font>
      <sz val="10"/>
      <color indexed="8"/>
      <name val="Arial"/>
      <family val="2"/>
    </font>
    <font>
      <i/>
      <sz val="10"/>
      <name val="Arial"/>
      <family val="2"/>
    </font>
    <font>
      <strike/>
      <sz val="10"/>
      <name val="Arial"/>
      <family val="2"/>
    </font>
    <font>
      <b/>
      <sz val="11"/>
      <name val="Arial"/>
      <family val="2"/>
    </font>
    <font>
      <i/>
      <sz val="8"/>
      <name val="Arial"/>
      <family val="2"/>
    </font>
    <font>
      <b/>
      <u/>
      <sz val="10"/>
      <name val="ARIAL"/>
      <family val="2"/>
    </font>
    <font>
      <b/>
      <i/>
      <u/>
      <sz val="10"/>
      <name val="Arial"/>
      <family val="2"/>
    </font>
    <font>
      <sz val="10"/>
      <color indexed="8"/>
      <name val="Arial"/>
      <family val="2"/>
    </font>
    <font>
      <u/>
      <sz val="10"/>
      <color indexed="8"/>
      <name val="Arial"/>
      <family val="2"/>
    </font>
    <font>
      <b/>
      <sz val="12"/>
      <color indexed="8"/>
      <name val="Arial"/>
      <family val="2"/>
    </font>
    <font>
      <u/>
      <sz val="10"/>
      <name val="Arial"/>
      <family val="2"/>
    </font>
    <font>
      <sz val="10"/>
      <name val="Arial"/>
      <family val="2"/>
    </font>
    <font>
      <sz val="8"/>
      <name val="Arial"/>
      <family val="2"/>
    </font>
    <font>
      <sz val="10"/>
      <color indexed="12"/>
      <name val="Arial"/>
      <family val="2"/>
    </font>
    <font>
      <sz val="10"/>
      <name val="Arial"/>
      <family val="2"/>
    </font>
    <font>
      <b/>
      <sz val="12"/>
      <name val="Arial"/>
      <family val="2"/>
    </font>
    <font>
      <b/>
      <sz val="10"/>
      <color indexed="12"/>
      <name val="Arial"/>
      <family val="2"/>
    </font>
    <font>
      <b/>
      <sz val="10"/>
      <color indexed="10"/>
      <name val="Arial"/>
      <family val="2"/>
    </font>
    <font>
      <sz val="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sz val="8"/>
      <name val="Arial"/>
      <family val="2"/>
    </font>
    <font>
      <b/>
      <sz val="8"/>
      <name val="Arial"/>
      <family val="2"/>
    </font>
    <font>
      <sz val="11"/>
      <name val="Arial"/>
      <family val="2"/>
    </font>
    <font>
      <b/>
      <sz val="8"/>
      <name val="Arial"/>
      <family val="2"/>
    </font>
    <font>
      <sz val="7"/>
      <name val="Times New Roman"/>
      <family val="1"/>
    </font>
    <font>
      <sz val="11"/>
      <name val="Wingdings"/>
      <charset val="2"/>
    </font>
    <font>
      <i/>
      <vertAlign val="superscript"/>
      <sz val="10"/>
      <name val="Arial"/>
      <family val="2"/>
    </font>
    <font>
      <b/>
      <vertAlign val="superscript"/>
      <sz val="10"/>
      <name val="Arial"/>
      <family val="2"/>
    </font>
    <font>
      <sz val="11"/>
      <color indexed="12"/>
      <name val="Arial"/>
      <family val="2"/>
    </font>
    <font>
      <b/>
      <i/>
      <sz val="11"/>
      <name val="Arial"/>
      <family val="2"/>
    </font>
    <font>
      <sz val="10"/>
      <color rgb="FF0000FF"/>
      <name val="Arial"/>
      <family val="2"/>
    </font>
    <font>
      <sz val="12"/>
      <name val="Arial"/>
      <family val="2"/>
    </font>
    <font>
      <b/>
      <sz val="12"/>
      <color indexed="10"/>
      <name val="Arial"/>
      <family val="2"/>
    </font>
    <font>
      <sz val="12"/>
      <color indexed="12"/>
      <name val="Arial"/>
      <family val="2"/>
    </font>
    <font>
      <sz val="11"/>
      <color rgb="FF000000"/>
      <name val="Calibri"/>
      <family val="2"/>
      <scheme val="minor"/>
    </font>
    <font>
      <sz val="10"/>
      <color rgb="FFFF0000"/>
      <name val="Arial"/>
      <family val="2"/>
    </font>
    <font>
      <sz val="8"/>
      <color rgb="FFFF0000"/>
      <name val="Arial"/>
      <family val="2"/>
    </font>
    <font>
      <sz val="10"/>
      <name val="Times New Roman"/>
      <family val="1"/>
    </font>
    <font>
      <sz val="8"/>
      <color theme="1"/>
      <name val="Arial"/>
      <family val="2"/>
    </font>
    <font>
      <b/>
      <sz val="10"/>
      <color indexed="8"/>
      <name val="Arial"/>
      <family val="2"/>
    </font>
    <font>
      <b/>
      <sz val="10"/>
      <color theme="1"/>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b/>
      <sz val="9"/>
      <color indexed="8"/>
      <name val="Arial"/>
      <family val="2"/>
    </font>
    <font>
      <sz val="11"/>
      <color rgb="FFFF0000"/>
      <name val="Arial"/>
      <family val="2"/>
    </font>
    <font>
      <b/>
      <vertAlign val="superscript"/>
      <sz val="12"/>
      <name val="Arial"/>
      <family val="2"/>
    </font>
    <font>
      <b/>
      <sz val="16"/>
      <name val="Arial"/>
      <family val="2"/>
    </font>
    <font>
      <sz val="14"/>
      <name val="Arial"/>
      <family val="2"/>
    </font>
    <font>
      <b/>
      <sz val="10"/>
      <color rgb="FF0000FF"/>
      <name val="Arial"/>
      <family val="2"/>
    </font>
    <font>
      <sz val="9"/>
      <color rgb="FF0000FF"/>
      <name val="Arial"/>
      <family val="2"/>
    </font>
    <font>
      <b/>
      <sz val="10"/>
      <color rgb="FF00B050"/>
      <name val="ARIAL"/>
      <family val="2"/>
    </font>
    <font>
      <b/>
      <sz val="10"/>
      <color rgb="FFC00000"/>
      <name val="ARIAL"/>
      <family val="2"/>
    </font>
  </fonts>
  <fills count="125">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indexed="41"/>
        <bgColor indexed="8"/>
      </patternFill>
    </fill>
    <fill>
      <patternFill patternType="solid">
        <fgColor theme="0"/>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rgb="FFCCFFFF"/>
        <bgColor indexed="8"/>
      </patternFill>
    </fill>
    <fill>
      <patternFill patternType="solid">
        <fgColor theme="4" tint="0.79998168889431442"/>
        <bgColor indexed="64"/>
      </patternFill>
    </fill>
    <fill>
      <patternFill patternType="solid">
        <fgColor indexed="65"/>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8"/>
      </left>
      <right style="thin">
        <color indexed="8"/>
      </right>
      <top style="thin">
        <color indexed="8"/>
      </top>
      <bottom style="thin">
        <color indexed="8"/>
      </bottom>
      <diagonal/>
    </border>
    <border>
      <left/>
      <right style="medium">
        <color indexed="64"/>
      </right>
      <top style="medium">
        <color indexed="64"/>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8"/>
      </right>
      <top style="medium">
        <color indexed="64"/>
      </top>
      <bottom style="medium">
        <color indexed="64"/>
      </bottom>
      <diagonal/>
    </border>
    <border>
      <left style="medium">
        <color indexed="64"/>
      </left>
      <right/>
      <top style="medium">
        <color indexed="64"/>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8"/>
      </right>
      <top style="medium">
        <color indexed="64"/>
      </top>
      <bottom/>
      <diagonal/>
    </border>
    <border>
      <left/>
      <right style="thin">
        <color indexed="64"/>
      </right>
      <top/>
      <bottom style="medium">
        <color indexed="64"/>
      </bottom>
      <diagonal/>
    </border>
    <border>
      <left/>
      <right/>
      <top/>
      <bottom style="double">
        <color indexed="64"/>
      </bottom>
      <diagonal/>
    </border>
    <border>
      <left style="thin">
        <color indexed="8"/>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double">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style="thin">
        <color indexed="64"/>
      </left>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medium">
        <color auto="1"/>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auto="1"/>
      </right>
      <top style="medium">
        <color auto="1"/>
      </top>
      <bottom/>
      <diagonal/>
    </border>
    <border>
      <left/>
      <right/>
      <top style="medium">
        <color auto="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8"/>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thin">
        <color indexed="64"/>
      </top>
      <bottom/>
      <diagonal/>
    </border>
    <border>
      <left/>
      <right style="medium">
        <color indexed="64"/>
      </right>
      <top/>
      <bottom style="double">
        <color indexed="64"/>
      </bottom>
      <diagonal/>
    </border>
    <border>
      <left/>
      <right style="medium">
        <color indexed="64"/>
      </right>
      <top style="thin">
        <color indexed="8"/>
      </top>
      <bottom/>
      <diagonal/>
    </border>
    <border>
      <left style="medium">
        <color indexed="64"/>
      </left>
      <right style="thin">
        <color indexed="64"/>
      </right>
      <top/>
      <bottom style="thin">
        <color indexed="22"/>
      </bottom>
      <diagonal/>
    </border>
    <border>
      <left style="medium">
        <color indexed="64"/>
      </left>
      <right style="thin">
        <color indexed="64"/>
      </right>
      <top style="thin">
        <color indexed="22"/>
      </top>
      <bottom style="thin">
        <color indexed="22"/>
      </bottom>
      <diagonal/>
    </border>
    <border>
      <left style="thin">
        <color indexed="64"/>
      </left>
      <right style="medium">
        <color indexed="64"/>
      </right>
      <top/>
      <bottom/>
      <diagonal/>
    </border>
    <border>
      <left/>
      <right style="thin">
        <color indexed="8"/>
      </right>
      <top/>
      <bottom style="medium">
        <color indexed="64"/>
      </bottom>
      <diagonal/>
    </border>
    <border>
      <left style="medium">
        <color indexed="64"/>
      </left>
      <right/>
      <top/>
      <bottom style="double">
        <color indexed="64"/>
      </bottom>
      <diagonal/>
    </border>
    <border>
      <left style="thin">
        <color indexed="8"/>
      </left>
      <right style="thin">
        <color indexed="8"/>
      </right>
      <top/>
      <bottom style="double">
        <color indexed="64"/>
      </bottom>
      <diagonal/>
    </border>
    <border>
      <left style="medium">
        <color indexed="64"/>
      </left>
      <right style="thin">
        <color indexed="64"/>
      </right>
      <top style="double">
        <color indexed="64"/>
      </top>
      <bottom style="thin">
        <color indexed="64"/>
      </bottom>
      <diagonal/>
    </border>
    <border>
      <left/>
      <right style="thin">
        <color indexed="8"/>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22"/>
      </top>
      <bottom style="double">
        <color indexed="64"/>
      </bottom>
      <diagonal/>
    </border>
    <border>
      <left/>
      <right style="thin">
        <color indexed="8"/>
      </right>
      <top/>
      <bottom style="thin">
        <color indexed="64"/>
      </bottom>
      <diagonal/>
    </border>
    <border>
      <left style="thin">
        <color indexed="8"/>
      </left>
      <right style="thin">
        <color indexed="8"/>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22"/>
      </top>
      <bottom/>
      <diagonal/>
    </border>
    <border>
      <left style="medium">
        <color indexed="64"/>
      </left>
      <right style="thin">
        <color indexed="64"/>
      </right>
      <top/>
      <bottom style="double">
        <color indexed="64"/>
      </bottom>
      <diagonal/>
    </border>
    <border>
      <left style="thin">
        <color indexed="8"/>
      </left>
      <right style="thin">
        <color indexed="64"/>
      </right>
      <top/>
      <bottom/>
      <diagonal/>
    </border>
  </borders>
  <cellStyleXfs count="40383">
    <xf numFmtId="0" fontId="0" fillId="0" borderId="0"/>
    <xf numFmtId="170" fontId="20" fillId="0" borderId="0" applyFill="0" applyBorder="0" applyAlignment="0"/>
    <xf numFmtId="43" fontId="7" fillId="0" borderId="0" applyFont="0" applyFill="0" applyBorder="0" applyAlignment="0" applyProtection="0"/>
    <xf numFmtId="3" fontId="7" fillId="2" borderId="0" applyBorder="0" applyAlignment="0" applyProtection="0"/>
    <xf numFmtId="0" fontId="39" fillId="0" borderId="0" applyNumberFormat="0" applyAlignment="0">
      <alignment horizontal="left"/>
    </xf>
    <xf numFmtId="44" fontId="7" fillId="0" borderId="0" applyFont="0" applyFill="0" applyBorder="0" applyAlignment="0" applyProtection="0"/>
    <xf numFmtId="44" fontId="7" fillId="0" borderId="0" applyFont="0" applyFill="0" applyBorder="0" applyAlignment="0" applyProtection="0"/>
    <xf numFmtId="0" fontId="7" fillId="2" borderId="0" applyNumberFormat="0" applyBorder="0" applyAlignment="0" applyProtection="0"/>
    <xf numFmtId="14" fontId="7" fillId="0" borderId="0" applyFont="0" applyFill="0" applyBorder="0" applyAlignment="0" applyProtection="0"/>
    <xf numFmtId="0" fontId="40" fillId="0" borderId="0" applyNumberFormat="0" applyAlignment="0">
      <alignment horizontal="left"/>
    </xf>
    <xf numFmtId="2" fontId="7" fillId="0" borderId="0" applyFont="0" applyFill="0" applyBorder="0" applyAlignment="0" applyProtection="0"/>
    <xf numFmtId="0" fontId="12" fillId="0" borderId="1" applyNumberFormat="0" applyAlignment="0" applyProtection="0">
      <alignment horizontal="left" vertical="center"/>
    </xf>
    <xf numFmtId="0" fontId="12" fillId="0" borderId="2">
      <alignment horizontal="left" vertical="center"/>
    </xf>
    <xf numFmtId="0" fontId="11" fillId="0" borderId="0" applyNumberFormat="0" applyFont="0" applyFill="0" applyAlignment="0" applyProtection="0"/>
    <xf numFmtId="0" fontId="12" fillId="0" borderId="0" applyNumberFormat="0" applyFon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7" fillId="0" borderId="0"/>
    <xf numFmtId="0" fontId="7" fillId="0" borderId="0">
      <alignment vertical="top"/>
    </xf>
    <xf numFmtId="0" fontId="14" fillId="0" borderId="0"/>
    <xf numFmtId="9" fontId="7" fillId="0" borderId="0" applyFont="0" applyFill="0" applyBorder="0" applyAlignment="0" applyProtection="0"/>
    <xf numFmtId="165" fontId="43" fillId="0" borderId="0" applyNumberFormat="0" applyFill="0" applyBorder="0" applyAlignment="0" applyProtection="0">
      <alignment horizontal="left"/>
    </xf>
    <xf numFmtId="40" fontId="44" fillId="0" borderId="0" applyBorder="0">
      <alignment horizontal="right"/>
    </xf>
    <xf numFmtId="0" fontId="7" fillId="0" borderId="4" applyNumberFormat="0" applyFont="0" applyBorder="0" applyAlignment="0" applyProtection="0"/>
    <xf numFmtId="0" fontId="6" fillId="0" borderId="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0" fontId="7" fillId="0" borderId="0"/>
    <xf numFmtId="0" fontId="5" fillId="0" borderId="0"/>
    <xf numFmtId="0" fontId="7" fillId="0" borderId="0"/>
    <xf numFmtId="0" fontId="5" fillId="0" borderId="0"/>
    <xf numFmtId="0" fontId="59" fillId="0" borderId="0"/>
    <xf numFmtId="9" fontId="7" fillId="0" borderId="0" applyFont="0" applyFill="0" applyBorder="0" applyAlignment="0" applyProtection="0">
      <alignment wrapText="1"/>
    </xf>
    <xf numFmtId="0" fontId="63" fillId="0" borderId="0"/>
    <xf numFmtId="0" fontId="7"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0" fontId="7" fillId="0" borderId="0"/>
    <xf numFmtId="0" fontId="63" fillId="0" borderId="0"/>
    <xf numFmtId="44" fontId="13" fillId="0" borderId="0" applyFont="0" applyFill="0" applyBorder="0" applyAlignment="0" applyProtection="0"/>
    <xf numFmtId="43" fontId="13"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5" fontId="68" fillId="0" borderId="0" applyFont="0" applyFill="0" applyBorder="0" applyAlignment="0" applyProtection="0"/>
    <xf numFmtId="8" fontId="68" fillId="0" borderId="0" applyFont="0" applyFill="0" applyBorder="0" applyAlignment="0" applyProtection="0"/>
    <xf numFmtId="0" fontId="6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62" fillId="0" borderId="0" applyFont="0" applyFill="0" applyBorder="0" applyAlignment="0" applyProtection="0">
      <protection locked="0"/>
    </xf>
    <xf numFmtId="7" fontId="70" fillId="0" borderId="21" applyFill="0" applyBorder="0" applyProtection="0"/>
    <xf numFmtId="7" fontId="70" fillId="0" borderId="21" applyFill="0" applyBorder="0" applyProtection="0"/>
    <xf numFmtId="7" fontId="70" fillId="0" borderId="21" applyFill="0" applyBorder="0" applyProtection="0"/>
    <xf numFmtId="7" fontId="70" fillId="0" borderId="21" applyFill="0" applyBorder="0" applyProtection="0"/>
    <xf numFmtId="0" fontId="71" fillId="0" borderId="0">
      <alignment horizontal="right"/>
    </xf>
    <xf numFmtId="0" fontId="71" fillId="3" borderId="0"/>
    <xf numFmtId="0" fontId="72" fillId="3" borderId="0"/>
    <xf numFmtId="174" fontId="7" fillId="3" borderId="0"/>
    <xf numFmtId="0" fontId="72" fillId="3" borderId="0"/>
    <xf numFmtId="0" fontId="72" fillId="3" borderId="0">
      <alignment horizontal="right"/>
    </xf>
    <xf numFmtId="7" fontId="73" fillId="0" borderId="0">
      <alignment horizontal="right"/>
    </xf>
    <xf numFmtId="9" fontId="68" fillId="0" borderId="0" applyFont="0" applyFill="0" applyBorder="0" applyAlignment="0" applyProtection="0"/>
    <xf numFmtId="9" fontId="68" fillId="0" borderId="0" applyFont="0" applyFill="0" applyBorder="0" applyAlignment="0" applyProtection="0"/>
    <xf numFmtId="10" fontId="7" fillId="0" borderId="0"/>
    <xf numFmtId="172" fontId="7" fillId="0" borderId="0"/>
    <xf numFmtId="0" fontId="7" fillId="0" borderId="0"/>
    <xf numFmtId="10" fontId="68" fillId="0" borderId="0" applyFont="0" applyFill="0" applyBorder="0" applyAlignment="0" applyProtection="0"/>
    <xf numFmtId="0" fontId="7" fillId="0" borderId="0"/>
    <xf numFmtId="0" fontId="7" fillId="0" borderId="0"/>
    <xf numFmtId="10" fontId="7" fillId="0" borderId="0"/>
    <xf numFmtId="10" fontId="7" fillId="0" borderId="0"/>
    <xf numFmtId="0" fontId="7" fillId="0" borderId="0"/>
    <xf numFmtId="41" fontId="7" fillId="0" borderId="0">
      <alignment horizontal="right"/>
    </xf>
    <xf numFmtId="41" fontId="7" fillId="0" borderId="0">
      <alignment horizontal="right"/>
    </xf>
    <xf numFmtId="41" fontId="7" fillId="0" borderId="0">
      <alignment horizontal="right"/>
    </xf>
    <xf numFmtId="41" fontId="7" fillId="0" borderId="0">
      <alignment horizontal="right"/>
    </xf>
    <xf numFmtId="41" fontId="7" fillId="0" borderId="0">
      <alignment horizontal="right"/>
    </xf>
    <xf numFmtId="175" fontId="7" fillId="0" borderId="0"/>
    <xf numFmtId="175" fontId="7" fillId="0" borderId="0"/>
    <xf numFmtId="175" fontId="7" fillId="0" borderId="0"/>
    <xf numFmtId="175" fontId="7" fillId="0" borderId="21"/>
    <xf numFmtId="175" fontId="7" fillId="0" borderId="21"/>
    <xf numFmtId="175" fontId="7" fillId="0" borderId="21"/>
    <xf numFmtId="175" fontId="7" fillId="0" borderId="21"/>
    <xf numFmtId="175" fontId="7" fillId="0" borderId="21"/>
    <xf numFmtId="175" fontId="7" fillId="0" borderId="21"/>
    <xf numFmtId="175" fontId="7" fillId="0" borderId="0"/>
    <xf numFmtId="176" fontId="62" fillId="0" borderId="0" applyFont="0" applyFill="0" applyBorder="0" applyAlignment="0"/>
    <xf numFmtId="0" fontId="7" fillId="0" borderId="0" applyFont="0" applyFill="0" applyBorder="0" applyAlignment="0"/>
    <xf numFmtId="172"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0"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177" fontId="7" fillId="0" borderId="0" applyFont="0" applyFill="0" applyBorder="0" applyAlignment="0" applyProtection="0"/>
    <xf numFmtId="178"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43" fontId="62" fillId="0" borderId="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3" borderId="0"/>
    <xf numFmtId="172" fontId="7" fillId="3" borderId="0"/>
    <xf numFmtId="172" fontId="7" fillId="3" borderId="0"/>
    <xf numFmtId="172" fontId="7" fillId="3" borderId="0"/>
    <xf numFmtId="0" fontId="7" fillId="3" borderId="0"/>
    <xf numFmtId="172" fontId="7" fillId="3" borderId="0"/>
    <xf numFmtId="172" fontId="7" fillId="3" borderId="0"/>
    <xf numFmtId="172" fontId="7" fillId="3" borderId="0"/>
    <xf numFmtId="172" fontId="7" fillId="3" borderId="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2" fontId="75"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4" fontId="62"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4" fontId="62"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4" fontId="62" fillId="0" borderId="0" applyFont="0" applyFill="0" applyBorder="0" applyAlignment="0" applyProtection="0"/>
    <xf numFmtId="14" fontId="62"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83" fontId="7" fillId="0" borderId="0" applyFont="0" applyFill="0" applyBorder="0" applyAlignment="0" applyProtection="0"/>
    <xf numFmtId="184" fontId="62" fillId="0" borderId="0" applyFont="0" applyFill="0" applyBorder="0" applyAlignment="0" applyProtection="0"/>
    <xf numFmtId="37" fontId="62" fillId="0" borderId="0" applyFont="0" applyFill="0" applyBorder="0" applyAlignment="0" applyProtection="0"/>
    <xf numFmtId="182" fontId="7" fillId="0" borderId="0" applyFont="0" applyFill="0" applyBorder="0" applyAlignment="0" applyProtection="0"/>
    <xf numFmtId="182" fontId="47" fillId="0" borderId="0" applyFont="0" applyFill="0" applyBorder="0" applyAlignment="0" applyProtection="0"/>
    <xf numFmtId="184" fontId="62" fillId="0" borderId="0" applyFont="0" applyFill="0" applyBorder="0" applyAlignment="0" applyProtection="0"/>
    <xf numFmtId="37" fontId="62"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86"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 fillId="45" borderId="0" applyNumberFormat="0" applyFont="0" applyAlignment="0" applyProtection="0"/>
    <xf numFmtId="172" fontId="7" fillId="45" borderId="0" applyNumberFormat="0" applyFont="0" applyAlignment="0" applyProtection="0"/>
    <xf numFmtId="172" fontId="7" fillId="45" borderId="0" applyNumberFormat="0" applyFont="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9" fontId="4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90" fontId="62"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91"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90" fontId="62"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90" fontId="62"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92" fontId="56" fillId="0" borderId="0" applyFont="0" applyFill="0" applyBorder="0" applyAlignment="0" applyProtection="0"/>
    <xf numFmtId="193" fontId="62" fillId="0" borderId="0" applyFont="0" applyFill="0" applyBorder="0" applyAlignment="0" applyProtection="0"/>
    <xf numFmtId="194" fontId="62" fillId="0" borderId="0" applyFont="0" applyFill="0" applyBorder="0" applyAlignment="0" applyProtection="0"/>
    <xf numFmtId="195" fontId="62" fillId="0" borderId="0" applyFont="0" applyFill="0" applyBorder="0" applyAlignment="0" applyProtection="0"/>
    <xf numFmtId="188" fontId="7" fillId="0" borderId="0" applyFont="0" applyFill="0" applyBorder="0" applyAlignment="0" applyProtection="0"/>
    <xf numFmtId="191" fontId="7" fillId="0" borderId="0" applyFont="0" applyFill="0" applyBorder="0" applyAlignment="0" applyProtection="0"/>
    <xf numFmtId="188" fontId="47" fillId="0" borderId="0" applyFont="0" applyFill="0" applyBorder="0" applyAlignment="0" applyProtection="0"/>
    <xf numFmtId="195" fontId="62"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8" fontId="6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9"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200"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8" fontId="6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0"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8" fontId="62"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201" fontId="56" fillId="0" borderId="0" applyFont="0" applyFill="0" applyBorder="0" applyAlignment="0" applyProtection="0"/>
    <xf numFmtId="202" fontId="62" fillId="0" borderId="0" applyFont="0" applyFill="0" applyBorder="0" applyAlignment="0" applyProtection="0"/>
    <xf numFmtId="203" fontId="62" fillId="0" borderId="0" applyFont="0" applyFill="0" applyBorder="0" applyAlignment="0" applyProtection="0"/>
    <xf numFmtId="204" fontId="62"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9" fontId="7" fillId="0" borderId="0" applyFont="0" applyFill="0" applyBorder="0" applyAlignment="0" applyProtection="0"/>
    <xf numFmtId="204" fontId="6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7" fontId="7" fillId="0" borderId="0" applyFont="0" applyFill="0" applyBorder="0" applyProtection="0">
      <alignment horizontal="right"/>
    </xf>
    <xf numFmtId="205" fontId="7" fillId="0" borderId="0" applyFont="0" applyFill="0" applyBorder="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7" fontId="62"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7" fontId="62"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7" fontId="62"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8" fontId="62" fillId="0" borderId="0" applyFont="0" applyFill="0" applyBorder="0" applyAlignment="0" applyProtection="0"/>
    <xf numFmtId="209" fontId="62" fillId="0" borderId="0" applyFont="0" applyFill="0" applyBorder="0" applyAlignment="0" applyProtection="0"/>
    <xf numFmtId="210" fontId="62"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10" fontId="62"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2" fontId="62"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2" fontId="62"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2" fontId="62"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3" fontId="56" fillId="0" borderId="0" applyFont="0" applyFill="0" applyBorder="0" applyAlignment="0" applyProtection="0"/>
    <xf numFmtId="214" fontId="62" fillId="0" borderId="0" applyFont="0" applyFill="0" applyBorder="0" applyAlignment="0" applyProtection="0"/>
    <xf numFmtId="37" fontId="62" fillId="0" borderId="0" applyFont="0" applyFill="0" applyBorder="0" applyAlignment="0" applyProtection="0"/>
    <xf numFmtId="215" fontId="62" fillId="0" borderId="0" applyFont="0" applyFill="0" applyBorder="0" applyAlignment="0" applyProtection="0"/>
    <xf numFmtId="164" fontId="62"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64" fontId="62"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alignment vertical="top"/>
    </xf>
    <xf numFmtId="172" fontId="77" fillId="0" borderId="0" applyNumberFormat="0" applyFill="0" applyBorder="0" applyAlignment="0" applyProtection="0">
      <alignment vertical="top"/>
    </xf>
    <xf numFmtId="172" fontId="77" fillId="0" borderId="0" applyNumberFormat="0" applyFill="0" applyBorder="0" applyAlignment="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2" fontId="78" fillId="46" borderId="0" applyNumberFormat="0" applyBorder="0" applyAlignment="0" applyProtection="0"/>
    <xf numFmtId="172" fontId="78" fillId="46" borderId="0" applyNumberFormat="0" applyBorder="0" applyAlignment="0" applyProtection="0"/>
    <xf numFmtId="172" fontId="78" fillId="46" borderId="0" applyNumberFormat="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Protection="0">
      <alignment horizontal="centerContinuous"/>
    </xf>
    <xf numFmtId="172" fontId="81" fillId="0" borderId="0" applyNumberFormat="0" applyFill="0" applyProtection="0">
      <alignment horizontal="centerContinuous"/>
    </xf>
    <xf numFmtId="172" fontId="81" fillId="0" borderId="0" applyNumberFormat="0" applyFill="0" applyProtection="0">
      <alignment horizontal="centerContinuous"/>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82" fillId="0" borderId="0" applyFont="0" applyFill="0" applyBorder="0" applyAlignment="0" applyProtection="0"/>
    <xf numFmtId="172" fontId="82" fillId="0" borderId="0" applyFont="0" applyFill="0" applyBorder="0" applyAlignment="0" applyProtection="0"/>
    <xf numFmtId="216" fontId="83" fillId="0" borderId="0" applyFont="0" applyFill="0" applyBorder="0" applyAlignment="0" applyProtection="0"/>
    <xf numFmtId="217" fontId="84" fillId="0" borderId="0" applyFont="0" applyFill="0" applyBorder="0" applyAlignment="0" applyProtection="0"/>
    <xf numFmtId="218" fontId="84" fillId="0" borderId="0" applyFont="0" applyFill="0" applyBorder="0" applyAlignment="0" applyProtection="0"/>
    <xf numFmtId="219" fontId="84" fillId="0" borderId="0" applyFont="0" applyFill="0" applyBorder="0" applyAlignment="0" applyProtection="0"/>
    <xf numFmtId="220" fontId="84" fillId="0" borderId="0" applyFont="0" applyFill="0" applyBorder="0" applyAlignment="0" applyProtection="0"/>
    <xf numFmtId="221" fontId="84" fillId="0" borderId="0" applyFont="0" applyFill="0" applyBorder="0" applyAlignment="0" applyProtection="0"/>
    <xf numFmtId="222" fontId="85" fillId="0" borderId="0" applyFont="0" applyFill="0" applyBorder="0" applyAlignment="0" applyProtection="0"/>
    <xf numFmtId="223" fontId="83" fillId="0" borderId="0" applyFont="0" applyFill="0" applyBorder="0" applyAlignment="0" applyProtection="0"/>
    <xf numFmtId="172" fontId="83" fillId="0" borderId="0" applyNumberFormat="0" applyFill="0" applyBorder="0" applyAlignment="0" applyProtection="0"/>
    <xf numFmtId="172" fontId="83" fillId="0" borderId="0" applyNumberFormat="0" applyFill="0" applyBorder="0" applyAlignment="0" applyProtection="0"/>
    <xf numFmtId="172" fontId="83" fillId="0" borderId="0" applyNumberFormat="0" applyFill="0" applyBorder="0" applyAlignment="0" applyProtection="0"/>
    <xf numFmtId="172" fontId="82" fillId="0" borderId="0"/>
    <xf numFmtId="172" fontId="82" fillId="0" borderId="0"/>
    <xf numFmtId="1" fontId="86" fillId="0" borderId="0"/>
    <xf numFmtId="224" fontId="86" fillId="0" borderId="0"/>
    <xf numFmtId="225" fontId="86" fillId="0" borderId="0"/>
    <xf numFmtId="2" fontId="86" fillId="0" borderId="0"/>
    <xf numFmtId="10"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7"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38" fontId="62" fillId="0" borderId="102"/>
    <xf numFmtId="0" fontId="88" fillId="47" borderId="0"/>
    <xf numFmtId="0" fontId="88" fillId="47" borderId="0"/>
    <xf numFmtId="226" fontId="62" fillId="0" borderId="0" applyFont="0" applyFill="0" applyBorder="0" applyAlignment="0" applyProtection="0">
      <protection locked="0"/>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12" fillId="48" borderId="0" applyNumberFormat="0" applyFill="0" applyBorder="0" applyAlignment="0"/>
    <xf numFmtId="172" fontId="12" fillId="48" borderId="0" applyNumberFormat="0" applyFill="0" applyBorder="0" applyAlignment="0"/>
    <xf numFmtId="172" fontId="12" fillId="48" borderId="0" applyNumberFormat="0" applyFill="0" applyBorder="0" applyAlignment="0"/>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1" fillId="50" borderId="0" applyNumberFormat="0" applyFill="0" applyBorder="0" applyAlignment="0"/>
    <xf numFmtId="172" fontId="91" fillId="50" borderId="0" applyNumberFormat="0" applyFill="0" applyBorder="0" applyAlignment="0"/>
    <xf numFmtId="172" fontId="91" fillId="50" borderId="0" applyNumberFormat="0" applyFill="0" applyBorder="0" applyAlignment="0"/>
    <xf numFmtId="172" fontId="92" fillId="0" borderId="0" applyNumberFormat="0" applyFill="0" applyBorder="0" applyAlignment="0"/>
    <xf numFmtId="172" fontId="92" fillId="0" borderId="0" applyNumberFormat="0" applyFill="0" applyBorder="0" applyAlignment="0"/>
    <xf numFmtId="172" fontId="92" fillId="0" borderId="0" applyNumberFormat="0" applyFill="0" applyBorder="0" applyAlignment="0"/>
    <xf numFmtId="172" fontId="93" fillId="0" borderId="6" applyNumberFormat="0" applyFill="0" applyBorder="0" applyAlignment="0">
      <alignment horizontal="left"/>
    </xf>
    <xf numFmtId="172" fontId="93" fillId="0" borderId="6" applyNumberFormat="0" applyFill="0" applyBorder="0" applyAlignment="0">
      <alignment horizontal="left"/>
    </xf>
    <xf numFmtId="172" fontId="93" fillId="0" borderId="6" applyNumberFormat="0" applyFill="0" applyBorder="0" applyAlignment="0">
      <alignment horizontal="left"/>
    </xf>
    <xf numFmtId="172" fontId="7" fillId="0" borderId="103" applyNumberFormat="0" applyFont="0" applyFill="0" applyBorder="0" applyAlignment="0">
      <alignment horizontal="left"/>
    </xf>
    <xf numFmtId="172" fontId="7" fillId="0" borderId="103" applyNumberFormat="0" applyFont="0" applyFill="0" applyBorder="0" applyAlignment="0">
      <alignment horizontal="left"/>
    </xf>
    <xf numFmtId="172" fontId="7" fillId="0" borderId="103" applyNumberFormat="0" applyFont="0" applyFill="0" applyBorder="0" applyAlignment="0">
      <alignment horizontal="left"/>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17" fillId="0" borderId="0" applyNumberFormat="0" applyFill="0" applyBorder="0" applyAlignment="0"/>
    <xf numFmtId="172" fontId="17" fillId="0" borderId="0" applyNumberFormat="0" applyFill="0" applyBorder="0" applyAlignment="0"/>
    <xf numFmtId="172" fontId="17" fillId="0" borderId="0" applyNumberFormat="0" applyFill="0" applyBorder="0" applyAlignment="0"/>
    <xf numFmtId="172" fontId="17" fillId="52" borderId="34" applyNumberFormat="0" applyFill="0" applyBorder="0" applyAlignment="0"/>
    <xf numFmtId="172" fontId="17" fillId="52" borderId="34" applyNumberFormat="0" applyFill="0" applyBorder="0" applyAlignment="0"/>
    <xf numFmtId="172" fontId="17" fillId="52" borderId="34" applyNumberFormat="0" applyFill="0" applyBorder="0" applyAlignment="0"/>
    <xf numFmtId="172" fontId="95" fillId="0" borderId="6" applyNumberFormat="0" applyFill="0" applyBorder="0" applyAlignment="0"/>
    <xf numFmtId="172" fontId="95" fillId="0" borderId="6" applyNumberFormat="0" applyFill="0" applyBorder="0" applyAlignment="0"/>
    <xf numFmtId="172" fontId="95" fillId="0" borderId="6" applyNumberFormat="0" applyFill="0" applyBorder="0" applyAlignment="0"/>
    <xf numFmtId="172" fontId="17" fillId="0" borderId="0" applyNumberFormat="0" applyFill="0" applyBorder="0" applyAlignment="0"/>
    <xf numFmtId="172" fontId="17" fillId="0" borderId="0" applyNumberFormat="0" applyFill="0" applyBorder="0" applyAlignment="0"/>
    <xf numFmtId="172" fontId="17" fillId="0" borderId="0" applyNumberFormat="0" applyFill="0" applyBorder="0" applyAlignment="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7" fillId="19"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7" fillId="23"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0" fontId="96" fillId="57" borderId="0" applyNumberFormat="0" applyBorder="0" applyAlignment="0" applyProtection="0"/>
    <xf numFmtId="0" fontId="96" fillId="56"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7" fillId="27"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5" fillId="27" borderId="0" applyNumberFormat="0" applyBorder="0" applyAlignment="0" applyProtection="0"/>
    <xf numFmtId="172" fontId="5" fillId="27" borderId="0" applyNumberFormat="0" applyBorder="0" applyAlignment="0" applyProtection="0"/>
    <xf numFmtId="0" fontId="96" fillId="59" borderId="0" applyNumberFormat="0" applyBorder="0" applyAlignment="0" applyProtection="0"/>
    <xf numFmtId="0"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7" fillId="31"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5" fillId="31" borderId="0" applyNumberFormat="0" applyBorder="0" applyAlignment="0" applyProtection="0"/>
    <xf numFmtId="172" fontId="5" fillId="31" borderId="0" applyNumberFormat="0" applyBorder="0" applyAlignment="0" applyProtection="0"/>
    <xf numFmtId="0" fontId="96" fillId="61" borderId="0" applyNumberFormat="0" applyBorder="0" applyAlignment="0" applyProtection="0"/>
    <xf numFmtId="0" fontId="96" fillId="54"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7"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5" borderId="0" applyNumberFormat="0" applyBorder="0" applyAlignment="0" applyProtection="0"/>
    <xf numFmtId="172" fontId="5"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5" borderId="0" applyNumberFormat="0" applyBorder="0" applyAlignment="0" applyProtection="0"/>
    <xf numFmtId="172" fontId="5" fillId="35" borderId="0" applyNumberFormat="0" applyBorder="0" applyAlignment="0" applyProtection="0"/>
    <xf numFmtId="172" fontId="5" fillId="35"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35"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5"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5"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7" fillId="3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0"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227" fontId="98" fillId="0" borderId="103" applyNumberFormat="0" applyFont="0" applyFill="0" applyBorder="0" applyAlignment="0"/>
    <xf numFmtId="228" fontId="99" fillId="0" borderId="0">
      <protection locked="0"/>
    </xf>
    <xf numFmtId="0" fontId="100" fillId="47" borderId="0"/>
    <xf numFmtId="0" fontId="100" fillId="47" borderId="0"/>
    <xf numFmtId="0" fontId="100" fillId="47" borderId="0"/>
    <xf numFmtId="0" fontId="100" fillId="47" borderId="0"/>
    <xf numFmtId="0" fontId="100" fillId="47" borderId="0"/>
    <xf numFmtId="0" fontId="100" fillId="47" borderId="0"/>
    <xf numFmtId="0" fontId="100" fillId="47" borderId="0"/>
    <xf numFmtId="0" fontId="100" fillId="47"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7" fillId="20"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7"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5"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5"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0" fontId="96" fillId="57" borderId="0" applyNumberFormat="0" applyBorder="0" applyAlignment="0" applyProtection="0"/>
    <xf numFmtId="0" fontId="96" fillId="55" borderId="0" applyNumberFormat="0" applyBorder="0" applyAlignment="0" applyProtection="0"/>
    <xf numFmtId="172" fontId="5" fillId="24" borderId="0" applyNumberFormat="0" applyBorder="0" applyAlignment="0" applyProtection="0"/>
    <xf numFmtId="0"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5"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5"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7" fillId="28"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0" fontId="96" fillId="59" borderId="0" applyNumberFormat="0" applyBorder="0" applyAlignment="0" applyProtection="0"/>
    <xf numFmtId="0"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13" fillId="0" borderId="0"/>
    <xf numFmtId="0" fontId="96" fillId="45" borderId="0" applyNumberFormat="0" applyBorder="0" applyAlignment="0" applyProtection="0"/>
    <xf numFmtId="172" fontId="96" fillId="45" borderId="0" applyNumberFormat="0" applyBorder="0" applyAlignment="0" applyProtection="0"/>
    <xf numFmtId="172" fontId="13" fillId="0" borderId="0"/>
    <xf numFmtId="172" fontId="5" fillId="28" borderId="0" applyNumberFormat="0" applyBorder="0" applyAlignment="0" applyProtection="0"/>
    <xf numFmtId="172" fontId="96" fillId="45" borderId="0" applyNumberFormat="0" applyBorder="0" applyAlignment="0" applyProtection="0"/>
    <xf numFmtId="172" fontId="13" fillId="0" borderId="0"/>
    <xf numFmtId="172" fontId="5" fillId="28" borderId="0" applyNumberFormat="0" applyBorder="0" applyAlignment="0" applyProtection="0"/>
    <xf numFmtId="172" fontId="96" fillId="45"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0" fontId="96" fillId="54"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0" fontId="97" fillId="32"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0" fontId="96" fillId="54" borderId="0" applyNumberFormat="0" applyBorder="0" applyAlignment="0" applyProtection="0"/>
    <xf numFmtId="172" fontId="5" fillId="32" borderId="0" applyNumberFormat="0" applyBorder="0" applyAlignment="0" applyProtection="0"/>
    <xf numFmtId="172" fontId="96" fillId="57" borderId="0" applyNumberFormat="0" applyBorder="0" applyAlignment="0" applyProtection="0"/>
    <xf numFmtId="172" fontId="5" fillId="32"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0" fontId="96" fillId="54" borderId="0" applyNumberFormat="0" applyBorder="0" applyAlignment="0" applyProtection="0"/>
    <xf numFmtId="172" fontId="5" fillId="32" borderId="0" applyNumberFormat="0" applyBorder="0" applyAlignment="0" applyProtection="0"/>
    <xf numFmtId="172" fontId="96" fillId="57" borderId="0" applyNumberFormat="0" applyBorder="0" applyAlignment="0" applyProtection="0"/>
    <xf numFmtId="172" fontId="5" fillId="32" borderId="0" applyNumberFormat="0" applyBorder="0" applyAlignment="0" applyProtection="0"/>
    <xf numFmtId="172" fontId="13" fillId="0" borderId="0"/>
    <xf numFmtId="172" fontId="5" fillId="32" borderId="0" applyNumberFormat="0" applyBorder="0" applyAlignment="0" applyProtection="0"/>
    <xf numFmtId="0" fontId="96" fillId="60" borderId="0" applyNumberFormat="0" applyBorder="0" applyAlignment="0" applyProtection="0"/>
    <xf numFmtId="0" fontId="96" fillId="54" borderId="0" applyNumberFormat="0" applyBorder="0" applyAlignment="0" applyProtection="0"/>
    <xf numFmtId="172" fontId="5" fillId="32" borderId="0" applyNumberFormat="0" applyBorder="0" applyAlignment="0" applyProtection="0"/>
    <xf numFmtId="172" fontId="96" fillId="57" borderId="0" applyNumberFormat="0" applyBorder="0" applyAlignment="0" applyProtection="0"/>
    <xf numFmtId="172" fontId="13" fillId="0" borderId="0"/>
    <xf numFmtId="0" fontId="96" fillId="54" borderId="0" applyNumberFormat="0" applyBorder="0" applyAlignment="0" applyProtection="0"/>
    <xf numFmtId="172" fontId="96" fillId="57" borderId="0" applyNumberFormat="0" applyBorder="0" applyAlignment="0" applyProtection="0"/>
    <xf numFmtId="172" fontId="13" fillId="0" borderId="0"/>
    <xf numFmtId="172" fontId="5" fillId="32" borderId="0" applyNumberFormat="0" applyBorder="0" applyAlignment="0" applyProtection="0"/>
    <xf numFmtId="172" fontId="96" fillId="57" borderId="0" applyNumberFormat="0" applyBorder="0" applyAlignment="0" applyProtection="0"/>
    <xf numFmtId="172" fontId="13" fillId="0" borderId="0"/>
    <xf numFmtId="172" fontId="5" fillId="32" borderId="0" applyNumberFormat="0" applyBorder="0" applyAlignment="0" applyProtection="0"/>
    <xf numFmtId="172" fontId="96" fillId="57"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0" fontId="97" fillId="36"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6" borderId="0" applyNumberFormat="0" applyBorder="0" applyAlignment="0" applyProtection="0"/>
    <xf numFmtId="172" fontId="96" fillId="62" borderId="0" applyNumberFormat="0" applyBorder="0" applyAlignment="0" applyProtection="0"/>
    <xf numFmtId="172" fontId="5" fillId="36"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6" borderId="0" applyNumberFormat="0" applyBorder="0" applyAlignment="0" applyProtection="0"/>
    <xf numFmtId="172" fontId="96" fillId="62" borderId="0" applyNumberFormat="0" applyBorder="0" applyAlignment="0" applyProtection="0"/>
    <xf numFmtId="172" fontId="5" fillId="36" borderId="0" applyNumberFormat="0" applyBorder="0" applyAlignment="0" applyProtection="0"/>
    <xf numFmtId="172" fontId="13" fillId="0" borderId="0"/>
    <xf numFmtId="172" fontId="5" fillId="36"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36" borderId="0" applyNumberFormat="0" applyBorder="0" applyAlignment="0" applyProtection="0"/>
    <xf numFmtId="172" fontId="96" fillId="62" borderId="0" applyNumberFormat="0" applyBorder="0" applyAlignment="0" applyProtection="0"/>
    <xf numFmtId="172" fontId="13" fillId="0" borderId="0"/>
    <xf numFmtId="0" fontId="96" fillId="54" borderId="0" applyNumberFormat="0" applyBorder="0" applyAlignment="0" applyProtection="0"/>
    <xf numFmtId="172" fontId="96" fillId="62" borderId="0" applyNumberFormat="0" applyBorder="0" applyAlignment="0" applyProtection="0"/>
    <xf numFmtId="172" fontId="13" fillId="0" borderId="0"/>
    <xf numFmtId="172" fontId="5" fillId="36" borderId="0" applyNumberFormat="0" applyBorder="0" applyAlignment="0" applyProtection="0"/>
    <xf numFmtId="172" fontId="96" fillId="62" borderId="0" applyNumberFormat="0" applyBorder="0" applyAlignment="0" applyProtection="0"/>
    <xf numFmtId="172" fontId="13" fillId="0" borderId="0"/>
    <xf numFmtId="172" fontId="5" fillId="36" borderId="0" applyNumberFormat="0" applyBorder="0" applyAlignment="0" applyProtection="0"/>
    <xf numFmtId="172" fontId="96" fillId="62"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0"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0" fontId="97" fillId="40"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40" borderId="0" applyNumberFormat="0" applyBorder="0" applyAlignment="0" applyProtection="0"/>
    <xf numFmtId="172" fontId="96" fillId="58" borderId="0" applyNumberFormat="0" applyBorder="0" applyAlignment="0" applyProtection="0"/>
    <xf numFmtId="172" fontId="5" fillId="40"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40" borderId="0" applyNumberFormat="0" applyBorder="0" applyAlignment="0" applyProtection="0"/>
    <xf numFmtId="172" fontId="96" fillId="58" borderId="0" applyNumberFormat="0" applyBorder="0" applyAlignment="0" applyProtection="0"/>
    <xf numFmtId="172" fontId="5" fillId="40" borderId="0" applyNumberFormat="0" applyBorder="0" applyAlignment="0" applyProtection="0"/>
    <xf numFmtId="172" fontId="13" fillId="0" borderId="0"/>
    <xf numFmtId="172" fontId="5" fillId="40" borderId="0" applyNumberFormat="0" applyBorder="0" applyAlignment="0" applyProtection="0"/>
    <xf numFmtId="0" fontId="96" fillId="56" borderId="0" applyNumberFormat="0" applyBorder="0" applyAlignment="0" applyProtection="0"/>
    <xf numFmtId="0" fontId="96" fillId="56" borderId="0" applyNumberFormat="0" applyBorder="0" applyAlignment="0" applyProtection="0"/>
    <xf numFmtId="172" fontId="5" fillId="40" borderId="0" applyNumberFormat="0" applyBorder="0" applyAlignment="0" applyProtection="0"/>
    <xf numFmtId="172" fontId="96" fillId="58" borderId="0" applyNumberFormat="0" applyBorder="0" applyAlignment="0" applyProtection="0"/>
    <xf numFmtId="172" fontId="13" fillId="0" borderId="0"/>
    <xf numFmtId="0" fontId="96" fillId="56" borderId="0" applyNumberFormat="0" applyBorder="0" applyAlignment="0" applyProtection="0"/>
    <xf numFmtId="172" fontId="96" fillId="58" borderId="0" applyNumberFormat="0" applyBorder="0" applyAlignment="0" applyProtection="0"/>
    <xf numFmtId="172" fontId="13" fillId="0" borderId="0"/>
    <xf numFmtId="172" fontId="5" fillId="40" borderId="0" applyNumberFormat="0" applyBorder="0" applyAlignment="0" applyProtection="0"/>
    <xf numFmtId="172" fontId="96" fillId="58" borderId="0" applyNumberFormat="0" applyBorder="0" applyAlignment="0" applyProtection="0"/>
    <xf numFmtId="172" fontId="13" fillId="0" borderId="0"/>
    <xf numFmtId="172" fontId="5" fillId="40" borderId="0" applyNumberFormat="0" applyBorder="0" applyAlignment="0" applyProtection="0"/>
    <xf numFmtId="172" fontId="96" fillId="58"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0" fontId="102" fillId="21"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5"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5"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5"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3" fillId="21" borderId="0" applyNumberFormat="0" applyBorder="0" applyAlignment="0" applyProtection="0"/>
    <xf numFmtId="0" fontId="101" fillId="67"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0" fontId="102" fillId="25"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55"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3" fillId="25" borderId="0" applyNumberFormat="0" applyBorder="0" applyAlignment="0" applyProtection="0"/>
    <xf numFmtId="0" fontId="101" fillId="57"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0" fontId="102" fillId="29"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3"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3"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3"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3" fillId="29" borderId="0" applyNumberFormat="0" applyBorder="0" applyAlignment="0" applyProtection="0"/>
    <xf numFmtId="0" fontId="101" fillId="69"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0" fontId="102" fillId="33"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70"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70"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70"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3" fillId="33" borderId="0" applyNumberFormat="0" applyBorder="0" applyAlignment="0" applyProtection="0"/>
    <xf numFmtId="0" fontId="101" fillId="6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0" fontId="102" fillId="37"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71"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71"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71"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3" fillId="37" borderId="0" applyNumberFormat="0" applyBorder="0" applyAlignment="0" applyProtection="0"/>
    <xf numFmtId="0" fontId="101" fillId="7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0" fontId="102" fillId="41"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3"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3"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3"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3" fillId="41"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0" fontId="102" fillId="18"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5"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5"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5"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3" fillId="18" borderId="0" applyNumberFormat="0" applyBorder="0" applyAlignment="0" applyProtection="0"/>
    <xf numFmtId="0" fontId="101" fillId="76"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0" fontId="102" fillId="22"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3" fillId="22" borderId="0" applyNumberFormat="0" applyBorder="0" applyAlignment="0" applyProtection="0"/>
    <xf numFmtId="0" fontId="101" fillId="77"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0" fontId="102" fillId="26"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78"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3" fillId="26" borderId="0" applyNumberFormat="0" applyBorder="0" applyAlignment="0" applyProtection="0"/>
    <xf numFmtId="0" fontId="101" fillId="69"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0" fontId="102" fillId="30"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0"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0"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0"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3" fillId="30" borderId="0" applyNumberFormat="0" applyBorder="0" applyAlignment="0" applyProtection="0"/>
    <xf numFmtId="0" fontId="101" fillId="80"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0" fontId="102" fillId="34"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0"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0"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0" fontId="101" fillId="71" borderId="0" applyNumberFormat="0" applyBorder="0" applyAlignment="0" applyProtection="0"/>
    <xf numFmtId="172" fontId="103" fillId="34" borderId="0" applyNumberFormat="0" applyBorder="0" applyAlignment="0" applyProtection="0"/>
    <xf numFmtId="0" fontId="101" fillId="76" borderId="0" applyNumberFormat="0" applyBorder="0" applyAlignment="0" applyProtection="0"/>
    <xf numFmtId="0"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0" fontId="102" fillId="38"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3" fillId="38" borderId="0" applyNumberFormat="0" applyBorder="0" applyAlignment="0" applyProtection="0"/>
    <xf numFmtId="0" fontId="101" fillId="73"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229" fontId="98" fillId="0" borderId="0" applyFont="0" applyFill="0" applyBorder="0" applyAlignment="0" applyProtection="0"/>
    <xf numFmtId="41" fontId="15" fillId="0" borderId="0"/>
    <xf numFmtId="41" fontId="15" fillId="0" borderId="0"/>
    <xf numFmtId="172" fontId="13" fillId="0" borderId="0"/>
    <xf numFmtId="0" fontId="104" fillId="0" borderId="0" applyNumberFormat="0" applyFont="0" applyFill="0" applyBorder="0" applyProtection="0">
      <alignment horizontal="centerContinuous"/>
    </xf>
    <xf numFmtId="172" fontId="15" fillId="0" borderId="0" applyNumberFormat="0" applyAlignment="0"/>
    <xf numFmtId="0" fontId="15" fillId="0" borderId="0" applyNumberFormat="0" applyAlignment="0"/>
    <xf numFmtId="172" fontId="15" fillId="0" borderId="0" applyNumberFormat="0" applyAlignment="0"/>
    <xf numFmtId="172" fontId="13" fillId="0" borderId="0"/>
    <xf numFmtId="172" fontId="15" fillId="0" borderId="0" applyNumberFormat="0" applyAlignment="0"/>
    <xf numFmtId="172" fontId="15" fillId="0" borderId="0" applyNumberFormat="0" applyAlignment="0"/>
    <xf numFmtId="172" fontId="13" fillId="0" borderId="0"/>
    <xf numFmtId="172" fontId="13" fillId="0" borderId="0"/>
    <xf numFmtId="0" fontId="7" fillId="0" borderId="0" applyFont="0" applyFill="0" applyBorder="0" applyAlignment="0" applyProtection="0"/>
    <xf numFmtId="0" fontId="7" fillId="0" borderId="0" applyFont="0" applyFill="0" applyBorder="0" applyAlignment="0" applyProtection="0"/>
    <xf numFmtId="172" fontId="7" fillId="0" borderId="0"/>
    <xf numFmtId="172" fontId="7" fillId="0" borderId="0"/>
    <xf numFmtId="172" fontId="7" fillId="0" borderId="0"/>
    <xf numFmtId="0" fontId="105" fillId="0" borderId="0"/>
    <xf numFmtId="172" fontId="13" fillId="0" borderId="0"/>
    <xf numFmtId="0" fontId="104" fillId="0" borderId="0"/>
    <xf numFmtId="172" fontId="106" fillId="0" borderId="0">
      <alignment horizontal="center" wrapText="1"/>
      <protection locked="0"/>
    </xf>
    <xf numFmtId="0" fontId="106" fillId="0" borderId="0">
      <alignment horizontal="center" wrapText="1"/>
      <protection locked="0"/>
    </xf>
    <xf numFmtId="172" fontId="106" fillId="0" borderId="0">
      <alignment horizontal="center" wrapText="1"/>
      <protection locked="0"/>
    </xf>
    <xf numFmtId="172" fontId="13" fillId="0" borderId="0"/>
    <xf numFmtId="172" fontId="106" fillId="0" borderId="0">
      <alignment horizontal="center" wrapText="1"/>
      <protection locked="0"/>
    </xf>
    <xf numFmtId="172" fontId="106" fillId="0" borderId="0">
      <alignment horizontal="center" wrapText="1"/>
      <protection locked="0"/>
    </xf>
    <xf numFmtId="172" fontId="13" fillId="0" borderId="0"/>
    <xf numFmtId="172" fontId="13" fillId="0" borderId="0"/>
    <xf numFmtId="172" fontId="7" fillId="0" borderId="0" applyNumberFormat="0" applyFill="0" applyBorder="0" applyAlignment="0" applyProtection="0"/>
    <xf numFmtId="172" fontId="7" fillId="0" borderId="0" applyNumberFormat="0" applyFill="0" applyBorder="0" applyAlignment="0" applyProtection="0"/>
    <xf numFmtId="172" fontId="7" fillId="0" borderId="0" applyNumberFormat="0" applyFill="0" applyBorder="0" applyAlignment="0" applyProtection="0"/>
    <xf numFmtId="0" fontId="7" fillId="0" borderId="0" applyNumberFormat="0" applyFill="0" applyBorder="0" applyAlignment="0" applyProtection="0"/>
    <xf numFmtId="172" fontId="13" fillId="0" borderId="0"/>
    <xf numFmtId="172"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2" fontId="13" fillId="0" borderId="0"/>
    <xf numFmtId="38" fontId="67" fillId="0" borderId="0">
      <alignment horizontal="left"/>
    </xf>
    <xf numFmtId="230" fontId="16" fillId="81" borderId="104"/>
    <xf numFmtId="230" fontId="16" fillId="81" borderId="104"/>
    <xf numFmtId="230" fontId="16" fillId="81" borderId="104"/>
    <xf numFmtId="172" fontId="13" fillId="0" borderId="0"/>
    <xf numFmtId="43" fontId="16" fillId="81" borderId="104"/>
    <xf numFmtId="43" fontId="16" fillId="81" borderId="104"/>
    <xf numFmtId="43" fontId="16" fillId="81" borderId="104"/>
    <xf numFmtId="231" fontId="16" fillId="81" borderId="104"/>
    <xf numFmtId="231" fontId="16" fillId="81" borderId="104"/>
    <xf numFmtId="231" fontId="16" fillId="81" borderId="104"/>
    <xf numFmtId="172" fontId="13" fillId="0" borderId="0"/>
    <xf numFmtId="43" fontId="16" fillId="81" borderId="104"/>
    <xf numFmtId="0" fontId="7" fillId="0" borderId="0" applyFont="0" applyFill="0" applyBorder="0" applyAlignment="0" applyProtection="0"/>
    <xf numFmtId="0" fontId="7" fillId="0" borderId="0" applyFont="0" applyFill="0" applyBorder="0" applyAlignment="0" applyProtection="0"/>
    <xf numFmtId="172" fontId="107" fillId="0" borderId="0" applyNumberFormat="0" applyFill="0" applyBorder="0" applyAlignment="0" applyProtection="0"/>
    <xf numFmtId="172" fontId="107" fillId="0" borderId="0" applyNumberFormat="0" applyFill="0" applyBorder="0" applyAlignment="0" applyProtection="0"/>
    <xf numFmtId="172" fontId="107" fillId="0" borderId="0" applyNumberFormat="0" applyFill="0" applyBorder="0" applyAlignment="0" applyProtection="0"/>
    <xf numFmtId="172" fontId="13" fillId="0" borderId="0"/>
    <xf numFmtId="172" fontId="8" fillId="3" borderId="0" applyNumberFormat="0" applyFont="0" applyBorder="0" applyAlignment="0" applyProtection="0"/>
    <xf numFmtId="172" fontId="8" fillId="3" borderId="0" applyNumberFormat="0" applyFont="0" applyBorder="0" applyAlignment="0" applyProtection="0"/>
    <xf numFmtId="172" fontId="8" fillId="3" borderId="0" applyNumberFormat="0" applyFon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0" fontId="109" fillId="12"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57"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10" fillId="12" borderId="0" applyNumberFormat="0" applyBorder="0" applyAlignment="0" applyProtection="0"/>
    <xf numFmtId="0" fontId="108" fillId="82"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232" fontId="111" fillId="0" borderId="0"/>
    <xf numFmtId="233" fontId="111" fillId="0" borderId="0"/>
    <xf numFmtId="172" fontId="112" fillId="83" borderId="105" applyNumberFormat="0" applyFont="0" applyFill="0" applyAlignment="0"/>
    <xf numFmtId="172" fontId="112" fillId="83" borderId="105" applyNumberFormat="0" applyFont="0" applyFill="0" applyAlignment="0"/>
    <xf numFmtId="172" fontId="112" fillId="83" borderId="105" applyNumberFormat="0" applyFont="0" applyFill="0" applyAlignment="0"/>
    <xf numFmtId="172" fontId="13" fillId="0" borderId="0"/>
    <xf numFmtId="172" fontId="113" fillId="0" borderId="0" applyNumberFormat="0" applyFill="0" applyBorder="0" applyAlignment="0" applyProtection="0"/>
    <xf numFmtId="172" fontId="113" fillId="0" borderId="0" applyNumberFormat="0" applyFill="0" applyBorder="0" applyAlignment="0" applyProtection="0"/>
    <xf numFmtId="172" fontId="113" fillId="0" borderId="0" applyNumberFormat="0" applyFill="0" applyBorder="0" applyAlignment="0" applyProtection="0"/>
    <xf numFmtId="234" fontId="114" fillId="0" borderId="0" applyNumberFormat="0" applyFill="0" applyBorder="0" applyAlignment="0" applyProtection="0"/>
    <xf numFmtId="172" fontId="13" fillId="0" borderId="0"/>
    <xf numFmtId="172" fontId="115" fillId="0" borderId="0" applyNumberFormat="0" applyFill="0" applyBorder="0" applyAlignment="0" applyProtection="0"/>
    <xf numFmtId="0" fontId="115" fillId="0" borderId="0" applyNumberFormat="0" applyFill="0" applyBorder="0" applyAlignment="0" applyProtection="0"/>
    <xf numFmtId="172" fontId="115" fillId="0" borderId="0" applyNumberFormat="0" applyFill="0" applyBorder="0" applyAlignment="0" applyProtection="0"/>
    <xf numFmtId="172" fontId="13" fillId="0" borderId="0"/>
    <xf numFmtId="172" fontId="115" fillId="0" borderId="0" applyNumberFormat="0" applyFill="0" applyBorder="0" applyAlignment="0" applyProtection="0"/>
    <xf numFmtId="172" fontId="115" fillId="0" borderId="0" applyNumberFormat="0" applyFill="0" applyBorder="0" applyAlignment="0" applyProtection="0"/>
    <xf numFmtId="172" fontId="13" fillId="0" borderId="0"/>
    <xf numFmtId="172" fontId="13" fillId="0" borderId="0"/>
    <xf numFmtId="172" fontId="13" fillId="5" borderId="0" applyNumberFormat="0" applyFill="0" applyBorder="0" applyAlignment="0" applyProtection="0">
      <protection locked="0"/>
    </xf>
    <xf numFmtId="172" fontId="13" fillId="5" borderId="0" applyNumberFormat="0" applyFill="0" applyBorder="0" applyAlignment="0" applyProtection="0">
      <protection locked="0"/>
    </xf>
    <xf numFmtId="172" fontId="13" fillId="5" borderId="0" applyNumberFormat="0" applyFill="0" applyBorder="0" applyAlignment="0" applyProtection="0">
      <protection locked="0"/>
    </xf>
    <xf numFmtId="172" fontId="13" fillId="0" borderId="0"/>
    <xf numFmtId="38" fontId="7" fillId="4" borderId="0">
      <alignment horizontal="right"/>
    </xf>
    <xf numFmtId="172" fontId="116" fillId="0" borderId="0" applyNumberFormat="0" applyFill="0" applyBorder="0" applyAlignment="0" applyProtection="0"/>
    <xf numFmtId="38" fontId="7" fillId="4" borderId="0">
      <alignment horizontal="right"/>
    </xf>
    <xf numFmtId="172" fontId="116" fillId="0" borderId="0" applyNumberFormat="0" applyFill="0" applyBorder="0" applyAlignment="0" applyProtection="0"/>
    <xf numFmtId="0" fontId="117" fillId="0" borderId="0" applyNumberFormat="0" applyFill="0" applyBorder="0" applyAlignment="0" applyProtection="0"/>
    <xf numFmtId="235" fontId="99" fillId="0" borderId="0">
      <protection locked="0"/>
    </xf>
    <xf numFmtId="236" fontId="99" fillId="0" borderId="0">
      <alignment horizontal="right"/>
      <protection locked="0"/>
    </xf>
    <xf numFmtId="172" fontId="118" fillId="84" borderId="106">
      <alignment horizontal="center" vertical="center"/>
    </xf>
    <xf numFmtId="172" fontId="118" fillId="84" borderId="106">
      <alignment horizontal="center" vertical="center"/>
    </xf>
    <xf numFmtId="172" fontId="118" fillId="84" borderId="106">
      <alignment horizontal="center" vertical="center"/>
    </xf>
    <xf numFmtId="172" fontId="13" fillId="0" borderId="0"/>
    <xf numFmtId="172" fontId="118" fillId="84" borderId="107">
      <alignment horizontal="center"/>
    </xf>
    <xf numFmtId="172" fontId="118" fillId="84" borderId="107">
      <alignment horizontal="center"/>
    </xf>
    <xf numFmtId="172" fontId="118" fillId="84" borderId="107">
      <alignment horizontal="center"/>
    </xf>
    <xf numFmtId="172" fontId="13" fillId="0" borderId="0"/>
    <xf numFmtId="7" fontId="119" fillId="0" borderId="0">
      <alignment horizontal="right"/>
      <protection locked="0"/>
    </xf>
    <xf numFmtId="172" fontId="99" fillId="0" borderId="0">
      <alignment horizontal="right"/>
      <protection locked="0"/>
    </xf>
    <xf numFmtId="0" fontId="7" fillId="85" borderId="0">
      <alignment horizontal="left"/>
    </xf>
    <xf numFmtId="0" fontId="7" fillId="85" borderId="0">
      <alignment horizontal="left"/>
    </xf>
    <xf numFmtId="0" fontId="7" fillId="85" borderId="0">
      <alignment horizontal="left"/>
    </xf>
    <xf numFmtId="0" fontId="7" fillId="85" borderId="0">
      <alignment horizontal="left"/>
    </xf>
    <xf numFmtId="38" fontId="7" fillId="4" borderId="0">
      <alignment horizontal="left"/>
    </xf>
    <xf numFmtId="38" fontId="7" fillId="4" borderId="0">
      <alignment horizontal="left"/>
    </xf>
    <xf numFmtId="38" fontId="7" fillId="4" borderId="0">
      <alignment horizontal="left"/>
    </xf>
    <xf numFmtId="38" fontId="7" fillId="4" borderId="0">
      <alignment horizontal="left"/>
    </xf>
    <xf numFmtId="3" fontId="83" fillId="85" borderId="0">
      <alignment horizontal="right"/>
    </xf>
    <xf numFmtId="0" fontId="120" fillId="0" borderId="0" applyNumberFormat="0" applyFill="0" applyBorder="0" applyAlignment="0" applyProtection="0"/>
    <xf numFmtId="0" fontId="121" fillId="0" borderId="0"/>
    <xf numFmtId="0" fontId="122" fillId="0" borderId="0"/>
    <xf numFmtId="0" fontId="122" fillId="0" borderId="0"/>
    <xf numFmtId="172" fontId="121" fillId="0" borderId="34" applyNumberFormat="0" applyFill="0" applyAlignment="0" applyProtection="0"/>
    <xf numFmtId="172" fontId="121" fillId="0" borderId="34" applyNumberFormat="0" applyFill="0" applyAlignment="0" applyProtection="0"/>
    <xf numFmtId="172" fontId="121" fillId="0" borderId="34" applyNumberFormat="0" applyFill="0" applyAlignment="0" applyProtection="0"/>
    <xf numFmtId="172" fontId="13" fillId="0" borderId="0"/>
    <xf numFmtId="172" fontId="66" fillId="5" borderId="18" applyNumberFormat="0" applyFill="0" applyBorder="0" applyAlignment="0" applyProtection="0">
      <protection locked="0"/>
    </xf>
    <xf numFmtId="172" fontId="66" fillId="5" borderId="18" applyNumberFormat="0" applyFill="0" applyBorder="0" applyAlignment="0" applyProtection="0">
      <protection locked="0"/>
    </xf>
    <xf numFmtId="172" fontId="66" fillId="5" borderId="18" applyNumberFormat="0" applyFill="0" applyBorder="0" applyAlignment="0" applyProtection="0">
      <protection locked="0"/>
    </xf>
    <xf numFmtId="172" fontId="13" fillId="0" borderId="0"/>
    <xf numFmtId="172" fontId="106" fillId="0" borderId="6" applyNumberFormat="0" applyFont="0" applyFill="0" applyAlignment="0" applyProtection="0"/>
    <xf numFmtId="0" fontId="106" fillId="0" borderId="6" applyNumberFormat="0" applyFont="0" applyFill="0" applyAlignment="0" applyProtection="0"/>
    <xf numFmtId="172" fontId="106" fillId="0" borderId="6" applyNumberFormat="0" applyFont="0" applyFill="0" applyAlignment="0" applyProtection="0"/>
    <xf numFmtId="172" fontId="13" fillId="0" borderId="0"/>
    <xf numFmtId="172" fontId="106" fillId="0" borderId="6" applyNumberFormat="0" applyFont="0" applyFill="0" applyAlignment="0" applyProtection="0"/>
    <xf numFmtId="172" fontId="106" fillId="0" borderId="6" applyNumberFormat="0" applyFont="0" applyFill="0" applyAlignment="0" applyProtection="0"/>
    <xf numFmtId="172" fontId="13" fillId="0" borderId="0"/>
    <xf numFmtId="172" fontId="13" fillId="0" borderId="0"/>
    <xf numFmtId="172" fontId="106" fillId="0" borderId="108" applyNumberFormat="0" applyFont="0" applyFill="0" applyAlignment="0" applyProtection="0"/>
    <xf numFmtId="0" fontId="106" fillId="0" borderId="108" applyNumberFormat="0" applyFont="0" applyFill="0" applyAlignment="0" applyProtection="0"/>
    <xf numFmtId="172" fontId="106" fillId="0" borderId="108" applyNumberFormat="0" applyFont="0" applyFill="0" applyAlignment="0" applyProtection="0"/>
    <xf numFmtId="172" fontId="13" fillId="0" borderId="0"/>
    <xf numFmtId="172" fontId="106" fillId="0" borderId="108" applyNumberFormat="0" applyFont="0" applyFill="0" applyAlignment="0" applyProtection="0"/>
    <xf numFmtId="172" fontId="106" fillId="0" borderId="108" applyNumberFormat="0" applyFont="0" applyFill="0" applyAlignment="0" applyProtection="0"/>
    <xf numFmtId="172" fontId="13" fillId="0" borderId="0"/>
    <xf numFmtId="0" fontId="62" fillId="0" borderId="109" applyNumberFormat="0" applyFont="0" applyFill="0" applyAlignment="0" applyProtection="0"/>
    <xf numFmtId="172" fontId="13" fillId="0" borderId="0"/>
    <xf numFmtId="172" fontId="68" fillId="0" borderId="34" applyNumberFormat="0" applyFont="0" applyFill="0" applyAlignment="0" applyProtection="0"/>
    <xf numFmtId="172" fontId="68" fillId="0" borderId="34" applyNumberFormat="0" applyFont="0" applyFill="0" applyAlignment="0" applyProtection="0"/>
    <xf numFmtId="172" fontId="68" fillId="0" borderId="34" applyNumberFormat="0" applyFont="0" applyFill="0" applyAlignment="0" applyProtection="0"/>
    <xf numFmtId="172" fontId="13" fillId="0" borderId="0"/>
    <xf numFmtId="172" fontId="68" fillId="0" borderId="37" applyNumberFormat="0" applyFont="0" applyFill="0" applyAlignment="0" applyProtection="0"/>
    <xf numFmtId="172" fontId="68" fillId="0" borderId="37" applyNumberFormat="0" applyFont="0" applyFill="0" applyAlignment="0" applyProtection="0"/>
    <xf numFmtId="172" fontId="68" fillId="0" borderId="37" applyNumberFormat="0" applyFont="0" applyFill="0" applyAlignment="0" applyProtection="0"/>
    <xf numFmtId="172" fontId="13" fillId="0" borderId="0"/>
    <xf numFmtId="172" fontId="68" fillId="0" borderId="18" applyNumberFormat="0" applyFont="0" applyFill="0" applyAlignment="0" applyProtection="0"/>
    <xf numFmtId="172" fontId="68" fillId="0" borderId="18" applyNumberFormat="0" applyFont="0" applyFill="0" applyAlignment="0" applyProtection="0"/>
    <xf numFmtId="172" fontId="68" fillId="0" borderId="18" applyNumberFormat="0" applyFont="0" applyFill="0" applyAlignment="0" applyProtection="0"/>
    <xf numFmtId="172" fontId="13" fillId="0" borderId="0"/>
    <xf numFmtId="172" fontId="68" fillId="0" borderId="30" applyNumberFormat="0" applyFont="0" applyFill="0" applyAlignment="0" applyProtection="0"/>
    <xf numFmtId="172" fontId="68" fillId="0" borderId="30" applyNumberFormat="0" applyFont="0" applyFill="0" applyAlignment="0" applyProtection="0"/>
    <xf numFmtId="172" fontId="68" fillId="0" borderId="30" applyNumberFormat="0" applyFont="0" applyFill="0" applyAlignment="0" applyProtection="0"/>
    <xf numFmtId="172" fontId="13" fillId="0" borderId="0"/>
    <xf numFmtId="172" fontId="68" fillId="0" borderId="30" applyNumberFormat="0" applyFont="0" applyFill="0" applyAlignment="0" applyProtection="0"/>
    <xf numFmtId="172" fontId="68" fillId="0" borderId="30" applyNumberFormat="0" applyFont="0" applyFill="0" applyAlignment="0" applyProtection="0"/>
    <xf numFmtId="172" fontId="13" fillId="0" borderId="0"/>
    <xf numFmtId="172" fontId="68" fillId="0" borderId="30" applyNumberFormat="0" applyFont="0" applyFill="0" applyAlignment="0" applyProtection="0"/>
    <xf numFmtId="172" fontId="13" fillId="0" borderId="0"/>
    <xf numFmtId="0" fontId="104" fillId="0" borderId="34" applyNumberFormat="0" applyFont="0" applyFill="0" applyAlignment="0" applyProtection="0"/>
    <xf numFmtId="237" fontId="123" fillId="0" borderId="6" applyNumberFormat="0" applyFill="0" applyAlignment="0" applyProtection="0">
      <alignment horizontal="center"/>
    </xf>
    <xf numFmtId="238" fontId="123" fillId="0" borderId="34" applyFill="0" applyAlignment="0" applyProtection="0">
      <alignment horizontal="center"/>
    </xf>
    <xf numFmtId="0" fontId="104" fillId="0" borderId="34" applyNumberFormat="0" applyFont="0" applyFill="0" applyAlignment="0" applyProtection="0"/>
    <xf numFmtId="239" fontId="124" fillId="0" borderId="0" applyFont="0" applyFill="0" applyBorder="0" applyAlignment="0" applyProtection="0"/>
    <xf numFmtId="240" fontId="7" fillId="85" borderId="36" applyFont="0" applyFill="0" applyBorder="0" applyAlignment="0" applyProtection="0"/>
    <xf numFmtId="240" fontId="7" fillId="85" borderId="36" applyFont="0" applyFill="0" applyBorder="0" applyAlignment="0" applyProtection="0"/>
    <xf numFmtId="240" fontId="7" fillId="85" borderId="36" applyFont="0" applyFill="0" applyBorder="0" applyAlignment="0" applyProtection="0"/>
    <xf numFmtId="172" fontId="13" fillId="0" borderId="0"/>
    <xf numFmtId="241" fontId="7" fillId="85" borderId="35" applyFont="0" applyFill="0" applyBorder="0" applyAlignment="0" applyProtection="0"/>
    <xf numFmtId="172" fontId="124" fillId="0" borderId="0" applyFont="0" applyFill="0" applyBorder="0" applyAlignment="0" applyProtection="0"/>
    <xf numFmtId="172" fontId="62" fillId="0" borderId="0">
      <alignment horizontal="right"/>
    </xf>
    <xf numFmtId="172" fontId="62" fillId="0" borderId="0">
      <alignment horizontal="right"/>
    </xf>
    <xf numFmtId="172" fontId="62" fillId="0" borderId="0">
      <alignment horizontal="right"/>
    </xf>
    <xf numFmtId="172" fontId="13" fillId="0" borderId="0"/>
    <xf numFmtId="172" fontId="125" fillId="0" borderId="34">
      <alignment horizontal="centerContinuous"/>
    </xf>
    <xf numFmtId="172" fontId="125" fillId="0" borderId="34">
      <alignment horizontal="centerContinuous"/>
    </xf>
    <xf numFmtId="172" fontId="125" fillId="0" borderId="34">
      <alignment horizontal="centerContinuous"/>
    </xf>
    <xf numFmtId="172" fontId="13" fillId="0" borderId="0"/>
    <xf numFmtId="8" fontId="15" fillId="0" borderId="0">
      <alignment horizontal="right"/>
    </xf>
    <xf numFmtId="8" fontId="15" fillId="0" borderId="0">
      <alignment horizontal="right"/>
    </xf>
    <xf numFmtId="172" fontId="13" fillId="0" borderId="0"/>
    <xf numFmtId="172" fontId="126" fillId="0" borderId="0">
      <alignment horizontal="right"/>
    </xf>
    <xf numFmtId="172" fontId="126" fillId="0" borderId="0">
      <alignment horizontal="right"/>
    </xf>
    <xf numFmtId="172" fontId="126" fillId="0" borderId="0">
      <alignment horizontal="right"/>
    </xf>
    <xf numFmtId="0" fontId="127" fillId="0" borderId="0">
      <alignment horizontal="right"/>
    </xf>
    <xf numFmtId="172" fontId="13" fillId="0" borderId="0"/>
    <xf numFmtId="0" fontId="104" fillId="0" borderId="0" applyNumberFormat="0" applyFill="0" applyBorder="0" applyAlignment="0" applyProtection="0"/>
    <xf numFmtId="235" fontId="104" fillId="0" borderId="0" applyFont="0" applyFill="0" applyBorder="0" applyAlignment="0" applyProtection="0"/>
    <xf numFmtId="0" fontId="128" fillId="0" borderId="0"/>
    <xf numFmtId="172" fontId="83" fillId="0" borderId="0"/>
    <xf numFmtId="172" fontId="83" fillId="0" borderId="0"/>
    <xf numFmtId="172" fontId="83" fillId="0" borderId="0"/>
    <xf numFmtId="172" fontId="13" fillId="0" borderId="0"/>
    <xf numFmtId="0" fontId="100" fillId="47" borderId="0"/>
    <xf numFmtId="242" fontId="7" fillId="0" borderId="0" applyFill="0" applyBorder="0" applyAlignment="0"/>
    <xf numFmtId="243" fontId="7" fillId="0" borderId="0" applyFill="0" applyBorder="0" applyAlignment="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0" fontId="130" fillId="15" borderId="93"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0" fontId="131" fillId="61"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31" fillId="61"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0" fontId="131" fillId="47" borderId="110" applyNumberFormat="0" applyAlignment="0" applyProtection="0"/>
    <xf numFmtId="0" fontId="131" fillId="61" borderId="110" applyNumberFormat="0" applyAlignment="0" applyProtection="0"/>
    <xf numFmtId="172" fontId="129" fillId="47" borderId="110" applyNumberFormat="0" applyAlignment="0" applyProtection="0"/>
    <xf numFmtId="172" fontId="13" fillId="0" borderId="0"/>
    <xf numFmtId="172"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0" fontId="131" fillId="47" borderId="110" applyNumberFormat="0" applyAlignment="0" applyProtection="0"/>
    <xf numFmtId="0" fontId="131" fillId="61" borderId="110" applyNumberFormat="0" applyAlignment="0" applyProtection="0"/>
    <xf numFmtId="0"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0" fontId="131" fillId="47" borderId="110" applyNumberFormat="0" applyAlignment="0" applyProtection="0"/>
    <xf numFmtId="0" fontId="131" fillId="61" borderId="110" applyNumberFormat="0" applyAlignment="0" applyProtection="0"/>
    <xf numFmtId="0" fontId="131" fillId="61" borderId="110" applyNumberFormat="0" applyAlignment="0" applyProtection="0"/>
    <xf numFmtId="172" fontId="13" fillId="0" borderId="0"/>
    <xf numFmtId="172" fontId="132" fillId="15" borderId="93" applyNumberFormat="0" applyAlignment="0" applyProtection="0"/>
    <xf numFmtId="0" fontId="131" fillId="47" borderId="110" applyNumberFormat="0" applyAlignment="0" applyProtection="0"/>
    <xf numFmtId="0" fontId="131" fillId="47" borderId="110" applyNumberFormat="0" applyAlignment="0" applyProtection="0"/>
    <xf numFmtId="0" fontId="131" fillId="61" borderId="110" applyNumberFormat="0" applyAlignment="0" applyProtection="0"/>
    <xf numFmtId="0"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39" fontId="106" fillId="86" borderId="0" applyNumberFormat="0" applyFont="0" applyBorder="0" applyAlignment="0"/>
    <xf numFmtId="39" fontId="106" fillId="86" borderId="0" applyNumberFormat="0" applyFont="0" applyBorder="0" applyAlignment="0"/>
    <xf numFmtId="244" fontId="62" fillId="86" borderId="0" applyNumberFormat="0" applyFont="0" applyBorder="0" applyAlignment="0"/>
    <xf numFmtId="172" fontId="13" fillId="0" borderId="0"/>
    <xf numFmtId="172" fontId="133" fillId="0" borderId="0"/>
    <xf numFmtId="172" fontId="133" fillId="0" borderId="0"/>
    <xf numFmtId="172" fontId="133" fillId="0" borderId="0"/>
    <xf numFmtId="172" fontId="13" fillId="0" borderId="0"/>
    <xf numFmtId="245" fontId="62" fillId="0" borderId="0"/>
    <xf numFmtId="0" fontId="104" fillId="0" borderId="0" applyNumberFormat="0" applyFont="0" applyFill="0" applyBorder="0" applyProtection="0">
      <alignment horizontal="center"/>
    </xf>
    <xf numFmtId="172" fontId="121" fillId="0" borderId="34" applyNumberFormat="0" applyFont="0" applyFill="0" applyProtection="0">
      <alignment horizontal="centerContinuous" vertical="center"/>
    </xf>
    <xf numFmtId="172" fontId="121" fillId="0" borderId="34" applyNumberFormat="0" applyFont="0" applyFill="0" applyProtection="0">
      <alignment horizontal="centerContinuous" vertical="center"/>
    </xf>
    <xf numFmtId="172" fontId="121" fillId="0" borderId="34" applyNumberFormat="0" applyFont="0" applyFill="0" applyProtection="0">
      <alignment horizontal="centerContinuous" vertical="center"/>
    </xf>
    <xf numFmtId="172" fontId="13" fillId="0" borderId="0"/>
    <xf numFmtId="0" fontId="62" fillId="0" borderId="0">
      <alignment horizontal="centerContinuous"/>
    </xf>
    <xf numFmtId="172" fontId="13" fillId="0" borderId="0"/>
    <xf numFmtId="172" fontId="62" fillId="0" borderId="0" applyNumberFormat="0" applyFont="0" applyFill="0" applyBorder="0" applyProtection="0">
      <alignment horizontal="centerContinuous"/>
    </xf>
    <xf numFmtId="172" fontId="62" fillId="0" borderId="0" applyNumberFormat="0" applyFont="0" applyFill="0" applyBorder="0" applyProtection="0">
      <alignment horizontal="centerContinuous"/>
    </xf>
    <xf numFmtId="172" fontId="62" fillId="0" borderId="0" applyNumberFormat="0" applyFont="0" applyFill="0" applyBorder="0" applyProtection="0">
      <alignment horizontal="centerContinuous"/>
    </xf>
    <xf numFmtId="172" fontId="13" fillId="0" borderId="0"/>
    <xf numFmtId="172" fontId="23" fillId="0" borderId="0" applyFill="0" applyBorder="0" applyProtection="0">
      <alignment horizontal="center" vertical="center"/>
    </xf>
    <xf numFmtId="0" fontId="46" fillId="0" borderId="0" applyFill="0" applyBorder="0" applyProtection="0">
      <alignment horizontal="center"/>
      <protection locked="0"/>
    </xf>
    <xf numFmtId="0" fontId="20" fillId="0" borderId="0"/>
    <xf numFmtId="43" fontId="134" fillId="0" borderId="0" applyFill="0" applyBorder="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0" fontId="136" fillId="16" borderId="96"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0" fontId="135" fillId="61"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0" fontId="135" fillId="61"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0" fontId="135" fillId="61" borderId="111" applyNumberFormat="0" applyAlignment="0" applyProtection="0"/>
    <xf numFmtId="172" fontId="137" fillId="16" borderId="96" applyNumberFormat="0" applyAlignment="0" applyProtection="0"/>
    <xf numFmtId="0" fontId="135" fillId="87" borderId="112" applyNumberFormat="0" applyAlignment="0" applyProtection="0"/>
    <xf numFmtId="0" fontId="135" fillId="61"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0" fontId="138" fillId="0" borderId="0" applyNumberFormat="0" applyAlignment="0"/>
    <xf numFmtId="246" fontId="139" fillId="3" borderId="21" applyNumberFormat="0">
      <alignment horizontal="center" wrapText="1"/>
      <protection locked="0"/>
    </xf>
    <xf numFmtId="246" fontId="139" fillId="3" borderId="21" applyNumberFormat="0">
      <alignment horizontal="center" wrapText="1"/>
      <protection locked="0"/>
    </xf>
    <xf numFmtId="246" fontId="139" fillId="3" borderId="21" applyNumberFormat="0">
      <alignment horizontal="center" wrapText="1"/>
      <protection locked="0"/>
    </xf>
    <xf numFmtId="246" fontId="139" fillId="3" borderId="21" applyNumberFormat="0">
      <alignment horizontal="center" wrapText="1"/>
      <protection locked="0"/>
    </xf>
    <xf numFmtId="246" fontId="139" fillId="3" borderId="21" applyNumberFormat="0">
      <alignment horizontal="center" wrapText="1"/>
      <protection locked="0"/>
    </xf>
    <xf numFmtId="172" fontId="13" fillId="0" borderId="0"/>
    <xf numFmtId="172" fontId="15" fillId="0" borderId="0" applyNumberFormat="0" applyFill="0" applyBorder="0" applyAlignment="0" applyProtection="0"/>
    <xf numFmtId="172" fontId="140" fillId="0" borderId="0" applyNumberFormat="0" applyFill="0" applyBorder="0" applyAlignment="0" applyProtection="0"/>
    <xf numFmtId="172" fontId="140" fillId="0" borderId="0" applyNumberFormat="0" applyFill="0" applyBorder="0" applyAlignment="0" applyProtection="0"/>
    <xf numFmtId="172" fontId="140" fillId="0" borderId="0" applyNumberFormat="0" applyFill="0" applyBorder="0" applyAlignment="0" applyProtection="0"/>
    <xf numFmtId="0" fontId="140"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7"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0" fontId="7" fillId="0" borderId="0" applyNumberFormat="0" applyFill="0" applyBorder="0" applyAlignment="0" applyProtection="0"/>
    <xf numFmtId="172" fontId="7" fillId="0" borderId="34" applyNumberFormat="0" applyFill="0" applyBorder="0" applyAlignment="0" applyProtection="0">
      <alignment horizontal="center"/>
    </xf>
    <xf numFmtId="172" fontId="7" fillId="0" borderId="34" applyNumberFormat="0" applyFill="0" applyBorder="0" applyAlignment="0" applyProtection="0">
      <alignment horizontal="center"/>
    </xf>
    <xf numFmtId="172" fontId="7" fillId="0" borderId="34" applyNumberFormat="0" applyFill="0" applyBorder="0" applyAlignment="0" applyProtection="0">
      <alignment horizontal="center"/>
    </xf>
    <xf numFmtId="0" fontId="104" fillId="0" borderId="34" applyNumberFormat="0" applyFill="0" applyBorder="0" applyAlignment="0" applyProtection="0">
      <alignment horizontal="center"/>
    </xf>
    <xf numFmtId="172" fontId="13" fillId="0" borderId="0"/>
    <xf numFmtId="38" fontId="119" fillId="0" borderId="0" applyNumberFormat="0" applyFill="0" applyBorder="0" applyAlignment="0" applyProtection="0">
      <protection locked="0"/>
    </xf>
    <xf numFmtId="38" fontId="141" fillId="0" borderId="0" applyNumberFormat="0" applyFill="0" applyBorder="0" applyAlignment="0" applyProtection="0">
      <protection locked="0"/>
    </xf>
    <xf numFmtId="38" fontId="142" fillId="0" borderId="0" applyNumberFormat="0" applyFill="0" applyBorder="0" applyAlignment="0" applyProtection="0">
      <protection locked="0"/>
    </xf>
    <xf numFmtId="172" fontId="121" fillId="0" borderId="0" applyNumberFormat="0" applyFill="0" applyBorder="0" applyProtection="0">
      <alignment horizontal="center" vertical="center"/>
    </xf>
    <xf numFmtId="172" fontId="121" fillId="0" borderId="0" applyNumberFormat="0" applyFill="0" applyBorder="0" applyProtection="0">
      <alignment horizontal="center" vertical="center"/>
    </xf>
    <xf numFmtId="172" fontId="121" fillId="0" borderId="0" applyNumberFormat="0" applyFill="0" applyBorder="0" applyProtection="0">
      <alignment horizontal="center" vertical="center"/>
    </xf>
    <xf numFmtId="172" fontId="13" fillId="0" borderId="0"/>
    <xf numFmtId="0" fontId="46" fillId="0" borderId="16">
      <alignment horizontal="center"/>
    </xf>
    <xf numFmtId="0" fontId="143" fillId="88"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34" fontId="62" fillId="0" borderId="0" applyFont="0" applyFill="0" applyBorder="0" applyAlignment="0" applyProtection="0">
      <protection locked="0"/>
    </xf>
    <xf numFmtId="40" fontId="62" fillId="0" borderId="0" applyFont="0" applyFill="0" applyBorder="0" applyAlignment="0" applyProtection="0">
      <protection locked="0"/>
    </xf>
    <xf numFmtId="41" fontId="145" fillId="0" borderId="0">
      <alignment vertical="center"/>
    </xf>
    <xf numFmtId="41" fontId="62" fillId="0" borderId="0" applyFont="0" applyFill="0" applyBorder="0" applyAlignment="0" applyProtection="0"/>
    <xf numFmtId="41" fontId="96" fillId="0" borderId="0" applyFont="0" applyFill="0" applyBorder="0" applyAlignment="0" applyProtection="0"/>
    <xf numFmtId="248"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249" fontId="7" fillId="0" borderId="0" applyFont="0" applyFill="0" applyBorder="0" applyAlignment="0" applyProtection="0"/>
    <xf numFmtId="250" fontId="7" fillId="0" borderId="0" applyFont="0" applyFill="0" applyBorder="0" applyAlignment="0" applyProtection="0">
      <alignment horizontal="center"/>
    </xf>
    <xf numFmtId="248" fontId="7" fillId="0" borderId="0" applyFont="0" applyFill="0" applyBorder="0" applyAlignment="0" applyProtection="0">
      <alignment horizontal="right"/>
    </xf>
    <xf numFmtId="5" fontId="70" fillId="0" borderId="32" applyFill="0" applyBorder="0" applyProtection="0"/>
    <xf numFmtId="5" fontId="70" fillId="0" borderId="32" applyFill="0" applyBorder="0" applyProtection="0"/>
    <xf numFmtId="5" fontId="70" fillId="0" borderId="32" applyFill="0" applyBorder="0" applyProtection="0"/>
    <xf numFmtId="172" fontId="13" fillId="0" borderId="0"/>
    <xf numFmtId="251" fontId="146" fillId="0" borderId="0" applyFont="0" applyFill="0" applyBorder="0" applyAlignment="0" applyProtection="0">
      <alignment horizontal="right"/>
    </xf>
    <xf numFmtId="5" fontId="70" fillId="0" borderId="32" applyFill="0" applyBorder="0" applyProtection="0"/>
    <xf numFmtId="5" fontId="70" fillId="0" borderId="32" applyFill="0" applyBorder="0" applyProtection="0"/>
    <xf numFmtId="5" fontId="70" fillId="0" borderId="32" applyFill="0" applyBorder="0" applyProtection="0"/>
    <xf numFmtId="172" fontId="13" fillId="0" borderId="0"/>
    <xf numFmtId="252" fontId="7" fillId="0" borderId="0" applyFont="0" applyFill="0" applyBorder="0" applyAlignment="0" applyProtection="0"/>
    <xf numFmtId="37" fontId="70" fillId="0" borderId="32" applyFill="0" applyBorder="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alignment vertical="top"/>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alignment vertical="top"/>
    </xf>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7" fillId="0" borderId="0" applyFont="0" applyFill="0" applyBorder="0" applyAlignment="0" applyProtection="0"/>
    <xf numFmtId="43" fontId="123" fillId="0" borderId="0" applyFont="0" applyFill="0" applyBorder="0" applyAlignment="0" applyProtection="0"/>
    <xf numFmtId="172" fontId="13" fillId="0" borderId="0"/>
    <xf numFmtId="43" fontId="5"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0" fontId="86" fillId="0" borderId="0" applyFont="0" applyFill="0" applyBorder="0" applyAlignment="0" applyProtection="0"/>
    <xf numFmtId="43" fontId="83"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8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0" fontId="86" fillId="0" borderId="0" applyFont="0" applyFill="0" applyBorder="0" applyAlignment="0" applyProtection="0"/>
    <xf numFmtId="172" fontId="13" fillId="0" borderId="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172" fontId="13" fillId="0" borderId="0"/>
    <xf numFmtId="43" fontId="7" fillId="0" borderId="0" applyFont="0" applyFill="0" applyBorder="0" applyAlignment="0" applyProtection="0"/>
    <xf numFmtId="172" fontId="13" fillId="0" borderId="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5"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5"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172" fontId="13" fillId="0" borderId="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172" fontId="13" fillId="0" borderId="0"/>
    <xf numFmtId="43" fontId="62"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149" fillId="0" borderId="0" applyFont="0" applyFill="0" applyBorder="0" applyAlignment="0" applyProtection="0"/>
    <xf numFmtId="43" fontId="147" fillId="0" borderId="0" applyFont="0" applyFill="0" applyBorder="0" applyAlignment="0" applyProtection="0"/>
    <xf numFmtId="43" fontId="149" fillId="0" borderId="0" applyFont="0" applyFill="0" applyBorder="0" applyAlignment="0" applyProtection="0"/>
    <xf numFmtId="172" fontId="13" fillId="0" borderId="0"/>
    <xf numFmtId="172" fontId="13" fillId="0" borderId="0"/>
    <xf numFmtId="43" fontId="149"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2" fontId="13" fillId="0" borderId="0"/>
    <xf numFmtId="43" fontId="96" fillId="0" borderId="0" applyFont="0" applyFill="0" applyBorder="0" applyAlignment="0" applyProtection="0"/>
    <xf numFmtId="43" fontId="20" fillId="0" borderId="0" applyFont="0" applyFill="0" applyBorder="0" applyAlignment="0" applyProtection="0"/>
    <xf numFmtId="41" fontId="62" fillId="0" borderId="0" applyFill="0" applyBorder="0" applyAlignment="0" applyProtection="0"/>
    <xf numFmtId="253" fontId="7" fillId="0" borderId="0" applyFont="0" applyFill="0" applyBorder="0" applyAlignment="0" applyProtection="0">
      <alignment horizontal="right"/>
    </xf>
    <xf numFmtId="43" fontId="149"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253" fontId="7" fillId="0" borderId="0" applyFont="0" applyFill="0" applyBorder="0" applyAlignment="0" applyProtection="0">
      <alignment horizontal="right"/>
    </xf>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172" fontId="13" fillId="0" borderId="0"/>
    <xf numFmtId="43" fontId="5"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3" fillId="0" borderId="0"/>
    <xf numFmtId="43" fontId="13" fillId="0" borderId="0" applyFont="0" applyFill="0" applyBorder="0" applyAlignment="0" applyProtection="0"/>
    <xf numFmtId="43" fontId="86"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172" fontId="13" fillId="0" borderId="0"/>
    <xf numFmtId="43" fontId="62"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172" fontId="13" fillId="0" borderId="0"/>
    <xf numFmtId="43" fontId="62"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13"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2" fillId="0" borderId="0" applyFont="0" applyFill="0" applyBorder="0" applyAlignment="0" applyProtection="0"/>
    <xf numFmtId="172" fontId="13"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6" fillId="0" borderId="0" applyFont="0" applyFill="0" applyBorder="0" applyAlignment="0" applyProtection="0"/>
    <xf numFmtId="43" fontId="15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43" fontId="147" fillId="0" borderId="0" applyFont="0" applyFill="0" applyBorder="0" applyAlignment="0" applyProtection="0"/>
    <xf numFmtId="172" fontId="13" fillId="0" borderId="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3" fillId="0" borderId="0"/>
    <xf numFmtId="43" fontId="96" fillId="0" borderId="0" applyFont="0" applyFill="0" applyBorder="0" applyAlignment="0" applyProtection="0"/>
    <xf numFmtId="43" fontId="7" fillId="0" borderId="0" applyFont="0" applyFill="0" applyBorder="0" applyAlignment="0" applyProtection="0"/>
    <xf numFmtId="172" fontId="13" fillId="0" borderId="0"/>
    <xf numFmtId="43" fontId="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172" fontId="1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2"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62"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62"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9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97"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172" fontId="13" fillId="0" borderId="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15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232" fontId="62" fillId="0" borderId="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254" fontId="7" fillId="0" borderId="0" applyFont="0" applyFill="0" applyBorder="0" applyAlignment="0" applyProtection="0"/>
    <xf numFmtId="3" fontId="152" fillId="0" borderId="0" applyFont="0" applyFill="0" applyBorder="0" applyAlignment="0" applyProtection="0"/>
    <xf numFmtId="3" fontId="7" fillId="0" borderId="0" applyFill="0" applyBorder="0" applyAlignment="0" applyProtection="0"/>
    <xf numFmtId="172" fontId="13" fillId="0" borderId="0"/>
    <xf numFmtId="172" fontId="153" fillId="0" borderId="0"/>
    <xf numFmtId="172" fontId="153" fillId="0" borderId="0"/>
    <xf numFmtId="172" fontId="153" fillId="0" borderId="0"/>
    <xf numFmtId="172" fontId="13" fillId="0" borderId="0"/>
    <xf numFmtId="172" fontId="62" fillId="0" borderId="0">
      <alignment horizontal="right"/>
    </xf>
    <xf numFmtId="172" fontId="62" fillId="0" borderId="0">
      <alignment horizontal="right"/>
    </xf>
    <xf numFmtId="172" fontId="62" fillId="0" borderId="0">
      <alignment horizontal="right"/>
    </xf>
    <xf numFmtId="172" fontId="13" fillId="0" borderId="0"/>
    <xf numFmtId="38" fontId="119" fillId="0" borderId="0" applyFont="0" applyFill="0" applyBorder="0" applyAlignment="0" applyProtection="0">
      <protection locked="0"/>
    </xf>
    <xf numFmtId="3" fontId="154" fillId="0" borderId="0">
      <protection locked="0"/>
    </xf>
    <xf numFmtId="0" fontId="8" fillId="0" borderId="0" applyFill="0" applyBorder="0" applyAlignment="0" applyProtection="0">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172" fontId="13" fillId="0" borderId="0"/>
    <xf numFmtId="0" fontId="39" fillId="0" borderId="0" applyNumberFormat="0" applyAlignment="0">
      <alignment horizontal="left"/>
    </xf>
    <xf numFmtId="172" fontId="39" fillId="0" borderId="0" applyNumberFormat="0" applyAlignment="0">
      <alignment horizontal="left"/>
    </xf>
    <xf numFmtId="172" fontId="13" fillId="0" borderId="0"/>
    <xf numFmtId="172" fontId="153" fillId="0" borderId="0"/>
    <xf numFmtId="172" fontId="153" fillId="0" borderId="0"/>
    <xf numFmtId="172" fontId="153" fillId="0" borderId="0"/>
    <xf numFmtId="172" fontId="13" fillId="0" borderId="0"/>
    <xf numFmtId="6" fontId="62" fillId="0" borderId="0" applyFont="0" applyFill="0" applyBorder="0" applyAlignment="0" applyProtection="0">
      <protection locked="0"/>
    </xf>
    <xf numFmtId="8" fontId="62" fillId="0" borderId="0" applyFont="0" applyFill="0" applyBorder="0" applyAlignment="0" applyProtection="0">
      <protection locked="0"/>
    </xf>
    <xf numFmtId="42" fontId="62" fillId="0" borderId="0" applyFont="0" applyFill="0" applyBorder="0" applyAlignment="0" applyProtection="0"/>
    <xf numFmtId="42" fontId="96" fillId="0" borderId="0" applyFont="0" applyFill="0" applyBorder="0" applyAlignment="0" applyProtection="0"/>
    <xf numFmtId="235" fontId="15" fillId="0" borderId="0" applyFont="0" applyFill="0" applyBorder="0" applyAlignment="0"/>
    <xf numFmtId="235" fontId="15" fillId="0" borderId="0" applyFont="0" applyFill="0" applyBorder="0" applyAlignment="0"/>
    <xf numFmtId="255" fontId="62" fillId="0" borderId="0" applyFont="0" applyFill="0" applyBorder="0" applyAlignment="0" applyProtection="0"/>
    <xf numFmtId="172" fontId="13" fillId="0" borderId="0"/>
    <xf numFmtId="8" fontId="104" fillId="0" borderId="0" applyBorder="0"/>
    <xf numFmtId="8" fontId="155" fillId="0" borderId="113">
      <protection locked="0"/>
    </xf>
    <xf numFmtId="172" fontId="106" fillId="0" borderId="0" applyFont="0" applyFill="0" applyBorder="0" applyAlignment="0" applyProtection="0"/>
    <xf numFmtId="0" fontId="106" fillId="0" borderId="0" applyFont="0" applyFill="0" applyBorder="0" applyAlignment="0" applyProtection="0"/>
    <xf numFmtId="172" fontId="106" fillId="0" borderId="0" applyFont="0" applyFill="0" applyBorder="0" applyAlignment="0" applyProtection="0"/>
    <xf numFmtId="172" fontId="13" fillId="0" borderId="0"/>
    <xf numFmtId="172" fontId="106" fillId="0" borderId="0" applyFont="0" applyFill="0" applyBorder="0" applyAlignment="0" applyProtection="0"/>
    <xf numFmtId="172" fontId="106" fillId="0" borderId="0" applyFont="0" applyFill="0" applyBorder="0" applyAlignment="0" applyProtection="0"/>
    <xf numFmtId="172" fontId="13" fillId="0" borderId="0"/>
    <xf numFmtId="172" fontId="13" fillId="0" borderId="0"/>
    <xf numFmtId="256" fontId="7" fillId="0" borderId="0" applyFont="0" applyFill="0" applyBorder="0" applyAlignment="0" applyProtection="0">
      <alignment horizontal="right"/>
    </xf>
    <xf numFmtId="257" fontId="146" fillId="0" borderId="0" applyFont="0" applyFill="0" applyBorder="0" applyAlignment="0" applyProtection="0">
      <alignment horizontal="right"/>
    </xf>
    <xf numFmtId="44" fontId="14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44" fontId="156" fillId="0" borderId="0" applyFont="0" applyFill="0" applyBorder="0" applyAlignment="0" applyProtection="0"/>
    <xf numFmtId="44" fontId="96"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147"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172" fontId="13" fillId="0" borderId="0"/>
    <xf numFmtId="44" fontId="5"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5" fillId="0" borderId="0" applyFont="0" applyFill="0" applyBorder="0" applyAlignment="0" applyProtection="0"/>
    <xf numFmtId="44" fontId="7" fillId="0" borderId="0" applyFont="0" applyFill="0" applyBorder="0" applyAlignment="0" applyProtection="0"/>
    <xf numFmtId="44" fontId="147" fillId="0" borderId="0" applyFont="0" applyFill="0" applyBorder="0" applyAlignment="0" applyProtection="0"/>
    <xf numFmtId="172" fontId="13" fillId="0" borderId="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44" fontId="15" fillId="0" borderId="0" applyFont="0" applyFill="0" applyBorder="0" applyAlignment="0" applyProtection="0"/>
    <xf numFmtId="7"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3" fillId="0" borderId="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172" fontId="13" fillId="0" borderId="0"/>
    <xf numFmtId="44" fontId="7" fillId="0" borderId="0" applyFont="0" applyFill="0" applyBorder="0" applyAlignment="0" applyProtection="0"/>
    <xf numFmtId="44" fontId="150" fillId="0" borderId="0" applyFont="0" applyFill="0" applyBorder="0" applyAlignment="0" applyProtection="0"/>
    <xf numFmtId="44" fontId="7" fillId="0" borderId="0" applyFont="0" applyFill="0" applyBorder="0" applyAlignment="0" applyProtection="0"/>
    <xf numFmtId="172" fontId="13" fillId="0" borderId="0"/>
    <xf numFmtId="44" fontId="1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4"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172" fontId="13" fillId="0" borderId="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44" fontId="5" fillId="0" borderId="0" applyFont="0" applyFill="0" applyBorder="0" applyAlignment="0" applyProtection="0"/>
    <xf numFmtId="44" fontId="2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3"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6"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3" fillId="0" borderId="0"/>
    <xf numFmtId="172" fontId="13" fillId="0" borderId="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6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58" fillId="0" borderId="0" applyFont="0" applyFill="0" applyBorder="0" applyAlignment="0" applyProtection="0"/>
    <xf numFmtId="44" fontId="14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7" fontId="62" fillId="0" borderId="0" applyFont="0" applyFill="0" applyBorder="0" applyAlignment="0" applyProtection="0"/>
    <xf numFmtId="172" fontId="13" fillId="0" borderId="0"/>
    <xf numFmtId="44" fontId="20"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5"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63"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44" fontId="159" fillId="0" borderId="0" applyFont="0" applyFill="0" applyBorder="0" applyAlignment="0" applyProtection="0"/>
    <xf numFmtId="44" fontId="159"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172" fontId="13" fillId="0" borderId="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172" fontId="13" fillId="0" borderId="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147"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172" fontId="13" fillId="0" borderId="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47" fillId="0" borderId="0" applyFont="0" applyFill="0" applyBorder="0" applyAlignment="0" applyProtection="0"/>
    <xf numFmtId="172" fontId="13" fillId="0" borderId="0"/>
    <xf numFmtId="44" fontId="7" fillId="0" borderId="0" applyFont="0" applyFill="0" applyBorder="0" applyAlignment="0" applyProtection="0"/>
    <xf numFmtId="172" fontId="13" fillId="0" borderId="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6" fontId="7" fillId="0" borderId="0" applyFont="0" applyFill="0" applyBorder="0" applyAlignment="0" applyProtection="0"/>
    <xf numFmtId="6" fontId="7" fillId="0" borderId="0" applyFont="0" applyFill="0" applyBorder="0" applyAlignment="0" applyProtection="0"/>
    <xf numFmtId="5" fontId="7" fillId="2" borderId="0" applyBorder="0" applyAlignment="0" applyProtection="0"/>
    <xf numFmtId="6" fontId="7" fillId="0" borderId="0" applyFont="0" applyFill="0" applyBorder="0" applyAlignment="0" applyProtection="0"/>
    <xf numFmtId="0" fontId="7" fillId="0" borderId="0" applyFont="0" applyFill="0" applyBorder="0" applyAlignment="0" applyProtection="0"/>
    <xf numFmtId="5" fontId="7" fillId="2" borderId="0" applyBorder="0" applyAlignment="0" applyProtection="0"/>
    <xf numFmtId="258" fontId="7" fillId="0" borderId="0"/>
    <xf numFmtId="259" fontId="7" fillId="0" borderId="0"/>
    <xf numFmtId="8" fontId="7" fillId="46" borderId="0">
      <alignment horizontal="left"/>
    </xf>
    <xf numFmtId="8" fontId="7" fillId="46" borderId="0">
      <alignment horizontal="left"/>
    </xf>
    <xf numFmtId="8" fontId="7" fillId="46" borderId="0">
      <alignment horizontal="left"/>
    </xf>
    <xf numFmtId="8" fontId="7" fillId="46" borderId="0">
      <alignment horizontal="left"/>
    </xf>
    <xf numFmtId="7" fontId="43" fillId="0" borderId="0" applyFill="0" applyBorder="0" applyProtection="0"/>
    <xf numFmtId="0" fontId="72" fillId="3" borderId="18">
      <alignment horizontal="right"/>
    </xf>
    <xf numFmtId="260" fontId="7"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260" fontId="7" fillId="3" borderId="18">
      <alignment horizontal="right"/>
    </xf>
    <xf numFmtId="260" fontId="7"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60" fontId="7" fillId="3" borderId="18">
      <alignment horizontal="right"/>
    </xf>
    <xf numFmtId="260" fontId="7" fillId="3" borderId="18">
      <alignment horizontal="right"/>
    </xf>
    <xf numFmtId="260" fontId="7" fillId="3" borderId="18">
      <alignment horizontal="right"/>
    </xf>
    <xf numFmtId="0" fontId="72" fillId="3" borderId="18">
      <alignment horizontal="right"/>
    </xf>
    <xf numFmtId="260" fontId="7" fillId="3" borderId="18">
      <alignment horizontal="right"/>
    </xf>
    <xf numFmtId="260" fontId="7" fillId="3" borderId="18">
      <alignment horizontal="right"/>
    </xf>
    <xf numFmtId="260" fontId="7" fillId="3" borderId="18">
      <alignment horizontal="right"/>
    </xf>
    <xf numFmtId="260" fontId="7"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60" fontId="7" fillId="3" borderId="18">
      <alignment horizontal="right"/>
    </xf>
    <xf numFmtId="260" fontId="7" fillId="3" borderId="18">
      <alignment horizontal="right"/>
    </xf>
    <xf numFmtId="260" fontId="7" fillId="3" borderId="18">
      <alignment horizontal="right"/>
    </xf>
    <xf numFmtId="260" fontId="7"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80" fontId="160" fillId="0" borderId="0"/>
    <xf numFmtId="172" fontId="161" fillId="0" borderId="0">
      <alignment horizontal="right"/>
    </xf>
    <xf numFmtId="172" fontId="161" fillId="0" borderId="0">
      <alignment horizontal="right"/>
    </xf>
    <xf numFmtId="172" fontId="161" fillId="0" borderId="0">
      <alignment horizontal="right"/>
    </xf>
    <xf numFmtId="0" fontId="162" fillId="0" borderId="0">
      <alignment horizontal="right"/>
    </xf>
    <xf numFmtId="172" fontId="13" fillId="0" borderId="0"/>
    <xf numFmtId="235" fontId="7" fillId="0" borderId="0" applyNumberFormat="0">
      <alignment horizontal="right"/>
    </xf>
    <xf numFmtId="0" fontId="104" fillId="0" borderId="0" applyNumberFormat="0">
      <alignment horizontal="right"/>
    </xf>
    <xf numFmtId="261" fontId="15" fillId="81" borderId="0" applyFont="0" applyFill="0" applyBorder="0" applyAlignment="0" applyProtection="0">
      <alignment horizontal="right"/>
    </xf>
    <xf numFmtId="261" fontId="15" fillId="81" borderId="0" applyFont="0" applyFill="0" applyBorder="0" applyAlignment="0" applyProtection="0">
      <alignment horizontal="right"/>
    </xf>
    <xf numFmtId="172" fontId="13" fillId="0" borderId="0"/>
    <xf numFmtId="252" fontId="7" fillId="81" borderId="0" applyFill="0" applyBorder="0" applyAlignment="0" applyProtection="0">
      <alignment horizontal="right"/>
    </xf>
    <xf numFmtId="0" fontId="163" fillId="0" borderId="0"/>
    <xf numFmtId="15" fontId="46" fillId="0" borderId="0" applyFill="0" applyBorder="0" applyAlignment="0"/>
    <xf numFmtId="262" fontId="46" fillId="81" borderId="0" applyFont="0" applyFill="0" applyBorder="0" applyAlignment="0" applyProtection="0"/>
    <xf numFmtId="263" fontId="16" fillId="81" borderId="19" applyFont="0" applyFill="0" applyBorder="0" applyAlignment="0" applyProtection="0"/>
    <xf numFmtId="262" fontId="15" fillId="81" borderId="0" applyFont="0" applyFill="0" applyBorder="0" applyAlignment="0" applyProtection="0"/>
    <xf numFmtId="262" fontId="15" fillId="81" borderId="0" applyFont="0" applyFill="0" applyBorder="0" applyAlignment="0" applyProtection="0"/>
    <xf numFmtId="172" fontId="13" fillId="0" borderId="0"/>
    <xf numFmtId="17" fontId="46" fillId="0" borderId="0" applyFill="0" applyBorder="0">
      <alignment horizontal="right"/>
    </xf>
    <xf numFmtId="14" fontId="164" fillId="0" borderId="0">
      <alignment horizontal="left"/>
    </xf>
    <xf numFmtId="264" fontId="7" fillId="2" borderId="0" applyBorder="0" applyAlignment="0" applyProtection="0"/>
    <xf numFmtId="264" fontId="7" fillId="2" borderId="0" applyBorder="0" applyAlignment="0" applyProtection="0"/>
    <xf numFmtId="14" fontId="164" fillId="0" borderId="0">
      <alignment horizontal="left"/>
    </xf>
    <xf numFmtId="0" fontId="56" fillId="0" borderId="0" applyProtection="0"/>
    <xf numFmtId="14" fontId="164" fillId="0" borderId="0">
      <alignment horizontal="left"/>
    </xf>
    <xf numFmtId="14" fontId="164" fillId="0" borderId="0">
      <alignment horizontal="left"/>
    </xf>
    <xf numFmtId="14" fontId="164" fillId="0" borderId="0">
      <alignment horizontal="left"/>
    </xf>
    <xf numFmtId="14" fontId="164" fillId="0" borderId="0">
      <alignment horizontal="left"/>
    </xf>
    <xf numFmtId="14" fontId="164" fillId="0" borderId="0">
      <alignment horizontal="left"/>
    </xf>
    <xf numFmtId="265" fontId="7" fillId="0" borderId="0" applyFont="0" applyFill="0" applyBorder="0" applyAlignment="0" applyProtection="0"/>
    <xf numFmtId="266"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267" fontId="62" fillId="0" borderId="0" applyFont="0" applyFill="0" applyBorder="0" applyAlignment="0" applyProtection="0"/>
    <xf numFmtId="14" fontId="43" fillId="90" borderId="0" applyFill="0" applyBorder="0" applyProtection="0">
      <alignment horizontal="right"/>
    </xf>
    <xf numFmtId="14" fontId="62" fillId="0" borderId="0">
      <alignment horizontal="right"/>
      <protection locked="0"/>
    </xf>
    <xf numFmtId="3" fontId="165" fillId="0" borderId="114">
      <protection locked="0"/>
    </xf>
    <xf numFmtId="37" fontId="166" fillId="81" borderId="0" applyFont="0" applyFill="0" applyBorder="0" applyAlignment="0" applyProtection="0">
      <alignment horizontal="center"/>
    </xf>
    <xf numFmtId="3" fontId="83" fillId="0" borderId="0">
      <alignment horizontal="right"/>
    </xf>
    <xf numFmtId="252" fontId="83" fillId="0" borderId="0">
      <alignment horizontal="right"/>
    </xf>
    <xf numFmtId="4" fontId="83" fillId="0" borderId="0">
      <alignment horizontal="left"/>
    </xf>
    <xf numFmtId="268" fontId="83" fillId="0" borderId="0">
      <alignment horizontal="right"/>
    </xf>
    <xf numFmtId="269" fontId="7" fillId="0" borderId="0"/>
    <xf numFmtId="269" fontId="7" fillId="0" borderId="0"/>
    <xf numFmtId="269" fontId="7" fillId="0" borderId="0"/>
    <xf numFmtId="269" fontId="7" fillId="0" borderId="0"/>
    <xf numFmtId="270" fontId="7" fillId="0" borderId="0"/>
    <xf numFmtId="270" fontId="7" fillId="0" borderId="0"/>
    <xf numFmtId="270" fontId="7" fillId="0" borderId="0"/>
    <xf numFmtId="270" fontId="7" fillId="0" borderId="0"/>
    <xf numFmtId="234" fontId="7" fillId="0" borderId="0"/>
    <xf numFmtId="234" fontId="7" fillId="0" borderId="0"/>
    <xf numFmtId="234" fontId="7" fillId="0" borderId="0"/>
    <xf numFmtId="234" fontId="7" fillId="0" borderId="0"/>
    <xf numFmtId="40" fontId="7" fillId="0" borderId="0"/>
    <xf numFmtId="40" fontId="7" fillId="0" borderId="0"/>
    <xf numFmtId="40" fontId="7" fillId="0" borderId="0"/>
    <xf numFmtId="40" fontId="7" fillId="0" borderId="0"/>
    <xf numFmtId="271" fontId="7" fillId="0" borderId="0"/>
    <xf numFmtId="271" fontId="7" fillId="0" borderId="0"/>
    <xf numFmtId="271" fontId="7" fillId="0" borderId="0"/>
    <xf numFmtId="271" fontId="7" fillId="0" borderId="0"/>
    <xf numFmtId="272" fontId="7" fillId="0" borderId="0"/>
    <xf numFmtId="272" fontId="7" fillId="0" borderId="0"/>
    <xf numFmtId="272" fontId="7" fillId="0" borderId="0"/>
    <xf numFmtId="272" fontId="7" fillId="0" borderId="0"/>
    <xf numFmtId="273" fontId="7" fillId="0" borderId="0"/>
    <xf numFmtId="273" fontId="7" fillId="0" borderId="0"/>
    <xf numFmtId="273" fontId="7" fillId="0" borderId="0"/>
    <xf numFmtId="273" fontId="7" fillId="0" borderId="0"/>
    <xf numFmtId="274" fontId="46" fillId="3" borderId="0" applyFont="0" applyFill="0" applyBorder="0" applyAlignment="0" applyProtection="0">
      <alignment vertical="center"/>
    </xf>
    <xf numFmtId="275" fontId="7" fillId="3" borderId="0" applyFont="0" applyFill="0" applyBorder="0" applyAlignment="0" applyProtection="0">
      <alignment vertical="center"/>
    </xf>
    <xf numFmtId="39" fontId="46" fillId="5" borderId="0" applyFont="0" applyFill="0" applyBorder="0" applyAlignment="0" applyProtection="0">
      <alignment vertical="center"/>
    </xf>
    <xf numFmtId="276" fontId="75" fillId="0" borderId="0"/>
    <xf numFmtId="0" fontId="167" fillId="0" borderId="0"/>
    <xf numFmtId="172" fontId="154" fillId="0" borderId="0" applyAlignment="0"/>
    <xf numFmtId="172" fontId="154" fillId="0" borderId="0" applyAlignment="0"/>
    <xf numFmtId="172" fontId="154" fillId="0" borderId="0" applyAlignment="0"/>
    <xf numFmtId="172" fontId="13" fillId="0" borderId="0"/>
    <xf numFmtId="277" fontId="7" fillId="0" borderId="0" applyFont="0" applyFill="0" applyBorder="0" applyAlignment="0" applyProtection="0"/>
    <xf numFmtId="43" fontId="7" fillId="0" borderId="0" applyFont="0" applyFill="0" applyBorder="0" applyAlignment="0" applyProtection="0"/>
    <xf numFmtId="278" fontId="7" fillId="0" borderId="0" applyFont="0" applyFill="0" applyBorder="0" applyAlignment="0" applyProtection="0"/>
    <xf numFmtId="279" fontId="7" fillId="0" borderId="0"/>
    <xf numFmtId="172" fontId="168" fillId="0" borderId="0" applyFont="0" applyFill="0" applyBorder="0" applyAlignment="0" applyProtection="0"/>
    <xf numFmtId="172" fontId="168" fillId="0" borderId="0" applyFont="0" applyFill="0" applyBorder="0" applyAlignment="0" applyProtection="0"/>
    <xf numFmtId="172" fontId="168" fillId="0" borderId="0" applyFont="0" applyFill="0" applyBorder="0" applyAlignment="0" applyProtection="0"/>
    <xf numFmtId="172" fontId="13" fillId="0" borderId="0"/>
    <xf numFmtId="280" fontId="7" fillId="0" borderId="0" applyFont="0" applyFill="0" applyBorder="0" applyAlignment="0" applyProtection="0"/>
    <xf numFmtId="172" fontId="13" fillId="0" borderId="0"/>
    <xf numFmtId="255" fontId="106" fillId="0" borderId="0"/>
    <xf numFmtId="255" fontId="106" fillId="0" borderId="0"/>
    <xf numFmtId="172" fontId="13" fillId="0" borderId="0"/>
    <xf numFmtId="255" fontId="169" fillId="0" borderId="0">
      <protection locked="0"/>
    </xf>
    <xf numFmtId="7" fontId="106" fillId="0" borderId="0"/>
    <xf numFmtId="7" fontId="106" fillId="0" borderId="0"/>
    <xf numFmtId="172" fontId="13" fillId="0" borderId="0"/>
    <xf numFmtId="7" fontId="15" fillId="0" borderId="0"/>
    <xf numFmtId="7" fontId="15" fillId="0" borderId="0"/>
    <xf numFmtId="0" fontId="104" fillId="0" borderId="0" applyFont="0" applyFill="0" applyBorder="0" applyAlignment="0" applyProtection="0"/>
    <xf numFmtId="172" fontId="13" fillId="0" borderId="0"/>
    <xf numFmtId="281" fontId="7" fillId="0" borderId="115" applyNumberFormat="0" applyFont="0" applyFill="0" applyAlignment="0" applyProtection="0"/>
    <xf numFmtId="282" fontId="146" fillId="0" borderId="115" applyNumberFormat="0" applyFont="0" applyFill="0" applyAlignment="0" applyProtection="0"/>
    <xf numFmtId="0" fontId="104" fillId="0" borderId="48" applyNumberFormat="0" applyFont="0" applyFill="0" applyAlignment="0" applyProtection="0"/>
    <xf numFmtId="42" fontId="170" fillId="0" borderId="0" applyFill="0" applyBorder="0" applyAlignment="0" applyProtection="0"/>
    <xf numFmtId="172" fontId="171" fillId="0" borderId="116"/>
    <xf numFmtId="172" fontId="171" fillId="0" borderId="116"/>
    <xf numFmtId="172" fontId="171" fillId="0" borderId="116"/>
    <xf numFmtId="172" fontId="13" fillId="0" borderId="0"/>
    <xf numFmtId="41" fontId="170" fillId="0" borderId="0"/>
    <xf numFmtId="0" fontId="104" fillId="0" borderId="48" applyNumberFormat="0" applyFont="0" applyFill="0" applyAlignment="0" applyProtection="0"/>
    <xf numFmtId="0" fontId="104" fillId="0" borderId="21"/>
    <xf numFmtId="224" fontId="172" fillId="91" borderId="0">
      <alignment vertical="center"/>
    </xf>
    <xf numFmtId="224" fontId="12" fillId="0" borderId="0">
      <alignment vertical="center"/>
    </xf>
    <xf numFmtId="224" fontId="17" fillId="0" borderId="0">
      <alignment vertical="center"/>
    </xf>
    <xf numFmtId="224" fontId="173" fillId="5" borderId="117" applyNumberFormat="0" applyAlignment="0">
      <alignment horizontal="center" vertical="center"/>
    </xf>
    <xf numFmtId="224" fontId="174" fillId="5" borderId="0">
      <alignment horizontal="center" vertical="center"/>
    </xf>
    <xf numFmtId="14" fontId="175" fillId="5" borderId="0">
      <alignment horizontal="center" vertical="center"/>
    </xf>
    <xf numFmtId="17" fontId="176" fillId="5" borderId="0">
      <alignment horizontal="center" vertical="center"/>
    </xf>
    <xf numFmtId="224" fontId="15" fillId="0" borderId="0">
      <alignment vertical="center"/>
    </xf>
    <xf numFmtId="224" fontId="177" fillId="5" borderId="0">
      <alignment vertical="center"/>
    </xf>
    <xf numFmtId="224" fontId="178" fillId="5" borderId="0">
      <alignment vertical="center"/>
    </xf>
    <xf numFmtId="0" fontId="179" fillId="5" borderId="118">
      <alignment vertical="center"/>
    </xf>
    <xf numFmtId="0" fontId="172" fillId="5" borderId="118">
      <alignment vertical="center"/>
    </xf>
    <xf numFmtId="37" fontId="176" fillId="5" borderId="0">
      <alignment horizontal="left" vertical="center"/>
    </xf>
    <xf numFmtId="224" fontId="176" fillId="5" borderId="0">
      <alignment horizontal="center" vertical="center"/>
    </xf>
    <xf numFmtId="283" fontId="78" fillId="5" borderId="0">
      <alignment horizontal="right" vertical="center"/>
    </xf>
    <xf numFmtId="0" fontId="78" fillId="5" borderId="0">
      <alignment horizontal="right" vertical="center"/>
    </xf>
    <xf numFmtId="0" fontId="180" fillId="5" borderId="0">
      <alignment horizontal="right" vertical="center"/>
    </xf>
    <xf numFmtId="0" fontId="180" fillId="5" borderId="30">
      <alignment horizontal="right" vertical="center"/>
    </xf>
    <xf numFmtId="0" fontId="75" fillId="5" borderId="118">
      <alignment horizontal="right" vertical="center"/>
    </xf>
    <xf numFmtId="252" fontId="78" fillId="5" borderId="0">
      <alignment horizontal="right" vertical="center"/>
    </xf>
    <xf numFmtId="4" fontId="78" fillId="5" borderId="0">
      <alignment horizontal="right" vertical="center"/>
    </xf>
    <xf numFmtId="252" fontId="75" fillId="5" borderId="34">
      <alignment horizontal="right" vertical="center"/>
    </xf>
    <xf numFmtId="0" fontId="75" fillId="5" borderId="34">
      <alignment horizontal="right" vertical="center"/>
    </xf>
    <xf numFmtId="0" fontId="74" fillId="5" borderId="0">
      <alignment horizontal="right" vertical="center"/>
    </xf>
    <xf numFmtId="284" fontId="75" fillId="5" borderId="0">
      <alignment horizontal="right" vertical="center"/>
    </xf>
    <xf numFmtId="224" fontId="172" fillId="0" borderId="0">
      <alignment vertical="center"/>
    </xf>
    <xf numFmtId="224" fontId="181" fillId="5" borderId="34" applyBorder="0">
      <alignment horizontal="left" vertical="center"/>
    </xf>
    <xf numFmtId="224" fontId="182" fillId="5" borderId="0">
      <alignment horizontal="left" vertical="center"/>
    </xf>
    <xf numFmtId="224" fontId="181" fillId="5" borderId="119">
      <alignment horizontal="left"/>
    </xf>
    <xf numFmtId="224" fontId="15" fillId="5" borderId="120">
      <alignment vertical="center"/>
    </xf>
    <xf numFmtId="224" fontId="15" fillId="5" borderId="121">
      <alignment vertical="center"/>
    </xf>
    <xf numFmtId="224" fontId="15" fillId="5" borderId="30">
      <alignment vertical="center"/>
    </xf>
    <xf numFmtId="224" fontId="175" fillId="5" borderId="122">
      <alignment horizontal="center" vertical="center"/>
    </xf>
    <xf numFmtId="224" fontId="8" fillId="0" borderId="0">
      <alignment vertical="center"/>
    </xf>
    <xf numFmtId="224" fontId="8" fillId="0" borderId="0">
      <alignment vertical="center"/>
    </xf>
    <xf numFmtId="224" fontId="8" fillId="0" borderId="0">
      <alignment vertical="center"/>
    </xf>
    <xf numFmtId="172" fontId="75" fillId="0" borderId="0" applyNumberFormat="0" applyAlignment="0">
      <alignment horizontal="left"/>
    </xf>
    <xf numFmtId="172" fontId="75" fillId="0" borderId="0" applyNumberFormat="0" applyAlignment="0">
      <alignment horizontal="left"/>
    </xf>
    <xf numFmtId="172" fontId="75" fillId="0" borderId="0" applyNumberFormat="0" applyAlignment="0">
      <alignment horizontal="left"/>
    </xf>
    <xf numFmtId="172" fontId="13" fillId="0" borderId="0"/>
    <xf numFmtId="0" fontId="40" fillId="0" borderId="0" applyNumberFormat="0" applyAlignment="0">
      <alignment horizontal="left"/>
    </xf>
    <xf numFmtId="172" fontId="40" fillId="0" borderId="0" applyNumberFormat="0" applyAlignment="0">
      <alignment horizontal="left"/>
    </xf>
    <xf numFmtId="172" fontId="13" fillId="0" borderId="0"/>
    <xf numFmtId="4" fontId="183" fillId="0" borderId="123">
      <alignment vertical="top" wrapText="1"/>
      <protection locked="0"/>
    </xf>
    <xf numFmtId="0" fontId="72" fillId="92" borderId="0"/>
    <xf numFmtId="0" fontId="72" fillId="92" borderId="0"/>
    <xf numFmtId="285" fontId="68" fillId="92" borderId="0"/>
    <xf numFmtId="286" fontId="7" fillId="0" borderId="0"/>
    <xf numFmtId="287" fontId="111" fillId="92" borderId="0"/>
    <xf numFmtId="0" fontId="111" fillId="0" borderId="0"/>
    <xf numFmtId="0" fontId="111" fillId="0" borderId="0"/>
    <xf numFmtId="6" fontId="184" fillId="0" borderId="0">
      <alignment horizontal="right" vertical="top" wrapText="1"/>
      <protection locked="0"/>
    </xf>
    <xf numFmtId="172" fontId="7" fillId="0" borderId="0" applyFont="0" applyFill="0" applyBorder="0" applyAlignment="0" applyProtection="0"/>
    <xf numFmtId="288" fontId="7" fillId="0" borderId="0" applyFon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0" fontId="186"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0"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0"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0" fontId="185" fillId="0" borderId="0" applyNumberFormat="0" applyFill="0" applyBorder="0" applyAlignment="0" applyProtection="0"/>
    <xf numFmtId="172" fontId="187"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9" fillId="0" borderId="0">
      <protection locked="0"/>
    </xf>
    <xf numFmtId="172" fontId="189" fillId="0" borderId="0">
      <protection locked="0"/>
    </xf>
    <xf numFmtId="172" fontId="189"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9" fillId="0" borderId="0">
      <protection locked="0"/>
    </xf>
    <xf numFmtId="172" fontId="189" fillId="0" borderId="0">
      <protection locked="0"/>
    </xf>
    <xf numFmtId="172" fontId="189" fillId="0" borderId="0">
      <protection locked="0"/>
    </xf>
    <xf numFmtId="0" fontId="188" fillId="0" borderId="0">
      <protection locked="0"/>
    </xf>
    <xf numFmtId="172" fontId="13" fillId="0" borderId="0"/>
    <xf numFmtId="3" fontId="190" fillId="0" borderId="0" applyNumberFormat="0" applyFont="0" applyFill="0" applyBorder="0" applyAlignment="0" applyProtection="0">
      <alignment horizontal="left"/>
    </xf>
    <xf numFmtId="4" fontId="183" fillId="0" borderId="124" applyAlignment="0">
      <alignment vertical="top" wrapText="1"/>
      <protection locked="0"/>
    </xf>
    <xf numFmtId="289" fontId="7" fillId="81" borderId="0" applyFont="0" applyFill="0" applyBorder="0" applyAlignment="0"/>
    <xf numFmtId="2" fontId="7" fillId="2" borderId="0" applyBorder="0" applyAlignment="0" applyProtection="0"/>
    <xf numFmtId="2" fontId="56" fillId="0" borderId="0" applyProtection="0"/>
    <xf numFmtId="2" fontId="152" fillId="0" borderId="0" applyFont="0" applyFill="0" applyBorder="0" applyAlignment="0" applyProtection="0"/>
    <xf numFmtId="0" fontId="191" fillId="0" borderId="0"/>
    <xf numFmtId="172" fontId="153" fillId="0" borderId="0"/>
    <xf numFmtId="172" fontId="153" fillId="0" borderId="0"/>
    <xf numFmtId="172" fontId="153" fillId="0" borderId="0"/>
    <xf numFmtId="172" fontId="13" fillId="0" borderId="0"/>
    <xf numFmtId="172" fontId="153" fillId="0" borderId="0"/>
    <xf numFmtId="172" fontId="153" fillId="0" borderId="0"/>
    <xf numFmtId="172" fontId="153" fillId="0" borderId="0"/>
    <xf numFmtId="172" fontId="13" fillId="0" borderId="0"/>
    <xf numFmtId="290" fontId="43" fillId="0" borderId="0" applyFill="0" applyBorder="0" applyProtection="0"/>
    <xf numFmtId="232" fontId="75" fillId="0" borderId="0" applyNumberFormat="0" applyFill="0" applyBorder="0" applyAlignment="0" applyProtection="0"/>
    <xf numFmtId="172" fontId="104" fillId="0" borderId="0"/>
    <xf numFmtId="172" fontId="104" fillId="0" borderId="0"/>
    <xf numFmtId="172" fontId="104" fillId="0" borderId="0"/>
    <xf numFmtId="0" fontId="192" fillId="0" borderId="0"/>
    <xf numFmtId="172" fontId="13" fillId="0" borderId="0"/>
    <xf numFmtId="172" fontId="193" fillId="0" borderId="0" applyNumberFormat="0" applyFill="0" applyBorder="0" applyAlignment="0" applyProtection="0"/>
    <xf numFmtId="172" fontId="193" fillId="0" borderId="0" applyNumberFormat="0" applyFill="0" applyBorder="0" applyAlignment="0" applyProtection="0"/>
    <xf numFmtId="172" fontId="193" fillId="0" borderId="0" applyNumberFormat="0" applyFill="0" applyBorder="0" applyAlignment="0" applyProtection="0"/>
    <xf numFmtId="0" fontId="193" fillId="0" borderId="0" applyNumberFormat="0" applyFill="0" applyBorder="0" applyAlignment="0" applyProtection="0"/>
    <xf numFmtId="172" fontId="13" fillId="0" borderId="0"/>
    <xf numFmtId="172" fontId="70" fillId="0" borderId="0" applyNumberFormat="0" applyFill="0" applyBorder="0" applyAlignment="0" applyProtection="0"/>
    <xf numFmtId="172"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13" fillId="0" borderId="0"/>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172" fontId="13" fillId="0" borderId="0"/>
    <xf numFmtId="291" fontId="194" fillId="0" borderId="0"/>
    <xf numFmtId="292" fontId="194" fillId="0" borderId="0"/>
    <xf numFmtId="293" fontId="194" fillId="0" borderId="0"/>
    <xf numFmtId="0" fontId="72" fillId="0" borderId="125"/>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0" fontId="196" fillId="11"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59"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7" fillId="11" borderId="0" applyNumberFormat="0" applyBorder="0" applyAlignment="0" applyProtection="0"/>
    <xf numFmtId="0" fontId="198" fillId="59"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0" fontId="82" fillId="0" borderId="0" applyNumberFormat="0" applyFill="0" applyBorder="0" applyAlignment="0" applyProtection="0"/>
    <xf numFmtId="43" fontId="199" fillId="0" borderId="0" applyNumberFormat="0" applyFill="0" applyBorder="0" applyAlignment="0" applyProtection="0">
      <alignment horizontal="center"/>
    </xf>
    <xf numFmtId="38" fontId="7" fillId="93" borderId="0">
      <alignment horizontal="left"/>
    </xf>
    <xf numFmtId="38" fontId="7" fillId="93" borderId="0">
      <alignment horizontal="left"/>
    </xf>
    <xf numFmtId="38" fontId="7" fillId="93" borderId="0">
      <alignment horizontal="left"/>
    </xf>
    <xf numFmtId="38" fontId="7" fillId="93" borderId="0">
      <alignment horizontal="left"/>
    </xf>
    <xf numFmtId="38" fontId="164" fillId="0" borderId="0">
      <alignment horizontal="left"/>
    </xf>
    <xf numFmtId="38" fontId="15" fillId="3" borderId="0" applyNumberFormat="0" applyBorder="0" applyAlignment="0" applyProtection="0"/>
    <xf numFmtId="38" fontId="15" fillId="3" borderId="0" applyNumberFormat="0" applyBorder="0" applyAlignment="0" applyProtection="0"/>
    <xf numFmtId="38" fontId="15" fillId="3" borderId="0" applyNumberFormat="0" applyBorder="0" applyAlignment="0" applyProtection="0"/>
    <xf numFmtId="172" fontId="13" fillId="0" borderId="0"/>
    <xf numFmtId="38" fontId="15" fillId="3" borderId="0" applyNumberFormat="0" applyBorder="0" applyAlignment="0" applyProtection="0"/>
    <xf numFmtId="0" fontId="7" fillId="94" borderId="126" applyNumberFormat="0" applyFont="0" applyBorder="0" applyAlignment="0" applyProtection="0">
      <alignment horizontal="center"/>
    </xf>
    <xf numFmtId="172" fontId="13" fillId="0" borderId="0"/>
    <xf numFmtId="3" fontId="200" fillId="0" borderId="0">
      <alignment horizontal="left"/>
    </xf>
    <xf numFmtId="172" fontId="201" fillId="0" borderId="0" applyNumberFormat="0" applyFill="0" applyProtection="0">
      <alignment horizontal="left"/>
    </xf>
    <xf numFmtId="172" fontId="201" fillId="0" borderId="0" applyNumberFormat="0" applyFill="0" applyProtection="0">
      <alignment horizontal="left"/>
    </xf>
    <xf numFmtId="172" fontId="201" fillId="0" borderId="0" applyNumberFormat="0" applyFill="0" applyProtection="0">
      <alignment horizontal="left"/>
    </xf>
    <xf numFmtId="172" fontId="13" fillId="0" borderId="0"/>
    <xf numFmtId="294" fontId="7" fillId="0" borderId="0" applyFont="0" applyFill="0" applyBorder="0" applyAlignment="0" applyProtection="0">
      <alignment horizontal="right"/>
    </xf>
    <xf numFmtId="295" fontId="146" fillId="0" borderId="0" applyFont="0" applyFill="0" applyBorder="0" applyAlignment="0" applyProtection="0">
      <alignment horizontal="right"/>
    </xf>
    <xf numFmtId="172" fontId="202" fillId="0" borderId="0"/>
    <xf numFmtId="172" fontId="202" fillId="0" borderId="0"/>
    <xf numFmtId="172" fontId="202" fillId="0" borderId="0"/>
    <xf numFmtId="172" fontId="13" fillId="0" borderId="0"/>
    <xf numFmtId="172" fontId="203" fillId="0" borderId="0"/>
    <xf numFmtId="172" fontId="203" fillId="0" borderId="0"/>
    <xf numFmtId="172" fontId="203" fillId="0" borderId="0"/>
    <xf numFmtId="172" fontId="13" fillId="0" borderId="0"/>
    <xf numFmtId="172" fontId="204" fillId="1" borderId="0">
      <alignment horizontal="center"/>
    </xf>
    <xf numFmtId="172" fontId="204" fillId="1" borderId="0">
      <alignment horizontal="center"/>
    </xf>
    <xf numFmtId="172" fontId="204" fillId="1" borderId="0">
      <alignment horizontal="center"/>
    </xf>
    <xf numFmtId="0" fontId="205" fillId="0" borderId="0" applyProtection="0">
      <alignment horizontal="right" vertical="top"/>
    </xf>
    <xf numFmtId="172" fontId="13" fillId="0" borderId="0"/>
    <xf numFmtId="0" fontId="12" fillId="0" borderId="1" applyNumberFormat="0" applyAlignment="0" applyProtection="0">
      <alignment horizontal="left" vertical="center"/>
    </xf>
    <xf numFmtId="172" fontId="12" fillId="0" borderId="1" applyNumberFormat="0" applyAlignment="0" applyProtection="0">
      <alignment horizontal="left" vertical="center"/>
    </xf>
    <xf numFmtId="172" fontId="13" fillId="0" borderId="0"/>
    <xf numFmtId="0" fontId="12" fillId="0" borderId="2">
      <alignment horizontal="left" vertical="center"/>
    </xf>
    <xf numFmtId="172" fontId="12" fillId="0" borderId="2">
      <alignment horizontal="left" vertical="center"/>
    </xf>
    <xf numFmtId="172" fontId="13" fillId="0" borderId="0"/>
    <xf numFmtId="172" fontId="12" fillId="0" borderId="2">
      <alignment horizontal="left" vertical="center"/>
    </xf>
    <xf numFmtId="172" fontId="12" fillId="0" borderId="2">
      <alignment horizontal="left" vertical="center"/>
    </xf>
    <xf numFmtId="172" fontId="13" fillId="0" borderId="0"/>
    <xf numFmtId="172" fontId="12" fillId="0" borderId="2">
      <alignment horizontal="left" vertical="center"/>
    </xf>
    <xf numFmtId="172" fontId="12" fillId="0" borderId="2">
      <alignment horizontal="left" vertical="center"/>
    </xf>
    <xf numFmtId="172" fontId="12" fillId="0" borderId="2">
      <alignment horizontal="left" vertical="center"/>
    </xf>
    <xf numFmtId="0" fontId="12" fillId="0" borderId="2">
      <alignment horizontal="left" vertical="center"/>
    </xf>
    <xf numFmtId="172" fontId="13" fillId="0" borderId="0"/>
    <xf numFmtId="172" fontId="206" fillId="0" borderId="0">
      <alignment horizontal="center"/>
    </xf>
    <xf numFmtId="172" fontId="206" fillId="0" borderId="0">
      <alignment horizontal="center"/>
    </xf>
    <xf numFmtId="172" fontId="206" fillId="0" borderId="0">
      <alignment horizontal="center"/>
    </xf>
    <xf numFmtId="0" fontId="206" fillId="0" borderId="0">
      <alignment horizontal="center"/>
    </xf>
    <xf numFmtId="172" fontId="13" fillId="0" borderId="0"/>
    <xf numFmtId="172" fontId="8" fillId="95" borderId="0" applyNumberFormat="0" applyBorder="0" applyAlignment="0"/>
    <xf numFmtId="172" fontId="8" fillId="95" borderId="0" applyNumberFormat="0" applyBorder="0" applyAlignment="0"/>
    <xf numFmtId="172" fontId="8" fillId="95" borderId="0" applyNumberFormat="0" applyBorder="0" applyAlignment="0"/>
    <xf numFmtId="172" fontId="13" fillId="0" borderId="0"/>
    <xf numFmtId="14" fontId="8" fillId="89" borderId="6">
      <alignment horizontal="center" vertical="center" wrapText="1"/>
    </xf>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0" fontId="208" fillId="0" borderId="128"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9" fillId="0" borderId="129"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9" fillId="0" borderId="129"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9" fillId="0" borderId="129"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10" fillId="0" borderId="128" applyNumberFormat="0" applyFill="0" applyAlignment="0" applyProtection="0"/>
    <xf numFmtId="0" fontId="211" fillId="0" borderId="131"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0" fontId="213" fillId="0" borderId="133"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4" fillId="0" borderId="134"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4" fillId="0" borderId="134"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4" fillId="0" borderId="134"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5" fillId="0" borderId="133" applyNumberFormat="0" applyFill="0" applyAlignment="0" applyProtection="0"/>
    <xf numFmtId="0" fontId="216" fillId="0" borderId="136"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0" fontId="218" fillId="0" borderId="92"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9" fillId="0" borderId="138"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9" fillId="0" borderId="138"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9" fillId="0" borderId="138"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20" fillId="0" borderId="92" applyNumberFormat="0" applyFill="0" applyAlignment="0" applyProtection="0"/>
    <xf numFmtId="0" fontId="221" fillId="0" borderId="140"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0" fontId="218"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9"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9"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9"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20" fillId="0" borderId="0" applyNumberFormat="0" applyFill="0" applyBorder="0" applyAlignment="0" applyProtection="0"/>
    <xf numFmtId="0" fontId="221"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22" fillId="0" borderId="0" applyNumberFormat="0" applyBorder="0" applyAlignment="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0" fontId="206" fillId="0" borderId="0">
      <alignment horizontal="center"/>
    </xf>
    <xf numFmtId="172" fontId="206" fillId="0" borderId="0">
      <alignment horizontal="center"/>
    </xf>
    <xf numFmtId="245" fontId="223" fillId="0" borderId="0">
      <alignment horizontal="right"/>
    </xf>
    <xf numFmtId="172" fontId="23" fillId="0" borderId="0" applyFill="0" applyAlignment="0" applyProtection="0"/>
    <xf numFmtId="0" fontId="46" fillId="0" borderId="0" applyFill="0" applyAlignment="0" applyProtection="0">
      <protection locked="0"/>
    </xf>
    <xf numFmtId="245" fontId="223" fillId="0" borderId="0">
      <alignment horizontal="left"/>
    </xf>
    <xf numFmtId="0" fontId="46" fillId="0" borderId="34" applyFill="0" applyAlignment="0" applyProtection="0">
      <protection locked="0"/>
    </xf>
    <xf numFmtId="172" fontId="8" fillId="0" borderId="34" applyNumberFormat="0" applyProtection="0"/>
    <xf numFmtId="172" fontId="8" fillId="0" borderId="34" applyNumberFormat="0" applyProtection="0"/>
    <xf numFmtId="172" fontId="8" fillId="0" borderId="34" applyNumberFormat="0" applyProtection="0"/>
    <xf numFmtId="0" fontId="11" fillId="0" borderId="0" applyProtection="0"/>
    <xf numFmtId="172" fontId="13" fillId="0" borderId="0"/>
    <xf numFmtId="172" fontId="224" fillId="0" borderId="0"/>
    <xf numFmtId="172" fontId="224" fillId="0" borderId="0"/>
    <xf numFmtId="172" fontId="224" fillId="0" borderId="0"/>
    <xf numFmtId="0" fontId="12" fillId="0" borderId="0" applyProtection="0"/>
    <xf numFmtId="172" fontId="13" fillId="0" borderId="0"/>
    <xf numFmtId="172" fontId="225" fillId="0" borderId="0" applyNumberFormat="0" applyFill="0" applyBorder="0" applyAlignment="0" applyProtection="0">
      <alignment horizontal="center"/>
    </xf>
    <xf numFmtId="172" fontId="225" fillId="0" borderId="0" applyNumberFormat="0" applyFill="0" applyBorder="0" applyAlignment="0" applyProtection="0">
      <alignment horizontal="center"/>
    </xf>
    <xf numFmtId="172" fontId="225" fillId="0" borderId="0" applyNumberFormat="0" applyFill="0" applyBorder="0" applyAlignment="0" applyProtection="0">
      <alignment horizontal="center"/>
    </xf>
    <xf numFmtId="172" fontId="13" fillId="0" borderId="0"/>
    <xf numFmtId="172" fontId="226" fillId="0" borderId="0" applyNumberFormat="0" applyFill="0" applyBorder="0" applyAlignment="0" applyProtection="0">
      <alignment horizontal="center"/>
    </xf>
    <xf numFmtId="172" fontId="226" fillId="0" borderId="0" applyNumberFormat="0" applyFill="0" applyBorder="0" applyAlignment="0" applyProtection="0">
      <alignment horizontal="center"/>
    </xf>
    <xf numFmtId="172" fontId="226" fillId="0" borderId="0" applyNumberFormat="0" applyFill="0" applyBorder="0" applyAlignment="0" applyProtection="0">
      <alignment horizontal="center"/>
    </xf>
    <xf numFmtId="172" fontId="13" fillId="0" borderId="0"/>
    <xf numFmtId="172" fontId="227" fillId="0" borderId="6">
      <alignment horizontal="center"/>
    </xf>
    <xf numFmtId="172" fontId="227" fillId="0" borderId="6">
      <alignment horizontal="center"/>
    </xf>
    <xf numFmtId="172" fontId="227" fillId="0" borderId="6">
      <alignment horizontal="center"/>
    </xf>
    <xf numFmtId="0" fontId="228" fillId="0" borderId="103" applyNumberFormat="0" applyFill="0" applyBorder="0" applyAlignment="0" applyProtection="0">
      <alignment horizontal="left"/>
    </xf>
    <xf numFmtId="172" fontId="13" fillId="0" borderId="0"/>
    <xf numFmtId="172" fontId="227" fillId="0" borderId="0">
      <alignment horizontal="center"/>
    </xf>
    <xf numFmtId="172" fontId="227" fillId="0" borderId="0">
      <alignment horizontal="center"/>
    </xf>
    <xf numFmtId="172" fontId="227" fillId="0" borderId="0">
      <alignment horizontal="center"/>
    </xf>
    <xf numFmtId="172" fontId="13" fillId="0" borderId="0"/>
    <xf numFmtId="180" fontId="229" fillId="0" borderId="0" applyNumberFormat="0"/>
    <xf numFmtId="234" fontId="230" fillId="5" borderId="0" applyNumberFormat="0" applyBorder="0" applyAlignment="0" applyProtection="0">
      <protection locked="0"/>
    </xf>
    <xf numFmtId="0" fontId="231"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233" fillId="0" borderId="0" applyNumberFormat="0" applyFill="0" applyBorder="0" applyAlignment="0" applyProtection="0"/>
    <xf numFmtId="0" fontId="234" fillId="0" borderId="0" applyNumberFormat="0" applyFill="0" applyBorder="0" applyAlignment="0" applyProtection="0"/>
    <xf numFmtId="10" fontId="116" fillId="0" borderId="0" applyNumberFormat="0" applyFill="0" applyBorder="0" applyAlignment="0" applyProtection="0">
      <alignment horizontal="right"/>
    </xf>
    <xf numFmtId="10" fontId="7" fillId="96" borderId="21"/>
    <xf numFmtId="10" fontId="7" fillId="96" borderId="21"/>
    <xf numFmtId="10" fontId="7" fillId="96" borderId="21"/>
    <xf numFmtId="41" fontId="7" fillId="96" borderId="21"/>
    <xf numFmtId="41" fontId="7" fillId="96" borderId="21"/>
    <xf numFmtId="41" fontId="7" fillId="96" borderId="21"/>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72" fontId="13" fillId="0" borderId="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0" fontId="236" fillId="14" borderId="93"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0" fontId="235" fillId="56"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235" fillId="56"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249" fontId="7" fillId="96" borderId="141"/>
    <xf numFmtId="249" fontId="7" fillId="96" borderId="141"/>
    <xf numFmtId="249" fontId="7" fillId="96" borderId="141"/>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0" fontId="235" fillId="56" borderId="110" applyNumberFormat="0" applyAlignment="0" applyProtection="0"/>
    <xf numFmtId="0" fontId="235" fillId="56" borderId="110" applyNumberFormat="0" applyAlignment="0" applyProtection="0"/>
    <xf numFmtId="172" fontId="235" fillId="45" borderId="110" applyNumberFormat="0" applyAlignment="0" applyProtection="0"/>
    <xf numFmtId="172" fontId="13" fillId="0" borderId="0"/>
    <xf numFmtId="172"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0" fontId="235" fillId="56" borderId="110" applyNumberFormat="0" applyAlignment="0" applyProtection="0"/>
    <xf numFmtId="0"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0" fontId="235" fillId="56" borderId="110" applyNumberFormat="0" applyAlignment="0" applyProtection="0"/>
    <xf numFmtId="0" fontId="235" fillId="56" borderId="110" applyNumberFormat="0" applyAlignment="0" applyProtection="0"/>
    <xf numFmtId="172" fontId="13" fillId="0" borderId="0"/>
    <xf numFmtId="172" fontId="237" fillId="14" borderId="93" applyNumberFormat="0" applyAlignment="0" applyProtection="0"/>
    <xf numFmtId="172" fontId="237" fillId="14" borderId="93" applyNumberFormat="0" applyAlignment="0" applyProtection="0"/>
    <xf numFmtId="0" fontId="238" fillId="56" borderId="110" applyNumberFormat="0" applyAlignment="0" applyProtection="0"/>
    <xf numFmtId="0" fontId="235" fillId="56" borderId="110" applyNumberFormat="0" applyAlignment="0" applyProtection="0"/>
    <xf numFmtId="0"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8" fontId="15" fillId="81" borderId="0" applyFont="0" applyBorder="0" applyAlignment="0" applyProtection="0">
      <protection locked="0"/>
    </xf>
    <xf numFmtId="8" fontId="15" fillId="81" borderId="0" applyFont="0" applyBorder="0" applyAlignment="0" applyProtection="0">
      <protection locked="0"/>
    </xf>
    <xf numFmtId="172" fontId="13" fillId="0" borderId="0"/>
    <xf numFmtId="263" fontId="15" fillId="81" borderId="0" applyFont="0" applyBorder="0" applyAlignment="0" applyProtection="0">
      <protection locked="0"/>
    </xf>
    <xf numFmtId="263" fontId="15" fillId="81" borderId="0" applyFont="0" applyBorder="0" applyAlignment="0" applyProtection="0">
      <protection locked="0"/>
    </xf>
    <xf numFmtId="172" fontId="13" fillId="0" borderId="0"/>
    <xf numFmtId="289" fontId="15" fillId="81" borderId="0" applyFont="0" applyBorder="0" applyAlignment="0">
      <protection locked="0"/>
    </xf>
    <xf numFmtId="289" fontId="15" fillId="81" borderId="0" applyFont="0" applyBorder="0" applyAlignment="0">
      <protection locked="0"/>
    </xf>
    <xf numFmtId="172" fontId="13" fillId="0" borderId="0"/>
    <xf numFmtId="234" fontId="15" fillId="81" borderId="0">
      <protection locked="0"/>
    </xf>
    <xf numFmtId="234" fontId="15" fillId="81" borderId="0">
      <protection locked="0"/>
    </xf>
    <xf numFmtId="172" fontId="13" fillId="0" borderId="0"/>
    <xf numFmtId="296" fontId="15" fillId="81" borderId="0" applyFont="0" applyBorder="0" applyAlignment="0">
      <protection locked="0"/>
    </xf>
    <xf numFmtId="10" fontId="15" fillId="81" borderId="0">
      <protection locked="0"/>
    </xf>
    <xf numFmtId="10" fontId="15" fillId="81" borderId="0">
      <protection locked="0"/>
    </xf>
    <xf numFmtId="172" fontId="13" fillId="0" borderId="0"/>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172" fontId="13" fillId="0" borderId="0"/>
    <xf numFmtId="234" fontId="239" fillId="81" borderId="0" applyNumberFormat="0" applyBorder="0" applyAlignment="0">
      <protection locked="0"/>
    </xf>
    <xf numFmtId="297" fontId="15" fillId="81" borderId="0" applyNumberFormat="0" applyFont="0" applyBorder="0" applyAlignment="0" applyProtection="0">
      <alignment horizontal="center"/>
      <protection locked="0"/>
    </xf>
    <xf numFmtId="297" fontId="15" fillId="81" borderId="0" applyNumberFormat="0" applyFont="0" applyBorder="0" applyAlignment="0" applyProtection="0">
      <alignment horizontal="center"/>
      <protection locked="0"/>
    </xf>
    <xf numFmtId="172" fontId="13" fillId="0" borderId="0"/>
    <xf numFmtId="225" fontId="15" fillId="81" borderId="34" applyNumberFormat="0" applyFont="0" applyAlignment="0" applyProtection="0">
      <alignment horizontal="center"/>
      <protection locked="0"/>
    </xf>
    <xf numFmtId="225" fontId="15" fillId="81" borderId="34" applyNumberFormat="0" applyFont="0" applyAlignment="0" applyProtection="0">
      <alignment horizontal="center"/>
      <protection locked="0"/>
    </xf>
    <xf numFmtId="172" fontId="13" fillId="0" borderId="0"/>
    <xf numFmtId="172" fontId="19" fillId="0" borderId="0" applyNumberFormat="0" applyFill="0" applyBorder="0" applyAlignment="0">
      <protection locked="0"/>
    </xf>
    <xf numFmtId="172" fontId="19" fillId="0" borderId="0" applyNumberFormat="0" applyFill="0" applyBorder="0" applyAlignment="0">
      <protection locked="0"/>
    </xf>
    <xf numFmtId="172" fontId="19" fillId="0" borderId="0" applyNumberFormat="0" applyFill="0" applyBorder="0" applyAlignment="0">
      <protection locked="0"/>
    </xf>
    <xf numFmtId="172" fontId="13" fillId="0" borderId="0"/>
    <xf numFmtId="172" fontId="56" fillId="0" borderId="0" applyNumberFormat="0" applyFill="0" applyBorder="0" applyAlignment="0"/>
    <xf numFmtId="172" fontId="56" fillId="0" borderId="0" applyNumberFormat="0" applyFill="0" applyBorder="0" applyAlignment="0"/>
    <xf numFmtId="172" fontId="56" fillId="0" borderId="0" applyNumberFormat="0" applyFill="0" applyBorder="0" applyAlignment="0"/>
    <xf numFmtId="172" fontId="13" fillId="0" borderId="0"/>
    <xf numFmtId="180" fontId="19" fillId="0" borderId="0" applyNumberFormat="0" applyBorder="0" applyAlignment="0" applyProtection="0"/>
    <xf numFmtId="37" fontId="240" fillId="0" borderId="0" applyFill="0" applyBorder="0" applyAlignment="0" applyProtection="0"/>
    <xf numFmtId="37" fontId="142" fillId="0" borderId="0" applyFill="0" applyBorder="0" applyAlignment="0" applyProtection="0"/>
    <xf numFmtId="172" fontId="241" fillId="97" borderId="0" applyNumberFormat="0" applyFont="0" applyBorder="0" applyAlignment="0">
      <protection locked="0"/>
    </xf>
    <xf numFmtId="172" fontId="241" fillId="97" borderId="0" applyNumberFormat="0" applyFont="0" applyBorder="0" applyAlignment="0">
      <protection locked="0"/>
    </xf>
    <xf numFmtId="172" fontId="241" fillId="97" borderId="0" applyNumberFormat="0" applyFont="0" applyBorder="0" applyAlignment="0">
      <protection locked="0"/>
    </xf>
    <xf numFmtId="172" fontId="13" fillId="0" borderId="0"/>
    <xf numFmtId="267" fontId="240" fillId="0" borderId="0" applyFill="0" applyBorder="0" applyAlignment="0" applyProtection="0"/>
    <xf numFmtId="267" fontId="142" fillId="0" borderId="0" applyFill="0" applyBorder="0" applyAlignment="0" applyProtection="0"/>
    <xf numFmtId="43" fontId="241" fillId="45" borderId="16" applyNumberFormat="0" applyFont="0" applyBorder="0" applyAlignment="0">
      <protection locked="0"/>
    </xf>
    <xf numFmtId="43" fontId="241" fillId="45" borderId="16" applyNumberFormat="0" applyFont="0" applyBorder="0" applyAlignment="0">
      <protection locked="0"/>
    </xf>
    <xf numFmtId="43" fontId="241" fillId="45" borderId="16" applyNumberFormat="0" applyFont="0" applyBorder="0" applyAlignment="0">
      <protection locked="0"/>
    </xf>
    <xf numFmtId="172" fontId="13" fillId="0" borderId="0"/>
    <xf numFmtId="227" fontId="242" fillId="98" borderId="21" applyNumberFormat="0" applyFont="0" applyBorder="0" applyAlignment="0">
      <alignment horizontal="right"/>
    </xf>
    <xf numFmtId="227" fontId="242" fillId="98" borderId="21" applyNumberFormat="0" applyFont="0" applyBorder="0" applyAlignment="0">
      <alignment horizontal="right"/>
    </xf>
    <xf numFmtId="227" fontId="242" fillId="98" borderId="21" applyNumberFormat="0" applyFont="0" applyBorder="0" applyAlignment="0">
      <alignment horizontal="right"/>
    </xf>
    <xf numFmtId="227" fontId="242" fillId="98" borderId="21" applyNumberFormat="0" applyFont="0" applyBorder="0" applyAlignment="0">
      <alignment horizontal="right"/>
    </xf>
    <xf numFmtId="172" fontId="13" fillId="0" borderId="0"/>
    <xf numFmtId="227" fontId="243" fillId="98" borderId="21" applyNumberFormat="0" applyAlignment="0">
      <alignment horizontal="right"/>
    </xf>
    <xf numFmtId="227" fontId="243" fillId="98" borderId="21" applyNumberFormat="0" applyAlignment="0">
      <alignment horizontal="right"/>
    </xf>
    <xf numFmtId="227" fontId="243" fillId="98" borderId="21" applyNumberFormat="0" applyAlignment="0">
      <alignment horizontal="right"/>
    </xf>
    <xf numFmtId="227" fontId="243" fillId="98" borderId="21" applyNumberFormat="0" applyAlignment="0">
      <alignment horizontal="right"/>
    </xf>
    <xf numFmtId="172" fontId="13" fillId="0" borderId="0"/>
    <xf numFmtId="227" fontId="242" fillId="98" borderId="21" applyNumberFormat="0" applyAlignment="0">
      <alignment horizontal="right"/>
    </xf>
    <xf numFmtId="227" fontId="242" fillId="98" borderId="21" applyNumberFormat="0" applyAlignment="0">
      <alignment horizontal="right"/>
    </xf>
    <xf numFmtId="227" fontId="242" fillId="98" borderId="21" applyNumberFormat="0" applyAlignment="0">
      <alignment horizontal="right"/>
    </xf>
    <xf numFmtId="227" fontId="242" fillId="98" borderId="21" applyNumberFormat="0" applyAlignment="0">
      <alignment horizontal="right"/>
    </xf>
    <xf numFmtId="172" fontId="13" fillId="0" borderId="0"/>
    <xf numFmtId="0" fontId="244" fillId="0" borderId="0"/>
    <xf numFmtId="40" fontId="62" fillId="0" borderId="0"/>
    <xf numFmtId="0" fontId="245" fillId="0" borderId="0"/>
    <xf numFmtId="172" fontId="70" fillId="0" borderId="21" applyFill="0" applyBorder="0" applyProtection="0"/>
    <xf numFmtId="172" fontId="70" fillId="0" borderId="21" applyFill="0" applyBorder="0" applyProtection="0"/>
    <xf numFmtId="172" fontId="70" fillId="0" borderId="21" applyFill="0" applyBorder="0" applyProtection="0"/>
    <xf numFmtId="172" fontId="13" fillId="0" borderId="0"/>
    <xf numFmtId="172" fontId="70" fillId="0" borderId="21" applyFill="0" applyBorder="0" applyProtection="0"/>
    <xf numFmtId="172" fontId="70" fillId="0" borderId="21" applyFill="0" applyBorder="0" applyProtection="0"/>
    <xf numFmtId="172" fontId="13" fillId="0" borderId="0"/>
    <xf numFmtId="172" fontId="70" fillId="0" borderId="21" applyFill="0" applyBorder="0" applyProtection="0"/>
    <xf numFmtId="172" fontId="70" fillId="0" borderId="21" applyFill="0" applyBorder="0" applyProtection="0"/>
    <xf numFmtId="172" fontId="15" fillId="0" borderId="0" applyFill="0" applyBorder="0" applyProtection="0"/>
    <xf numFmtId="0" fontId="15" fillId="0" borderId="0" applyFill="0" applyBorder="0" applyProtection="0"/>
    <xf numFmtId="172" fontId="15" fillId="0" borderId="0" applyFill="0" applyBorder="0" applyProtection="0"/>
    <xf numFmtId="172" fontId="13" fillId="0" borderId="0"/>
    <xf numFmtId="172" fontId="15" fillId="0" borderId="0" applyFill="0" applyBorder="0" applyProtection="0"/>
    <xf numFmtId="172" fontId="15" fillId="0" borderId="0" applyFill="0" applyBorder="0" applyProtection="0"/>
    <xf numFmtId="172" fontId="13" fillId="0" borderId="0"/>
    <xf numFmtId="172" fontId="15" fillId="0" borderId="0" applyFill="0" applyBorder="0" applyProtection="0">
      <alignment horizontal="left"/>
    </xf>
    <xf numFmtId="0" fontId="15" fillId="0" borderId="0" applyFill="0" applyBorder="0" applyProtection="0">
      <alignment horizontal="left"/>
    </xf>
    <xf numFmtId="172" fontId="15" fillId="0" borderId="0" applyFill="0" applyBorder="0" applyProtection="0">
      <alignment horizontal="left"/>
    </xf>
    <xf numFmtId="172" fontId="13" fillId="0" borderId="0"/>
    <xf numFmtId="172" fontId="15" fillId="0" borderId="0" applyFill="0" applyBorder="0" applyProtection="0">
      <alignment horizontal="left"/>
    </xf>
    <xf numFmtId="172" fontId="15" fillId="0" borderId="0" applyFill="0" applyBorder="0" applyProtection="0">
      <alignment horizontal="left"/>
    </xf>
    <xf numFmtId="172" fontId="13" fillId="0" borderId="0"/>
    <xf numFmtId="172" fontId="13" fillId="0" borderId="0"/>
    <xf numFmtId="298" fontId="15" fillId="0" borderId="0" applyFill="0" applyBorder="0" applyProtection="0">
      <alignment horizontal="centerContinuous"/>
    </xf>
    <xf numFmtId="298" fontId="15" fillId="0" borderId="0" applyFill="0" applyBorder="0" applyProtection="0">
      <alignment horizontal="centerContinuous"/>
    </xf>
    <xf numFmtId="298" fontId="15" fillId="0" borderId="0" applyFill="0" applyBorder="0" applyProtection="0">
      <alignment horizontal="center"/>
    </xf>
    <xf numFmtId="298" fontId="15" fillId="0" borderId="0" applyFill="0" applyBorder="0" applyProtection="0">
      <alignment horizontal="center"/>
    </xf>
    <xf numFmtId="172" fontId="13" fillId="0" borderId="0"/>
    <xf numFmtId="298" fontId="15" fillId="0" borderId="0" applyFill="0" applyBorder="0" applyProtection="0">
      <alignment horizontal="centerContinuous"/>
    </xf>
    <xf numFmtId="172" fontId="15" fillId="0" borderId="0" applyFill="0" applyBorder="0" applyProtection="0">
      <alignment horizontal="right"/>
    </xf>
    <xf numFmtId="0" fontId="15" fillId="0" borderId="0" applyFill="0" applyBorder="0" applyProtection="0">
      <alignment horizontal="right"/>
    </xf>
    <xf numFmtId="172" fontId="15" fillId="0" borderId="0" applyFill="0" applyBorder="0" applyProtection="0">
      <alignment horizontal="right"/>
    </xf>
    <xf numFmtId="172" fontId="13" fillId="0" borderId="0"/>
    <xf numFmtId="172" fontId="15" fillId="0" borderId="0" applyFill="0" applyBorder="0" applyProtection="0">
      <alignment horizontal="right"/>
    </xf>
    <xf numFmtId="172" fontId="15" fillId="0" borderId="0" applyFill="0" applyBorder="0" applyProtection="0">
      <alignment horizontal="right"/>
    </xf>
    <xf numFmtId="172" fontId="13" fillId="0" borderId="0"/>
    <xf numFmtId="172" fontId="13" fillId="0" borderId="0"/>
    <xf numFmtId="172" fontId="15" fillId="0" borderId="0" applyFill="0" applyBorder="0" applyProtection="0"/>
    <xf numFmtId="172" fontId="246" fillId="0" borderId="32" applyFill="0" applyBorder="0" applyProtection="0"/>
    <xf numFmtId="172" fontId="246" fillId="0" borderId="32" applyFill="0" applyBorder="0" applyProtection="0"/>
    <xf numFmtId="172" fontId="246" fillId="0" borderId="32" applyFill="0" applyBorder="0" applyProtection="0"/>
    <xf numFmtId="172" fontId="13" fillId="0" borderId="0"/>
    <xf numFmtId="172" fontId="246" fillId="0" borderId="32" applyFill="0" applyBorder="0" applyProtection="0"/>
    <xf numFmtId="172" fontId="246" fillId="0" borderId="32" applyFill="0" applyBorder="0" applyProtection="0"/>
    <xf numFmtId="172" fontId="13" fillId="0" borderId="0"/>
    <xf numFmtId="172" fontId="246" fillId="0" borderId="32" applyFill="0" applyBorder="0" applyProtection="0"/>
    <xf numFmtId="172" fontId="13" fillId="0" borderId="0"/>
    <xf numFmtId="172" fontId="70" fillId="0" borderId="16" applyFill="0" applyBorder="0" applyProtection="0">
      <alignment horizontal="center"/>
    </xf>
    <xf numFmtId="172" fontId="70" fillId="0" borderId="16" applyFill="0" applyBorder="0" applyProtection="0">
      <alignment horizontal="center"/>
    </xf>
    <xf numFmtId="172" fontId="70" fillId="0" borderId="16" applyFill="0" applyBorder="0" applyProtection="0">
      <alignment horizontal="center"/>
    </xf>
    <xf numFmtId="172" fontId="13" fillId="0" borderId="0"/>
    <xf numFmtId="172" fontId="70" fillId="0" borderId="16" applyFill="0" applyBorder="0" applyProtection="0">
      <alignment horizontal="center"/>
    </xf>
    <xf numFmtId="172" fontId="70" fillId="0" borderId="16" applyFill="0" applyBorder="0" applyProtection="0">
      <alignment horizontal="center"/>
    </xf>
    <xf numFmtId="172" fontId="13" fillId="0" borderId="0"/>
    <xf numFmtId="172" fontId="70" fillId="0" borderId="16" applyFill="0" applyBorder="0" applyProtection="0">
      <alignment horizontal="center"/>
    </xf>
    <xf numFmtId="172" fontId="70" fillId="0" borderId="32" applyFill="0" applyBorder="0" applyProtection="0">
      <alignment horizontal="centerContinuous"/>
    </xf>
    <xf numFmtId="172" fontId="70" fillId="0" borderId="32" applyFill="0" applyBorder="0" applyProtection="0">
      <alignment horizontal="centerContinuous"/>
    </xf>
    <xf numFmtId="172" fontId="70" fillId="0" borderId="32" applyFill="0" applyBorder="0" applyProtection="0">
      <alignment horizontal="centerContinuous"/>
    </xf>
    <xf numFmtId="172" fontId="13" fillId="0" borderId="0"/>
    <xf numFmtId="172" fontId="70" fillId="0" borderId="32" applyFill="0" applyBorder="0" applyProtection="0">
      <alignment horizontal="centerContinuous"/>
    </xf>
    <xf numFmtId="172" fontId="70" fillId="0" borderId="32" applyFill="0" applyBorder="0" applyProtection="0">
      <alignment horizontal="centerContinuous"/>
    </xf>
    <xf numFmtId="172" fontId="13" fillId="0" borderId="0"/>
    <xf numFmtId="172" fontId="70" fillId="0" borderId="32" applyFill="0" applyBorder="0" applyProtection="0">
      <alignment horizontal="centerContinuous"/>
    </xf>
    <xf numFmtId="172" fontId="246" fillId="0" borderId="35" applyFill="0" applyBorder="0" applyProtection="0">
      <alignment horizontal="centerContinuous"/>
    </xf>
    <xf numFmtId="172" fontId="246" fillId="0" borderId="35" applyFill="0" applyBorder="0" applyProtection="0">
      <alignment horizontal="centerContinuous"/>
    </xf>
    <xf numFmtId="172" fontId="246" fillId="0" borderId="35" applyFill="0" applyBorder="0" applyProtection="0">
      <alignment horizontal="centerContinuous"/>
    </xf>
    <xf numFmtId="172" fontId="13" fillId="0" borderId="0"/>
    <xf numFmtId="172" fontId="13" fillId="0" borderId="0"/>
    <xf numFmtId="172" fontId="246" fillId="0" borderId="21" applyFill="0" applyBorder="0" applyProtection="0">
      <alignment horizontal="center"/>
    </xf>
    <xf numFmtId="172" fontId="246" fillId="0" borderId="21" applyFill="0" applyBorder="0" applyProtection="0">
      <alignment horizontal="center"/>
    </xf>
    <xf numFmtId="172" fontId="246" fillId="0" borderId="21" applyFill="0" applyBorder="0" applyProtection="0">
      <alignment horizontal="center"/>
    </xf>
    <xf numFmtId="172" fontId="13" fillId="0" borderId="0"/>
    <xf numFmtId="172" fontId="246" fillId="0" borderId="21" applyFill="0" applyBorder="0" applyProtection="0">
      <alignment horizontal="center"/>
    </xf>
    <xf numFmtId="172" fontId="246" fillId="0" borderId="21" applyFill="0" applyBorder="0" applyProtection="0">
      <alignment horizontal="center"/>
    </xf>
    <xf numFmtId="172" fontId="13" fillId="0" borderId="0"/>
    <xf numFmtId="172" fontId="246" fillId="0" borderId="21" applyFill="0" applyBorder="0" applyProtection="0">
      <alignment horizontal="center"/>
    </xf>
    <xf numFmtId="172" fontId="246" fillId="0" borderId="21" applyFill="0" applyBorder="0" applyProtection="0">
      <alignment horizontal="center"/>
    </xf>
    <xf numFmtId="172" fontId="246" fillId="0" borderId="21" applyFill="0" applyBorder="0" applyProtection="0">
      <alignment horizontal="center" wrapText="1"/>
    </xf>
    <xf numFmtId="172" fontId="246" fillId="0" borderId="21" applyFill="0" applyBorder="0" applyProtection="0">
      <alignment horizontal="center" wrapText="1"/>
    </xf>
    <xf numFmtId="172" fontId="246" fillId="0" borderId="21" applyFill="0" applyBorder="0" applyProtection="0">
      <alignment horizontal="center" wrapText="1"/>
    </xf>
    <xf numFmtId="172" fontId="13" fillId="0" borderId="0"/>
    <xf numFmtId="172" fontId="246" fillId="0" borderId="21" applyFill="0" applyBorder="0" applyProtection="0">
      <alignment horizontal="center" wrapText="1"/>
    </xf>
    <xf numFmtId="172" fontId="246" fillId="0" borderId="21" applyFill="0" applyBorder="0" applyProtection="0">
      <alignment horizontal="center" wrapText="1"/>
    </xf>
    <xf numFmtId="172" fontId="13" fillId="0" borderId="0"/>
    <xf numFmtId="172" fontId="246" fillId="0" borderId="21" applyFill="0" applyBorder="0" applyProtection="0">
      <alignment horizontal="center" wrapText="1"/>
    </xf>
    <xf numFmtId="172" fontId="246" fillId="0" borderId="21" applyFill="0" applyBorder="0" applyProtection="0">
      <alignment horizontal="center" wrapText="1"/>
    </xf>
    <xf numFmtId="172" fontId="13" fillId="0" borderId="0"/>
    <xf numFmtId="172" fontId="13" fillId="0" borderId="0"/>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13" fillId="0" borderId="0"/>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13" fillId="0" borderId="0"/>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13" fillId="0" borderId="0"/>
    <xf numFmtId="172" fontId="13" fillId="0" borderId="0"/>
    <xf numFmtId="0" fontId="15" fillId="0" borderId="0" applyNumberFormat="0" applyFill="0" applyBorder="0" applyAlignment="0" applyProtection="0"/>
    <xf numFmtId="0" fontId="46" fillId="0" borderId="0" applyNumberFormat="0" applyFill="0" applyBorder="0" applyAlignment="0" applyProtection="0"/>
    <xf numFmtId="0" fontId="15" fillId="0" borderId="0" applyNumberFormat="0" applyFill="0" applyBorder="0" applyAlignment="0" applyProtection="0"/>
    <xf numFmtId="172" fontId="13" fillId="0" borderId="0"/>
    <xf numFmtId="38" fontId="247" fillId="0" borderId="0"/>
    <xf numFmtId="38" fontId="248" fillId="0" borderId="0"/>
    <xf numFmtId="38" fontId="249" fillId="0" borderId="0"/>
    <xf numFmtId="38" fontId="245" fillId="0" borderId="0"/>
    <xf numFmtId="172" fontId="123" fillId="0" borderId="0"/>
    <xf numFmtId="172" fontId="123" fillId="0" borderId="0"/>
    <xf numFmtId="172" fontId="123" fillId="0" borderId="0"/>
    <xf numFmtId="172" fontId="123" fillId="0" borderId="0"/>
    <xf numFmtId="172" fontId="123" fillId="0" borderId="0"/>
    <xf numFmtId="172" fontId="123" fillId="0" borderId="0"/>
    <xf numFmtId="172" fontId="13" fillId="0" borderId="0"/>
    <xf numFmtId="172" fontId="13" fillId="0" borderId="0"/>
    <xf numFmtId="172" fontId="7" fillId="3" borderId="0" applyNumberFormat="0" applyFill="0" applyBorder="0" applyAlignment="0"/>
    <xf numFmtId="172" fontId="7" fillId="3" borderId="0" applyNumberFormat="0" applyFill="0" applyBorder="0" applyAlignment="0"/>
    <xf numFmtId="172" fontId="7" fillId="3" borderId="0" applyNumberFormat="0" applyFill="0" applyBorder="0" applyAlignment="0"/>
    <xf numFmtId="172" fontId="13" fillId="0" borderId="0"/>
    <xf numFmtId="299" fontId="106" fillId="0" borderId="0">
      <alignment horizontal="left"/>
    </xf>
    <xf numFmtId="299" fontId="106" fillId="0" borderId="0">
      <alignment horizontal="left"/>
    </xf>
    <xf numFmtId="172" fontId="13" fillId="0" borderId="0"/>
    <xf numFmtId="38" fontId="7" fillId="0" borderId="0">
      <alignment horizontal="left"/>
    </xf>
    <xf numFmtId="38" fontId="7" fillId="0" borderId="0">
      <alignment horizontal="left"/>
    </xf>
    <xf numFmtId="38" fontId="7" fillId="0" borderId="0">
      <alignment horizontal="left"/>
    </xf>
    <xf numFmtId="38" fontId="7" fillId="0" borderId="0">
      <alignment horizontal="left"/>
    </xf>
    <xf numFmtId="172" fontId="86" fillId="0" borderId="0"/>
    <xf numFmtId="172" fontId="86" fillId="0" borderId="0"/>
    <xf numFmtId="172" fontId="86" fillId="0" borderId="0"/>
    <xf numFmtId="172" fontId="13" fillId="0" borderId="0"/>
    <xf numFmtId="49" fontId="62" fillId="0" borderId="0" applyFill="0" applyBorder="0" applyProtection="0"/>
    <xf numFmtId="300" fontId="62" fillId="0" borderId="0" applyFill="0" applyBorder="0" applyProtection="0"/>
    <xf numFmtId="301" fontId="62" fillId="0" borderId="0" applyFill="0" applyBorder="0" applyProtection="0"/>
    <xf numFmtId="172" fontId="192" fillId="0" borderId="0"/>
    <xf numFmtId="172" fontId="192" fillId="0" borderId="0"/>
    <xf numFmtId="172" fontId="192" fillId="0" borderId="0"/>
    <xf numFmtId="0" fontId="7" fillId="0" borderId="0"/>
    <xf numFmtId="172" fontId="13" fillId="0" borderId="0"/>
    <xf numFmtId="302" fontId="7" fillId="0" borderId="0" applyFont="0" applyFill="0" applyBorder="0" applyAlignment="0" applyProtection="0"/>
    <xf numFmtId="172" fontId="15" fillId="3" borderId="0"/>
    <xf numFmtId="0" fontId="15" fillId="3" borderId="0"/>
    <xf numFmtId="172" fontId="15" fillId="3" borderId="0"/>
    <xf numFmtId="172" fontId="13" fillId="0" borderId="0"/>
    <xf numFmtId="172" fontId="15" fillId="3" borderId="0"/>
    <xf numFmtId="172" fontId="15" fillId="3" borderId="0"/>
    <xf numFmtId="172" fontId="13" fillId="0" borderId="0"/>
    <xf numFmtId="172" fontId="13" fillId="0" borderId="0"/>
    <xf numFmtId="249" fontId="7" fillId="99" borderId="21"/>
    <xf numFmtId="225" fontId="7" fillId="99" borderId="21"/>
    <xf numFmtId="225" fontId="7" fillId="99" borderId="21"/>
    <xf numFmtId="225" fontId="7" fillId="99" borderId="21"/>
    <xf numFmtId="41" fontId="7" fillId="99" borderId="21"/>
    <xf numFmtId="41" fontId="7" fillId="99" borderId="21"/>
    <xf numFmtId="41" fontId="7" fillId="99" borderId="21"/>
    <xf numFmtId="249" fontId="7" fillId="99" borderId="21"/>
    <xf numFmtId="249" fontId="7" fillId="99" borderId="21"/>
    <xf numFmtId="41" fontId="7" fillId="99" borderId="21"/>
    <xf numFmtId="41" fontId="7" fillId="99" borderId="21"/>
    <xf numFmtId="41" fontId="7" fillId="99" borderId="21"/>
    <xf numFmtId="249" fontId="7" fillId="99" borderId="21"/>
    <xf numFmtId="37" fontId="250" fillId="0" borderId="0" applyNumberFormat="0" applyFill="0" applyBorder="0" applyAlignment="0" applyProtection="0">
      <alignment horizontal="right"/>
    </xf>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0" fontId="252" fillId="0" borderId="95"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3" fillId="0" borderId="143"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4" fillId="0" borderId="95" applyNumberFormat="0" applyFill="0" applyAlignment="0" applyProtection="0"/>
    <xf numFmtId="0" fontId="253" fillId="0" borderId="143"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123" fillId="0" borderId="0"/>
    <xf numFmtId="172" fontId="123" fillId="0" borderId="0"/>
    <xf numFmtId="172" fontId="123" fillId="0" borderId="0"/>
    <xf numFmtId="164" fontId="71" fillId="0" borderId="0">
      <alignment horizontal="right"/>
    </xf>
    <xf numFmtId="303" fontId="7" fillId="92"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4" fontId="71"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72" fontId="13" fillId="0" borderId="0"/>
    <xf numFmtId="164" fontId="71"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4" fontId="71"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8" fontId="71" fillId="0" borderId="0">
      <alignment horizontal="right"/>
    </xf>
    <xf numFmtId="164" fontId="71" fillId="0" borderId="0">
      <alignment horizontal="right"/>
    </xf>
    <xf numFmtId="0" fontId="123" fillId="0" borderId="0"/>
    <xf numFmtId="172" fontId="13" fillId="0" borderId="0"/>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72" fontId="123" fillId="0" borderId="0"/>
    <xf numFmtId="172" fontId="13" fillId="0" borderId="0"/>
    <xf numFmtId="172" fontId="123" fillId="0" borderId="0"/>
    <xf numFmtId="172" fontId="13" fillId="0" borderId="0"/>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8" fontId="71" fillId="0" borderId="0">
      <alignment horizontal="right"/>
    </xf>
    <xf numFmtId="164" fontId="71" fillId="0" borderId="0">
      <alignment horizontal="right"/>
    </xf>
    <xf numFmtId="0" fontId="41" fillId="0" borderId="0" applyNumberFormat="0" applyFill="0" applyBorder="0" applyAlignment="0" applyProtection="0"/>
    <xf numFmtId="172" fontId="41" fillId="0" borderId="0" applyNumberFormat="0" applyFill="0" applyBorder="0" applyAlignment="0" applyProtection="0"/>
    <xf numFmtId="172" fontId="13" fillId="0" borderId="0"/>
    <xf numFmtId="0" fontId="42" fillId="0" borderId="0" applyNumberFormat="0" applyFill="0" applyBorder="0" applyAlignment="0" applyProtection="0"/>
    <xf numFmtId="172" fontId="42" fillId="0" borderId="0" applyNumberFormat="0" applyFill="0" applyBorder="0" applyAlignment="0" applyProtection="0"/>
    <xf numFmtId="172" fontId="13" fillId="0" borderId="0"/>
    <xf numFmtId="42" fontId="255" fillId="0" borderId="21">
      <alignment horizontal="center" wrapText="1"/>
      <protection locked="0"/>
    </xf>
    <xf numFmtId="42" fontId="255" fillId="0" borderId="21">
      <alignment horizontal="center" wrapText="1"/>
      <protection locked="0"/>
    </xf>
    <xf numFmtId="42" fontId="255" fillId="0" borderId="21">
      <alignment horizontal="center" wrapText="1"/>
      <protection locked="0"/>
    </xf>
    <xf numFmtId="42" fontId="255" fillId="0" borderId="21">
      <alignment horizontal="center" wrapText="1"/>
      <protection locked="0"/>
    </xf>
    <xf numFmtId="172" fontId="13" fillId="0" borderId="0"/>
    <xf numFmtId="14" fontId="255" fillId="0" borderId="21">
      <alignment horizontal="center" wrapText="1"/>
      <protection locked="0"/>
    </xf>
    <xf numFmtId="14" fontId="255" fillId="0" borderId="21">
      <alignment horizontal="center" wrapText="1"/>
      <protection locked="0"/>
    </xf>
    <xf numFmtId="14" fontId="255" fillId="0" borderId="21">
      <alignment horizontal="center" wrapText="1"/>
      <protection locked="0"/>
    </xf>
    <xf numFmtId="14" fontId="255" fillId="0" borderId="21">
      <alignment horizontal="center" wrapText="1"/>
      <protection locked="0"/>
    </xf>
    <xf numFmtId="172" fontId="13" fillId="0" borderId="0"/>
    <xf numFmtId="246" fontId="139" fillId="46" borderId="21" applyNumberFormat="0">
      <alignment horizontal="center" wrapText="1"/>
      <protection locked="0"/>
    </xf>
    <xf numFmtId="246" fontId="139" fillId="46" borderId="21" applyNumberFormat="0">
      <alignment horizontal="center" wrapText="1"/>
      <protection locked="0"/>
    </xf>
    <xf numFmtId="246" fontId="139" fillId="46" borderId="21" applyNumberFormat="0">
      <alignment horizontal="center" wrapText="1"/>
      <protection locked="0"/>
    </xf>
    <xf numFmtId="246" fontId="139" fillId="46" borderId="21" applyNumberFormat="0">
      <alignment horizontal="center" wrapText="1"/>
      <protection locked="0"/>
    </xf>
    <xf numFmtId="172" fontId="13" fillId="0" borderId="0"/>
    <xf numFmtId="2" fontId="255" fillId="0" borderId="21">
      <alignment horizontal="center" wrapText="1"/>
      <protection locked="0"/>
    </xf>
    <xf numFmtId="2" fontId="255" fillId="0" borderId="21">
      <alignment horizontal="center" wrapText="1"/>
      <protection locked="0"/>
    </xf>
    <xf numFmtId="2" fontId="255" fillId="0" borderId="21">
      <alignment horizontal="center" wrapText="1"/>
      <protection locked="0"/>
    </xf>
    <xf numFmtId="2" fontId="255" fillId="0" borderId="21">
      <alignment horizontal="center" wrapText="1"/>
      <protection locked="0"/>
    </xf>
    <xf numFmtId="172" fontId="13" fillId="0" borderId="0"/>
    <xf numFmtId="305" fontId="255" fillId="0" borderId="21">
      <alignment horizontal="center" wrapText="1"/>
      <protection locked="0"/>
    </xf>
    <xf numFmtId="305" fontId="255" fillId="0" borderId="21">
      <alignment horizontal="center" wrapText="1"/>
      <protection locked="0"/>
    </xf>
    <xf numFmtId="305" fontId="255" fillId="0" borderId="21">
      <alignment horizontal="center" wrapText="1"/>
      <protection locked="0"/>
    </xf>
    <xf numFmtId="305" fontId="255" fillId="0" borderId="21">
      <alignment horizontal="center" wrapText="1"/>
      <protection locked="0"/>
    </xf>
    <xf numFmtId="172" fontId="13" fillId="0" borderId="0"/>
    <xf numFmtId="1" fontId="255" fillId="0" borderId="21">
      <alignment horizontal="center" wrapText="1"/>
      <protection locked="0"/>
    </xf>
    <xf numFmtId="1" fontId="255" fillId="0" borderId="21">
      <alignment horizontal="center" wrapText="1"/>
      <protection locked="0"/>
    </xf>
    <xf numFmtId="1" fontId="255" fillId="0" borderId="21">
      <alignment horizontal="center" wrapText="1"/>
      <protection locked="0"/>
    </xf>
    <xf numFmtId="1" fontId="255" fillId="0" borderId="21">
      <alignment horizontal="center" wrapText="1"/>
      <protection locked="0"/>
    </xf>
    <xf numFmtId="172" fontId="13" fillId="0" borderId="0"/>
    <xf numFmtId="246" fontId="139" fillId="0" borderId="21" applyNumberFormat="0" applyFill="0">
      <alignment horizontal="center" wrapText="1"/>
      <protection locked="0"/>
    </xf>
    <xf numFmtId="246" fontId="139" fillId="0" borderId="21" applyNumberFormat="0" applyFill="0">
      <alignment horizontal="center" wrapText="1"/>
      <protection locked="0"/>
    </xf>
    <xf numFmtId="246" fontId="139" fillId="0" borderId="21" applyNumberFormat="0" applyFill="0">
      <alignment horizontal="center" wrapText="1"/>
      <protection locked="0"/>
    </xf>
    <xf numFmtId="246" fontId="139" fillId="0" borderId="21" applyNumberFormat="0" applyFill="0">
      <alignment horizontal="center" wrapText="1"/>
      <protection locked="0"/>
    </xf>
    <xf numFmtId="172" fontId="13" fillId="0" borderId="0"/>
    <xf numFmtId="246" fontId="255" fillId="0" borderId="21">
      <alignment horizontal="center" wrapText="1"/>
      <protection locked="0"/>
    </xf>
    <xf numFmtId="246" fontId="255" fillId="0" borderId="21">
      <alignment horizontal="center" wrapText="1"/>
      <protection locked="0"/>
    </xf>
    <xf numFmtId="246" fontId="255" fillId="0" borderId="21">
      <alignment horizontal="center" wrapText="1"/>
      <protection locked="0"/>
    </xf>
    <xf numFmtId="246" fontId="255" fillId="0" borderId="21">
      <alignment horizontal="center" wrapText="1"/>
      <protection locked="0"/>
    </xf>
    <xf numFmtId="172" fontId="13" fillId="0" borderId="0"/>
    <xf numFmtId="306" fontId="7" fillId="0" borderId="0" applyFont="0" applyFill="0" applyBorder="0" applyAlignment="0" applyProtection="0"/>
    <xf numFmtId="3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 fontId="43" fillId="0" borderId="40" applyFont="0" applyFill="0" applyBorder="0" applyAlignment="0"/>
    <xf numFmtId="3" fontId="256" fillId="0" borderId="144" applyAlignment="0">
      <alignment vertical="top" wrapText="1"/>
      <protection locked="0"/>
    </xf>
    <xf numFmtId="0" fontId="98" fillId="0" borderId="0" applyNumberFormat="0" applyFont="0" applyBorder="0" applyAlignment="0"/>
    <xf numFmtId="37" fontId="62" fillId="0" borderId="0" applyFont="0" applyFill="0" applyBorder="0" applyAlignment="0" applyProtection="0"/>
    <xf numFmtId="255" fontId="7" fillId="0" borderId="0" applyFont="0" applyFill="0" applyBorder="0" applyAlignment="0" applyProtection="0"/>
    <xf numFmtId="308" fontId="7" fillId="0" borderId="0" applyFont="0" applyFill="0" applyBorder="0" applyAlignment="0" applyProtection="0"/>
    <xf numFmtId="0" fontId="257" fillId="5" borderId="145">
      <alignment horizontal="left" vertical="top" indent="2"/>
    </xf>
    <xf numFmtId="164" fontId="7" fillId="0" borderId="0" applyFont="0" applyFill="0" applyBorder="0" applyAlignment="0" applyProtection="0"/>
    <xf numFmtId="0" fontId="104" fillId="0" borderId="0" applyFont="0" applyFill="0" applyBorder="0" applyAlignment="0" applyProtection="0"/>
    <xf numFmtId="309" fontId="7" fillId="0" borderId="0" applyFont="0" applyFill="0" applyBorder="0" applyAlignment="0" applyProtection="0"/>
    <xf numFmtId="290" fontId="7" fillId="0" borderId="0" applyFont="0" applyFill="0" applyBorder="0" applyAlignment="0" applyProtection="0"/>
    <xf numFmtId="0" fontId="72" fillId="92" borderId="18">
      <alignment horizontal="right"/>
    </xf>
    <xf numFmtId="14" fontId="68" fillId="0" borderId="0" applyFont="0" applyFill="0" applyBorder="0" applyAlignment="0" applyProtection="0"/>
    <xf numFmtId="172" fontId="258" fillId="0" borderId="6"/>
    <xf numFmtId="172" fontId="258" fillId="0" borderId="6"/>
    <xf numFmtId="172" fontId="258" fillId="0" borderId="6"/>
    <xf numFmtId="172" fontId="13" fillId="0" borderId="0"/>
    <xf numFmtId="310" fontId="7" fillId="0" borderId="0" applyFont="0" applyFill="0" applyBorder="0" applyAlignment="0" applyProtection="0"/>
    <xf numFmtId="311"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17" fontId="8" fillId="92" borderId="146">
      <alignment horizontal="center"/>
    </xf>
    <xf numFmtId="270" fontId="62" fillId="0" borderId="0" applyFont="0" applyFill="0" applyBorder="0" applyAlignment="0" applyProtection="0"/>
    <xf numFmtId="0" fontId="259" fillId="0" borderId="0"/>
    <xf numFmtId="172" fontId="260" fillId="0" borderId="0">
      <alignment horizontal="centerContinuous"/>
    </xf>
    <xf numFmtId="172" fontId="260" fillId="0" borderId="0">
      <alignment horizontal="centerContinuous"/>
    </xf>
    <xf numFmtId="172" fontId="260" fillId="0" borderId="0">
      <alignment horizontal="centerContinuous"/>
    </xf>
    <xf numFmtId="172" fontId="13" fillId="0" borderId="0"/>
    <xf numFmtId="312" fontId="7" fillId="0" borderId="34" applyFont="0" applyFill="0" applyBorder="0" applyProtection="0"/>
    <xf numFmtId="313" fontId="62" fillId="0" borderId="34" applyFont="0" applyFill="0" applyBorder="0" applyAlignment="0" applyProtection="0"/>
    <xf numFmtId="284" fontId="62" fillId="0" borderId="0"/>
    <xf numFmtId="312" fontId="7" fillId="0" borderId="0" applyFont="0" applyFill="0" applyBorder="0" applyAlignment="0" applyProtection="0"/>
    <xf numFmtId="313" fontId="62" fillId="0" borderId="0" applyFont="0" applyFill="0" applyBorder="0" applyAlignment="0" applyProtection="0"/>
    <xf numFmtId="224" fontId="111" fillId="0" borderId="0" applyFont="0" applyFill="0" applyBorder="0" applyAlignment="0" applyProtection="0"/>
    <xf numFmtId="314" fontId="7" fillId="0" borderId="0" applyFont="0" applyFill="0" applyBorder="0" applyAlignment="0" applyProtection="0"/>
    <xf numFmtId="253" fontId="7" fillId="0" borderId="0" applyFill="0" applyBorder="0" applyProtection="0">
      <alignment horizontal="right"/>
    </xf>
    <xf numFmtId="315" fontId="7" fillId="0" borderId="0" applyFont="0" applyFill="0" applyBorder="0" applyAlignment="0" applyProtection="0"/>
    <xf numFmtId="316" fontId="7" fillId="0" borderId="0" applyFont="0" applyFill="0" applyBorder="0" applyAlignment="0" applyProtection="0"/>
    <xf numFmtId="317" fontId="146" fillId="0" borderId="0" applyFont="0" applyFill="0" applyBorder="0" applyProtection="0">
      <alignment horizontal="right"/>
    </xf>
    <xf numFmtId="318" fontId="7" fillId="0" borderId="0" applyFont="0" applyFill="0" applyBorder="0" applyAlignment="0" applyProtection="0">
      <protection locked="0"/>
    </xf>
    <xf numFmtId="275" fontId="83" fillId="0" borderId="0" applyFont="0" applyFill="0" applyBorder="0" applyAlignment="0" applyProtection="0"/>
    <xf numFmtId="275" fontId="7" fillId="0" borderId="0" applyFont="0" applyFill="0" applyBorder="0" applyAlignment="0" applyProtection="0"/>
    <xf numFmtId="319" fontId="43" fillId="0" borderId="0"/>
    <xf numFmtId="245" fontId="62" fillId="0" borderId="0"/>
    <xf numFmtId="320" fontId="98" fillId="48" borderId="0" applyNumberFormat="0">
      <alignment horizontal="right"/>
    </xf>
    <xf numFmtId="321" fontId="15" fillId="3" borderId="0" applyFont="0" applyBorder="0" applyAlignment="0" applyProtection="0">
      <alignment horizontal="right"/>
      <protection hidden="1"/>
    </xf>
    <xf numFmtId="321" fontId="15" fillId="3" borderId="0" applyFont="0" applyBorder="0" applyAlignment="0" applyProtection="0">
      <alignment horizontal="right"/>
      <protection hidden="1"/>
    </xf>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0" fontId="262" fillId="13"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3"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4" fillId="13" borderId="0" applyNumberFormat="0" applyBorder="0" applyAlignment="0" applyProtection="0"/>
    <xf numFmtId="0" fontId="265" fillId="56"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0" fontId="266" fillId="100" borderId="0"/>
    <xf numFmtId="0" fontId="118" fillId="48" borderId="0"/>
    <xf numFmtId="0" fontId="267" fillId="0" borderId="0"/>
    <xf numFmtId="172" fontId="268" fillId="0" borderId="0"/>
    <xf numFmtId="172" fontId="268" fillId="0" borderId="0"/>
    <xf numFmtId="172" fontId="268" fillId="0" borderId="0"/>
    <xf numFmtId="172" fontId="13" fillId="0" borderId="0"/>
    <xf numFmtId="0" fontId="123" fillId="0" borderId="0" applyNumberFormat="0" applyFill="0" applyAlignment="0" applyProtection="0"/>
    <xf numFmtId="37" fontId="269" fillId="0" borderId="0"/>
    <xf numFmtId="322" fontId="7" fillId="0" borderId="0"/>
    <xf numFmtId="172" fontId="121" fillId="5" borderId="0" applyNumberFormat="0" applyFont="0" applyAlignment="0">
      <alignment horizontal="centerContinuous"/>
    </xf>
    <xf numFmtId="172" fontId="121" fillId="5" borderId="0" applyNumberFormat="0" applyFont="0" applyAlignment="0">
      <alignment horizontal="centerContinuous"/>
    </xf>
    <xf numFmtId="172" fontId="121" fillId="5" borderId="0" applyNumberFormat="0" applyFont="0" applyAlignment="0">
      <alignment horizontal="centerContinuous"/>
    </xf>
    <xf numFmtId="172" fontId="13" fillId="0" borderId="0"/>
    <xf numFmtId="323" fontId="166" fillId="0" borderId="0" applyFont="0">
      <alignment horizontal="right"/>
    </xf>
    <xf numFmtId="299" fontId="270" fillId="0" borderId="0"/>
    <xf numFmtId="172" fontId="270" fillId="0" borderId="0"/>
    <xf numFmtId="172" fontId="270" fillId="0" borderId="0"/>
    <xf numFmtId="172" fontId="270" fillId="0" borderId="0"/>
    <xf numFmtId="172" fontId="1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172" fontId="13" fillId="0" borderId="0"/>
    <xf numFmtId="172" fontId="163" fillId="0" borderId="0"/>
    <xf numFmtId="172" fontId="163" fillId="0" borderId="0"/>
    <xf numFmtId="172" fontId="163" fillId="0" borderId="0"/>
    <xf numFmtId="172" fontId="13" fillId="0" borderId="0"/>
    <xf numFmtId="172" fontId="163" fillId="0" borderId="0"/>
    <xf numFmtId="172" fontId="163" fillId="0" borderId="0"/>
    <xf numFmtId="172" fontId="163" fillId="0" borderId="0"/>
    <xf numFmtId="172" fontId="13" fillId="0" borderId="0"/>
    <xf numFmtId="38" fontId="15" fillId="0" borderId="0" applyFont="0" applyFill="0" applyBorder="0" applyAlignment="0"/>
    <xf numFmtId="38" fontId="15" fillId="0" borderId="0" applyFont="0" applyFill="0" applyBorder="0" applyAlignment="0"/>
    <xf numFmtId="172" fontId="13" fillId="0" borderId="0"/>
    <xf numFmtId="234" fontId="7" fillId="0" borderId="0" applyFont="0" applyFill="0" applyBorder="0" applyAlignment="0"/>
    <xf numFmtId="40" fontId="15" fillId="0" borderId="0" applyFont="0" applyFill="0" applyBorder="0" applyAlignment="0"/>
    <xf numFmtId="40" fontId="15" fillId="0" borderId="0" applyFont="0" applyFill="0" applyBorder="0" applyAlignment="0"/>
    <xf numFmtId="172" fontId="13" fillId="0" borderId="0"/>
    <xf numFmtId="271" fontId="15" fillId="0" borderId="0" applyFont="0" applyFill="0" applyBorder="0" applyAlignment="0"/>
    <xf numFmtId="271" fontId="15" fillId="0" borderId="0" applyFont="0" applyFill="0" applyBorder="0" applyAlignment="0"/>
    <xf numFmtId="172" fontId="13" fillId="0" borderId="0"/>
    <xf numFmtId="0" fontId="5" fillId="0" borderId="0"/>
    <xf numFmtId="0" fontId="7" fillId="0" borderId="0"/>
    <xf numFmtId="0" fontId="7" fillId="0" borderId="0"/>
    <xf numFmtId="0" fontId="7" fillId="0" borderId="0"/>
    <xf numFmtId="0" fontId="7" fillId="0" borderId="0"/>
    <xf numFmtId="172" fontId="7" fillId="0" borderId="0"/>
    <xf numFmtId="0" fontId="5" fillId="0" borderId="0"/>
    <xf numFmtId="0" fontId="7" fillId="0" borderId="0"/>
    <xf numFmtId="172" fontId="149" fillId="0" borderId="0"/>
    <xf numFmtId="172" fontId="7" fillId="0" borderId="0"/>
    <xf numFmtId="172"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13" fillId="0" borderId="0"/>
    <xf numFmtId="0" fontId="63" fillId="0" borderId="0"/>
    <xf numFmtId="172" fontId="63"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7" fillId="0" borderId="0"/>
    <xf numFmtId="172" fontId="7" fillId="0" borderId="0"/>
    <xf numFmtId="172" fontId="7" fillId="0" borderId="0"/>
    <xf numFmtId="172" fontId="7" fillId="0" borderId="0"/>
    <xf numFmtId="172" fontId="149" fillId="0" borderId="0"/>
    <xf numFmtId="0" fontId="7" fillId="0" borderId="0"/>
    <xf numFmtId="172" fontId="13" fillId="0" borderId="0"/>
    <xf numFmtId="172" fontId="7" fillId="0" borderId="0"/>
    <xf numFmtId="0" fontId="7" fillId="0" borderId="0"/>
    <xf numFmtId="172" fontId="7" fillId="0" borderId="0"/>
    <xf numFmtId="0" fontId="7" fillId="0" borderId="0"/>
    <xf numFmtId="0" fontId="7" fillId="0" borderId="0"/>
    <xf numFmtId="0" fontId="7" fillId="0" borderId="0"/>
    <xf numFmtId="0" fontId="7" fillId="0" borderId="0"/>
    <xf numFmtId="0" fontId="96" fillId="0" borderId="0"/>
    <xf numFmtId="0" fontId="7" fillId="0" borderId="0"/>
    <xf numFmtId="0" fontId="5"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63" fillId="0" borderId="0"/>
    <xf numFmtId="0" fontId="13" fillId="0" borderId="0"/>
    <xf numFmtId="172" fontId="13" fillId="0" borderId="0"/>
    <xf numFmtId="0" fontId="63" fillId="0" borderId="0"/>
    <xf numFmtId="0" fontId="13" fillId="0" borderId="0"/>
    <xf numFmtId="172" fontId="13" fillId="0" borderId="0"/>
    <xf numFmtId="0" fontId="7" fillId="0" borderId="0"/>
    <xf numFmtId="0" fontId="7" fillId="0" borderId="0"/>
    <xf numFmtId="172" fontId="13" fillId="0" borderId="0"/>
    <xf numFmtId="0" fontId="7" fillId="0" borderId="0"/>
    <xf numFmtId="172" fontId="5" fillId="0" borderId="0"/>
    <xf numFmtId="172" fontId="5" fillId="0" borderId="0"/>
    <xf numFmtId="172" fontId="5" fillId="0" borderId="0"/>
    <xf numFmtId="172" fontId="5" fillId="0" borderId="0"/>
    <xf numFmtId="172" fontId="5" fillId="0" borderId="0"/>
    <xf numFmtId="172" fontId="13" fillId="0" borderId="0"/>
    <xf numFmtId="172" fontId="6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5" fillId="0" borderId="0"/>
    <xf numFmtId="172" fontId="63" fillId="0" borderId="0"/>
    <xf numFmtId="172" fontId="13" fillId="0" borderId="0"/>
    <xf numFmtId="172" fontId="63" fillId="0" borderId="0"/>
    <xf numFmtId="172" fontId="5"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49" fillId="0" borderId="0"/>
    <xf numFmtId="0" fontId="7"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172" fontId="13" fillId="0" borderId="0"/>
    <xf numFmtId="0" fontId="63" fillId="0" borderId="0"/>
    <xf numFmtId="172" fontId="86" fillId="0" borderId="0"/>
    <xf numFmtId="172" fontId="63" fillId="0" borderId="0"/>
    <xf numFmtId="172" fontId="13" fillId="0" borderId="0"/>
    <xf numFmtId="172" fontId="5" fillId="0" borderId="0"/>
    <xf numFmtId="172" fontId="13" fillId="0" borderId="0"/>
    <xf numFmtId="0" fontId="63" fillId="0" borderId="0"/>
    <xf numFmtId="172" fontId="86" fillId="0" borderId="0"/>
    <xf numFmtId="172" fontId="5" fillId="0" borderId="0"/>
    <xf numFmtId="172" fontId="13" fillId="0" borderId="0"/>
    <xf numFmtId="0" fontId="63" fillId="0" borderId="0"/>
    <xf numFmtId="172" fontId="86" fillId="0" borderId="0"/>
    <xf numFmtId="172" fontId="5" fillId="0" borderId="0"/>
    <xf numFmtId="172" fontId="13" fillId="0" borderId="0"/>
    <xf numFmtId="0" fontId="63" fillId="0" borderId="0"/>
    <xf numFmtId="172" fontId="86"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86" fillId="0" borderId="0"/>
    <xf numFmtId="172" fontId="5" fillId="0" borderId="0"/>
    <xf numFmtId="172" fontId="63"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86" fillId="0" borderId="0"/>
    <xf numFmtId="172" fontId="5" fillId="0" borderId="0"/>
    <xf numFmtId="172" fontId="63" fillId="0" borderId="0"/>
    <xf numFmtId="172" fontId="13" fillId="0" borderId="0"/>
    <xf numFmtId="0" fontId="5" fillId="0" borderId="0"/>
    <xf numFmtId="0" fontId="5" fillId="0" borderId="0"/>
    <xf numFmtId="172" fontId="5" fillId="0" borderId="0"/>
    <xf numFmtId="172" fontId="63" fillId="0" borderId="0"/>
    <xf numFmtId="172" fontId="13" fillId="0" borderId="0"/>
    <xf numFmtId="172" fontId="7" fillId="0" borderId="0"/>
    <xf numFmtId="0" fontId="5" fillId="0" borderId="0"/>
    <xf numFmtId="0" fontId="5"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47"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4" fillId="0" borderId="0"/>
    <xf numFmtId="0" fontId="4" fillId="0" borderId="0"/>
    <xf numFmtId="172" fontId="5" fillId="0" borderId="0"/>
    <xf numFmtId="172" fontId="63" fillId="0" borderId="0"/>
    <xf numFmtId="172" fontId="13" fillId="0" borderId="0"/>
    <xf numFmtId="0" fontId="4" fillId="0" borderId="0"/>
    <xf numFmtId="0" fontId="4" fillId="0" borderId="0"/>
    <xf numFmtId="172" fontId="5" fillId="0" borderId="0"/>
    <xf numFmtId="172" fontId="63" fillId="0" borderId="0"/>
    <xf numFmtId="172" fontId="13" fillId="0" borderId="0"/>
    <xf numFmtId="0" fontId="5" fillId="0" borderId="0"/>
    <xf numFmtId="0" fontId="4" fillId="0" borderId="0"/>
    <xf numFmtId="0" fontId="4" fillId="0" borderId="0"/>
    <xf numFmtId="172" fontId="13" fillId="0" borderId="0"/>
    <xf numFmtId="0" fontId="4" fillId="0" borderId="0"/>
    <xf numFmtId="0" fontId="4" fillId="0" borderId="0"/>
    <xf numFmtId="172" fontId="13" fillId="0" borderId="0"/>
    <xf numFmtId="0" fontId="4" fillId="0" borderId="0"/>
    <xf numFmtId="0" fontId="4" fillId="0" borderId="0"/>
    <xf numFmtId="172" fontId="63" fillId="0" borderId="0"/>
    <xf numFmtId="172" fontId="86" fillId="0" borderId="0"/>
    <xf numFmtId="172" fontId="13" fillId="0" borderId="0"/>
    <xf numFmtId="0" fontId="7" fillId="0" borderId="0"/>
    <xf numFmtId="0" fontId="150" fillId="0" borderId="0"/>
    <xf numFmtId="172" fontId="63" fillId="0" borderId="0"/>
    <xf numFmtId="172" fontId="13" fillId="0" borderId="0"/>
    <xf numFmtId="172" fontId="62" fillId="0" borderId="0"/>
    <xf numFmtId="172" fontId="63" fillId="0" borderId="0"/>
    <xf numFmtId="172" fontId="86" fillId="0" borderId="0"/>
    <xf numFmtId="172" fontId="13" fillId="0" borderId="0"/>
    <xf numFmtId="0" fontId="271" fillId="0" borderId="0"/>
    <xf numFmtId="172" fontId="5" fillId="0" borderId="0"/>
    <xf numFmtId="172" fontId="63" fillId="0" borderId="0"/>
    <xf numFmtId="172" fontId="13" fillId="0" borderId="0"/>
    <xf numFmtId="172" fontId="62" fillId="0" borderId="0"/>
    <xf numFmtId="172" fontId="63" fillId="0" borderId="0"/>
    <xf numFmtId="172" fontId="13" fillId="0" borderId="0"/>
    <xf numFmtId="0" fontId="4" fillId="0" borderId="0"/>
    <xf numFmtId="172" fontId="5" fillId="0" borderId="0"/>
    <xf numFmtId="172" fontId="63" fillId="0" borderId="0"/>
    <xf numFmtId="172" fontId="13" fillId="0" borderId="0"/>
    <xf numFmtId="172" fontId="62"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172" fontId="7" fillId="0" borderId="0"/>
    <xf numFmtId="172" fontId="7" fillId="0" borderId="0"/>
    <xf numFmtId="172" fontId="7" fillId="0" borderId="0"/>
    <xf numFmtId="172" fontId="7" fillId="0" borderId="0"/>
    <xf numFmtId="172" fontId="149" fillId="0" borderId="0"/>
    <xf numFmtId="0" fontId="83" fillId="0" borderId="0"/>
    <xf numFmtId="172" fontId="13" fillId="0" borderId="0"/>
    <xf numFmtId="172" fontId="7" fillId="0" borderId="0"/>
    <xf numFmtId="0" fontId="7" fillId="0" borderId="0"/>
    <xf numFmtId="172" fontId="7" fillId="0" borderId="0"/>
    <xf numFmtId="0" fontId="7" fillId="0" borderId="0"/>
    <xf numFmtId="172" fontId="149" fillId="0" borderId="0"/>
    <xf numFmtId="0" fontId="83" fillId="0" borderId="0"/>
    <xf numFmtId="0" fontId="7"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172" fontId="86" fillId="0" borderId="0"/>
    <xf numFmtId="172" fontId="5" fillId="0" borderId="0"/>
    <xf numFmtId="172" fontId="63" fillId="0" borderId="0"/>
    <xf numFmtId="172" fontId="13" fillId="0" borderId="0"/>
    <xf numFmtId="172" fontId="86" fillId="0" borderId="0"/>
    <xf numFmtId="172" fontId="5" fillId="0" borderId="0"/>
    <xf numFmtId="172" fontId="63" fillId="0" borderId="0"/>
    <xf numFmtId="172" fontId="13" fillId="0" borderId="0"/>
    <xf numFmtId="172" fontId="86" fillId="0" borderId="0"/>
    <xf numFmtId="172" fontId="5" fillId="0" borderId="0"/>
    <xf numFmtId="172" fontId="63" fillId="0" borderId="0"/>
    <xf numFmtId="172" fontId="13" fillId="0" borderId="0"/>
    <xf numFmtId="172" fontId="5" fillId="0" borderId="0"/>
    <xf numFmtId="172" fontId="63" fillId="0" borderId="0"/>
    <xf numFmtId="172" fontId="86"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4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49" fillId="0" borderId="0"/>
    <xf numFmtId="172" fontId="13" fillId="0" borderId="0"/>
    <xf numFmtId="172" fontId="7" fillId="0" borderId="0"/>
    <xf numFmtId="172" fontId="7" fillId="0" borderId="0"/>
    <xf numFmtId="0" fontId="5" fillId="0" borderId="0"/>
    <xf numFmtId="0" fontId="97"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49" fillId="0" borderId="0"/>
    <xf numFmtId="172" fontId="13" fillId="0" borderId="0"/>
    <xf numFmtId="172" fontId="7" fillId="0" borderId="0"/>
    <xf numFmtId="172" fontId="7" fillId="0" borderId="0"/>
    <xf numFmtId="0" fontId="7" fillId="0" borderId="0"/>
    <xf numFmtId="172" fontId="13" fillId="0" borderId="0"/>
    <xf numFmtId="172" fontId="5" fillId="0" borderId="0"/>
    <xf numFmtId="172" fontId="63" fillId="0" borderId="0"/>
    <xf numFmtId="172" fontId="62" fillId="0" borderId="0"/>
    <xf numFmtId="172" fontId="63" fillId="0" borderId="0"/>
    <xf numFmtId="172" fontId="86" fillId="0" borderId="0"/>
    <xf numFmtId="172" fontId="13" fillId="0" borderId="0"/>
    <xf numFmtId="172" fontId="5" fillId="0" borderId="0"/>
    <xf numFmtId="172" fontId="7" fillId="0" borderId="0"/>
    <xf numFmtId="172" fontId="7" fillId="0" borderId="0"/>
    <xf numFmtId="172" fontId="62" fillId="0" borderId="0"/>
    <xf numFmtId="172" fontId="7" fillId="0" borderId="0"/>
    <xf numFmtId="172" fontId="86" fillId="0" borderId="0"/>
    <xf numFmtId="172" fontId="13" fillId="0" borderId="0"/>
    <xf numFmtId="172" fontId="5" fillId="0" borderId="0"/>
    <xf numFmtId="172" fontId="7" fillId="0" borderId="0"/>
    <xf numFmtId="172" fontId="62" fillId="0" borderId="0"/>
    <xf numFmtId="172" fontId="7"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63" fillId="0" borderId="0"/>
    <xf numFmtId="172" fontId="13" fillId="0" borderId="0"/>
    <xf numFmtId="172" fontId="5" fillId="0" borderId="0"/>
    <xf numFmtId="172" fontId="13" fillId="0" borderId="0"/>
    <xf numFmtId="172" fontId="5" fillId="0" borderId="0"/>
    <xf numFmtId="172" fontId="63" fillId="0" borderId="0"/>
    <xf numFmtId="172" fontId="63" fillId="0" borderId="0"/>
    <xf numFmtId="172" fontId="13" fillId="0" borderId="0"/>
    <xf numFmtId="172" fontId="5" fillId="0" borderId="0"/>
    <xf numFmtId="172" fontId="13" fillId="0" borderId="0"/>
    <xf numFmtId="172" fontId="5" fillId="0" borderId="0"/>
    <xf numFmtId="172" fontId="63" fillId="0" borderId="0"/>
    <xf numFmtId="172" fontId="63" fillId="0" borderId="0"/>
    <xf numFmtId="172" fontId="13" fillId="0" borderId="0"/>
    <xf numFmtId="172" fontId="5" fillId="0" borderId="0"/>
    <xf numFmtId="172" fontId="13" fillId="0" borderId="0"/>
    <xf numFmtId="172" fontId="5" fillId="0" borderId="0"/>
    <xf numFmtId="172" fontId="63" fillId="0" borderId="0"/>
    <xf numFmtId="172" fontId="272" fillId="0" borderId="0"/>
    <xf numFmtId="172" fontId="13" fillId="0" borderId="0"/>
    <xf numFmtId="172" fontId="272" fillId="0" borderId="0"/>
    <xf numFmtId="172" fontId="5" fillId="0" borderId="0"/>
    <xf numFmtId="172" fontId="13" fillId="0" borderId="0"/>
    <xf numFmtId="172" fontId="5" fillId="0" borderId="0"/>
    <xf numFmtId="172" fontId="7" fillId="0" borderId="0"/>
    <xf numFmtId="172" fontId="272" fillId="0" borderId="0"/>
    <xf numFmtId="172" fontId="13"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9" fillId="0" borderId="0"/>
    <xf numFmtId="0" fontId="7" fillId="0" borderId="0"/>
    <xf numFmtId="172" fontId="13" fillId="0" borderId="0"/>
    <xf numFmtId="172" fontId="7" fillId="0" borderId="0"/>
    <xf numFmtId="172" fontId="7" fillId="0" borderId="0"/>
    <xf numFmtId="0" fontId="7"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0" fontId="7" fillId="0" borderId="0"/>
    <xf numFmtId="172" fontId="13" fillId="0" borderId="0"/>
    <xf numFmtId="172" fontId="7" fillId="0" borderId="0"/>
    <xf numFmtId="0" fontId="7" fillId="0" borderId="0"/>
    <xf numFmtId="172" fontId="7" fillId="0" borderId="0"/>
    <xf numFmtId="0"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62" fillId="0" borderId="0"/>
    <xf numFmtId="172" fontId="7" fillId="0" borderId="0"/>
    <xf numFmtId="172" fontId="86" fillId="0" borderId="0"/>
    <xf numFmtId="0" fontId="5" fillId="0" borderId="0"/>
    <xf numFmtId="172" fontId="13"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3" fillId="0" borderId="0"/>
    <xf numFmtId="172" fontId="7" fillId="0" borderId="0"/>
    <xf numFmtId="0" fontId="7" fillId="0" borderId="0"/>
    <xf numFmtId="0" fontId="7" fillId="0" borderId="0"/>
    <xf numFmtId="0" fontId="7" fillId="0" borderId="0"/>
    <xf numFmtId="0" fontId="96" fillId="0" borderId="0"/>
    <xf numFmtId="0" fontId="96" fillId="0" borderId="0"/>
    <xf numFmtId="172" fontId="7" fillId="0" borderId="0"/>
    <xf numFmtId="0" fontId="7" fillId="0" borderId="0"/>
    <xf numFmtId="172" fontId="7" fillId="0" borderId="0"/>
    <xf numFmtId="0" fontId="20" fillId="0" borderId="0"/>
    <xf numFmtId="172" fontId="62" fillId="0" borderId="0"/>
    <xf numFmtId="0" fontId="97" fillId="0" borderId="0"/>
    <xf numFmtId="0" fontId="7" fillId="0" borderId="0"/>
    <xf numFmtId="0" fontId="7" fillId="0" borderId="0"/>
    <xf numFmtId="0" fontId="7" fillId="0" borderId="0"/>
    <xf numFmtId="172" fontId="7" fillId="0" borderId="0"/>
    <xf numFmtId="0" fontId="7" fillId="0" borderId="0"/>
    <xf numFmtId="172" fontId="273" fillId="0" borderId="0"/>
    <xf numFmtId="0" fontId="7" fillId="0" borderId="0"/>
    <xf numFmtId="0" fontId="7" fillId="0" borderId="0"/>
    <xf numFmtId="0" fontId="96" fillId="0" borderId="0"/>
    <xf numFmtId="0" fontId="96" fillId="0" borderId="0"/>
    <xf numFmtId="172" fontId="7" fillId="0" borderId="0"/>
    <xf numFmtId="0" fontId="96" fillId="0" borderId="0"/>
    <xf numFmtId="0" fontId="96" fillId="0" borderId="0"/>
    <xf numFmtId="0" fontId="7" fillId="0" borderId="0"/>
    <xf numFmtId="0" fontId="7" fillId="0" borderId="0"/>
    <xf numFmtId="172" fontId="62" fillId="0" borderId="0"/>
    <xf numFmtId="0" fontId="20" fillId="0" borderId="0"/>
    <xf numFmtId="0" fontId="96" fillId="0" borderId="0"/>
    <xf numFmtId="0" fontId="7" fillId="0" borderId="0"/>
    <xf numFmtId="172" fontId="96" fillId="0" borderId="0"/>
    <xf numFmtId="172" fontId="96" fillId="0" borderId="0"/>
    <xf numFmtId="172" fontId="96" fillId="0" borderId="0"/>
    <xf numFmtId="0" fontId="7" fillId="0" borderId="0"/>
    <xf numFmtId="172" fontId="7" fillId="0" borderId="0"/>
    <xf numFmtId="0" fontId="7" fillId="0" borderId="0"/>
    <xf numFmtId="0" fontId="96" fillId="0" borderId="0"/>
    <xf numFmtId="0" fontId="96" fillId="0" borderId="0"/>
    <xf numFmtId="172" fontId="96" fillId="0" borderId="0"/>
    <xf numFmtId="172" fontId="96" fillId="0" borderId="0"/>
    <xf numFmtId="0" fontId="96" fillId="0" borderId="0"/>
    <xf numFmtId="0" fontId="7" fillId="0" borderId="0"/>
    <xf numFmtId="0" fontId="7" fillId="0" borderId="0"/>
    <xf numFmtId="172" fontId="96" fillId="0" borderId="0"/>
    <xf numFmtId="0" fontId="7" fillId="0" borderId="0"/>
    <xf numFmtId="172" fontId="62" fillId="0" borderId="0"/>
    <xf numFmtId="0" fontId="96" fillId="0" borderId="0"/>
    <xf numFmtId="0" fontId="7" fillId="0" borderId="0"/>
    <xf numFmtId="172" fontId="7" fillId="0" borderId="0"/>
    <xf numFmtId="0" fontId="96" fillId="0" borderId="0"/>
    <xf numFmtId="172" fontId="62" fillId="0" borderId="0"/>
    <xf numFmtId="0" fontId="96" fillId="0" borderId="0"/>
    <xf numFmtId="0" fontId="96" fillId="0" borderId="0"/>
    <xf numFmtId="0" fontId="7" fillId="0" borderId="0"/>
    <xf numFmtId="0" fontId="7" fillId="0" borderId="0"/>
    <xf numFmtId="172" fontId="273" fillId="0" borderId="0"/>
    <xf numFmtId="0" fontId="83" fillId="0" borderId="0"/>
    <xf numFmtId="0" fontId="96" fillId="0" borderId="0"/>
    <xf numFmtId="172" fontId="7" fillId="0" borderId="0"/>
    <xf numFmtId="172" fontId="7" fillId="0" borderId="0"/>
    <xf numFmtId="0" fontId="7" fillId="0" borderId="0"/>
    <xf numFmtId="0" fontId="5" fillId="0" borderId="0"/>
    <xf numFmtId="0" fontId="5" fillId="0" borderId="0"/>
    <xf numFmtId="0" fontId="5" fillId="0" borderId="0"/>
    <xf numFmtId="0" fontId="5" fillId="0" borderId="0"/>
    <xf numFmtId="172" fontId="86" fillId="0" borderId="0"/>
    <xf numFmtId="0" fontId="5" fillId="0" borderId="0"/>
    <xf numFmtId="0" fontId="5" fillId="0" borderId="0"/>
    <xf numFmtId="0" fontId="5" fillId="0" borderId="0"/>
    <xf numFmtId="0" fontId="5" fillId="0" borderId="0"/>
    <xf numFmtId="0" fontId="96" fillId="0" borderId="0"/>
    <xf numFmtId="172" fontId="7" fillId="0" borderId="0"/>
    <xf numFmtId="172" fontId="7" fillId="0" borderId="0"/>
    <xf numFmtId="0" fontId="7" fillId="0" borderId="0"/>
    <xf numFmtId="0" fontId="5" fillId="0" borderId="0"/>
    <xf numFmtId="0" fontId="5" fillId="0" borderId="0"/>
    <xf numFmtId="0" fontId="5" fillId="0" borderId="0"/>
    <xf numFmtId="0" fontId="5" fillId="0" borderId="0"/>
    <xf numFmtId="172" fontId="86" fillId="0" borderId="0"/>
    <xf numFmtId="0" fontId="5" fillId="0" borderId="0"/>
    <xf numFmtId="0" fontId="5" fillId="0" borderId="0"/>
    <xf numFmtId="0" fontId="5" fillId="0" borderId="0"/>
    <xf numFmtId="0" fontId="5" fillId="0" borderId="0"/>
    <xf numFmtId="172" fontId="13" fillId="0" borderId="0"/>
    <xf numFmtId="172" fontId="62" fillId="0" borderId="0"/>
    <xf numFmtId="172" fontId="7" fillId="0" borderId="0"/>
    <xf numFmtId="0" fontId="5" fillId="0" borderId="0"/>
    <xf numFmtId="172" fontId="86" fillId="0" borderId="0"/>
    <xf numFmtId="0" fontId="5" fillId="0" borderId="0"/>
    <xf numFmtId="0" fontId="5" fillId="0" borderId="0"/>
    <xf numFmtId="0" fontId="5" fillId="0" borderId="0"/>
    <xf numFmtId="172" fontId="13" fillId="0" borderId="0"/>
    <xf numFmtId="172" fontId="62" fillId="0" borderId="0"/>
    <xf numFmtId="172" fontId="7" fillId="0" borderId="0"/>
    <xf numFmtId="172" fontId="86" fillId="0" borderId="0"/>
    <xf numFmtId="0" fontId="5" fillId="0" borderId="0"/>
    <xf numFmtId="172" fontId="13" fillId="0" borderId="0"/>
    <xf numFmtId="172" fontId="62" fillId="0" borderId="0"/>
    <xf numFmtId="172" fontId="7" fillId="0" borderId="0"/>
    <xf numFmtId="172" fontId="86" fillId="0" borderId="0"/>
    <xf numFmtId="0" fontId="5" fillId="0" borderId="0"/>
    <xf numFmtId="172" fontId="13" fillId="0" borderId="0"/>
    <xf numFmtId="0" fontId="7" fillId="0" borderId="0"/>
    <xf numFmtId="172" fontId="7" fillId="0" borderId="0"/>
    <xf numFmtId="172" fontId="7" fillId="0" borderId="0"/>
    <xf numFmtId="172" fontId="7" fillId="0" borderId="0"/>
    <xf numFmtId="172" fontId="7" fillId="0" borderId="0"/>
    <xf numFmtId="172" fontId="149" fillId="0" borderId="0"/>
    <xf numFmtId="0" fontId="271" fillId="0" borderId="0"/>
    <xf numFmtId="172" fontId="13" fillId="0" borderId="0"/>
    <xf numFmtId="172" fontId="7" fillId="0" borderId="0"/>
    <xf numFmtId="0" fontId="5" fillId="0" borderId="0"/>
    <xf numFmtId="172" fontId="7" fillId="0" borderId="0"/>
    <xf numFmtId="0" fontId="271"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0" fontId="7"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5" fillId="0" borderId="0"/>
    <xf numFmtId="172" fontId="5" fillId="0" borderId="0"/>
    <xf numFmtId="172" fontId="13" fillId="0" borderId="0"/>
    <xf numFmtId="172" fontId="86" fillId="0" borderId="0"/>
    <xf numFmtId="172" fontId="5"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0" fontId="7"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147" fillId="0" borderId="0"/>
    <xf numFmtId="172" fontId="13" fillId="0" borderId="0"/>
    <xf numFmtId="172" fontId="7" fillId="0" borderId="0"/>
    <xf numFmtId="0"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47"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47"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14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62"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96" fillId="0" borderId="0"/>
    <xf numFmtId="0" fontId="5"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0" fontId="62"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0" fontId="63" fillId="0" borderId="0"/>
    <xf numFmtId="172" fontId="5" fillId="0" borderId="0"/>
    <xf numFmtId="172" fontId="5" fillId="0" borderId="0"/>
    <xf numFmtId="172" fontId="5" fillId="0" borderId="0"/>
    <xf numFmtId="172" fontId="13"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20" fillId="0" borderId="0">
      <alignment vertical="top"/>
    </xf>
    <xf numFmtId="172" fontId="20"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0" fillId="0" borderId="0">
      <alignment vertical="top"/>
    </xf>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5" fillId="0" borderId="0"/>
    <xf numFmtId="0" fontId="20"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7" fillId="0" borderId="0"/>
    <xf numFmtId="0" fontId="7" fillId="0" borderId="0"/>
    <xf numFmtId="0" fontId="7" fillId="0" borderId="0"/>
    <xf numFmtId="0" fontId="7" fillId="0" borderId="0"/>
    <xf numFmtId="172" fontId="5" fillId="0" borderId="0"/>
    <xf numFmtId="172" fontId="5" fillId="0" borderId="0"/>
    <xf numFmtId="172" fontId="13" fillId="0" borderId="0"/>
    <xf numFmtId="172" fontId="5" fillId="0" borderId="0"/>
    <xf numFmtId="172" fontId="5" fillId="0" borderId="0"/>
    <xf numFmtId="172" fontId="7" fillId="0" borderId="0"/>
    <xf numFmtId="172" fontId="5" fillId="0" borderId="0"/>
    <xf numFmtId="172" fontId="7" fillId="0" borderId="0"/>
    <xf numFmtId="172" fontId="13" fillId="0" borderId="0"/>
    <xf numFmtId="172" fontId="7"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5" fillId="0" borderId="0"/>
    <xf numFmtId="0" fontId="7" fillId="0" borderId="0"/>
    <xf numFmtId="172" fontId="13" fillId="0" borderId="0"/>
    <xf numFmtId="0" fontId="86" fillId="0" borderId="0"/>
    <xf numFmtId="172" fontId="7" fillId="0" borderId="0"/>
    <xf numFmtId="172" fontId="13" fillId="0" borderId="0"/>
    <xf numFmtId="172" fontId="5" fillId="0" borderId="0"/>
    <xf numFmtId="172" fontId="7" fillId="0" borderId="0"/>
    <xf numFmtId="172" fontId="13" fillId="0" borderId="0"/>
    <xf numFmtId="172" fontId="5" fillId="0" borderId="0"/>
    <xf numFmtId="172" fontId="7" fillId="0" borderId="0"/>
    <xf numFmtId="172" fontId="13" fillId="0" borderId="0"/>
    <xf numFmtId="172" fontId="5" fillId="0" borderId="0"/>
    <xf numFmtId="172" fontId="7" fillId="0" borderId="0"/>
    <xf numFmtId="172" fontId="13" fillId="0" borderId="0"/>
    <xf numFmtId="172" fontId="62" fillId="0" borderId="0"/>
    <xf numFmtId="172" fontId="7" fillId="0" borderId="0"/>
    <xf numFmtId="172" fontId="13" fillId="0" borderId="0"/>
    <xf numFmtId="0" fontId="96" fillId="0" borderId="0"/>
    <xf numFmtId="172" fontId="96" fillId="0" borderId="0"/>
    <xf numFmtId="172" fontId="96" fillId="0" borderId="0"/>
    <xf numFmtId="0" fontId="5" fillId="0" borderId="0"/>
    <xf numFmtId="0" fontId="5" fillId="0" borderId="0"/>
    <xf numFmtId="0" fontId="5" fillId="0" borderId="0"/>
    <xf numFmtId="0" fontId="5" fillId="0" borderId="0"/>
    <xf numFmtId="0" fontId="5" fillId="0" borderId="0"/>
    <xf numFmtId="172" fontId="96" fillId="0" borderId="0"/>
    <xf numFmtId="172" fontId="96"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172" fontId="7"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172" fontId="7"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73" fillId="0" borderId="0"/>
    <xf numFmtId="172" fontId="96" fillId="0" borderId="0"/>
    <xf numFmtId="172" fontId="63" fillId="0" borderId="0"/>
    <xf numFmtId="0" fontId="86" fillId="0" borderId="0"/>
    <xf numFmtId="0" fontId="96" fillId="0" borderId="0"/>
    <xf numFmtId="172"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9" fillId="0" borderId="0"/>
    <xf numFmtId="172" fontId="13" fillId="0" borderId="0"/>
    <xf numFmtId="172" fontId="7" fillId="0" borderId="0"/>
    <xf numFmtId="172" fontId="7" fillId="0" borderId="0"/>
    <xf numFmtId="0" fontId="20" fillId="0" borderId="0"/>
    <xf numFmtId="0" fontId="20" fillId="0" borderId="0"/>
    <xf numFmtId="0" fontId="7" fillId="0" borderId="0"/>
    <xf numFmtId="172" fontId="13" fillId="0" borderId="0"/>
    <xf numFmtId="172" fontId="7" fillId="0" borderId="0"/>
    <xf numFmtId="172" fontId="7" fillId="0" borderId="0"/>
    <xf numFmtId="0" fontId="20" fillId="0" borderId="0"/>
    <xf numFmtId="0" fontId="20" fillId="0" borderId="0"/>
    <xf numFmtId="0" fontId="20" fillId="0" borderId="0"/>
    <xf numFmtId="0" fontId="20" fillId="0" borderId="0"/>
    <xf numFmtId="0" fontId="20" fillId="0" borderId="0"/>
    <xf numFmtId="172" fontId="13" fillId="0" borderId="0"/>
    <xf numFmtId="172" fontId="7" fillId="0" borderId="0"/>
    <xf numFmtId="0" fontId="20" fillId="0" borderId="0"/>
    <xf numFmtId="0" fontId="4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5" fillId="0" borderId="0"/>
    <xf numFmtId="172" fontId="5" fillId="0" borderId="0"/>
    <xf numFmtId="172" fontId="5" fillId="0" borderId="0"/>
    <xf numFmtId="172" fontId="86" fillId="0" borderId="0"/>
    <xf numFmtId="172" fontId="86" fillId="0" borderId="0"/>
    <xf numFmtId="172" fontId="86"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7" fillId="0" borderId="0"/>
    <xf numFmtId="172" fontId="20" fillId="0" borderId="0">
      <alignment vertical="top"/>
    </xf>
    <xf numFmtId="172" fontId="20" fillId="0" borderId="0">
      <alignment vertical="top"/>
    </xf>
    <xf numFmtId="172" fontId="20" fillId="0" borderId="0">
      <alignment vertical="top"/>
    </xf>
    <xf numFmtId="172" fontId="7" fillId="0" borderId="0"/>
    <xf numFmtId="0" fontId="7" fillId="0" borderId="0"/>
    <xf numFmtId="172" fontId="13" fillId="0" borderId="0"/>
    <xf numFmtId="172" fontId="13" fillId="0" borderId="0"/>
    <xf numFmtId="0" fontId="7" fillId="0" borderId="0"/>
    <xf numFmtId="172" fontId="20" fillId="0" borderId="0">
      <alignment vertical="top"/>
    </xf>
    <xf numFmtId="172" fontId="63" fillId="0" borderId="0"/>
    <xf numFmtId="172" fontId="13" fillId="0" borderId="0"/>
    <xf numFmtId="172" fontId="63" fillId="0" borderId="0"/>
    <xf numFmtId="172" fontId="20" fillId="0" borderId="0">
      <alignment vertical="top"/>
    </xf>
    <xf numFmtId="172" fontId="13" fillId="0" borderId="0"/>
    <xf numFmtId="172" fontId="273"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63" fillId="0" borderId="0"/>
    <xf numFmtId="172" fontId="63" fillId="0" borderId="0"/>
    <xf numFmtId="172" fontId="63" fillId="0" borderId="0"/>
    <xf numFmtId="172" fontId="6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7" fillId="0" borderId="0"/>
    <xf numFmtId="172" fontId="7" fillId="0" borderId="0"/>
    <xf numFmtId="172" fontId="7" fillId="0" borderId="0"/>
    <xf numFmtId="172" fontId="5" fillId="0" borderId="0"/>
    <xf numFmtId="0"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7" fillId="0" borderId="0"/>
    <xf numFmtId="0" fontId="7" fillId="0" borderId="0"/>
    <xf numFmtId="0" fontId="7" fillId="0" borderId="0"/>
    <xf numFmtId="0" fontId="7" fillId="0" borderId="0"/>
    <xf numFmtId="0" fontId="97" fillId="0" borderId="0"/>
    <xf numFmtId="0" fontId="7" fillId="0" borderId="0"/>
    <xf numFmtId="172" fontId="7" fillId="0" borderId="0"/>
    <xf numFmtId="0" fontId="7" fillId="0" borderId="0"/>
    <xf numFmtId="172" fontId="7" fillId="0" borderId="0"/>
    <xf numFmtId="0" fontId="62" fillId="0" borderId="0"/>
    <xf numFmtId="0" fontId="97" fillId="0" borderId="0"/>
    <xf numFmtId="172" fontId="13" fillId="0" borderId="0"/>
    <xf numFmtId="0" fontId="7" fillId="0" borderId="0"/>
    <xf numFmtId="172" fontId="7" fillId="0" borderId="0"/>
    <xf numFmtId="172" fontId="13"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15" fillId="0" borderId="0"/>
    <xf numFmtId="0" fontId="15" fillId="0" borderId="0"/>
    <xf numFmtId="172" fontId="15" fillId="0" borderId="0"/>
    <xf numFmtId="172" fontId="13" fillId="0" borderId="0"/>
    <xf numFmtId="172" fontId="15" fillId="0" borderId="0"/>
    <xf numFmtId="172" fontId="15" fillId="0" borderId="0"/>
    <xf numFmtId="172" fontId="13" fillId="0" borderId="0"/>
    <xf numFmtId="0" fontId="63"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15" fillId="0" borderId="0"/>
    <xf numFmtId="0" fontId="5"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20"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0"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86" fillId="0" borderId="0"/>
    <xf numFmtId="172" fontId="86"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234" fontId="46" fillId="0" borderId="0" applyNumberFormat="0" applyFill="0" applyBorder="0" applyAlignment="0" applyProtection="0"/>
    <xf numFmtId="41" fontId="7" fillId="0" borderId="21"/>
    <xf numFmtId="41" fontId="7" fillId="0" borderId="21"/>
    <xf numFmtId="41" fontId="7" fillId="0" borderId="21"/>
    <xf numFmtId="324" fontId="15" fillId="0" borderId="0" applyFont="0" applyFill="0" applyBorder="0" applyAlignment="0" applyProtection="0"/>
    <xf numFmtId="324" fontId="15" fillId="0" borderId="0" applyFont="0" applyFill="0" applyBorder="0" applyAlignment="0" applyProtection="0"/>
    <xf numFmtId="172" fontId="13" fillId="0" borderId="0"/>
    <xf numFmtId="245" fontId="167" fillId="0" borderId="0"/>
    <xf numFmtId="325" fontId="7" fillId="0" borderId="0"/>
    <xf numFmtId="0" fontId="104" fillId="0" borderId="0"/>
    <xf numFmtId="38" fontId="7" fillId="0" borderId="0"/>
    <xf numFmtId="180" fontId="107" fillId="0" borderId="0">
      <alignment horizontal="left"/>
      <protection locked="0"/>
    </xf>
    <xf numFmtId="180" fontId="121" fillId="0" borderId="0">
      <alignment horizontal="left"/>
      <protection locked="0"/>
    </xf>
    <xf numFmtId="172" fontId="111" fillId="0" borderId="0"/>
    <xf numFmtId="172" fontId="111" fillId="0" borderId="0"/>
    <xf numFmtId="172" fontId="111" fillId="0" borderId="0"/>
    <xf numFmtId="172" fontId="13" fillId="0" borderId="0"/>
    <xf numFmtId="172" fontId="274" fillId="0" borderId="0" applyFill="0" applyBorder="0" applyAlignment="0" applyProtection="0"/>
    <xf numFmtId="172" fontId="274" fillId="0" borderId="0" applyFill="0" applyBorder="0" applyAlignment="0" applyProtection="0"/>
    <xf numFmtId="172" fontId="274" fillId="0" borderId="0" applyFill="0" applyBorder="0" applyAlignment="0" applyProtection="0"/>
    <xf numFmtId="172" fontId="13" fillId="0" borderId="0"/>
    <xf numFmtId="326" fontId="156" fillId="5" borderId="0" applyBorder="0">
      <alignment vertical="center"/>
    </xf>
    <xf numFmtId="37" fontId="275" fillId="0" borderId="0" applyNumberFormat="0" applyFont="0" applyFill="0" applyBorder="0" applyAlignment="0" applyProtection="0"/>
    <xf numFmtId="172" fontId="5" fillId="17" borderId="97" applyNumberFormat="0" applyFont="0" applyAlignment="0" applyProtection="0"/>
    <xf numFmtId="172" fontId="7"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58" borderId="3" applyNumberFormat="0" applyFon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17" borderId="97" applyNumberFormat="0" applyFont="0" applyAlignment="0" applyProtection="0"/>
    <xf numFmtId="172" fontId="7" fillId="0" borderId="0"/>
    <xf numFmtId="172" fontId="7" fillId="58" borderId="3" applyNumberFormat="0" applyFont="0" applyAlignment="0" applyProtection="0"/>
    <xf numFmtId="172" fontId="13" fillId="0" borderId="0"/>
    <xf numFmtId="172" fontId="7" fillId="58" borderId="3" applyNumberFormat="0" applyFont="0" applyAlignment="0" applyProtection="0"/>
    <xf numFmtId="172" fontId="7" fillId="58" borderId="3"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58" borderId="3" applyNumberFormat="0" applyFont="0" applyAlignment="0" applyProtection="0"/>
    <xf numFmtId="172" fontId="7" fillId="0" borderId="0"/>
    <xf numFmtId="172" fontId="7" fillId="58" borderId="3" applyNumberFormat="0" applyFont="0" applyAlignment="0" applyProtection="0"/>
    <xf numFmtId="172" fontId="7" fillId="58" borderId="3"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58" borderId="3" applyNumberFormat="0" applyFont="0" applyAlignment="0" applyProtection="0"/>
    <xf numFmtId="172" fontId="7" fillId="58" borderId="3" applyNumberFormat="0" applyFon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58" borderId="3" applyNumberFormat="0" applyFont="0" applyAlignment="0" applyProtection="0"/>
    <xf numFmtId="172" fontId="13" fillId="58" borderId="3" applyNumberFormat="0" applyFont="0" applyAlignment="0" applyProtection="0"/>
    <xf numFmtId="172" fontId="7" fillId="0" borderId="0"/>
    <xf numFmtId="172" fontId="13" fillId="0" borderId="0"/>
    <xf numFmtId="172" fontId="13" fillId="58" borderId="3" applyNumberFormat="0" applyFont="0" applyAlignment="0" applyProtection="0"/>
    <xf numFmtId="172" fontId="13" fillId="58" borderId="3"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58" borderId="3" applyNumberFormat="0" applyFont="0" applyAlignment="0" applyProtection="0"/>
    <xf numFmtId="172" fontId="5" fillId="17" borderId="97" applyNumberFormat="0" applyFont="0" applyAlignment="0" applyProtection="0"/>
    <xf numFmtId="172" fontId="7" fillId="0" borderId="0"/>
    <xf numFmtId="172" fontId="5" fillId="17" borderId="97"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58" borderId="3" applyNumberFormat="0" applyFont="0" applyAlignment="0" applyProtection="0"/>
    <xf numFmtId="172" fontId="5" fillId="17" borderId="97" applyNumberFormat="0" applyFont="0" applyAlignment="0" applyProtection="0"/>
    <xf numFmtId="172" fontId="7" fillId="0" borderId="0"/>
    <xf numFmtId="172" fontId="5" fillId="17" borderId="97" applyNumberFormat="0" applyFont="0" applyAlignment="0" applyProtection="0"/>
    <xf numFmtId="172" fontId="13" fillId="0" borderId="0"/>
    <xf numFmtId="172" fontId="5" fillId="17" borderId="97" applyNumberFormat="0" applyFont="0" applyAlignment="0" applyProtection="0"/>
    <xf numFmtId="0" fontId="7" fillId="58" borderId="104" applyNumberFormat="0" applyFont="0" applyAlignment="0" applyProtection="0"/>
    <xf numFmtId="0" fontId="7" fillId="58" borderId="3" applyNumberFormat="0" applyFont="0" applyAlignment="0" applyProtection="0"/>
    <xf numFmtId="172" fontId="5" fillId="17" borderId="97" applyNumberFormat="0" applyFont="0" applyAlignment="0" applyProtection="0"/>
    <xf numFmtId="172" fontId="7" fillId="0" borderId="0"/>
    <xf numFmtId="172" fontId="5" fillId="17" borderId="97" applyNumberFormat="0" applyFont="0" applyAlignment="0" applyProtection="0"/>
    <xf numFmtId="172" fontId="13" fillId="0" borderId="0"/>
    <xf numFmtId="172" fontId="5" fillId="17" borderId="97" applyNumberFormat="0" applyFont="0" applyAlignment="0" applyProtection="0"/>
    <xf numFmtId="172" fontId="7" fillId="0" borderId="0"/>
    <xf numFmtId="172" fontId="13" fillId="0" borderId="0"/>
    <xf numFmtId="172" fontId="5" fillId="17" borderId="97" applyNumberFormat="0" applyFont="0" applyAlignment="0" applyProtection="0"/>
    <xf numFmtId="172" fontId="7" fillId="0" borderId="0"/>
    <xf numFmtId="172" fontId="13" fillId="0" borderId="0"/>
    <xf numFmtId="172" fontId="5" fillId="17" borderId="97" applyNumberFormat="0" applyFont="0" applyAlignment="0" applyProtection="0"/>
    <xf numFmtId="172" fontId="7" fillId="0" borderId="0"/>
    <xf numFmtId="172" fontId="13" fillId="0" borderId="0"/>
    <xf numFmtId="172" fontId="183" fillId="0" borderId="0">
      <alignment vertical="center" wrapText="1"/>
      <protection locked="0"/>
    </xf>
    <xf numFmtId="172" fontId="183" fillId="0" borderId="0">
      <alignment vertical="center" wrapText="1"/>
      <protection locked="0"/>
    </xf>
    <xf numFmtId="172" fontId="183" fillId="0" borderId="0">
      <alignment vertical="center" wrapText="1"/>
      <protection locked="0"/>
    </xf>
    <xf numFmtId="172" fontId="13" fillId="0" borderId="0"/>
    <xf numFmtId="1" fontId="169" fillId="0" borderId="0">
      <alignment horizontal="right"/>
      <protection locked="0"/>
    </xf>
    <xf numFmtId="224" fontId="84" fillId="0" borderId="0">
      <alignment horizontal="right"/>
      <protection locked="0"/>
    </xf>
    <xf numFmtId="180" fontId="169" fillId="0" borderId="0">
      <protection locked="0"/>
    </xf>
    <xf numFmtId="2" fontId="84" fillId="0" borderId="0">
      <alignment horizontal="right"/>
      <protection locked="0"/>
    </xf>
    <xf numFmtId="2" fontId="169" fillId="0" borderId="0">
      <alignment horizontal="right"/>
      <protection locked="0"/>
    </xf>
    <xf numFmtId="1" fontId="276" fillId="0" borderId="0" applyFill="0" applyBorder="0" applyProtection="0"/>
    <xf numFmtId="2" fontId="70" fillId="0" borderId="21" applyFill="0" applyBorder="0" applyProtection="0"/>
    <xf numFmtId="2" fontId="70" fillId="0" borderId="21" applyFill="0" applyBorder="0" applyProtection="0"/>
    <xf numFmtId="2" fontId="70" fillId="0" borderId="21" applyFill="0" applyBorder="0" applyProtection="0"/>
    <xf numFmtId="2" fontId="70" fillId="0" borderId="21" applyFill="0" applyBorder="0" applyProtection="0"/>
    <xf numFmtId="2" fontId="70" fillId="0" borderId="21" applyFill="0" applyBorder="0" applyProtection="0"/>
    <xf numFmtId="172" fontId="13" fillId="0" borderId="0"/>
    <xf numFmtId="327" fontId="123" fillId="0" borderId="0" applyFill="0" applyBorder="0" applyAlignment="0" applyProtection="0"/>
    <xf numFmtId="10" fontId="70" fillId="0" borderId="21" applyFill="0" applyBorder="0" applyProtection="0"/>
    <xf numFmtId="10" fontId="70" fillId="0" borderId="21" applyFill="0" applyBorder="0" applyProtection="0"/>
    <xf numFmtId="10" fontId="70" fillId="0" borderId="21" applyFill="0" applyBorder="0" applyProtection="0"/>
    <xf numFmtId="10" fontId="70" fillId="0" borderId="21" applyFill="0" applyBorder="0" applyProtection="0"/>
    <xf numFmtId="10" fontId="70" fillId="0" borderId="21" applyFill="0" applyBorder="0" applyProtection="0"/>
    <xf numFmtId="172" fontId="13" fillId="0" borderId="0"/>
    <xf numFmtId="1" fontId="277" fillId="0" borderId="0" applyFill="0" applyBorder="0" applyProtection="0"/>
    <xf numFmtId="172" fontId="15" fillId="0" borderId="0" applyNumberFormat="0" applyFill="0" applyBorder="0" applyAlignment="0" applyProtection="0"/>
    <xf numFmtId="172" fontId="46" fillId="0" borderId="0" applyNumberFormat="0" applyFill="0" applyBorder="0" applyAlignment="0" applyProtection="0"/>
    <xf numFmtId="172" fontId="104" fillId="0" borderId="0" applyNumberFormat="0" applyFill="0" applyBorder="0" applyAlignment="0" applyProtection="0"/>
    <xf numFmtId="172" fontId="104" fillId="0" borderId="0" applyNumberFormat="0" applyFill="0" applyBorder="0" applyAlignment="0" applyProtection="0"/>
    <xf numFmtId="172" fontId="104" fillId="0" borderId="0" applyNumberFormat="0" applyFill="0" applyBorder="0" applyAlignment="0" applyProtection="0"/>
    <xf numFmtId="328" fontId="140" fillId="0" borderId="0" applyNumberFormat="0" applyFill="0" applyBorder="0" applyAlignment="0" applyProtection="0"/>
    <xf numFmtId="172" fontId="13" fillId="0" borderId="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7"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172" fontId="278" fillId="0" borderId="0" applyNumberFormat="0" applyFill="0" applyBorder="0" applyAlignment="0" applyProtection="0"/>
    <xf numFmtId="172" fontId="278" fillId="0" borderId="0" applyNumberFormat="0" applyFill="0" applyBorder="0" applyAlignment="0" applyProtection="0"/>
    <xf numFmtId="172" fontId="278" fillId="0" borderId="0" applyNumberFormat="0" applyFill="0" applyBorder="0" applyAlignment="0" applyProtection="0"/>
    <xf numFmtId="0"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43"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04" fillId="0" borderId="0" applyNumberFormat="0" applyFill="0" applyBorder="0" applyAlignment="0" applyProtection="0"/>
    <xf numFmtId="329" fontId="82" fillId="0" borderId="0" applyFont="0" applyFill="0" applyBorder="0" applyAlignment="0" applyProtection="0"/>
    <xf numFmtId="277" fontId="82" fillId="0" borderId="0" applyFont="0" applyFill="0" applyBorder="0" applyAlignment="0" applyProtection="0"/>
    <xf numFmtId="0" fontId="7" fillId="0" borderId="36"/>
    <xf numFmtId="0" fontId="104" fillId="0" borderId="0" applyBorder="0" applyProtection="0"/>
    <xf numFmtId="172" fontId="279" fillId="0" borderId="0">
      <alignment horizontal="left" vertical="top"/>
      <protection locked="0"/>
    </xf>
    <xf numFmtId="0" fontId="104" fillId="0" borderId="21" applyNumberFormat="0" applyFon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0" fillId="15" borderId="94" applyNumberForma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81" fillId="61" borderId="147" applyNumberFormat="0" applyAlignment="0" applyProtection="0"/>
    <xf numFmtId="172" fontId="7" fillId="0" borderId="0"/>
    <xf numFmtId="172"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61" borderId="147" applyNumberFormat="0" applyAlignment="0" applyProtection="0"/>
    <xf numFmtId="172" fontId="7" fillId="0" borderId="0"/>
    <xf numFmtId="172"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81" fillId="61" borderId="147" applyNumberFormat="0" applyAlignment="0" applyProtection="0"/>
    <xf numFmtId="172" fontId="281" fillId="61" borderId="147" applyNumberForma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47" borderId="147" applyNumberFormat="0" applyAlignment="0" applyProtection="0"/>
    <xf numFmtId="0" fontId="281" fillId="61" borderId="147" applyNumberFormat="0" applyAlignment="0" applyProtection="0"/>
    <xf numFmtId="172" fontId="7" fillId="0" borderId="0"/>
    <xf numFmtId="172" fontId="13" fillId="0" borderId="0"/>
    <xf numFmtId="172"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47" borderId="147" applyNumberFormat="0" applyAlignment="0" applyProtection="0"/>
    <xf numFmtId="0"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47" borderId="147" applyNumberFormat="0" applyAlignment="0" applyProtection="0"/>
    <xf numFmtId="0" fontId="281" fillId="61" borderId="147" applyNumberFormat="0" applyAlignment="0" applyProtection="0"/>
    <xf numFmtId="172" fontId="13" fillId="0" borderId="0"/>
    <xf numFmtId="172" fontId="282" fillId="15" borderId="94" applyNumberFormat="0" applyAlignment="0" applyProtection="0"/>
    <xf numFmtId="172" fontId="282" fillId="15" borderId="94" applyNumberFormat="0" applyAlignment="0" applyProtection="0"/>
    <xf numFmtId="0" fontId="283" fillId="47" borderId="28" applyNumberFormat="0" applyAlignment="0" applyProtection="0"/>
    <xf numFmtId="0" fontId="281" fillId="47" borderId="147" applyNumberFormat="0" applyAlignment="0" applyProtection="0"/>
    <xf numFmtId="0" fontId="281" fillId="61" borderId="147" applyNumberFormat="0" applyAlignment="0" applyProtection="0"/>
    <xf numFmtId="172" fontId="13" fillId="0" borderId="0"/>
    <xf numFmtId="172" fontId="7" fillId="0" borderId="0"/>
    <xf numFmtId="172" fontId="7" fillId="0" borderId="0"/>
    <xf numFmtId="172" fontId="7" fillId="0" borderId="0"/>
    <xf numFmtId="4" fontId="20" fillId="5" borderId="0">
      <alignment horizontal="right"/>
    </xf>
    <xf numFmtId="172" fontId="7" fillId="0" borderId="0"/>
    <xf numFmtId="38" fontId="284" fillId="5" borderId="0">
      <alignment horizontal="right"/>
    </xf>
    <xf numFmtId="172" fontId="13" fillId="0" borderId="0"/>
    <xf numFmtId="172" fontId="285" fillId="5" borderId="0">
      <alignment horizontal="center" vertical="center"/>
    </xf>
    <xf numFmtId="172" fontId="285" fillId="5" borderId="0">
      <alignment horizontal="center" vertical="center"/>
    </xf>
    <xf numFmtId="172" fontId="285" fillId="5" borderId="0">
      <alignment horizontal="center" vertical="center"/>
    </xf>
    <xf numFmtId="172" fontId="7" fillId="0" borderId="0"/>
    <xf numFmtId="17" fontId="286" fillId="5" borderId="0">
      <alignment horizontal="center"/>
    </xf>
    <xf numFmtId="172" fontId="13" fillId="0" borderId="0"/>
    <xf numFmtId="172" fontId="64" fillId="5" borderId="18"/>
    <xf numFmtId="172" fontId="64" fillId="5" borderId="18"/>
    <xf numFmtId="172" fontId="64" fillId="5" borderId="18"/>
    <xf numFmtId="172" fontId="7" fillId="0" borderId="0"/>
    <xf numFmtId="0" fontId="287" fillId="47" borderId="18"/>
    <xf numFmtId="172" fontId="13" fillId="0" borderId="0"/>
    <xf numFmtId="172" fontId="285" fillId="5" borderId="0" applyBorder="0">
      <alignment horizontal="centerContinuous"/>
    </xf>
    <xf numFmtId="172" fontId="285" fillId="5" borderId="0" applyBorder="0">
      <alignment horizontal="centerContinuous"/>
    </xf>
    <xf numFmtId="172" fontId="285" fillId="5" borderId="0" applyBorder="0">
      <alignment horizontal="centerContinuous"/>
    </xf>
    <xf numFmtId="172" fontId="7" fillId="0" borderId="0"/>
    <xf numFmtId="330" fontId="287" fillId="5" borderId="0" applyBorder="0">
      <alignment horizontal="centerContinuous"/>
    </xf>
    <xf numFmtId="172" fontId="13" fillId="0" borderId="0"/>
    <xf numFmtId="172" fontId="288" fillId="5" borderId="0" applyBorder="0">
      <alignment horizontal="centerContinuous"/>
    </xf>
    <xf numFmtId="172" fontId="288" fillId="5" borderId="0" applyBorder="0">
      <alignment horizontal="centerContinuous"/>
    </xf>
    <xf numFmtId="172" fontId="288" fillId="5" borderId="0" applyBorder="0">
      <alignment horizontal="centerContinuous"/>
    </xf>
    <xf numFmtId="172" fontId="7" fillId="0" borderId="0"/>
    <xf numFmtId="0" fontId="289" fillId="47" borderId="0" applyBorder="0">
      <alignment horizontal="centerContinuous"/>
    </xf>
    <xf numFmtId="172" fontId="13" fillId="0" borderId="0"/>
    <xf numFmtId="172" fontId="12" fillId="0" borderId="0" applyNumberFormat="0" applyFill="0" applyBorder="0" applyAlignment="0" applyProtection="0"/>
    <xf numFmtId="172" fontId="12" fillId="0" borderId="0" applyNumberFormat="0" applyFill="0" applyBorder="0" applyAlignment="0" applyProtection="0"/>
    <xf numFmtId="172" fontId="12" fillId="0" borderId="0" applyNumberFormat="0" applyFill="0" applyBorder="0" applyAlignment="0" applyProtection="0"/>
    <xf numFmtId="172" fontId="13" fillId="0" borderId="0"/>
    <xf numFmtId="172" fontId="290" fillId="0" borderId="0" applyProtection="0">
      <alignment horizontal="left"/>
    </xf>
    <xf numFmtId="172" fontId="290" fillId="0" borderId="0" applyProtection="0">
      <alignment horizontal="left"/>
    </xf>
    <xf numFmtId="172" fontId="290" fillId="0" borderId="0" applyProtection="0">
      <alignment horizontal="left"/>
    </xf>
    <xf numFmtId="0" fontId="290" fillId="0" borderId="0" applyProtection="0">
      <alignment horizontal="left"/>
    </xf>
    <xf numFmtId="172" fontId="290" fillId="0" borderId="0" applyFill="0" applyBorder="0" applyProtection="0">
      <alignment horizontal="left"/>
    </xf>
    <xf numFmtId="172" fontId="290" fillId="0" borderId="0" applyFill="0" applyBorder="0" applyProtection="0">
      <alignment horizontal="left"/>
    </xf>
    <xf numFmtId="172" fontId="290" fillId="0" borderId="0" applyFill="0" applyBorder="0" applyProtection="0">
      <alignment horizontal="left"/>
    </xf>
    <xf numFmtId="172" fontId="13" fillId="0" borderId="0"/>
    <xf numFmtId="172" fontId="291" fillId="0" borderId="0" applyFill="0" applyBorder="0" applyProtection="0">
      <alignment horizontal="left"/>
    </xf>
    <xf numFmtId="172" fontId="291" fillId="0" borderId="0" applyFill="0" applyBorder="0" applyProtection="0">
      <alignment horizontal="left"/>
    </xf>
    <xf numFmtId="172" fontId="291" fillId="0" borderId="0" applyFill="0" applyBorder="0" applyProtection="0">
      <alignment horizontal="left"/>
    </xf>
    <xf numFmtId="172" fontId="13" fillId="0" borderId="0"/>
    <xf numFmtId="172" fontId="13" fillId="0" borderId="0"/>
    <xf numFmtId="1" fontId="292" fillId="0" borderId="0" applyProtection="0">
      <alignment horizontal="right" vertical="center"/>
    </xf>
    <xf numFmtId="180" fontId="8" fillId="0" borderId="0"/>
    <xf numFmtId="0" fontId="293" fillId="0" borderId="0">
      <alignment vertical="center"/>
    </xf>
    <xf numFmtId="0" fontId="294" fillId="5" borderId="6"/>
    <xf numFmtId="0" fontId="111" fillId="0" borderId="0" applyNumberFormat="0" applyFill="0" applyBorder="0" applyAlignment="0" applyProtection="0"/>
    <xf numFmtId="172" fontId="168" fillId="0" borderId="148" applyNumberFormat="0" applyAlignment="0" applyProtection="0"/>
    <xf numFmtId="172" fontId="168" fillId="0" borderId="148" applyNumberFormat="0" applyAlignment="0" applyProtection="0"/>
    <xf numFmtId="172" fontId="168" fillId="0" borderId="148" applyNumberFormat="0" applyAlignment="0" applyProtection="0"/>
    <xf numFmtId="0" fontId="168" fillId="0" borderId="148" applyNumberFormat="0" applyAlignment="0" applyProtection="0"/>
    <xf numFmtId="172" fontId="13" fillId="0" borderId="0"/>
    <xf numFmtId="172" fontId="62" fillId="101" borderId="0" applyNumberFormat="0" applyFont="0" applyBorder="0" applyAlignment="0" applyProtection="0"/>
    <xf numFmtId="172" fontId="62" fillId="101" borderId="0" applyNumberFormat="0" applyFont="0" applyBorder="0" applyAlignment="0" applyProtection="0"/>
    <xf numFmtId="172" fontId="62" fillId="101" borderId="0" applyNumberFormat="0" applyFont="0" applyBorder="0" applyAlignment="0" applyProtection="0"/>
    <xf numFmtId="0" fontId="62" fillId="101" borderId="0" applyNumberFormat="0" applyFont="0" applyBorder="0" applyAlignment="0" applyProtection="0"/>
    <xf numFmtId="172" fontId="13" fillId="0" borderId="0"/>
    <xf numFmtId="172" fontId="15" fillId="4" borderId="33" applyNumberFormat="0" applyFont="0" applyBorder="0" applyAlignment="0" applyProtection="0">
      <alignment horizontal="center"/>
    </xf>
    <xf numFmtId="0" fontId="15" fillId="4" borderId="33" applyNumberFormat="0" applyFont="0" applyBorder="0" applyAlignment="0" applyProtection="0">
      <alignment horizontal="center"/>
    </xf>
    <xf numFmtId="172" fontId="15" fillId="4" borderId="33" applyNumberFormat="0" applyFont="0" applyBorder="0" applyAlignment="0" applyProtection="0">
      <alignment horizontal="center"/>
    </xf>
    <xf numFmtId="172" fontId="13" fillId="0" borderId="0"/>
    <xf numFmtId="172" fontId="15" fillId="4" borderId="33" applyNumberFormat="0" applyFont="0" applyBorder="0" applyAlignment="0" applyProtection="0">
      <alignment horizontal="center"/>
    </xf>
    <xf numFmtId="172" fontId="15" fillId="4" borderId="33" applyNumberFormat="0" applyFont="0" applyBorder="0" applyAlignment="0" applyProtection="0">
      <alignment horizontal="center"/>
    </xf>
    <xf numFmtId="172" fontId="13" fillId="0" borderId="0"/>
    <xf numFmtId="172" fontId="13" fillId="0" borderId="0"/>
    <xf numFmtId="172" fontId="15" fillId="102" borderId="33" applyNumberFormat="0" applyFont="0" applyBorder="0" applyAlignment="0" applyProtection="0">
      <alignment horizontal="center"/>
    </xf>
    <xf numFmtId="0" fontId="15" fillId="102" borderId="33" applyNumberFormat="0" applyFont="0" applyBorder="0" applyAlignment="0" applyProtection="0">
      <alignment horizontal="center"/>
    </xf>
    <xf numFmtId="172" fontId="15" fillId="102" borderId="33" applyNumberFormat="0" applyFont="0" applyBorder="0" applyAlignment="0" applyProtection="0">
      <alignment horizontal="center"/>
    </xf>
    <xf numFmtId="172" fontId="13" fillId="0" borderId="0"/>
    <xf numFmtId="172" fontId="15" fillId="102" borderId="33" applyNumberFormat="0" applyFont="0" applyBorder="0" applyAlignment="0" applyProtection="0">
      <alignment horizontal="center"/>
    </xf>
    <xf numFmtId="172" fontId="15" fillId="102" borderId="33" applyNumberFormat="0" applyFont="0" applyBorder="0" applyAlignment="0" applyProtection="0">
      <alignment horizontal="center"/>
    </xf>
    <xf numFmtId="172" fontId="13" fillId="0" borderId="0"/>
    <xf numFmtId="172" fontId="13" fillId="0" borderId="0"/>
    <xf numFmtId="172" fontId="62" fillId="0" borderId="149" applyNumberFormat="0" applyAlignment="0" applyProtection="0"/>
    <xf numFmtId="172" fontId="62" fillId="0" borderId="149" applyNumberFormat="0" applyAlignment="0" applyProtection="0"/>
    <xf numFmtId="172" fontId="62" fillId="0" borderId="149" applyNumberFormat="0" applyAlignment="0" applyProtection="0"/>
    <xf numFmtId="0" fontId="62" fillId="0" borderId="149" applyNumberFormat="0" applyAlignment="0" applyProtection="0"/>
    <xf numFmtId="172" fontId="13" fillId="0" borderId="0"/>
    <xf numFmtId="172" fontId="62" fillId="0" borderId="150" applyNumberFormat="0" applyAlignment="0" applyProtection="0"/>
    <xf numFmtId="172" fontId="62" fillId="0" borderId="150" applyNumberFormat="0" applyAlignment="0" applyProtection="0"/>
    <xf numFmtId="172" fontId="62" fillId="0" borderId="150" applyNumberFormat="0" applyAlignment="0" applyProtection="0"/>
    <xf numFmtId="0" fontId="62" fillId="0" borderId="150" applyNumberFormat="0" applyAlignment="0" applyProtection="0"/>
    <xf numFmtId="172" fontId="13" fillId="0" borderId="0"/>
    <xf numFmtId="172" fontId="168" fillId="0" borderId="151" applyNumberFormat="0" applyAlignment="0" applyProtection="0"/>
    <xf numFmtId="172" fontId="168" fillId="0" borderId="151" applyNumberFormat="0" applyAlignment="0" applyProtection="0"/>
    <xf numFmtId="172" fontId="168" fillId="0" borderId="151" applyNumberFormat="0" applyAlignment="0" applyProtection="0"/>
    <xf numFmtId="0" fontId="168" fillId="0" borderId="151" applyNumberFormat="0" applyAlignment="0" applyProtection="0"/>
    <xf numFmtId="172" fontId="13" fillId="0" borderId="0"/>
    <xf numFmtId="331" fontId="7" fillId="92" borderId="0"/>
    <xf numFmtId="0" fontId="111" fillId="0" borderId="0"/>
    <xf numFmtId="332" fontId="7" fillId="0" borderId="0" applyFont="0" applyFill="0" applyBorder="0" applyAlignment="0" applyProtection="0"/>
    <xf numFmtId="164" fontId="7" fillId="0" borderId="0"/>
    <xf numFmtId="14" fontId="106" fillId="0" borderId="0">
      <alignment horizontal="center" wrapText="1"/>
      <protection locked="0"/>
    </xf>
    <xf numFmtId="14" fontId="106" fillId="0" borderId="0">
      <alignment horizontal="center" wrapText="1"/>
      <protection locked="0"/>
    </xf>
    <xf numFmtId="172" fontId="13" fillId="0" borderId="0"/>
    <xf numFmtId="9" fontId="83" fillId="0" borderId="0">
      <alignment horizontal="right"/>
    </xf>
    <xf numFmtId="225" fontId="83" fillId="0" borderId="0">
      <alignment horizontal="right"/>
    </xf>
    <xf numFmtId="225" fontId="7" fillId="0" borderId="0">
      <alignment horizontal="right"/>
    </xf>
    <xf numFmtId="225" fontId="7" fillId="0" borderId="0">
      <alignment horizontal="right"/>
    </xf>
    <xf numFmtId="225" fontId="7" fillId="0" borderId="0">
      <alignment horizontal="right"/>
    </xf>
    <xf numFmtId="225" fontId="7" fillId="0" borderId="0">
      <alignment horizontal="right"/>
    </xf>
    <xf numFmtId="10" fontId="83" fillId="0" borderId="0">
      <alignment horizontal="right"/>
    </xf>
    <xf numFmtId="225" fontId="106" fillId="0" borderId="0">
      <alignment horizontal="right"/>
    </xf>
    <xf numFmtId="225" fontId="106" fillId="0" borderId="0">
      <alignment horizontal="right"/>
    </xf>
    <xf numFmtId="172" fontId="13" fillId="0" borderId="0"/>
    <xf numFmtId="172" fontId="153" fillId="0" borderId="0"/>
    <xf numFmtId="172" fontId="153" fillId="0" borderId="0"/>
    <xf numFmtId="172" fontId="153" fillId="0" borderId="0"/>
    <xf numFmtId="172" fontId="13" fillId="0" borderId="0"/>
    <xf numFmtId="40" fontId="7" fillId="0" borderId="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172" fontId="13" fillId="0" borderId="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172" fontId="13" fillId="0" borderId="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172" fontId="13" fillId="0" borderId="0"/>
    <xf numFmtId="172" fontId="13" fillId="0" borderId="0"/>
    <xf numFmtId="37" fontId="62" fillId="0" borderId="0" applyFont="0" applyFill="0" applyBorder="0" applyAlignment="0" applyProtection="0">
      <protection locked="0"/>
    </xf>
    <xf numFmtId="10" fontId="62" fillId="0" borderId="0" applyFont="0" applyFill="0" applyBorder="0" applyAlignment="0" applyProtection="0">
      <protection locked="0"/>
    </xf>
    <xf numFmtId="334" fontId="7" fillId="0" borderId="0" applyFont="0" applyFill="0" applyBorder="0" applyAlignment="0"/>
    <xf numFmtId="9" fontId="104" fillId="0" borderId="0" applyFont="0" applyFill="0" applyBorder="0" applyAlignment="0" applyProtection="0"/>
    <xf numFmtId="296" fontId="15" fillId="0" borderId="0" applyFont="0" applyFill="0" applyBorder="0" applyAlignment="0"/>
    <xf numFmtId="296" fontId="15" fillId="0" borderId="0" applyFont="0" applyFill="0" applyBorder="0" applyAlignment="0"/>
    <xf numFmtId="0" fontId="104" fillId="0" borderId="0" applyFont="0" applyFill="0" applyBorder="0" applyAlignment="0" applyProtection="0"/>
    <xf numFmtId="172" fontId="13" fillId="0" borderId="0"/>
    <xf numFmtId="10" fontId="7" fillId="0" borderId="0" applyFont="0" applyFill="0" applyBorder="0" applyAlignment="0" applyProtection="0"/>
    <xf numFmtId="10" fontId="7" fillId="0" borderId="0" applyFont="0" applyFill="0" applyBorder="0" applyAlignment="0" applyProtection="0"/>
    <xf numFmtId="172" fontId="13" fillId="0" borderId="0"/>
    <xf numFmtId="9" fontId="7"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7"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172" fontId="7" fillId="0" borderId="0"/>
    <xf numFmtId="172" fontId="13" fillId="0" borderId="0"/>
    <xf numFmtId="172" fontId="7" fillId="0" borderId="0"/>
    <xf numFmtId="172" fontId="7" fillId="0" borderId="0"/>
    <xf numFmtId="9" fontId="7" fillId="0" borderId="0" applyFont="0" applyFill="0" applyBorder="0" applyAlignment="0" applyProtection="0"/>
    <xf numFmtId="9" fontId="13" fillId="0" borderId="0" applyFont="0" applyFill="0" applyBorder="0" applyAlignment="0" applyProtection="0"/>
    <xf numFmtId="172" fontId="7" fillId="0" borderId="0"/>
    <xf numFmtId="9" fontId="7" fillId="0" borderId="0" applyFont="0" applyFill="0" applyBorder="0" applyAlignment="0" applyProtection="0"/>
    <xf numFmtId="172" fontId="13" fillId="0" borderId="0"/>
    <xf numFmtId="9" fontId="62" fillId="0" borderId="0" applyFont="0" applyFill="0" applyBorder="0" applyAlignment="0" applyProtection="0"/>
    <xf numFmtId="172" fontId="7" fillId="0" borderId="0"/>
    <xf numFmtId="172" fontId="7" fillId="0" borderId="0"/>
    <xf numFmtId="9" fontId="7"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172" fontId="7" fillId="0" borderId="0"/>
    <xf numFmtId="9" fontId="13"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172" fontId="7" fillId="0" borderId="0"/>
    <xf numFmtId="9" fontId="13"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9" fontId="13"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172" fontId="7" fillId="0" borderId="0"/>
    <xf numFmtId="9" fontId="13" fillId="0" borderId="0" applyFont="0" applyFill="0" applyBorder="0" applyAlignment="0" applyProtection="0"/>
    <xf numFmtId="172" fontId="13" fillId="0" borderId="0"/>
    <xf numFmtId="9" fontId="13" fillId="0" borderId="0" applyFont="0" applyFill="0" applyBorder="0" applyAlignment="0" applyProtection="0"/>
    <xf numFmtId="172" fontId="7" fillId="0" borderId="0"/>
    <xf numFmtId="172" fontId="13" fillId="0" borderId="0"/>
    <xf numFmtId="9" fontId="20" fillId="0" borderId="0" applyFont="0" applyFill="0" applyBorder="0" applyAlignment="0" applyProtection="0">
      <alignment vertical="top"/>
    </xf>
    <xf numFmtId="9" fontId="5"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9" fontId="1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2" fontId="13" fillId="0" borderId="0"/>
    <xf numFmtId="172" fontId="7" fillId="0" borderId="0"/>
    <xf numFmtId="172" fontId="13" fillId="0" borderId="0"/>
    <xf numFmtId="172" fontId="7" fillId="0" borderId="0"/>
    <xf numFmtId="9" fontId="7" fillId="0" borderId="0" applyFont="0" applyFill="0" applyBorder="0" applyAlignment="0" applyProtection="0"/>
    <xf numFmtId="9" fontId="96" fillId="0" borderId="0" applyFont="0" applyFill="0" applyBorder="0" applyAlignment="0" applyProtection="0"/>
    <xf numFmtId="172" fontId="7" fillId="0" borderId="0"/>
    <xf numFmtId="9" fontId="1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wrapText="1"/>
    </xf>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172" fontId="13" fillId="0" borderId="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20" fillId="0" borderId="0" applyFont="0" applyFill="0" applyBorder="0" applyAlignment="0" applyProtection="0">
      <alignment vertical="top"/>
    </xf>
    <xf numFmtId="9" fontId="7"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alignment vertical="top"/>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alignment vertical="top"/>
    </xf>
    <xf numFmtId="9" fontId="5" fillId="0" borderId="0" applyFont="0" applyFill="0" applyBorder="0" applyAlignment="0" applyProtection="0"/>
    <xf numFmtId="172" fontId="7" fillId="0" borderId="0"/>
    <xf numFmtId="9" fontId="13" fillId="0" borderId="0" applyFont="0" applyFill="0" applyBorder="0" applyAlignment="0" applyProtection="0"/>
    <xf numFmtId="9" fontId="5"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2" fontId="7" fillId="0" borderId="0"/>
    <xf numFmtId="172" fontId="13" fillId="0" borderId="0"/>
    <xf numFmtId="9" fontId="96"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172" fontId="13" fillId="0" borderId="0"/>
    <xf numFmtId="172" fontId="7" fillId="0" borderId="0"/>
    <xf numFmtId="9" fontId="7" fillId="0" borderId="0" applyFont="0" applyFill="0" applyBorder="0" applyAlignment="0" applyProtection="0"/>
    <xf numFmtId="9" fontId="7" fillId="0" borderId="0" applyFont="0" applyFill="0" applyBorder="0" applyAlignment="0" applyProtection="0"/>
    <xf numFmtId="172" fontId="7"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97" fillId="0" borderId="0" applyFont="0" applyFill="0" applyBorder="0" applyAlignment="0" applyProtection="0"/>
    <xf numFmtId="9" fontId="9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7" fillId="0" borderId="0" applyFont="0" applyFill="0" applyBorder="0" applyAlignment="0" applyProtection="0"/>
    <xf numFmtId="172"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172" fontId="7" fillId="0" borderId="0"/>
    <xf numFmtId="9" fontId="7" fillId="0" borderId="0" applyFont="0" applyFill="0" applyBorder="0" applyAlignment="0" applyProtection="0"/>
    <xf numFmtId="172" fontId="7" fillId="0" borderId="0"/>
    <xf numFmtId="9" fontId="7" fillId="0" borderId="0" applyFont="0" applyFill="0" applyBorder="0" applyAlignment="0" applyProtection="0"/>
    <xf numFmtId="172" fontId="7"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172"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6" fillId="0" borderId="0" applyFont="0" applyFill="0" applyBorder="0" applyAlignment="0" applyProtection="0"/>
    <xf numFmtId="172" fontId="13" fillId="0" borderId="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172" fontId="13" fillId="0" borderId="0"/>
    <xf numFmtId="9" fontId="5"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172" fontId="13" fillId="0" borderId="0"/>
    <xf numFmtId="317" fontId="98" fillId="48" borderId="0">
      <alignment horizontal="right"/>
    </xf>
    <xf numFmtId="335" fontId="106" fillId="0" borderId="0" applyFont="0" applyFill="0" applyBorder="0" applyProtection="0">
      <alignment horizontal="right"/>
    </xf>
    <xf numFmtId="335" fontId="106" fillId="0" borderId="0" applyFont="0" applyFill="0" applyBorder="0" applyProtection="0">
      <alignment horizontal="right"/>
    </xf>
    <xf numFmtId="336" fontId="106" fillId="0" borderId="0" applyFont="0" applyFill="0" applyBorder="0" applyProtection="0">
      <alignment horizontal="right"/>
    </xf>
    <xf numFmtId="172" fontId="13" fillId="0" borderId="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3" fillId="0" borderId="0"/>
    <xf numFmtId="337" fontId="7" fillId="0" borderId="0" applyFont="0" applyFill="0" applyBorder="0" applyAlignment="0" applyProtection="0"/>
    <xf numFmtId="338" fontId="7" fillId="0" borderId="0" applyFont="0" applyFill="0" applyBorder="0" applyAlignment="0" applyProtection="0"/>
    <xf numFmtId="0" fontId="104" fillId="0" borderId="0" applyFont="0" applyFill="0" applyBorder="0" applyAlignment="0" applyProtection="0"/>
    <xf numFmtId="225" fontId="295" fillId="46" borderId="0">
      <alignment horizontal="left"/>
    </xf>
    <xf numFmtId="225" fontId="106" fillId="0" borderId="0"/>
    <xf numFmtId="172" fontId="13" fillId="0" borderId="0"/>
    <xf numFmtId="225" fontId="169" fillId="0" borderId="0"/>
    <xf numFmtId="10" fontId="7" fillId="0" borderId="0"/>
    <xf numFmtId="10" fontId="7" fillId="0" borderId="0"/>
    <xf numFmtId="10" fontId="7" fillId="0" borderId="0"/>
    <xf numFmtId="10" fontId="7" fillId="0" borderId="0"/>
    <xf numFmtId="10" fontId="295" fillId="0" borderId="0" applyFill="0" applyBorder="0" applyAlignment="0" applyProtection="0"/>
    <xf numFmtId="10" fontId="106" fillId="0" borderId="0"/>
    <xf numFmtId="172" fontId="13" fillId="0" borderId="0"/>
    <xf numFmtId="10" fontId="169" fillId="0" borderId="0">
      <protection locked="0"/>
    </xf>
    <xf numFmtId="9" fontId="7" fillId="0" borderId="0"/>
    <xf numFmtId="9" fontId="7" fillId="0" borderId="0" applyFont="0" applyFill="0" applyBorder="0" applyAlignment="0" applyProtection="0"/>
    <xf numFmtId="225" fontId="7" fillId="0" borderId="0" applyFont="0" applyFill="0" applyBorder="0" applyAlignment="0" applyProtection="0"/>
    <xf numFmtId="10" fontId="7" fillId="0" borderId="0" applyFont="0" applyFill="0" applyBorder="0" applyAlignment="0" applyProtection="0"/>
    <xf numFmtId="10" fontId="120" fillId="0" borderId="30">
      <alignment horizontal="center"/>
    </xf>
    <xf numFmtId="10" fontId="120" fillId="0" borderId="30">
      <alignment horizontal="center"/>
    </xf>
    <xf numFmtId="10" fontId="120" fillId="0" borderId="30">
      <alignment horizontal="center"/>
    </xf>
    <xf numFmtId="0" fontId="82" fillId="0" borderId="0"/>
    <xf numFmtId="0" fontId="82" fillId="0" borderId="0"/>
    <xf numFmtId="339" fontId="15" fillId="0" borderId="0" applyFont="0" applyFill="0" applyBorder="0" applyAlignment="0" applyProtection="0"/>
    <xf numFmtId="339" fontId="15" fillId="0" borderId="0" applyFont="0" applyFill="0" applyBorder="0" applyAlignment="0" applyProtection="0"/>
    <xf numFmtId="172" fontId="13" fillId="0" borderId="0"/>
    <xf numFmtId="340" fontId="98" fillId="0" borderId="0">
      <alignment horizontal="right"/>
    </xf>
    <xf numFmtId="341" fontId="43" fillId="0" borderId="0" applyFill="0" applyBorder="0" applyProtection="0"/>
    <xf numFmtId="342" fontId="62" fillId="0" borderId="0"/>
    <xf numFmtId="269" fontId="62" fillId="0" borderId="0"/>
    <xf numFmtId="15" fontId="7" fillId="0" borderId="0" applyProtection="0">
      <alignment horizontal="right"/>
    </xf>
    <xf numFmtId="7" fontId="111" fillId="0" borderId="0" applyFont="0" applyFill="0" applyBorder="0" applyAlignment="0" applyProtection="0"/>
    <xf numFmtId="15" fontId="7" fillId="0" borderId="0">
      <alignment horizontal="right"/>
      <protection locked="0"/>
    </xf>
    <xf numFmtId="37" fontId="56" fillId="47" borderId="0" applyNumberFormat="0" applyFont="0" applyFill="0" applyBorder="0" applyAlignment="0" applyProtection="0"/>
    <xf numFmtId="172" fontId="46" fillId="3" borderId="21" applyNumberFormat="0" applyFont="0" applyAlignment="0" applyProtection="0"/>
    <xf numFmtId="172" fontId="46" fillId="3" borderId="21" applyNumberFormat="0" applyFont="0" applyAlignment="0" applyProtection="0"/>
    <xf numFmtId="172" fontId="46" fillId="3" borderId="21" applyNumberFormat="0" applyFont="0" applyAlignment="0" applyProtection="0"/>
    <xf numFmtId="172" fontId="13" fillId="0" borderId="0"/>
    <xf numFmtId="172" fontId="46" fillId="3" borderId="21" applyNumberFormat="0" applyFont="0" applyAlignment="0" applyProtection="0"/>
    <xf numFmtId="172" fontId="46" fillId="3" borderId="21" applyNumberFormat="0" applyFont="0" applyAlignment="0" applyProtection="0"/>
    <xf numFmtId="172" fontId="13" fillId="0" borderId="0"/>
    <xf numFmtId="172" fontId="46" fillId="3" borderId="21" applyNumberFormat="0" applyFont="0" applyAlignment="0" applyProtection="0"/>
    <xf numFmtId="172" fontId="46" fillId="3" borderId="21" applyNumberFormat="0" applyFont="0" applyAlignment="0" applyProtection="0"/>
    <xf numFmtId="172" fontId="46" fillId="3" borderId="21" applyNumberFormat="0" applyFont="0" applyAlignment="0" applyProtection="0"/>
    <xf numFmtId="172" fontId="13" fillId="0" borderId="0"/>
    <xf numFmtId="297" fontId="15" fillId="3" borderId="0" applyNumberFormat="0" applyFont="0" applyBorder="0" applyAlignment="0" applyProtection="0">
      <alignment horizontal="center"/>
      <protection locked="0"/>
    </xf>
    <xf numFmtId="297" fontId="15" fillId="3" borderId="0" applyNumberFormat="0" applyFont="0" applyBorder="0" applyAlignment="0" applyProtection="0">
      <alignment horizontal="center"/>
      <protection locked="0"/>
    </xf>
    <xf numFmtId="172" fontId="13" fillId="0" borderId="0"/>
    <xf numFmtId="172" fontId="120" fillId="0" borderId="0">
      <alignment vertical="center" wrapText="1"/>
      <protection locked="0"/>
    </xf>
    <xf numFmtId="172" fontId="120" fillId="0" borderId="0">
      <alignment vertical="center" wrapText="1"/>
      <protection locked="0"/>
    </xf>
    <xf numFmtId="172" fontId="120" fillId="0" borderId="0">
      <alignment vertical="center" wrapText="1"/>
      <protection locked="0"/>
    </xf>
    <xf numFmtId="172" fontId="13" fillId="0" borderId="0"/>
    <xf numFmtId="252" fontId="242" fillId="103" borderId="21">
      <alignment horizontal="right"/>
    </xf>
    <xf numFmtId="252" fontId="242" fillId="103" borderId="21">
      <alignment horizontal="right"/>
    </xf>
    <xf numFmtId="252" fontId="242" fillId="103" borderId="21">
      <alignment horizontal="right"/>
    </xf>
    <xf numFmtId="252" fontId="242" fillId="103" borderId="21">
      <alignment horizontal="right"/>
    </xf>
    <xf numFmtId="252" fontId="242" fillId="103" borderId="21">
      <alignment horizontal="right"/>
    </xf>
    <xf numFmtId="172" fontId="13" fillId="0" borderId="0"/>
    <xf numFmtId="0" fontId="56" fillId="0" borderId="0">
      <alignment horizontal="left"/>
    </xf>
    <xf numFmtId="172" fontId="86" fillId="0" borderId="0" applyNumberFormat="0" applyFont="0" applyFill="0" applyBorder="0" applyAlignment="0" applyProtection="0">
      <alignment horizontal="left"/>
    </xf>
    <xf numFmtId="172" fontId="86" fillId="0" borderId="0" applyNumberFormat="0" applyFont="0" applyFill="0" applyBorder="0" applyAlignment="0" applyProtection="0">
      <alignment horizontal="left"/>
    </xf>
    <xf numFmtId="172"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172" fontId="13" fillId="0" borderId="0"/>
    <xf numFmtId="15" fontId="86" fillId="0" borderId="0" applyFont="0" applyFill="0" applyBorder="0" applyAlignment="0" applyProtection="0"/>
    <xf numFmtId="4" fontId="86" fillId="0" borderId="0" applyFont="0" applyFill="0" applyBorder="0" applyAlignment="0" applyProtection="0"/>
    <xf numFmtId="172" fontId="296" fillId="0" borderId="6">
      <alignment horizontal="center"/>
    </xf>
    <xf numFmtId="172" fontId="296" fillId="0" borderId="6">
      <alignment horizontal="center"/>
    </xf>
    <xf numFmtId="172" fontId="296" fillId="0" borderId="6">
      <alignment horizontal="center"/>
    </xf>
    <xf numFmtId="0" fontId="296" fillId="0" borderId="6">
      <alignment horizontal="center"/>
    </xf>
    <xf numFmtId="172" fontId="13" fillId="0" borderId="0"/>
    <xf numFmtId="3" fontId="86" fillId="0" borderId="0" applyFont="0" applyFill="0" applyBorder="0" applyAlignment="0" applyProtection="0"/>
    <xf numFmtId="172" fontId="86" fillId="104" borderId="0" applyNumberFormat="0" applyFont="0" applyBorder="0" applyAlignment="0" applyProtection="0"/>
    <xf numFmtId="172" fontId="86" fillId="104" borderId="0" applyNumberFormat="0" applyFont="0" applyBorder="0" applyAlignment="0" applyProtection="0"/>
    <xf numFmtId="172" fontId="86" fillId="104" borderId="0" applyNumberFormat="0" applyFont="0" applyBorder="0" applyAlignment="0" applyProtection="0"/>
    <xf numFmtId="0" fontId="86" fillId="104" borderId="0" applyNumberFormat="0" applyFont="0" applyBorder="0" applyAlignment="0" applyProtection="0"/>
    <xf numFmtId="172" fontId="13" fillId="0" borderId="0"/>
    <xf numFmtId="172" fontId="297" fillId="0" borderId="0">
      <alignment horizontal="centerContinuous"/>
    </xf>
    <xf numFmtId="172" fontId="297" fillId="0" borderId="0">
      <alignment horizontal="centerContinuous"/>
    </xf>
    <xf numFmtId="172" fontId="297" fillId="0" borderId="0">
      <alignment horizontal="centerContinuous"/>
    </xf>
    <xf numFmtId="172" fontId="13" fillId="0" borderId="0"/>
    <xf numFmtId="38" fontId="7" fillId="105" borderId="0" applyProtection="0">
      <alignment horizontal="left"/>
    </xf>
    <xf numFmtId="38" fontId="7" fillId="105" borderId="0" applyProtection="0">
      <alignment horizontal="left"/>
    </xf>
    <xf numFmtId="38" fontId="7" fillId="105" borderId="0" applyProtection="0">
      <alignment horizontal="left"/>
    </xf>
    <xf numFmtId="38" fontId="7" fillId="105" borderId="0" applyProtection="0">
      <alignment horizontal="left"/>
    </xf>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343" fontId="111" fillId="3" borderId="0"/>
    <xf numFmtId="343"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343" fontId="111" fillId="3" borderId="0"/>
    <xf numFmtId="343" fontId="111" fillId="3" borderId="0"/>
    <xf numFmtId="0" fontId="298" fillId="0" borderId="0">
      <alignment horizontal="center"/>
    </xf>
    <xf numFmtId="0" fontId="69" fillId="0" borderId="34">
      <alignment horizontal="centerContinuous"/>
    </xf>
    <xf numFmtId="0" fontId="111" fillId="3" borderId="0">
      <alignment horizontal="right"/>
    </xf>
    <xf numFmtId="18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104" fillId="0" borderId="0">
      <alignment vertical="top"/>
    </xf>
    <xf numFmtId="0" fontId="104" fillId="0" borderId="0">
      <alignment vertical="top"/>
    </xf>
    <xf numFmtId="0" fontId="104" fillId="0" borderId="0">
      <alignment vertical="top"/>
    </xf>
    <xf numFmtId="0" fontId="104" fillId="0" borderId="0">
      <alignment vertical="top"/>
    </xf>
    <xf numFmtId="18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71" fillId="0" borderId="0">
      <alignment horizontal="center"/>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72" fontId="13" fillId="0" borderId="0"/>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0" fontId="62" fillId="0" borderId="0">
      <alignment vertical="top"/>
    </xf>
    <xf numFmtId="0" fontId="111" fillId="3" borderId="18">
      <alignment horizontal="right"/>
    </xf>
    <xf numFmtId="38" fontId="7" fillId="106" borderId="0">
      <alignment horizontal="left"/>
    </xf>
    <xf numFmtId="172" fontId="142" fillId="0" borderId="0" applyNumberFormat="0" applyFill="0" applyBorder="0" applyAlignment="0" applyProtection="0">
      <alignment horizontal="left"/>
      <protection locked="0"/>
    </xf>
    <xf numFmtId="38" fontId="7" fillId="106" borderId="0">
      <alignment horizontal="left"/>
    </xf>
    <xf numFmtId="172" fontId="142" fillId="0" borderId="0" applyNumberFormat="0" applyFill="0" applyBorder="0" applyAlignment="0" applyProtection="0">
      <alignment horizontal="left"/>
      <protection locked="0"/>
    </xf>
    <xf numFmtId="234" fontId="299" fillId="0" borderId="0" applyNumberFormat="0" applyFill="0" applyBorder="0" applyAlignment="0" applyProtection="0">
      <alignment horizontal="left"/>
    </xf>
    <xf numFmtId="234" fontId="299" fillId="0" borderId="0" applyNumberFormat="0" applyFill="0" applyBorder="0" applyAlignment="0" applyProtection="0">
      <alignment horizontal="left"/>
    </xf>
    <xf numFmtId="172" fontId="13" fillId="0" borderId="0"/>
    <xf numFmtId="172" fontId="13" fillId="0" borderId="0"/>
    <xf numFmtId="3" fontId="83" fillId="107" borderId="0">
      <alignment horizontal="left"/>
    </xf>
    <xf numFmtId="38" fontId="67" fillId="0" borderId="0">
      <alignment horizontal="left"/>
    </xf>
    <xf numFmtId="38" fontId="7" fillId="106" borderId="0">
      <alignment horizontal="right"/>
    </xf>
    <xf numFmtId="38" fontId="7" fillId="106" borderId="0">
      <alignment horizontal="right"/>
    </xf>
    <xf numFmtId="38" fontId="7" fillId="106" borderId="0">
      <alignment horizontal="right"/>
    </xf>
    <xf numFmtId="38" fontId="7" fillId="106" borderId="0">
      <alignment horizontal="right"/>
    </xf>
    <xf numFmtId="2" fontId="7" fillId="107" borderId="0"/>
    <xf numFmtId="2" fontId="7" fillId="107" borderId="0"/>
    <xf numFmtId="2" fontId="7" fillId="107" borderId="0"/>
    <xf numFmtId="2" fontId="7" fillId="107" borderId="0"/>
    <xf numFmtId="172" fontId="300" fillId="108" borderId="0" applyNumberFormat="0" applyFont="0" applyBorder="0" applyAlignment="0">
      <alignment horizontal="center"/>
    </xf>
    <xf numFmtId="172" fontId="300" fillId="108" borderId="0" applyNumberFormat="0" applyFont="0" applyBorder="0" applyAlignment="0">
      <alignment horizontal="center"/>
    </xf>
    <xf numFmtId="172" fontId="300" fillId="108" borderId="0" applyNumberFormat="0" applyFont="0" applyBorder="0" applyAlignment="0">
      <alignment horizontal="center"/>
    </xf>
    <xf numFmtId="172" fontId="13" fillId="0" borderId="0"/>
    <xf numFmtId="37" fontId="15" fillId="109" borderId="16" applyNumberFormat="0" applyFont="0" applyBorder="0" applyAlignment="0">
      <alignment horizontal="center"/>
    </xf>
    <xf numFmtId="37" fontId="15" fillId="109" borderId="16" applyNumberFormat="0" applyFont="0" applyBorder="0" applyAlignment="0">
      <alignment horizontal="center"/>
    </xf>
    <xf numFmtId="37" fontId="15" fillId="109" borderId="16" applyNumberFormat="0" applyFont="0" applyBorder="0" applyAlignment="0">
      <alignment horizontal="center"/>
    </xf>
    <xf numFmtId="37" fontId="15" fillId="109" borderId="16" applyNumberFormat="0" applyFont="0" applyBorder="0" applyAlignment="0">
      <alignment horizontal="center"/>
    </xf>
    <xf numFmtId="172" fontId="13" fillId="0" borderId="0"/>
    <xf numFmtId="172" fontId="8" fillId="49" borderId="0"/>
    <xf numFmtId="172" fontId="8" fillId="49" borderId="0"/>
    <xf numFmtId="172" fontId="8" fillId="49" borderId="0"/>
    <xf numFmtId="172" fontId="13" fillId="0" borderId="0"/>
    <xf numFmtId="172" fontId="301" fillId="0" borderId="0" applyNumberFormat="0" applyFont="0" applyBorder="0" applyAlignment="0"/>
    <xf numFmtId="172" fontId="301" fillId="0" borderId="0" applyNumberFormat="0" applyFont="0" applyBorder="0" applyAlignment="0"/>
    <xf numFmtId="172" fontId="301" fillId="0" borderId="0" applyNumberFormat="0" applyFont="0" applyBorder="0" applyAlignment="0"/>
    <xf numFmtId="172" fontId="13" fillId="0" borderId="0"/>
    <xf numFmtId="38" fontId="7" fillId="0" borderId="0">
      <alignment horizontal="right"/>
    </xf>
    <xf numFmtId="38" fontId="7" fillId="0" borderId="0">
      <alignment horizontal="right"/>
    </xf>
    <xf numFmtId="38" fontId="7" fillId="0" borderId="0">
      <alignment horizontal="right"/>
    </xf>
    <xf numFmtId="38" fontId="7" fillId="0" borderId="0">
      <alignment horizontal="right"/>
    </xf>
    <xf numFmtId="172" fontId="167" fillId="0" borderId="101">
      <alignment horizontal="centerContinuous"/>
    </xf>
    <xf numFmtId="172" fontId="167" fillId="0" borderId="101">
      <alignment horizontal="centerContinuous"/>
    </xf>
    <xf numFmtId="172" fontId="167" fillId="0" borderId="101">
      <alignment horizontal="centerContinuous"/>
    </xf>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302" fillId="0" borderId="152">
      <alignment vertical="center"/>
    </xf>
    <xf numFmtId="172" fontId="302" fillId="0" borderId="152">
      <alignment vertical="center"/>
    </xf>
    <xf numFmtId="172" fontId="302" fillId="0" borderId="152">
      <alignment vertical="center"/>
    </xf>
    <xf numFmtId="172" fontId="13" fillId="0" borderId="0"/>
    <xf numFmtId="4" fontId="64" fillId="45" borderId="153" applyNumberFormat="0" applyProtection="0">
      <alignment vertical="center"/>
    </xf>
    <xf numFmtId="4" fontId="64" fillId="45" borderId="153" applyNumberFormat="0" applyProtection="0">
      <alignment vertical="center"/>
    </xf>
    <xf numFmtId="4" fontId="64" fillId="45" borderId="153" applyNumberFormat="0" applyProtection="0">
      <alignment vertical="center"/>
    </xf>
    <xf numFmtId="4" fontId="64" fillId="45" borderId="153" applyNumberFormat="0" applyProtection="0">
      <alignment vertical="center"/>
    </xf>
    <xf numFmtId="4" fontId="64" fillId="45" borderId="153" applyNumberFormat="0" applyProtection="0">
      <alignment vertical="center"/>
    </xf>
    <xf numFmtId="4" fontId="303" fillId="46" borderId="153" applyNumberFormat="0" applyProtection="0">
      <alignment vertical="center"/>
    </xf>
    <xf numFmtId="4" fontId="303" fillId="46" borderId="153" applyNumberFormat="0" applyProtection="0">
      <alignment vertical="center"/>
    </xf>
    <xf numFmtId="4" fontId="303" fillId="46" borderId="153" applyNumberFormat="0" applyProtection="0">
      <alignment vertical="center"/>
    </xf>
    <xf numFmtId="4" fontId="303" fillId="46" borderId="153" applyNumberFormat="0" applyProtection="0">
      <alignment vertical="center"/>
    </xf>
    <xf numFmtId="4" fontId="64" fillId="46" borderId="153" applyNumberFormat="0" applyProtection="0">
      <alignment horizontal="left" vertical="center" indent="1"/>
    </xf>
    <xf numFmtId="4" fontId="64" fillId="46" borderId="153" applyNumberFormat="0" applyProtection="0">
      <alignment horizontal="left" vertical="center" indent="1"/>
    </xf>
    <xf numFmtId="4" fontId="64" fillId="46" borderId="153" applyNumberFormat="0" applyProtection="0">
      <alignment horizontal="left" vertical="center" indent="1"/>
    </xf>
    <xf numFmtId="4" fontId="64" fillId="46" borderId="153" applyNumberFormat="0" applyProtection="0">
      <alignment horizontal="left" vertical="center" indent="1"/>
    </xf>
    <xf numFmtId="4" fontId="64" fillId="46" borderId="153" applyNumberFormat="0" applyProtection="0">
      <alignment horizontal="left" vertical="center" indent="1"/>
    </xf>
    <xf numFmtId="0" fontId="64" fillId="46" borderId="153" applyNumberFormat="0" applyProtection="0">
      <alignment horizontal="left" vertical="top" indent="1"/>
    </xf>
    <xf numFmtId="0" fontId="64" fillId="46" borderId="153" applyNumberFormat="0" applyProtection="0">
      <alignment horizontal="left" vertical="top" indent="1"/>
    </xf>
    <xf numFmtId="0" fontId="64" fillId="46" borderId="153" applyNumberFormat="0" applyProtection="0">
      <alignment horizontal="left" vertical="top" indent="1"/>
    </xf>
    <xf numFmtId="0" fontId="64" fillId="46" borderId="153" applyNumberFormat="0" applyProtection="0">
      <alignment horizontal="left" vertical="top" indent="1"/>
    </xf>
    <xf numFmtId="0" fontId="64" fillId="46" borderId="153" applyNumberFormat="0" applyProtection="0">
      <alignment horizontal="left" vertical="top" indent="1"/>
    </xf>
    <xf numFmtId="4" fontId="64" fillId="110" borderId="0" applyNumberFormat="0" applyProtection="0">
      <alignment horizontal="left" vertical="center" indent="1"/>
    </xf>
    <xf numFmtId="4" fontId="64" fillId="110" borderId="0" applyNumberFormat="0" applyProtection="0">
      <alignment horizontal="left" vertical="center" indent="1"/>
    </xf>
    <xf numFmtId="4" fontId="20" fillId="57" borderId="153" applyNumberFormat="0" applyProtection="0">
      <alignment horizontal="right" vertical="center"/>
    </xf>
    <xf numFmtId="4" fontId="20" fillId="57" borderId="153" applyNumberFormat="0" applyProtection="0">
      <alignment horizontal="right" vertical="center"/>
    </xf>
    <xf numFmtId="4" fontId="20" fillId="57" borderId="153" applyNumberFormat="0" applyProtection="0">
      <alignment horizontal="right" vertical="center"/>
    </xf>
    <xf numFmtId="4" fontId="20" fillId="57" borderId="153" applyNumberFormat="0" applyProtection="0">
      <alignment horizontal="right" vertical="center"/>
    </xf>
    <xf numFmtId="4" fontId="20" fillId="55" borderId="153" applyNumberFormat="0" applyProtection="0">
      <alignment horizontal="right" vertical="center"/>
    </xf>
    <xf numFmtId="4" fontId="20" fillId="55" borderId="153" applyNumberFormat="0" applyProtection="0">
      <alignment horizontal="right" vertical="center"/>
    </xf>
    <xf numFmtId="4" fontId="20" fillId="55" borderId="153" applyNumberFormat="0" applyProtection="0">
      <alignment horizontal="right" vertical="center"/>
    </xf>
    <xf numFmtId="4" fontId="20" fillId="55" borderId="153" applyNumberFormat="0" applyProtection="0">
      <alignment horizontal="right" vertical="center"/>
    </xf>
    <xf numFmtId="4" fontId="20" fillId="77" borderId="153" applyNumberFormat="0" applyProtection="0">
      <alignment horizontal="right" vertical="center"/>
    </xf>
    <xf numFmtId="4" fontId="20" fillId="77" borderId="153" applyNumberFormat="0" applyProtection="0">
      <alignment horizontal="right" vertical="center"/>
    </xf>
    <xf numFmtId="4" fontId="20" fillId="77" borderId="153" applyNumberFormat="0" applyProtection="0">
      <alignment horizontal="right" vertical="center"/>
    </xf>
    <xf numFmtId="4" fontId="20" fillId="77" borderId="153" applyNumberFormat="0" applyProtection="0">
      <alignment horizontal="right" vertical="center"/>
    </xf>
    <xf numFmtId="4" fontId="20" fillId="64" borderId="153" applyNumberFormat="0" applyProtection="0">
      <alignment horizontal="right" vertical="center"/>
    </xf>
    <xf numFmtId="4" fontId="20" fillId="64" borderId="153" applyNumberFormat="0" applyProtection="0">
      <alignment horizontal="right" vertical="center"/>
    </xf>
    <xf numFmtId="4" fontId="20" fillId="64" borderId="153" applyNumberFormat="0" applyProtection="0">
      <alignment horizontal="right" vertical="center"/>
    </xf>
    <xf numFmtId="4" fontId="20" fillId="64" borderId="153" applyNumberFormat="0" applyProtection="0">
      <alignment horizontal="right" vertical="center"/>
    </xf>
    <xf numFmtId="4" fontId="20" fillId="73" borderId="153" applyNumberFormat="0" applyProtection="0">
      <alignment horizontal="right" vertical="center"/>
    </xf>
    <xf numFmtId="4" fontId="20" fillId="73" borderId="153" applyNumberFormat="0" applyProtection="0">
      <alignment horizontal="right" vertical="center"/>
    </xf>
    <xf numFmtId="4" fontId="20" fillId="73" borderId="153" applyNumberFormat="0" applyProtection="0">
      <alignment horizontal="right" vertical="center"/>
    </xf>
    <xf numFmtId="4" fontId="20" fillId="73" borderId="153" applyNumberFormat="0" applyProtection="0">
      <alignment horizontal="right" vertical="center"/>
    </xf>
    <xf numFmtId="4" fontId="20" fillId="68" borderId="153" applyNumberFormat="0" applyProtection="0">
      <alignment horizontal="right" vertical="center"/>
    </xf>
    <xf numFmtId="4" fontId="20" fillId="68" borderId="153" applyNumberFormat="0" applyProtection="0">
      <alignment horizontal="right" vertical="center"/>
    </xf>
    <xf numFmtId="4" fontId="20" fillId="68" borderId="153" applyNumberFormat="0" applyProtection="0">
      <alignment horizontal="right" vertical="center"/>
    </xf>
    <xf numFmtId="4" fontId="20" fillId="68" borderId="153" applyNumberFormat="0" applyProtection="0">
      <alignment horizontal="right" vertical="center"/>
    </xf>
    <xf numFmtId="4" fontId="20" fillId="78" borderId="153" applyNumberFormat="0" applyProtection="0">
      <alignment horizontal="right" vertical="center"/>
    </xf>
    <xf numFmtId="4" fontId="20" fillId="78" borderId="153" applyNumberFormat="0" applyProtection="0">
      <alignment horizontal="right" vertical="center"/>
    </xf>
    <xf numFmtId="4" fontId="20" fillId="78" borderId="153" applyNumberFormat="0" applyProtection="0">
      <alignment horizontal="right" vertical="center"/>
    </xf>
    <xf numFmtId="4" fontId="20" fillId="78" borderId="153" applyNumberFormat="0" applyProtection="0">
      <alignment horizontal="right" vertical="center"/>
    </xf>
    <xf numFmtId="4" fontId="20" fillId="69" borderId="153" applyNumberFormat="0" applyProtection="0">
      <alignment horizontal="right" vertical="center"/>
    </xf>
    <xf numFmtId="4" fontId="20" fillId="69" borderId="153" applyNumberFormat="0" applyProtection="0">
      <alignment horizontal="right" vertical="center"/>
    </xf>
    <xf numFmtId="4" fontId="20" fillId="69" borderId="153" applyNumberFormat="0" applyProtection="0">
      <alignment horizontal="right" vertical="center"/>
    </xf>
    <xf numFmtId="4" fontId="20" fillId="69" borderId="153" applyNumberFormat="0" applyProtection="0">
      <alignment horizontal="right" vertical="center"/>
    </xf>
    <xf numFmtId="4" fontId="20" fillId="63" borderId="153" applyNumberFormat="0" applyProtection="0">
      <alignment horizontal="right" vertical="center"/>
    </xf>
    <xf numFmtId="4" fontId="20" fillId="63" borderId="153" applyNumberFormat="0" applyProtection="0">
      <alignment horizontal="right" vertical="center"/>
    </xf>
    <xf numFmtId="4" fontId="20" fillId="63" borderId="153" applyNumberFormat="0" applyProtection="0">
      <alignment horizontal="right" vertical="center"/>
    </xf>
    <xf numFmtId="4" fontId="20" fillId="63" borderId="153" applyNumberFormat="0" applyProtection="0">
      <alignment horizontal="right" vertical="center"/>
    </xf>
    <xf numFmtId="4" fontId="64" fillId="111" borderId="154" applyNumberFormat="0" applyProtection="0">
      <alignment horizontal="left" vertical="center" indent="1"/>
    </xf>
    <xf numFmtId="4" fontId="64" fillId="111" borderId="154" applyNumberFormat="0" applyProtection="0">
      <alignment horizontal="left" vertical="center" indent="1"/>
    </xf>
    <xf numFmtId="4" fontId="20" fillId="72" borderId="0" applyNumberFormat="0" applyProtection="0">
      <alignment horizontal="left" vertical="center" indent="1"/>
    </xf>
    <xf numFmtId="4" fontId="29" fillId="50" borderId="0" applyNumberFormat="0" applyProtection="0">
      <alignment horizontal="left" vertical="center" indent="1"/>
    </xf>
    <xf numFmtId="4" fontId="20" fillId="112" borderId="153" applyNumberFormat="0" applyProtection="0">
      <alignment horizontal="right" vertical="center"/>
    </xf>
    <xf numFmtId="4" fontId="20" fillId="112" borderId="153" applyNumberFormat="0" applyProtection="0">
      <alignment horizontal="right" vertical="center"/>
    </xf>
    <xf numFmtId="4" fontId="20" fillId="112" borderId="153" applyNumberFormat="0" applyProtection="0">
      <alignment horizontal="right" vertical="center"/>
    </xf>
    <xf numFmtId="4" fontId="20" fillId="112" borderId="153" applyNumberFormat="0" applyProtection="0">
      <alignment horizontal="right" vertical="center"/>
    </xf>
    <xf numFmtId="4" fontId="20" fillId="72" borderId="0" applyNumberFormat="0" applyProtection="0">
      <alignment horizontal="left" vertical="center" indent="1"/>
    </xf>
    <xf numFmtId="4" fontId="20" fillId="72" borderId="0" applyNumberFormat="0" applyProtection="0">
      <alignment horizontal="left" vertical="center" indent="1"/>
    </xf>
    <xf numFmtId="4" fontId="20" fillId="110" borderId="0" applyNumberFormat="0" applyProtection="0">
      <alignment horizontal="left" vertical="center" indent="1"/>
    </xf>
    <xf numFmtId="4" fontId="20" fillId="110" borderId="0"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4" fontId="20" fillId="81" borderId="153" applyNumberFormat="0" applyProtection="0">
      <alignment vertical="center"/>
    </xf>
    <xf numFmtId="4" fontId="20" fillId="81" borderId="153" applyNumberFormat="0" applyProtection="0">
      <alignment vertical="center"/>
    </xf>
    <xf numFmtId="4" fontId="20" fillId="81" borderId="153" applyNumberFormat="0" applyProtection="0">
      <alignment vertical="center"/>
    </xf>
    <xf numFmtId="4" fontId="20" fillId="81" borderId="153" applyNumberFormat="0" applyProtection="0">
      <alignment vertical="center"/>
    </xf>
    <xf numFmtId="4" fontId="295" fillId="81" borderId="153" applyNumberFormat="0" applyProtection="0">
      <alignment vertical="center"/>
    </xf>
    <xf numFmtId="4" fontId="295" fillId="81" borderId="153" applyNumberFormat="0" applyProtection="0">
      <alignment vertical="center"/>
    </xf>
    <xf numFmtId="4" fontId="295" fillId="81" borderId="153" applyNumberFormat="0" applyProtection="0">
      <alignment vertical="center"/>
    </xf>
    <xf numFmtId="4" fontId="295" fillId="81" borderId="153" applyNumberFormat="0" applyProtection="0">
      <alignment vertical="center"/>
    </xf>
    <xf numFmtId="4" fontId="20" fillId="81" borderId="153" applyNumberFormat="0" applyProtection="0">
      <alignment horizontal="left" vertical="center" indent="1"/>
    </xf>
    <xf numFmtId="4" fontId="20" fillId="81" borderId="153" applyNumberFormat="0" applyProtection="0">
      <alignment horizontal="left" vertical="center" indent="1"/>
    </xf>
    <xf numFmtId="4" fontId="20" fillId="81" borderId="153" applyNumberFormat="0" applyProtection="0">
      <alignment horizontal="left" vertical="center" indent="1"/>
    </xf>
    <xf numFmtId="4" fontId="20" fillId="81" borderId="153" applyNumberFormat="0" applyProtection="0">
      <alignment horizontal="left" vertical="center" indent="1"/>
    </xf>
    <xf numFmtId="0" fontId="20" fillId="81" borderId="153" applyNumberFormat="0" applyProtection="0">
      <alignment horizontal="left" vertical="top" indent="1"/>
    </xf>
    <xf numFmtId="0" fontId="20" fillId="81" borderId="153" applyNumberFormat="0" applyProtection="0">
      <alignment horizontal="left" vertical="top" indent="1"/>
    </xf>
    <xf numFmtId="0" fontId="20" fillId="81" borderId="153" applyNumberFormat="0" applyProtection="0">
      <alignment horizontal="left" vertical="top" indent="1"/>
    </xf>
    <xf numFmtId="0" fontId="20" fillId="81" borderId="153" applyNumberFormat="0" applyProtection="0">
      <alignment horizontal="left" vertical="top" indent="1"/>
    </xf>
    <xf numFmtId="4" fontId="20" fillId="85" borderId="147" applyNumberFormat="0" applyProtection="0">
      <alignment horizontal="right" vertical="center"/>
    </xf>
    <xf numFmtId="4" fontId="20" fillId="85" borderId="147" applyNumberFormat="0" applyProtection="0">
      <alignment horizontal="right" vertical="center"/>
    </xf>
    <xf numFmtId="4" fontId="20" fillId="85" borderId="147" applyNumberFormat="0" applyProtection="0">
      <alignment horizontal="right" vertical="center"/>
    </xf>
    <xf numFmtId="4" fontId="20" fillId="85" borderId="147" applyNumberFormat="0" applyProtection="0">
      <alignment horizontal="right" vertical="center"/>
    </xf>
    <xf numFmtId="4" fontId="295" fillId="72" borderId="153" applyNumberFormat="0" applyProtection="0">
      <alignment horizontal="right" vertical="center"/>
    </xf>
    <xf numFmtId="4" fontId="295" fillId="72" borderId="153" applyNumberFormat="0" applyProtection="0">
      <alignment horizontal="right" vertical="center"/>
    </xf>
    <xf numFmtId="4" fontId="295" fillId="72" borderId="153" applyNumberFormat="0" applyProtection="0">
      <alignment horizontal="right" vertical="center"/>
    </xf>
    <xf numFmtId="4" fontId="295" fillId="72" borderId="153" applyNumberFormat="0" applyProtection="0">
      <alignment horizontal="right" vertical="center"/>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20" fillId="110" borderId="153" applyNumberFormat="0" applyProtection="0">
      <alignment horizontal="left" vertical="top" indent="1"/>
    </xf>
    <xf numFmtId="0" fontId="20" fillId="110" borderId="153" applyNumberFormat="0" applyProtection="0">
      <alignment horizontal="left" vertical="top" indent="1"/>
    </xf>
    <xf numFmtId="0" fontId="20" fillId="110" borderId="153" applyNumberFormat="0" applyProtection="0">
      <alignment horizontal="left" vertical="top" indent="1"/>
    </xf>
    <xf numFmtId="0" fontId="20" fillId="110" borderId="153" applyNumberFormat="0" applyProtection="0">
      <alignment horizontal="left" vertical="top" indent="1"/>
    </xf>
    <xf numFmtId="4" fontId="304" fillId="113" borderId="0" applyNumberFormat="0" applyProtection="0">
      <alignment horizontal="left" vertical="center" indent="1"/>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172" fontId="305" fillId="0" borderId="59"/>
    <xf numFmtId="172" fontId="305" fillId="0" borderId="59"/>
    <xf numFmtId="172" fontId="305" fillId="0" borderId="59"/>
    <xf numFmtId="0" fontId="306" fillId="0" borderId="59"/>
    <xf numFmtId="172" fontId="13" fillId="0" borderId="0"/>
    <xf numFmtId="0" fontId="307" fillId="83" borderId="0">
      <alignment vertical="top"/>
    </xf>
    <xf numFmtId="3" fontId="183" fillId="0" borderId="30" applyAlignment="0">
      <alignment vertical="top" wrapText="1"/>
      <protection locked="0"/>
    </xf>
    <xf numFmtId="3" fontId="183" fillId="0" borderId="30" applyAlignment="0">
      <alignment vertical="top" wrapText="1"/>
      <protection locked="0"/>
    </xf>
    <xf numFmtId="3" fontId="183" fillId="0" borderId="30" applyAlignment="0">
      <alignment vertical="top" wrapText="1"/>
      <protection locked="0"/>
    </xf>
    <xf numFmtId="172" fontId="13" fillId="0" borderId="0"/>
    <xf numFmtId="227" fontId="225" fillId="1" borderId="0" applyNumberFormat="0" applyBorder="0" applyAlignment="0" applyProtection="0"/>
    <xf numFmtId="172" fontId="62" fillId="48" borderId="0" applyNumberFormat="0" applyFont="0" applyBorder="0" applyAlignment="0" applyProtection="0"/>
    <xf numFmtId="172" fontId="62" fillId="48" borderId="0" applyNumberFormat="0" applyFont="0" applyBorder="0" applyAlignment="0" applyProtection="0"/>
    <xf numFmtId="172" fontId="62" fillId="48" borderId="0" applyNumberFormat="0" applyFont="0" applyBorder="0" applyAlignment="0" applyProtection="0"/>
    <xf numFmtId="172" fontId="13" fillId="0" borderId="0"/>
    <xf numFmtId="172" fontId="300" fillId="1" borderId="2" applyNumberFormat="0" applyFont="0" applyAlignment="0">
      <alignment horizontal="center"/>
    </xf>
    <xf numFmtId="172" fontId="300" fillId="1" borderId="2" applyNumberFormat="0" applyFont="0" applyAlignment="0">
      <alignment horizontal="center"/>
    </xf>
    <xf numFmtId="172" fontId="300" fillId="1" borderId="2" applyNumberFormat="0" applyFont="0" applyAlignment="0">
      <alignment horizontal="center"/>
    </xf>
    <xf numFmtId="172" fontId="13" fillId="0" borderId="0"/>
    <xf numFmtId="172" fontId="300" fillId="1" borderId="2" applyNumberFormat="0" applyFont="0" applyAlignment="0">
      <alignment horizontal="center"/>
    </xf>
    <xf numFmtId="172" fontId="300" fillId="1" borderId="2" applyNumberFormat="0" applyFont="0" applyAlignment="0">
      <alignment horizontal="center"/>
    </xf>
    <xf numFmtId="172" fontId="13" fillId="0" borderId="0"/>
    <xf numFmtId="172" fontId="300" fillId="1" borderId="2" applyNumberFormat="0" applyFont="0" applyAlignment="0">
      <alignment horizontal="center"/>
    </xf>
    <xf numFmtId="172" fontId="13" fillId="0" borderId="0"/>
    <xf numFmtId="245" fontId="167" fillId="114" borderId="0" applyNumberFormat="0" applyFont="0" applyBorder="0" applyAlignment="0" applyProtection="0"/>
    <xf numFmtId="0" fontId="7" fillId="6" borderId="21"/>
    <xf numFmtId="172" fontId="8" fillId="0" borderId="0" applyNumberFormat="0" applyProtection="0"/>
    <xf numFmtId="172" fontId="8" fillId="0" borderId="0" applyNumberFormat="0" applyProtection="0"/>
    <xf numFmtId="172" fontId="8" fillId="0" borderId="0" applyNumberFormat="0" applyProtection="0"/>
    <xf numFmtId="172" fontId="13" fillId="0" borderId="0"/>
    <xf numFmtId="1" fontId="7" fillId="0" borderId="0"/>
    <xf numFmtId="42" fontId="124" fillId="0" borderId="0" applyFill="0" applyBorder="0" applyAlignment="0" applyProtection="0"/>
    <xf numFmtId="0" fontId="123" fillId="0" borderId="34" applyNumberFormat="0" applyFill="0" applyAlignment="0" applyProtection="0"/>
    <xf numFmtId="287" fontId="7" fillId="0" borderId="0" applyNumberFormat="0" applyFill="0" applyBorder="0" applyAlignment="0"/>
    <xf numFmtId="172" fontId="308" fillId="0" borderId="0"/>
    <xf numFmtId="172" fontId="308" fillId="0" borderId="0"/>
    <xf numFmtId="172" fontId="308" fillId="0" borderId="0"/>
    <xf numFmtId="172" fontId="13" fillId="0" borderId="0"/>
    <xf numFmtId="344" fontId="7" fillId="0" borderId="0"/>
    <xf numFmtId="344" fontId="7" fillId="0" borderId="0"/>
    <xf numFmtId="344" fontId="7" fillId="0" borderId="0"/>
    <xf numFmtId="344" fontId="7" fillId="0" borderId="0"/>
    <xf numFmtId="172" fontId="308" fillId="0" borderId="0" applyNumberFormat="0" applyFill="0" applyBorder="0" applyAlignment="0">
      <alignment horizontal="center"/>
    </xf>
    <xf numFmtId="172" fontId="308" fillId="0" borderId="0" applyNumberFormat="0" applyFill="0" applyBorder="0" applyAlignment="0">
      <alignment horizontal="center"/>
    </xf>
    <xf numFmtId="172" fontId="308" fillId="0" borderId="0" applyNumberFormat="0" applyFill="0" applyBorder="0" applyAlignment="0">
      <alignment horizontal="center"/>
    </xf>
    <xf numFmtId="172" fontId="13" fillId="0" borderId="0"/>
    <xf numFmtId="225" fontId="309" fillId="0" borderId="101"/>
    <xf numFmtId="172" fontId="7" fillId="0" borderId="0"/>
    <xf numFmtId="229" fontId="7" fillId="0" borderId="0" applyFont="0" applyFill="0" applyBorder="0" applyAlignment="0" applyProtection="0"/>
    <xf numFmtId="269" fontId="7" fillId="0" borderId="0" applyFont="0" applyFill="0" applyBorder="0" applyAlignment="0" applyProtection="0"/>
    <xf numFmtId="7" fontId="225" fillId="0" borderId="36" applyFont="0" applyFill="0" applyBorder="0" applyProtection="0"/>
    <xf numFmtId="7" fontId="225" fillId="0" borderId="36" applyFont="0" applyFill="0" applyBorder="0" applyProtection="0"/>
    <xf numFmtId="7" fontId="225" fillId="0" borderId="36" applyFont="0" applyFill="0" applyBorder="0" applyProtection="0"/>
    <xf numFmtId="172" fontId="13" fillId="0" borderId="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13" fillId="0" borderId="0"/>
    <xf numFmtId="172" fontId="20" fillId="0" borderId="0">
      <alignment vertical="top"/>
    </xf>
    <xf numFmtId="172" fontId="20" fillId="0" borderId="0">
      <alignment vertical="top"/>
    </xf>
    <xf numFmtId="0" fontId="310" fillId="0" borderId="0"/>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311" fillId="48" borderId="28" applyNumberFormat="0" applyProtection="0">
      <alignment horizontal="center"/>
    </xf>
    <xf numFmtId="172" fontId="311" fillId="48" borderId="28" applyNumberFormat="0" applyProtection="0">
      <alignment horizontal="center"/>
    </xf>
    <xf numFmtId="172" fontId="311" fillId="48" borderId="28" applyNumberFormat="0" applyProtection="0">
      <alignment horizontal="center"/>
    </xf>
    <xf numFmtId="172" fontId="13" fillId="0" borderId="0"/>
    <xf numFmtId="172" fontId="311" fillId="48" borderId="28" applyNumberFormat="0" applyProtection="0">
      <alignment horizontal="center"/>
    </xf>
    <xf numFmtId="172" fontId="311" fillId="48" borderId="28" applyNumberFormat="0" applyProtection="0">
      <alignment horizontal="center"/>
    </xf>
    <xf numFmtId="172" fontId="13" fillId="0" borderId="0"/>
    <xf numFmtId="172" fontId="311" fillId="48" borderId="28" applyNumberFormat="0" applyProtection="0">
      <alignment horizontal="center"/>
    </xf>
    <xf numFmtId="4" fontId="15" fillId="0" borderId="0" applyFill="0" applyBorder="0" applyProtection="0">
      <alignment horizontal="center" wrapText="1"/>
    </xf>
    <xf numFmtId="172" fontId="13" fillId="0" borderId="0"/>
    <xf numFmtId="172" fontId="311" fillId="100" borderId="28" applyNumberFormat="0" applyProtection="0">
      <alignment horizontal="center" vertical="center" wrapText="1"/>
    </xf>
    <xf numFmtId="172" fontId="311" fillId="100" borderId="28" applyNumberFormat="0" applyProtection="0">
      <alignment horizontal="center" vertical="center" wrapText="1"/>
    </xf>
    <xf numFmtId="172" fontId="311" fillId="100" borderId="28" applyNumberFormat="0" applyProtection="0">
      <alignment horizontal="center" vertical="center" wrapText="1"/>
    </xf>
    <xf numFmtId="172" fontId="13" fillId="0" borderId="0"/>
    <xf numFmtId="172" fontId="311" fillId="100" borderId="28" applyNumberFormat="0" applyProtection="0">
      <alignment horizontal="center" vertical="center" wrapText="1"/>
    </xf>
    <xf numFmtId="172" fontId="311" fillId="100" borderId="28" applyNumberFormat="0" applyProtection="0">
      <alignment horizontal="center" vertical="center" wrapText="1"/>
    </xf>
    <xf numFmtId="172" fontId="13" fillId="0" borderId="0"/>
    <xf numFmtId="172" fontId="311" fillId="100" borderId="28" applyNumberFormat="0" applyProtection="0">
      <alignment horizontal="center" vertical="center" wrapText="1"/>
    </xf>
    <xf numFmtId="4" fontId="15" fillId="0" borderId="0" applyFill="0" applyBorder="0" applyProtection="0">
      <alignment horizontal="center" wrapText="1"/>
    </xf>
    <xf numFmtId="172" fontId="13" fillId="0" borderId="0"/>
    <xf numFmtId="172" fontId="312" fillId="0" borderId="28" applyNumberFormat="0" applyFill="0" applyProtection="0">
      <alignment wrapText="1"/>
    </xf>
    <xf numFmtId="172" fontId="312" fillId="0" borderId="28" applyNumberFormat="0" applyFill="0" applyProtection="0">
      <alignment wrapText="1"/>
    </xf>
    <xf numFmtId="172" fontId="312" fillId="0" borderId="28" applyNumberFormat="0" applyFill="0" applyProtection="0">
      <alignment wrapText="1"/>
    </xf>
    <xf numFmtId="172" fontId="13" fillId="0" borderId="0"/>
    <xf numFmtId="172" fontId="312" fillId="0" borderId="28" applyNumberFormat="0" applyFill="0" applyProtection="0">
      <alignment wrapText="1"/>
    </xf>
    <xf numFmtId="172" fontId="312" fillId="0" borderId="28" applyNumberFormat="0" applyFill="0" applyProtection="0">
      <alignment wrapText="1"/>
    </xf>
    <xf numFmtId="172" fontId="13" fillId="0" borderId="0"/>
    <xf numFmtId="172" fontId="312" fillId="0" borderId="28" applyNumberFormat="0" applyFill="0" applyProtection="0">
      <alignment wrapText="1"/>
    </xf>
    <xf numFmtId="0" fontId="66" fillId="48" borderId="0" applyNumberFormat="0" applyBorder="0" applyProtection="0"/>
    <xf numFmtId="172" fontId="13" fillId="0" borderId="0"/>
    <xf numFmtId="8" fontId="312" fillId="0" borderId="28" applyFill="0" applyAlignment="0" applyProtection="0"/>
    <xf numFmtId="8" fontId="312" fillId="0" borderId="28" applyFill="0" applyAlignment="0" applyProtection="0"/>
    <xf numFmtId="8" fontId="312" fillId="0" borderId="28" applyFill="0" applyAlignment="0" applyProtection="0"/>
    <xf numFmtId="0" fontId="13" fillId="0" borderId="0" applyNumberFormat="0" applyFill="0" applyBorder="0" applyProtection="0">
      <alignment vertical="top"/>
    </xf>
    <xf numFmtId="172" fontId="13" fillId="0" borderId="0"/>
    <xf numFmtId="9" fontId="312" fillId="0" borderId="28" applyFill="0" applyAlignment="0" applyProtection="0"/>
    <xf numFmtId="9" fontId="312" fillId="0" borderId="28" applyFill="0" applyAlignment="0" applyProtection="0"/>
    <xf numFmtId="9" fontId="312" fillId="0" borderId="28" applyFill="0" applyAlignment="0" applyProtection="0"/>
    <xf numFmtId="345" fontId="15" fillId="0" borderId="0" applyFill="0" applyBorder="0" applyProtection="0">
      <alignment horizontal="right"/>
    </xf>
    <xf numFmtId="172" fontId="13" fillId="0" borderId="0"/>
    <xf numFmtId="346" fontId="312" fillId="0" borderId="28" applyFill="0" applyProtection="0">
      <alignment horizontal="left"/>
    </xf>
    <xf numFmtId="346" fontId="312" fillId="0" borderId="28" applyFill="0" applyProtection="0">
      <alignment horizontal="left"/>
    </xf>
    <xf numFmtId="346" fontId="312" fillId="0" borderId="28" applyFill="0" applyProtection="0">
      <alignment horizontal="left"/>
    </xf>
    <xf numFmtId="0" fontId="15" fillId="0" borderId="0" applyNumberFormat="0" applyFill="0" applyBorder="0" applyProtection="0">
      <alignment horizontal="left" vertical="top" wrapText="1"/>
    </xf>
    <xf numFmtId="172" fontId="13" fillId="0" borderId="0"/>
    <xf numFmtId="0" fontId="46" fillId="0" borderId="0" applyNumberFormat="0" applyFill="0" applyBorder="0" applyProtection="0">
      <alignment horizontal="left" vertical="top" wrapText="1"/>
    </xf>
    <xf numFmtId="4" fontId="239" fillId="0" borderId="0" applyFill="0" applyBorder="0" applyProtection="0">
      <alignment horizontal="center" wrapText="1"/>
    </xf>
    <xf numFmtId="4" fontId="15" fillId="0" borderId="0" applyFill="0" applyBorder="0" applyProtection="0">
      <alignment wrapText="1"/>
    </xf>
    <xf numFmtId="172" fontId="7" fillId="0" borderId="0">
      <alignment vertical="top"/>
    </xf>
    <xf numFmtId="172" fontId="7" fillId="0" borderId="0">
      <alignment vertical="top"/>
    </xf>
    <xf numFmtId="172" fontId="7" fillId="0" borderId="0">
      <alignment vertical="top"/>
    </xf>
    <xf numFmtId="172" fontId="13" fillId="0" borderId="0"/>
    <xf numFmtId="4" fontId="239" fillId="0" borderId="0" applyFill="0" applyBorder="0" applyProtection="0">
      <alignment wrapText="1"/>
    </xf>
    <xf numFmtId="171" fontId="239" fillId="0" borderId="0" applyFill="0" applyBorder="0" applyProtection="0">
      <alignment horizontal="center" wrapText="1"/>
    </xf>
    <xf numFmtId="0" fontId="46" fillId="0" borderId="103" applyNumberFormat="0" applyFill="0" applyProtection="0">
      <alignment wrapText="1"/>
    </xf>
    <xf numFmtId="0" fontId="8" fillId="0" borderId="0" applyNumberFormat="0" applyFill="0" applyBorder="0" applyProtection="0">
      <alignment wrapText="1"/>
    </xf>
    <xf numFmtId="0" fontId="46" fillId="0" borderId="103" applyNumberFormat="0" applyFill="0" applyProtection="0">
      <alignment horizontal="center" wrapText="1"/>
    </xf>
    <xf numFmtId="347" fontId="46" fillId="0" borderId="0" applyFill="0" applyBorder="0" applyProtection="0">
      <alignment horizontal="center" wrapText="1"/>
    </xf>
    <xf numFmtId="0" fontId="12" fillId="0" borderId="0" applyNumberFormat="0" applyFill="0" applyBorder="0" applyProtection="0">
      <alignment horizontal="justify" wrapText="1"/>
    </xf>
    <xf numFmtId="0" fontId="46" fillId="0" borderId="0" applyNumberFormat="0" applyFill="0" applyBorder="0" applyProtection="0">
      <alignment horizontal="centerContinuous" wrapText="1"/>
    </xf>
    <xf numFmtId="172" fontId="7" fillId="0" borderId="0">
      <alignment vertical="top"/>
    </xf>
    <xf numFmtId="172" fontId="7" fillId="0" borderId="0">
      <alignment vertical="top"/>
    </xf>
    <xf numFmtId="172" fontId="7" fillId="0" borderId="0">
      <alignment vertical="top"/>
    </xf>
    <xf numFmtId="172" fontId="13" fillId="0" borderId="0"/>
    <xf numFmtId="0" fontId="46" fillId="0" borderId="103" applyNumberFormat="0" applyFill="0" applyProtection="0">
      <alignment wrapText="1"/>
    </xf>
    <xf numFmtId="0" fontId="46" fillId="0" borderId="103" applyNumberFormat="0" applyFill="0" applyProtection="0">
      <alignment horizontal="center" wrapText="1"/>
    </xf>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348" fontId="15" fillId="0" borderId="0" applyNumberFormat="0" applyFont="0">
      <alignment horizontal="right"/>
    </xf>
    <xf numFmtId="172" fontId="20" fillId="0" borderId="0" applyNumberFormat="0" applyBorder="0" applyAlignment="0"/>
    <xf numFmtId="172" fontId="20" fillId="0" borderId="0" applyNumberFormat="0" applyBorder="0" applyAlignment="0"/>
    <xf numFmtId="0" fontId="313" fillId="0" borderId="0" applyNumberFormat="0" applyBorder="0" applyAlignment="0"/>
    <xf numFmtId="172" fontId="20" fillId="0" borderId="0" applyNumberFormat="0" applyBorder="0" applyAlignment="0"/>
    <xf numFmtId="0" fontId="20" fillId="0" borderId="0" applyNumberFormat="0" applyBorder="0" applyAlignment="0"/>
    <xf numFmtId="172" fontId="13" fillId="0" borderId="0"/>
    <xf numFmtId="172" fontId="314" fillId="0" borderId="0" applyNumberFormat="0" applyBorder="0" applyAlignment="0"/>
    <xf numFmtId="172" fontId="314" fillId="0" borderId="0" applyNumberFormat="0" applyBorder="0" applyAlignment="0"/>
    <xf numFmtId="0" fontId="315" fillId="0" borderId="0" applyNumberFormat="0" applyBorder="0" applyAlignment="0"/>
    <xf numFmtId="172" fontId="314" fillId="0" borderId="0" applyNumberFormat="0" applyBorder="0" applyAlignment="0"/>
    <xf numFmtId="0" fontId="285" fillId="61" borderId="0" applyNumberFormat="0" applyBorder="0" applyAlignment="0"/>
    <xf numFmtId="172" fontId="13" fillId="0" borderId="0"/>
    <xf numFmtId="172" fontId="64" fillId="0" borderId="0" applyNumberFormat="0" applyBorder="0" applyAlignment="0"/>
    <xf numFmtId="172" fontId="64" fillId="0" borderId="0" applyNumberFormat="0" applyBorder="0" applyAlignment="0"/>
    <xf numFmtId="0" fontId="316" fillId="0" borderId="0" applyNumberFormat="0" applyBorder="0" applyAlignment="0"/>
    <xf numFmtId="172" fontId="64" fillId="0" borderId="0" applyNumberFormat="0" applyBorder="0" applyAlignment="0"/>
    <xf numFmtId="0" fontId="317" fillId="0" borderId="0" applyNumberFormat="0" applyBorder="0" applyAlignment="0"/>
    <xf numFmtId="172" fontId="13" fillId="0" borderId="0"/>
    <xf numFmtId="172" fontId="317" fillId="0" borderId="0" applyNumberFormat="0" applyBorder="0" applyAlignment="0"/>
    <xf numFmtId="172" fontId="317" fillId="0" borderId="0" applyNumberFormat="0" applyBorder="0" applyAlignment="0"/>
    <xf numFmtId="0" fontId="318" fillId="0" borderId="0" applyNumberFormat="0" applyBorder="0" applyAlignment="0"/>
    <xf numFmtId="172" fontId="317" fillId="0" borderId="0" applyNumberFormat="0" applyBorder="0" applyAlignment="0"/>
    <xf numFmtId="0" fontId="285" fillId="0" borderId="0" applyNumberFormat="0" applyBorder="0" applyAlignment="0"/>
    <xf numFmtId="172" fontId="13" fillId="0" borderId="0"/>
    <xf numFmtId="172" fontId="319" fillId="0" borderId="0" applyNumberFormat="0" applyBorder="0" applyAlignment="0"/>
    <xf numFmtId="172" fontId="319" fillId="0" borderId="0" applyNumberFormat="0" applyBorder="0" applyAlignment="0"/>
    <xf numFmtId="0" fontId="320" fillId="0" borderId="0" applyNumberFormat="0" applyBorder="0" applyAlignment="0"/>
    <xf numFmtId="172" fontId="319" fillId="0" borderId="0" applyNumberFormat="0" applyBorder="0" applyAlignment="0"/>
    <xf numFmtId="0" fontId="317" fillId="61" borderId="0" applyNumberFormat="0" applyBorder="0" applyAlignment="0"/>
    <xf numFmtId="172" fontId="13" fillId="0" borderId="0"/>
    <xf numFmtId="172" fontId="285" fillId="0" borderId="0" applyNumberFormat="0" applyBorder="0" applyAlignment="0"/>
    <xf numFmtId="172" fontId="285" fillId="0" borderId="0" applyNumberFormat="0" applyBorder="0" applyAlignment="0"/>
    <xf numFmtId="0" fontId="321" fillId="0" borderId="0" applyNumberFormat="0" applyBorder="0" applyAlignment="0"/>
    <xf numFmtId="172" fontId="285" fillId="0" borderId="0" applyNumberFormat="0" applyBorder="0" applyAlignment="0"/>
    <xf numFmtId="0" fontId="285" fillId="0" borderId="0" applyNumberFormat="0" applyBorder="0" applyAlignment="0"/>
    <xf numFmtId="172" fontId="13" fillId="0" borderId="0"/>
    <xf numFmtId="0" fontId="319" fillId="0" borderId="0" applyNumberFormat="0" applyBorder="0" applyAlignment="0"/>
    <xf numFmtId="0" fontId="313" fillId="0" borderId="0" applyNumberFormat="0" applyBorder="0" applyAlignment="0"/>
    <xf numFmtId="0" fontId="20" fillId="0" borderId="0" applyNumberFormat="0" applyBorder="0" applyAlignment="0"/>
    <xf numFmtId="0" fontId="322" fillId="2" borderId="0"/>
    <xf numFmtId="0" fontId="322" fillId="2" borderId="0"/>
    <xf numFmtId="0" fontId="322" fillId="2" borderId="0"/>
    <xf numFmtId="0" fontId="322" fillId="2" borderId="0"/>
    <xf numFmtId="0" fontId="322" fillId="2" borderId="0"/>
    <xf numFmtId="0" fontId="322" fillId="2" borderId="0"/>
    <xf numFmtId="0" fontId="322" fillId="2" borderId="0"/>
    <xf numFmtId="0" fontId="322" fillId="2" borderId="0"/>
    <xf numFmtId="172" fontId="258" fillId="0" borderId="0"/>
    <xf numFmtId="172" fontId="258" fillId="0" borderId="0"/>
    <xf numFmtId="172" fontId="258" fillId="0" borderId="0"/>
    <xf numFmtId="172" fontId="13" fillId="0" borderId="0"/>
    <xf numFmtId="172" fontId="168" fillId="0" borderId="0" applyNumberFormat="0" applyFill="0" applyBorder="0" applyAlignment="0" applyProtection="0">
      <alignment horizontal="left"/>
    </xf>
    <xf numFmtId="172" fontId="168" fillId="0" borderId="0" applyNumberFormat="0" applyFill="0" applyBorder="0" applyAlignment="0" applyProtection="0">
      <alignment horizontal="left"/>
    </xf>
    <xf numFmtId="172" fontId="168" fillId="0" borderId="0" applyNumberFormat="0" applyFill="0" applyBorder="0" applyAlignment="0" applyProtection="0">
      <alignment horizontal="left"/>
    </xf>
    <xf numFmtId="172" fontId="13" fillId="0" borderId="0"/>
    <xf numFmtId="0" fontId="323" fillId="0" borderId="0"/>
    <xf numFmtId="172" fontId="324" fillId="0" borderId="155" applyNumberFormat="0"/>
    <xf numFmtId="172" fontId="324" fillId="0" borderId="155" applyNumberFormat="0"/>
    <xf numFmtId="180" fontId="104" fillId="0" borderId="0">
      <alignment horizontal="centerContinuous"/>
    </xf>
    <xf numFmtId="172" fontId="324" fillId="0" borderId="155" applyNumberFormat="0"/>
    <xf numFmtId="0" fontId="325" fillId="0" borderId="0" applyNumberFormat="0" applyFill="0" applyBorder="0" applyAlignment="0" applyProtection="0"/>
    <xf numFmtId="0" fontId="291" fillId="0" borderId="0"/>
    <xf numFmtId="41" fontId="8" fillId="0" borderId="30"/>
    <xf numFmtId="43" fontId="8" fillId="0" borderId="30"/>
    <xf numFmtId="8" fontId="8" fillId="0" borderId="85" applyProtection="0"/>
    <xf numFmtId="172" fontId="326" fillId="0" borderId="37"/>
    <xf numFmtId="172" fontId="326" fillId="0" borderId="37"/>
    <xf numFmtId="172" fontId="326" fillId="0" borderId="37"/>
    <xf numFmtId="172" fontId="13" fillId="0" borderId="0"/>
    <xf numFmtId="172" fontId="46" fillId="3" borderId="0" applyNumberFormat="0" applyFont="0" applyBorder="0" applyAlignment="0" applyProtection="0"/>
    <xf numFmtId="172" fontId="46" fillId="3" borderId="0" applyNumberFormat="0" applyFont="0" applyBorder="0" applyAlignment="0" applyProtection="0"/>
    <xf numFmtId="172" fontId="46" fillId="3" borderId="0" applyNumberFormat="0" applyFont="0" applyBorder="0" applyAlignment="0" applyProtection="0"/>
    <xf numFmtId="172" fontId="13" fillId="0" borderId="0"/>
    <xf numFmtId="0" fontId="327" fillId="0" borderId="0"/>
    <xf numFmtId="349" fontId="328" fillId="0" borderId="0">
      <alignment horizontal="left"/>
    </xf>
    <xf numFmtId="172" fontId="7" fillId="0" borderId="0"/>
    <xf numFmtId="172" fontId="7" fillId="0" borderId="0"/>
    <xf numFmtId="172" fontId="7"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225" fontId="98" fillId="0" borderId="0"/>
    <xf numFmtId="172" fontId="13" fillId="0" borderId="0"/>
    <xf numFmtId="225" fontId="98" fillId="0" borderId="0"/>
    <xf numFmtId="172" fontId="13" fillId="0" borderId="0"/>
    <xf numFmtId="225" fontId="98"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7"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7" fillId="0" borderId="0"/>
    <xf numFmtId="172" fontId="13" fillId="0" borderId="0"/>
    <xf numFmtId="172" fontId="7" fillId="0" borderId="0"/>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225" fontId="98" fillId="0" borderId="0"/>
    <xf numFmtId="172" fontId="13" fillId="0" borderId="0"/>
    <xf numFmtId="0" fontId="100" fillId="47" borderId="0"/>
    <xf numFmtId="172" fontId="74" fillId="0" borderId="0" applyFill="0" applyBorder="0" applyProtection="0">
      <alignment horizontal="center" vertical="center"/>
    </xf>
    <xf numFmtId="172" fontId="74" fillId="0" borderId="0" applyFill="0" applyBorder="0" applyProtection="0">
      <alignment horizontal="center" vertical="center"/>
    </xf>
    <xf numFmtId="172" fontId="74" fillId="0" borderId="0" applyFill="0" applyBorder="0" applyProtection="0">
      <alignment horizontal="center" vertical="center"/>
    </xf>
    <xf numFmtId="0" fontId="74" fillId="0" borderId="0" applyFill="0" applyBorder="0" applyProtection="0">
      <alignment horizontal="center" vertical="center"/>
    </xf>
    <xf numFmtId="172" fontId="13" fillId="0" borderId="0"/>
    <xf numFmtId="3" fontId="329" fillId="0" borderId="0" applyFont="0" applyBorder="0" applyAlignment="0"/>
    <xf numFmtId="172" fontId="330" fillId="0" borderId="0" applyBorder="0" applyProtection="0">
      <alignment vertical="center"/>
    </xf>
    <xf numFmtId="172" fontId="330" fillId="0" borderId="0" applyBorder="0" applyProtection="0">
      <alignment vertical="center"/>
    </xf>
    <xf numFmtId="172" fontId="330" fillId="0" borderId="0" applyBorder="0" applyProtection="0">
      <alignment vertical="center"/>
    </xf>
    <xf numFmtId="0" fontId="330" fillId="0" borderId="0" applyBorder="0" applyProtection="0">
      <alignment vertical="center"/>
    </xf>
    <xf numFmtId="281" fontId="7" fillId="0" borderId="34" applyBorder="0" applyProtection="0">
      <alignment horizontal="right" vertical="center"/>
    </xf>
    <xf numFmtId="282" fontId="330" fillId="0" borderId="34" applyBorder="0" applyProtection="0">
      <alignment horizontal="right" vertical="center"/>
    </xf>
    <xf numFmtId="172" fontId="331" fillId="115" borderId="0" applyBorder="0" applyProtection="0">
      <alignment horizontal="centerContinuous" vertical="center"/>
    </xf>
    <xf numFmtId="172" fontId="331" fillId="115" borderId="0" applyBorder="0" applyProtection="0">
      <alignment horizontal="centerContinuous" vertical="center"/>
    </xf>
    <xf numFmtId="172" fontId="331" fillId="115" borderId="0" applyBorder="0" applyProtection="0">
      <alignment horizontal="centerContinuous" vertical="center"/>
    </xf>
    <xf numFmtId="0" fontId="331" fillId="115" borderId="0" applyBorder="0" applyProtection="0">
      <alignment horizontal="centerContinuous" vertical="center"/>
    </xf>
    <xf numFmtId="172" fontId="13" fillId="0" borderId="0"/>
    <xf numFmtId="172" fontId="331" fillId="116" borderId="34" applyBorder="0" applyProtection="0">
      <alignment horizontal="centerContinuous" vertical="center"/>
    </xf>
    <xf numFmtId="172" fontId="331" fillId="116" borderId="34" applyBorder="0" applyProtection="0">
      <alignment horizontal="centerContinuous" vertical="center"/>
    </xf>
    <xf numFmtId="172" fontId="331" fillId="116" borderId="34" applyBorder="0" applyProtection="0">
      <alignment horizontal="centerContinuous" vertical="center"/>
    </xf>
    <xf numFmtId="0" fontId="331" fillId="116" borderId="34" applyBorder="0" applyProtection="0">
      <alignment horizontal="centerContinuous" vertical="center"/>
    </xf>
    <xf numFmtId="172" fontId="13" fillId="0" borderId="0"/>
    <xf numFmtId="172" fontId="7" fillId="0" borderId="0" applyBorder="0" applyProtection="0">
      <alignment vertical="center"/>
    </xf>
    <xf numFmtId="172" fontId="74" fillId="0" borderId="0" applyFill="0" applyBorder="0" applyProtection="0"/>
    <xf numFmtId="172" fontId="74" fillId="0" borderId="0" applyFill="0" applyBorder="0" applyProtection="0"/>
    <xf numFmtId="172" fontId="74" fillId="0" borderId="0" applyFill="0" applyBorder="0" applyProtection="0"/>
    <xf numFmtId="0" fontId="74" fillId="0" borderId="0" applyFill="0" applyBorder="0" applyProtection="0"/>
    <xf numFmtId="172" fontId="13" fillId="0" borderId="0"/>
    <xf numFmtId="172" fontId="111" fillId="0" borderId="0"/>
    <xf numFmtId="172" fontId="111" fillId="0" borderId="0"/>
    <xf numFmtId="172" fontId="111" fillId="0" borderId="0"/>
    <xf numFmtId="172" fontId="13" fillId="0" borderId="0"/>
    <xf numFmtId="172" fontId="8" fillId="0" borderId="0" applyFill="0" applyBorder="0" applyProtection="0">
      <alignment horizontal="left"/>
    </xf>
    <xf numFmtId="172" fontId="8" fillId="0" borderId="0" applyFill="0" applyBorder="0" applyProtection="0">
      <alignment horizontal="left"/>
    </xf>
    <xf numFmtId="172" fontId="8" fillId="0" borderId="0" applyFill="0" applyBorder="0" applyProtection="0">
      <alignment horizontal="left"/>
    </xf>
    <xf numFmtId="0" fontId="8" fillId="0" borderId="0" applyFill="0" applyBorder="0" applyProtection="0">
      <alignment horizontal="left"/>
    </xf>
    <xf numFmtId="172" fontId="13" fillId="0" borderId="0"/>
    <xf numFmtId="172" fontId="332" fillId="0" borderId="37" applyFill="0" applyBorder="0" applyProtection="0">
      <alignment horizontal="left" vertical="top"/>
    </xf>
    <xf numFmtId="172" fontId="332" fillId="0" borderId="37" applyFill="0" applyBorder="0" applyProtection="0">
      <alignment horizontal="left" vertical="top"/>
    </xf>
    <xf numFmtId="172" fontId="332" fillId="0" borderId="37" applyFill="0" applyBorder="0" applyProtection="0">
      <alignment horizontal="left" vertical="top"/>
    </xf>
    <xf numFmtId="0" fontId="49" fillId="0" borderId="0" applyFill="0" applyBorder="0" applyProtection="0">
      <alignment horizontal="left" vertical="top"/>
    </xf>
    <xf numFmtId="172" fontId="13" fillId="0" borderId="0"/>
    <xf numFmtId="172" fontId="168" fillId="0" borderId="0">
      <alignment horizontal="centerContinuous"/>
    </xf>
    <xf numFmtId="172" fontId="13" fillId="5" borderId="30" applyNumberFormat="0" applyFont="0" applyFill="0" applyAlignment="0" applyProtection="0">
      <protection locked="0"/>
    </xf>
    <xf numFmtId="172" fontId="13" fillId="5" borderId="30" applyNumberFormat="0" applyFont="0" applyFill="0" applyAlignment="0" applyProtection="0">
      <protection locked="0"/>
    </xf>
    <xf numFmtId="172" fontId="13" fillId="5" borderId="30" applyNumberFormat="0" applyFont="0" applyFill="0" applyAlignment="0" applyProtection="0">
      <protection locked="0"/>
    </xf>
    <xf numFmtId="172" fontId="13" fillId="0" borderId="0"/>
    <xf numFmtId="172" fontId="13" fillId="5" borderId="30" applyNumberFormat="0" applyFont="0" applyFill="0" applyAlignment="0" applyProtection="0">
      <protection locked="0"/>
    </xf>
    <xf numFmtId="172" fontId="13" fillId="5" borderId="30" applyNumberFormat="0" applyFont="0" applyFill="0" applyAlignment="0" applyProtection="0">
      <protection locked="0"/>
    </xf>
    <xf numFmtId="172" fontId="13" fillId="0" borderId="0"/>
    <xf numFmtId="172" fontId="13" fillId="5" borderId="30" applyNumberFormat="0" applyFont="0" applyFill="0" applyAlignment="0" applyProtection="0">
      <protection locked="0"/>
    </xf>
    <xf numFmtId="172" fontId="13" fillId="0" borderId="0"/>
    <xf numFmtId="0" fontId="104" fillId="0" borderId="0" applyNumberFormat="0" applyAlignment="0" applyProtection="0"/>
    <xf numFmtId="172" fontId="333" fillId="0" borderId="0" applyFill="0" applyBorder="0" applyProtection="0">
      <alignment horizontal="center" vertical="center"/>
    </xf>
    <xf numFmtId="172" fontId="333" fillId="0" borderId="0" applyFill="0" applyBorder="0" applyProtection="0">
      <alignment horizontal="center" vertical="center"/>
    </xf>
    <xf numFmtId="172" fontId="333" fillId="0" borderId="0" applyFill="0" applyBorder="0" applyProtection="0">
      <alignment horizontal="center" vertical="center"/>
    </xf>
    <xf numFmtId="172" fontId="13" fillId="0" borderId="0"/>
    <xf numFmtId="172" fontId="13" fillId="5" borderId="156" applyNumberFormat="0" applyFont="0" applyFill="0" applyAlignment="0" applyProtection="0">
      <protection locked="0"/>
    </xf>
    <xf numFmtId="172" fontId="13" fillId="5" borderId="156" applyNumberFormat="0" applyFont="0" applyFill="0" applyAlignment="0" applyProtection="0">
      <protection locked="0"/>
    </xf>
    <xf numFmtId="172" fontId="13" fillId="5" borderId="156" applyNumberFormat="0" applyFont="0" applyFill="0" applyAlignment="0" applyProtection="0">
      <protection locked="0"/>
    </xf>
    <xf numFmtId="172" fontId="13" fillId="0" borderId="0"/>
    <xf numFmtId="0" fontId="104" fillId="0" borderId="0" applyNumberFormat="0" applyProtection="0">
      <alignment horizontal="center"/>
    </xf>
    <xf numFmtId="172" fontId="293" fillId="0" borderId="0" applyFill="0" applyBorder="0" applyProtection="0">
      <alignment vertical="top"/>
    </xf>
    <xf numFmtId="172" fontId="293" fillId="0" borderId="0" applyFill="0" applyBorder="0" applyProtection="0">
      <alignment vertical="top"/>
    </xf>
    <xf numFmtId="172" fontId="293" fillId="0" borderId="0" applyFill="0" applyBorder="0" applyProtection="0">
      <alignment vertical="top"/>
    </xf>
    <xf numFmtId="172" fontId="13" fillId="0" borderId="0"/>
    <xf numFmtId="172" fontId="181" fillId="0" borderId="0" applyFill="0" applyBorder="0" applyProtection="0">
      <alignment vertical="center"/>
    </xf>
    <xf numFmtId="172" fontId="181" fillId="0" borderId="0" applyFill="0" applyBorder="0" applyProtection="0">
      <alignment vertical="center"/>
    </xf>
    <xf numFmtId="172" fontId="181" fillId="0" borderId="0" applyFill="0" applyBorder="0" applyProtection="0">
      <alignment vertical="center"/>
    </xf>
    <xf numFmtId="172" fontId="13" fillId="0" borderId="0"/>
    <xf numFmtId="172" fontId="121" fillId="0" borderId="0" applyFill="0" applyBorder="0" applyProtection="0"/>
    <xf numFmtId="172" fontId="121" fillId="0" borderId="0" applyFill="0" applyBorder="0" applyProtection="0"/>
    <xf numFmtId="172" fontId="121" fillId="0" borderId="0" applyFill="0" applyBorder="0" applyProtection="0"/>
    <xf numFmtId="172" fontId="13" fillId="0" borderId="0"/>
    <xf numFmtId="49" fontId="334" fillId="0" borderId="0"/>
    <xf numFmtId="172" fontId="335" fillId="0" borderId="0"/>
    <xf numFmtId="350" fontId="336" fillId="0" borderId="0" applyFont="0" applyFill="0" applyBorder="0" applyProtection="0">
      <alignment horizontal="left"/>
    </xf>
    <xf numFmtId="351" fontId="336" fillId="0" borderId="0" applyFont="0" applyFill="0" applyBorder="0" applyProtection="0">
      <alignment horizontal="left"/>
    </xf>
    <xf numFmtId="172" fontId="337" fillId="0" borderId="0"/>
    <xf numFmtId="172" fontId="337" fillId="0" borderId="0"/>
    <xf numFmtId="172" fontId="337" fillId="0" borderId="0"/>
    <xf numFmtId="172" fontId="13"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0" fontId="278" fillId="0" borderId="0" applyNumberFormat="0" applyFill="0" applyBorder="0"/>
    <xf numFmtId="172" fontId="335" fillId="0" borderId="0"/>
    <xf numFmtId="172" fontId="335" fillId="0" borderId="0"/>
    <xf numFmtId="245" fontId="169" fillId="0" borderId="0">
      <alignment horizontal="left"/>
      <protection locked="0"/>
    </xf>
    <xf numFmtId="172" fontId="335" fillId="0" borderId="0"/>
    <xf numFmtId="172" fontId="70" fillId="0" borderId="21" applyFill="0" applyBorder="0" applyProtection="0">
      <alignment horizontal="center"/>
    </xf>
    <xf numFmtId="172" fontId="70" fillId="0" borderId="21" applyFill="0" applyBorder="0" applyProtection="0">
      <alignment horizontal="center"/>
    </xf>
    <xf numFmtId="172" fontId="70" fillId="0" borderId="21" applyFill="0" applyBorder="0" applyProtection="0">
      <alignment horizontal="center"/>
    </xf>
    <xf numFmtId="172" fontId="13" fillId="0" borderId="0"/>
    <xf numFmtId="172" fontId="70" fillId="0" borderId="21" applyFill="0" applyBorder="0" applyProtection="0">
      <alignment horizontal="center"/>
    </xf>
    <xf numFmtId="172" fontId="70" fillId="0" borderId="21" applyFill="0" applyBorder="0" applyProtection="0">
      <alignment horizontal="center"/>
    </xf>
    <xf numFmtId="172" fontId="13" fillId="0" borderId="0"/>
    <xf numFmtId="172" fontId="70" fillId="0" borderId="21" applyFill="0" applyBorder="0" applyProtection="0">
      <alignment horizontal="center"/>
    </xf>
    <xf numFmtId="172" fontId="70" fillId="0" borderId="21" applyFill="0" applyBorder="0" applyProtection="0">
      <alignment horizontal="center"/>
    </xf>
    <xf numFmtId="172" fontId="70" fillId="0" borderId="21" applyFill="0" applyBorder="0" applyProtection="0">
      <alignment horizontal="center"/>
    </xf>
    <xf numFmtId="172" fontId="13" fillId="0" borderId="0"/>
    <xf numFmtId="172" fontId="338" fillId="0" borderId="0"/>
    <xf numFmtId="172" fontId="338" fillId="0" borderId="0"/>
    <xf numFmtId="172" fontId="338" fillId="0" borderId="0"/>
    <xf numFmtId="172" fontId="13" fillId="0" borderId="0"/>
    <xf numFmtId="172" fontId="68" fillId="0" borderId="0" applyNumberFormat="0" applyFont="0" applyFill="0" applyBorder="0" applyProtection="0">
      <alignment horizontal="left" vertical="top" wrapText="1"/>
    </xf>
    <xf numFmtId="172" fontId="68" fillId="0" borderId="0" applyNumberFormat="0" applyFont="0" applyFill="0" applyBorder="0" applyProtection="0">
      <alignment horizontal="left" vertical="top" wrapText="1"/>
    </xf>
    <xf numFmtId="172" fontId="68" fillId="0" borderId="0" applyNumberFormat="0" applyFont="0" applyFill="0" applyBorder="0" applyProtection="0">
      <alignment horizontal="left" vertical="top" wrapText="1"/>
    </xf>
    <xf numFmtId="172" fontId="13" fillId="0" borderId="0"/>
    <xf numFmtId="172" fontId="46" fillId="0" borderId="0" applyNumberFormat="0" applyFill="0" applyBorder="0" applyAlignment="0" applyProtection="0"/>
    <xf numFmtId="172" fontId="339" fillId="0" borderId="0"/>
    <xf numFmtId="172" fontId="339" fillId="0" borderId="0"/>
    <xf numFmtId="172" fontId="339" fillId="0" borderId="0"/>
    <xf numFmtId="0" fontId="339" fillId="0" borderId="0"/>
    <xf numFmtId="172" fontId="13" fillId="0" borderId="0"/>
    <xf numFmtId="0" fontId="66" fillId="0" borderId="0"/>
    <xf numFmtId="0" fontId="340" fillId="0" borderId="0"/>
    <xf numFmtId="0" fontId="13" fillId="0" borderId="0">
      <alignment vertical="top"/>
    </xf>
    <xf numFmtId="352" fontId="7" fillId="0" borderId="0"/>
    <xf numFmtId="353" fontId="7" fillId="0" borderId="34" applyFont="0" applyFill="0" applyBorder="0" applyAlignment="0" applyProtection="0"/>
    <xf numFmtId="0" fontId="37" fillId="0" borderId="0" applyFill="0" applyBorder="0" applyProtection="0">
      <alignment horizontal="left" vertical="top"/>
    </xf>
    <xf numFmtId="18" fontId="13" fillId="5" borderId="0" applyFont="0" applyFill="0" applyBorder="0" applyAlignment="0" applyProtection="0">
      <protection locked="0"/>
    </xf>
    <xf numFmtId="172" fontId="62" fillId="0" borderId="0" applyNumberFormat="0" applyFill="0" applyBorder="0" applyAlignment="0" applyProtection="0"/>
    <xf numFmtId="172" fontId="62" fillId="0" borderId="0" applyNumberFormat="0" applyFill="0" applyBorder="0" applyAlignment="0" applyProtection="0"/>
    <xf numFmtId="172" fontId="62" fillId="0" borderId="0" applyNumberFormat="0" applyFill="0" applyBorder="0" applyAlignment="0" applyProtection="0"/>
    <xf numFmtId="0" fontId="62" fillId="0" borderId="0" applyNumberFormat="0" applyFill="0" applyBorder="0" applyAlignment="0" applyProtection="0"/>
    <xf numFmtId="172" fontId="13" fillId="0" borderId="0"/>
    <xf numFmtId="172" fontId="83" fillId="0" borderId="0" applyNumberFormat="0" applyFill="0" applyBorder="0" applyAlignment="0" applyProtection="0"/>
    <xf numFmtId="172" fontId="83" fillId="0" borderId="0" applyNumberFormat="0" applyFill="0" applyBorder="0" applyAlignment="0" applyProtection="0"/>
    <xf numFmtId="172" fontId="83" fillId="0" borderId="0" applyNumberFormat="0" applyFill="0" applyBorder="0" applyAlignment="0" applyProtection="0"/>
    <xf numFmtId="0" fontId="83" fillId="0" borderId="0" applyNumberFormat="0" applyFill="0" applyBorder="0" applyAlignment="0" applyProtection="0"/>
    <xf numFmtId="172" fontId="13" fillId="0" borderId="0"/>
    <xf numFmtId="172" fontId="121" fillId="0" borderId="0" applyNumberFormat="0" applyFont="0" applyBorder="0" applyAlignment="0"/>
    <xf numFmtId="172" fontId="121" fillId="0" borderId="0" applyNumberFormat="0" applyFont="0" applyBorder="0" applyAlignment="0"/>
    <xf numFmtId="172" fontId="121" fillId="0" borderId="0" applyNumberFormat="0" applyFont="0" applyBorder="0" applyAlignment="0"/>
    <xf numFmtId="172" fontId="13" fillId="0" borderId="0"/>
    <xf numFmtId="245" fontId="326" fillId="0" borderId="0"/>
    <xf numFmtId="172" fontId="12" fillId="0" borderId="0" applyNumberFormat="0" applyFill="0" applyBorder="0" applyAlignment="0" applyProtection="0"/>
    <xf numFmtId="172" fontId="12" fillId="0" borderId="0" applyNumberFormat="0" applyFill="0" applyBorder="0" applyAlignment="0" applyProtection="0"/>
    <xf numFmtId="172" fontId="12" fillId="0" borderId="0" applyNumberFormat="0" applyFill="0" applyBorder="0" applyAlignment="0" applyProtection="0"/>
    <xf numFmtId="0" fontId="12" fillId="0" borderId="0" applyNumberFormat="0" applyFill="0" applyBorder="0" applyAlignment="0" applyProtection="0"/>
    <xf numFmtId="172" fontId="13" fillId="0" borderId="0"/>
    <xf numFmtId="172" fontId="325" fillId="0" borderId="0" applyNumberFormat="0" applyFill="0" applyBorder="0" applyAlignment="0" applyProtection="0"/>
    <xf numFmtId="172" fontId="325" fillId="0" borderId="0" applyNumberFormat="0" applyFill="0" applyBorder="0" applyAlignment="0" applyProtection="0"/>
    <xf numFmtId="172" fontId="325" fillId="0" borderId="0" applyNumberFormat="0" applyFill="0" applyBorder="0" applyAlignment="0" applyProtection="0"/>
    <xf numFmtId="0" fontId="7" fillId="0" borderId="0" applyNumberFormat="0" applyFill="0" applyBorder="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342" fillId="0" borderId="0">
      <alignment horizontal="center"/>
    </xf>
    <xf numFmtId="172" fontId="168" fillId="0" borderId="0">
      <alignment horizontal="centerContinuous"/>
    </xf>
    <xf numFmtId="172" fontId="342" fillId="0" borderId="0">
      <alignment horizontal="center"/>
    </xf>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342" fillId="0" borderId="0">
      <alignment horizontal="center"/>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343" fillId="0" borderId="0" applyNumberFormat="0" applyFill="0" applyBorder="0" applyAlignment="0" applyProtection="0"/>
    <xf numFmtId="172" fontId="342" fillId="0" borderId="0">
      <alignment horizontal="center"/>
    </xf>
    <xf numFmtId="172" fontId="344"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5"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5" fillId="0" borderId="0" applyNumberFormat="0" applyFill="0" applyBorder="0" applyAlignment="0" applyProtection="0"/>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5" fillId="0" borderId="0" applyNumberFormat="0" applyFill="0" applyBorder="0" applyAlignment="0" applyProtection="0"/>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6" fillId="0" borderId="0" applyNumberFormat="0" applyFill="0" applyBorder="0" applyAlignment="0" applyProtection="0"/>
    <xf numFmtId="0" fontId="345" fillId="0" borderId="0" applyNumberFormat="0" applyFill="0" applyBorder="0" applyAlignment="0" applyProtection="0"/>
    <xf numFmtId="172" fontId="7" fillId="0" borderId="0"/>
    <xf numFmtId="172" fontId="168" fillId="0" borderId="0">
      <alignment horizontal="centerContinuous"/>
    </xf>
    <xf numFmtId="172" fontId="168" fillId="0" borderId="0">
      <alignment horizontal="centerContinuous"/>
    </xf>
    <xf numFmtId="172" fontId="7" fillId="0" borderId="0"/>
    <xf numFmtId="172" fontId="168" fillId="0" borderId="0">
      <alignment horizontal="centerContinuous"/>
    </xf>
    <xf numFmtId="172" fontId="7" fillId="0" borderId="0"/>
    <xf numFmtId="172" fontId="168" fillId="0" borderId="0">
      <alignment horizontal="centerContinuous"/>
    </xf>
    <xf numFmtId="172" fontId="7" fillId="0" borderId="0"/>
    <xf numFmtId="172" fontId="74" fillId="0" borderId="0" applyNumberFormat="0" applyBorder="0">
      <alignment horizontal="centerContinuous" vertical="center"/>
    </xf>
    <xf numFmtId="172" fontId="74" fillId="0" borderId="0" applyNumberFormat="0" applyBorder="0">
      <alignment horizontal="centerContinuous" vertical="center"/>
    </xf>
    <xf numFmtId="172" fontId="74" fillId="0" borderId="0" applyNumberFormat="0" applyBorder="0">
      <alignment horizontal="centerContinuous" vertical="center"/>
    </xf>
    <xf numFmtId="354" fontId="7" fillId="0" borderId="0">
      <alignment horizontal="center"/>
    </xf>
    <xf numFmtId="0" fontId="104" fillId="0" borderId="0">
      <alignment horizontal="center"/>
    </xf>
    <xf numFmtId="299" fontId="168" fillId="0" borderId="0">
      <alignment horizontal="centerContinuous"/>
    </xf>
    <xf numFmtId="172" fontId="46" fillId="0" borderId="0">
      <alignment horizontal="left" indent="1"/>
    </xf>
    <xf numFmtId="172" fontId="46" fillId="0" borderId="0">
      <alignment horizontal="left" indent="1"/>
    </xf>
    <xf numFmtId="172" fontId="46" fillId="0" borderId="0">
      <alignment horizontal="left" indent="1"/>
    </xf>
    <xf numFmtId="0" fontId="7" fillId="0" borderId="0">
      <alignment horizontal="center"/>
    </xf>
    <xf numFmtId="172" fontId="15" fillId="0" borderId="0">
      <alignment horizontal="left" indent="2"/>
    </xf>
    <xf numFmtId="0" fontId="15" fillId="0" borderId="0">
      <alignment horizontal="left" indent="2"/>
    </xf>
    <xf numFmtId="172" fontId="15" fillId="0" borderId="0">
      <alignment horizontal="left" indent="2"/>
    </xf>
    <xf numFmtId="172" fontId="15" fillId="0" borderId="0">
      <alignment horizontal="left" indent="2"/>
    </xf>
    <xf numFmtId="172" fontId="15" fillId="0" borderId="0">
      <alignment horizontal="left" indent="2"/>
    </xf>
    <xf numFmtId="299" fontId="347" fillId="0" borderId="0">
      <alignment horizontal="centerContinuous"/>
      <protection locked="0"/>
    </xf>
    <xf numFmtId="299" fontId="347" fillId="0" borderId="0">
      <alignment horizontal="left"/>
    </xf>
    <xf numFmtId="245" fontId="348" fillId="0" borderId="0">
      <alignment horizontal="center"/>
    </xf>
    <xf numFmtId="245" fontId="348" fillId="0" borderId="0">
      <alignment horizontal="left"/>
    </xf>
    <xf numFmtId="0" fontId="349" fillId="0" borderId="0">
      <alignment vertical="top"/>
    </xf>
    <xf numFmtId="232" fontId="8" fillId="0" borderId="0">
      <alignment horizontal="right"/>
      <protection locked="0"/>
    </xf>
    <xf numFmtId="172" fontId="246" fillId="0" borderId="0" applyNumberFormat="0" applyFill="0" applyBorder="0" applyAlignment="0" applyProtection="0"/>
    <xf numFmtId="172" fontId="246" fillId="0" borderId="0" applyNumberFormat="0" applyFill="0" applyBorder="0" applyAlignment="0" applyProtection="0"/>
    <xf numFmtId="172" fontId="246" fillId="0" borderId="0" applyNumberFormat="0" applyFill="0" applyBorder="0" applyAlignment="0" applyProtection="0"/>
    <xf numFmtId="0" fontId="246" fillId="0" borderId="0" applyNumberFormat="0" applyFill="0" applyBorder="0" applyAlignment="0" applyProtection="0"/>
    <xf numFmtId="172" fontId="74" fillId="0" borderId="0" applyNumberFormat="0" applyFill="0" applyBorder="0" applyAlignment="0" applyProtection="0"/>
    <xf numFmtId="172" fontId="74" fillId="0" borderId="0" applyNumberFormat="0" applyFill="0" applyBorder="0" applyAlignment="0" applyProtection="0"/>
    <xf numFmtId="172" fontId="74" fillId="0" borderId="0" applyNumberFormat="0" applyFill="0" applyBorder="0" applyAlignment="0" applyProtection="0"/>
    <xf numFmtId="0" fontId="7" fillId="0" borderId="0" applyNumberFormat="0" applyFill="0" applyBorder="0" applyAlignment="0" applyProtection="0"/>
    <xf numFmtId="0" fontId="350" fillId="0" borderId="0"/>
    <xf numFmtId="255" fontId="351" fillId="0" borderId="0" applyFont="0" applyFill="0" applyBorder="0" applyProtection="0"/>
    <xf numFmtId="172" fontId="352" fillId="0" borderId="0"/>
    <xf numFmtId="172" fontId="352" fillId="0" borderId="0"/>
    <xf numFmtId="172" fontId="352" fillId="0" borderId="0"/>
    <xf numFmtId="3" fontId="353" fillId="0" borderId="157" applyAlignment="0">
      <alignment vertical="top" wrapText="1"/>
      <protection locked="0"/>
    </xf>
    <xf numFmtId="3" fontId="353" fillId="0" borderId="157" applyAlignment="0">
      <alignment vertical="top" wrapText="1"/>
      <protection locked="0"/>
    </xf>
    <xf numFmtId="3" fontId="353" fillId="0" borderId="157" applyAlignment="0">
      <alignment vertical="top" wrapText="1"/>
      <protection locked="0"/>
    </xf>
    <xf numFmtId="172" fontId="7" fillId="0" borderId="0"/>
    <xf numFmtId="41" fontId="8" fillId="0" borderId="31"/>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54" fillId="0" borderId="158"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83" fillId="0" borderId="159" applyNumberFormat="0" applyFill="0" applyAlignment="0" applyProtection="0"/>
    <xf numFmtId="172" fontId="7" fillId="0" borderId="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59" applyNumberFormat="0" applyFill="0" applyAlignment="0" applyProtection="0"/>
    <xf numFmtId="172" fontId="7" fillId="0" borderId="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283" fillId="0" borderId="159" applyNumberFormat="0" applyFill="0" applyAlignment="0" applyProtection="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60" applyNumberFormat="0" applyFill="0" applyAlignment="0" applyProtection="0"/>
    <xf numFmtId="0" fontId="283" fillId="0" borderId="159" applyNumberFormat="0" applyFill="0" applyAlignment="0" applyProtection="0"/>
    <xf numFmtId="172" fontId="7" fillId="0" borderId="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60" applyNumberFormat="0" applyFill="0" applyAlignment="0" applyProtection="0"/>
    <xf numFmtId="0"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60" applyNumberFormat="0" applyFill="0" applyAlignment="0" applyProtection="0"/>
    <xf numFmtId="0" fontId="283" fillId="0" borderId="159" applyNumberFormat="0" applyFill="0" applyAlignment="0" applyProtection="0"/>
    <xf numFmtId="172" fontId="355" fillId="0" borderId="158" applyNumberFormat="0" applyFill="0" applyAlignment="0" applyProtection="0"/>
    <xf numFmtId="172" fontId="355" fillId="0" borderId="158" applyNumberFormat="0" applyFill="0" applyAlignment="0" applyProtection="0"/>
    <xf numFmtId="0" fontId="283" fillId="0" borderId="161" applyNumberFormat="0" applyFill="0" applyAlignment="0" applyProtection="0"/>
    <xf numFmtId="0" fontId="283" fillId="0" borderId="160" applyNumberFormat="0" applyFill="0" applyAlignment="0" applyProtection="0"/>
    <xf numFmtId="0" fontId="283" fillId="0" borderId="159" applyNumberFormat="0" applyFill="0" applyAlignment="0" applyProtection="0"/>
    <xf numFmtId="172" fontId="7" fillId="0" borderId="0"/>
    <xf numFmtId="172" fontId="7" fillId="0" borderId="0"/>
    <xf numFmtId="172" fontId="7" fillId="0" borderId="0"/>
    <xf numFmtId="6" fontId="168" fillId="0" borderId="31" applyFill="0" applyAlignment="0" applyProtection="0"/>
    <xf numFmtId="0" fontId="153" fillId="0" borderId="162"/>
    <xf numFmtId="355" fontId="106" fillId="0" borderId="0">
      <alignment horizontal="right"/>
    </xf>
    <xf numFmtId="355" fontId="106" fillId="0" borderId="0">
      <alignment horizontal="right"/>
    </xf>
    <xf numFmtId="277" fontId="7" fillId="0" borderId="0" applyFont="0" applyFill="0" applyBorder="0" applyAlignment="0" applyProtection="0"/>
    <xf numFmtId="329" fontId="7" fillId="0" borderId="0" applyFont="0" applyFill="0" applyBorder="0" applyAlignment="0" applyProtection="0"/>
    <xf numFmtId="245" fontId="190" fillId="0" borderId="0">
      <alignment horizontal="left"/>
      <protection locked="0"/>
    </xf>
    <xf numFmtId="41" fontId="124" fillId="0" borderId="0"/>
    <xf numFmtId="38" fontId="20" fillId="0" borderId="33" applyFill="0" applyBorder="0" applyAlignment="0" applyProtection="0">
      <protection locked="0"/>
    </xf>
    <xf numFmtId="38" fontId="7" fillId="0" borderId="0">
      <alignment horizontal="right" textRotation="90"/>
    </xf>
    <xf numFmtId="38" fontId="7" fillId="0" borderId="0">
      <alignment horizontal="right" textRotation="90"/>
    </xf>
    <xf numFmtId="38" fontId="7" fillId="0" borderId="0">
      <alignment horizontal="right" textRotation="90"/>
    </xf>
    <xf numFmtId="38" fontId="7" fillId="0" borderId="0">
      <alignment horizontal="right" textRotation="90"/>
    </xf>
    <xf numFmtId="172" fontId="356" fillId="0" borderId="0">
      <alignment vertical="top"/>
    </xf>
    <xf numFmtId="172" fontId="356" fillId="0" borderId="0">
      <alignment vertical="top"/>
    </xf>
    <xf numFmtId="172" fontId="356" fillId="0" borderId="0">
      <alignment vertical="top"/>
    </xf>
    <xf numFmtId="172" fontId="241" fillId="117" borderId="0" applyNumberFormat="0" applyFont="0" applyBorder="0" applyAlignment="0">
      <protection locked="0"/>
    </xf>
    <xf numFmtId="172" fontId="241" fillId="117" borderId="0" applyNumberFormat="0" applyFont="0" applyBorder="0" applyAlignment="0">
      <protection locked="0"/>
    </xf>
    <xf numFmtId="172" fontId="241" fillId="117" borderId="0" applyNumberFormat="0" applyFont="0" applyBorder="0" applyAlignment="0">
      <protection locked="0"/>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72" fontId="7" fillId="0" borderId="0"/>
    <xf numFmtId="172" fontId="7" fillId="0" borderId="0"/>
    <xf numFmtId="172" fontId="7" fillId="0" borderId="0"/>
    <xf numFmtId="356" fontId="7" fillId="0" borderId="0" applyFont="0" applyFill="0" applyBorder="0" applyAlignment="0" applyProtection="0"/>
    <xf numFmtId="357" fontId="7" fillId="0" borderId="0" applyFont="0" applyFill="0" applyBorder="0" applyAlignment="0" applyProtection="0"/>
    <xf numFmtId="17" fontId="8" fillId="118" borderId="163">
      <alignment horizontal="center"/>
    </xf>
    <xf numFmtId="17" fontId="8" fillId="118" borderId="163">
      <alignment horizontal="center"/>
    </xf>
    <xf numFmtId="17" fontId="8" fillId="118" borderId="163">
      <alignment horizontal="center"/>
    </xf>
    <xf numFmtId="358" fontId="7" fillId="0" borderId="0" applyFont="0" applyFill="0" applyBorder="0" applyAlignment="0" applyProtection="0"/>
    <xf numFmtId="359" fontId="7" fillId="0" borderId="0" applyFon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57"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51" fillId="0" borderId="0" applyNumberFormat="0" applyFill="0" applyBorder="0" applyAlignment="0" applyProtection="0"/>
    <xf numFmtId="172" fontId="7" fillId="0" borderId="0"/>
    <xf numFmtId="172" fontId="358" fillId="0" borderId="0" applyNumberFormat="0" applyFill="0" applyBorder="0" applyAlignment="0" applyProtection="0"/>
    <xf numFmtId="172" fontId="358"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234" fontId="229" fillId="0" borderId="0" applyNumberFormat="0" applyFill="0" applyBorder="0" applyAlignment="0" applyProtection="0"/>
    <xf numFmtId="360" fontId="7" fillId="0" borderId="0"/>
    <xf numFmtId="172" fontId="46" fillId="5" borderId="0" applyNumberFormat="0" applyFont="0" applyAlignment="0" applyProtection="0"/>
    <xf numFmtId="172" fontId="46" fillId="5" borderId="0" applyNumberFormat="0" applyFont="0" applyAlignment="0" applyProtection="0"/>
    <xf numFmtId="172" fontId="46" fillId="5" borderId="0" applyNumberFormat="0" applyFont="0" applyAlignment="0" applyProtection="0"/>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229" fillId="0" borderId="0" applyNumberFormat="0" applyFill="0" applyBorder="0" applyAlignment="0" applyProtection="0"/>
    <xf numFmtId="172" fontId="229" fillId="0" borderId="0" applyNumberFormat="0" applyFill="0" applyBorder="0" applyAlignment="0" applyProtection="0"/>
    <xf numFmtId="172" fontId="229" fillId="0" borderId="0" applyNumberFormat="0" applyFill="0" applyBorder="0" applyAlignment="0" applyProtection="0"/>
    <xf numFmtId="361" fontId="7" fillId="3" borderId="0">
      <alignment horizontal="center"/>
    </xf>
    <xf numFmtId="172" fontId="62" fillId="0" borderId="0" applyFont="0" applyFill="0" applyBorder="0" applyAlignment="0" applyProtection="0">
      <alignment horizontal="right"/>
    </xf>
    <xf numFmtId="172" fontId="62" fillId="0" borderId="0" applyFont="0" applyFill="0" applyBorder="0" applyAlignment="0" applyProtection="0">
      <alignment horizontal="right"/>
    </xf>
    <xf numFmtId="172" fontId="62" fillId="0" borderId="0" applyFont="0" applyFill="0" applyBorder="0" applyAlignment="0" applyProtection="0">
      <alignment horizontal="right"/>
    </xf>
    <xf numFmtId="180" fontId="49" fillId="119" borderId="0">
      <alignment horizontal="right"/>
    </xf>
    <xf numFmtId="180"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0"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0" fontId="49" fillId="119" borderId="0">
      <alignment horizontal="right"/>
    </xf>
    <xf numFmtId="172" fontId="49" fillId="119" borderId="0">
      <alignment horizontal="right"/>
    </xf>
    <xf numFmtId="172" fontId="49" fillId="119" borderId="0">
      <alignment horizontal="right"/>
    </xf>
    <xf numFmtId="362" fontId="359" fillId="0" borderId="0">
      <alignment horizontal="right"/>
      <protection locked="0"/>
    </xf>
    <xf numFmtId="1" fontId="46" fillId="0" borderId="34" applyFill="0">
      <alignment horizontal="right"/>
    </xf>
    <xf numFmtId="172" fontId="360" fillId="120" borderId="0" applyNumberFormat="0" applyProtection="0">
      <alignment horizontal="left"/>
    </xf>
    <xf numFmtId="172" fontId="360" fillId="120" borderId="0" applyNumberFormat="0" applyProtection="0">
      <alignment horizontal="left"/>
    </xf>
    <xf numFmtId="172" fontId="360" fillId="120" borderId="0" applyNumberFormat="0" applyProtection="0">
      <alignment horizontal="left"/>
    </xf>
    <xf numFmtId="227" fontId="243" fillId="121" borderId="21" applyNumberFormat="0" applyAlignment="0">
      <alignment horizontal="right"/>
    </xf>
    <xf numFmtId="227" fontId="243" fillId="121" borderId="21" applyNumberFormat="0" applyAlignment="0">
      <alignment horizontal="right"/>
    </xf>
    <xf numFmtId="227" fontId="243" fillId="121" borderId="21" applyNumberFormat="0" applyAlignment="0">
      <alignment horizontal="right"/>
    </xf>
    <xf numFmtId="227" fontId="243" fillId="121" borderId="21" applyNumberFormat="0" applyAlignment="0">
      <alignment horizontal="right"/>
    </xf>
    <xf numFmtId="227" fontId="243"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1" fontId="20" fillId="46" borderId="0">
      <alignment horizontal="left"/>
    </xf>
    <xf numFmtId="172" fontId="278" fillId="98" borderId="164" applyNumberFormat="0" applyFont="0" applyBorder="0" applyAlignment="0" applyProtection="0">
      <alignment horizontal="right"/>
    </xf>
    <xf numFmtId="172" fontId="278" fillId="98" borderId="164" applyNumberFormat="0" applyFont="0" applyBorder="0" applyAlignment="0" applyProtection="0">
      <alignment horizontal="right"/>
    </xf>
    <xf numFmtId="0" fontId="278" fillId="98" borderId="164" applyNumberFormat="0" applyFont="0" applyBorder="0" applyAlignment="0" applyProtection="0">
      <alignment horizontal="right"/>
    </xf>
    <xf numFmtId="1" fontId="295" fillId="46" borderId="0">
      <alignment horizontal="right"/>
    </xf>
    <xf numFmtId="1" fontId="7" fillId="46" borderId="0">
      <alignment horizontal="left"/>
    </xf>
    <xf numFmtId="1" fontId="7" fillId="46" borderId="0">
      <alignment horizontal="left"/>
    </xf>
    <xf numFmtId="1" fontId="7" fillId="46" borderId="0">
      <alignment horizontal="left"/>
    </xf>
    <xf numFmtId="1" fontId="7" fillId="46" borderId="0">
      <alignment horizontal="left"/>
    </xf>
    <xf numFmtId="3" fontId="83" fillId="96" borderId="0">
      <alignment horizontal="right"/>
    </xf>
    <xf numFmtId="363" fontId="124" fillId="0" borderId="0" applyFont="0" applyFill="0" applyBorder="0" applyAlignment="0" applyProtection="0"/>
    <xf numFmtId="364" fontId="7" fillId="0" borderId="22" applyFont="0" applyFill="0" applyBorder="0" applyAlignment="0" applyProtection="0">
      <alignment horizontal="center"/>
    </xf>
    <xf numFmtId="364" fontId="7" fillId="0" borderId="22" applyFont="0" applyFill="0" applyBorder="0" applyAlignment="0" applyProtection="0">
      <alignment horizontal="center"/>
    </xf>
    <xf numFmtId="364" fontId="7" fillId="0" borderId="22" applyFont="0" applyFill="0" applyBorder="0" applyAlignment="0" applyProtection="0">
      <alignment horizontal="center"/>
    </xf>
    <xf numFmtId="365" fontId="361" fillId="81" borderId="0" applyFont="0" applyFill="0" applyBorder="0" applyProtection="0">
      <alignment horizontal="center"/>
    </xf>
    <xf numFmtId="0" fontId="7" fillId="0" borderId="0" applyNumberFormat="0" applyFill="0" applyBorder="0" applyAlignment="0" applyProtection="0">
      <alignment vertical="top"/>
      <protection locked="0"/>
    </xf>
    <xf numFmtId="0" fontId="7" fillId="0" borderId="0" applyFont="0" applyFill="0" applyBorder="0" applyAlignment="0" applyProtection="0"/>
    <xf numFmtId="0" fontId="7" fillId="0" borderId="0" applyFont="0" applyFill="0" applyBorder="0" applyAlignment="0" applyProtection="0"/>
    <xf numFmtId="0" fontId="7" fillId="0" borderId="0"/>
    <xf numFmtId="0" fontId="7" fillId="0" borderId="0" applyNumberFormat="0" applyFill="0" applyBorder="0" applyAlignment="0" applyProtection="0">
      <alignment vertical="top"/>
      <protection locked="0"/>
    </xf>
    <xf numFmtId="0" fontId="7" fillId="0" borderId="0" applyFont="0" applyFill="0" applyBorder="0" applyAlignment="0" applyProtection="0"/>
    <xf numFmtId="0" fontId="7" fillId="0" borderId="0" applyFont="0" applyFill="0" applyBorder="0" applyAlignment="0" applyProtection="0"/>
    <xf numFmtId="0" fontId="2" fillId="0" borderId="0"/>
    <xf numFmtId="0" fontId="1" fillId="0" borderId="0"/>
  </cellStyleXfs>
  <cellXfs count="1399">
    <xf numFmtId="0" fontId="0" fillId="0" borderId="0" xfId="0"/>
    <xf numFmtId="0" fontId="0" fillId="0" borderId="0" xfId="0" applyFill="1"/>
    <xf numFmtId="0" fontId="0" fillId="0" borderId="0" xfId="0" applyFill="1" applyBorder="1"/>
    <xf numFmtId="0" fontId="0" fillId="0" borderId="0" xfId="0" applyFill="1" applyProtection="1"/>
    <xf numFmtId="0" fontId="0" fillId="0" borderId="0" xfId="0" applyFill="1" applyAlignment="1">
      <alignment horizontal="center"/>
    </xf>
    <xf numFmtId="0" fontId="0" fillId="0" borderId="5"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8" fillId="0" borderId="24" xfId="0" applyFont="1" applyFill="1" applyBorder="1" applyAlignment="1">
      <alignment horizontal="center"/>
    </xf>
    <xf numFmtId="0" fontId="9" fillId="0" borderId="25" xfId="0" applyFont="1" applyFill="1" applyBorder="1" applyAlignment="1">
      <alignment horizontal="left"/>
    </xf>
    <xf numFmtId="0" fontId="8" fillId="0" borderId="14" xfId="0" applyFont="1" applyFill="1" applyBorder="1" applyAlignment="1">
      <alignment horizontal="center"/>
    </xf>
    <xf numFmtId="0" fontId="9" fillId="0" borderId="21" xfId="0" applyFont="1" applyFill="1" applyBorder="1" applyAlignment="1">
      <alignment horizontal="left"/>
    </xf>
    <xf numFmtId="0" fontId="0" fillId="0" borderId="0" xfId="0" applyProtection="1">
      <protection locked="0"/>
    </xf>
    <xf numFmtId="164" fontId="15" fillId="0" borderId="29" xfId="2" quotePrefix="1" applyNumberFormat="1" applyFont="1" applyFill="1" applyBorder="1" applyAlignment="1" applyProtection="1">
      <alignment horizontal="right"/>
    </xf>
    <xf numFmtId="164" fontId="15" fillId="0" borderId="5" xfId="2" quotePrefix="1" applyNumberFormat="1" applyFont="1" applyFill="1" applyBorder="1" applyAlignment="1" applyProtection="1">
      <alignment horizontal="right"/>
    </xf>
    <xf numFmtId="167" fontId="15" fillId="0" borderId="30" xfId="5" applyNumberFormat="1" applyFont="1" applyBorder="1" applyProtection="1"/>
    <xf numFmtId="167" fontId="15" fillId="0" borderId="0" xfId="5" applyNumberFormat="1" applyFont="1" applyBorder="1" applyProtection="1"/>
    <xf numFmtId="0" fontId="0" fillId="0" borderId="16" xfId="0" applyBorder="1" applyAlignment="1">
      <alignment horizontal="center"/>
    </xf>
    <xf numFmtId="0" fontId="0" fillId="0" borderId="33" xfId="0" applyBorder="1" applyAlignment="1">
      <alignment horizontal="center"/>
    </xf>
    <xf numFmtId="0" fontId="0" fillId="0" borderId="19" xfId="0" applyBorder="1" applyAlignment="1">
      <alignment horizontal="center"/>
    </xf>
    <xf numFmtId="42" fontId="0" fillId="0" borderId="0" xfId="0" applyNumberFormat="1" applyBorder="1"/>
    <xf numFmtId="42" fontId="0" fillId="0" borderId="35" xfId="0" applyNumberFormat="1" applyBorder="1"/>
    <xf numFmtId="42" fontId="0" fillId="0" borderId="36" xfId="0" applyNumberFormat="1" applyBorder="1"/>
    <xf numFmtId="42" fontId="0" fillId="0" borderId="37" xfId="0" applyNumberFormat="1" applyBorder="1"/>
    <xf numFmtId="42" fontId="0" fillId="0" borderId="34" xfId="0" applyNumberFormat="1" applyBorder="1"/>
    <xf numFmtId="42" fontId="0" fillId="0" borderId="32" xfId="0" applyNumberFormat="1" applyBorder="1"/>
    <xf numFmtId="42" fontId="0" fillId="0" borderId="2" xfId="0" applyNumberFormat="1" applyBorder="1"/>
    <xf numFmtId="0" fontId="21" fillId="0" borderId="21" xfId="0" applyFont="1" applyFill="1" applyBorder="1" applyAlignment="1">
      <alignment horizontal="center"/>
    </xf>
    <xf numFmtId="0" fontId="15" fillId="3" borderId="38" xfId="19" applyFont="1" applyFill="1" applyBorder="1" applyAlignment="1" applyProtection="1">
      <alignment horizontal="center" wrapText="1"/>
    </xf>
    <xf numFmtId="0" fontId="13" fillId="3" borderId="38" xfId="19" applyFont="1" applyFill="1" applyBorder="1" applyAlignment="1" applyProtection="1">
      <alignment horizontal="center" wrapText="1"/>
    </xf>
    <xf numFmtId="0" fontId="13" fillId="3" borderId="39" xfId="19" applyFont="1" applyFill="1" applyBorder="1" applyAlignment="1" applyProtection="1">
      <alignment horizontal="center" wrapText="1"/>
    </xf>
    <xf numFmtId="0" fontId="15" fillId="0" borderId="40" xfId="19" applyNumberFormat="1" applyFont="1" applyFill="1" applyBorder="1" applyAlignment="1" applyProtection="1">
      <alignment horizontal="center"/>
    </xf>
    <xf numFmtId="0" fontId="15" fillId="0" borderId="27" xfId="19" applyFont="1" applyFill="1" applyBorder="1" applyAlignment="1" applyProtection="1">
      <alignment horizontal="center"/>
    </xf>
    <xf numFmtId="0" fontId="13" fillId="0" borderId="27" xfId="19" applyFont="1" applyFill="1" applyBorder="1" applyAlignment="1" applyProtection="1">
      <alignment horizontal="center"/>
    </xf>
    <xf numFmtId="0" fontId="13" fillId="0" borderId="41" xfId="19" applyFont="1" applyFill="1" applyBorder="1" applyAlignment="1" applyProtection="1">
      <alignment horizontal="center"/>
    </xf>
    <xf numFmtId="0" fontId="13" fillId="0" borderId="27" xfId="19" applyFont="1" applyFill="1" applyBorder="1" applyAlignment="1" applyProtection="1">
      <alignment horizontal="left"/>
    </xf>
    <xf numFmtId="0" fontId="15" fillId="0" borderId="8" xfId="19" applyNumberFormat="1" applyFont="1" applyFill="1" applyBorder="1" applyAlignment="1" applyProtection="1">
      <alignment horizontal="center"/>
    </xf>
    <xf numFmtId="0" fontId="15" fillId="0" borderId="0" xfId="19" applyFont="1" applyFill="1" applyBorder="1" applyAlignment="1" applyProtection="1">
      <alignment horizontal="center"/>
    </xf>
    <xf numFmtId="0" fontId="13" fillId="0" borderId="0" xfId="19" applyFont="1" applyFill="1" applyBorder="1" applyAlignment="1" applyProtection="1">
      <alignment horizontal="center"/>
    </xf>
    <xf numFmtId="0" fontId="0" fillId="0" borderId="0" xfId="0" applyBorder="1" applyAlignment="1" applyProtection="1">
      <alignment horizontal="center"/>
    </xf>
    <xf numFmtId="0" fontId="0" fillId="0" borderId="0" xfId="0" applyBorder="1" applyProtection="1"/>
    <xf numFmtId="0" fontId="9" fillId="0" borderId="27" xfId="0" applyFont="1" applyBorder="1" applyAlignment="1" applyProtection="1">
      <alignment horizontal="center"/>
    </xf>
    <xf numFmtId="0" fontId="0" fillId="0" borderId="27" xfId="0" applyBorder="1" applyAlignment="1" applyProtection="1">
      <alignment horizontal="center"/>
    </xf>
    <xf numFmtId="0" fontId="0" fillId="0" borderId="27" xfId="0" applyBorder="1" applyProtection="1"/>
    <xf numFmtId="0" fontId="0" fillId="0" borderId="6" xfId="0" applyBorder="1" applyAlignment="1" applyProtection="1">
      <alignment horizontal="center"/>
    </xf>
    <xf numFmtId="0" fontId="0" fillId="0" borderId="6" xfId="0" applyBorder="1" applyProtection="1"/>
    <xf numFmtId="0" fontId="0" fillId="0" borderId="8" xfId="0" applyFill="1" applyBorder="1" applyAlignment="1" applyProtection="1">
      <alignment horizontal="center"/>
    </xf>
    <xf numFmtId="0" fontId="19" fillId="0" borderId="0" xfId="0" applyFont="1" applyFill="1" applyBorder="1" applyAlignment="1" applyProtection="1">
      <alignment horizontal="left"/>
    </xf>
    <xf numFmtId="0" fontId="0" fillId="0" borderId="0" xfId="0" applyFill="1" applyBorder="1" applyProtection="1"/>
    <xf numFmtId="0" fontId="0" fillId="0" borderId="5" xfId="0" applyFill="1" applyBorder="1" applyProtection="1"/>
    <xf numFmtId="0" fontId="0" fillId="0" borderId="0" xfId="0" applyFill="1" applyBorder="1" applyAlignment="1" applyProtection="1">
      <alignment horizontal="center"/>
    </xf>
    <xf numFmtId="0" fontId="21" fillId="0" borderId="8" xfId="0" applyFont="1" applyFill="1" applyBorder="1" applyAlignment="1" applyProtection="1">
      <alignment horizontal="center"/>
    </xf>
    <xf numFmtId="0" fontId="21" fillId="0" borderId="0" xfId="0" applyFont="1" applyFill="1" applyBorder="1" applyAlignment="1" applyProtection="1"/>
    <xf numFmtId="0" fontId="26" fillId="0" borderId="0" xfId="0" applyFont="1" applyFill="1" applyBorder="1" applyAlignment="1" applyProtection="1"/>
    <xf numFmtId="0" fontId="21" fillId="0" borderId="9" xfId="0" applyFont="1" applyFill="1" applyBorder="1" applyAlignment="1" applyProtection="1">
      <alignment horizontal="center"/>
    </xf>
    <xf numFmtId="0" fontId="26" fillId="0" borderId="6" xfId="0" applyNumberFormat="1" applyFont="1" applyFill="1" applyBorder="1" applyAlignment="1" applyProtection="1">
      <alignment horizontal="left"/>
    </xf>
    <xf numFmtId="0" fontId="25" fillId="0" borderId="6" xfId="0" applyFont="1" applyFill="1" applyBorder="1" applyAlignment="1" applyProtection="1">
      <alignment horizontal="center"/>
    </xf>
    <xf numFmtId="0" fontId="25" fillId="0" borderId="6" xfId="0" applyFont="1" applyFill="1" applyBorder="1" applyProtection="1"/>
    <xf numFmtId="0" fontId="0" fillId="0" borderId="6" xfId="0" applyFill="1" applyBorder="1" applyProtection="1"/>
    <xf numFmtId="0" fontId="18" fillId="0" borderId="19" xfId="0" applyFont="1" applyBorder="1" applyAlignment="1" applyProtection="1">
      <alignment horizontal="center" wrapText="1"/>
    </xf>
    <xf numFmtId="0" fontId="18" fillId="0" borderId="19" xfId="0" applyFont="1" applyBorder="1" applyAlignment="1" applyProtection="1">
      <alignment horizontal="center"/>
    </xf>
    <xf numFmtId="0" fontId="0" fillId="0" borderId="21" xfId="0" applyBorder="1" applyAlignment="1" applyProtection="1">
      <alignment horizontal="center"/>
    </xf>
    <xf numFmtId="0" fontId="0" fillId="0" borderId="8" xfId="0" applyBorder="1" applyProtection="1"/>
    <xf numFmtId="0" fontId="0" fillId="0" borderId="5" xfId="0" applyBorder="1" applyProtection="1"/>
    <xf numFmtId="0" fontId="0" fillId="0" borderId="9" xfId="0" applyBorder="1" applyProtection="1"/>
    <xf numFmtId="0" fontId="0" fillId="0" borderId="7" xfId="0" applyBorder="1" applyProtection="1"/>
    <xf numFmtId="0" fontId="0" fillId="0" borderId="0" xfId="0" applyAlignment="1" applyProtection="1">
      <alignment horizontal="right"/>
    </xf>
    <xf numFmtId="0" fontId="0" fillId="0" borderId="0" xfId="0" applyProtection="1"/>
    <xf numFmtId="0" fontId="31" fillId="0" borderId="0" xfId="0" applyFont="1" applyProtection="1"/>
    <xf numFmtId="0" fontId="19" fillId="0" borderId="0" xfId="0" applyFont="1" applyProtection="1"/>
    <xf numFmtId="0" fontId="0" fillId="0" borderId="8" xfId="0" applyFill="1" applyBorder="1" applyProtection="1"/>
    <xf numFmtId="0" fontId="0" fillId="0" borderId="9" xfId="0" applyFill="1" applyBorder="1" applyProtection="1"/>
    <xf numFmtId="167" fontId="9" fillId="0" borderId="21" xfId="5" applyNumberFormat="1" applyFont="1" applyBorder="1" applyProtection="1"/>
    <xf numFmtId="167" fontId="0" fillId="0" borderId="0" xfId="0" applyNumberFormat="1" applyBorder="1"/>
    <xf numFmtId="167" fontId="0" fillId="0" borderId="0" xfId="0" applyNumberFormat="1"/>
    <xf numFmtId="44" fontId="0" fillId="0" borderId="16" xfId="0" applyNumberFormat="1" applyBorder="1"/>
    <xf numFmtId="44" fontId="0" fillId="0" borderId="33" xfId="0" applyNumberFormat="1" applyBorder="1"/>
    <xf numFmtId="44" fontId="0" fillId="0" borderId="19" xfId="0" applyNumberFormat="1" applyBorder="1"/>
    <xf numFmtId="44" fontId="0" fillId="0" borderId="21" xfId="0" applyNumberFormat="1" applyBorder="1"/>
    <xf numFmtId="49" fontId="13" fillId="3" borderId="46" xfId="19" applyNumberFormat="1" applyFont="1" applyFill="1" applyBorder="1" applyAlignment="1" applyProtection="1">
      <alignment horizontal="center" wrapText="1"/>
    </xf>
    <xf numFmtId="0" fontId="0" fillId="0" borderId="0" xfId="0" applyFill="1" applyAlignment="1" applyProtection="1">
      <alignment horizontal="center"/>
    </xf>
    <xf numFmtId="49" fontId="0" fillId="0" borderId="0" xfId="0" applyNumberFormat="1" applyBorder="1" applyAlignment="1" applyProtection="1">
      <alignment horizontal="center"/>
    </xf>
    <xf numFmtId="0" fontId="0" fillId="0" borderId="0" xfId="0" applyFill="1" applyBorder="1" applyAlignment="1" applyProtection="1">
      <alignment horizontal="right"/>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Alignment="1" applyProtection="1">
      <alignment horizontal="center" vertical="center" wrapText="1"/>
    </xf>
    <xf numFmtId="168" fontId="0" fillId="0" borderId="0" xfId="0" applyNumberFormat="1" applyAlignment="1" applyProtection="1">
      <alignment horizontal="center"/>
    </xf>
    <xf numFmtId="0" fontId="18" fillId="0" borderId="32" xfId="0" applyFont="1" applyBorder="1" applyAlignment="1" applyProtection="1">
      <alignment horizontal="centerContinuous"/>
    </xf>
    <xf numFmtId="0" fontId="18" fillId="0" borderId="2" xfId="0" applyFont="1" applyBorder="1" applyAlignment="1" applyProtection="1">
      <alignment horizontal="centerContinuous"/>
    </xf>
    <xf numFmtId="169" fontId="31" fillId="0" borderId="21" xfId="0" applyNumberFormat="1" applyFont="1" applyBorder="1" applyAlignment="1" applyProtection="1">
      <alignment horizontal="center"/>
    </xf>
    <xf numFmtId="0" fontId="37" fillId="0" borderId="0" xfId="0" applyFont="1" applyProtection="1"/>
    <xf numFmtId="10" fontId="0" fillId="0" borderId="17" xfId="20" applyNumberFormat="1" applyFont="1" applyBorder="1" applyProtection="1"/>
    <xf numFmtId="10" fontId="0" fillId="0" borderId="18" xfId="20" applyNumberFormat="1" applyFont="1" applyBorder="1" applyProtection="1"/>
    <xf numFmtId="42" fontId="0" fillId="0" borderId="35" xfId="0" applyNumberFormat="1" applyBorder="1" applyProtection="1"/>
    <xf numFmtId="10" fontId="0" fillId="0" borderId="20" xfId="20" applyNumberFormat="1" applyFont="1" applyBorder="1" applyProtection="1"/>
    <xf numFmtId="0" fontId="0" fillId="0" borderId="16" xfId="0" applyBorder="1" applyAlignment="1" applyProtection="1">
      <alignment horizontal="right"/>
    </xf>
    <xf numFmtId="0" fontId="0" fillId="0" borderId="33" xfId="0" applyBorder="1" applyAlignment="1" applyProtection="1">
      <alignment horizontal="right"/>
    </xf>
    <xf numFmtId="0" fontId="0" fillId="0" borderId="19" xfId="0" applyBorder="1" applyAlignment="1" applyProtection="1">
      <alignment horizontal="right"/>
    </xf>
    <xf numFmtId="0" fontId="0" fillId="0" borderId="21" xfId="0" applyBorder="1" applyProtection="1"/>
    <xf numFmtId="0" fontId="0" fillId="0" borderId="21" xfId="0" applyBorder="1" applyAlignment="1" applyProtection="1">
      <alignment horizontal="center" vertical="center" wrapText="1"/>
    </xf>
    <xf numFmtId="0" fontId="0" fillId="0" borderId="21" xfId="0" applyBorder="1" applyAlignment="1" applyProtection="1">
      <alignment vertical="center"/>
    </xf>
    <xf numFmtId="42" fontId="0" fillId="0" borderId="16" xfId="0" applyNumberFormat="1" applyBorder="1" applyProtection="1"/>
    <xf numFmtId="42" fontId="0" fillId="0" borderId="33" xfId="0" applyNumberFormat="1" applyBorder="1" applyProtection="1"/>
    <xf numFmtId="42" fontId="0" fillId="0" borderId="19" xfId="0" applyNumberFormat="1" applyBorder="1" applyProtection="1"/>
    <xf numFmtId="0" fontId="36" fillId="0" borderId="0" xfId="0" applyFont="1" applyProtection="1"/>
    <xf numFmtId="43" fontId="15" fillId="0" borderId="30" xfId="2" applyNumberFormat="1" applyFont="1" applyBorder="1" applyProtection="1"/>
    <xf numFmtId="43" fontId="15" fillId="0" borderId="0" xfId="2" applyNumberFormat="1" applyFont="1" applyBorder="1" applyProtection="1"/>
    <xf numFmtId="44" fontId="16" fillId="4" borderId="0" xfId="5" applyFont="1" applyFill="1" applyBorder="1" applyAlignment="1" applyProtection="1">
      <alignment horizontal="left"/>
      <protection locked="0"/>
    </xf>
    <xf numFmtId="44" fontId="16" fillId="4" borderId="0" xfId="5" applyFont="1" applyFill="1" applyBorder="1" applyAlignment="1" applyProtection="1">
      <alignment horizontal="right"/>
      <protection locked="0"/>
    </xf>
    <xf numFmtId="164" fontId="16" fillId="4" borderId="0" xfId="2" applyNumberFormat="1" applyFont="1" applyFill="1" applyBorder="1" applyAlignment="1" applyProtection="1">
      <alignment horizontal="left"/>
      <protection locked="0"/>
    </xf>
    <xf numFmtId="167" fontId="19" fillId="4" borderId="0" xfId="5" applyNumberFormat="1" applyFont="1" applyFill="1" applyBorder="1" applyProtection="1">
      <protection locked="0"/>
    </xf>
    <xf numFmtId="167" fontId="19" fillId="4" borderId="6" xfId="5" applyNumberFormat="1" applyFont="1" applyFill="1" applyBorder="1" applyProtection="1">
      <protection locked="0"/>
    </xf>
    <xf numFmtId="0" fontId="36" fillId="4" borderId="0" xfId="0" applyFont="1" applyFill="1" applyProtection="1">
      <protection locked="0"/>
    </xf>
    <xf numFmtId="14" fontId="36" fillId="4" borderId="0" xfId="0" applyNumberFormat="1" applyFont="1" applyFill="1" applyAlignment="1" applyProtection="1">
      <alignment horizontal="center"/>
      <protection locked="0"/>
    </xf>
    <xf numFmtId="0" fontId="33" fillId="4" borderId="21" xfId="0" applyFont="1" applyFill="1" applyBorder="1" applyProtection="1">
      <protection locked="0"/>
    </xf>
    <xf numFmtId="44" fontId="16" fillId="4" borderId="15" xfId="5" applyFont="1" applyFill="1" applyBorder="1" applyAlignment="1" applyProtection="1">
      <alignment horizontal="left"/>
      <protection locked="0"/>
    </xf>
    <xf numFmtId="44" fontId="16" fillId="4" borderId="38" xfId="5" applyFont="1" applyFill="1" applyBorder="1" applyAlignment="1" applyProtection="1">
      <alignment horizontal="left"/>
      <protection locked="0"/>
    </xf>
    <xf numFmtId="0" fontId="45" fillId="0" borderId="0" xfId="0" applyFont="1" applyAlignment="1">
      <alignment vertical="top"/>
    </xf>
    <xf numFmtId="0" fontId="46" fillId="3" borderId="36" xfId="0" applyFont="1" applyFill="1" applyBorder="1" applyAlignment="1">
      <alignment vertical="top"/>
    </xf>
    <xf numFmtId="0" fontId="45" fillId="3" borderId="30" xfId="0" applyFont="1" applyFill="1" applyBorder="1" applyAlignment="1">
      <alignment vertical="top"/>
    </xf>
    <xf numFmtId="0" fontId="45" fillId="3" borderId="30" xfId="0" applyFont="1" applyFill="1" applyBorder="1" applyAlignment="1">
      <alignment vertical="top" wrapText="1"/>
    </xf>
    <xf numFmtId="0" fontId="45" fillId="3" borderId="17" xfId="0" applyFont="1" applyFill="1" applyBorder="1" applyAlignment="1">
      <alignment vertical="top" wrapText="1"/>
    </xf>
    <xf numFmtId="0" fontId="45" fillId="0" borderId="0" xfId="0" applyFont="1" applyAlignment="1">
      <alignment vertical="top" wrapText="1"/>
    </xf>
    <xf numFmtId="0" fontId="45" fillId="0" borderId="0" xfId="0" applyFont="1" applyFill="1" applyAlignment="1">
      <alignment vertical="top"/>
    </xf>
    <xf numFmtId="0" fontId="46" fillId="0" borderId="32" xfId="0" applyFont="1" applyBorder="1" applyAlignment="1">
      <alignment vertical="top"/>
    </xf>
    <xf numFmtId="0" fontId="46" fillId="0" borderId="2" xfId="0" applyFont="1" applyBorder="1" applyAlignment="1">
      <alignment vertical="top"/>
    </xf>
    <xf numFmtId="0" fontId="45" fillId="0" borderId="22" xfId="0" applyFont="1" applyBorder="1" applyAlignment="1">
      <alignment vertical="top" wrapText="1"/>
    </xf>
    <xf numFmtId="49" fontId="48" fillId="3" borderId="32" xfId="0" applyNumberFormat="1" applyFont="1" applyFill="1" applyBorder="1" applyAlignment="1">
      <alignment horizontal="centerContinuous" vertical="top" wrapText="1"/>
    </xf>
    <xf numFmtId="49" fontId="48" fillId="3" borderId="22" xfId="0" applyNumberFormat="1" applyFont="1" applyFill="1" applyBorder="1" applyAlignment="1">
      <alignment horizontal="centerContinuous" vertical="top" wrapText="1"/>
    </xf>
    <xf numFmtId="0" fontId="48" fillId="3" borderId="36" xfId="0" applyFont="1" applyFill="1" applyBorder="1" applyAlignment="1">
      <alignment vertical="top" wrapText="1"/>
    </xf>
    <xf numFmtId="49" fontId="48" fillId="5" borderId="32" xfId="0" applyNumberFormat="1" applyFont="1" applyFill="1" applyBorder="1" applyAlignment="1">
      <alignment horizontal="left" vertical="top"/>
    </xf>
    <xf numFmtId="49" fontId="48" fillId="5" borderId="2" xfId="0" applyNumberFormat="1" applyFont="1" applyFill="1" applyBorder="1" applyAlignment="1">
      <alignment horizontal="left" vertical="top"/>
    </xf>
    <xf numFmtId="0" fontId="48" fillId="5" borderId="32" xfId="0" applyFont="1" applyFill="1" applyBorder="1" applyAlignment="1">
      <alignment vertical="top" wrapText="1"/>
    </xf>
    <xf numFmtId="0" fontId="45" fillId="5" borderId="22" xfId="0" applyFont="1" applyFill="1" applyBorder="1" applyAlignment="1">
      <alignment vertical="top" wrapText="1"/>
    </xf>
    <xf numFmtId="49" fontId="45" fillId="5" borderId="32" xfId="0" applyNumberFormat="1" applyFont="1" applyFill="1" applyBorder="1" applyAlignment="1">
      <alignment horizontal="left" vertical="top"/>
    </xf>
    <xf numFmtId="49" fontId="45" fillId="5" borderId="22" xfId="0" applyNumberFormat="1" applyFont="1" applyFill="1" applyBorder="1" applyAlignment="1">
      <alignment horizontal="left" vertical="top"/>
    </xf>
    <xf numFmtId="0" fontId="45" fillId="0" borderId="19" xfId="0" applyFont="1" applyFill="1" applyBorder="1" applyAlignment="1">
      <alignment vertical="top" wrapText="1"/>
    </xf>
    <xf numFmtId="0" fontId="45" fillId="0" borderId="20" xfId="0" applyFont="1" applyFill="1" applyBorder="1" applyAlignment="1">
      <alignment vertical="top" wrapText="1"/>
    </xf>
    <xf numFmtId="0" fontId="45" fillId="0" borderId="21" xfId="0" applyFont="1" applyFill="1" applyBorder="1" applyAlignment="1">
      <alignment vertical="top" wrapText="1"/>
    </xf>
    <xf numFmtId="0" fontId="45" fillId="0" borderId="22" xfId="0" applyFont="1" applyFill="1" applyBorder="1" applyAlignment="1">
      <alignment vertical="top" wrapText="1"/>
    </xf>
    <xf numFmtId="49" fontId="48" fillId="5" borderId="22" xfId="0" applyNumberFormat="1" applyFont="1" applyFill="1" applyBorder="1" applyAlignment="1">
      <alignment horizontal="left" vertical="top"/>
    </xf>
    <xf numFmtId="0" fontId="48" fillId="0" borderId="32" xfId="0" applyFont="1" applyFill="1" applyBorder="1" applyAlignment="1">
      <alignment vertical="top" wrapText="1"/>
    </xf>
    <xf numFmtId="0" fontId="15" fillId="0" borderId="21" xfId="0" applyFont="1" applyBorder="1" applyAlignment="1">
      <alignment vertical="top" wrapText="1"/>
    </xf>
    <xf numFmtId="0" fontId="45" fillId="0" borderId="32" xfId="0" applyFont="1" applyFill="1" applyBorder="1" applyAlignment="1">
      <alignment vertical="top" wrapText="1"/>
    </xf>
    <xf numFmtId="0" fontId="45" fillId="0" borderId="21" xfId="0" applyFont="1" applyBorder="1" applyAlignment="1">
      <alignment vertical="top" wrapText="1"/>
    </xf>
    <xf numFmtId="49" fontId="45" fillId="5" borderId="2" xfId="0" applyNumberFormat="1" applyFont="1" applyFill="1" applyBorder="1" applyAlignment="1">
      <alignment horizontal="left" vertical="top"/>
    </xf>
    <xf numFmtId="49" fontId="45" fillId="5" borderId="36" xfId="0" applyNumberFormat="1" applyFont="1" applyFill="1" applyBorder="1" applyAlignment="1">
      <alignment horizontal="left" vertical="top"/>
    </xf>
    <xf numFmtId="49" fontId="45" fillId="5" borderId="17" xfId="0" applyNumberFormat="1" applyFont="1" applyFill="1" applyBorder="1" applyAlignment="1">
      <alignment horizontal="left" vertical="top"/>
    </xf>
    <xf numFmtId="0" fontId="45" fillId="5" borderId="32" xfId="0" applyFont="1" applyFill="1" applyBorder="1" applyAlignment="1">
      <alignment vertical="top" wrapText="1"/>
    </xf>
    <xf numFmtId="49" fontId="45" fillId="5" borderId="37" xfId="0" applyNumberFormat="1" applyFont="1" applyFill="1" applyBorder="1" applyAlignment="1">
      <alignment horizontal="left" vertical="top"/>
    </xf>
    <xf numFmtId="49" fontId="45" fillId="5" borderId="0" xfId="0" applyNumberFormat="1" applyFont="1" applyFill="1" applyBorder="1" applyAlignment="1">
      <alignment horizontal="left" vertical="top"/>
    </xf>
    <xf numFmtId="49" fontId="45" fillId="5" borderId="18" xfId="0" applyNumberFormat="1" applyFont="1" applyFill="1" applyBorder="1" applyAlignment="1">
      <alignment horizontal="left" vertical="top"/>
    </xf>
    <xf numFmtId="49" fontId="45" fillId="5" borderId="35" xfId="0" applyNumberFormat="1" applyFont="1" applyFill="1" applyBorder="1" applyAlignment="1">
      <alignment horizontal="left" vertical="top"/>
    </xf>
    <xf numFmtId="49" fontId="45" fillId="5" borderId="20" xfId="0" applyNumberFormat="1" applyFont="1" applyFill="1" applyBorder="1" applyAlignment="1">
      <alignment horizontal="left" vertical="top"/>
    </xf>
    <xf numFmtId="0" fontId="47" fillId="0" borderId="0" xfId="0" applyFont="1" applyAlignment="1">
      <alignment horizontal="center" wrapText="1"/>
    </xf>
    <xf numFmtId="0" fontId="50" fillId="0" borderId="0" xfId="0" applyFont="1" applyAlignment="1">
      <alignment horizontal="left" indent="4"/>
    </xf>
    <xf numFmtId="0" fontId="38" fillId="0" borderId="0" xfId="0" applyFont="1" applyFill="1" applyBorder="1" applyAlignment="1" applyProtection="1">
      <alignment horizontal="left"/>
    </xf>
    <xf numFmtId="0" fontId="29" fillId="0" borderId="40" xfId="0" applyFont="1" applyBorder="1" applyAlignment="1" applyProtection="1">
      <alignment horizontal="center" wrapText="1"/>
    </xf>
    <xf numFmtId="0" fontId="29" fillId="0" borderId="27" xfId="0" applyFont="1" applyBorder="1" applyAlignment="1" applyProtection="1">
      <alignment horizontal="center" wrapText="1"/>
    </xf>
    <xf numFmtId="0" fontId="29" fillId="0" borderId="29" xfId="19" applyFont="1" applyFill="1" applyBorder="1" applyAlignment="1" applyProtection="1">
      <alignment horizontal="center" wrapText="1"/>
    </xf>
    <xf numFmtId="0" fontId="38" fillId="0" borderId="27" xfId="0" applyFont="1" applyBorder="1" applyAlignment="1" applyProtection="1">
      <alignment horizontal="center"/>
    </xf>
    <xf numFmtId="0" fontId="38" fillId="0" borderId="27" xfId="0" applyFont="1" applyBorder="1" applyAlignment="1" applyProtection="1">
      <alignment horizontal="left"/>
    </xf>
    <xf numFmtId="0" fontId="38" fillId="0" borderId="0" xfId="0" applyFont="1" applyBorder="1" applyAlignment="1" applyProtection="1">
      <alignment horizontal="center"/>
    </xf>
    <xf numFmtId="0" fontId="38" fillId="0" borderId="0" xfId="0" applyFont="1" applyBorder="1" applyAlignment="1" applyProtection="1">
      <alignment horizontal="left"/>
    </xf>
    <xf numFmtId="0" fontId="29" fillId="0" borderId="1" xfId="0" applyFont="1" applyBorder="1" applyAlignment="1" applyProtection="1">
      <alignment horizontal="center" wrapText="1"/>
    </xf>
    <xf numFmtId="49" fontId="0" fillId="0" borderId="27" xfId="0" applyNumberFormat="1" applyBorder="1" applyAlignment="1" applyProtection="1">
      <alignment horizontal="center"/>
    </xf>
    <xf numFmtId="0" fontId="13" fillId="3" borderId="49" xfId="19" applyFont="1" applyFill="1" applyBorder="1" applyAlignment="1" applyProtection="1">
      <alignment horizontal="center" wrapText="1"/>
    </xf>
    <xf numFmtId="0" fontId="15" fillId="0" borderId="0" xfId="0" applyFont="1" applyProtection="1"/>
    <xf numFmtId="43" fontId="15" fillId="0" borderId="27" xfId="2" applyFont="1" applyFill="1" applyBorder="1" applyAlignment="1" applyProtection="1">
      <alignment horizontal="left"/>
    </xf>
    <xf numFmtId="43" fontId="15" fillId="0" borderId="0" xfId="2" applyFont="1" applyFill="1" applyBorder="1" applyAlignment="1" applyProtection="1">
      <alignment horizontal="left"/>
    </xf>
    <xf numFmtId="0" fontId="15" fillId="0" borderId="0" xfId="0" applyFont="1" applyBorder="1" applyProtection="1"/>
    <xf numFmtId="0" fontId="8" fillId="0" borderId="0" xfId="0" applyFont="1"/>
    <xf numFmtId="0" fontId="19" fillId="4" borderId="21" xfId="0" applyFont="1" applyFill="1" applyBorder="1" applyProtection="1">
      <protection locked="0"/>
    </xf>
    <xf numFmtId="167" fontId="33" fillId="4" borderId="21" xfId="5" applyNumberFormat="1" applyFont="1" applyFill="1" applyBorder="1" applyProtection="1">
      <protection locked="0"/>
    </xf>
    <xf numFmtId="167" fontId="33" fillId="4" borderId="0" xfId="5" applyNumberFormat="1" applyFont="1" applyFill="1" applyBorder="1" applyAlignment="1" applyProtection="1">
      <alignment horizontal="left"/>
      <protection locked="0"/>
    </xf>
    <xf numFmtId="0" fontId="8" fillId="0" borderId="0" xfId="0"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horizontal="center" vertical="center" wrapText="1"/>
    </xf>
    <xf numFmtId="44" fontId="19" fillId="4" borderId="11" xfId="5" applyFont="1" applyFill="1" applyBorder="1" applyProtection="1">
      <protection locked="0"/>
    </xf>
    <xf numFmtId="0" fontId="19" fillId="4" borderId="8" xfId="0" applyFont="1" applyFill="1" applyBorder="1" applyProtection="1">
      <protection locked="0"/>
    </xf>
    <xf numFmtId="0" fontId="0" fillId="4" borderId="0" xfId="0" applyFill="1" applyBorder="1" applyProtection="1">
      <protection locked="0"/>
    </xf>
    <xf numFmtId="44" fontId="19" fillId="4" borderId="5" xfId="5" applyFont="1" applyFill="1" applyBorder="1" applyProtection="1">
      <protection locked="0"/>
    </xf>
    <xf numFmtId="0" fontId="19" fillId="4" borderId="34" xfId="0" applyFont="1" applyFill="1" applyBorder="1" applyProtection="1">
      <protection locked="0"/>
    </xf>
    <xf numFmtId="0" fontId="19" fillId="4" borderId="0" xfId="0" applyFont="1" applyFill="1" applyBorder="1" applyProtection="1">
      <protection locked="0"/>
    </xf>
    <xf numFmtId="0" fontId="37" fillId="0" borderId="0" xfId="0" applyFont="1" applyFill="1" applyBorder="1"/>
    <xf numFmtId="0" fontId="0" fillId="0" borderId="0" xfId="0" applyFont="1" applyFill="1" applyBorder="1" applyProtection="1"/>
    <xf numFmtId="0" fontId="7" fillId="0" borderId="8" xfId="0" applyFont="1" applyFill="1" applyBorder="1" applyAlignment="1" applyProtection="1">
      <alignment horizontal="center"/>
    </xf>
    <xf numFmtId="0" fontId="8" fillId="0" borderId="56" xfId="0" applyFont="1" applyFill="1" applyBorder="1" applyAlignment="1">
      <alignment horizontal="center"/>
    </xf>
    <xf numFmtId="0" fontId="7" fillId="0" borderId="0" xfId="0" applyFont="1" applyFill="1" applyProtection="1"/>
    <xf numFmtId="0" fontId="7" fillId="0" borderId="0" xfId="0" applyFont="1" applyFill="1"/>
    <xf numFmtId="0" fontId="0" fillId="0" borderId="0" xfId="0" applyFill="1" applyAlignment="1">
      <alignment vertical="center"/>
    </xf>
    <xf numFmtId="0" fontId="18" fillId="0" borderId="51" xfId="0" applyFont="1" applyFill="1" applyBorder="1" applyAlignment="1">
      <alignment horizontal="center" vertical="center"/>
    </xf>
    <xf numFmtId="0" fontId="18" fillId="0" borderId="23" xfId="0" applyFont="1" applyFill="1" applyBorder="1" applyAlignment="1">
      <alignment horizontal="center" vertical="center"/>
    </xf>
    <xf numFmtId="0" fontId="9" fillId="0" borderId="0" xfId="0" applyFont="1" applyBorder="1" applyAlignment="1" applyProtection="1">
      <alignment horizontal="center"/>
    </xf>
    <xf numFmtId="0" fontId="7" fillId="0" borderId="0" xfId="0" applyFont="1" applyBorder="1" applyAlignment="1" applyProtection="1">
      <alignment horizontal="center"/>
    </xf>
    <xf numFmtId="0" fontId="7" fillId="0" borderId="6" xfId="0" applyFont="1" applyBorder="1" applyAlignment="1" applyProtection="1">
      <alignment horizontal="center"/>
    </xf>
    <xf numFmtId="0" fontId="9" fillId="0" borderId="6" xfId="0" applyFont="1" applyBorder="1" applyAlignment="1" applyProtection="1">
      <alignment horizontal="center"/>
    </xf>
    <xf numFmtId="0" fontId="7" fillId="0" borderId="8" xfId="0" applyFont="1" applyFill="1" applyBorder="1" applyAlignment="1" applyProtection="1">
      <alignment horizontal="center" vertical="top"/>
    </xf>
    <xf numFmtId="0" fontId="8" fillId="0" borderId="0" xfId="0" applyFont="1" applyFill="1"/>
    <xf numFmtId="44" fontId="19" fillId="4" borderId="11" xfId="5" applyNumberFormat="1" applyFont="1" applyFill="1" applyBorder="1" applyProtection="1">
      <protection locked="0"/>
    </xf>
    <xf numFmtId="44" fontId="19" fillId="4" borderId="5" xfId="5" applyNumberFormat="1" applyFont="1" applyFill="1" applyBorder="1" applyProtection="1">
      <protection locked="0"/>
    </xf>
    <xf numFmtId="44" fontId="19" fillId="4" borderId="5" xfId="0" applyNumberFormat="1" applyFont="1" applyFill="1" applyBorder="1" applyProtection="1">
      <protection locked="0"/>
    </xf>
    <xf numFmtId="0" fontId="12" fillId="0" borderId="29" xfId="0" applyFont="1" applyFill="1" applyBorder="1" applyAlignment="1">
      <alignment horizontal="center" vertical="center"/>
    </xf>
    <xf numFmtId="0" fontId="12" fillId="0" borderId="0" xfId="0" applyFont="1" applyFill="1" applyBorder="1"/>
    <xf numFmtId="0" fontId="8" fillId="0" borderId="8" xfId="0" applyFont="1" applyFill="1" applyBorder="1"/>
    <xf numFmtId="0" fontId="30" fillId="0" borderId="0" xfId="0" applyFont="1" applyFill="1" applyBorder="1"/>
    <xf numFmtId="0" fontId="7" fillId="0" borderId="60" xfId="0" quotePrefix="1" applyFont="1" applyFill="1" applyBorder="1" applyAlignment="1">
      <alignment horizontal="center"/>
    </xf>
    <xf numFmtId="0" fontId="7" fillId="0" borderId="11" xfId="0" quotePrefix="1" applyFont="1" applyFill="1" applyBorder="1" applyAlignment="1">
      <alignment horizontal="center"/>
    </xf>
    <xf numFmtId="0" fontId="0" fillId="0" borderId="11" xfId="0" applyFill="1" applyBorder="1" applyAlignment="1">
      <alignment horizontal="center"/>
    </xf>
    <xf numFmtId="0" fontId="0" fillId="0" borderId="86" xfId="0" applyFill="1" applyBorder="1" applyAlignment="1">
      <alignment horizontal="center"/>
    </xf>
    <xf numFmtId="0" fontId="7" fillId="0" borderId="11" xfId="0" applyFont="1" applyFill="1" applyBorder="1" applyAlignment="1">
      <alignment horizontal="center"/>
    </xf>
    <xf numFmtId="0" fontId="18" fillId="0" borderId="82" xfId="0" applyFont="1" applyFill="1" applyBorder="1" applyAlignment="1">
      <alignment horizontal="center" vertical="center"/>
    </xf>
    <xf numFmtId="0" fontId="8" fillId="0" borderId="13" xfId="0" applyFont="1" applyFill="1" applyBorder="1" applyAlignment="1">
      <alignment horizontal="center"/>
    </xf>
    <xf numFmtId="0" fontId="7" fillId="0" borderId="63" xfId="0" applyFont="1" applyFill="1" applyBorder="1" applyAlignment="1">
      <alignment horizontal="center"/>
    </xf>
    <xf numFmtId="49" fontId="0" fillId="0" borderId="37" xfId="0" quotePrefix="1" applyNumberFormat="1" applyFill="1" applyBorder="1" applyAlignment="1" applyProtection="1">
      <alignment horizontal="center"/>
    </xf>
    <xf numFmtId="167" fontId="31" fillId="0" borderId="0" xfId="5" applyNumberFormat="1" applyFont="1" applyFill="1" applyBorder="1" applyProtection="1"/>
    <xf numFmtId="49" fontId="0" fillId="0" borderId="37" xfId="0" applyNumberFormat="1" applyFill="1" applyBorder="1" applyAlignment="1" applyProtection="1">
      <alignment horizontal="center"/>
    </xf>
    <xf numFmtId="49" fontId="7" fillId="0" borderId="37" xfId="0" applyNumberFormat="1" applyFont="1" applyFill="1" applyBorder="1" applyAlignment="1" applyProtection="1">
      <alignment horizontal="center"/>
    </xf>
    <xf numFmtId="0" fontId="7" fillId="0" borderId="0" xfId="0" applyFont="1" applyFill="1" applyBorder="1" applyProtection="1"/>
    <xf numFmtId="0" fontId="0" fillId="0" borderId="6" xfId="0" applyFill="1" applyBorder="1" applyAlignment="1" applyProtection="1">
      <alignment horizontal="center"/>
    </xf>
    <xf numFmtId="0" fontId="0" fillId="0" borderId="27" xfId="0" applyFill="1" applyBorder="1" applyProtection="1"/>
    <xf numFmtId="49" fontId="7" fillId="0" borderId="40" xfId="0" quotePrefix="1" applyNumberFormat="1" applyFont="1" applyFill="1" applyBorder="1" applyAlignment="1" applyProtection="1">
      <alignment horizontal="center"/>
    </xf>
    <xf numFmtId="49" fontId="7" fillId="0" borderId="8" xfId="0" quotePrefix="1" applyNumberFormat="1" applyFont="1" applyFill="1" applyBorder="1" applyAlignment="1" applyProtection="1">
      <alignment horizontal="center"/>
    </xf>
    <xf numFmtId="0" fontId="47" fillId="0" borderId="0" xfId="0" applyFont="1" applyAlignment="1" applyProtection="1">
      <alignment vertical="center"/>
    </xf>
    <xf numFmtId="0" fontId="54" fillId="0" borderId="0" xfId="0" applyFont="1" applyAlignment="1" applyProtection="1">
      <alignment vertical="center"/>
    </xf>
    <xf numFmtId="0" fontId="7" fillId="0" borderId="0" xfId="0" applyFont="1" applyProtection="1"/>
    <xf numFmtId="0" fontId="8" fillId="0" borderId="0" xfId="0" applyFont="1" applyProtection="1"/>
    <xf numFmtId="0" fontId="37" fillId="0" borderId="0" xfId="0" applyFont="1" applyFill="1" applyProtection="1"/>
    <xf numFmtId="167" fontId="19" fillId="0" borderId="27" xfId="5" applyNumberFormat="1" applyFont="1" applyBorder="1" applyProtection="1"/>
    <xf numFmtId="0" fontId="15" fillId="0" borderId="0" xfId="0" applyFont="1" applyAlignment="1" applyProtection="1">
      <alignment horizontal="center"/>
    </xf>
    <xf numFmtId="0" fontId="15" fillId="0" borderId="0" xfId="0" applyFont="1" applyBorder="1" applyAlignment="1" applyProtection="1">
      <alignment horizontal="center"/>
    </xf>
    <xf numFmtId="49" fontId="15" fillId="0" borderId="0" xfId="0" applyNumberFormat="1" applyFont="1" applyAlignment="1" applyProtection="1">
      <alignment horizontal="center"/>
    </xf>
    <xf numFmtId="43" fontId="15" fillId="0" borderId="0" xfId="2" applyFont="1" applyProtection="1"/>
    <xf numFmtId="0" fontId="17" fillId="0" borderId="0" xfId="0" applyFont="1" applyFill="1" applyBorder="1" applyAlignment="1" applyProtection="1">
      <alignment vertical="center" wrapText="1"/>
    </xf>
    <xf numFmtId="0" fontId="15" fillId="0" borderId="0" xfId="0" applyFont="1" applyBorder="1" applyAlignment="1" applyProtection="1">
      <alignment wrapText="1"/>
    </xf>
    <xf numFmtId="166" fontId="13" fillId="0" borderId="0" xfId="19" applyNumberFormat="1" applyFont="1" applyFill="1" applyBorder="1" applyAlignment="1" applyProtection="1">
      <alignment horizontal="right"/>
    </xf>
    <xf numFmtId="0" fontId="15" fillId="0" borderId="0" xfId="0" applyFont="1" applyAlignment="1" applyProtection="1">
      <alignment wrapText="1"/>
    </xf>
    <xf numFmtId="49" fontId="15" fillId="5" borderId="22" xfId="0" applyNumberFormat="1" applyFont="1" applyFill="1" applyBorder="1" applyAlignment="1">
      <alignment horizontal="left" vertical="top"/>
    </xf>
    <xf numFmtId="0" fontId="15" fillId="0" borderId="21" xfId="0" applyFont="1" applyFill="1" applyBorder="1" applyAlignment="1">
      <alignment vertical="top" wrapText="1"/>
    </xf>
    <xf numFmtId="0" fontId="15" fillId="0" borderId="22" xfId="0" applyFont="1" applyFill="1" applyBorder="1" applyAlignment="1">
      <alignment vertical="top" wrapText="1"/>
    </xf>
    <xf numFmtId="0" fontId="56" fillId="0" borderId="0" xfId="0" applyFont="1" applyProtection="1"/>
    <xf numFmtId="0" fontId="56" fillId="0" borderId="0" xfId="0" applyFont="1" applyFill="1" applyBorder="1" applyProtection="1"/>
    <xf numFmtId="167" fontId="12" fillId="0" borderId="32" xfId="5" applyNumberFormat="1" applyFont="1" applyFill="1" applyBorder="1" applyAlignment="1" applyProtection="1">
      <alignment horizontal="center" vertical="center"/>
    </xf>
    <xf numFmtId="167" fontId="56" fillId="0" borderId="21" xfId="5" applyNumberFormat="1" applyFont="1" applyFill="1" applyBorder="1" applyAlignment="1" applyProtection="1">
      <alignment vertical="center"/>
    </xf>
    <xf numFmtId="167" fontId="58" fillId="4" borderId="16" xfId="5" applyNumberFormat="1" applyFont="1" applyFill="1" applyBorder="1" applyAlignment="1" applyProtection="1">
      <alignment vertical="center"/>
      <protection locked="0"/>
    </xf>
    <xf numFmtId="167" fontId="12" fillId="0" borderId="82" xfId="0" applyNumberFormat="1" applyFont="1" applyBorder="1" applyAlignment="1" applyProtection="1">
      <alignment vertical="center"/>
    </xf>
    <xf numFmtId="167" fontId="12" fillId="0" borderId="0" xfId="0" applyNumberFormat="1" applyFont="1" applyBorder="1" applyAlignment="1" applyProtection="1">
      <alignment vertical="center"/>
    </xf>
    <xf numFmtId="167" fontId="56" fillId="6" borderId="21" xfId="5" applyNumberFormat="1" applyFont="1" applyFill="1" applyBorder="1" applyAlignment="1" applyProtection="1">
      <alignment vertical="center"/>
    </xf>
    <xf numFmtId="167" fontId="58" fillId="7" borderId="21" xfId="5" applyNumberFormat="1" applyFont="1" applyFill="1" applyBorder="1" applyAlignment="1" applyProtection="1">
      <alignment vertical="center"/>
      <protection locked="0"/>
    </xf>
    <xf numFmtId="167" fontId="58" fillId="4" borderId="21" xfId="5" applyNumberFormat="1" applyFont="1" applyFill="1" applyBorder="1" applyAlignment="1" applyProtection="1">
      <alignment vertical="center"/>
      <protection locked="0"/>
    </xf>
    <xf numFmtId="167" fontId="58" fillId="7" borderId="16" xfId="5" applyNumberFormat="1" applyFont="1" applyFill="1" applyBorder="1" applyAlignment="1" applyProtection="1">
      <alignment vertical="center"/>
      <protection locked="0"/>
    </xf>
    <xf numFmtId="164" fontId="12" fillId="0" borderId="82" xfId="2" applyNumberFormat="1" applyFont="1" applyBorder="1" applyAlignment="1" applyProtection="1">
      <alignment vertical="center"/>
    </xf>
    <xf numFmtId="44" fontId="56" fillId="0" borderId="21" xfId="5" applyFont="1" applyFill="1" applyBorder="1" applyAlignment="1" applyProtection="1">
      <alignment vertical="center"/>
    </xf>
    <xf numFmtId="44" fontId="56" fillId="0" borderId="16" xfId="5" applyFont="1" applyFill="1" applyBorder="1" applyAlignment="1" applyProtection="1">
      <alignment vertical="center"/>
    </xf>
    <xf numFmtId="44" fontId="12" fillId="0" borderId="82" xfId="5" applyFont="1" applyBorder="1" applyAlignment="1" applyProtection="1">
      <alignment vertical="center"/>
    </xf>
    <xf numFmtId="44" fontId="12" fillId="0" borderId="0" xfId="5" applyFont="1" applyBorder="1" applyAlignment="1" applyProtection="1">
      <alignment vertical="center"/>
    </xf>
    <xf numFmtId="44" fontId="56" fillId="6" borderId="21" xfId="5" applyFont="1" applyFill="1" applyBorder="1" applyAlignment="1" applyProtection="1">
      <alignment vertical="center"/>
    </xf>
    <xf numFmtId="10" fontId="12" fillId="0" borderId="82" xfId="20" applyNumberFormat="1" applyFont="1" applyBorder="1" applyAlignment="1" applyProtection="1">
      <alignment vertical="center"/>
    </xf>
    <xf numFmtId="0" fontId="8" fillId="0" borderId="0" xfId="0" applyFont="1" applyFill="1" applyBorder="1" applyProtection="1"/>
    <xf numFmtId="0" fontId="7" fillId="0" borderId="86" xfId="0" applyFont="1" applyFill="1" applyBorder="1" applyAlignment="1">
      <alignment horizontal="center"/>
    </xf>
    <xf numFmtId="167" fontId="15" fillId="0" borderId="48" xfId="5" applyNumberFormat="1" applyFont="1" applyBorder="1" applyProtection="1"/>
    <xf numFmtId="167" fontId="15" fillId="0" borderId="34" xfId="5" applyNumberFormat="1" applyFont="1" applyBorder="1" applyProtection="1"/>
    <xf numFmtId="0" fontId="7" fillId="0" borderId="0" xfId="17"/>
    <xf numFmtId="0" fontId="7" fillId="0" borderId="19" xfId="0" applyFont="1" applyFill="1" applyBorder="1" applyAlignment="1"/>
    <xf numFmtId="0" fontId="7" fillId="0" borderId="21" xfId="0" applyFont="1" applyFill="1" applyBorder="1" applyAlignment="1"/>
    <xf numFmtId="0" fontId="7" fillId="0" borderId="16" xfId="0" applyFont="1" applyFill="1" applyBorder="1" applyAlignment="1"/>
    <xf numFmtId="0" fontId="0" fillId="0" borderId="0" xfId="0" applyFill="1" applyAlignment="1"/>
    <xf numFmtId="0" fontId="0" fillId="0" borderId="25" xfId="0" applyFill="1" applyBorder="1" applyAlignment="1"/>
    <xf numFmtId="0" fontId="0" fillId="0" borderId="21" xfId="0" applyFill="1" applyBorder="1" applyAlignment="1"/>
    <xf numFmtId="0" fontId="0" fillId="0" borderId="0" xfId="0" applyFill="1" applyBorder="1" applyAlignment="1"/>
    <xf numFmtId="0" fontId="7" fillId="0" borderId="0" xfId="0" applyFont="1" applyFill="1" applyBorder="1" applyAlignment="1"/>
    <xf numFmtId="0" fontId="0" fillId="0" borderId="16" xfId="0" applyFill="1" applyBorder="1" applyAlignment="1"/>
    <xf numFmtId="0" fontId="7" fillId="0" borderId="57" xfId="0" applyFont="1" applyFill="1" applyBorder="1" applyAlignment="1"/>
    <xf numFmtId="167" fontId="19" fillId="7" borderId="21" xfId="5" applyNumberFormat="1" applyFont="1" applyFill="1" applyBorder="1" applyProtection="1">
      <protection locked="0"/>
    </xf>
    <xf numFmtId="164" fontId="19" fillId="4" borderId="29" xfId="2" applyNumberFormat="1" applyFont="1" applyFill="1" applyBorder="1" applyProtection="1">
      <protection locked="0"/>
    </xf>
    <xf numFmtId="164" fontId="19" fillId="4" borderId="5" xfId="2" applyNumberFormat="1" applyFont="1" applyFill="1" applyBorder="1" applyProtection="1">
      <protection locked="0"/>
    </xf>
    <xf numFmtId="164" fontId="19" fillId="4" borderId="27" xfId="2" applyNumberFormat="1" applyFont="1" applyFill="1" applyBorder="1" applyProtection="1">
      <protection locked="0"/>
    </xf>
    <xf numFmtId="164" fontId="19" fillId="4" borderId="0" xfId="2" applyNumberFormat="1" applyFont="1" applyFill="1" applyBorder="1" applyProtection="1">
      <protection locked="0"/>
    </xf>
    <xf numFmtId="167" fontId="19" fillId="4" borderId="21" xfId="5" applyNumberFormat="1" applyFont="1" applyFill="1" applyBorder="1" applyProtection="1">
      <protection locked="0"/>
    </xf>
    <xf numFmtId="0" fontId="9" fillId="0" borderId="0" xfId="0" applyFont="1" applyFill="1" applyBorder="1" applyAlignment="1" applyProtection="1">
      <alignment horizontal="left"/>
    </xf>
    <xf numFmtId="0" fontId="15" fillId="0" borderId="22" xfId="0" applyFont="1" applyBorder="1" applyAlignment="1">
      <alignment vertical="top" wrapText="1"/>
    </xf>
    <xf numFmtId="0" fontId="7" fillId="0" borderId="87" xfId="0" applyFont="1" applyFill="1" applyBorder="1" applyAlignment="1">
      <alignment horizont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26" xfId="0" applyFont="1" applyFill="1" applyBorder="1" applyAlignment="1">
      <alignment vertical="center"/>
    </xf>
    <xf numFmtId="0" fontId="0" fillId="0" borderId="21" xfId="0" applyFill="1" applyBorder="1" applyAlignment="1">
      <alignment horizontal="left" vertical="center"/>
    </xf>
    <xf numFmtId="0" fontId="56" fillId="0" borderId="0" xfId="0" applyFont="1" applyFill="1" applyProtection="1"/>
    <xf numFmtId="167" fontId="56" fillId="0" borderId="52" xfId="5" applyNumberFormat="1" applyFont="1" applyFill="1" applyBorder="1" applyAlignment="1" applyProtection="1">
      <alignment horizontal="left" vertical="center"/>
    </xf>
    <xf numFmtId="167" fontId="56" fillId="0" borderId="47" xfId="5" applyNumberFormat="1" applyFont="1" applyFill="1" applyBorder="1" applyAlignment="1" applyProtection="1">
      <alignment horizontal="left" vertical="center"/>
    </xf>
    <xf numFmtId="167" fontId="56" fillId="0" borderId="33" xfId="5" applyNumberFormat="1" applyFont="1" applyFill="1" applyBorder="1" applyAlignment="1" applyProtection="1">
      <alignment vertical="center"/>
    </xf>
    <xf numFmtId="167" fontId="12" fillId="0" borderId="82" xfId="0" applyNumberFormat="1" applyFont="1" applyFill="1" applyBorder="1" applyAlignment="1" applyProtection="1">
      <alignment vertical="center"/>
    </xf>
    <xf numFmtId="0" fontId="38" fillId="0" borderId="0" xfId="0" applyFont="1" applyFill="1" applyBorder="1" applyAlignment="1" applyProtection="1">
      <alignment horizontal="center"/>
    </xf>
    <xf numFmtId="49" fontId="7" fillId="0" borderId="9" xfId="0" quotePrefix="1" applyNumberFormat="1" applyFont="1" applyFill="1" applyBorder="1" applyAlignment="1" applyProtection="1">
      <alignment horizontal="center"/>
    </xf>
    <xf numFmtId="0" fontId="38" fillId="0" borderId="6" xfId="0" applyFont="1" applyFill="1" applyBorder="1" applyAlignment="1" applyProtection="1">
      <alignment horizontal="center"/>
    </xf>
    <xf numFmtId="164" fontId="19" fillId="10" borderId="0" xfId="2" applyNumberFormat="1" applyFont="1" applyFill="1" applyBorder="1" applyProtection="1">
      <protection locked="0"/>
    </xf>
    <xf numFmtId="164" fontId="19" fillId="10" borderId="5" xfId="2" applyNumberFormat="1" applyFont="1" applyFill="1" applyBorder="1" applyProtection="1">
      <protection locked="0"/>
    </xf>
    <xf numFmtId="164" fontId="19" fillId="10" borderId="6" xfId="2" applyNumberFormat="1" applyFont="1" applyFill="1" applyBorder="1" applyProtection="1">
      <protection locked="0"/>
    </xf>
    <xf numFmtId="164" fontId="19" fillId="10" borderId="7" xfId="2" applyNumberFormat="1" applyFont="1" applyFill="1" applyBorder="1" applyProtection="1">
      <protection locked="0"/>
    </xf>
    <xf numFmtId="164" fontId="19" fillId="10" borderId="27" xfId="2" applyNumberFormat="1" applyFont="1" applyFill="1" applyBorder="1" applyProtection="1">
      <protection locked="0"/>
    </xf>
    <xf numFmtId="164" fontId="19" fillId="10" borderId="29" xfId="2" applyNumberFormat="1" applyFont="1" applyFill="1" applyBorder="1" applyProtection="1">
      <protection locked="0"/>
    </xf>
    <xf numFmtId="0" fontId="15" fillId="0" borderId="0" xfId="0" applyFont="1" applyFill="1" applyBorder="1" applyProtection="1"/>
    <xf numFmtId="44" fontId="16" fillId="10" borderId="0" xfId="5" applyFont="1" applyFill="1" applyBorder="1" applyAlignment="1" applyProtection="1">
      <alignment horizontal="left"/>
      <protection locked="0"/>
    </xf>
    <xf numFmtId="44" fontId="16" fillId="10" borderId="0" xfId="5" applyFont="1" applyFill="1" applyBorder="1" applyAlignment="1" applyProtection="1">
      <alignment horizontal="right"/>
      <protection locked="0"/>
    </xf>
    <xf numFmtId="164" fontId="16" fillId="10" borderId="0" xfId="2" applyNumberFormat="1" applyFont="1" applyFill="1" applyBorder="1" applyAlignment="1" applyProtection="1">
      <alignment horizontal="left"/>
      <protection locked="0"/>
    </xf>
    <xf numFmtId="43" fontId="16" fillId="10" borderId="0" xfId="2" applyFont="1" applyFill="1" applyBorder="1" applyAlignment="1" applyProtection="1">
      <alignment horizontal="left"/>
      <protection locked="0"/>
    </xf>
    <xf numFmtId="44" fontId="16" fillId="10" borderId="27" xfId="5" applyFont="1" applyFill="1" applyBorder="1" applyAlignment="1" applyProtection="1">
      <alignment horizontal="left"/>
      <protection locked="0"/>
    </xf>
    <xf numFmtId="44" fontId="16" fillId="10" borderId="27" xfId="5" applyFont="1" applyFill="1" applyBorder="1" applyAlignment="1" applyProtection="1">
      <alignment horizontal="right"/>
      <protection locked="0"/>
    </xf>
    <xf numFmtId="164" fontId="16" fillId="10" borderId="27" xfId="2" applyNumberFormat="1" applyFont="1" applyFill="1" applyBorder="1" applyAlignment="1" applyProtection="1">
      <alignment horizontal="left"/>
      <protection locked="0"/>
    </xf>
    <xf numFmtId="43" fontId="16" fillId="10" borderId="27" xfId="2" applyFont="1" applyFill="1" applyBorder="1" applyAlignment="1" applyProtection="1">
      <alignment horizontal="left"/>
      <protection locked="0"/>
    </xf>
    <xf numFmtId="0" fontId="13" fillId="0" borderId="3" xfId="19" applyFont="1" applyFill="1" applyBorder="1" applyAlignment="1" applyProtection="1">
      <alignment horizontal="center"/>
    </xf>
    <xf numFmtId="0" fontId="15" fillId="0" borderId="9" xfId="19" applyNumberFormat="1" applyFont="1" applyFill="1" applyBorder="1" applyAlignment="1" applyProtection="1">
      <alignment horizontal="center"/>
    </xf>
    <xf numFmtId="164" fontId="15" fillId="0" borderId="7" xfId="2" quotePrefix="1" applyNumberFormat="1" applyFont="1" applyFill="1" applyBorder="1" applyAlignment="1" applyProtection="1">
      <alignment horizontal="right"/>
    </xf>
    <xf numFmtId="0" fontId="7" fillId="0" borderId="0" xfId="0" applyFont="1" applyProtection="1">
      <protection locked="0"/>
    </xf>
    <xf numFmtId="167" fontId="19" fillId="10" borderId="0" xfId="5" applyNumberFormat="1" applyFont="1" applyFill="1" applyBorder="1" applyProtection="1">
      <protection locked="0"/>
    </xf>
    <xf numFmtId="0" fontId="0" fillId="0" borderId="7" xfId="0" applyFill="1" applyBorder="1" applyProtection="1"/>
    <xf numFmtId="0" fontId="29" fillId="0" borderId="52" xfId="0" applyFont="1" applyFill="1" applyBorder="1" applyAlignment="1" applyProtection="1">
      <alignment horizontal="center" wrapText="1"/>
    </xf>
    <xf numFmtId="0" fontId="29" fillId="0" borderId="6" xfId="0" applyFont="1" applyFill="1" applyBorder="1" applyAlignment="1" applyProtection="1">
      <alignment horizontal="center" wrapText="1"/>
    </xf>
    <xf numFmtId="0" fontId="29" fillId="0" borderId="6" xfId="19" applyFont="1" applyFill="1" applyBorder="1" applyAlignment="1" applyProtection="1">
      <alignment horizontal="center" wrapText="1"/>
    </xf>
    <xf numFmtId="0" fontId="29" fillId="0" borderId="47" xfId="19" applyFont="1" applyFill="1" applyBorder="1" applyAlignment="1" applyProtection="1">
      <alignment horizontal="center" wrapText="1"/>
    </xf>
    <xf numFmtId="49" fontId="0" fillId="0" borderId="0" xfId="0" applyNumberFormat="1" applyFill="1" applyBorder="1" applyAlignment="1" applyProtection="1">
      <alignment horizontal="center"/>
    </xf>
    <xf numFmtId="0" fontId="7" fillId="0" borderId="0" xfId="0" applyFont="1" applyAlignment="1" applyProtection="1">
      <alignment vertical="center"/>
    </xf>
    <xf numFmtId="0" fontId="7" fillId="0" borderId="0" xfId="0" applyFont="1" applyFill="1" applyAlignment="1" applyProtection="1">
      <alignment vertical="center"/>
    </xf>
    <xf numFmtId="0" fontId="54" fillId="0" borderId="0" xfId="0" applyFont="1" applyFill="1" applyAlignment="1" applyProtection="1">
      <alignment vertical="center"/>
    </xf>
    <xf numFmtId="167" fontId="58" fillId="10" borderId="33" xfId="5" applyNumberFormat="1" applyFont="1" applyFill="1" applyBorder="1" applyAlignment="1" applyProtection="1">
      <alignment vertical="center"/>
      <protection locked="0"/>
    </xf>
    <xf numFmtId="49" fontId="9" fillId="0" borderId="0" xfId="0" applyNumberFormat="1" applyFont="1" applyAlignment="1" applyProtection="1">
      <alignment horizontal="center"/>
    </xf>
    <xf numFmtId="0" fontId="9" fillId="0" borderId="0" xfId="0" applyFont="1" applyProtection="1"/>
    <xf numFmtId="0" fontId="30" fillId="0" borderId="0" xfId="0" applyFont="1" applyAlignment="1" applyProtection="1">
      <alignment vertical="center"/>
    </xf>
    <xf numFmtId="49" fontId="31" fillId="0" borderId="0" xfId="0" applyNumberFormat="1" applyFont="1" applyAlignment="1" applyProtection="1">
      <alignment horizontal="center" vertical="center"/>
    </xf>
    <xf numFmtId="0" fontId="31" fillId="0" borderId="0" xfId="0" applyFont="1" applyAlignment="1" applyProtection="1">
      <alignment vertical="center"/>
    </xf>
    <xf numFmtId="0" fontId="37" fillId="0" borderId="0" xfId="0" applyFont="1" applyFill="1" applyBorder="1" applyProtection="1"/>
    <xf numFmtId="49" fontId="8" fillId="0" borderId="32" xfId="0" applyNumberFormat="1" applyFont="1" applyBorder="1" applyAlignment="1" applyProtection="1">
      <alignment horizontal="centerContinuous" vertical="center" wrapText="1"/>
    </xf>
    <xf numFmtId="49" fontId="8" fillId="0" borderId="22" xfId="0" applyNumberFormat="1" applyFont="1" applyBorder="1" applyAlignment="1" applyProtection="1">
      <alignment horizontal="centerContinuous" vertical="center" wrapText="1"/>
    </xf>
    <xf numFmtId="0" fontId="8" fillId="0" borderId="32" xfId="0" applyFont="1" applyBorder="1" applyAlignment="1" applyProtection="1">
      <alignment vertical="center"/>
    </xf>
    <xf numFmtId="0" fontId="8" fillId="0" borderId="2" xfId="0" applyFont="1" applyBorder="1" applyAlignment="1" applyProtection="1">
      <alignment vertical="center"/>
    </xf>
    <xf numFmtId="0" fontId="8" fillId="0" borderId="22" xfId="0" applyFont="1" applyBorder="1" applyAlignment="1" applyProtection="1">
      <alignment horizontal="left" vertical="center"/>
    </xf>
    <xf numFmtId="0" fontId="8" fillId="0" borderId="21" xfId="0" applyFont="1" applyFill="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9" fillId="0" borderId="0" xfId="0" applyFont="1" applyAlignment="1" applyProtection="1">
      <alignment wrapText="1"/>
    </xf>
    <xf numFmtId="49" fontId="8" fillId="5" borderId="32" xfId="0" applyNumberFormat="1" applyFont="1" applyFill="1" applyBorder="1" applyAlignment="1" applyProtection="1">
      <alignment horizontal="left"/>
    </xf>
    <xf numFmtId="49" fontId="8" fillId="5" borderId="22" xfId="0" applyNumberFormat="1" applyFont="1" applyFill="1" applyBorder="1" applyAlignment="1" applyProtection="1">
      <alignment horizontal="left"/>
    </xf>
    <xf numFmtId="0" fontId="8" fillId="0" borderId="32" xfId="0" applyFont="1" applyBorder="1" applyAlignment="1" applyProtection="1"/>
    <xf numFmtId="0" fontId="8" fillId="0" borderId="34" xfId="0" applyFont="1" applyBorder="1" applyAlignment="1" applyProtection="1"/>
    <xf numFmtId="0" fontId="9" fillId="0" borderId="20" xfId="0" applyFont="1" applyBorder="1" applyProtection="1"/>
    <xf numFmtId="167" fontId="9" fillId="6" borderId="21" xfId="5" applyNumberFormat="1" applyFont="1" applyFill="1" applyBorder="1" applyProtection="1"/>
    <xf numFmtId="49" fontId="31" fillId="5" borderId="32" xfId="0" applyNumberFormat="1" applyFont="1" applyFill="1" applyBorder="1" applyAlignment="1" applyProtection="1">
      <alignment horizontal="left"/>
    </xf>
    <xf numFmtId="49" fontId="31" fillId="5" borderId="22" xfId="0" applyNumberFormat="1" applyFont="1" applyFill="1" applyBorder="1" applyAlignment="1" applyProtection="1">
      <alignment horizontal="left"/>
    </xf>
    <xf numFmtId="0" fontId="31" fillId="0" borderId="32" xfId="0" applyFont="1" applyFill="1" applyBorder="1" applyAlignment="1" applyProtection="1"/>
    <xf numFmtId="0" fontId="31" fillId="0" borderId="2" xfId="0" applyFont="1" applyFill="1" applyBorder="1" applyAlignment="1" applyProtection="1"/>
    <xf numFmtId="0" fontId="31" fillId="0" borderId="22" xfId="0" applyFont="1" applyFill="1" applyBorder="1" applyProtection="1"/>
    <xf numFmtId="167" fontId="34" fillId="0" borderId="21" xfId="5" applyNumberFormat="1" applyFont="1" applyFill="1" applyBorder="1" applyProtection="1"/>
    <xf numFmtId="49" fontId="7" fillId="5" borderId="22" xfId="0" applyNumberFormat="1" applyFont="1" applyFill="1" applyBorder="1" applyAlignment="1" applyProtection="1">
      <alignment horizontal="left"/>
    </xf>
    <xf numFmtId="0" fontId="7" fillId="0" borderId="32" xfId="0" applyFont="1" applyFill="1" applyBorder="1" applyAlignment="1" applyProtection="1"/>
    <xf numFmtId="0" fontId="8" fillId="0" borderId="32" xfId="0" applyFont="1" applyFill="1" applyBorder="1" applyAlignment="1" applyProtection="1"/>
    <xf numFmtId="0" fontId="9" fillId="0" borderId="2" xfId="0" applyFont="1" applyFill="1" applyBorder="1" applyAlignment="1" applyProtection="1"/>
    <xf numFmtId="0" fontId="9" fillId="0" borderId="22" xfId="0" applyFont="1" applyFill="1" applyBorder="1" applyProtection="1"/>
    <xf numFmtId="49" fontId="9" fillId="5" borderId="22" xfId="0" applyNumberFormat="1" applyFont="1" applyFill="1" applyBorder="1" applyAlignment="1" applyProtection="1">
      <alignment horizontal="left"/>
    </xf>
    <xf numFmtId="0" fontId="9" fillId="0" borderId="32" xfId="0" applyFont="1" applyFill="1" applyBorder="1" applyAlignment="1" applyProtection="1"/>
    <xf numFmtId="167" fontId="31" fillId="0" borderId="21" xfId="5" applyNumberFormat="1" applyFont="1" applyFill="1" applyBorder="1" applyProtection="1"/>
    <xf numFmtId="0" fontId="34" fillId="0" borderId="0" xfId="0" applyFont="1" applyProtection="1"/>
    <xf numFmtId="49" fontId="34" fillId="5" borderId="32" xfId="0" applyNumberFormat="1" applyFont="1" applyFill="1" applyBorder="1" applyAlignment="1" applyProtection="1">
      <alignment horizontal="left"/>
    </xf>
    <xf numFmtId="49" fontId="34" fillId="5" borderId="22" xfId="0" applyNumberFormat="1" applyFont="1" applyFill="1" applyBorder="1" applyAlignment="1" applyProtection="1">
      <alignment horizontal="left"/>
    </xf>
    <xf numFmtId="0" fontId="34" fillId="0" borderId="32" xfId="0" applyFont="1" applyFill="1" applyBorder="1" applyAlignment="1" applyProtection="1"/>
    <xf numFmtId="0" fontId="34" fillId="0" borderId="2" xfId="0" applyFont="1" applyFill="1" applyBorder="1" applyAlignment="1" applyProtection="1"/>
    <xf numFmtId="0" fontId="34" fillId="0" borderId="22" xfId="0" applyFont="1" applyFill="1" applyBorder="1" applyProtection="1"/>
    <xf numFmtId="0" fontId="34" fillId="0" borderId="22" xfId="0" applyFont="1" applyFill="1" applyBorder="1" applyAlignment="1" applyProtection="1">
      <alignment wrapText="1"/>
    </xf>
    <xf numFmtId="49" fontId="31" fillId="5" borderId="36" xfId="0" applyNumberFormat="1" applyFont="1" applyFill="1" applyBorder="1" applyAlignment="1" applyProtection="1">
      <alignment horizontal="left"/>
    </xf>
    <xf numFmtId="49" fontId="31" fillId="5" borderId="17" xfId="0" applyNumberFormat="1" applyFont="1" applyFill="1" applyBorder="1" applyAlignment="1" applyProtection="1">
      <alignment horizontal="left"/>
    </xf>
    <xf numFmtId="167" fontId="31" fillId="6" borderId="21" xfId="5" applyNumberFormat="1" applyFont="1" applyFill="1" applyBorder="1" applyProtection="1"/>
    <xf numFmtId="49" fontId="34" fillId="5" borderId="37" xfId="0" applyNumberFormat="1" applyFont="1" applyFill="1" applyBorder="1" applyAlignment="1" applyProtection="1">
      <alignment horizontal="left"/>
    </xf>
    <xf numFmtId="49" fontId="34" fillId="5" borderId="18" xfId="0" applyNumberFormat="1" applyFont="1" applyFill="1" applyBorder="1" applyAlignment="1" applyProtection="1">
      <alignment horizontal="left"/>
    </xf>
    <xf numFmtId="49" fontId="34" fillId="5" borderId="35" xfId="0" applyNumberFormat="1" applyFont="1" applyFill="1" applyBorder="1" applyAlignment="1" applyProtection="1">
      <alignment horizontal="left"/>
    </xf>
    <xf numFmtId="49" fontId="34" fillId="5" borderId="20" xfId="0" applyNumberFormat="1" applyFont="1" applyFill="1" applyBorder="1" applyAlignment="1" applyProtection="1">
      <alignment horizontal="left"/>
    </xf>
    <xf numFmtId="0" fontId="8" fillId="0" borderId="2" xfId="0" applyFont="1" applyBorder="1" applyAlignment="1" applyProtection="1"/>
    <xf numFmtId="0" fontId="8" fillId="0" borderId="22" xfId="0" applyFont="1" applyBorder="1" applyProtection="1"/>
    <xf numFmtId="49" fontId="31" fillId="0" borderId="0" xfId="0" applyNumberFormat="1" applyFont="1" applyAlignment="1" applyProtection="1">
      <alignment horizontal="center"/>
    </xf>
    <xf numFmtId="49" fontId="25" fillId="0" borderId="0" xfId="0" applyNumberFormat="1" applyFont="1" applyAlignment="1" applyProtection="1">
      <alignment horizontal="left"/>
    </xf>
    <xf numFmtId="49" fontId="7" fillId="0" borderId="0" xfId="0" applyNumberFormat="1" applyFont="1" applyFill="1" applyAlignment="1" applyProtection="1">
      <alignment horizontal="left"/>
    </xf>
    <xf numFmtId="49" fontId="31" fillId="0" borderId="0" xfId="0" applyNumberFormat="1" applyFont="1" applyFill="1" applyAlignment="1" applyProtection="1">
      <alignment horizontal="center"/>
    </xf>
    <xf numFmtId="0" fontId="31" fillId="0" borderId="0" xfId="0" applyFont="1" applyFill="1" applyAlignment="1" applyProtection="1">
      <alignment horizontal="left"/>
    </xf>
    <xf numFmtId="167" fontId="31" fillId="0" borderId="0" xfId="5" applyNumberFormat="1" applyFont="1" applyFill="1" applyProtection="1"/>
    <xf numFmtId="49" fontId="31" fillId="0" borderId="0" xfId="0" applyNumberFormat="1" applyFont="1" applyAlignment="1" applyProtection="1">
      <alignment horizontal="left"/>
    </xf>
    <xf numFmtId="0" fontId="31" fillId="0" borderId="0" xfId="0" applyFont="1" applyAlignment="1" applyProtection="1">
      <alignment horizontal="left"/>
    </xf>
    <xf numFmtId="0" fontId="34" fillId="0" borderId="0" xfId="0" applyFont="1" applyAlignment="1" applyProtection="1">
      <alignment horizontal="left"/>
    </xf>
    <xf numFmtId="49" fontId="34" fillId="0" borderId="0" xfId="0" applyNumberFormat="1" applyFont="1" applyFill="1" applyAlignment="1" applyProtection="1">
      <alignment horizontal="center"/>
    </xf>
    <xf numFmtId="0" fontId="34" fillId="0" borderId="0" xfId="0" applyFont="1" applyFill="1" applyAlignment="1" applyProtection="1">
      <alignment horizontal="left"/>
    </xf>
    <xf numFmtId="167" fontId="34" fillId="0" borderId="0" xfId="5" applyNumberFormat="1" applyFont="1" applyFill="1" applyBorder="1" applyProtection="1"/>
    <xf numFmtId="49" fontId="34" fillId="0" borderId="0" xfId="0" applyNumberFormat="1" applyFont="1" applyAlignment="1" applyProtection="1">
      <alignment horizontal="left"/>
    </xf>
    <xf numFmtId="167" fontId="34" fillId="0" borderId="0" xfId="5" applyNumberFormat="1" applyFont="1" applyBorder="1" applyAlignment="1" applyProtection="1">
      <alignment horizontal="left"/>
    </xf>
    <xf numFmtId="49" fontId="34" fillId="0" borderId="0" xfId="0" applyNumberFormat="1" applyFont="1" applyAlignment="1" applyProtection="1">
      <alignment horizontal="center"/>
    </xf>
    <xf numFmtId="167" fontId="34" fillId="0" borderId="30" xfId="0" applyNumberFormat="1" applyFont="1" applyFill="1" applyBorder="1" applyProtection="1"/>
    <xf numFmtId="167" fontId="34" fillId="0" borderId="0" xfId="0" applyNumberFormat="1" applyFont="1" applyFill="1" applyProtection="1"/>
    <xf numFmtId="164" fontId="15" fillId="0" borderId="0" xfId="2" applyNumberFormat="1" applyFont="1" applyFill="1" applyBorder="1" applyAlignment="1" applyProtection="1">
      <alignment horizontal="left"/>
    </xf>
    <xf numFmtId="164" fontId="15" fillId="0" borderId="48" xfId="2" applyNumberFormat="1" applyFont="1" applyFill="1" applyBorder="1" applyAlignment="1" applyProtection="1">
      <alignment horizontal="left"/>
    </xf>
    <xf numFmtId="0" fontId="0" fillId="0" borderId="29" xfId="0" applyFill="1" applyBorder="1" applyProtection="1"/>
    <xf numFmtId="0" fontId="0" fillId="0" borderId="8" xfId="0" applyFill="1" applyBorder="1" applyAlignment="1" applyProtection="1">
      <alignment horizontal="right"/>
    </xf>
    <xf numFmtId="0" fontId="31" fillId="0" borderId="0" xfId="0" applyFont="1" applyFill="1" applyProtection="1"/>
    <xf numFmtId="0" fontId="31" fillId="0" borderId="0" xfId="18" applyFont="1" applyFill="1" applyProtection="1">
      <alignment vertical="top"/>
    </xf>
    <xf numFmtId="0" fontId="31" fillId="0" borderId="0" xfId="18" applyFont="1" applyFill="1" applyAlignment="1" applyProtection="1">
      <alignment vertical="center"/>
    </xf>
    <xf numFmtId="0" fontId="31" fillId="9" borderId="40" xfId="0" applyFont="1" applyFill="1" applyBorder="1" applyProtection="1"/>
    <xf numFmtId="0" fontId="31" fillId="9" borderId="29" xfId="0" applyFont="1" applyFill="1" applyBorder="1" applyProtection="1"/>
    <xf numFmtId="0" fontId="12" fillId="9" borderId="40" xfId="0" applyFont="1" applyFill="1" applyBorder="1" applyAlignment="1" applyProtection="1">
      <alignment vertical="center"/>
    </xf>
    <xf numFmtId="0" fontId="12" fillId="9" borderId="53" xfId="0" applyFont="1" applyFill="1" applyBorder="1" applyAlignment="1" applyProtection="1">
      <alignment vertical="center"/>
    </xf>
    <xf numFmtId="0" fontId="12" fillId="9" borderId="74" xfId="0" applyFont="1" applyFill="1" applyBorder="1" applyAlignment="1" applyProtection="1">
      <alignment vertical="center"/>
    </xf>
    <xf numFmtId="0" fontId="12" fillId="9" borderId="54" xfId="0" applyFont="1" applyFill="1" applyBorder="1" applyAlignment="1" applyProtection="1">
      <alignment horizontal="center" vertical="center"/>
    </xf>
    <xf numFmtId="0" fontId="12" fillId="9" borderId="75" xfId="0" applyFont="1" applyFill="1" applyBorder="1" applyAlignment="1" applyProtection="1">
      <alignment horizontal="center" vertical="center"/>
    </xf>
    <xf numFmtId="0" fontId="31" fillId="9" borderId="8" xfId="0" applyFont="1" applyFill="1" applyBorder="1" applyProtection="1"/>
    <xf numFmtId="0" fontId="31" fillId="9" borderId="5" xfId="0" applyFont="1" applyFill="1" applyBorder="1" applyProtection="1"/>
    <xf numFmtId="0" fontId="47" fillId="9" borderId="21" xfId="18" applyFont="1" applyFill="1" applyBorder="1" applyAlignment="1" applyProtection="1">
      <alignment horizontal="center" vertical="center"/>
    </xf>
    <xf numFmtId="0" fontId="31" fillId="9" borderId="9" xfId="0" applyFont="1" applyFill="1" applyBorder="1" applyAlignment="1" applyProtection="1">
      <alignment vertical="center"/>
    </xf>
    <xf numFmtId="0" fontId="31" fillId="9" borderId="7" xfId="0" applyFont="1" applyFill="1" applyBorder="1" applyAlignment="1" applyProtection="1">
      <alignment vertical="center"/>
    </xf>
    <xf numFmtId="0" fontId="12" fillId="9" borderId="9" xfId="0" applyFont="1" applyFill="1" applyBorder="1" applyAlignment="1" applyProtection="1">
      <alignment horizontal="center" vertical="center"/>
    </xf>
    <xf numFmtId="0" fontId="12" fillId="9" borderId="55" xfId="0" applyFont="1" applyFill="1" applyBorder="1" applyAlignment="1" applyProtection="1">
      <alignment horizontal="center" vertical="center"/>
    </xf>
    <xf numFmtId="0" fontId="12" fillId="9" borderId="76" xfId="0" applyFont="1" applyFill="1" applyBorder="1" applyAlignment="1" applyProtection="1">
      <alignment horizontal="center" vertical="center"/>
    </xf>
    <xf numFmtId="0" fontId="31" fillId="0" borderId="8" xfId="0" applyFont="1" applyBorder="1" applyProtection="1"/>
    <xf numFmtId="44" fontId="0" fillId="0" borderId="5" xfId="0" applyNumberFormat="1" applyBorder="1" applyProtection="1"/>
    <xf numFmtId="44" fontId="0" fillId="0" borderId="11" xfId="5" applyNumberFormat="1" applyFont="1" applyBorder="1" applyProtection="1"/>
    <xf numFmtId="44" fontId="0" fillId="0" borderId="10" xfId="0" applyNumberFormat="1" applyBorder="1" applyProtection="1"/>
    <xf numFmtId="44" fontId="0" fillId="0" borderId="11" xfId="5" applyFont="1" applyBorder="1" applyProtection="1"/>
    <xf numFmtId="0" fontId="31" fillId="0" borderId="0" xfId="0" applyFont="1" applyBorder="1" applyProtection="1"/>
    <xf numFmtId="0" fontId="31" fillId="0" borderId="5" xfId="0" applyFont="1" applyBorder="1" applyProtection="1"/>
    <xf numFmtId="0" fontId="15" fillId="0" borderId="32" xfId="0" applyFont="1" applyFill="1" applyBorder="1" applyAlignment="1">
      <alignment vertical="top" wrapText="1"/>
    </xf>
    <xf numFmtId="167" fontId="33" fillId="7" borderId="21" xfId="5" applyNumberFormat="1" applyFont="1" applyFill="1" applyBorder="1" applyProtection="1">
      <protection locked="0"/>
    </xf>
    <xf numFmtId="0" fontId="12" fillId="0" borderId="0" xfId="0" applyFont="1" applyBorder="1" applyProtection="1"/>
    <xf numFmtId="0" fontId="56" fillId="0" borderId="0" xfId="0" applyFont="1" applyBorder="1" applyAlignment="1" applyProtection="1">
      <alignment horizontal="center"/>
    </xf>
    <xf numFmtId="0" fontId="56" fillId="0" borderId="0" xfId="0" applyFont="1" applyBorder="1" applyProtection="1"/>
    <xf numFmtId="0" fontId="57" fillId="0" borderId="0" xfId="0" applyFont="1" applyFill="1" applyBorder="1" applyProtection="1"/>
    <xf numFmtId="0" fontId="12" fillId="0" borderId="0" xfId="0" applyFont="1" applyFill="1" applyBorder="1" applyProtection="1"/>
    <xf numFmtId="164" fontId="19" fillId="10" borderId="18" xfId="2" applyNumberFormat="1" applyFont="1" applyFill="1" applyBorder="1" applyProtection="1">
      <protection locked="0"/>
    </xf>
    <xf numFmtId="164" fontId="19" fillId="10" borderId="47" xfId="2" applyNumberFormat="1" applyFont="1" applyFill="1" applyBorder="1" applyProtection="1">
      <protection locked="0"/>
    </xf>
    <xf numFmtId="0" fontId="21" fillId="0" borderId="0" xfId="0" applyFont="1" applyFill="1" applyAlignment="1">
      <alignment horizontal="left" vertical="top" wrapText="1"/>
    </xf>
    <xf numFmtId="0" fontId="7" fillId="0" borderId="0" xfId="0" quotePrefix="1" applyFont="1" applyFill="1"/>
    <xf numFmtId="167" fontId="19" fillId="43" borderId="0" xfId="5" applyNumberFormat="1" applyFont="1" applyFill="1" applyBorder="1" applyProtection="1"/>
    <xf numFmtId="44" fontId="56" fillId="0" borderId="19" xfId="5" applyFont="1" applyFill="1" applyBorder="1" applyAlignment="1" applyProtection="1">
      <alignment vertical="center"/>
    </xf>
    <xf numFmtId="0" fontId="61" fillId="42" borderId="0" xfId="0" applyFont="1" applyFill="1" applyProtection="1"/>
    <xf numFmtId="0" fontId="31" fillId="0" borderId="0" xfId="0" applyFont="1" applyBorder="1" applyAlignment="1" applyProtection="1">
      <alignment horizontal="left" wrapText="1"/>
    </xf>
    <xf numFmtId="167" fontId="0" fillId="0" borderId="0" xfId="0" applyNumberFormat="1" applyBorder="1" applyProtection="1"/>
    <xf numFmtId="167" fontId="0" fillId="0" borderId="21" xfId="0" applyNumberFormat="1" applyBorder="1" applyAlignment="1" applyProtection="1">
      <alignment vertical="center"/>
    </xf>
    <xf numFmtId="0" fontId="0" fillId="0" borderId="0" xfId="0" applyBorder="1" applyAlignment="1" applyProtection="1">
      <alignment vertical="center"/>
    </xf>
    <xf numFmtId="167" fontId="19" fillId="4" borderId="21" xfId="5" applyNumberFormat="1" applyFont="1" applyFill="1" applyBorder="1" applyAlignment="1" applyProtection="1">
      <alignment vertical="center"/>
      <protection locked="0"/>
    </xf>
    <xf numFmtId="0" fontId="60" fillId="42" borderId="0" xfId="0" applyFont="1" applyFill="1"/>
    <xf numFmtId="0" fontId="15" fillId="0" borderId="0" xfId="44" applyFont="1" applyFill="1" applyAlignment="1" applyProtection="1">
      <alignment vertical="center"/>
    </xf>
    <xf numFmtId="0" fontId="15" fillId="0" borderId="0" xfId="44" applyFont="1" applyFill="1" applyProtection="1"/>
    <xf numFmtId="0" fontId="46" fillId="0" borderId="0" xfId="44" applyFont="1" applyFill="1" applyProtection="1"/>
    <xf numFmtId="0" fontId="7" fillId="0" borderId="0" xfId="44" applyFill="1" applyProtection="1"/>
    <xf numFmtId="0" fontId="19" fillId="4" borderId="21" xfId="5" applyNumberFormat="1" applyFont="1" applyFill="1" applyBorder="1" applyAlignment="1" applyProtection="1">
      <alignment horizontal="center" vertical="center"/>
      <protection locked="0"/>
    </xf>
    <xf numFmtId="0" fontId="19" fillId="4" borderId="42" xfId="5" applyNumberFormat="1" applyFont="1" applyFill="1" applyBorder="1" applyAlignment="1" applyProtection="1">
      <alignment horizontal="center" vertical="center"/>
      <protection locked="0"/>
    </xf>
    <xf numFmtId="0" fontId="19" fillId="4" borderId="21" xfId="5" applyNumberFormat="1" applyFont="1" applyFill="1" applyBorder="1" applyAlignment="1" applyProtection="1">
      <alignment vertical="center"/>
      <protection locked="0"/>
    </xf>
    <xf numFmtId="0" fontId="19" fillId="4" borderId="42" xfId="5" applyNumberFormat="1" applyFont="1" applyFill="1" applyBorder="1" applyAlignment="1" applyProtection="1">
      <alignment vertical="center"/>
      <protection locked="0"/>
    </xf>
    <xf numFmtId="164" fontId="31" fillId="0" borderId="0" xfId="2" applyNumberFormat="1" applyFont="1" applyFill="1" applyAlignment="1" applyProtection="1">
      <alignment vertical="top"/>
    </xf>
    <xf numFmtId="164" fontId="0" fillId="0" borderId="0" xfId="2" applyNumberFormat="1" applyFont="1" applyProtection="1"/>
    <xf numFmtId="164" fontId="19" fillId="4" borderId="21" xfId="2" applyNumberFormat="1" applyFont="1" applyFill="1" applyBorder="1" applyAlignment="1" applyProtection="1">
      <alignment vertical="center"/>
      <protection locked="0"/>
    </xf>
    <xf numFmtId="44" fontId="31" fillId="0" borderId="0" xfId="5" applyFont="1" applyFill="1" applyAlignment="1" applyProtection="1">
      <alignment vertical="top"/>
    </xf>
    <xf numFmtId="44" fontId="0" fillId="0" borderId="0" xfId="5" applyFont="1" applyProtection="1"/>
    <xf numFmtId="44" fontId="19" fillId="4" borderId="21" xfId="5" applyFont="1" applyFill="1" applyBorder="1" applyAlignment="1" applyProtection="1">
      <alignment vertical="center"/>
      <protection locked="0"/>
    </xf>
    <xf numFmtId="14" fontId="31" fillId="0" borderId="0" xfId="18" applyNumberFormat="1" applyFont="1" applyFill="1" applyProtection="1">
      <alignment vertical="top"/>
    </xf>
    <xf numFmtId="14" fontId="0" fillId="0" borderId="0" xfId="0" applyNumberFormat="1" applyProtection="1"/>
    <xf numFmtId="14" fontId="19" fillId="4" borderId="21" xfId="5" applyNumberFormat="1" applyFont="1" applyFill="1" applyBorder="1" applyAlignment="1" applyProtection="1">
      <alignment vertical="center"/>
      <protection locked="0"/>
    </xf>
    <xf numFmtId="0" fontId="31" fillId="0" borderId="0" xfId="18" applyFont="1" applyFill="1" applyAlignment="1" applyProtection="1">
      <alignment horizontal="center" vertical="top"/>
    </xf>
    <xf numFmtId="0" fontId="31" fillId="0" borderId="0" xfId="0" applyFont="1" applyFill="1" applyAlignment="1" applyProtection="1">
      <alignment horizontal="center"/>
    </xf>
    <xf numFmtId="0" fontId="15" fillId="0" borderId="0" xfId="44" applyFont="1" applyFill="1" applyAlignment="1" applyProtection="1">
      <alignment horizontal="center"/>
    </xf>
    <xf numFmtId="0" fontId="7" fillId="0" borderId="0" xfId="44" applyFill="1" applyAlignment="1" applyProtection="1">
      <alignment horizontal="center"/>
    </xf>
    <xf numFmtId="167" fontId="31" fillId="0" borderId="0" xfId="5" applyNumberFormat="1" applyFont="1" applyFill="1" applyAlignment="1" applyProtection="1">
      <alignment vertical="top"/>
    </xf>
    <xf numFmtId="167" fontId="0" fillId="0" borderId="0" xfId="5" applyNumberFormat="1" applyFont="1" applyProtection="1"/>
    <xf numFmtId="167" fontId="15" fillId="0" borderId="0" xfId="5" applyNumberFormat="1" applyFont="1" applyFill="1" applyProtection="1"/>
    <xf numFmtId="167" fontId="7" fillId="0" borderId="0" xfId="5" applyNumberFormat="1" applyFill="1" applyProtection="1"/>
    <xf numFmtId="44" fontId="19" fillId="4" borderId="42" xfId="5" applyFont="1" applyFill="1" applyBorder="1" applyAlignment="1" applyProtection="1">
      <alignment vertical="center"/>
      <protection locked="0"/>
    </xf>
    <xf numFmtId="167" fontId="74" fillId="44" borderId="33" xfId="5" applyNumberFormat="1" applyFont="1" applyFill="1" applyBorder="1" applyAlignment="1" applyProtection="1">
      <alignment horizontal="center" vertical="center" wrapText="1"/>
    </xf>
    <xf numFmtId="0" fontId="15" fillId="0" borderId="0" xfId="44" applyFont="1" applyFill="1" applyAlignment="1" applyProtection="1">
      <alignment vertical="center" wrapText="1"/>
    </xf>
    <xf numFmtId="0" fontId="0" fillId="0" borderId="0" xfId="0" applyFill="1" applyAlignment="1">
      <alignment horizontal="left" vertical="center"/>
    </xf>
    <xf numFmtId="0" fontId="0" fillId="0" borderId="0" xfId="0" applyFill="1" applyAlignment="1">
      <alignment horizontal="left"/>
    </xf>
    <xf numFmtId="0" fontId="7" fillId="0" borderId="0" xfId="0" applyFont="1" applyFill="1" applyBorder="1" applyAlignment="1">
      <alignment horizontal="left"/>
    </xf>
    <xf numFmtId="0" fontId="7" fillId="0" borderId="0" xfId="0" applyFont="1" applyFill="1" applyAlignment="1">
      <alignment horizontal="left" vertical="center"/>
    </xf>
    <xf numFmtId="0" fontId="7" fillId="0" borderId="0" xfId="0" applyFont="1" applyFill="1" applyAlignment="1">
      <alignment horizontal="left"/>
    </xf>
    <xf numFmtId="0" fontId="325" fillId="0" borderId="0" xfId="44" applyFont="1" applyFill="1" applyProtection="1"/>
    <xf numFmtId="0" fontId="75" fillId="0" borderId="0" xfId="44" applyFont="1" applyFill="1" applyProtection="1"/>
    <xf numFmtId="0" fontId="75" fillId="0" borderId="0" xfId="44" applyFont="1" applyFill="1" applyAlignment="1" applyProtection="1">
      <alignment horizontal="center"/>
    </xf>
    <xf numFmtId="167" fontId="75" fillId="0" borderId="0" xfId="5" applyNumberFormat="1" applyFont="1" applyFill="1" applyProtection="1"/>
    <xf numFmtId="0" fontId="75" fillId="0" borderId="0" xfId="44" applyFont="1" applyFill="1" applyAlignment="1" applyProtection="1">
      <alignment vertical="center"/>
    </xf>
    <xf numFmtId="0" fontId="75" fillId="0" borderId="0" xfId="44" applyFont="1" applyFill="1" applyAlignment="1" applyProtection="1">
      <alignment horizontal="center" vertical="center"/>
    </xf>
    <xf numFmtId="167" fontId="75" fillId="0" borderId="0" xfId="5" applyNumberFormat="1" applyFont="1" applyFill="1" applyAlignment="1" applyProtection="1">
      <alignment vertical="center"/>
    </xf>
    <xf numFmtId="0" fontId="363" fillId="42" borderId="0" xfId="0" applyFont="1" applyFill="1" applyAlignment="1" applyProtection="1">
      <alignment vertical="center"/>
    </xf>
    <xf numFmtId="0" fontId="60" fillId="42" borderId="0" xfId="0" applyFont="1" applyFill="1" applyProtection="1"/>
    <xf numFmtId="10" fontId="53" fillId="4" borderId="21" xfId="0" applyNumberFormat="1" applyFont="1" applyFill="1" applyBorder="1" applyAlignment="1" applyProtection="1">
      <alignment horizontal="center" vertical="center"/>
      <protection locked="0"/>
    </xf>
    <xf numFmtId="0" fontId="47" fillId="9" borderId="20" xfId="18" applyFont="1" applyFill="1" applyBorder="1" applyAlignment="1" applyProtection="1">
      <alignment horizontal="center" vertical="center"/>
    </xf>
    <xf numFmtId="0" fontId="47" fillId="0" borderId="0" xfId="0" applyFont="1" applyFill="1" applyAlignment="1" applyProtection="1">
      <alignment vertical="center"/>
    </xf>
    <xf numFmtId="0" fontId="363" fillId="0" borderId="0" xfId="0" applyFont="1" applyFill="1" applyAlignment="1" applyProtection="1">
      <alignment vertical="center"/>
    </xf>
    <xf numFmtId="0" fontId="61" fillId="0" borderId="0" xfId="0" applyFont="1" applyFill="1" applyProtection="1"/>
    <xf numFmtId="0" fontId="60" fillId="0" borderId="0" xfId="0" applyFont="1" applyFill="1"/>
    <xf numFmtId="0" fontId="19" fillId="4" borderId="32" xfId="5" applyNumberFormat="1" applyFont="1" applyFill="1" applyBorder="1" applyAlignment="1" applyProtection="1">
      <alignment horizontal="center" vertical="center"/>
      <protection locked="0"/>
    </xf>
    <xf numFmtId="0" fontId="19" fillId="4" borderId="165" xfId="5" applyNumberFormat="1" applyFont="1" applyFill="1" applyBorder="1" applyAlignment="1" applyProtection="1">
      <alignment horizontal="center" vertical="center"/>
      <protection locked="0"/>
    </xf>
    <xf numFmtId="0" fontId="19" fillId="4" borderId="19" xfId="5" applyNumberFormat="1" applyFont="1" applyFill="1" applyBorder="1" applyAlignment="1" applyProtection="1">
      <alignment vertical="center"/>
      <protection locked="0"/>
    </xf>
    <xf numFmtId="0" fontId="19" fillId="4" borderId="19" xfId="5" applyNumberFormat="1" applyFont="1" applyFill="1" applyBorder="1" applyAlignment="1" applyProtection="1">
      <alignment horizontal="center" vertical="center"/>
      <protection locked="0"/>
    </xf>
    <xf numFmtId="44" fontId="19" fillId="4" borderId="19" xfId="5" applyFont="1" applyFill="1" applyBorder="1" applyAlignment="1" applyProtection="1">
      <alignment vertical="center"/>
      <protection locked="0"/>
    </xf>
    <xf numFmtId="0" fontId="23" fillId="0" borderId="0" xfId="0" applyFont="1" applyBorder="1" applyAlignment="1" applyProtection="1">
      <alignment horizontal="center" vertical="center" wrapText="1"/>
    </xf>
    <xf numFmtId="49" fontId="7" fillId="0" borderId="0" xfId="0" applyNumberFormat="1" applyFont="1" applyFill="1" applyBorder="1" applyAlignment="1" applyProtection="1">
      <alignment horizontal="center"/>
    </xf>
    <xf numFmtId="0" fontId="23" fillId="0" borderId="0" xfId="0" applyFont="1" applyBorder="1" applyAlignment="1" applyProtection="1">
      <alignment vertical="center" wrapText="1"/>
    </xf>
    <xf numFmtId="0" fontId="17" fillId="0" borderId="0" xfId="0" applyFont="1" applyBorder="1" applyAlignment="1" applyProtection="1">
      <alignment horizontal="center" vertical="center" wrapText="1"/>
    </xf>
    <xf numFmtId="0" fontId="7" fillId="0" borderId="0" xfId="0" applyFont="1" applyBorder="1" applyAlignment="1" applyProtection="1">
      <alignment horizontal="left" vertical="center"/>
    </xf>
    <xf numFmtId="0" fontId="366" fillId="0" borderId="0" xfId="0" applyFont="1" applyProtection="1"/>
    <xf numFmtId="0" fontId="17" fillId="0" borderId="0" xfId="0" applyFont="1" applyBorder="1" applyAlignment="1" applyProtection="1">
      <alignment horizontal="center"/>
    </xf>
    <xf numFmtId="0" fontId="75" fillId="0" borderId="21" xfId="44" applyFont="1" applyFill="1" applyBorder="1" applyAlignment="1" applyProtection="1">
      <alignment horizontal="center"/>
    </xf>
    <xf numFmtId="0" fontId="75" fillId="0" borderId="42" xfId="44" applyFont="1" applyFill="1" applyBorder="1" applyAlignment="1" applyProtection="1">
      <alignment horizontal="center"/>
    </xf>
    <xf numFmtId="0" fontId="362" fillId="9" borderId="19" xfId="44" applyFont="1" applyFill="1" applyBorder="1" applyAlignment="1" applyProtection="1">
      <alignment horizontal="center"/>
    </xf>
    <xf numFmtId="0" fontId="8" fillId="9" borderId="34" xfId="44" applyFont="1" applyFill="1" applyBorder="1" applyProtection="1"/>
    <xf numFmtId="0" fontId="8" fillId="9" borderId="34" xfId="44" applyFont="1" applyFill="1" applyBorder="1" applyAlignment="1" applyProtection="1">
      <alignment horizontal="center"/>
    </xf>
    <xf numFmtId="167" fontId="7" fillId="9" borderId="19" xfId="5" applyNumberFormat="1" applyFont="1" applyFill="1" applyBorder="1" applyProtection="1"/>
    <xf numFmtId="0" fontId="8" fillId="9" borderId="34" xfId="44" applyFont="1" applyFill="1" applyBorder="1" applyAlignment="1" applyProtection="1">
      <alignment horizontal="left"/>
    </xf>
    <xf numFmtId="164" fontId="19" fillId="4" borderId="19" xfId="2" applyNumberFormat="1" applyFont="1" applyFill="1" applyBorder="1" applyAlignment="1" applyProtection="1">
      <alignment vertical="center"/>
      <protection locked="0"/>
    </xf>
    <xf numFmtId="0" fontId="75" fillId="0" borderId="19" xfId="44" applyFont="1" applyFill="1" applyBorder="1" applyAlignment="1" applyProtection="1">
      <alignment horizontal="center"/>
    </xf>
    <xf numFmtId="0" fontId="362" fillId="9" borderId="34" xfId="44" applyFont="1" applyFill="1" applyBorder="1" applyAlignment="1" applyProtection="1">
      <alignment horizontal="center"/>
    </xf>
    <xf numFmtId="0" fontId="0" fillId="0" borderId="0" xfId="0" applyAlignment="1">
      <alignment vertical="center"/>
    </xf>
    <xf numFmtId="0" fontId="8" fillId="0" borderId="21" xfId="0" applyFont="1" applyBorder="1" applyAlignment="1">
      <alignment horizontal="center" vertical="center"/>
    </xf>
    <xf numFmtId="0" fontId="8" fillId="0" borderId="32" xfId="0" applyFont="1" applyBorder="1" applyAlignment="1">
      <alignment horizontal="center" vertical="center"/>
    </xf>
    <xf numFmtId="0" fontId="8" fillId="0" borderId="21" xfId="0" applyFont="1" applyFill="1" applyBorder="1" applyAlignment="1">
      <alignment horizontal="center" vertical="center"/>
    </xf>
    <xf numFmtId="43" fontId="19" fillId="4" borderId="21" xfId="2" applyFont="1" applyFill="1" applyBorder="1" applyAlignment="1" applyProtection="1">
      <alignment horizontal="center" vertical="center"/>
      <protection locked="0"/>
    </xf>
    <xf numFmtId="0" fontId="8" fillId="9" borderId="167" xfId="44" applyFont="1" applyFill="1" applyBorder="1" applyAlignment="1" applyProtection="1">
      <alignment horizontal="left"/>
    </xf>
    <xf numFmtId="44" fontId="19" fillId="4" borderId="21" xfId="5" applyFont="1" applyFill="1" applyBorder="1" applyAlignment="1" applyProtection="1">
      <alignment horizontal="center" vertical="center"/>
      <protection locked="0"/>
    </xf>
    <xf numFmtId="44" fontId="19" fillId="4" borderId="42" xfId="5" applyFont="1" applyFill="1" applyBorder="1" applyAlignment="1" applyProtection="1">
      <alignment horizontal="center" vertical="center"/>
      <protection locked="0"/>
    </xf>
    <xf numFmtId="0" fontId="8" fillId="9" borderId="167" xfId="44" applyFont="1" applyFill="1" applyBorder="1" applyAlignment="1" applyProtection="1"/>
    <xf numFmtId="0" fontId="27" fillId="0" borderId="13" xfId="0" applyFont="1" applyFill="1" applyBorder="1" applyAlignment="1">
      <alignment vertical="center"/>
    </xf>
    <xf numFmtId="0" fontId="27" fillId="0" borderId="14" xfId="0" applyFont="1" applyFill="1" applyBorder="1" applyAlignment="1">
      <alignment vertical="center"/>
    </xf>
    <xf numFmtId="0" fontId="18" fillId="0" borderId="51" xfId="0" applyFont="1" applyFill="1" applyBorder="1" applyAlignment="1">
      <alignment horizontal="center"/>
    </xf>
    <xf numFmtId="0" fontId="12" fillId="0" borderId="51" xfId="0" applyFont="1" applyFill="1" applyBorder="1" applyAlignment="1"/>
    <xf numFmtId="0" fontId="8" fillId="0" borderId="21" xfId="0" applyFont="1" applyFill="1" applyBorder="1" applyAlignment="1">
      <alignment horizontal="left" vertical="center"/>
    </xf>
    <xf numFmtId="0" fontId="7" fillId="0" borderId="8" xfId="0" applyFont="1" applyFill="1" applyBorder="1" applyAlignment="1" applyProtection="1">
      <alignment horizontal="center" vertical="center"/>
    </xf>
    <xf numFmtId="0" fontId="20" fillId="0" borderId="0" xfId="0" applyFont="1" applyFill="1" applyBorder="1" applyAlignment="1" applyProtection="1">
      <alignment vertical="center"/>
    </xf>
    <xf numFmtId="0" fontId="10" fillId="0" borderId="0" xfId="0" applyFont="1" applyFill="1" applyAlignment="1">
      <alignment vertical="center"/>
    </xf>
    <xf numFmtId="0" fontId="8" fillId="0" borderId="0" xfId="0" applyFont="1" applyAlignment="1">
      <alignment vertical="center"/>
    </xf>
    <xf numFmtId="0" fontId="0" fillId="0" borderId="0" xfId="0" applyFill="1" applyAlignment="1" applyProtection="1">
      <alignment vertical="center"/>
    </xf>
    <xf numFmtId="0" fontId="0" fillId="0" borderId="8" xfId="0" applyFill="1" applyBorder="1" applyAlignment="1" applyProtection="1">
      <alignment vertical="center"/>
    </xf>
    <xf numFmtId="0" fontId="0" fillId="0" borderId="0" xfId="0" applyFill="1" applyBorder="1" applyAlignment="1" applyProtection="1">
      <alignment vertical="center"/>
    </xf>
    <xf numFmtId="0" fontId="0" fillId="0" borderId="5" xfId="0" applyFill="1" applyBorder="1" applyAlignment="1" applyProtection="1">
      <alignment vertical="center"/>
    </xf>
    <xf numFmtId="0" fontId="0" fillId="0" borderId="0" xfId="0" applyFill="1" applyBorder="1" applyAlignment="1" applyProtection="1">
      <alignment horizontal="right" vertical="center"/>
    </xf>
    <xf numFmtId="0" fontId="0" fillId="0" borderId="9" xfId="0" applyFill="1" applyBorder="1" applyAlignment="1" applyProtection="1">
      <alignment vertical="center"/>
    </xf>
    <xf numFmtId="0" fontId="0" fillId="0" borderId="6" xfId="0" applyFill="1" applyBorder="1" applyAlignment="1" applyProtection="1">
      <alignment horizontal="right" vertical="center"/>
    </xf>
    <xf numFmtId="42" fontId="0" fillId="0" borderId="16" xfId="0" applyNumberFormat="1" applyBorder="1"/>
    <xf numFmtId="42" fontId="0" fillId="0" borderId="33" xfId="0" applyNumberFormat="1" applyBorder="1"/>
    <xf numFmtId="42" fontId="0" fillId="0" borderId="19" xfId="0" applyNumberFormat="1" applyBorder="1"/>
    <xf numFmtId="42" fontId="0" fillId="0" borderId="21" xfId="0" applyNumberFormat="1" applyBorder="1"/>
    <xf numFmtId="42" fontId="7" fillId="0" borderId="0" xfId="0" applyNumberFormat="1" applyFont="1" applyFill="1" applyBorder="1"/>
    <xf numFmtId="42" fontId="7" fillId="0" borderId="34" xfId="0" applyNumberFormat="1" applyFont="1" applyFill="1" applyBorder="1"/>
    <xf numFmtId="42" fontId="7" fillId="0" borderId="2" xfId="0" applyNumberFormat="1" applyFont="1" applyFill="1" applyBorder="1"/>
    <xf numFmtId="10" fontId="0" fillId="0" borderId="16" xfId="0" applyNumberFormat="1" applyBorder="1"/>
    <xf numFmtId="10" fontId="0" fillId="0" borderId="33" xfId="0" applyNumberFormat="1" applyBorder="1"/>
    <xf numFmtId="10" fontId="0" fillId="0" borderId="19" xfId="0" applyNumberFormat="1" applyBorder="1"/>
    <xf numFmtId="10" fontId="0" fillId="0" borderId="21" xfId="0" applyNumberFormat="1" applyBorder="1"/>
    <xf numFmtId="0" fontId="19" fillId="4" borderId="22" xfId="5" applyNumberFormat="1" applyFont="1" applyFill="1" applyBorder="1" applyAlignment="1" applyProtection="1">
      <alignment horizontal="center" vertical="center"/>
      <protection locked="0"/>
    </xf>
    <xf numFmtId="0" fontId="7" fillId="0" borderId="0" xfId="0" applyFont="1" applyBorder="1" applyAlignment="1" applyProtection="1">
      <alignment vertical="center" wrapText="1"/>
    </xf>
    <xf numFmtId="0" fontId="7" fillId="0" borderId="0" xfId="0" applyFont="1" applyBorder="1" applyAlignment="1" applyProtection="1">
      <alignment vertical="center"/>
    </xf>
    <xf numFmtId="0" fontId="7" fillId="0" borderId="0" xfId="0" applyFont="1" applyBorder="1" applyAlignment="1" applyProtection="1">
      <alignment horizontal="left" vertical="center" indent="1"/>
    </xf>
    <xf numFmtId="0" fontId="8" fillId="9" borderId="166" xfId="44" applyFont="1" applyFill="1" applyBorder="1" applyAlignment="1" applyProtection="1"/>
    <xf numFmtId="0" fontId="8" fillId="0" borderId="22" xfId="0" applyFont="1" applyBorder="1" applyAlignment="1">
      <alignment horizontal="center" vertical="center"/>
    </xf>
    <xf numFmtId="0" fontId="20" fillId="0" borderId="0" xfId="0" applyFont="1" applyFill="1" applyBorder="1" applyAlignment="1" applyProtection="1"/>
    <xf numFmtId="0" fontId="7" fillId="0" borderId="0" xfId="0" applyFont="1" applyFill="1" applyBorder="1" applyAlignment="1" applyProtection="1">
      <alignment horizontal="left" vertical="center"/>
    </xf>
    <xf numFmtId="0" fontId="7" fillId="0" borderId="0" xfId="0" applyFont="1" applyBorder="1" applyAlignment="1" applyProtection="1">
      <alignment horizontal="left" vertical="center" wrapText="1"/>
    </xf>
    <xf numFmtId="0" fontId="7" fillId="0" borderId="0" xfId="0" applyFont="1" applyBorder="1" applyAlignment="1" applyProtection="1">
      <alignment horizontal="left" vertical="center" wrapText="1" indent="1"/>
    </xf>
    <xf numFmtId="0" fontId="12" fillId="9" borderId="8" xfId="0" applyFont="1" applyFill="1" applyBorder="1" applyAlignment="1" applyProtection="1">
      <alignment horizontal="center" vertical="center"/>
    </xf>
    <xf numFmtId="0" fontId="7" fillId="0" borderId="0" xfId="0" applyFont="1" applyFill="1" applyBorder="1"/>
    <xf numFmtId="0" fontId="7" fillId="0" borderId="5" xfId="0" applyFont="1" applyFill="1" applyBorder="1"/>
    <xf numFmtId="0" fontId="7" fillId="0" borderId="26" xfId="0" applyFont="1" applyFill="1" applyBorder="1" applyAlignment="1">
      <alignment vertical="center" wrapText="1"/>
    </xf>
    <xf numFmtId="0" fontId="367" fillId="10" borderId="0" xfId="0" applyFont="1" applyFill="1" applyBorder="1" applyAlignment="1" applyProtection="1">
      <alignment horizontal="center"/>
      <protection locked="0"/>
    </xf>
    <xf numFmtId="0" fontId="7" fillId="0" borderId="0" xfId="0" applyFont="1" applyFill="1" applyBorder="1" applyAlignment="1" applyProtection="1">
      <alignment horizontal="left" vertical="top"/>
    </xf>
    <xf numFmtId="167" fontId="12" fillId="0" borderId="52" xfId="5" applyNumberFormat="1" applyFont="1" applyFill="1" applyBorder="1" applyAlignment="1" applyProtection="1">
      <alignment horizontal="center" vertical="center"/>
    </xf>
    <xf numFmtId="167" fontId="12" fillId="0" borderId="83" xfId="0" applyNumberFormat="1" applyFont="1" applyFill="1" applyBorder="1" applyAlignment="1" applyProtection="1">
      <alignment horizontal="center" vertical="center"/>
    </xf>
    <xf numFmtId="167" fontId="12" fillId="0" borderId="0" xfId="0" applyNumberFormat="1" applyFont="1" applyFill="1" applyBorder="1" applyAlignment="1" applyProtection="1">
      <alignment horizontal="center" vertical="center"/>
    </xf>
    <xf numFmtId="167" fontId="12" fillId="0" borderId="21" xfId="5" applyNumberFormat="1" applyFont="1" applyFill="1" applyBorder="1" applyAlignment="1" applyProtection="1">
      <alignment horizontal="center" vertical="center"/>
    </xf>
    <xf numFmtId="167" fontId="12" fillId="0" borderId="0" xfId="0" applyNumberFormat="1" applyFont="1" applyFill="1" applyBorder="1" applyAlignment="1" applyProtection="1">
      <alignment vertical="center"/>
    </xf>
    <xf numFmtId="167" fontId="56" fillId="0" borderId="37" xfId="5" applyNumberFormat="1" applyFont="1" applyFill="1" applyBorder="1" applyAlignment="1" applyProtection="1">
      <alignment horizontal="left" vertical="center"/>
    </xf>
    <xf numFmtId="167" fontId="56" fillId="0" borderId="18" xfId="5" applyNumberFormat="1" applyFont="1" applyFill="1" applyBorder="1" applyAlignment="1" applyProtection="1">
      <alignment horizontal="left" vertical="center"/>
    </xf>
    <xf numFmtId="0" fontId="60" fillId="0" borderId="0" xfId="0" applyFont="1" applyFill="1" applyProtection="1"/>
    <xf numFmtId="44" fontId="12" fillId="0" borderId="82" xfId="5" applyFont="1" applyFill="1" applyBorder="1" applyAlignment="1" applyProtection="1">
      <alignment vertical="center"/>
    </xf>
    <xf numFmtId="44" fontId="12" fillId="0" borderId="0" xfId="5" applyFont="1" applyFill="1" applyBorder="1" applyAlignment="1" applyProtection="1">
      <alignment vertical="center"/>
    </xf>
    <xf numFmtId="44" fontId="56" fillId="0" borderId="33" xfId="5" applyFont="1" applyFill="1" applyBorder="1" applyAlignment="1" applyProtection="1">
      <alignment vertical="center"/>
    </xf>
    <xf numFmtId="44" fontId="56" fillId="0" borderId="57" xfId="5" applyFont="1" applyFill="1" applyBorder="1" applyAlignment="1" applyProtection="1">
      <alignment vertical="center"/>
    </xf>
    <xf numFmtId="167" fontId="58" fillId="122" borderId="16" xfId="5" applyNumberFormat="1" applyFont="1" applyFill="1" applyBorder="1" applyAlignment="1" applyProtection="1">
      <alignment vertical="center"/>
      <protection locked="0"/>
    </xf>
    <xf numFmtId="167" fontId="58" fillId="10" borderId="16" xfId="5" applyNumberFormat="1" applyFont="1" applyFill="1" applyBorder="1" applyAlignment="1" applyProtection="1">
      <alignment vertical="center"/>
      <protection locked="0"/>
    </xf>
    <xf numFmtId="49" fontId="7" fillId="0" borderId="32" xfId="0" applyNumberFormat="1" applyFont="1" applyFill="1" applyBorder="1" applyAlignment="1" applyProtection="1">
      <alignment horizontal="left"/>
    </xf>
    <xf numFmtId="49" fontId="7" fillId="0" borderId="22" xfId="0" applyNumberFormat="1" applyFont="1" applyFill="1" applyBorder="1" applyAlignment="1" applyProtection="1">
      <alignment horizontal="left"/>
    </xf>
    <xf numFmtId="0" fontId="7" fillId="0" borderId="2" xfId="0" applyFont="1" applyFill="1" applyBorder="1" applyAlignment="1" applyProtection="1"/>
    <xf numFmtId="0" fontId="7" fillId="0" borderId="22" xfId="0" applyFont="1" applyFill="1" applyBorder="1" applyAlignment="1" applyProtection="1">
      <alignment wrapText="1"/>
    </xf>
    <xf numFmtId="167" fontId="7" fillId="0" borderId="21" xfId="5" applyNumberFormat="1" applyFont="1" applyFill="1" applyBorder="1" applyProtection="1"/>
    <xf numFmtId="49" fontId="8" fillId="0" borderId="32" xfId="0" quotePrefix="1" applyNumberFormat="1" applyFont="1" applyFill="1" applyBorder="1" applyAlignment="1" applyProtection="1">
      <alignment horizontal="left"/>
    </xf>
    <xf numFmtId="49" fontId="8" fillId="0" borderId="22" xfId="0" applyNumberFormat="1" applyFont="1" applyFill="1" applyBorder="1" applyAlignment="1" applyProtection="1">
      <alignment horizontal="left"/>
    </xf>
    <xf numFmtId="0" fontId="7" fillId="0" borderId="22" xfId="0" applyFont="1" applyFill="1" applyBorder="1" applyProtection="1"/>
    <xf numFmtId="49" fontId="7" fillId="0" borderId="22" xfId="0" quotePrefix="1" applyNumberFormat="1" applyFont="1" applyFill="1" applyBorder="1" applyAlignment="1" applyProtection="1">
      <alignment horizontal="left"/>
    </xf>
    <xf numFmtId="49" fontId="15" fillId="0" borderId="32" xfId="0" applyNumberFormat="1" applyFont="1" applyFill="1" applyBorder="1" applyAlignment="1">
      <alignment horizontal="left" vertical="top"/>
    </xf>
    <xf numFmtId="49" fontId="15" fillId="0" borderId="22" xfId="0" applyNumberFormat="1" applyFont="1" applyFill="1" applyBorder="1" applyAlignment="1">
      <alignment horizontal="left" vertical="top"/>
    </xf>
    <xf numFmtId="49" fontId="46" fillId="0" borderId="32" xfId="0" quotePrefix="1" applyNumberFormat="1" applyFont="1" applyFill="1" applyBorder="1" applyAlignment="1">
      <alignment horizontal="left" vertical="top"/>
    </xf>
    <xf numFmtId="49" fontId="46" fillId="0" borderId="22" xfId="0" applyNumberFormat="1" applyFont="1" applyFill="1" applyBorder="1" applyAlignment="1">
      <alignment horizontal="left" vertical="top"/>
    </xf>
    <xf numFmtId="0" fontId="46" fillId="0" borderId="32" xfId="0" applyFont="1" applyFill="1" applyBorder="1" applyAlignment="1">
      <alignment vertical="top" wrapText="1"/>
    </xf>
    <xf numFmtId="49" fontId="15" fillId="0" borderId="22" xfId="0" quotePrefix="1" applyNumberFormat="1" applyFont="1" applyFill="1" applyBorder="1" applyAlignment="1">
      <alignment horizontal="left" vertical="top"/>
    </xf>
    <xf numFmtId="0" fontId="8" fillId="0" borderId="21" xfId="0" applyFont="1" applyFill="1" applyBorder="1" applyAlignment="1">
      <alignment horizontal="center" vertical="center" wrapText="1"/>
    </xf>
    <xf numFmtId="10" fontId="7" fillId="0" borderId="16" xfId="0" applyNumberFormat="1" applyFont="1" applyFill="1" applyBorder="1"/>
    <xf numFmtId="10" fontId="7" fillId="0" borderId="33" xfId="0" applyNumberFormat="1" applyFont="1" applyFill="1" applyBorder="1"/>
    <xf numFmtId="10" fontId="7" fillId="0" borderId="19" xfId="0" applyNumberFormat="1" applyFont="1" applyFill="1" applyBorder="1"/>
    <xf numFmtId="10" fontId="7" fillId="0" borderId="21" xfId="0" applyNumberFormat="1" applyFont="1" applyFill="1" applyBorder="1"/>
    <xf numFmtId="0" fontId="7" fillId="0" borderId="21" xfId="0" applyFont="1" applyFill="1" applyBorder="1" applyAlignment="1" applyProtection="1">
      <alignment horizontal="center" vertical="center"/>
    </xf>
    <xf numFmtId="0" fontId="7" fillId="0" borderId="21" xfId="0" applyFont="1" applyFill="1" applyBorder="1" applyAlignment="1" applyProtection="1">
      <alignment horizontal="left" vertical="center" wrapText="1"/>
    </xf>
    <xf numFmtId="0" fontId="47" fillId="0" borderId="21" xfId="18" applyFont="1" applyFill="1" applyBorder="1" applyAlignment="1" applyProtection="1">
      <alignment vertical="center"/>
    </xf>
    <xf numFmtId="0" fontId="7" fillId="0" borderId="21" xfId="18" applyFont="1" applyFill="1" applyBorder="1" applyAlignment="1" applyProtection="1">
      <alignment horizontal="center" vertical="center"/>
    </xf>
    <xf numFmtId="0" fontId="7" fillId="9" borderId="32" xfId="18" applyFont="1" applyFill="1" applyBorder="1" applyAlignment="1" applyProtection="1">
      <alignment horizontal="center" vertical="center"/>
    </xf>
    <xf numFmtId="0" fontId="65" fillId="44" borderId="21" xfId="41" applyFont="1" applyFill="1" applyBorder="1" applyAlignment="1" applyProtection="1">
      <alignment horizontal="center" vertical="center" wrapText="1"/>
    </xf>
    <xf numFmtId="0" fontId="8" fillId="3" borderId="21" xfId="40" applyFont="1" applyFill="1" applyBorder="1" applyAlignment="1" applyProtection="1">
      <alignment horizontal="center" vertical="center" wrapText="1"/>
    </xf>
    <xf numFmtId="0" fontId="65" fillId="0" borderId="0" xfId="41" applyFont="1" applyAlignment="1" applyProtection="1">
      <alignment vertical="center"/>
    </xf>
    <xf numFmtId="0" fontId="4" fillId="0" borderId="0" xfId="41" applyFont="1" applyAlignment="1" applyProtection="1">
      <alignment vertical="center"/>
    </xf>
    <xf numFmtId="0" fontId="4" fillId="0" borderId="0" xfId="41" applyFont="1" applyAlignment="1" applyProtection="1">
      <alignment vertical="center" wrapText="1"/>
    </xf>
    <xf numFmtId="44" fontId="4" fillId="0" borderId="0" xfId="5" applyFont="1" applyAlignment="1" applyProtection="1">
      <alignment vertical="center"/>
    </xf>
    <xf numFmtId="0" fontId="7" fillId="0" borderId="0" xfId="40" applyProtection="1"/>
    <xf numFmtId="44" fontId="7" fillId="0" borderId="21" xfId="5" applyFont="1" applyBorder="1" applyProtection="1"/>
    <xf numFmtId="14" fontId="7" fillId="0" borderId="0" xfId="40" applyNumberFormat="1" applyProtection="1"/>
    <xf numFmtId="0" fontId="7" fillId="0" borderId="0" xfId="40" applyAlignment="1" applyProtection="1">
      <alignment horizontal="center"/>
    </xf>
    <xf numFmtId="44" fontId="7" fillId="0" borderId="0" xfId="5" applyProtection="1"/>
    <xf numFmtId="164" fontId="7" fillId="0" borderId="0" xfId="2" applyNumberFormat="1" applyProtection="1"/>
    <xf numFmtId="0" fontId="55" fillId="10" borderId="21" xfId="0" applyFont="1" applyFill="1" applyBorder="1" applyAlignment="1" applyProtection="1">
      <alignment horizontal="center" vertical="center" wrapText="1"/>
      <protection locked="0"/>
    </xf>
    <xf numFmtId="164" fontId="7" fillId="9" borderId="19" xfId="2" applyNumberFormat="1" applyFont="1" applyFill="1" applyBorder="1" applyAlignment="1" applyProtection="1">
      <alignment vertical="center"/>
    </xf>
    <xf numFmtId="2" fontId="53" fillId="4" borderId="0" xfId="0" applyNumberFormat="1" applyFont="1" applyFill="1" applyBorder="1" applyAlignment="1" applyProtection="1">
      <alignment horizontal="center"/>
    </xf>
    <xf numFmtId="171" fontId="53" fillId="4" borderId="0" xfId="5" applyNumberFormat="1" applyFont="1" applyFill="1" applyBorder="1" applyAlignment="1" applyProtection="1">
      <alignment horizontal="right"/>
    </xf>
    <xf numFmtId="0" fontId="8" fillId="44" borderId="21" xfId="40" applyFont="1" applyFill="1" applyBorder="1" applyAlignment="1" applyProtection="1">
      <alignment horizontal="center" vertical="center" wrapText="1"/>
    </xf>
    <xf numFmtId="14" fontId="8" fillId="3" borderId="21" xfId="40" applyNumberFormat="1" applyFont="1" applyFill="1" applyBorder="1" applyAlignment="1" applyProtection="1">
      <alignment horizontal="center" vertical="center" wrapText="1"/>
    </xf>
    <xf numFmtId="44" fontId="8" fillId="3" borderId="21" xfId="5" applyFont="1" applyFill="1" applyBorder="1" applyAlignment="1" applyProtection="1">
      <alignment horizontal="center" vertical="center" wrapText="1"/>
    </xf>
    <xf numFmtId="164" fontId="8" fillId="3" borderId="21" xfId="2" applyNumberFormat="1" applyFont="1" applyFill="1" applyBorder="1" applyAlignment="1" applyProtection="1">
      <alignment horizontal="center" vertical="center" wrapText="1"/>
    </xf>
    <xf numFmtId="0" fontId="65" fillId="44" borderId="22" xfId="41" applyFont="1" applyFill="1" applyBorder="1" applyAlignment="1" applyProtection="1">
      <alignment horizontal="center" vertical="center" wrapText="1"/>
    </xf>
    <xf numFmtId="0" fontId="7" fillId="5" borderId="21" xfId="40" applyFont="1" applyFill="1" applyBorder="1" applyAlignment="1" applyProtection="1">
      <alignment horizontal="center" wrapText="1"/>
    </xf>
    <xf numFmtId="0" fontId="65" fillId="44" borderId="21" xfId="41" applyFont="1" applyFill="1" applyBorder="1" applyAlignment="1" applyProtection="1">
      <alignment horizontal="center" vertical="center"/>
    </xf>
    <xf numFmtId="0" fontId="4" fillId="0" borderId="21" xfId="41" applyFont="1" applyBorder="1" applyAlignment="1" applyProtection="1">
      <alignment horizontal="center" vertical="center"/>
    </xf>
    <xf numFmtId="0" fontId="8" fillId="9" borderId="168" xfId="44" applyFont="1" applyFill="1" applyBorder="1" applyAlignment="1" applyProtection="1"/>
    <xf numFmtId="0" fontId="8" fillId="9" borderId="167" xfId="44" applyFont="1" applyFill="1" applyBorder="1" applyAlignment="1" applyProtection="1">
      <alignment horizontal="center"/>
    </xf>
    <xf numFmtId="49" fontId="13" fillId="0" borderId="0" xfId="19" applyNumberFormat="1" applyFont="1" applyFill="1" applyBorder="1" applyAlignment="1" applyProtection="1">
      <alignment horizontal="center"/>
    </xf>
    <xf numFmtId="49" fontId="13" fillId="0" borderId="0" xfId="19" quotePrefix="1" applyNumberFormat="1" applyFont="1" applyFill="1" applyBorder="1" applyAlignment="1" applyProtection="1">
      <alignment horizontal="center"/>
    </xf>
    <xf numFmtId="0" fontId="12" fillId="0" borderId="50" xfId="0" applyFont="1" applyFill="1" applyBorder="1" applyAlignment="1">
      <alignment horizontal="center" vertical="center"/>
    </xf>
    <xf numFmtId="0" fontId="7" fillId="0" borderId="32" xfId="0" applyFont="1" applyFill="1" applyBorder="1" applyAlignment="1">
      <alignment horizontal="left" vertical="center"/>
    </xf>
    <xf numFmtId="0" fontId="7" fillId="0" borderId="21" xfId="0" applyFont="1" applyFill="1" applyBorder="1" applyAlignment="1">
      <alignment horizontal="left" vertical="center" wrapText="1"/>
    </xf>
    <xf numFmtId="0" fontId="0" fillId="0" borderId="0" xfId="0" applyAlignment="1" applyProtection="1">
      <alignment vertical="center"/>
    </xf>
    <xf numFmtId="167" fontId="56" fillId="0" borderId="32" xfId="5" applyNumberFormat="1" applyFont="1" applyFill="1" applyBorder="1" applyAlignment="1" applyProtection="1">
      <alignment horizontal="left" vertical="center"/>
    </xf>
    <xf numFmtId="167" fontId="56" fillId="0" borderId="22" xfId="5" applyNumberFormat="1" applyFont="1" applyFill="1" applyBorder="1" applyAlignment="1" applyProtection="1">
      <alignment horizontal="left" vertical="center"/>
    </xf>
    <xf numFmtId="167" fontId="56" fillId="0" borderId="43" xfId="5" applyNumberFormat="1" applyFont="1" applyFill="1" applyBorder="1" applyAlignment="1" applyProtection="1">
      <alignment horizontal="left" vertical="center"/>
    </xf>
    <xf numFmtId="167" fontId="56" fillId="0" borderId="45" xfId="5" applyNumberFormat="1" applyFont="1" applyFill="1" applyBorder="1" applyAlignment="1" applyProtection="1">
      <alignment horizontal="left" vertical="center"/>
    </xf>
    <xf numFmtId="0" fontId="12" fillId="0" borderId="21" xfId="0" applyFont="1" applyBorder="1" applyAlignment="1" applyProtection="1">
      <alignment horizontal="center" vertical="center"/>
    </xf>
    <xf numFmtId="0" fontId="13" fillId="0" borderId="0" xfId="19" applyFont="1" applyFill="1" applyBorder="1" applyAlignment="1" applyProtection="1">
      <alignment horizontal="left"/>
    </xf>
    <xf numFmtId="0" fontId="7" fillId="0" borderId="0" xfId="19" applyFont="1" applyFill="1" applyBorder="1" applyAlignment="1">
      <alignment horizontal="center" vertical="center"/>
    </xf>
    <xf numFmtId="0" fontId="7" fillId="0" borderId="0" xfId="19" applyFont="1" applyFill="1" applyBorder="1" applyAlignment="1">
      <alignment horizontal="center" vertical="center" wrapText="1"/>
    </xf>
    <xf numFmtId="49" fontId="0" fillId="0" borderId="8" xfId="0" quotePrefix="1" applyNumberFormat="1" applyBorder="1" applyAlignment="1" applyProtection="1">
      <alignment horizontal="center"/>
    </xf>
    <xf numFmtId="167" fontId="19" fillId="4" borderId="5" xfId="5" applyNumberFormat="1" applyFont="1" applyFill="1" applyBorder="1" applyProtection="1">
      <protection locked="0"/>
    </xf>
    <xf numFmtId="49" fontId="0" fillId="0" borderId="9" xfId="0" quotePrefix="1" applyNumberFormat="1" applyBorder="1" applyAlignment="1" applyProtection="1">
      <alignment horizontal="center"/>
    </xf>
    <xf numFmtId="167" fontId="19" fillId="4" borderId="7" xfId="5" applyNumberFormat="1" applyFont="1" applyFill="1" applyBorder="1" applyProtection="1">
      <protection locked="0"/>
    </xf>
    <xf numFmtId="49" fontId="0" fillId="0" borderId="8" xfId="0" applyNumberFormat="1" applyBorder="1" applyAlignment="1" applyProtection="1">
      <alignment horizontal="center"/>
    </xf>
    <xf numFmtId="0" fontId="7" fillId="0" borderId="0" xfId="0" applyFont="1" applyFill="1" applyBorder="1" applyAlignment="1" applyProtection="1">
      <alignment horizontal="left" vertical="center" wrapText="1"/>
    </xf>
    <xf numFmtId="0" fontId="7" fillId="4" borderId="0" xfId="0" applyFont="1" applyFill="1" applyBorder="1" applyProtection="1">
      <protection locked="0"/>
    </xf>
    <xf numFmtId="167" fontId="55" fillId="10" borderId="21" xfId="5" applyNumberFormat="1" applyFont="1" applyFill="1" applyBorder="1" applyProtection="1">
      <protection locked="0"/>
    </xf>
    <xf numFmtId="0" fontId="55" fillId="10" borderId="21" xfId="0" applyFont="1" applyFill="1" applyBorder="1" applyProtection="1">
      <protection locked="0"/>
    </xf>
    <xf numFmtId="0" fontId="8" fillId="0" borderId="40" xfId="0" applyFont="1" applyBorder="1" applyProtection="1"/>
    <xf numFmtId="0" fontId="8" fillId="0" borderId="8" xfId="0" applyFont="1" applyBorder="1" applyProtection="1"/>
    <xf numFmtId="0" fontId="0" fillId="0" borderId="169" xfId="0" applyFill="1" applyBorder="1" applyProtection="1"/>
    <xf numFmtId="0" fontId="7" fillId="0" borderId="9" xfId="0" applyFont="1" applyBorder="1" applyProtection="1"/>
    <xf numFmtId="0" fontId="0" fillId="0" borderId="169" xfId="0" applyBorder="1" applyProtection="1"/>
    <xf numFmtId="0" fontId="7" fillId="0" borderId="169" xfId="0" applyFont="1" applyBorder="1" applyProtection="1"/>
    <xf numFmtId="0" fontId="13" fillId="0" borderId="0" xfId="19" applyFont="1" applyFill="1" applyBorder="1" applyAlignment="1" applyProtection="1">
      <alignment horizontal="left"/>
    </xf>
    <xf numFmtId="164" fontId="19" fillId="4" borderId="42" xfId="2" applyNumberFormat="1" applyFont="1" applyFill="1" applyBorder="1" applyAlignment="1" applyProtection="1">
      <alignment vertical="center"/>
      <protection locked="0"/>
    </xf>
    <xf numFmtId="167" fontId="56" fillId="0" borderId="32" xfId="5" applyNumberFormat="1" applyFont="1" applyFill="1" applyBorder="1" applyAlignment="1" applyProtection="1">
      <alignment horizontal="left" vertical="center"/>
    </xf>
    <xf numFmtId="167" fontId="56" fillId="0" borderId="22" xfId="5" applyNumberFormat="1" applyFont="1" applyFill="1" applyBorder="1" applyAlignment="1" applyProtection="1">
      <alignment horizontal="left" vertical="center"/>
    </xf>
    <xf numFmtId="0" fontId="13" fillId="0" borderId="0" xfId="19" quotePrefix="1" applyFont="1" applyFill="1" applyBorder="1" applyAlignment="1" applyProtection="1">
      <alignment horizontal="center"/>
    </xf>
    <xf numFmtId="0" fontId="13" fillId="0" borderId="169" xfId="19" quotePrefix="1" applyFont="1" applyFill="1" applyBorder="1" applyAlignment="1" applyProtection="1">
      <alignment horizontal="center"/>
    </xf>
    <xf numFmtId="0" fontId="13" fillId="0" borderId="27" xfId="19" quotePrefix="1" applyFont="1" applyFill="1" applyBorder="1" applyAlignment="1" applyProtection="1">
      <alignment horizontal="center"/>
    </xf>
    <xf numFmtId="0" fontId="9" fillId="0" borderId="0" xfId="0" applyFont="1" applyFill="1" applyBorder="1" applyAlignment="1" applyProtection="1">
      <alignment horizontal="center"/>
    </xf>
    <xf numFmtId="0" fontId="7" fillId="0" borderId="0" xfId="0" applyFont="1" applyBorder="1" applyAlignment="1" applyProtection="1">
      <alignment horizontal="left" vertical="center" wrapText="1"/>
    </xf>
    <xf numFmtId="0" fontId="29" fillId="0" borderId="169" xfId="0" applyFont="1" applyFill="1" applyBorder="1" applyAlignment="1" applyProtection="1">
      <alignment horizontal="center" wrapText="1"/>
    </xf>
    <xf numFmtId="0" fontId="7" fillId="0" borderId="0" xfId="19" applyFont="1" applyFill="1" applyBorder="1" applyAlignment="1" applyProtection="1">
      <alignment horizontal="center"/>
    </xf>
    <xf numFmtId="0" fontId="0" fillId="0" borderId="169" xfId="0" applyBorder="1" applyAlignment="1" applyProtection="1">
      <alignment horizontal="center"/>
    </xf>
    <xf numFmtId="167" fontId="0" fillId="0" borderId="2" xfId="0" applyNumberFormat="1" applyFill="1" applyBorder="1" applyProtection="1"/>
    <xf numFmtId="0" fontId="29" fillId="0" borderId="0" xfId="0" applyFont="1" applyBorder="1" applyAlignment="1" applyProtection="1">
      <alignment horizontal="center" vertical="center" wrapText="1"/>
    </xf>
    <xf numFmtId="0" fontId="29" fillId="0" borderId="0" xfId="19" applyFont="1" applyFill="1" applyBorder="1" applyAlignment="1" applyProtection="1">
      <alignment horizontal="center" vertical="center" wrapText="1"/>
    </xf>
    <xf numFmtId="167" fontId="0" fillId="0" borderId="44" xfId="0" applyNumberFormat="1" applyBorder="1" applyProtection="1"/>
    <xf numFmtId="0" fontId="7" fillId="0" borderId="40" xfId="0" applyFont="1" applyFill="1" applyBorder="1" applyAlignment="1" applyProtection="1">
      <alignment horizontal="center" vertical="center"/>
    </xf>
    <xf numFmtId="0" fontId="29" fillId="0" borderId="0" xfId="0" applyFont="1" applyBorder="1" applyAlignment="1" applyProtection="1">
      <alignment horizontal="center" wrapText="1"/>
    </xf>
    <xf numFmtId="0" fontId="29" fillId="0" borderId="0" xfId="19" applyFont="1" applyFill="1" applyBorder="1" applyAlignment="1" applyProtection="1">
      <alignment horizontal="center" wrapText="1"/>
    </xf>
    <xf numFmtId="0" fontId="0" fillId="0" borderId="0" xfId="0" applyAlignment="1">
      <alignment wrapText="1"/>
    </xf>
    <xf numFmtId="10" fontId="7" fillId="0" borderId="0" xfId="0" applyNumberFormat="1" applyFont="1" applyAlignment="1">
      <alignment wrapText="1"/>
    </xf>
    <xf numFmtId="0" fontId="7" fillId="0" borderId="0" xfId="0" applyFont="1" applyAlignment="1">
      <alignment wrapText="1"/>
    </xf>
    <xf numFmtId="0" fontId="0" fillId="0" borderId="0" xfId="0" applyAlignment="1">
      <alignment horizontal="center" vertical="center"/>
    </xf>
    <xf numFmtId="0" fontId="7" fillId="0" borderId="33" xfId="0" applyFont="1" applyBorder="1" applyAlignment="1" applyProtection="1">
      <alignment vertical="center"/>
    </xf>
    <xf numFmtId="0" fontId="29" fillId="0" borderId="12"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29" fillId="0" borderId="1" xfId="19" applyFont="1" applyFill="1" applyBorder="1" applyAlignment="1" applyProtection="1">
      <alignment horizontal="center" vertical="center" wrapText="1"/>
    </xf>
    <xf numFmtId="0" fontId="29" fillId="0" borderId="50" xfId="19" applyFont="1" applyFill="1" applyBorder="1" applyAlignment="1" applyProtection="1">
      <alignment horizontal="center" vertical="center" wrapText="1"/>
    </xf>
    <xf numFmtId="49" fontId="15" fillId="0" borderId="0" xfId="0" applyNumberFormat="1" applyFont="1" applyFill="1" applyAlignment="1" applyProtection="1">
      <alignment horizontal="left" vertical="center"/>
    </xf>
    <xf numFmtId="0" fontId="15" fillId="0" borderId="0" xfId="0" applyFont="1" applyFill="1" applyAlignment="1" applyProtection="1">
      <alignment horizontal="center" vertical="center"/>
    </xf>
    <xf numFmtId="165" fontId="367" fillId="10" borderId="0" xfId="0" applyNumberFormat="1" applyFont="1" applyFill="1" applyAlignment="1" applyProtection="1">
      <alignment horizontal="center" vertical="center"/>
      <protection locked="0"/>
    </xf>
    <xf numFmtId="0" fontId="15" fillId="0" borderId="0" xfId="0" applyFont="1" applyBorder="1" applyAlignment="1" applyProtection="1">
      <alignment vertical="center"/>
    </xf>
    <xf numFmtId="0" fontId="15" fillId="0" borderId="0" xfId="0" applyFont="1" applyAlignment="1" applyProtection="1">
      <alignment vertical="center"/>
    </xf>
    <xf numFmtId="43" fontId="15" fillId="0" borderId="0" xfId="2" applyFont="1" applyAlignment="1" applyProtection="1">
      <alignment vertical="center"/>
    </xf>
    <xf numFmtId="0" fontId="61" fillId="0" borderId="0" xfId="0" applyFont="1" applyFill="1" applyAlignment="1" applyProtection="1">
      <alignment vertical="center"/>
    </xf>
    <xf numFmtId="165" fontId="31" fillId="0" borderId="0" xfId="0" applyNumberFormat="1" applyFont="1" applyFill="1" applyAlignment="1" applyProtection="1">
      <alignment horizontal="center" vertical="center"/>
    </xf>
    <xf numFmtId="0" fontId="15" fillId="0" borderId="0" xfId="0" applyFont="1" applyAlignment="1" applyProtection="1">
      <alignment horizontal="center" vertical="center"/>
    </xf>
    <xf numFmtId="0" fontId="53" fillId="4" borderId="19" xfId="0" applyNumberFormat="1" applyFont="1" applyFill="1" applyBorder="1" applyAlignment="1" applyProtection="1">
      <alignment vertical="center"/>
      <protection locked="0"/>
    </xf>
    <xf numFmtId="0" fontId="53" fillId="4" borderId="21" xfId="0" applyNumberFormat="1" applyFont="1" applyFill="1" applyBorder="1" applyAlignment="1" applyProtection="1">
      <alignment vertical="center"/>
      <protection locked="0"/>
    </xf>
    <xf numFmtId="0" fontId="19" fillId="4" borderId="21" xfId="5" applyNumberFormat="1" applyFont="1" applyFill="1" applyBorder="1" applyAlignment="1" applyProtection="1">
      <alignment horizontal="left" vertical="center"/>
      <protection locked="0"/>
    </xf>
    <xf numFmtId="0" fontId="13" fillId="0" borderId="0" xfId="19" applyFont="1" applyFill="1" applyBorder="1" applyAlignment="1" applyProtection="1">
      <alignment horizontal="left"/>
    </xf>
    <xf numFmtId="0" fontId="9" fillId="0" borderId="0" xfId="0" applyFont="1" applyFill="1" applyBorder="1" applyAlignment="1" applyProtection="1">
      <alignment horizontal="center"/>
    </xf>
    <xf numFmtId="0" fontId="74" fillId="0" borderId="0" xfId="0" applyFont="1" applyAlignment="1">
      <alignment vertical="center"/>
    </xf>
    <xf numFmtId="0" fontId="75" fillId="0" borderId="0" xfId="0" applyFont="1" applyAlignment="1">
      <alignment vertical="center"/>
    </xf>
    <xf numFmtId="0" fontId="74" fillId="0" borderId="21" xfId="0" applyFont="1" applyBorder="1" applyAlignment="1">
      <alignment horizontal="center" vertical="center"/>
    </xf>
    <xf numFmtId="0" fontId="75" fillId="0" borderId="21" xfId="0" applyFont="1" applyBorder="1" applyAlignment="1">
      <alignment vertical="center"/>
    </xf>
    <xf numFmtId="49" fontId="78" fillId="0" borderId="21" xfId="19" applyNumberFormat="1" applyFont="1" applyFill="1" applyBorder="1" applyAlignment="1" applyProtection="1">
      <alignment horizontal="center" vertical="center"/>
    </xf>
    <xf numFmtId="0" fontId="78" fillId="0" borderId="21" xfId="19" applyFont="1" applyFill="1" applyBorder="1" applyAlignment="1" applyProtection="1">
      <alignment horizontal="center" vertical="center"/>
    </xf>
    <xf numFmtId="0" fontId="75" fillId="0" borderId="21" xfId="0" applyFont="1" applyBorder="1" applyAlignment="1">
      <alignment vertical="center" wrapText="1"/>
    </xf>
    <xf numFmtId="0" fontId="75" fillId="0" borderId="0" xfId="0" applyFont="1" applyAlignment="1">
      <alignment vertical="center" wrapText="1"/>
    </xf>
    <xf numFmtId="49" fontId="78" fillId="0" borderId="21" xfId="19" applyNumberFormat="1" applyFont="1" applyFill="1" applyBorder="1" applyAlignment="1" applyProtection="1">
      <alignment horizontal="center" vertical="center" wrapText="1"/>
    </xf>
    <xf numFmtId="0" fontId="78" fillId="0" borderId="21" xfId="19" applyFont="1" applyFill="1" applyBorder="1" applyAlignment="1" applyProtection="1">
      <alignment horizontal="center" vertical="center" wrapText="1"/>
    </xf>
    <xf numFmtId="49" fontId="78" fillId="0" borderId="21" xfId="19" quotePrefix="1" applyNumberFormat="1" applyFont="1" applyFill="1" applyBorder="1" applyAlignment="1" applyProtection="1">
      <alignment horizontal="center" vertical="center" wrapText="1"/>
    </xf>
    <xf numFmtId="0" fontId="78" fillId="0" borderId="21" xfId="19" quotePrefix="1" applyFont="1" applyFill="1" applyBorder="1" applyAlignment="1" applyProtection="1">
      <alignment horizontal="center" vertical="center" wrapText="1"/>
    </xf>
    <xf numFmtId="49" fontId="78" fillId="0" borderId="21" xfId="19" quotePrefix="1" applyNumberFormat="1" applyFont="1" applyFill="1" applyBorder="1" applyAlignment="1" applyProtection="1">
      <alignment horizontal="center" vertical="center"/>
    </xf>
    <xf numFmtId="0" fontId="78" fillId="0" borderId="21" xfId="19" quotePrefix="1" applyFont="1" applyFill="1" applyBorder="1" applyAlignment="1" applyProtection="1">
      <alignment horizontal="center" vertical="center"/>
    </xf>
    <xf numFmtId="0" fontId="78" fillId="0" borderId="0" xfId="19" applyFont="1" applyFill="1" applyBorder="1" applyAlignment="1" applyProtection="1">
      <alignment horizontal="center" vertical="center"/>
    </xf>
    <xf numFmtId="0" fontId="75" fillId="0" borderId="0" xfId="0" applyFont="1" applyBorder="1" applyAlignment="1">
      <alignment vertical="center"/>
    </xf>
    <xf numFmtId="0" fontId="78" fillId="0" borderId="0" xfId="19" quotePrefix="1" applyFont="1" applyFill="1" applyBorder="1" applyAlignment="1" applyProtection="1">
      <alignment horizontal="center" vertical="center"/>
    </xf>
    <xf numFmtId="0" fontId="8" fillId="0" borderId="0" xfId="0" applyFont="1" applyAlignment="1">
      <alignment horizontal="center" vertical="center"/>
    </xf>
    <xf numFmtId="0" fontId="7" fillId="0" borderId="0" xfId="0" applyFont="1" applyFill="1" applyBorder="1" applyAlignment="1" applyProtection="1">
      <alignment horizontal="left" wrapText="1"/>
    </xf>
    <xf numFmtId="0" fontId="25" fillId="0" borderId="0" xfId="0" applyFont="1" applyFill="1" applyBorder="1" applyAlignment="1" applyProtection="1">
      <alignment horizontal="left" wrapText="1"/>
    </xf>
    <xf numFmtId="0" fontId="7" fillId="0" borderId="0" xfId="0" applyFont="1" applyFill="1" applyBorder="1" applyAlignment="1" applyProtection="1">
      <alignment horizontal="center" wrapText="1"/>
    </xf>
    <xf numFmtId="0" fontId="20" fillId="0" borderId="0" xfId="0" applyFont="1" applyFill="1" applyBorder="1" applyAlignment="1" applyProtection="1">
      <alignment horizontal="left" vertical="top"/>
    </xf>
    <xf numFmtId="0" fontId="25" fillId="0" borderId="0" xfId="0" applyFont="1" applyFill="1" applyBorder="1" applyAlignment="1" applyProtection="1">
      <alignment horizontal="center"/>
    </xf>
    <xf numFmtId="0" fontId="7" fillId="0" borderId="0" xfId="0" applyFont="1" applyFill="1" applyBorder="1" applyAlignment="1" applyProtection="1">
      <alignment wrapText="1"/>
    </xf>
    <xf numFmtId="0" fontId="7" fillId="0" borderId="0" xfId="0" applyFont="1" applyFill="1" applyBorder="1" applyAlignment="1" applyProtection="1">
      <alignment vertical="top"/>
    </xf>
    <xf numFmtId="0" fontId="7" fillId="0" borderId="0" xfId="0" applyFont="1" applyFill="1" applyBorder="1" applyAlignment="1" applyProtection="1"/>
    <xf numFmtId="0" fontId="7" fillId="0" borderId="0" xfId="0" applyFont="1" applyFill="1" applyBorder="1" applyAlignment="1" applyProtection="1">
      <alignment horizontal="left"/>
    </xf>
    <xf numFmtId="0" fontId="20"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5" fillId="0" borderId="32" xfId="0" applyFont="1" applyBorder="1" applyAlignment="1">
      <alignment horizontal="center" vertical="center" wrapText="1"/>
    </xf>
    <xf numFmtId="0" fontId="75" fillId="0" borderId="0" xfId="0" applyFont="1" applyBorder="1" applyAlignment="1">
      <alignment horizontal="center" vertical="center" wrapText="1"/>
    </xf>
    <xf numFmtId="0" fontId="75" fillId="0" borderId="34" xfId="0" applyFont="1" applyBorder="1" applyAlignment="1">
      <alignment horizontal="center" vertical="center" wrapText="1"/>
    </xf>
    <xf numFmtId="0" fontId="75" fillId="43" borderId="16" xfId="0" applyFont="1" applyFill="1" applyBorder="1" applyAlignment="1">
      <alignment horizontal="center" vertical="center" wrapText="1"/>
    </xf>
    <xf numFmtId="0" fontId="368" fillId="0" borderId="21" xfId="0" applyFont="1" applyBorder="1" applyAlignment="1">
      <alignment vertical="center" wrapText="1"/>
    </xf>
    <xf numFmtId="0" fontId="7" fillId="0" borderId="173" xfId="0" applyFont="1" applyFill="1" applyBorder="1" applyAlignment="1" applyProtection="1">
      <alignment horizontal="left"/>
    </xf>
    <xf numFmtId="0" fontId="7" fillId="0" borderId="5" xfId="0" applyFont="1" applyBorder="1" applyProtection="1"/>
    <xf numFmtId="17" fontId="37" fillId="0" borderId="0" xfId="0" applyNumberFormat="1" applyFont="1" applyFill="1" applyProtection="1"/>
    <xf numFmtId="17" fontId="57" fillId="0" borderId="0" xfId="0" applyNumberFormat="1" applyFont="1" applyFill="1" applyBorder="1" applyProtection="1"/>
    <xf numFmtId="49" fontId="7" fillId="0" borderId="35" xfId="0" applyNumberFormat="1" applyFont="1" applyFill="1" applyBorder="1" applyAlignment="1" applyProtection="1">
      <alignment horizontal="center"/>
    </xf>
    <xf numFmtId="0" fontId="0" fillId="0" borderId="34" xfId="0" applyFill="1" applyBorder="1" applyAlignment="1" applyProtection="1">
      <alignment horizontal="center"/>
    </xf>
    <xf numFmtId="0" fontId="0" fillId="0" borderId="34" xfId="0" applyFill="1" applyBorder="1" applyProtection="1"/>
    <xf numFmtId="167" fontId="19" fillId="10" borderId="34" xfId="5" applyNumberFormat="1" applyFont="1" applyFill="1" applyBorder="1" applyProtection="1">
      <protection locked="0"/>
    </xf>
    <xf numFmtId="167" fontId="19" fillId="43" borderId="34" xfId="5" applyNumberFormat="1" applyFont="1" applyFill="1" applyBorder="1" applyProtection="1"/>
    <xf numFmtId="167" fontId="31" fillId="0" borderId="34" xfId="5" applyNumberFormat="1" applyFont="1" applyFill="1" applyBorder="1" applyProtection="1"/>
    <xf numFmtId="164" fontId="19" fillId="10" borderId="20" xfId="2" applyNumberFormat="1" applyFont="1" applyFill="1" applyBorder="1" applyProtection="1">
      <protection locked="0"/>
    </xf>
    <xf numFmtId="0" fontId="0" fillId="0" borderId="34" xfId="0" applyFont="1" applyFill="1" applyBorder="1" applyProtection="1"/>
    <xf numFmtId="49" fontId="7" fillId="0" borderId="34" xfId="0" applyNumberFormat="1" applyFont="1" applyFill="1" applyBorder="1" applyAlignment="1" applyProtection="1">
      <alignment horizontal="center"/>
    </xf>
    <xf numFmtId="167" fontId="0" fillId="0" borderId="58" xfId="0" applyNumberFormat="1" applyFill="1" applyBorder="1" applyProtection="1"/>
    <xf numFmtId="167" fontId="0" fillId="0" borderId="59" xfId="0" applyNumberFormat="1" applyFill="1" applyBorder="1" applyProtection="1"/>
    <xf numFmtId="164" fontId="0" fillId="0" borderId="60" xfId="2" applyNumberFormat="1" applyFont="1" applyFill="1" applyBorder="1" applyProtection="1"/>
    <xf numFmtId="167" fontId="0" fillId="0" borderId="174" xfId="0" applyNumberFormat="1" applyFill="1" applyBorder="1" applyProtection="1"/>
    <xf numFmtId="164" fontId="0" fillId="0" borderId="11" xfId="2" applyNumberFormat="1" applyFont="1" applyFill="1" applyBorder="1" applyProtection="1"/>
    <xf numFmtId="167" fontId="0" fillId="0" borderId="9" xfId="0" applyNumberFormat="1" applyFill="1" applyBorder="1" applyProtection="1"/>
    <xf numFmtId="167" fontId="0" fillId="0" borderId="6" xfId="0" applyNumberFormat="1" applyFill="1" applyBorder="1" applyProtection="1"/>
    <xf numFmtId="164" fontId="0" fillId="0" borderId="7" xfId="2" applyNumberFormat="1" applyFont="1" applyFill="1" applyBorder="1" applyProtection="1"/>
    <xf numFmtId="49" fontId="7" fillId="0" borderId="62" xfId="0" quotePrefix="1" applyNumberFormat="1" applyFont="1" applyFill="1" applyBorder="1" applyAlignment="1" applyProtection="1">
      <alignment horizontal="center"/>
    </xf>
    <xf numFmtId="0" fontId="0" fillId="0" borderId="34" xfId="0" applyBorder="1" applyAlignment="1" applyProtection="1">
      <alignment horizontal="center"/>
    </xf>
    <xf numFmtId="0" fontId="38" fillId="0" borderId="34" xfId="0" applyFont="1" applyFill="1" applyBorder="1" applyAlignment="1" applyProtection="1">
      <alignment horizontal="center"/>
    </xf>
    <xf numFmtId="164" fontId="19" fillId="10" borderId="34" xfId="2" applyNumberFormat="1" applyFont="1" applyFill="1" applyBorder="1" applyProtection="1">
      <protection locked="0"/>
    </xf>
    <xf numFmtId="164" fontId="19" fillId="10" borderId="63" xfId="2" applyNumberFormat="1" applyFont="1" applyFill="1" applyBorder="1" applyProtection="1">
      <protection locked="0"/>
    </xf>
    <xf numFmtId="167" fontId="0" fillId="0" borderId="2" xfId="0" applyNumberFormat="1" applyBorder="1" applyProtection="1"/>
    <xf numFmtId="167" fontId="0" fillId="0" borderId="58" xfId="0" applyNumberFormat="1" applyBorder="1" applyProtection="1"/>
    <xf numFmtId="167" fontId="0" fillId="0" borderId="59" xfId="0" applyNumberFormat="1" applyBorder="1" applyProtection="1"/>
    <xf numFmtId="167" fontId="0" fillId="0" borderId="60" xfId="0" applyNumberFormat="1" applyBorder="1" applyProtection="1"/>
    <xf numFmtId="167" fontId="0" fillId="0" borderId="174" xfId="0" applyNumberFormat="1" applyBorder="1" applyProtection="1"/>
    <xf numFmtId="167" fontId="0" fillId="0" borderId="11" xfId="0" applyNumberFormat="1" applyBorder="1" applyProtection="1"/>
    <xf numFmtId="167" fontId="0" fillId="0" borderId="175" xfId="0" applyNumberFormat="1" applyBorder="1" applyProtection="1"/>
    <xf numFmtId="167" fontId="0" fillId="0" borderId="87" xfId="0" applyNumberFormat="1" applyBorder="1" applyProtection="1"/>
    <xf numFmtId="0" fontId="0" fillId="0" borderId="173" xfId="0" applyBorder="1" applyProtection="1"/>
    <xf numFmtId="164" fontId="38" fillId="0" borderId="58" xfId="2" applyNumberFormat="1" applyFont="1" applyBorder="1" applyProtection="1"/>
    <xf numFmtId="164" fontId="38" fillId="0" borderId="60" xfId="2" applyNumberFormat="1" applyFont="1" applyBorder="1" applyProtection="1"/>
    <xf numFmtId="164" fontId="38" fillId="0" borderId="174" xfId="2" applyNumberFormat="1" applyFont="1" applyBorder="1" applyProtection="1"/>
    <xf numFmtId="164" fontId="38" fillId="0" borderId="11" xfId="2" applyNumberFormat="1" applyFont="1" applyBorder="1" applyProtection="1"/>
    <xf numFmtId="164" fontId="38" fillId="0" borderId="175" xfId="2" applyNumberFormat="1" applyFont="1" applyBorder="1" applyProtection="1"/>
    <xf numFmtId="164" fontId="38" fillId="0" borderId="87" xfId="2" applyNumberFormat="1" applyFont="1" applyBorder="1" applyProtection="1"/>
    <xf numFmtId="0" fontId="15" fillId="0" borderId="62" xfId="19" applyNumberFormat="1" applyFont="1" applyFill="1" applyBorder="1" applyAlignment="1" applyProtection="1">
      <alignment horizontal="center"/>
    </xf>
    <xf numFmtId="0" fontId="15" fillId="0" borderId="34" xfId="19" applyFont="1" applyFill="1" applyBorder="1" applyAlignment="1" applyProtection="1">
      <alignment horizontal="center"/>
    </xf>
    <xf numFmtId="0" fontId="13" fillId="0" borderId="34" xfId="19" applyFont="1" applyFill="1" applyBorder="1" applyAlignment="1" applyProtection="1">
      <alignment horizontal="center"/>
    </xf>
    <xf numFmtId="0" fontId="13" fillId="0" borderId="34" xfId="19" quotePrefix="1" applyFont="1" applyFill="1" applyBorder="1" applyAlignment="1" applyProtection="1">
      <alignment horizontal="center"/>
    </xf>
    <xf numFmtId="0" fontId="13" fillId="0" borderId="34" xfId="19" applyFont="1" applyFill="1" applyBorder="1" applyAlignment="1" applyProtection="1">
      <alignment horizontal="left"/>
    </xf>
    <xf numFmtId="49" fontId="13" fillId="0" borderId="34" xfId="19" quotePrefix="1" applyNumberFormat="1" applyFont="1" applyFill="1" applyBorder="1" applyAlignment="1" applyProtection="1">
      <alignment horizontal="center"/>
    </xf>
    <xf numFmtId="44" fontId="16" fillId="10" borderId="34" xfId="5" applyFont="1" applyFill="1" applyBorder="1" applyAlignment="1" applyProtection="1">
      <alignment horizontal="left"/>
      <protection locked="0"/>
    </xf>
    <xf numFmtId="44" fontId="16" fillId="10" borderId="34" xfId="5" applyFont="1" applyFill="1" applyBorder="1" applyAlignment="1" applyProtection="1">
      <alignment horizontal="right"/>
      <protection locked="0"/>
    </xf>
    <xf numFmtId="164" fontId="16" fillId="10" borderId="34" xfId="2" applyNumberFormat="1" applyFont="1" applyFill="1" applyBorder="1" applyAlignment="1" applyProtection="1">
      <alignment horizontal="left"/>
      <protection locked="0"/>
    </xf>
    <xf numFmtId="43" fontId="16" fillId="10" borderId="34" xfId="2" applyFont="1" applyFill="1" applyBorder="1" applyAlignment="1" applyProtection="1">
      <alignment horizontal="left"/>
      <protection locked="0"/>
    </xf>
    <xf numFmtId="164" fontId="15" fillId="0" borderId="63" xfId="2" quotePrefix="1" applyNumberFormat="1" applyFont="1" applyFill="1" applyBorder="1" applyAlignment="1" applyProtection="1">
      <alignment horizontal="right"/>
    </xf>
    <xf numFmtId="49" fontId="13" fillId="0" borderId="34" xfId="19" applyNumberFormat="1" applyFont="1" applyFill="1" applyBorder="1" applyAlignment="1" applyProtection="1">
      <alignment horizontal="center"/>
    </xf>
    <xf numFmtId="0" fontId="15" fillId="3" borderId="58" xfId="0" applyFont="1" applyFill="1" applyBorder="1" applyAlignment="1" applyProtection="1">
      <alignment horizontal="left"/>
    </xf>
    <xf numFmtId="0" fontId="15" fillId="3" borderId="59" xfId="0" applyFont="1" applyFill="1" applyBorder="1" applyAlignment="1" applyProtection="1">
      <alignment horizontal="center"/>
    </xf>
    <xf numFmtId="0" fontId="15" fillId="3" borderId="64" xfId="0" applyFont="1" applyFill="1" applyBorder="1" applyAlignment="1" applyProtection="1">
      <alignment horizontal="center"/>
    </xf>
    <xf numFmtId="0" fontId="15" fillId="3" borderId="176" xfId="19" applyFont="1" applyFill="1" applyBorder="1" applyAlignment="1" applyProtection="1">
      <alignment horizontal="center" wrapText="1"/>
    </xf>
    <xf numFmtId="0" fontId="15" fillId="3" borderId="177" xfId="19" applyFont="1" applyFill="1" applyBorder="1" applyAlignment="1" applyProtection="1">
      <alignment horizontal="center" wrapText="1"/>
    </xf>
    <xf numFmtId="43" fontId="15" fillId="3" borderId="176" xfId="2" applyFont="1" applyFill="1" applyBorder="1" applyAlignment="1" applyProtection="1">
      <alignment horizontal="center" wrapText="1"/>
    </xf>
    <xf numFmtId="0" fontId="15" fillId="3" borderId="178" xfId="19" applyFont="1" applyFill="1" applyBorder="1" applyAlignment="1" applyProtection="1">
      <alignment horizontal="center" wrapText="1"/>
    </xf>
    <xf numFmtId="164" fontId="15" fillId="0" borderId="86" xfId="2" applyNumberFormat="1" applyFont="1" applyBorder="1" applyProtection="1"/>
    <xf numFmtId="164" fontId="15" fillId="0" borderId="63" xfId="2" applyNumberFormat="1" applyFont="1" applyBorder="1" applyProtection="1"/>
    <xf numFmtId="164" fontId="15" fillId="0" borderId="180" xfId="2" applyNumberFormat="1" applyFont="1" applyBorder="1" applyProtection="1"/>
    <xf numFmtId="164" fontId="15" fillId="0" borderId="181" xfId="2" quotePrefix="1" applyNumberFormat="1" applyFont="1" applyFill="1" applyBorder="1" applyAlignment="1" applyProtection="1">
      <alignment horizontal="right"/>
    </xf>
    <xf numFmtId="43" fontId="15" fillId="0" borderId="34" xfId="2" applyFont="1" applyFill="1" applyBorder="1" applyAlignment="1" applyProtection="1">
      <alignment horizontal="left"/>
    </xf>
    <xf numFmtId="0" fontId="15" fillId="3" borderId="24" xfId="0" applyFont="1" applyFill="1" applyBorder="1" applyAlignment="1" applyProtection="1">
      <alignment horizontal="left"/>
    </xf>
    <xf numFmtId="0" fontId="13" fillId="0" borderId="182" xfId="19" applyFont="1" applyFill="1" applyBorder="1" applyAlignment="1" applyProtection="1">
      <alignment horizontal="left"/>
    </xf>
    <xf numFmtId="0" fontId="13" fillId="0" borderId="183" xfId="19" applyFont="1" applyFill="1" applyBorder="1" applyAlignment="1" applyProtection="1">
      <alignment horizontal="left"/>
    </xf>
    <xf numFmtId="49" fontId="9" fillId="0" borderId="0" xfId="0" applyNumberFormat="1" applyFont="1" applyFill="1" applyBorder="1" applyAlignment="1" applyProtection="1">
      <alignment horizontal="center"/>
    </xf>
    <xf numFmtId="49" fontId="7" fillId="0" borderId="0" xfId="0" quotePrefix="1" applyNumberFormat="1" applyFont="1" applyFill="1" applyBorder="1" applyAlignment="1" applyProtection="1">
      <alignment horizontal="center"/>
    </xf>
    <xf numFmtId="49" fontId="9" fillId="0" borderId="34" xfId="0" applyNumberFormat="1" applyFont="1" applyFill="1" applyBorder="1" applyAlignment="1" applyProtection="1">
      <alignment horizontal="center"/>
    </xf>
    <xf numFmtId="49" fontId="38" fillId="0" borderId="0" xfId="0" applyNumberFormat="1" applyFont="1" applyBorder="1" applyAlignment="1" applyProtection="1">
      <alignment horizontal="center"/>
    </xf>
    <xf numFmtId="49" fontId="7" fillId="0" borderId="0" xfId="0" quotePrefix="1" applyNumberFormat="1" applyFont="1" applyBorder="1" applyAlignment="1" applyProtection="1">
      <alignment horizontal="center"/>
    </xf>
    <xf numFmtId="49" fontId="38" fillId="0" borderId="34" xfId="0" applyNumberFormat="1" applyFont="1" applyFill="1" applyBorder="1" applyAlignment="1" applyProtection="1">
      <alignment horizontal="center"/>
    </xf>
    <xf numFmtId="49" fontId="38" fillId="0" borderId="6" xfId="0" applyNumberFormat="1" applyFont="1" applyFill="1" applyBorder="1" applyAlignment="1" applyProtection="1">
      <alignment horizontal="center"/>
    </xf>
    <xf numFmtId="49" fontId="38" fillId="0" borderId="0" xfId="0" applyNumberFormat="1" applyFont="1" applyFill="1" applyBorder="1" applyAlignment="1" applyProtection="1">
      <alignment horizontal="center"/>
    </xf>
    <xf numFmtId="0" fontId="75" fillId="43" borderId="86" xfId="0" applyFont="1" applyFill="1" applyBorder="1" applyAlignment="1" applyProtection="1">
      <alignment horizontal="center" vertical="center" wrapText="1"/>
    </xf>
    <xf numFmtId="0" fontId="368" fillId="0" borderId="21" xfId="0" quotePrefix="1" applyFont="1" applyBorder="1" applyAlignment="1">
      <alignment vertical="center"/>
    </xf>
    <xf numFmtId="0" fontId="368" fillId="0" borderId="21" xfId="0" quotePrefix="1" applyFont="1" applyBorder="1" applyAlignment="1">
      <alignment vertical="center" wrapText="1"/>
    </xf>
    <xf numFmtId="0" fontId="368" fillId="0" borderId="19" xfId="0" quotePrefix="1" applyFont="1" applyBorder="1" applyAlignment="1">
      <alignment vertical="center"/>
    </xf>
    <xf numFmtId="17" fontId="55" fillId="0" borderId="0" xfId="0" applyNumberFormat="1" applyFont="1"/>
    <xf numFmtId="0" fontId="0" fillId="0" borderId="0" xfId="0" applyAlignment="1">
      <alignment horizontal="center" vertical="center" wrapText="1"/>
    </xf>
    <xf numFmtId="2" fontId="0" fillId="0" borderId="0" xfId="0" applyNumberFormat="1" applyAlignment="1">
      <alignment horizontal="center" vertical="center" wrapText="1"/>
    </xf>
    <xf numFmtId="0" fontId="25" fillId="0" borderId="0" xfId="0" applyFont="1" applyFill="1" applyBorder="1" applyAlignment="1" applyProtection="1">
      <alignment horizontal="left"/>
    </xf>
    <xf numFmtId="0" fontId="7" fillId="0" borderId="173" xfId="0" applyFont="1" applyFill="1" applyBorder="1" applyAlignment="1" applyProtection="1">
      <alignment horizontal="left" wrapText="1"/>
    </xf>
    <xf numFmtId="0" fontId="7" fillId="0" borderId="40" xfId="0" applyFont="1" applyFill="1" applyBorder="1" applyAlignment="1" applyProtection="1">
      <alignment horizontal="center" vertical="top"/>
    </xf>
    <xf numFmtId="0" fontId="20" fillId="0" borderId="173" xfId="0" applyFont="1" applyFill="1" applyBorder="1" applyAlignment="1" applyProtection="1">
      <alignment horizontal="left" vertical="top"/>
    </xf>
    <xf numFmtId="0" fontId="56" fillId="0" borderId="172" xfId="0" applyFont="1" applyBorder="1" applyProtection="1"/>
    <xf numFmtId="0" fontId="56" fillId="0" borderId="5" xfId="0" applyFont="1" applyBorder="1" applyProtection="1"/>
    <xf numFmtId="49" fontId="7" fillId="0" borderId="8" xfId="0" applyNumberFormat="1" applyFont="1" applyFill="1" applyBorder="1" applyAlignment="1" applyProtection="1">
      <alignment horizontal="center"/>
    </xf>
    <xf numFmtId="0" fontId="26" fillId="0" borderId="169" xfId="0" applyNumberFormat="1" applyFont="1" applyFill="1" applyBorder="1" applyAlignment="1" applyProtection="1">
      <alignment horizontal="left"/>
    </xf>
    <xf numFmtId="0" fontId="25" fillId="0" borderId="169" xfId="0" applyFont="1" applyFill="1" applyBorder="1" applyAlignment="1" applyProtection="1">
      <alignment horizontal="center"/>
    </xf>
    <xf numFmtId="0" fontId="25" fillId="0" borderId="169" xfId="0" applyFont="1" applyFill="1" applyBorder="1" applyProtection="1"/>
    <xf numFmtId="0" fontId="7" fillId="0" borderId="169" xfId="0" applyFont="1" applyFill="1" applyBorder="1" applyProtection="1"/>
    <xf numFmtId="0" fontId="25" fillId="0" borderId="8" xfId="0" applyFont="1" applyFill="1" applyBorder="1" applyAlignment="1" applyProtection="1">
      <alignment horizontal="left"/>
    </xf>
    <xf numFmtId="0" fontId="7" fillId="0" borderId="21" xfId="0" applyFont="1" applyBorder="1" applyAlignment="1" applyProtection="1">
      <alignment horizontal="center" vertical="center"/>
    </xf>
    <xf numFmtId="0" fontId="7" fillId="0" borderId="57" xfId="0" applyFont="1" applyBorder="1" applyAlignment="1" applyProtection="1">
      <alignment horizontal="center" vertical="center"/>
    </xf>
    <xf numFmtId="0" fontId="7" fillId="0" borderId="84" xfId="0" applyFont="1" applyBorder="1" applyAlignment="1" applyProtection="1">
      <alignment horizontal="center" vertical="center"/>
    </xf>
    <xf numFmtId="0" fontId="15" fillId="0" borderId="48" xfId="0" applyFont="1" applyBorder="1" applyAlignment="1" applyProtection="1">
      <alignment horizontal="center"/>
    </xf>
    <xf numFmtId="43" fontId="15" fillId="0" borderId="48" xfId="2" applyNumberFormat="1" applyFont="1" applyBorder="1" applyProtection="1"/>
    <xf numFmtId="0" fontId="13" fillId="0" borderId="171" xfId="19" applyFont="1" applyFill="1" applyBorder="1" applyAlignment="1" applyProtection="1">
      <alignment horizontal="left"/>
    </xf>
    <xf numFmtId="0" fontId="15" fillId="0" borderId="169" xfId="0" applyFont="1" applyBorder="1" applyAlignment="1" applyProtection="1">
      <alignment horizontal="center"/>
    </xf>
    <xf numFmtId="0" fontId="15" fillId="0" borderId="47" xfId="0" applyFont="1" applyBorder="1" applyAlignment="1" applyProtection="1">
      <alignment horizontal="center"/>
    </xf>
    <xf numFmtId="167" fontId="15" fillId="0" borderId="185" xfId="5" applyNumberFormat="1" applyFont="1" applyBorder="1" applyProtection="1"/>
    <xf numFmtId="167" fontId="15" fillId="0" borderId="6" xfId="5" applyNumberFormat="1" applyFont="1" applyBorder="1" applyProtection="1"/>
    <xf numFmtId="43" fontId="15" fillId="0" borderId="6" xfId="2" applyNumberFormat="1" applyFont="1" applyBorder="1" applyProtection="1"/>
    <xf numFmtId="164" fontId="15" fillId="0" borderId="6" xfId="2" applyNumberFormat="1" applyFont="1" applyBorder="1" applyProtection="1"/>
    <xf numFmtId="164" fontId="15" fillId="0" borderId="7" xfId="2" applyNumberFormat="1" applyFont="1" applyBorder="1" applyProtection="1"/>
    <xf numFmtId="44" fontId="16" fillId="4" borderId="187" xfId="5" applyFont="1" applyFill="1" applyBorder="1" applyAlignment="1" applyProtection="1">
      <alignment horizontal="left"/>
      <protection locked="0"/>
    </xf>
    <xf numFmtId="164" fontId="15" fillId="0" borderId="180" xfId="2" quotePrefix="1" applyNumberFormat="1" applyFont="1" applyFill="1" applyBorder="1" applyAlignment="1" applyProtection="1">
      <alignment horizontal="right"/>
    </xf>
    <xf numFmtId="0" fontId="13" fillId="0" borderId="188" xfId="19" applyFont="1" applyFill="1" applyBorder="1" applyAlignment="1" applyProtection="1">
      <alignment horizontal="left"/>
    </xf>
    <xf numFmtId="0" fontId="15" fillId="0" borderId="166" xfId="0" applyFont="1" applyBorder="1" applyAlignment="1" applyProtection="1">
      <alignment horizontal="center"/>
    </xf>
    <xf numFmtId="0" fontId="15" fillId="0" borderId="167" xfId="0" applyFont="1" applyBorder="1" applyAlignment="1" applyProtection="1">
      <alignment horizontal="center"/>
    </xf>
    <xf numFmtId="167" fontId="15" fillId="0" borderId="189" xfId="5" applyNumberFormat="1" applyFont="1" applyBorder="1" applyProtection="1"/>
    <xf numFmtId="167" fontId="15" fillId="0" borderId="166" xfId="5" applyNumberFormat="1" applyFont="1" applyBorder="1" applyProtection="1"/>
    <xf numFmtId="164" fontId="15" fillId="0" borderId="166" xfId="2" applyNumberFormat="1" applyFont="1" applyFill="1" applyBorder="1" applyAlignment="1" applyProtection="1">
      <alignment horizontal="left"/>
    </xf>
    <xf numFmtId="164" fontId="15" fillId="0" borderId="190" xfId="2" applyNumberFormat="1" applyFont="1" applyBorder="1" applyProtection="1"/>
    <xf numFmtId="43" fontId="15" fillId="0" borderId="166" xfId="2" applyNumberFormat="1" applyFont="1" applyBorder="1" applyProtection="1"/>
    <xf numFmtId="164" fontId="15" fillId="0" borderId="166" xfId="2" applyNumberFormat="1" applyFont="1" applyBorder="1" applyProtection="1"/>
    <xf numFmtId="0" fontId="15" fillId="0" borderId="6" xfId="0" applyFont="1" applyBorder="1" applyAlignment="1" applyProtection="1">
      <alignment horizontal="center"/>
    </xf>
    <xf numFmtId="0" fontId="13" fillId="0" borderId="191" xfId="19" applyFont="1" applyFill="1" applyBorder="1" applyAlignment="1" applyProtection="1">
      <alignment horizontal="left"/>
    </xf>
    <xf numFmtId="0" fontId="15" fillId="0" borderId="34" xfId="0" applyFont="1" applyBorder="1" applyAlignment="1" applyProtection="1">
      <alignment horizontal="center"/>
    </xf>
    <xf numFmtId="0" fontId="15" fillId="0" borderId="20" xfId="0" applyFont="1" applyBorder="1" applyAlignment="1" applyProtection="1">
      <alignment horizontal="center"/>
    </xf>
    <xf numFmtId="167" fontId="15" fillId="0" borderId="192" xfId="5" applyNumberFormat="1" applyFont="1" applyBorder="1" applyProtection="1"/>
    <xf numFmtId="43" fontId="15" fillId="0" borderId="34" xfId="2" applyNumberFormat="1" applyFont="1" applyBorder="1" applyProtection="1"/>
    <xf numFmtId="164" fontId="15" fillId="0" borderId="34" xfId="2" applyNumberFormat="1" applyFont="1" applyBorder="1" applyProtection="1"/>
    <xf numFmtId="0" fontId="13" fillId="0" borderId="13" xfId="19" applyFont="1" applyFill="1" applyBorder="1" applyAlignment="1" applyProtection="1">
      <alignment horizontal="left"/>
    </xf>
    <xf numFmtId="0" fontId="368" fillId="10" borderId="184" xfId="0" applyFont="1" applyFill="1" applyBorder="1" applyAlignment="1" applyProtection="1">
      <alignment horizontal="left" vertical="center" wrapText="1"/>
      <protection locked="0"/>
    </xf>
    <xf numFmtId="0" fontId="368" fillId="10" borderId="88" xfId="0" applyFont="1" applyFill="1" applyBorder="1" applyAlignment="1" applyProtection="1">
      <alignment horizontal="left" vertical="center" wrapText="1"/>
      <protection locked="0"/>
    </xf>
    <xf numFmtId="49" fontId="367" fillId="10" borderId="0" xfId="0" applyNumberFormat="1" applyFont="1" applyFill="1" applyAlignment="1" applyProtection="1">
      <alignment horizontal="center" vertical="center"/>
      <protection locked="0"/>
    </xf>
    <xf numFmtId="16" fontId="19" fillId="4" borderId="34" xfId="0" applyNumberFormat="1" applyFont="1" applyFill="1" applyBorder="1" applyProtection="1">
      <protection locked="0"/>
    </xf>
    <xf numFmtId="0" fontId="13" fillId="3" borderId="193" xfId="19" applyFont="1" applyFill="1" applyBorder="1" applyAlignment="1" applyProtection="1">
      <alignment horizontal="center" wrapText="1"/>
    </xf>
    <xf numFmtId="43" fontId="13" fillId="3" borderId="193" xfId="2" applyFont="1" applyFill="1" applyBorder="1" applyAlignment="1" applyProtection="1">
      <alignment horizontal="center" wrapText="1"/>
    </xf>
    <xf numFmtId="0" fontId="15" fillId="3" borderId="49" xfId="19" applyFont="1" applyFill="1" applyBorder="1" applyAlignment="1" applyProtection="1">
      <alignment horizontal="center" wrapText="1"/>
    </xf>
    <xf numFmtId="0" fontId="15" fillId="0" borderId="169" xfId="19" applyFont="1" applyFill="1" applyBorder="1" applyAlignment="1" applyProtection="1">
      <alignment horizontal="center"/>
    </xf>
    <xf numFmtId="0" fontId="13" fillId="0" borderId="169" xfId="19" applyFont="1" applyFill="1" applyBorder="1" applyAlignment="1" applyProtection="1">
      <alignment horizontal="center"/>
    </xf>
    <xf numFmtId="0" fontId="13" fillId="0" borderId="169" xfId="19" applyFont="1" applyFill="1" applyBorder="1" applyAlignment="1" applyProtection="1">
      <alignment horizontal="left"/>
    </xf>
    <xf numFmtId="44" fontId="16" fillId="10" borderId="169" xfId="5" applyFont="1" applyFill="1" applyBorder="1" applyAlignment="1" applyProtection="1">
      <alignment horizontal="left"/>
      <protection locked="0"/>
    </xf>
    <xf numFmtId="44" fontId="16" fillId="10" borderId="169" xfId="5" applyFont="1" applyFill="1" applyBorder="1" applyAlignment="1" applyProtection="1">
      <alignment horizontal="right"/>
      <protection locked="0"/>
    </xf>
    <xf numFmtId="164" fontId="16" fillId="10" borderId="169" xfId="2" applyNumberFormat="1" applyFont="1" applyFill="1" applyBorder="1" applyAlignment="1" applyProtection="1">
      <alignment horizontal="left"/>
      <protection locked="0"/>
    </xf>
    <xf numFmtId="49" fontId="13" fillId="0" borderId="169" xfId="19" applyNumberFormat="1" applyFont="1" applyFill="1" applyBorder="1" applyAlignment="1" applyProtection="1">
      <alignment horizontal="center"/>
    </xf>
    <xf numFmtId="0" fontId="0" fillId="0" borderId="8" xfId="0" applyFill="1" applyBorder="1" applyAlignment="1" applyProtection="1">
      <alignment horizontal="right" wrapText="1"/>
    </xf>
    <xf numFmtId="0" fontId="16" fillId="43" borderId="0" xfId="5" applyNumberFormat="1" applyFont="1" applyFill="1" applyBorder="1" applyAlignment="1" applyProtection="1">
      <alignment horizontal="left"/>
      <protection locked="0"/>
    </xf>
    <xf numFmtId="44" fontId="0" fillId="0" borderId="0" xfId="0" applyNumberFormat="1" applyAlignment="1">
      <alignment vertical="center"/>
    </xf>
    <xf numFmtId="0" fontId="15" fillId="0" borderId="173" xfId="19" applyFont="1" applyFill="1" applyBorder="1" applyAlignment="1" applyProtection="1">
      <alignment horizontal="center"/>
    </xf>
    <xf numFmtId="0" fontId="13" fillId="0" borderId="173" xfId="19" applyFont="1" applyFill="1" applyBorder="1" applyAlignment="1" applyProtection="1">
      <alignment horizontal="center"/>
    </xf>
    <xf numFmtId="0" fontId="13" fillId="0" borderId="173" xfId="19" quotePrefix="1" applyFont="1" applyFill="1" applyBorder="1" applyAlignment="1" applyProtection="1">
      <alignment horizontal="center"/>
    </xf>
    <xf numFmtId="0" fontId="13" fillId="0" borderId="173" xfId="19" applyFont="1" applyFill="1" applyBorder="1" applyAlignment="1" applyProtection="1">
      <alignment horizontal="left"/>
    </xf>
    <xf numFmtId="49" fontId="13" fillId="0" borderId="173" xfId="19" applyNumberFormat="1" applyFont="1" applyFill="1" applyBorder="1" applyAlignment="1" applyProtection="1">
      <alignment horizontal="center"/>
    </xf>
    <xf numFmtId="44" fontId="16" fillId="4" borderId="173" xfId="5" applyFont="1" applyFill="1" applyBorder="1" applyAlignment="1" applyProtection="1">
      <alignment horizontal="left"/>
      <protection locked="0"/>
    </xf>
    <xf numFmtId="44" fontId="16" fillId="4" borderId="173" xfId="5" applyFont="1" applyFill="1" applyBorder="1" applyAlignment="1" applyProtection="1">
      <alignment horizontal="right"/>
      <protection locked="0"/>
    </xf>
    <xf numFmtId="164" fontId="16" fillId="4" borderId="173" xfId="2" applyNumberFormat="1" applyFont="1" applyFill="1" applyBorder="1" applyAlignment="1" applyProtection="1">
      <alignment horizontal="left"/>
      <protection locked="0"/>
    </xf>
    <xf numFmtId="0" fontId="75" fillId="0" borderId="61" xfId="0" applyFont="1" applyBorder="1" applyAlignment="1">
      <alignment horizontal="center" vertical="center" wrapText="1"/>
    </xf>
    <xf numFmtId="0" fontId="368" fillId="10" borderId="194" xfId="0" applyFont="1" applyFill="1" applyBorder="1" applyAlignment="1" applyProtection="1">
      <alignment horizontal="left" vertical="center" wrapText="1"/>
      <protection locked="0"/>
    </xf>
    <xf numFmtId="0" fontId="7" fillId="0" borderId="40" xfId="19" applyFont="1" applyFill="1" applyBorder="1" applyAlignment="1">
      <alignment horizontal="center" vertical="center"/>
    </xf>
    <xf numFmtId="0" fontId="7" fillId="0" borderId="173" xfId="19" applyFont="1" applyFill="1" applyBorder="1" applyAlignment="1">
      <alignment horizontal="center" vertical="center"/>
    </xf>
    <xf numFmtId="0" fontId="7" fillId="0" borderId="8" xfId="19" applyFont="1" applyFill="1" applyBorder="1" applyAlignment="1">
      <alignment horizontal="center" vertical="center"/>
    </xf>
    <xf numFmtId="0" fontId="7" fillId="0" borderId="8" xfId="19" applyFont="1" applyFill="1" applyBorder="1" applyAlignment="1">
      <alignment horizontal="center" vertical="center" wrapText="1"/>
    </xf>
    <xf numFmtId="0" fontId="7" fillId="0" borderId="9" xfId="19" applyFont="1" applyFill="1" applyBorder="1" applyAlignment="1">
      <alignment horizontal="center" vertical="center"/>
    </xf>
    <xf numFmtId="0" fontId="8" fillId="0" borderId="195" xfId="19" applyFont="1" applyFill="1" applyBorder="1" applyAlignment="1">
      <alignment horizontal="center" vertical="top"/>
    </xf>
    <xf numFmtId="0" fontId="75" fillId="0" borderId="24"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170"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64" xfId="0" applyFont="1" applyBorder="1" applyAlignment="1">
      <alignment vertical="center" wrapText="1"/>
    </xf>
    <xf numFmtId="0" fontId="75" fillId="0" borderId="22" xfId="0" applyFont="1" applyBorder="1" applyAlignment="1">
      <alignment vertical="center" wrapText="1"/>
    </xf>
    <xf numFmtId="0" fontId="75" fillId="0" borderId="17" xfId="0" applyFont="1" applyBorder="1" applyAlignment="1">
      <alignment vertical="center" wrapText="1"/>
    </xf>
    <xf numFmtId="0" fontId="75" fillId="0" borderId="18" xfId="0" applyFont="1" applyBorder="1" applyAlignment="1">
      <alignment horizontal="right" vertical="center" wrapText="1"/>
    </xf>
    <xf numFmtId="0" fontId="75" fillId="0" borderId="20" xfId="0" applyFont="1" applyBorder="1" applyAlignment="1">
      <alignment horizontal="right" vertical="center" wrapText="1"/>
    </xf>
    <xf numFmtId="0" fontId="23" fillId="0" borderId="51" xfId="0" applyFont="1" applyFill="1" applyBorder="1" applyAlignment="1">
      <alignment horizontal="center" vertical="center"/>
    </xf>
    <xf numFmtId="0" fontId="23" fillId="0" borderId="84" xfId="0" applyFont="1" applyFill="1" applyBorder="1" applyAlignment="1">
      <alignment horizontal="center" vertical="center"/>
    </xf>
    <xf numFmtId="0" fontId="23" fillId="0" borderId="82" xfId="0" applyFont="1" applyFill="1" applyBorder="1" applyAlignment="1">
      <alignment horizontal="center" vertical="center"/>
    </xf>
    <xf numFmtId="0" fontId="23" fillId="0" borderId="50" xfId="0" applyFont="1" applyFill="1" applyBorder="1" applyAlignment="1">
      <alignment horizontal="center" vertical="center"/>
    </xf>
    <xf numFmtId="0" fontId="18" fillId="0" borderId="22" xfId="0" applyFont="1" applyBorder="1" applyAlignment="1" applyProtection="1">
      <alignment horizontal="centerContinuous"/>
    </xf>
    <xf numFmtId="0" fontId="273" fillId="0" borderId="0" xfId="0" applyFont="1"/>
    <xf numFmtId="0" fontId="8" fillId="0" borderId="81" xfId="19" applyFont="1" applyFill="1" applyBorder="1" applyAlignment="1">
      <alignment vertical="top"/>
    </xf>
    <xf numFmtId="0" fontId="12" fillId="0" borderId="21" xfId="0" applyFont="1" applyBorder="1" applyAlignment="1" applyProtection="1">
      <alignment horizontal="center" vertical="center"/>
    </xf>
    <xf numFmtId="0" fontId="0" fillId="124" borderId="0" xfId="0" applyFill="1" applyProtection="1"/>
    <xf numFmtId="167" fontId="7" fillId="0" borderId="0" xfId="0" applyNumberFormat="1" applyFont="1" applyBorder="1" applyAlignment="1" applyProtection="1">
      <alignment vertical="center"/>
    </xf>
    <xf numFmtId="167" fontId="7" fillId="0" borderId="33" xfId="0" applyNumberFormat="1" applyFont="1" applyBorder="1" applyAlignment="1" applyProtection="1">
      <alignment vertical="center"/>
    </xf>
    <xf numFmtId="0" fontId="9" fillId="0" borderId="0" xfId="0" applyFont="1" applyFill="1" applyBorder="1" applyAlignment="1" applyProtection="1">
      <alignment horizontal="center"/>
    </xf>
    <xf numFmtId="0" fontId="7" fillId="0" borderId="34" xfId="0" applyFont="1" applyFill="1" applyBorder="1" applyAlignment="1" applyProtection="1">
      <alignment horizontal="center"/>
    </xf>
    <xf numFmtId="0" fontId="9" fillId="0" borderId="34" xfId="0" applyFont="1" applyFill="1" applyBorder="1" applyAlignment="1" applyProtection="1">
      <alignment horizontal="center"/>
    </xf>
    <xf numFmtId="0" fontId="7" fillId="0" borderId="0" xfId="0" applyFont="1" applyFill="1" applyBorder="1" applyAlignment="1" applyProtection="1">
      <alignment horizontal="left" wrapText="1"/>
    </xf>
    <xf numFmtId="0" fontId="7" fillId="0" borderId="0" xfId="17" applyFont="1" applyFill="1"/>
    <xf numFmtId="0" fontId="7" fillId="0" borderId="0" xfId="17" applyFont="1"/>
    <xf numFmtId="0" fontId="8" fillId="123" borderId="81" xfId="19" applyFont="1" applyFill="1" applyBorder="1" applyAlignment="1">
      <alignment horizontal="center" vertical="center" wrapText="1"/>
    </xf>
    <xf numFmtId="0" fontId="8" fillId="123" borderId="195" xfId="19" applyFont="1" applyFill="1" applyBorder="1" applyAlignment="1">
      <alignment horizontal="center" vertical="center" wrapText="1"/>
    </xf>
    <xf numFmtId="0" fontId="7" fillId="0" borderId="172" xfId="17" applyFont="1" applyFill="1" applyBorder="1" applyAlignment="1">
      <alignment vertical="top" wrapText="1"/>
    </xf>
    <xf numFmtId="0" fontId="8" fillId="0" borderId="5" xfId="17" applyFont="1" applyFill="1" applyBorder="1" applyAlignment="1">
      <alignment vertical="top" wrapText="1"/>
    </xf>
    <xf numFmtId="0" fontId="7" fillId="0" borderId="0" xfId="17" applyFont="1" applyFill="1" applyAlignment="1">
      <alignment wrapText="1"/>
    </xf>
    <xf numFmtId="0" fontId="7" fillId="0" borderId="5" xfId="17" applyFont="1" applyFill="1" applyBorder="1" applyAlignment="1">
      <alignment horizontal="left" vertical="top" wrapText="1"/>
    </xf>
    <xf numFmtId="0" fontId="7" fillId="0" borderId="5" xfId="17" applyFont="1" applyFill="1" applyBorder="1" applyAlignment="1">
      <alignment vertical="top"/>
    </xf>
    <xf numFmtId="0" fontId="7" fillId="0" borderId="5" xfId="17" applyFont="1" applyFill="1" applyBorder="1" applyAlignment="1">
      <alignment vertical="top" wrapText="1"/>
    </xf>
    <xf numFmtId="0" fontId="7" fillId="0" borderId="6" xfId="19" applyFont="1" applyFill="1" applyBorder="1" applyAlignment="1">
      <alignment horizontal="center" vertical="center"/>
    </xf>
    <xf numFmtId="0" fontId="7" fillId="0" borderId="7" xfId="17" applyFont="1" applyFill="1" applyBorder="1" applyAlignment="1">
      <alignment vertical="top" wrapText="1"/>
    </xf>
    <xf numFmtId="0" fontId="7" fillId="0" borderId="8" xfId="17" applyFont="1" applyFill="1" applyBorder="1" applyAlignment="1">
      <alignment horizontal="center" vertical="center"/>
    </xf>
    <xf numFmtId="0" fontId="7" fillId="0" borderId="40" xfId="17" applyFont="1" applyFill="1" applyBorder="1" applyAlignment="1">
      <alignment horizontal="center" vertical="center"/>
    </xf>
    <xf numFmtId="0" fontId="22" fillId="0" borderId="173" xfId="17" applyFont="1" applyFill="1" applyBorder="1" applyAlignment="1">
      <alignment horizontal="center" vertical="center"/>
    </xf>
    <xf numFmtId="0" fontId="7" fillId="0" borderId="172" xfId="17" applyFont="1" applyFill="1" applyBorder="1" applyAlignment="1">
      <alignment horizontal="left" vertical="top" wrapText="1"/>
    </xf>
    <xf numFmtId="0" fontId="7" fillId="0" borderId="7" xfId="17" applyFont="1" applyFill="1" applyBorder="1" applyAlignment="1">
      <alignment horizontal="left" vertical="top" wrapText="1"/>
    </xf>
    <xf numFmtId="0" fontId="7" fillId="0" borderId="173" xfId="17" applyFont="1" applyFill="1" applyBorder="1" applyAlignment="1">
      <alignment horizontal="center" vertical="center"/>
    </xf>
    <xf numFmtId="0" fontId="7" fillId="0" borderId="9" xfId="17" applyFont="1" applyFill="1" applyBorder="1" applyAlignment="1">
      <alignment horizontal="center" vertical="center"/>
    </xf>
    <xf numFmtId="0" fontId="7" fillId="0" borderId="6" xfId="17" applyFont="1" applyFill="1" applyBorder="1" applyAlignment="1">
      <alignment horizontal="center" vertical="center"/>
    </xf>
    <xf numFmtId="0" fontId="7" fillId="0" borderId="0" xfId="17" applyFont="1" applyFill="1" applyBorder="1" applyAlignment="1">
      <alignment horizontal="center" vertical="center"/>
    </xf>
    <xf numFmtId="0" fontId="7" fillId="0" borderId="12" xfId="17" applyFont="1" applyFill="1" applyBorder="1" applyAlignment="1">
      <alignment horizontal="center" vertical="center"/>
    </xf>
    <xf numFmtId="0" fontId="7" fillId="0" borderId="1" xfId="17" applyFont="1" applyFill="1" applyBorder="1" applyAlignment="1">
      <alignment horizontal="center" vertical="center"/>
    </xf>
    <xf numFmtId="0" fontId="7" fillId="0" borderId="50" xfId="17" applyFont="1" applyFill="1" applyBorder="1" applyAlignment="1">
      <alignment horizontal="left" vertical="top" wrapText="1"/>
    </xf>
    <xf numFmtId="0" fontId="8" fillId="0" borderId="195" xfId="19" quotePrefix="1" applyFont="1" applyFill="1" applyBorder="1" applyAlignment="1">
      <alignment horizontal="center" vertical="top"/>
    </xf>
    <xf numFmtId="0" fontId="8" fillId="0" borderId="12" xfId="17" applyFont="1" applyFill="1" applyBorder="1" applyAlignment="1">
      <alignment horizontal="center"/>
    </xf>
    <xf numFmtId="0" fontId="8" fillId="0" borderId="1" xfId="17" applyFont="1" applyFill="1" applyBorder="1" applyAlignment="1">
      <alignment horizontal="center"/>
    </xf>
    <xf numFmtId="0" fontId="7" fillId="0" borderId="1" xfId="17" applyFont="1" applyFill="1" applyBorder="1"/>
    <xf numFmtId="0" fontId="7" fillId="0" borderId="50" xfId="17" applyFont="1" applyFill="1" applyBorder="1"/>
    <xf numFmtId="167" fontId="12" fillId="0" borderId="37" xfId="5" applyNumberFormat="1" applyFont="1" applyFill="1" applyBorder="1" applyAlignment="1" applyProtection="1">
      <alignment horizontal="center" vertical="center"/>
    </xf>
    <xf numFmtId="0" fontId="7" fillId="0" borderId="8" xfId="0" quotePrefix="1" applyFont="1" applyFill="1" applyBorder="1" applyAlignment="1" applyProtection="1">
      <alignment horizontal="center"/>
    </xf>
    <xf numFmtId="0" fontId="12" fillId="0" borderId="21" xfId="0" applyFont="1" applyBorder="1" applyAlignment="1" applyProtection="1">
      <alignment horizontal="center" vertical="center"/>
    </xf>
    <xf numFmtId="0" fontId="7" fillId="0" borderId="0" xfId="0" applyFont="1" applyFill="1" applyBorder="1" applyAlignment="1" applyProtection="1">
      <alignment horizontal="left" wrapText="1"/>
    </xf>
    <xf numFmtId="0" fontId="9" fillId="0" borderId="0" xfId="0" applyFont="1" applyFill="1" applyBorder="1" applyAlignment="1" applyProtection="1">
      <alignment horizontal="center"/>
    </xf>
    <xf numFmtId="0" fontId="75" fillId="0" borderId="57" xfId="0" applyFont="1" applyBorder="1" applyAlignment="1">
      <alignment vertical="center" wrapText="1"/>
    </xf>
    <xf numFmtId="0" fontId="75" fillId="0" borderId="21" xfId="0" applyFont="1" applyBorder="1" applyAlignment="1">
      <alignment horizontal="center" vertical="center" wrapText="1"/>
    </xf>
    <xf numFmtId="0" fontId="75" fillId="0" borderId="57" xfId="0" applyFont="1" applyBorder="1" applyAlignment="1">
      <alignment horizontal="center" vertical="center" wrapText="1"/>
    </xf>
    <xf numFmtId="0" fontId="0" fillId="0" borderId="37" xfId="0" applyBorder="1" applyAlignment="1">
      <alignment horizontal="center" vertical="center" wrapText="1"/>
    </xf>
    <xf numFmtId="0" fontId="7" fillId="0" borderId="0" xfId="0" applyFont="1" applyFill="1" applyBorder="1" applyAlignment="1" applyProtection="1">
      <alignment horizontal="center"/>
      <protection locked="0"/>
    </xf>
    <xf numFmtId="0" fontId="7" fillId="0" borderId="0" xfId="0" applyFont="1" applyAlignment="1" applyProtection="1">
      <alignment horizontal="center"/>
    </xf>
    <xf numFmtId="0" fontId="9" fillId="0" borderId="169" xfId="0" applyFont="1" applyBorder="1" applyAlignment="1" applyProtection="1">
      <alignment horizontal="center"/>
    </xf>
    <xf numFmtId="164" fontId="15" fillId="0" borderId="5" xfId="2" applyNumberFormat="1" applyFont="1" applyBorder="1" applyProtection="1"/>
    <xf numFmtId="0" fontId="13" fillId="0" borderId="170" xfId="19" applyFont="1" applyFill="1" applyBorder="1" applyAlignment="1" applyProtection="1">
      <alignment horizontal="left"/>
    </xf>
    <xf numFmtId="0" fontId="15" fillId="0" borderId="37" xfId="0" applyFont="1" applyBorder="1" applyAlignment="1" applyProtection="1">
      <alignment horizontal="center"/>
    </xf>
    <xf numFmtId="0" fontId="13" fillId="0" borderId="197" xfId="19" applyFont="1" applyFill="1" applyBorder="1" applyAlignment="1" applyProtection="1">
      <alignment horizontal="left"/>
    </xf>
    <xf numFmtId="0" fontId="13" fillId="0" borderId="196" xfId="19" applyFont="1" applyFill="1" applyBorder="1" applyAlignment="1" applyProtection="1">
      <alignment horizontal="left"/>
    </xf>
    <xf numFmtId="44" fontId="16" fillId="4" borderId="37" xfId="5" applyFont="1" applyFill="1" applyBorder="1" applyAlignment="1" applyProtection="1">
      <alignment horizontal="left"/>
      <protection locked="0"/>
    </xf>
    <xf numFmtId="0" fontId="12" fillId="0" borderId="21" xfId="0" applyFont="1" applyBorder="1" applyAlignment="1" applyProtection="1">
      <alignment horizontal="center" vertical="center"/>
    </xf>
    <xf numFmtId="0" fontId="8" fillId="0" borderId="0" xfId="40" applyFont="1" applyProtection="1"/>
    <xf numFmtId="0" fontId="46" fillId="0" borderId="0" xfId="44" applyFont="1" applyFill="1" applyAlignment="1" applyProtection="1">
      <alignment vertical="center"/>
    </xf>
    <xf numFmtId="0" fontId="8" fillId="0" borderId="26" xfId="0" applyFont="1" applyFill="1" applyBorder="1" applyAlignment="1">
      <alignment horizontal="center"/>
    </xf>
    <xf numFmtId="0" fontId="15" fillId="0" borderId="18" xfId="0" applyFont="1" applyBorder="1" applyAlignment="1" applyProtection="1">
      <alignment horizontal="center"/>
    </xf>
    <xf numFmtId="167" fontId="15" fillId="0" borderId="37" xfId="5" applyNumberFormat="1" applyFont="1" applyBorder="1" applyProtection="1"/>
    <xf numFmtId="44" fontId="16" fillId="4" borderId="198" xfId="5" applyFont="1" applyFill="1" applyBorder="1" applyAlignment="1" applyProtection="1">
      <alignment horizontal="left"/>
      <protection locked="0"/>
    </xf>
    <xf numFmtId="43" fontId="15" fillId="0" borderId="0" xfId="2" applyNumberFormat="1" applyFont="1" applyFill="1" applyBorder="1" applyAlignment="1" applyProtection="1">
      <alignment horizontal="left"/>
    </xf>
    <xf numFmtId="43" fontId="15" fillId="0" borderId="48" xfId="2" applyNumberFormat="1" applyFont="1" applyFill="1" applyBorder="1" applyAlignment="1" applyProtection="1">
      <alignment horizontal="left"/>
    </xf>
    <xf numFmtId="43" fontId="15" fillId="0" borderId="166" xfId="2" applyNumberFormat="1" applyFont="1" applyFill="1" applyBorder="1" applyAlignment="1" applyProtection="1">
      <alignment horizontal="left"/>
    </xf>
    <xf numFmtId="0" fontId="8" fillId="0" borderId="79" xfId="19" applyFont="1" applyFill="1" applyBorder="1" applyAlignment="1">
      <alignment horizontal="center" vertical="top"/>
    </xf>
    <xf numFmtId="0" fontId="7" fillId="0" borderId="0" xfId="0" applyFont="1" applyFill="1" applyBorder="1" applyAlignment="1">
      <alignment wrapText="1"/>
    </xf>
    <xf numFmtId="0" fontId="7" fillId="0" borderId="5" xfId="0" applyFont="1" applyFill="1" applyBorder="1" applyAlignment="1">
      <alignment wrapText="1"/>
    </xf>
    <xf numFmtId="164" fontId="12" fillId="0" borderId="82" xfId="2" applyNumberFormat="1" applyFont="1" applyFill="1" applyBorder="1" applyAlignment="1" applyProtection="1">
      <alignment vertical="center"/>
    </xf>
    <xf numFmtId="0" fontId="7" fillId="0" borderId="0" xfId="0" applyFont="1" applyAlignment="1" applyProtection="1">
      <alignment horizontal="right"/>
    </xf>
    <xf numFmtId="0" fontId="8" fillId="0" borderId="0" xfId="0" applyFont="1" applyAlignment="1"/>
    <xf numFmtId="0" fontId="7" fillId="0" borderId="0" xfId="0" applyFont="1" applyAlignment="1">
      <alignment horizontal="left" wrapText="1"/>
    </xf>
    <xf numFmtId="0" fontId="25" fillId="0" borderId="0" xfId="0" applyFont="1" applyProtection="1"/>
    <xf numFmtId="287" fontId="19" fillId="4" borderId="34" xfId="2" applyNumberFormat="1" applyFont="1" applyFill="1" applyBorder="1" applyAlignment="1" applyProtection="1">
      <alignment horizontal="left"/>
      <protection locked="0"/>
    </xf>
    <xf numFmtId="167" fontId="19" fillId="4" borderId="34" xfId="5" applyNumberFormat="1" applyFont="1" applyFill="1" applyBorder="1" applyAlignment="1" applyProtection="1">
      <alignment horizontal="left"/>
      <protection locked="0"/>
    </xf>
    <xf numFmtId="0" fontId="75" fillId="0" borderId="175" xfId="0" applyFont="1" applyBorder="1" applyAlignment="1">
      <alignment horizontal="center" vertical="center" wrapText="1"/>
    </xf>
    <xf numFmtId="0" fontId="368" fillId="10" borderId="36" xfId="0" applyFont="1" applyFill="1" applyBorder="1" applyAlignment="1" applyProtection="1">
      <alignment horizontal="left" vertical="center" wrapText="1"/>
      <protection locked="0"/>
    </xf>
    <xf numFmtId="0" fontId="0" fillId="0" borderId="173" xfId="0" applyBorder="1"/>
    <xf numFmtId="0" fontId="7" fillId="0" borderId="0" xfId="0" applyFont="1" applyFill="1" applyBorder="1" applyAlignment="1" applyProtection="1">
      <alignment horizontal="left"/>
    </xf>
    <xf numFmtId="0" fontId="7" fillId="0" borderId="0" xfId="0" applyFont="1" applyFill="1" applyBorder="1" applyAlignment="1" applyProtection="1">
      <alignment horizontal="left" wrapText="1"/>
    </xf>
    <xf numFmtId="0" fontId="13" fillId="0" borderId="0" xfId="19" applyFont="1" applyFill="1" applyBorder="1" applyAlignment="1" applyProtection="1">
      <alignment horizontal="left"/>
    </xf>
    <xf numFmtId="0" fontId="9" fillId="0" borderId="0" xfId="0" applyFont="1" applyFill="1" applyBorder="1" applyAlignment="1" applyProtection="1">
      <alignment horizontal="center"/>
    </xf>
    <xf numFmtId="0" fontId="7" fillId="0" borderId="34" xfId="0" applyFont="1" applyFill="1" applyBorder="1" applyAlignment="1" applyProtection="1">
      <alignment horizontal="center"/>
    </xf>
    <xf numFmtId="0" fontId="9" fillId="0" borderId="34" xfId="0" applyFont="1" applyFill="1" applyBorder="1" applyAlignment="1" applyProtection="1">
      <alignment horizontal="center"/>
    </xf>
    <xf numFmtId="0" fontId="9" fillId="0" borderId="6" xfId="0" applyFont="1" applyFill="1" applyBorder="1" applyAlignment="1" applyProtection="1">
      <alignment horizontal="center"/>
    </xf>
    <xf numFmtId="0" fontId="0" fillId="0" borderId="19" xfId="0" applyFill="1" applyBorder="1" applyAlignment="1"/>
    <xf numFmtId="0" fontId="7" fillId="0" borderId="6" xfId="0" applyFont="1" applyFill="1" applyBorder="1" applyAlignment="1" applyProtection="1">
      <alignment horizontal="center"/>
    </xf>
    <xf numFmtId="49" fontId="7" fillId="0" borderId="52" xfId="0" applyNumberFormat="1" applyFont="1" applyFill="1" applyBorder="1" applyAlignment="1" applyProtection="1">
      <alignment horizontal="center"/>
    </xf>
    <xf numFmtId="49" fontId="9" fillId="0" borderId="6" xfId="0" applyNumberFormat="1" applyFont="1" applyFill="1" applyBorder="1" applyAlignment="1" applyProtection="1">
      <alignment horizontal="center"/>
    </xf>
    <xf numFmtId="0" fontId="0" fillId="0" borderId="6" xfId="0" applyFont="1" applyFill="1" applyBorder="1" applyProtection="1"/>
    <xf numFmtId="167" fontId="19" fillId="10" borderId="6" xfId="5" applyNumberFormat="1" applyFont="1" applyFill="1" applyBorder="1" applyProtection="1">
      <protection locked="0"/>
    </xf>
    <xf numFmtId="167" fontId="19" fillId="43" borderId="6" xfId="5" applyNumberFormat="1" applyFont="1" applyFill="1" applyBorder="1" applyProtection="1"/>
    <xf numFmtId="167" fontId="31" fillId="0" borderId="6" xfId="5" applyNumberFormat="1" applyFont="1" applyFill="1" applyBorder="1" applyProtection="1"/>
    <xf numFmtId="0" fontId="13" fillId="0" borderId="0" xfId="19" applyFont="1" applyFill="1" applyBorder="1" applyAlignment="1" applyProtection="1">
      <alignment horizontal="left"/>
    </xf>
    <xf numFmtId="0" fontId="7" fillId="0" borderId="21" xfId="18" applyFont="1" applyFill="1" applyBorder="1" applyAlignment="1" applyProtection="1">
      <alignment horizontal="center" vertical="center"/>
    </xf>
    <xf numFmtId="0" fontId="17" fillId="0" borderId="12"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50" xfId="0" applyFill="1" applyBorder="1" applyAlignment="1">
      <alignment vertical="center"/>
    </xf>
    <xf numFmtId="0" fontId="7" fillId="0" borderId="34" xfId="0" applyFont="1" applyFill="1" applyBorder="1" applyProtection="1"/>
    <xf numFmtId="43" fontId="16" fillId="10" borderId="169" xfId="2" applyFont="1" applyFill="1" applyBorder="1" applyAlignment="1" applyProtection="1">
      <alignment horizontal="left"/>
      <protection locked="0"/>
    </xf>
    <xf numFmtId="43" fontId="15" fillId="0" borderId="169" xfId="2" applyFont="1" applyFill="1" applyBorder="1" applyAlignment="1" applyProtection="1">
      <alignment horizontal="left"/>
    </xf>
    <xf numFmtId="49" fontId="7" fillId="0" borderId="27" xfId="0" applyNumberFormat="1" applyFont="1" applyBorder="1" applyAlignment="1" applyProtection="1">
      <alignment horizontal="center"/>
    </xf>
    <xf numFmtId="49" fontId="7" fillId="0" borderId="0" xfId="0" applyNumberFormat="1" applyFont="1" applyBorder="1" applyAlignment="1" applyProtection="1">
      <alignment horizontal="center"/>
    </xf>
    <xf numFmtId="0" fontId="13" fillId="0" borderId="0" xfId="19" applyFont="1" applyFill="1" applyBorder="1" applyAlignment="1" applyProtection="1">
      <alignment horizontal="left"/>
    </xf>
    <xf numFmtId="0" fontId="74" fillId="0" borderId="0" xfId="0" applyFont="1" applyBorder="1" applyAlignment="1">
      <alignment vertical="center"/>
    </xf>
    <xf numFmtId="44" fontId="75" fillId="0" borderId="0" xfId="0" applyNumberFormat="1" applyFont="1" applyBorder="1" applyAlignment="1">
      <alignment vertical="center"/>
    </xf>
    <xf numFmtId="0" fontId="75" fillId="0" borderId="0" xfId="0" applyFont="1" applyBorder="1" applyAlignment="1">
      <alignment vertical="center" wrapText="1"/>
    </xf>
    <xf numFmtId="167" fontId="19" fillId="43" borderId="0" xfId="5" applyNumberFormat="1" applyFont="1" applyFill="1" applyBorder="1" applyProtection="1">
      <protection locked="0"/>
    </xf>
    <xf numFmtId="0" fontId="7" fillId="0" borderId="6" xfId="0" applyFont="1" applyFill="1" applyBorder="1" applyProtection="1"/>
    <xf numFmtId="0" fontId="7" fillId="0" borderId="8" xfId="0" quotePrefix="1" applyNumberFormat="1" applyFont="1" applyFill="1" applyBorder="1" applyAlignment="1" applyProtection="1">
      <alignment horizontal="center"/>
    </xf>
    <xf numFmtId="0" fontId="8" fillId="0" borderId="58" xfId="0" applyFont="1" applyFill="1" applyBorder="1" applyAlignment="1">
      <alignment horizontal="center"/>
    </xf>
    <xf numFmtId="0" fontId="8" fillId="0" borderId="59" xfId="0" applyFont="1" applyFill="1" applyBorder="1" applyAlignment="1">
      <alignment horizontal="center"/>
    </xf>
    <xf numFmtId="0" fontId="8" fillId="0" borderId="60" xfId="0" applyFont="1" applyFill="1" applyBorder="1" applyAlignment="1">
      <alignment horizontal="center"/>
    </xf>
    <xf numFmtId="0" fontId="0" fillId="0" borderId="0" xfId="0" applyFill="1" applyBorder="1" applyAlignment="1">
      <alignment horizontal="left" wrapText="1"/>
    </xf>
    <xf numFmtId="0" fontId="0" fillId="0" borderId="5" xfId="0" applyFill="1" applyBorder="1" applyAlignment="1">
      <alignment horizontal="left" wrapText="1"/>
    </xf>
    <xf numFmtId="0" fontId="12" fillId="0" borderId="0" xfId="0" applyFont="1" applyFill="1" applyAlignment="1">
      <alignment horizontal="left" wrapText="1"/>
    </xf>
    <xf numFmtId="0" fontId="7" fillId="0" borderId="1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2" fillId="0" borderId="82" xfId="0" applyFont="1" applyFill="1" applyBorder="1" applyAlignment="1">
      <alignment horizontal="left" wrapText="1"/>
    </xf>
    <xf numFmtId="0" fontId="7" fillId="0" borderId="19"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12" fillId="0" borderId="1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50" xfId="0" applyFont="1" applyFill="1" applyBorder="1" applyAlignment="1">
      <alignment horizontal="center" vertical="center"/>
    </xf>
    <xf numFmtId="0" fontId="21" fillId="0" borderId="0" xfId="0" applyFont="1" applyFill="1" applyAlignment="1">
      <alignment horizontal="left" vertical="center" wrapText="1"/>
    </xf>
    <xf numFmtId="0" fontId="17" fillId="0" borderId="12"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50" xfId="0" applyFill="1" applyBorder="1" applyAlignment="1">
      <alignment vertical="center"/>
    </xf>
    <xf numFmtId="0" fontId="24" fillId="0" borderId="32" xfId="0" applyFont="1" applyFill="1" applyBorder="1" applyAlignment="1">
      <alignment horizontal="left"/>
    </xf>
    <xf numFmtId="0" fontId="24" fillId="0" borderId="2" xfId="0" applyFont="1" applyFill="1" applyBorder="1" applyAlignment="1">
      <alignment horizontal="left"/>
    </xf>
    <xf numFmtId="0" fontId="0" fillId="0" borderId="22" xfId="0" applyFill="1" applyBorder="1" applyAlignment="1">
      <alignment horizontal="left"/>
    </xf>
    <xf numFmtId="0" fontId="10" fillId="0" borderId="0" xfId="0" applyFont="1" applyFill="1" applyAlignment="1">
      <alignment horizontal="left" vertical="center"/>
    </xf>
    <xf numFmtId="0" fontId="10" fillId="0" borderId="0" xfId="0" applyFont="1" applyFill="1" applyAlignment="1">
      <alignment vertical="center" wrapText="1"/>
    </xf>
    <xf numFmtId="0" fontId="0" fillId="0" borderId="0" xfId="0" applyFill="1" applyAlignment="1">
      <alignment vertical="center" wrapText="1"/>
    </xf>
    <xf numFmtId="0" fontId="8" fillId="0" borderId="32" xfId="0" applyFont="1" applyFill="1" applyBorder="1" applyAlignment="1">
      <alignment horizontal="left" vertical="center"/>
    </xf>
    <xf numFmtId="0" fontId="8" fillId="0" borderId="2" xfId="0" applyFont="1" applyFill="1" applyBorder="1" applyAlignment="1">
      <alignment horizontal="left" vertical="center"/>
    </xf>
    <xf numFmtId="0" fontId="0" fillId="0" borderId="22" xfId="0" applyFill="1" applyBorder="1" applyAlignment="1">
      <alignment horizontal="left" vertical="center"/>
    </xf>
    <xf numFmtId="0" fontId="7" fillId="0" borderId="32" xfId="0" applyFont="1" applyFill="1" applyBorder="1" applyAlignment="1">
      <alignment horizontal="left" vertical="center"/>
    </xf>
    <xf numFmtId="0" fontId="7" fillId="0" borderId="2" xfId="0" applyFont="1" applyFill="1" applyBorder="1" applyAlignment="1">
      <alignment horizontal="left" vertical="center"/>
    </xf>
    <xf numFmtId="0" fontId="7" fillId="0" borderId="22" xfId="0" applyFont="1" applyFill="1" applyBorder="1" applyAlignment="1">
      <alignment horizontal="left" vertical="center"/>
    </xf>
    <xf numFmtId="0" fontId="7" fillId="0" borderId="3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17" fillId="0" borderId="40" xfId="0" applyFont="1" applyFill="1" applyBorder="1" applyAlignment="1">
      <alignment horizontal="center"/>
    </xf>
    <xf numFmtId="0" fontId="17" fillId="0" borderId="27" xfId="0" applyFont="1" applyFill="1" applyBorder="1" applyAlignment="1">
      <alignment horizontal="center"/>
    </xf>
    <xf numFmtId="0" fontId="17" fillId="0" borderId="29" xfId="0" applyFont="1" applyFill="1" applyBorder="1" applyAlignment="1">
      <alignment horizontal="center"/>
    </xf>
    <xf numFmtId="0" fontId="27" fillId="0" borderId="32" xfId="0" applyFont="1" applyFill="1" applyBorder="1" applyAlignment="1">
      <alignment horizontal="left" vertical="center"/>
    </xf>
    <xf numFmtId="0" fontId="27" fillId="0" borderId="2" xfId="0" applyFont="1" applyFill="1" applyBorder="1" applyAlignment="1">
      <alignment horizontal="left" vertical="center"/>
    </xf>
    <xf numFmtId="0" fontId="27" fillId="0" borderId="11" xfId="0" applyFont="1" applyFill="1" applyBorder="1" applyAlignment="1">
      <alignment horizontal="left" vertical="center"/>
    </xf>
    <xf numFmtId="0" fontId="18" fillId="0" borderId="1" xfId="0" applyFont="1" applyFill="1" applyBorder="1" applyAlignment="1">
      <alignment horizontal="center"/>
    </xf>
    <xf numFmtId="0" fontId="18" fillId="0" borderId="50" xfId="0" applyFont="1" applyFill="1" applyBorder="1" applyAlignment="1">
      <alignment horizontal="center"/>
    </xf>
    <xf numFmtId="0" fontId="27" fillId="0" borderId="61" xfId="0" applyFont="1" applyFill="1" applyBorder="1" applyAlignment="1">
      <alignment horizontal="left" vertical="center"/>
    </xf>
    <xf numFmtId="0" fontId="27" fillId="0" borderId="59" xfId="0" applyFont="1" applyFill="1" applyBorder="1" applyAlignment="1">
      <alignment horizontal="left" vertical="center"/>
    </xf>
    <xf numFmtId="0" fontId="27" fillId="0" borderId="60" xfId="0" applyFont="1" applyFill="1" applyBorder="1" applyAlignment="1">
      <alignment horizontal="left" vertical="center"/>
    </xf>
    <xf numFmtId="0" fontId="17" fillId="0" borderId="12" xfId="0" applyFont="1" applyFill="1" applyBorder="1" applyAlignment="1">
      <alignment horizontal="center"/>
    </xf>
    <xf numFmtId="0" fontId="17" fillId="0" borderId="1" xfId="0" applyFont="1" applyFill="1" applyBorder="1" applyAlignment="1">
      <alignment horizontal="center"/>
    </xf>
    <xf numFmtId="0" fontId="17" fillId="0" borderId="50" xfId="0" applyFont="1" applyFill="1" applyBorder="1" applyAlignment="1">
      <alignment horizontal="center"/>
    </xf>
    <xf numFmtId="0" fontId="7" fillId="0" borderId="57" xfId="0" applyFont="1" applyFill="1" applyBorder="1" applyAlignment="1">
      <alignment horizontal="left" vertical="center" wrapText="1"/>
    </xf>
    <xf numFmtId="0" fontId="12" fillId="0" borderId="84" xfId="0" applyFont="1" applyFill="1" applyBorder="1" applyAlignment="1">
      <alignment horizontal="left" wrapText="1"/>
    </xf>
    <xf numFmtId="0" fontId="12" fillId="0" borderId="91" xfId="0" applyFont="1" applyFill="1" applyBorder="1" applyAlignment="1">
      <alignment horizontal="left" wrapText="1"/>
    </xf>
    <xf numFmtId="0" fontId="7" fillId="0" borderId="90" xfId="0" applyFont="1" applyFill="1" applyBorder="1" applyAlignment="1">
      <alignment horizontal="left" vertical="center" wrapText="1"/>
    </xf>
    <xf numFmtId="0" fontId="7" fillId="0" borderId="88" xfId="0" applyFont="1" applyFill="1" applyBorder="1" applyAlignment="1">
      <alignment horizontal="left" vertical="center" wrapText="1"/>
    </xf>
    <xf numFmtId="0" fontId="7" fillId="0" borderId="89" xfId="0" applyFont="1" applyFill="1" applyBorder="1" applyAlignment="1">
      <alignment horizontal="left" vertical="center" wrapText="1"/>
    </xf>
    <xf numFmtId="0" fontId="10" fillId="0" borderId="0" xfId="0" applyFont="1" applyFill="1" applyAlignment="1">
      <alignment horizontal="left" vertical="center" wrapText="1"/>
    </xf>
    <xf numFmtId="0" fontId="27" fillId="0" borderId="32"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0" fillId="0" borderId="32" xfId="0" applyFont="1" applyFill="1" applyBorder="1" applyAlignment="1">
      <alignment horizontal="left" vertical="center" wrapText="1"/>
    </xf>
    <xf numFmtId="0" fontId="20" fillId="0" borderId="32" xfId="0" applyFont="1" applyFill="1" applyBorder="1" applyAlignment="1">
      <alignment horizontal="left" vertical="center"/>
    </xf>
    <xf numFmtId="0" fontId="10" fillId="0" borderId="27" xfId="0" applyFont="1" applyFill="1" applyBorder="1" applyAlignment="1">
      <alignment horizontal="left" vertical="center" wrapText="1"/>
    </xf>
    <xf numFmtId="0" fontId="7" fillId="0" borderId="43"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7" fillId="0" borderId="87" xfId="0" applyFont="1" applyFill="1" applyBorder="1" applyAlignment="1">
      <alignment horizontal="left" vertical="center" wrapText="1"/>
    </xf>
    <xf numFmtId="0" fontId="8" fillId="0" borderId="79" xfId="19" applyFont="1" applyFill="1" applyBorder="1" applyAlignment="1">
      <alignment horizontal="center" vertical="top"/>
    </xf>
    <xf numFmtId="0" fontId="8" fillId="0" borderId="80" xfId="19" applyFont="1" applyFill="1" applyBorder="1" applyAlignment="1">
      <alignment horizontal="center" vertical="top"/>
    </xf>
    <xf numFmtId="0" fontId="8" fillId="0" borderId="81" xfId="19" applyFont="1" applyFill="1" applyBorder="1" applyAlignment="1">
      <alignment horizontal="center" vertical="top"/>
    </xf>
    <xf numFmtId="0" fontId="8" fillId="0" borderId="79" xfId="19" quotePrefix="1" applyFont="1" applyFill="1" applyBorder="1" applyAlignment="1">
      <alignment horizontal="center" vertical="top"/>
    </xf>
    <xf numFmtId="0" fontId="23" fillId="0" borderId="40" xfId="17" applyFont="1" applyFill="1" applyBorder="1" applyAlignment="1">
      <alignment horizontal="left"/>
    </xf>
    <xf numFmtId="0" fontId="23" fillId="0" borderId="173" xfId="17" applyFont="1" applyFill="1" applyBorder="1" applyAlignment="1">
      <alignment horizontal="left"/>
    </xf>
    <xf numFmtId="0" fontId="12" fillId="0" borderId="9" xfId="17" applyFont="1" applyFill="1" applyBorder="1" applyAlignment="1">
      <alignment horizontal="center" vertical="center"/>
    </xf>
    <xf numFmtId="0" fontId="12" fillId="0" borderId="6" xfId="17" applyFont="1" applyFill="1" applyBorder="1" applyAlignment="1">
      <alignment horizontal="center" vertical="center"/>
    </xf>
    <xf numFmtId="0" fontId="8" fillId="123" borderId="9" xfId="19" applyFont="1" applyFill="1" applyBorder="1" applyAlignment="1">
      <alignment horizontal="center" vertical="center" wrapText="1"/>
    </xf>
    <xf numFmtId="0" fontId="8" fillId="123" borderId="6" xfId="19" applyFont="1" applyFill="1" applyBorder="1" applyAlignment="1">
      <alignment horizontal="center" vertical="center" wrapText="1"/>
    </xf>
    <xf numFmtId="0" fontId="8" fillId="123" borderId="7" xfId="19" applyFont="1" applyFill="1" applyBorder="1" applyAlignment="1">
      <alignment horizontal="center" vertical="center" wrapText="1"/>
    </xf>
    <xf numFmtId="0" fontId="8" fillId="0" borderId="81" xfId="19" quotePrefix="1" applyFont="1" applyFill="1" applyBorder="1" applyAlignment="1">
      <alignment horizontal="center" vertical="top"/>
    </xf>
    <xf numFmtId="0" fontId="12" fillId="0" borderId="12" xfId="0" applyFont="1" applyFill="1" applyBorder="1" applyAlignment="1">
      <alignment horizontal="left" vertical="top" wrapText="1"/>
    </xf>
    <xf numFmtId="0" fontId="12" fillId="0" borderId="1" xfId="0" applyFont="1" applyFill="1" applyBorder="1" applyAlignment="1">
      <alignment horizontal="left" vertical="top" wrapText="1"/>
    </xf>
    <xf numFmtId="0" fontId="8" fillId="0" borderId="0" xfId="0" applyFont="1" applyAlignment="1">
      <alignment horizontal="left" vertical="center" wrapText="1"/>
    </xf>
    <xf numFmtId="0" fontId="75" fillId="0" borderId="40" xfId="0" applyFont="1" applyFill="1" applyBorder="1" applyAlignment="1">
      <alignment horizontal="left" vertical="top" wrapText="1"/>
    </xf>
    <xf numFmtId="0" fontId="75" fillId="0" borderId="173" xfId="0" applyFont="1" applyFill="1" applyBorder="1" applyAlignment="1">
      <alignment horizontal="left" vertical="top" wrapText="1"/>
    </xf>
    <xf numFmtId="0" fontId="365" fillId="0" borderId="12" xfId="0" applyFont="1" applyFill="1" applyBorder="1" applyAlignment="1" applyProtection="1">
      <alignment horizontal="center" vertical="center"/>
    </xf>
    <xf numFmtId="0" fontId="365" fillId="0" borderId="1" xfId="0" applyFont="1" applyFill="1" applyBorder="1" applyAlignment="1" applyProtection="1">
      <alignment horizontal="center" vertical="center"/>
    </xf>
    <xf numFmtId="0" fontId="365" fillId="0" borderId="50" xfId="0"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173" xfId="0" applyFont="1" applyFill="1" applyBorder="1" applyAlignment="1" applyProtection="1">
      <alignment horizontal="left" vertical="center"/>
    </xf>
    <xf numFmtId="0" fontId="7" fillId="0" borderId="172" xfId="0" applyFont="1" applyFill="1" applyBorder="1" applyAlignment="1" applyProtection="1">
      <alignment horizontal="left" vertical="center"/>
    </xf>
    <xf numFmtId="0" fontId="20" fillId="0" borderId="27" xfId="0" applyFont="1" applyFill="1" applyBorder="1" applyAlignment="1" applyProtection="1">
      <alignment horizontal="left" vertical="center"/>
    </xf>
    <xf numFmtId="0" fontId="20" fillId="0" borderId="0" xfId="0" applyFont="1" applyFill="1" applyBorder="1" applyAlignment="1" applyProtection="1">
      <alignment horizontal="left" vertical="center"/>
    </xf>
    <xf numFmtId="0" fontId="0" fillId="0" borderId="0" xfId="0" applyFill="1" applyBorder="1" applyAlignment="1" applyProtection="1">
      <alignment horizontal="right"/>
    </xf>
    <xf numFmtId="0" fontId="17" fillId="3" borderId="12"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50" xfId="0" applyFont="1" applyFill="1" applyBorder="1" applyAlignment="1" applyProtection="1">
      <alignment horizontal="center" vertical="center"/>
    </xf>
    <xf numFmtId="0" fontId="12" fillId="0" borderId="36" xfId="0" applyFont="1" applyBorder="1" applyAlignment="1" applyProtection="1">
      <alignment horizontal="center" vertical="center"/>
    </xf>
    <xf numFmtId="0" fontId="12" fillId="0" borderId="30" xfId="0" applyFont="1" applyBorder="1" applyAlignment="1" applyProtection="1">
      <alignment horizontal="center" vertical="center"/>
    </xf>
    <xf numFmtId="0" fontId="12" fillId="0" borderId="17" xfId="0" applyFont="1" applyBorder="1" applyAlignment="1" applyProtection="1">
      <alignment horizontal="center" vertical="center"/>
    </xf>
    <xf numFmtId="0" fontId="12" fillId="3" borderId="12"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2" fillId="3" borderId="50" xfId="0" applyFont="1" applyFill="1" applyBorder="1" applyAlignment="1" applyProtection="1">
      <alignment horizontal="center" vertical="center"/>
    </xf>
    <xf numFmtId="0" fontId="12" fillId="0" borderId="21" xfId="0" applyFont="1" applyBorder="1" applyAlignment="1" applyProtection="1">
      <alignment horizontal="center" vertical="center" wrapText="1"/>
    </xf>
    <xf numFmtId="0" fontId="12" fillId="0" borderId="21" xfId="0" applyFont="1" applyBorder="1" applyAlignment="1" applyProtection="1">
      <alignment horizontal="center" vertical="center"/>
    </xf>
    <xf numFmtId="167" fontId="56" fillId="0" borderId="32" xfId="5" applyNumberFormat="1" applyFont="1" applyFill="1" applyBorder="1" applyAlignment="1" applyProtection="1">
      <alignment horizontal="left" vertical="center"/>
    </xf>
    <xf numFmtId="167" fontId="56" fillId="0" borderId="22" xfId="5" applyNumberFormat="1" applyFont="1" applyFill="1" applyBorder="1" applyAlignment="1" applyProtection="1">
      <alignment horizontal="left" vertical="center"/>
    </xf>
    <xf numFmtId="167" fontId="12" fillId="0" borderId="83" xfId="0" applyNumberFormat="1" applyFont="1" applyFill="1" applyBorder="1" applyAlignment="1" applyProtection="1">
      <alignment horizontal="left" vertical="center"/>
    </xf>
    <xf numFmtId="167" fontId="12" fillId="0" borderId="84" xfId="0" applyNumberFormat="1" applyFont="1" applyFill="1" applyBorder="1" applyAlignment="1" applyProtection="1">
      <alignment horizontal="left" vertical="center"/>
    </xf>
    <xf numFmtId="167" fontId="12" fillId="0" borderId="21" xfId="5" applyNumberFormat="1" applyFont="1" applyFill="1" applyBorder="1" applyAlignment="1" applyProtection="1">
      <alignment vertical="center"/>
    </xf>
    <xf numFmtId="0" fontId="12" fillId="0" borderId="16" xfId="0" applyFont="1" applyBorder="1" applyAlignment="1" applyProtection="1">
      <alignment horizontal="center" vertical="center"/>
    </xf>
    <xf numFmtId="0" fontId="12" fillId="0" borderId="19"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2" xfId="0" applyFont="1" applyBorder="1" applyAlignment="1" applyProtection="1">
      <alignment horizontal="center" vertical="center"/>
    </xf>
    <xf numFmtId="0" fontId="12" fillId="0" borderId="22" xfId="0" applyFont="1" applyBorder="1" applyAlignment="1" applyProtection="1">
      <alignment horizontal="center" vertical="center"/>
    </xf>
    <xf numFmtId="167" fontId="12" fillId="0" borderId="32" xfId="5" applyNumberFormat="1" applyFont="1" applyFill="1" applyBorder="1" applyAlignment="1" applyProtection="1">
      <alignment vertical="center"/>
    </xf>
    <xf numFmtId="167" fontId="12" fillId="0" borderId="22" xfId="5" applyNumberFormat="1" applyFont="1" applyFill="1" applyBorder="1" applyAlignment="1" applyProtection="1">
      <alignment vertical="center"/>
    </xf>
    <xf numFmtId="167" fontId="56" fillId="0" borderId="43" xfId="5" applyNumberFormat="1" applyFont="1" applyFill="1" applyBorder="1" applyAlignment="1" applyProtection="1">
      <alignment horizontal="left" vertical="center"/>
    </xf>
    <xf numFmtId="167" fontId="56" fillId="0" borderId="45" xfId="5" applyNumberFormat="1" applyFont="1" applyFill="1" applyBorder="1" applyAlignment="1" applyProtection="1">
      <alignment horizontal="left" vertical="center"/>
    </xf>
    <xf numFmtId="167" fontId="12" fillId="0" borderId="83" xfId="0" applyNumberFormat="1" applyFont="1" applyBorder="1" applyAlignment="1" applyProtection="1">
      <alignment horizontal="left" vertical="center"/>
    </xf>
    <xf numFmtId="167" fontId="12" fillId="0" borderId="84" xfId="0" applyNumberFormat="1" applyFont="1" applyBorder="1" applyAlignment="1" applyProtection="1">
      <alignment horizontal="left" vertical="center"/>
    </xf>
    <xf numFmtId="167" fontId="12" fillId="0" borderId="83" xfId="0" applyNumberFormat="1" applyFont="1" applyFill="1" applyBorder="1" applyAlignment="1" applyProtection="1">
      <alignment vertical="center"/>
    </xf>
    <xf numFmtId="167" fontId="12" fillId="0" borderId="84" xfId="0" applyNumberFormat="1" applyFont="1" applyFill="1" applyBorder="1" applyAlignment="1" applyProtection="1">
      <alignment vertical="center"/>
    </xf>
    <xf numFmtId="167" fontId="12" fillId="0" borderId="83" xfId="0" applyNumberFormat="1" applyFont="1" applyBorder="1" applyAlignment="1" applyProtection="1">
      <alignment vertical="center"/>
    </xf>
    <xf numFmtId="167" fontId="12" fillId="0" borderId="84" xfId="0" applyNumberFormat="1" applyFont="1" applyBorder="1" applyAlignment="1" applyProtection="1">
      <alignment vertical="center"/>
    </xf>
    <xf numFmtId="167" fontId="56" fillId="0" borderId="36" xfId="5" applyNumberFormat="1" applyFont="1" applyFill="1" applyBorder="1" applyAlignment="1" applyProtection="1">
      <alignment horizontal="left" vertical="center"/>
    </xf>
    <xf numFmtId="167" fontId="56" fillId="0" borderId="17" xfId="5" applyNumberFormat="1" applyFont="1" applyFill="1" applyBorder="1" applyAlignment="1" applyProtection="1">
      <alignment horizontal="left" vertical="center"/>
    </xf>
    <xf numFmtId="0" fontId="7" fillId="0" borderId="0" xfId="0" applyFont="1" applyFill="1" applyBorder="1" applyAlignment="1" applyProtection="1">
      <alignment horizontal="left"/>
    </xf>
    <xf numFmtId="0" fontId="7" fillId="0" borderId="5" xfId="0" applyFont="1" applyFill="1" applyBorder="1" applyAlignment="1" applyProtection="1">
      <alignment horizontal="left"/>
    </xf>
    <xf numFmtId="0" fontId="7" fillId="0" borderId="0" xfId="0" applyFont="1" applyFill="1" applyBorder="1" applyAlignment="1" applyProtection="1">
      <alignment horizontal="left" wrapText="1"/>
    </xf>
    <xf numFmtId="0" fontId="7" fillId="0" borderId="5" xfId="0" applyFont="1" applyFill="1" applyBorder="1" applyAlignment="1" applyProtection="1">
      <alignment horizontal="left" wrapText="1"/>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vertical="top"/>
    </xf>
    <xf numFmtId="0" fontId="0" fillId="0" borderId="0" xfId="0" applyFill="1" applyBorder="1" applyAlignment="1" applyProtection="1">
      <alignment horizontal="right" wrapText="1"/>
    </xf>
    <xf numFmtId="0" fontId="8" fillId="0" borderId="0" xfId="0" applyFont="1" applyFill="1" applyAlignment="1" applyProtection="1">
      <alignment horizontal="left" vertical="center" wrapText="1"/>
    </xf>
    <xf numFmtId="0" fontId="47" fillId="0" borderId="0" xfId="0" applyFont="1" applyAlignment="1">
      <alignment horizontal="left" vertical="top" wrapText="1"/>
    </xf>
    <xf numFmtId="0" fontId="17" fillId="0" borderId="12" xfId="0" applyFont="1" applyFill="1" applyBorder="1" applyAlignment="1" applyProtection="1">
      <alignment horizontal="center" vertical="center"/>
    </xf>
    <xf numFmtId="0" fontId="17" fillId="0" borderId="1" xfId="0" applyFont="1" applyFill="1" applyBorder="1" applyAlignment="1" applyProtection="1">
      <alignment horizontal="center" vertical="center"/>
    </xf>
    <xf numFmtId="0" fontId="17" fillId="0" borderId="50" xfId="0" applyFont="1" applyFill="1" applyBorder="1" applyAlignment="1" applyProtection="1">
      <alignment horizontal="center" vertical="center"/>
    </xf>
    <xf numFmtId="0" fontId="20" fillId="0" borderId="0" xfId="0" applyFont="1" applyFill="1" applyBorder="1" applyAlignment="1" applyProtection="1">
      <alignment horizontal="left" vertical="top" wrapText="1"/>
    </xf>
    <xf numFmtId="0" fontId="20" fillId="0" borderId="5" xfId="0" applyFont="1" applyFill="1" applyBorder="1" applyAlignment="1" applyProtection="1">
      <alignment horizontal="left" vertical="top" wrapText="1"/>
    </xf>
    <xf numFmtId="0" fontId="26" fillId="0" borderId="0" xfId="0" applyFont="1" applyFill="1" applyBorder="1" applyAlignment="1" applyProtection="1">
      <alignment horizontal="left" wrapText="1"/>
    </xf>
    <xf numFmtId="0" fontId="26" fillId="0" borderId="5"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5" xfId="0" applyFont="1" applyFill="1" applyBorder="1" applyAlignment="1" applyProtection="1">
      <alignment horizontal="left" wrapText="1"/>
    </xf>
    <xf numFmtId="0" fontId="13" fillId="0" borderId="186" xfId="19" applyFont="1" applyFill="1" applyBorder="1" applyAlignment="1" applyProtection="1">
      <alignment horizontal="left"/>
    </xf>
    <xf numFmtId="0" fontId="0" fillId="0" borderId="48" xfId="0" applyBorder="1" applyAlignment="1" applyProtection="1"/>
    <xf numFmtId="0" fontId="13" fillId="0" borderId="8" xfId="19" applyFont="1" applyFill="1" applyBorder="1" applyAlignment="1" applyProtection="1">
      <alignment horizontal="left"/>
    </xf>
    <xf numFmtId="0" fontId="0" fillId="0" borderId="0" xfId="0" applyBorder="1" applyAlignment="1" applyProtection="1"/>
    <xf numFmtId="0" fontId="17" fillId="3" borderId="12" xfId="0" applyFont="1" applyFill="1" applyBorder="1" applyAlignment="1" applyProtection="1">
      <alignment horizontal="center"/>
    </xf>
    <xf numFmtId="0" fontId="17" fillId="3" borderId="1" xfId="0" applyFont="1" applyFill="1" applyBorder="1" applyAlignment="1" applyProtection="1">
      <alignment horizontal="center"/>
    </xf>
    <xf numFmtId="0" fontId="17" fillId="3" borderId="50" xfId="0" applyFont="1" applyFill="1" applyBorder="1" applyAlignment="1" applyProtection="1">
      <alignment horizontal="center"/>
    </xf>
    <xf numFmtId="0" fontId="13" fillId="0" borderId="179" xfId="19" applyFont="1" applyFill="1" applyBorder="1" applyAlignment="1" applyProtection="1">
      <alignment horizontal="left"/>
    </xf>
    <xf numFmtId="0" fontId="13" fillId="0" borderId="30" xfId="19" applyFont="1" applyFill="1" applyBorder="1" applyAlignment="1" applyProtection="1">
      <alignment horizontal="left"/>
    </xf>
    <xf numFmtId="0" fontId="13" fillId="0" borderId="48" xfId="19" applyFont="1" applyFill="1" applyBorder="1" applyAlignment="1" applyProtection="1">
      <alignment horizontal="left"/>
    </xf>
    <xf numFmtId="0" fontId="13" fillId="0" borderId="0" xfId="19" applyFont="1" applyFill="1" applyBorder="1" applyAlignment="1" applyProtection="1">
      <alignment horizontal="left"/>
    </xf>
    <xf numFmtId="0" fontId="9" fillId="0" borderId="0" xfId="0" applyFont="1" applyFill="1" applyBorder="1" applyAlignment="1" applyProtection="1">
      <alignment horizontal="center"/>
    </xf>
    <xf numFmtId="0" fontId="9" fillId="0" borderId="18" xfId="0" applyFont="1" applyFill="1" applyBorder="1" applyAlignment="1" applyProtection="1">
      <alignment horizontal="center"/>
    </xf>
    <xf numFmtId="0" fontId="0" fillId="0" borderId="35" xfId="0" applyBorder="1" applyAlignment="1" applyProtection="1">
      <alignment horizontal="center"/>
    </xf>
    <xf numFmtId="0" fontId="0" fillId="0" borderId="20" xfId="0" applyBorder="1" applyAlignment="1" applyProtection="1">
      <alignment horizontal="center"/>
    </xf>
    <xf numFmtId="0" fontId="7" fillId="0" borderId="34" xfId="0" applyFont="1" applyFill="1" applyBorder="1" applyAlignment="1" applyProtection="1">
      <alignment horizontal="center"/>
    </xf>
    <xf numFmtId="0" fontId="9" fillId="0" borderId="34" xfId="0" applyFont="1" applyFill="1" applyBorder="1" applyAlignment="1" applyProtection="1">
      <alignment horizontal="center"/>
    </xf>
    <xf numFmtId="0" fontId="9" fillId="0" borderId="20" xfId="0" applyFont="1" applyFill="1" applyBorder="1" applyAlignment="1" applyProtection="1">
      <alignment horizontal="center"/>
    </xf>
    <xf numFmtId="0" fontId="8" fillId="3" borderId="32" xfId="0" applyFont="1" applyFill="1" applyBorder="1" applyAlignment="1">
      <alignment horizontal="center"/>
    </xf>
    <xf numFmtId="0" fontId="8" fillId="3" borderId="2" xfId="0" applyFont="1" applyFill="1" applyBorder="1" applyAlignment="1">
      <alignment horizontal="center"/>
    </xf>
    <xf numFmtId="0" fontId="0" fillId="0" borderId="22" xfId="0" applyBorder="1" applyAlignment="1"/>
    <xf numFmtId="0" fontId="0" fillId="0" borderId="37" xfId="0" applyBorder="1" applyAlignment="1" applyProtection="1">
      <alignment horizontal="center"/>
    </xf>
    <xf numFmtId="0" fontId="0" fillId="0" borderId="18" xfId="0" applyBorder="1" applyAlignment="1" applyProtection="1">
      <alignment horizontal="center"/>
    </xf>
    <xf numFmtId="0" fontId="7" fillId="0" borderId="37" xfId="0" applyFont="1" applyFill="1" applyBorder="1" applyAlignment="1" applyProtection="1">
      <alignment horizontal="center"/>
    </xf>
    <xf numFmtId="0" fontId="9" fillId="0" borderId="32" xfId="0" applyFont="1" applyBorder="1" applyAlignment="1" applyProtection="1">
      <alignment horizontal="center"/>
    </xf>
    <xf numFmtId="0" fontId="9" fillId="0" borderId="22" xfId="0" applyFont="1" applyBorder="1" applyAlignment="1" applyProtection="1">
      <alignment horizontal="center"/>
    </xf>
    <xf numFmtId="0" fontId="9" fillId="0" borderId="2" xfId="0" applyFont="1" applyBorder="1" applyAlignment="1" applyProtection="1">
      <alignment horizontal="center"/>
    </xf>
    <xf numFmtId="0" fontId="7" fillId="0" borderId="0" xfId="0" applyFont="1" applyFill="1" applyBorder="1" applyAlignment="1" applyProtection="1">
      <alignment horizontal="center"/>
    </xf>
    <xf numFmtId="0" fontId="0" fillId="0" borderId="8" xfId="0" applyBorder="1" applyAlignment="1" applyProtection="1">
      <alignment horizontal="center"/>
    </xf>
    <xf numFmtId="0" fontId="0" fillId="0" borderId="58" xfId="0" applyBorder="1" applyAlignment="1" applyProtection="1">
      <alignment horizontal="center" vertical="center"/>
    </xf>
    <xf numFmtId="0" fontId="0" fillId="0" borderId="59" xfId="0" applyBorder="1" applyAlignment="1" applyProtection="1">
      <alignment horizontal="center" vertical="center"/>
    </xf>
    <xf numFmtId="0" fontId="0" fillId="0" borderId="60" xfId="0" applyBorder="1" applyAlignment="1" applyProtection="1">
      <alignment horizontal="center" vertical="center"/>
    </xf>
    <xf numFmtId="0" fontId="9" fillId="0" borderId="59" xfId="0" applyFont="1" applyBorder="1" applyAlignment="1" applyProtection="1">
      <alignment horizontal="center" vertical="center"/>
    </xf>
    <xf numFmtId="0" fontId="9" fillId="0" borderId="60" xfId="0" applyFont="1" applyBorder="1" applyAlignment="1" applyProtection="1">
      <alignment horizontal="center" vertical="center"/>
    </xf>
    <xf numFmtId="0" fontId="9" fillId="0" borderId="58" xfId="0" applyFont="1" applyBorder="1" applyAlignment="1" applyProtection="1">
      <alignment horizontal="center" vertical="center"/>
    </xf>
    <xf numFmtId="0" fontId="9" fillId="0" borderId="64" xfId="0" applyFont="1" applyBorder="1" applyAlignment="1" applyProtection="1">
      <alignment horizontal="center" vertical="center"/>
    </xf>
    <xf numFmtId="0" fontId="9" fillId="0" borderId="16" xfId="0" applyFont="1" applyBorder="1" applyAlignment="1" applyProtection="1">
      <alignment horizontal="center" wrapText="1"/>
    </xf>
    <xf numFmtId="0" fontId="9" fillId="0" borderId="19" xfId="0" applyFont="1" applyBorder="1" applyAlignment="1" applyProtection="1">
      <alignment horizontal="center" wrapText="1"/>
    </xf>
    <xf numFmtId="0" fontId="18" fillId="3" borderId="32" xfId="0" applyFont="1" applyFill="1" applyBorder="1" applyAlignment="1" applyProtection="1">
      <alignment horizontal="center" wrapText="1"/>
    </xf>
    <xf numFmtId="0" fontId="18" fillId="3" borderId="22" xfId="0" applyFont="1" applyFill="1" applyBorder="1" applyAlignment="1" applyProtection="1">
      <alignment horizontal="center" wrapText="1"/>
    </xf>
    <xf numFmtId="0" fontId="7" fillId="0" borderId="52" xfId="0" applyFont="1" applyFill="1" applyBorder="1" applyAlignment="1" applyProtection="1">
      <alignment horizontal="center"/>
    </xf>
    <xf numFmtId="0" fontId="9" fillId="0" borderId="6" xfId="0" applyFont="1" applyFill="1" applyBorder="1" applyAlignment="1" applyProtection="1">
      <alignment horizontal="center"/>
    </xf>
    <xf numFmtId="0" fontId="9" fillId="0" borderId="7" xfId="0" applyFont="1" applyFill="1" applyBorder="1" applyAlignment="1" applyProtection="1">
      <alignment horizontal="center"/>
    </xf>
    <xf numFmtId="0" fontId="0" fillId="0" borderId="9" xfId="0" applyBorder="1" applyAlignment="1" applyProtection="1">
      <alignment horizontal="center"/>
    </xf>
    <xf numFmtId="0" fontId="0" fillId="0" borderId="47" xfId="0" applyBorder="1" applyAlignment="1" applyProtection="1">
      <alignment horizontal="center"/>
    </xf>
    <xf numFmtId="0" fontId="18" fillId="0" borderId="40" xfId="0" applyFont="1" applyFill="1" applyBorder="1" applyAlignment="1" applyProtection="1">
      <alignment horizontal="center"/>
    </xf>
    <xf numFmtId="0" fontId="18" fillId="0" borderId="27" xfId="0" applyFont="1" applyFill="1" applyBorder="1" applyAlignment="1" applyProtection="1">
      <alignment horizontal="center"/>
    </xf>
    <xf numFmtId="0" fontId="18" fillId="0" borderId="29" xfId="0" applyFont="1" applyFill="1" applyBorder="1" applyAlignment="1" applyProtection="1">
      <alignment horizontal="center"/>
    </xf>
    <xf numFmtId="0" fontId="23" fillId="0" borderId="8"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5" xfId="0" applyFont="1" applyFill="1" applyBorder="1" applyAlignment="1" applyProtection="1">
      <alignment horizontal="center"/>
    </xf>
    <xf numFmtId="0" fontId="7" fillId="0" borderId="8"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5" xfId="0" applyFill="1" applyBorder="1" applyAlignment="1" applyProtection="1">
      <alignment horizontal="left" vertical="center" wrapText="1"/>
    </xf>
    <xf numFmtId="0" fontId="367" fillId="4" borderId="0" xfId="0" applyFont="1" applyFill="1" applyBorder="1" applyAlignment="1" applyProtection="1">
      <alignment horizontal="left" vertical="center" wrapText="1"/>
      <protection locked="0"/>
    </xf>
    <xf numFmtId="0" fontId="23" fillId="0" borderId="8" xfId="0" applyFont="1" applyFill="1" applyBorder="1" applyAlignment="1" applyProtection="1">
      <alignment horizontal="center" wrapText="1"/>
    </xf>
    <xf numFmtId="0" fontId="23" fillId="0" borderId="0" xfId="0" applyFont="1" applyFill="1" applyBorder="1" applyAlignment="1" applyProtection="1">
      <alignment horizontal="center" wrapText="1"/>
    </xf>
    <xf numFmtId="0" fontId="23" fillId="0" borderId="5" xfId="0" applyFont="1" applyFill="1" applyBorder="1" applyAlignment="1" applyProtection="1">
      <alignment horizontal="center" wrapText="1"/>
    </xf>
    <xf numFmtId="0" fontId="17" fillId="0" borderId="12"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0" borderId="50" xfId="0" applyFont="1" applyBorder="1" applyAlignment="1" applyProtection="1">
      <alignment horizontal="center" vertical="center" wrapText="1"/>
    </xf>
    <xf numFmtId="0" fontId="7" fillId="0" borderId="173" xfId="0" applyFont="1" applyBorder="1" applyAlignment="1" applyProtection="1">
      <alignment horizontal="left" vertical="center" wrapText="1"/>
    </xf>
    <xf numFmtId="0" fontId="75" fillId="0" borderId="0" xfId="44" applyFont="1" applyFill="1" applyAlignment="1" applyProtection="1">
      <alignment horizontal="left" vertical="center" wrapText="1"/>
    </xf>
    <xf numFmtId="0" fontId="74" fillId="44" borderId="16" xfId="44" applyFont="1" applyFill="1" applyBorder="1" applyAlignment="1" applyProtection="1">
      <alignment horizontal="center" vertical="center" wrapText="1"/>
    </xf>
    <xf numFmtId="0" fontId="74" fillId="44" borderId="19" xfId="44" applyFont="1" applyFill="1" applyBorder="1" applyAlignment="1" applyProtection="1">
      <alignment horizontal="center" vertical="center" wrapText="1"/>
    </xf>
    <xf numFmtId="0" fontId="65" fillId="44" borderId="16" xfId="41" applyFont="1" applyFill="1" applyBorder="1" applyAlignment="1" applyProtection="1">
      <alignment horizontal="center" vertical="center" wrapText="1"/>
    </xf>
    <xf numFmtId="0" fontId="65" fillId="44" borderId="19" xfId="41" applyFont="1" applyFill="1" applyBorder="1" applyAlignment="1" applyProtection="1">
      <alignment horizontal="center" vertical="center" wrapText="1"/>
    </xf>
    <xf numFmtId="0" fontId="74" fillId="44" borderId="16" xfId="44" applyFont="1" applyFill="1" applyBorder="1" applyAlignment="1" applyProtection="1">
      <alignment horizontal="center" vertical="center"/>
    </xf>
    <xf numFmtId="0" fontId="74" fillId="44" borderId="33" xfId="44" applyFont="1" applyFill="1" applyBorder="1" applyAlignment="1" applyProtection="1">
      <alignment horizontal="center" vertical="center"/>
    </xf>
    <xf numFmtId="167" fontId="74" fillId="44" borderId="32" xfId="5" applyNumberFormat="1" applyFont="1" applyFill="1" applyBorder="1" applyAlignment="1" applyProtection="1">
      <alignment horizontal="center" vertical="center" wrapText="1"/>
    </xf>
    <xf numFmtId="167" fontId="74" fillId="44" borderId="22" xfId="5" applyNumberFormat="1" applyFont="1" applyFill="1" applyBorder="1" applyAlignment="1" applyProtection="1">
      <alignment horizontal="center" vertical="center" wrapText="1"/>
    </xf>
    <xf numFmtId="0" fontId="7" fillId="0" borderId="0" xfId="0" applyFont="1" applyBorder="1" applyAlignment="1" applyProtection="1">
      <alignment vertical="center" wrapText="1"/>
    </xf>
    <xf numFmtId="0" fontId="7" fillId="0" borderId="27" xfId="0" applyFont="1" applyBorder="1" applyAlignment="1" applyProtection="1">
      <alignment vertical="center"/>
    </xf>
    <xf numFmtId="0" fontId="17" fillId="0" borderId="12" xfId="0" applyFont="1" applyBorder="1" applyAlignment="1" applyProtection="1">
      <alignment horizontal="center"/>
    </xf>
    <xf numFmtId="0" fontId="17" fillId="0" borderId="1" xfId="0" applyFont="1" applyBorder="1" applyAlignment="1" applyProtection="1">
      <alignment horizontal="center"/>
    </xf>
    <xf numFmtId="0" fontId="17" fillId="0" borderId="50" xfId="0" applyFont="1" applyBorder="1" applyAlignment="1" applyProtection="1">
      <alignment horizontal="center"/>
    </xf>
    <xf numFmtId="0" fontId="7" fillId="0" borderId="0" xfId="0" applyFont="1" applyBorder="1" applyAlignment="1" applyProtection="1">
      <alignment horizontal="left" vertical="center" wrapText="1"/>
    </xf>
    <xf numFmtId="0" fontId="7" fillId="0" borderId="0" xfId="0" applyFont="1" applyBorder="1" applyAlignment="1" applyProtection="1">
      <alignment vertical="center"/>
    </xf>
    <xf numFmtId="0" fontId="7" fillId="0" borderId="0" xfId="0" applyFont="1" applyFill="1" applyBorder="1" applyAlignment="1" applyProtection="1">
      <alignment vertical="center"/>
    </xf>
    <xf numFmtId="0" fontId="17" fillId="0" borderId="12"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50" xfId="0" applyFont="1" applyBorder="1" applyAlignment="1" applyProtection="1">
      <alignment horizontal="center" vertical="center"/>
    </xf>
    <xf numFmtId="0" fontId="8" fillId="44" borderId="16" xfId="44" applyFont="1" applyFill="1" applyBorder="1" applyAlignment="1" applyProtection="1">
      <alignment horizontal="center" vertical="center"/>
    </xf>
    <xf numFmtId="0" fontId="8" fillId="44" borderId="19" xfId="44" applyFont="1" applyFill="1" applyBorder="1" applyAlignment="1" applyProtection="1">
      <alignment horizontal="center" vertical="center"/>
    </xf>
    <xf numFmtId="0" fontId="7" fillId="0" borderId="0" xfId="0" applyFont="1" applyBorder="1" applyAlignment="1" applyProtection="1">
      <alignment horizontal="left" vertical="center" wrapText="1" indent="1"/>
    </xf>
    <xf numFmtId="0" fontId="7" fillId="0" borderId="173" xfId="0" applyFont="1" applyBorder="1" applyAlignment="1" applyProtection="1">
      <alignment horizontal="left" vertical="center" wrapText="1" indent="1"/>
    </xf>
    <xf numFmtId="0" fontId="8" fillId="44" borderId="16" xfId="44" applyFont="1" applyFill="1" applyBorder="1" applyAlignment="1" applyProtection="1">
      <alignment horizontal="center" vertical="center" wrapText="1"/>
    </xf>
    <xf numFmtId="0" fontId="8" fillId="44" borderId="19" xfId="44" applyFont="1" applyFill="1" applyBorder="1" applyAlignment="1" applyProtection="1">
      <alignment horizontal="center" vertical="center" wrapText="1"/>
    </xf>
    <xf numFmtId="0" fontId="55" fillId="10" borderId="74" xfId="0" applyFont="1" applyFill="1" applyBorder="1" applyAlignment="1" applyProtection="1">
      <alignment vertical="top" wrapText="1"/>
      <protection locked="0"/>
    </xf>
    <xf numFmtId="0" fontId="55" fillId="10" borderId="75" xfId="0" applyFont="1" applyFill="1" applyBorder="1" applyAlignment="1" applyProtection="1">
      <alignment vertical="top" wrapText="1"/>
      <protection locked="0"/>
    </xf>
    <xf numFmtId="0" fontId="55" fillId="10" borderId="76" xfId="0" applyFont="1" applyFill="1" applyBorder="1" applyAlignment="1" applyProtection="1">
      <alignment vertical="top" wrapText="1"/>
      <protection locked="0"/>
    </xf>
    <xf numFmtId="0" fontId="55" fillId="10" borderId="71" xfId="0" applyFont="1" applyFill="1" applyBorder="1" applyAlignment="1" applyProtection="1">
      <alignment vertical="top" wrapText="1"/>
      <protection locked="0"/>
    </xf>
    <xf numFmtId="0" fontId="55" fillId="10" borderId="72" xfId="0" applyFont="1" applyFill="1" applyBorder="1" applyAlignment="1" applyProtection="1">
      <alignment vertical="top" wrapText="1"/>
      <protection locked="0"/>
    </xf>
    <xf numFmtId="0" fontId="55" fillId="10" borderId="73" xfId="0" applyFont="1" applyFill="1" applyBorder="1" applyAlignment="1" applyProtection="1">
      <alignment vertical="top" wrapText="1"/>
      <protection locked="0"/>
    </xf>
    <xf numFmtId="0" fontId="55" fillId="10" borderId="53" xfId="0" applyFont="1" applyFill="1" applyBorder="1" applyAlignment="1" applyProtection="1">
      <alignment vertical="top" wrapText="1"/>
      <protection locked="0"/>
    </xf>
    <xf numFmtId="0" fontId="55" fillId="10" borderId="54" xfId="0" applyFont="1" applyFill="1" applyBorder="1" applyAlignment="1" applyProtection="1">
      <alignment vertical="top" wrapText="1"/>
      <protection locked="0"/>
    </xf>
    <xf numFmtId="0" fontId="55" fillId="10" borderId="55" xfId="0" applyFont="1" applyFill="1" applyBorder="1" applyAlignment="1" applyProtection="1">
      <alignment vertical="top" wrapText="1"/>
      <protection locked="0"/>
    </xf>
    <xf numFmtId="0" fontId="12" fillId="8" borderId="40" xfId="0" applyFont="1" applyFill="1" applyBorder="1" applyAlignment="1" applyProtection="1">
      <alignment horizontal="center" vertical="center" wrapText="1"/>
    </xf>
    <xf numFmtId="0" fontId="12" fillId="8" borderId="8" xfId="0" applyFont="1" applyFill="1" applyBorder="1" applyAlignment="1" applyProtection="1">
      <alignment horizontal="center" vertical="center" wrapText="1"/>
    </xf>
    <xf numFmtId="0" fontId="12" fillId="0" borderId="9" xfId="0" applyFont="1" applyBorder="1" applyAlignment="1" applyProtection="1">
      <alignment horizontal="center" wrapText="1"/>
    </xf>
    <xf numFmtId="0" fontId="55" fillId="4" borderId="66" xfId="0" applyFont="1" applyFill="1" applyBorder="1" applyAlignment="1" applyProtection="1">
      <alignment vertical="top" wrapText="1"/>
      <protection locked="0"/>
    </xf>
    <xf numFmtId="0" fontId="55" fillId="0" borderId="66" xfId="0" applyFont="1" applyBorder="1" applyAlignment="1" applyProtection="1">
      <alignment vertical="top" wrapText="1"/>
      <protection locked="0"/>
    </xf>
    <xf numFmtId="0" fontId="7" fillId="8" borderId="40" xfId="0" applyFont="1" applyFill="1" applyBorder="1" applyAlignment="1" applyProtection="1">
      <alignment vertical="center" wrapText="1"/>
    </xf>
    <xf numFmtId="0" fontId="0" fillId="8" borderId="29" xfId="0" applyFill="1" applyBorder="1" applyAlignment="1" applyProtection="1">
      <alignment vertical="center" wrapText="1"/>
    </xf>
    <xf numFmtId="0" fontId="0" fillId="8" borderId="8" xfId="0" applyFill="1" applyBorder="1" applyAlignment="1" applyProtection="1">
      <alignment vertical="center" wrapText="1"/>
    </xf>
    <xf numFmtId="0" fontId="0" fillId="8" borderId="5" xfId="0" applyFill="1" applyBorder="1" applyAlignment="1" applyProtection="1">
      <alignment vertical="center" wrapText="1"/>
    </xf>
    <xf numFmtId="0" fontId="0" fillId="0" borderId="9" xfId="0" applyBorder="1" applyAlignment="1" applyProtection="1">
      <alignment wrapText="1"/>
    </xf>
    <xf numFmtId="0" fontId="0" fillId="0" borderId="7" xfId="0" applyBorder="1" applyAlignment="1" applyProtection="1">
      <alignment wrapText="1"/>
    </xf>
    <xf numFmtId="0" fontId="7" fillId="0" borderId="40" xfId="0" applyFont="1" applyFill="1" applyBorder="1" applyAlignment="1" applyProtection="1">
      <alignment vertical="center" wrapText="1"/>
    </xf>
    <xf numFmtId="0" fontId="7" fillId="0" borderId="29" xfId="0" applyFont="1" applyFill="1" applyBorder="1" applyAlignment="1" applyProtection="1">
      <alignment vertical="center" wrapText="1"/>
    </xf>
    <xf numFmtId="0" fontId="7" fillId="0" borderId="8" xfId="0" applyFont="1" applyFill="1" applyBorder="1" applyAlignment="1" applyProtection="1">
      <alignment vertical="center" wrapText="1"/>
    </xf>
    <xf numFmtId="0" fontId="7" fillId="0" borderId="5" xfId="0" applyFont="1" applyFill="1" applyBorder="1" applyAlignment="1" applyProtection="1">
      <alignment vertical="center" wrapText="1"/>
    </xf>
    <xf numFmtId="0" fontId="7" fillId="0" borderId="9" xfId="0" applyFont="1" applyFill="1" applyBorder="1" applyAlignment="1" applyProtection="1">
      <alignment wrapText="1"/>
    </xf>
    <xf numFmtId="0" fontId="7" fillId="0" borderId="7" xfId="0" applyFont="1" applyFill="1" applyBorder="1" applyAlignment="1" applyProtection="1">
      <alignment wrapText="1"/>
    </xf>
    <xf numFmtId="0" fontId="12" fillId="0" borderId="79" xfId="18" applyFont="1" applyFill="1" applyBorder="1" applyAlignment="1" applyProtection="1">
      <alignment horizontal="center" vertical="center"/>
    </xf>
    <xf numFmtId="0" fontId="12" fillId="0" borderId="80" xfId="18" applyFont="1" applyFill="1" applyBorder="1" applyAlignment="1" applyProtection="1">
      <alignment horizontal="center" vertical="center"/>
    </xf>
    <xf numFmtId="0" fontId="12" fillId="0" borderId="81" xfId="18" applyFont="1" applyFill="1" applyBorder="1" applyAlignment="1" applyProtection="1">
      <alignment horizontal="center" vertical="center"/>
    </xf>
    <xf numFmtId="0" fontId="7" fillId="0" borderId="40" xfId="0" applyFont="1" applyFill="1" applyBorder="1" applyAlignment="1" applyProtection="1">
      <alignment horizontal="left" vertical="center" wrapText="1"/>
    </xf>
    <xf numFmtId="0" fontId="7" fillId="0" borderId="172" xfId="0"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7" fillId="0" borderId="7" xfId="0" applyFont="1" applyFill="1" applyBorder="1" applyAlignment="1" applyProtection="1">
      <alignment horizontal="left" vertical="center" wrapText="1"/>
    </xf>
    <xf numFmtId="0" fontId="12" fillId="8" borderId="79" xfId="0" applyFont="1" applyFill="1" applyBorder="1" applyAlignment="1" applyProtection="1">
      <alignment horizontal="center" vertical="center" wrapText="1"/>
    </xf>
    <xf numFmtId="0" fontId="12" fillId="8" borderId="80" xfId="0" applyFont="1" applyFill="1" applyBorder="1" applyAlignment="1" applyProtection="1">
      <alignment horizontal="center" vertical="center" wrapText="1"/>
    </xf>
    <xf numFmtId="0" fontId="12" fillId="8" borderId="81" xfId="0" applyFont="1" applyFill="1" applyBorder="1" applyAlignment="1" applyProtection="1">
      <alignment horizontal="center" vertical="center" wrapText="1"/>
    </xf>
    <xf numFmtId="0" fontId="31" fillId="8" borderId="8" xfId="0" applyFont="1" applyFill="1" applyBorder="1" applyAlignment="1" applyProtection="1">
      <alignment horizontal="left" vertical="center"/>
    </xf>
    <xf numFmtId="0" fontId="31" fillId="8" borderId="5" xfId="0" applyFont="1" applyFill="1" applyBorder="1" applyAlignment="1" applyProtection="1">
      <alignment horizontal="left" vertical="center"/>
    </xf>
    <xf numFmtId="0" fontId="31" fillId="8" borderId="9" xfId="0" applyFont="1" applyFill="1" applyBorder="1" applyAlignment="1" applyProtection="1">
      <alignment horizontal="left" vertical="center"/>
    </xf>
    <xf numFmtId="0" fontId="31" fillId="8" borderId="7" xfId="0" applyFont="1" applyFill="1" applyBorder="1" applyAlignment="1" applyProtection="1">
      <alignment horizontal="left" vertical="center"/>
    </xf>
    <xf numFmtId="0" fontId="7" fillId="8" borderId="172" xfId="0" applyFont="1" applyFill="1" applyBorder="1" applyAlignment="1" applyProtection="1">
      <alignment vertical="center" wrapText="1"/>
    </xf>
    <xf numFmtId="0" fontId="7" fillId="8" borderId="8" xfId="0" applyFont="1" applyFill="1" applyBorder="1" applyAlignment="1" applyProtection="1">
      <alignment vertical="center" wrapText="1"/>
    </xf>
    <xf numFmtId="0" fontId="7" fillId="8" borderId="5" xfId="0" applyFont="1" applyFill="1" applyBorder="1" applyAlignment="1" applyProtection="1">
      <alignment vertical="center" wrapText="1"/>
    </xf>
    <xf numFmtId="0" fontId="55" fillId="4" borderId="40" xfId="0" applyFont="1" applyFill="1" applyBorder="1" applyAlignment="1" applyProtection="1">
      <alignment vertical="top" wrapText="1"/>
      <protection locked="0"/>
    </xf>
    <xf numFmtId="0" fontId="55" fillId="4" borderId="8" xfId="0" applyFont="1" applyFill="1" applyBorder="1" applyAlignment="1" applyProtection="1">
      <alignment vertical="top" wrapText="1"/>
      <protection locked="0"/>
    </xf>
    <xf numFmtId="0" fontId="55" fillId="0" borderId="8" xfId="0" applyFont="1" applyBorder="1" applyAlignment="1" applyProtection="1">
      <alignment vertical="top" wrapText="1"/>
      <protection locked="0"/>
    </xf>
    <xf numFmtId="0" fontId="55" fillId="0" borderId="9" xfId="0" applyFont="1" applyBorder="1" applyAlignment="1" applyProtection="1">
      <alignment vertical="top" wrapText="1"/>
      <protection locked="0"/>
    </xf>
    <xf numFmtId="0" fontId="55" fillId="4" borderId="65" xfId="0" applyFont="1" applyFill="1" applyBorder="1" applyAlignment="1" applyProtection="1">
      <alignment vertical="top" wrapText="1"/>
      <protection locked="0"/>
    </xf>
    <xf numFmtId="0" fontId="55" fillId="0" borderId="67" xfId="0" applyFont="1" applyBorder="1" applyAlignment="1" applyProtection="1">
      <alignment vertical="top" wrapText="1"/>
      <protection locked="0"/>
    </xf>
    <xf numFmtId="0" fontId="55" fillId="4" borderId="68" xfId="0" applyFont="1" applyFill="1" applyBorder="1" applyAlignment="1" applyProtection="1">
      <alignment vertical="top" wrapText="1"/>
      <protection locked="0"/>
    </xf>
    <xf numFmtId="0" fontId="55" fillId="4" borderId="69" xfId="0" applyFont="1" applyFill="1" applyBorder="1" applyAlignment="1" applyProtection="1">
      <alignment vertical="top" wrapText="1"/>
      <protection locked="0"/>
    </xf>
    <xf numFmtId="0" fontId="55" fillId="4" borderId="70" xfId="0" applyFont="1" applyFill="1" applyBorder="1" applyAlignment="1" applyProtection="1">
      <alignment vertical="top" wrapText="1"/>
      <protection locked="0"/>
    </xf>
    <xf numFmtId="0" fontId="23" fillId="0" borderId="21" xfId="18" applyFont="1" applyFill="1" applyBorder="1" applyAlignment="1" applyProtection="1">
      <alignment horizontal="center" vertical="center" wrapText="1"/>
    </xf>
    <xf numFmtId="0" fontId="55" fillId="0" borderId="69" xfId="0" applyFont="1" applyBorder="1" applyAlignment="1" applyProtection="1">
      <alignment vertical="top" wrapText="1"/>
      <protection locked="0"/>
    </xf>
    <xf numFmtId="0" fontId="55" fillId="4" borderId="74" xfId="0" applyFont="1" applyFill="1" applyBorder="1" applyAlignment="1" applyProtection="1">
      <alignment vertical="top" wrapText="1"/>
      <protection locked="0"/>
    </xf>
    <xf numFmtId="0" fontId="55" fillId="4" borderId="75" xfId="0" applyFont="1" applyFill="1" applyBorder="1" applyAlignment="1" applyProtection="1">
      <alignment vertical="top" wrapText="1"/>
      <protection locked="0"/>
    </xf>
    <xf numFmtId="0" fontId="55" fillId="0" borderId="75" xfId="0" applyFont="1" applyBorder="1" applyAlignment="1" applyProtection="1">
      <alignment vertical="top" wrapText="1"/>
      <protection locked="0"/>
    </xf>
    <xf numFmtId="0" fontId="55" fillId="0" borderId="76" xfId="0" applyFont="1" applyBorder="1" applyAlignment="1" applyProtection="1">
      <alignment vertical="top" wrapText="1"/>
      <protection locked="0"/>
    </xf>
    <xf numFmtId="0" fontId="12" fillId="9" borderId="8" xfId="0" applyFont="1" applyFill="1" applyBorder="1" applyAlignment="1" applyProtection="1">
      <alignment horizontal="center" vertical="center"/>
    </xf>
    <xf numFmtId="0" fontId="12" fillId="9" borderId="5" xfId="0" applyFont="1" applyFill="1" applyBorder="1" applyAlignment="1" applyProtection="1">
      <alignment horizontal="center" vertical="center"/>
    </xf>
    <xf numFmtId="0" fontId="17" fillId="9" borderId="8" xfId="0" applyFont="1" applyFill="1" applyBorder="1" applyAlignment="1" applyProtection="1">
      <alignment horizontal="center" vertical="center"/>
    </xf>
    <xf numFmtId="0" fontId="0" fillId="9" borderId="5" xfId="0" applyFill="1" applyBorder="1" applyAlignment="1" applyProtection="1">
      <alignment horizontal="center" vertical="center"/>
    </xf>
    <xf numFmtId="0" fontId="7" fillId="8" borderId="40" xfId="0" applyFont="1" applyFill="1" applyBorder="1" applyAlignment="1" applyProtection="1">
      <alignment horizontal="left" vertical="center" wrapText="1"/>
    </xf>
    <xf numFmtId="0" fontId="0" fillId="8" borderId="29" xfId="0" applyFill="1" applyBorder="1" applyAlignment="1" applyProtection="1">
      <alignment horizontal="left" vertical="center" wrapText="1"/>
    </xf>
    <xf numFmtId="0" fontId="0" fillId="8" borderId="8" xfId="0" applyFill="1" applyBorder="1" applyAlignment="1" applyProtection="1">
      <alignment horizontal="left" vertical="center" wrapText="1"/>
    </xf>
    <xf numFmtId="0" fontId="0" fillId="8" borderId="5" xfId="0" applyFill="1" applyBorder="1" applyAlignment="1" applyProtection="1">
      <alignment horizontal="left" vertical="center" wrapText="1"/>
    </xf>
    <xf numFmtId="0" fontId="7" fillId="8" borderId="29" xfId="0" applyFont="1" applyFill="1" applyBorder="1" applyAlignment="1" applyProtection="1">
      <alignment horizontal="left" vertical="center" wrapText="1"/>
    </xf>
    <xf numFmtId="0" fontId="7" fillId="8" borderId="8" xfId="0" applyFont="1" applyFill="1" applyBorder="1" applyAlignment="1" applyProtection="1">
      <alignment horizontal="left" vertical="center" wrapText="1"/>
    </xf>
    <xf numFmtId="0" fontId="7" fillId="8" borderId="5" xfId="0" applyFont="1" applyFill="1" applyBorder="1" applyAlignment="1" applyProtection="1">
      <alignment horizontal="left" vertical="center" wrapText="1"/>
    </xf>
    <xf numFmtId="0" fontId="7" fillId="8" borderId="9" xfId="0" applyFont="1" applyFill="1" applyBorder="1" applyAlignment="1" applyProtection="1">
      <alignment horizontal="left" vertical="center" wrapText="1"/>
    </xf>
    <xf numFmtId="0" fontId="7" fillId="8" borderId="7" xfId="0" applyFont="1" applyFill="1" applyBorder="1" applyAlignment="1" applyProtection="1">
      <alignment horizontal="left" vertical="center" wrapText="1"/>
    </xf>
    <xf numFmtId="0" fontId="17" fillId="9" borderId="79" xfId="0" applyFont="1" applyFill="1" applyBorder="1" applyAlignment="1" applyProtection="1">
      <alignment horizontal="center" vertical="center" wrapText="1"/>
    </xf>
    <xf numFmtId="0" fontId="17" fillId="9" borderId="80" xfId="0" applyFont="1" applyFill="1" applyBorder="1" applyAlignment="1" applyProtection="1">
      <alignment horizontal="center" vertical="center" wrapText="1"/>
    </xf>
    <xf numFmtId="0" fontId="17" fillId="9" borderId="81" xfId="0" applyFont="1" applyFill="1" applyBorder="1" applyAlignment="1" applyProtection="1">
      <alignment horizontal="center" vertical="center" wrapText="1"/>
    </xf>
    <xf numFmtId="0" fontId="12" fillId="8" borderId="79" xfId="0" applyFont="1" applyFill="1" applyBorder="1" applyAlignment="1" applyProtection="1">
      <alignment horizontal="center" vertical="center"/>
    </xf>
    <xf numFmtId="0" fontId="12" fillId="8" borderId="80" xfId="0" applyFont="1" applyFill="1" applyBorder="1" applyAlignment="1" applyProtection="1">
      <alignment horizontal="center" vertical="center"/>
    </xf>
    <xf numFmtId="0" fontId="12" fillId="0" borderId="79" xfId="0" applyFont="1" applyFill="1" applyBorder="1" applyAlignment="1" applyProtection="1">
      <alignment horizontal="center" vertical="center" wrapText="1"/>
    </xf>
    <xf numFmtId="0" fontId="12" fillId="0" borderId="80" xfId="0" applyFont="1" applyFill="1" applyBorder="1" applyAlignment="1" applyProtection="1">
      <alignment horizontal="center" vertical="center" wrapText="1"/>
    </xf>
    <xf numFmtId="0" fontId="12" fillId="0" borderId="81" xfId="0" applyFont="1" applyFill="1" applyBorder="1" applyAlignment="1" applyProtection="1">
      <alignment horizontal="center" vertical="center" wrapText="1"/>
    </xf>
    <xf numFmtId="0" fontId="55" fillId="4" borderId="71" xfId="0" applyFont="1" applyFill="1" applyBorder="1" applyAlignment="1" applyProtection="1">
      <alignment vertical="top" wrapText="1"/>
      <protection locked="0"/>
    </xf>
    <xf numFmtId="0" fontId="55" fillId="0" borderId="72" xfId="0" applyFont="1" applyBorder="1" applyAlignment="1" applyProtection="1">
      <alignment vertical="top" wrapText="1"/>
      <protection locked="0"/>
    </xf>
    <xf numFmtId="0" fontId="55" fillId="0" borderId="73" xfId="0" applyFont="1" applyBorder="1" applyAlignment="1" applyProtection="1">
      <alignment vertical="top" wrapText="1"/>
      <protection locked="0"/>
    </xf>
    <xf numFmtId="0" fontId="55" fillId="4" borderId="53" xfId="0" applyFont="1" applyFill="1" applyBorder="1" applyAlignment="1" applyProtection="1">
      <alignment vertical="top" wrapText="1"/>
      <protection locked="0"/>
    </xf>
    <xf numFmtId="0" fontId="55" fillId="4" borderId="54" xfId="0" applyFont="1" applyFill="1" applyBorder="1" applyAlignment="1" applyProtection="1">
      <alignment vertical="top" wrapText="1"/>
      <protection locked="0"/>
    </xf>
    <xf numFmtId="0" fontId="55" fillId="4" borderId="55" xfId="0" applyFont="1" applyFill="1" applyBorder="1" applyAlignment="1" applyProtection="1">
      <alignment vertical="top" wrapText="1"/>
      <protection locked="0"/>
    </xf>
    <xf numFmtId="0" fontId="55" fillId="0" borderId="70" xfId="0" applyFont="1" applyBorder="1" applyAlignment="1" applyProtection="1">
      <alignment vertical="top" wrapText="1"/>
      <protection locked="0"/>
    </xf>
    <xf numFmtId="0" fontId="7" fillId="0" borderId="29" xfId="0" applyFont="1" applyFill="1" applyBorder="1" applyAlignment="1" applyProtection="1">
      <alignment horizontal="left" vertical="center" wrapText="1"/>
    </xf>
    <xf numFmtId="0" fontId="0" fillId="0" borderId="27" xfId="0" applyFill="1" applyBorder="1" applyAlignment="1" applyProtection="1">
      <alignment vertical="center" wrapText="1"/>
    </xf>
    <xf numFmtId="0" fontId="0" fillId="0" borderId="8" xfId="0" applyFill="1" applyBorder="1" applyAlignment="1" applyProtection="1">
      <alignment vertical="center" wrapText="1"/>
    </xf>
    <xf numFmtId="0" fontId="0" fillId="0" borderId="0" xfId="0" applyFill="1" applyBorder="1" applyAlignment="1" applyProtection="1">
      <alignment vertical="center" wrapText="1"/>
    </xf>
    <xf numFmtId="0" fontId="0" fillId="0" borderId="9" xfId="0" applyFill="1" applyBorder="1" applyAlignment="1" applyProtection="1">
      <alignment vertical="center" wrapText="1"/>
    </xf>
    <xf numFmtId="0" fontId="0" fillId="0" borderId="6" xfId="0" applyFill="1" applyBorder="1" applyAlignment="1" applyProtection="1">
      <alignment vertical="center" wrapText="1"/>
    </xf>
    <xf numFmtId="0" fontId="55" fillId="0" borderId="54" xfId="0" applyFont="1" applyBorder="1" applyAlignment="1" applyProtection="1">
      <alignment vertical="top" wrapText="1"/>
      <protection locked="0"/>
    </xf>
    <xf numFmtId="0" fontId="55" fillId="0" borderId="55" xfId="0" applyFont="1" applyBorder="1" applyAlignment="1" applyProtection="1">
      <alignment vertical="top" wrapText="1"/>
      <protection locked="0"/>
    </xf>
    <xf numFmtId="0" fontId="55" fillId="4" borderId="78" xfId="0" applyFont="1" applyFill="1" applyBorder="1" applyAlignment="1" applyProtection="1">
      <alignment vertical="top" wrapText="1"/>
      <protection locked="0"/>
    </xf>
    <xf numFmtId="0" fontId="55" fillId="4" borderId="72" xfId="0" applyFont="1" applyFill="1" applyBorder="1" applyAlignment="1" applyProtection="1">
      <alignment vertical="top" wrapText="1"/>
      <protection locked="0"/>
    </xf>
    <xf numFmtId="0" fontId="12" fillId="0" borderId="40"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0" fontId="12" fillId="0" borderId="79" xfId="0" applyFont="1" applyFill="1" applyBorder="1" applyAlignment="1" applyProtection="1">
      <alignment horizontal="center" vertical="center"/>
    </xf>
    <xf numFmtId="0" fontId="12" fillId="0" borderId="80" xfId="0" applyFont="1" applyFill="1" applyBorder="1" applyAlignment="1" applyProtection="1">
      <alignment horizontal="center" vertical="center"/>
    </xf>
    <xf numFmtId="0" fontId="12" fillId="0" borderId="81" xfId="0" applyFont="1" applyFill="1" applyBorder="1" applyAlignment="1" applyProtection="1">
      <alignment horizontal="center" vertical="center"/>
    </xf>
    <xf numFmtId="0" fontId="12" fillId="0" borderId="40" xfId="18" applyFont="1" applyFill="1" applyBorder="1" applyAlignment="1" applyProtection="1">
      <alignment horizontal="center" vertical="center"/>
    </xf>
    <xf numFmtId="0" fontId="12" fillId="0" borderId="8" xfId="18" applyFont="1" applyFill="1" applyBorder="1" applyAlignment="1" applyProtection="1">
      <alignment horizontal="center" vertical="center"/>
    </xf>
    <xf numFmtId="0" fontId="12" fillId="0" borderId="9" xfId="18" applyFont="1" applyFill="1" applyBorder="1" applyAlignment="1" applyProtection="1">
      <alignment horizontal="center" vertical="center"/>
    </xf>
    <xf numFmtId="0" fontId="55" fillId="4" borderId="77" xfId="0" applyFont="1" applyFill="1" applyBorder="1" applyAlignment="1" applyProtection="1">
      <alignment vertical="top" wrapText="1"/>
      <protection locked="0"/>
    </xf>
    <xf numFmtId="0" fontId="55" fillId="0" borderId="78" xfId="0" applyFont="1" applyBorder="1" applyAlignment="1" applyProtection="1">
      <alignment vertical="top" wrapText="1"/>
      <protection locked="0"/>
    </xf>
    <xf numFmtId="0" fontId="12" fillId="8" borderId="81" xfId="0" applyFont="1" applyFill="1" applyBorder="1" applyAlignment="1" applyProtection="1">
      <alignment horizontal="center" vertical="center"/>
    </xf>
    <xf numFmtId="0" fontId="7" fillId="8" borderId="172" xfId="0" applyFont="1" applyFill="1" applyBorder="1" applyAlignment="1" applyProtection="1">
      <alignment horizontal="left" vertical="center" wrapText="1"/>
    </xf>
    <xf numFmtId="0" fontId="31" fillId="8" borderId="40" xfId="0" applyFont="1" applyFill="1" applyBorder="1" applyAlignment="1" applyProtection="1">
      <alignment horizontal="left" vertical="center"/>
    </xf>
    <xf numFmtId="0" fontId="31" fillId="8" borderId="172" xfId="0" applyFont="1" applyFill="1" applyBorder="1" applyAlignment="1" applyProtection="1">
      <alignment horizontal="left" vertical="center"/>
    </xf>
    <xf numFmtId="0" fontId="7" fillId="9" borderId="32" xfId="18" applyFont="1" applyFill="1" applyBorder="1" applyAlignment="1" applyProtection="1">
      <alignment horizontal="center" vertical="center"/>
    </xf>
    <xf numFmtId="0" fontId="7" fillId="9" borderId="22" xfId="18" applyFont="1" applyFill="1" applyBorder="1" applyAlignment="1" applyProtection="1">
      <alignment horizontal="center" vertical="center"/>
    </xf>
    <xf numFmtId="0" fontId="7" fillId="0" borderId="21" xfId="18" applyFont="1" applyFill="1" applyBorder="1" applyAlignment="1" applyProtection="1">
      <alignment horizontal="center" vertical="center"/>
    </xf>
    <xf numFmtId="0" fontId="12" fillId="9" borderId="32" xfId="18" applyFont="1" applyFill="1" applyBorder="1" applyAlignment="1" applyProtection="1">
      <alignment horizontal="center" vertical="top"/>
    </xf>
    <xf numFmtId="0" fontId="12" fillId="9" borderId="2" xfId="18" applyFont="1" applyFill="1" applyBorder="1" applyAlignment="1" applyProtection="1">
      <alignment horizontal="center" vertical="top"/>
    </xf>
    <xf numFmtId="0" fontId="12" fillId="9" borderId="22" xfId="18" applyFont="1" applyFill="1" applyBorder="1" applyAlignment="1" applyProtection="1">
      <alignment horizontal="center" vertical="top"/>
    </xf>
    <xf numFmtId="0" fontId="47" fillId="9" borderId="16" xfId="18" applyFont="1" applyFill="1" applyBorder="1" applyAlignment="1" applyProtection="1">
      <alignment horizontal="center" vertical="center" wrapText="1"/>
    </xf>
    <xf numFmtId="0" fontId="47" fillId="9" borderId="19" xfId="18" applyFont="1" applyFill="1" applyBorder="1" applyAlignment="1" applyProtection="1">
      <alignment horizontal="center" vertical="center" wrapText="1"/>
    </xf>
    <xf numFmtId="0" fontId="47" fillId="9" borderId="32" xfId="18" applyFont="1" applyFill="1" applyBorder="1" applyAlignment="1" applyProtection="1">
      <alignment horizontal="center" vertical="center"/>
    </xf>
    <xf numFmtId="0" fontId="47" fillId="9" borderId="22" xfId="0" applyFont="1" applyFill="1" applyBorder="1" applyAlignment="1" applyProtection="1">
      <alignment horizontal="center" vertical="center"/>
    </xf>
    <xf numFmtId="0" fontId="367" fillId="4" borderId="0" xfId="0" applyFont="1" applyFill="1" applyBorder="1" applyAlignment="1" applyProtection="1">
      <alignment horizontal="left" vertical="center"/>
      <protection locked="0"/>
    </xf>
    <xf numFmtId="0" fontId="23" fillId="0" borderId="62" xfId="0" applyFont="1" applyFill="1" applyBorder="1" applyAlignment="1" applyProtection="1">
      <alignment horizontal="center"/>
    </xf>
    <xf numFmtId="0" fontId="23" fillId="0" borderId="34" xfId="0" applyFont="1" applyFill="1" applyBorder="1" applyAlignment="1" applyProtection="1">
      <alignment horizontal="center"/>
    </xf>
    <xf numFmtId="0" fontId="23" fillId="0" borderId="63" xfId="0" applyFont="1" applyFill="1" applyBorder="1" applyAlignment="1" applyProtection="1">
      <alignment horizontal="center"/>
    </xf>
    <xf numFmtId="0" fontId="18" fillId="0" borderId="8" xfId="0" applyFont="1" applyFill="1" applyBorder="1" applyAlignment="1" applyProtection="1">
      <alignment horizontal="center"/>
    </xf>
    <xf numFmtId="0" fontId="18" fillId="0" borderId="0" xfId="0" applyFont="1" applyFill="1" applyBorder="1" applyAlignment="1" applyProtection="1">
      <alignment horizontal="center"/>
    </xf>
    <xf numFmtId="0" fontId="18" fillId="0" borderId="5" xfId="0" applyFont="1" applyFill="1" applyBorder="1" applyAlignment="1" applyProtection="1">
      <alignment horizontal="center"/>
    </xf>
    <xf numFmtId="0" fontId="18" fillId="0" borderId="58" xfId="0" applyFont="1" applyFill="1" applyBorder="1" applyAlignment="1" applyProtection="1">
      <alignment horizontal="center" vertical="center"/>
    </xf>
    <xf numFmtId="0" fontId="18" fillId="0" borderId="59" xfId="0" applyFont="1" applyFill="1" applyBorder="1" applyAlignment="1" applyProtection="1">
      <alignment horizontal="center" vertical="center"/>
    </xf>
    <xf numFmtId="0" fontId="18" fillId="0" borderId="60" xfId="0" applyFont="1" applyFill="1" applyBorder="1" applyAlignment="1" applyProtection="1">
      <alignment horizontal="center" vertical="center"/>
    </xf>
    <xf numFmtId="0" fontId="0" fillId="0" borderId="8" xfId="0" applyFill="1" applyBorder="1" applyAlignment="1" applyProtection="1">
      <alignment horizontal="left" vertical="center" wrapText="1"/>
    </xf>
    <xf numFmtId="0" fontId="0" fillId="0" borderId="6"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18" fillId="3" borderId="40" xfId="0" applyFont="1" applyFill="1" applyBorder="1" applyAlignment="1" applyProtection="1">
      <alignment horizontal="center"/>
    </xf>
    <xf numFmtId="0" fontId="18" fillId="3" borderId="27" xfId="0" applyFont="1" applyFill="1" applyBorder="1" applyAlignment="1" applyProtection="1">
      <alignment horizontal="center"/>
    </xf>
    <xf numFmtId="0" fontId="18" fillId="3" borderId="29" xfId="0" applyFont="1" applyFill="1" applyBorder="1" applyAlignment="1" applyProtection="1">
      <alignment horizontal="center"/>
    </xf>
    <xf numFmtId="0" fontId="0" fillId="0" borderId="8" xfId="0" applyBorder="1" applyAlignment="1" applyProtection="1">
      <alignment horizontal="left" wrapText="1"/>
    </xf>
    <xf numFmtId="0" fontId="0" fillId="0" borderId="0" xfId="0" applyBorder="1" applyAlignment="1" applyProtection="1">
      <alignment horizontal="left" wrapText="1"/>
    </xf>
    <xf numFmtId="0" fontId="0" fillId="0" borderId="5" xfId="0" applyBorder="1" applyAlignment="1" applyProtection="1">
      <alignment horizontal="left" wrapText="1"/>
    </xf>
    <xf numFmtId="0" fontId="35" fillId="3" borderId="8" xfId="0" applyFont="1" applyFill="1" applyBorder="1" applyAlignment="1" applyProtection="1">
      <alignment horizontal="center"/>
    </xf>
    <xf numFmtId="0" fontId="35" fillId="3" borderId="0" xfId="0" applyFont="1" applyFill="1" applyBorder="1" applyAlignment="1" applyProtection="1">
      <alignment horizontal="center"/>
    </xf>
    <xf numFmtId="0" fontId="35" fillId="3" borderId="5" xfId="0" applyFont="1" applyFill="1" applyBorder="1" applyAlignment="1" applyProtection="1">
      <alignment horizontal="center"/>
    </xf>
    <xf numFmtId="0" fontId="23" fillId="3" borderId="62" xfId="0" applyFont="1" applyFill="1" applyBorder="1" applyAlignment="1" applyProtection="1">
      <alignment horizontal="center"/>
    </xf>
    <xf numFmtId="0" fontId="23" fillId="3" borderId="34" xfId="0" applyFont="1" applyFill="1" applyBorder="1" applyAlignment="1" applyProtection="1">
      <alignment horizontal="center"/>
    </xf>
    <xf numFmtId="0" fontId="23" fillId="3" borderId="63" xfId="0" applyFont="1" applyFill="1" applyBorder="1" applyAlignment="1" applyProtection="1">
      <alignment horizontal="center"/>
    </xf>
  </cellXfs>
  <cellStyles count="40383">
    <cellStyle name=" 1" xfId="48"/>
    <cellStyle name=" 1 2" xfId="49"/>
    <cellStyle name=" 1 3" xfId="50"/>
    <cellStyle name=" 10" xfId="51"/>
    <cellStyle name=" 10 2" xfId="52"/>
    <cellStyle name=" 10 3" xfId="53"/>
    <cellStyle name=" 11" xfId="54"/>
    <cellStyle name=" 11 2" xfId="55"/>
    <cellStyle name=" 11 3" xfId="56"/>
    <cellStyle name=" 12" xfId="57"/>
    <cellStyle name=" 12 2" xfId="58"/>
    <cellStyle name=" 12 3" xfId="59"/>
    <cellStyle name=" 13" xfId="60"/>
    <cellStyle name=" 13 2" xfId="61"/>
    <cellStyle name=" 13 3" xfId="62"/>
    <cellStyle name=" 14" xfId="63"/>
    <cellStyle name=" 14 2" xfId="64"/>
    <cellStyle name=" 14 3" xfId="65"/>
    <cellStyle name=" 15" xfId="66"/>
    <cellStyle name=" 15 2" xfId="67"/>
    <cellStyle name=" 15 3" xfId="68"/>
    <cellStyle name=" 16" xfId="69"/>
    <cellStyle name=" 16 2" xfId="70"/>
    <cellStyle name=" 16 3" xfId="71"/>
    <cellStyle name=" 17" xfId="72"/>
    <cellStyle name=" 17 2" xfId="73"/>
    <cellStyle name=" 17 3" xfId="74"/>
    <cellStyle name=" 2" xfId="75"/>
    <cellStyle name=" 2 2" xfId="76"/>
    <cellStyle name=" 2 3" xfId="77"/>
    <cellStyle name=" 3" xfId="78"/>
    <cellStyle name=" 3 2" xfId="79"/>
    <cellStyle name=" 3 3" xfId="80"/>
    <cellStyle name=" 4" xfId="81"/>
    <cellStyle name=" 4 2" xfId="82"/>
    <cellStyle name=" 4 3" xfId="83"/>
    <cellStyle name=" 5" xfId="84"/>
    <cellStyle name=" 5 2" xfId="85"/>
    <cellStyle name=" 5 3" xfId="86"/>
    <cellStyle name=" 6" xfId="87"/>
    <cellStyle name=" 6 2" xfId="88"/>
    <cellStyle name=" 6 3" xfId="89"/>
    <cellStyle name=" 7" xfId="90"/>
    <cellStyle name=" 7 2" xfId="91"/>
    <cellStyle name=" 7 3" xfId="92"/>
    <cellStyle name=" 8" xfId="93"/>
    <cellStyle name=" 8 2" xfId="94"/>
    <cellStyle name=" 8 3" xfId="95"/>
    <cellStyle name=" 9" xfId="96"/>
    <cellStyle name=" 9 2" xfId="97"/>
    <cellStyle name=" 9 3" xfId="98"/>
    <cellStyle name="$" xfId="99"/>
    <cellStyle name="$ &amp; ¢" xfId="100"/>
    <cellStyle name="$ 2" xfId="101"/>
    <cellStyle name="$_1 PRELIM INT Jul 10 3b Bridge - TOTAL" xfId="102"/>
    <cellStyle name="$_ANSI" xfId="103"/>
    <cellStyle name="$_ANSI_1 PRELIM INT Jul 10 3b Bridge - TOTAL" xfId="104"/>
    <cellStyle name="$_BONZ" xfId="105"/>
    <cellStyle name="$_BONZ_1 PRELIM INT Jul 10 3b Bridge - TOTAL" xfId="106"/>
    <cellStyle name="$_cybx" xfId="107"/>
    <cellStyle name="$_cybx_1 PRELIM INT Jul 10 3b Bridge - TOTAL" xfId="108"/>
    <cellStyle name="$_IART" xfId="109"/>
    <cellStyle name="$_IART_1 PRELIM INT Jul 10 3b Bridge - TOTAL" xfId="110"/>
    <cellStyle name="$_MCK" xfId="111"/>
    <cellStyle name="$_MCK_1 PRELIM INT Jul 10 3b Bridge - TOTAL" xfId="112"/>
    <cellStyle name="$_ttgn" xfId="113"/>
    <cellStyle name="$_ttgn_1 PRELIM INT Jul 10 3b Bridge - TOTAL" xfId="114"/>
    <cellStyle name="$_TZIX" xfId="115"/>
    <cellStyle name="$_TZIX_1 PRELIM INT Jul 10 3b Bridge - TOTAL" xfId="116"/>
    <cellStyle name="$1000s (0)" xfId="117"/>
    <cellStyle name="$2" xfId="118"/>
    <cellStyle name="$2 2" xfId="119"/>
    <cellStyle name="$2 3" xfId="120"/>
    <cellStyle name="$2 4" xfId="121"/>
    <cellStyle name="$m" xfId="122"/>
    <cellStyle name="$q" xfId="123"/>
    <cellStyle name="$q*" xfId="124"/>
    <cellStyle name="$q_1 PRELIM INT Jul 10 3b Bridge - TOTAL" xfId="125"/>
    <cellStyle name="$qA" xfId="126"/>
    <cellStyle name="$qRange" xfId="127"/>
    <cellStyle name="$sign" xfId="128"/>
    <cellStyle name="%" xfId="129"/>
    <cellStyle name="% 2" xfId="130"/>
    <cellStyle name="% 2 2" xfId="131"/>
    <cellStyle name="% 3" xfId="132"/>
    <cellStyle name="% 4" xfId="133"/>
    <cellStyle name="%.00" xfId="134"/>
    <cellStyle name="%_DYFS_Graduates_AMJ_15-21Breakout" xfId="135"/>
    <cellStyle name="%_Jan-Jun SFY13 Eligibility Projections v2" xfId="136"/>
    <cellStyle name="%_NY MatNewb CRCS Template" xfId="137"/>
    <cellStyle name="%_NY MatNewb CRCS Template 2" xfId="138"/>
    <cellStyle name="%_SFY14 Eligibility Projections v1" xfId="139"/>
    <cellStyle name="," xfId="140"/>
    <cellStyle name=", 2" xfId="141"/>
    <cellStyle name=", 2 2" xfId="142"/>
    <cellStyle name=",_NY MatNewb CRCS Template" xfId="143"/>
    <cellStyle name=",_NY MatNewb CRCS Template 2" xfId="144"/>
    <cellStyle name=".00" xfId="145"/>
    <cellStyle name=".00 2" xfId="146"/>
    <cellStyle name=".00 2 2" xfId="147"/>
    <cellStyle name=".00 border" xfId="148"/>
    <cellStyle name=".00 border 2" xfId="149"/>
    <cellStyle name=".00 border 2 2" xfId="150"/>
    <cellStyle name=".00 with border" xfId="151"/>
    <cellStyle name=".00 with border 2" xfId="152"/>
    <cellStyle name=".00 with border 2 2" xfId="153"/>
    <cellStyle name=".00_NY MatNewb CRCS Template" xfId="154"/>
    <cellStyle name=";;;" xfId="155"/>
    <cellStyle name=";;; 2" xfId="156"/>
    <cellStyle name="\" xfId="157"/>
    <cellStyle name="\ 2" xfId="158"/>
    <cellStyle name="\ 3" xfId="159"/>
    <cellStyle name="\_Report 3" xfId="160"/>
    <cellStyle name="\_Sheet2" xfId="161"/>
    <cellStyle name="\_Sheet2_Observations" xfId="162"/>
    <cellStyle name="\_Sheet3" xfId="163"/>
    <cellStyle name="\_Sheet3_Observations" xfId="164"/>
    <cellStyle name="_%(SignOnly)" xfId="165"/>
    <cellStyle name="_%(SignSpaceOnly)" xfId="166"/>
    <cellStyle name="_2+10 revenue forecast" xfId="167"/>
    <cellStyle name="_2+10 revenue forecast 2" xfId="168"/>
    <cellStyle name="_2+10 revenue forecast 2_Observations" xfId="169"/>
    <cellStyle name="_2+10 revenue forecast 3" xfId="170"/>
    <cellStyle name="_2+10 revenue forecast_Report 3" xfId="171"/>
    <cellStyle name="_2+10 revenue forecast_Sheet2" xfId="172"/>
    <cellStyle name="_2+10 revenue forecast_Sheet2_Observations" xfId="173"/>
    <cellStyle name="_2+10 revenue forecast_Sheet3" xfId="174"/>
    <cellStyle name="_2+10 revenue forecast_Sheet3_Observations" xfId="175"/>
    <cellStyle name="_2007 10+2 IHP" xfId="176"/>
    <cellStyle name="_2007 10+2 IHP 2" xfId="177"/>
    <cellStyle name="_2007 10+2 IHP 2_Observations" xfId="178"/>
    <cellStyle name="_2007 10+2 IHP 3" xfId="179"/>
    <cellStyle name="_2007 10+2 IHP_Report 3" xfId="180"/>
    <cellStyle name="_2007 10+2 IHP_Sheet2" xfId="181"/>
    <cellStyle name="_2007 10+2 IHP_Sheet2_Observations" xfId="182"/>
    <cellStyle name="_2007 10+2 IHP_Sheet3" xfId="183"/>
    <cellStyle name="_2007 10+2 IHP_Sheet3_Observations" xfId="184"/>
    <cellStyle name="_2008 9+3 GM FCST" xfId="185"/>
    <cellStyle name="_2008 9+3 GM FCST 2" xfId="186"/>
    <cellStyle name="_2008 9+3 GM FCST 2_Observations" xfId="187"/>
    <cellStyle name="_2008 9+3 GM FCST 3" xfId="188"/>
    <cellStyle name="_2008 9+3 GM FCST_Report 3" xfId="189"/>
    <cellStyle name="_2008 9+3 GM FCST_Sheet2" xfId="190"/>
    <cellStyle name="_2008 9+3 GM FCST_Sheet2_Observations" xfId="191"/>
    <cellStyle name="_2008 9+3 GM FCST_Sheet3" xfId="192"/>
    <cellStyle name="_2008 9+3 GM FCST_Sheet3_Observations" xfId="193"/>
    <cellStyle name="_2009 2+10 Fcst Template - Schedules A-D.xls;F.xls;H.xls;M-Q use this file" xfId="194"/>
    <cellStyle name="_2009 2+10 Fcst Template - Schedules A-D.xls;F.xls;H.xls;M-Q use this file 2" xfId="195"/>
    <cellStyle name="_2009 2+10 Fcst Template - Schedules A-D.xls;F.xls;H.xls;M-Q use this file 2_Observations" xfId="196"/>
    <cellStyle name="_2009 2+10 Fcst Template - Schedules A-D.xls;F.xls;H.xls;M-Q use this file 3" xfId="197"/>
    <cellStyle name="_2009 2+10 Fcst Template - Schedules A-D.xls;F.xls;H.xls;M-Q use this file_Report 3" xfId="198"/>
    <cellStyle name="_2009 2+10 Fcst Template - Schedules A-D.xls;F.xls;H.xls;M-Q use this file_Sheet2" xfId="199"/>
    <cellStyle name="_2009 2+10 Fcst Template - Schedules A-D.xls;F.xls;H.xls;M-Q use this file_Sheet2_Observations" xfId="200"/>
    <cellStyle name="_2009 2+10 Fcst Template - Schedules A-D.xls;F.xls;H.xls;M-Q use this file_Sheet3" xfId="201"/>
    <cellStyle name="_2009 2+10 Fcst Template - Schedules A-D.xls;F.xls;H.xls;M-Q use this file_Sheet3_Observations" xfId="202"/>
    <cellStyle name="_2009 Big Wins 2+10_TennCare_20090316" xfId="203"/>
    <cellStyle name="_2009 Big Wins 2+10_TennCare_20090316 2" xfId="204"/>
    <cellStyle name="_2009 Big Wins 2+10_TennCare_20090316 2_Observations" xfId="205"/>
    <cellStyle name="_2009 Big Wins 2+10_TennCare_20090316 3" xfId="206"/>
    <cellStyle name="_2009 Big Wins 2+10_TennCare_20090316_Report 3" xfId="207"/>
    <cellStyle name="_2009 Big Wins 2+10_TennCare_20090316_Sheet2" xfId="208"/>
    <cellStyle name="_2009 Big Wins 2+10_TennCare_20090316_Sheet2_Observations" xfId="209"/>
    <cellStyle name="_2009 Big Wins 2+10_TennCare_20090316_Sheet3" xfId="210"/>
    <cellStyle name="_2009 Big Wins 2+10_TennCare_20090316_Sheet3_Observations" xfId="211"/>
    <cellStyle name="_2009 BudvAct BenEx - Dec" xfId="212"/>
    <cellStyle name="_2009 BudvAct BenEx - Dec 2" xfId="213"/>
    <cellStyle name="_2009 BudvAct BenEx - Dec 2_Observations" xfId="214"/>
    <cellStyle name="_2009 BudvAct BenEx - Dec 3" xfId="215"/>
    <cellStyle name="_2009 BudvAct BenEx - Dec_Report 3" xfId="216"/>
    <cellStyle name="_2009 BudvAct BenEx - Dec_Sheet2" xfId="217"/>
    <cellStyle name="_2009 BudvAct BenEx - Dec_Sheet2_Observations" xfId="218"/>
    <cellStyle name="_2009 BudvAct BenEx - Dec_Sheet3" xfId="219"/>
    <cellStyle name="_2009 BudvAct BenEx - Dec_Sheet3_Observations" xfId="220"/>
    <cellStyle name="_2009-01 Power Point Load" xfId="221"/>
    <cellStyle name="_2009-01 Power Point Load 2" xfId="222"/>
    <cellStyle name="_2009-01 Power Point Load 2_Observations" xfId="223"/>
    <cellStyle name="_2009-01 Power Point Load 3" xfId="224"/>
    <cellStyle name="_2009-01 Power Point Load_Report 3" xfId="225"/>
    <cellStyle name="_2009-01 Power Point Load_Sheet2" xfId="226"/>
    <cellStyle name="_2009-01 Power Point Load_Sheet2_Observations" xfId="227"/>
    <cellStyle name="_2009-01 Power Point Load_Sheet3" xfId="228"/>
    <cellStyle name="_2009-01 Power Point Load_Sheet3_Observations" xfId="229"/>
    <cellStyle name="_2009-02 Power Point Load" xfId="230"/>
    <cellStyle name="_2009-02 Power Point Load 2" xfId="231"/>
    <cellStyle name="_2009-02 Power Point Load 2_Observations" xfId="232"/>
    <cellStyle name="_2009-02 Power Point Load 3" xfId="233"/>
    <cellStyle name="_2009-02 Power Point Load_Report 3" xfId="234"/>
    <cellStyle name="_2009-02 Power Point Load_Sheet2" xfId="235"/>
    <cellStyle name="_2009-02 Power Point Load_Sheet2_Observations" xfId="236"/>
    <cellStyle name="_2009-02 Power Point Load_Sheet3" xfId="237"/>
    <cellStyle name="_2009-02 Power Point Load_Sheet3_Observations" xfId="238"/>
    <cellStyle name="_2010 2+10_GM FCST" xfId="239"/>
    <cellStyle name="_2010 2+10_GM FCST 2" xfId="240"/>
    <cellStyle name="_2010 2+10_GM FCST 2_Observations" xfId="241"/>
    <cellStyle name="_2010 2+10_GM FCST 3" xfId="242"/>
    <cellStyle name="_2010 2+10_GM FCST_Report 3" xfId="243"/>
    <cellStyle name="_2010 2+10_GM FCST_Sheet2" xfId="244"/>
    <cellStyle name="_2010 2+10_GM FCST_Sheet2_Observations" xfId="245"/>
    <cellStyle name="_2010 2+10_GM FCST_Sheet3" xfId="246"/>
    <cellStyle name="_2010 2+10_GM FCST_Sheet3_Observations" xfId="247"/>
    <cellStyle name="_2-2008 Close" xfId="248"/>
    <cellStyle name="_2-2008 Close 2" xfId="249"/>
    <cellStyle name="_2-2008 Close 2_Observations" xfId="250"/>
    <cellStyle name="_2-2008 Close 3" xfId="251"/>
    <cellStyle name="_2-2008 Close_Report 3" xfId="252"/>
    <cellStyle name="_2-2008 Close_Sheet2" xfId="253"/>
    <cellStyle name="_2-2008 Close_Sheet2_Observations" xfId="254"/>
    <cellStyle name="_2-2008 Close_Sheet3" xfId="255"/>
    <cellStyle name="_2-2008 Close_Sheet3_Observations" xfId="256"/>
    <cellStyle name="_5+7 Cap SCS Cap Submission" xfId="257"/>
    <cellStyle name="_5+7 Cap SCS Cap Submission 2" xfId="258"/>
    <cellStyle name="_5+7 Cap SCS Cap Submission 2_Observations" xfId="259"/>
    <cellStyle name="_5+7 Cap SCS Cap Submission 3" xfId="260"/>
    <cellStyle name="_5+7 Cap SCS Cap Submission_Report 3" xfId="261"/>
    <cellStyle name="_5+7 Cap SCS Cap Submission_Sheet2" xfId="262"/>
    <cellStyle name="_5+7 Cap SCS Cap Submission_Sheet2_Observations" xfId="263"/>
    <cellStyle name="_5+7 Cap SCS Cap Submission_Sheet3" xfId="264"/>
    <cellStyle name="_5+7 Cap SCS Cap Submission_Sheet3_Observations" xfId="265"/>
    <cellStyle name="_7+5 Int-Ewd-Ext" xfId="266"/>
    <cellStyle name="_7+5 Int-Ewd-Ext 2" xfId="267"/>
    <cellStyle name="_7+5 Int-Ewd-Ext 2_Observations" xfId="268"/>
    <cellStyle name="_7+5 Int-Ewd-Ext 3" xfId="269"/>
    <cellStyle name="_7+5 Int-Ewd-Ext_Report 3" xfId="270"/>
    <cellStyle name="_7+5 Int-Ewd-Ext_Sheet2" xfId="271"/>
    <cellStyle name="_7+5 Int-Ewd-Ext_Sheet2_Observations" xfId="272"/>
    <cellStyle name="_7+5 Int-Ewd-Ext_Sheet3" xfId="273"/>
    <cellStyle name="_7+5 Int-Ewd-Ext_Sheet3_Observations" xfId="274"/>
    <cellStyle name="_Alt5" xfId="275"/>
    <cellStyle name="_ASO Revenue" xfId="276"/>
    <cellStyle name="_ASO Revenue 2" xfId="277"/>
    <cellStyle name="_ASO Revenue 2_Observations" xfId="278"/>
    <cellStyle name="_ASO Revenue 3" xfId="279"/>
    <cellStyle name="_ASO Revenue_Report 3" xfId="280"/>
    <cellStyle name="_ASO Revenue_Sheet2" xfId="281"/>
    <cellStyle name="_ASO Revenue_Sheet2_Observations" xfId="282"/>
    <cellStyle name="_ASO Revenue_Sheet3" xfId="283"/>
    <cellStyle name="_ASO Revenue_Sheet3_Observations" xfId="284"/>
    <cellStyle name="_August 2008 FLASH_Updated for Actua_WD4" xfId="285"/>
    <cellStyle name="_August 2008 FLASH_Updated for Actua_WD4 2" xfId="286"/>
    <cellStyle name="_August 2008 FLASH_Updated for Actua_WD4 2_Observations" xfId="287"/>
    <cellStyle name="_August 2008 FLASH_Updated for Actua_WD4 3" xfId="288"/>
    <cellStyle name="_August 2008 FLASH_Updated for Actua_WD4_Report 3" xfId="289"/>
    <cellStyle name="_August 2008 FLASH_Updated for Actua_WD4_Sheet2" xfId="290"/>
    <cellStyle name="_August 2008 FLASH_Updated for Actua_WD4_Sheet2_Observations" xfId="291"/>
    <cellStyle name="_August 2008 FLASH_Updated for Actua_WD4_Sheet3" xfId="292"/>
    <cellStyle name="_August 2008 FLASH_Updated for Actua_WD4_Sheet3_Observations" xfId="293"/>
    <cellStyle name="_Big Customer PL 8+4 Pierce Sch A_V1" xfId="294"/>
    <cellStyle name="_Big Customer PL 8+4 Pierce Sch A_V1 2" xfId="295"/>
    <cellStyle name="_Big Customer PL 8+4 Pierce Sch A_V1 2_Observations" xfId="296"/>
    <cellStyle name="_Big Customer PL 8+4 Pierce Sch A_V1 3" xfId="297"/>
    <cellStyle name="_Big Customer PL 8+4 Pierce Sch A_V1_Report 3" xfId="298"/>
    <cellStyle name="_Big Customer PL 8+4 Pierce Sch A_V1_Sheet2" xfId="299"/>
    <cellStyle name="_Big Customer PL 8+4 Pierce Sch A_V1_Sheet2_Observations" xfId="300"/>
    <cellStyle name="_Big Customer PL 8+4 Pierce Sch A_V1_Sheet3" xfId="301"/>
    <cellStyle name="_Big Customer PL 8+4 Pierce Sch A_V1_Sheet3_Observations" xfId="302"/>
    <cellStyle name="_Book1" xfId="303"/>
    <cellStyle name="_Book1 2" xfId="304"/>
    <cellStyle name="_Book1 2_Observations" xfId="305"/>
    <cellStyle name="_Book1 3" xfId="306"/>
    <cellStyle name="_Book1_Report 3" xfId="307"/>
    <cellStyle name="_Book1_Sheet2" xfId="308"/>
    <cellStyle name="_Book1_Sheet2_Observations" xfId="309"/>
    <cellStyle name="_Book1_Sheet3" xfId="310"/>
    <cellStyle name="_Book1_Sheet3_Observations" xfId="311"/>
    <cellStyle name="_Book3" xfId="312"/>
    <cellStyle name="_Book3 2" xfId="313"/>
    <cellStyle name="_Book3 2_Observations" xfId="314"/>
    <cellStyle name="_Book3 3" xfId="315"/>
    <cellStyle name="_Book3_Report 3" xfId="316"/>
    <cellStyle name="_Book3_Sheet2" xfId="317"/>
    <cellStyle name="_Book3_Sheet2_Observations" xfId="318"/>
    <cellStyle name="_Book3_Sheet3" xfId="319"/>
    <cellStyle name="_Book3_Sheet3_Observations" xfId="320"/>
    <cellStyle name="_Book5" xfId="321"/>
    <cellStyle name="_Book5 2" xfId="322"/>
    <cellStyle name="_Book5 2_Observations" xfId="323"/>
    <cellStyle name="_Book5 3" xfId="324"/>
    <cellStyle name="_Book5_Report 3" xfId="325"/>
    <cellStyle name="_Book5_Sheet2" xfId="326"/>
    <cellStyle name="_Book5_Sheet2_Observations" xfId="327"/>
    <cellStyle name="_Book5_Sheet3" xfId="328"/>
    <cellStyle name="_Book5_Sheet3_Observations" xfId="329"/>
    <cellStyle name="_Call&amp;Claim_Mock 3 Testing" xfId="330"/>
    <cellStyle name="_Call&amp;Claim_Mock 3 Testing 2" xfId="331"/>
    <cellStyle name="_Call&amp;Claim_Mock 3 Testing 2_Observations" xfId="332"/>
    <cellStyle name="_Call&amp;Claim_Mock 3 Testing 3" xfId="333"/>
    <cellStyle name="_Call&amp;Claim_Mock 3 Testing_Report 3" xfId="334"/>
    <cellStyle name="_Call&amp;Claim_Mock 3 Testing_Sheet2" xfId="335"/>
    <cellStyle name="_Call&amp;Claim_Mock 3 Testing_Sheet2_Observations" xfId="336"/>
    <cellStyle name="_Call&amp;Claim_Mock 3 Testing_Sheet3" xfId="337"/>
    <cellStyle name="_Call&amp;Claim_Mock 3 Testing_Sheet3_Observations" xfId="338"/>
    <cellStyle name="_Call&amp;Claim_Mock 4 Testing v3" xfId="339"/>
    <cellStyle name="_Call&amp;Claim_Mock 4 Testing v3 2" xfId="340"/>
    <cellStyle name="_Call&amp;Claim_Mock 4 Testing v3 2_Observations" xfId="341"/>
    <cellStyle name="_Call&amp;Claim_Mock 4 Testing v3 3" xfId="342"/>
    <cellStyle name="_Call&amp;Claim_Mock 4 Testing v3_Report 3" xfId="343"/>
    <cellStyle name="_Call&amp;Claim_Mock 4 Testing v3_Sheet2" xfId="344"/>
    <cellStyle name="_Call&amp;Claim_Mock 4 Testing v3_Sheet2_Observations" xfId="345"/>
    <cellStyle name="_Call&amp;Claim_Mock 4 Testing v3_Sheet3" xfId="346"/>
    <cellStyle name="_Call&amp;Claim_Mock 4 Testing v3_Sheet3_Observations" xfId="347"/>
    <cellStyle name="_Call_Claim Dept PLs" xfId="348"/>
    <cellStyle name="_Call_Claim Dept PLs 2" xfId="349"/>
    <cellStyle name="_Call_Claim Dept PLs 2_Observations" xfId="350"/>
    <cellStyle name="_Call_Claim Dept PLs 3" xfId="351"/>
    <cellStyle name="_Call_Claim Dept PLs_Report 3" xfId="352"/>
    <cellStyle name="_Call_Claim Dept PLs_Sheet2" xfId="353"/>
    <cellStyle name="_Call_Claim Dept PLs_Sheet2_Observations" xfId="354"/>
    <cellStyle name="_Call_Claim Dept PLs_Sheet3" xfId="355"/>
    <cellStyle name="_Call_Claim Dept PLs_Sheet3_Observations" xfId="356"/>
    <cellStyle name="_CallClaim_Mock 3 Testing" xfId="357"/>
    <cellStyle name="_CallClaim_Mock 3 Testing 2" xfId="358"/>
    <cellStyle name="_CallClaim_Mock 3 Testing 2_Observations" xfId="359"/>
    <cellStyle name="_CallClaim_Mock 3 Testing 3" xfId="360"/>
    <cellStyle name="_CallClaim_Mock 3 Testing_Report 3" xfId="361"/>
    <cellStyle name="_CallClaim_Mock 3 Testing_Sheet2" xfId="362"/>
    <cellStyle name="_CallClaim_Mock 3 Testing_Sheet2_Observations" xfId="363"/>
    <cellStyle name="_CallClaim_Mock 3 Testing_Sheet3" xfId="364"/>
    <cellStyle name="_CallClaim_Mock 3 Testing_Sheet3_Observations" xfId="365"/>
    <cellStyle name="_CER (41270)" xfId="366"/>
    <cellStyle name="_CER (41270) 2" xfId="367"/>
    <cellStyle name="_CER (41270) 2_Observations" xfId="368"/>
    <cellStyle name="_CER (41270) 3" xfId="369"/>
    <cellStyle name="_CER (41270)_Report 3" xfId="370"/>
    <cellStyle name="_CER (41270)_Sheet2" xfId="371"/>
    <cellStyle name="_CER (41270)_Sheet2_Observations" xfId="372"/>
    <cellStyle name="_CER (41270)_Sheet3" xfId="373"/>
    <cellStyle name="_CER (41270)_Sheet3_Observations" xfId="374"/>
    <cellStyle name="_Column1" xfId="375"/>
    <cellStyle name="_Column1 2" xfId="376"/>
    <cellStyle name="_Column1 2_Observations" xfId="377"/>
    <cellStyle name="_Column1 3" xfId="378"/>
    <cellStyle name="_Column1_Report 3" xfId="379"/>
    <cellStyle name="_Column1_Sheet2" xfId="380"/>
    <cellStyle name="_Column1_Sheet2_Observations" xfId="381"/>
    <cellStyle name="_Column1_Sheet3" xfId="382"/>
    <cellStyle name="_Column1_Sheet3_Observations" xfId="383"/>
    <cellStyle name="_Comma" xfId="384"/>
    <cellStyle name="_Comma_~0577852" xfId="385"/>
    <cellStyle name="_Comma_~4026969" xfId="386"/>
    <cellStyle name="_Comma_0+12 Care Solutions WD7 1.10.08 v3 - to SCS" xfId="387"/>
    <cellStyle name="_Comma_0+12 Forecast" xfId="388"/>
    <cellStyle name="_Comma_0+12 HSG FINAL" xfId="389"/>
    <cellStyle name="_Comma_10+2 Rollforward template" xfId="390"/>
    <cellStyle name="_Comma_2004_2005 EBITDA Bridge" xfId="391"/>
    <cellStyle name="_Comma_2004-7-8 v2 Segment Multiple Analysis" xfId="392"/>
    <cellStyle name="_Comma_2007 3+9 - Supplemental Schedules" xfId="393"/>
    <cellStyle name="_Comma_2007 3+9 Forecast - Disease Solutions V4" xfId="394"/>
    <cellStyle name="_Comma_2007 3+9 Margins" xfId="395"/>
    <cellStyle name="_Comma_2007 3+9 SUMMARY" xfId="396"/>
    <cellStyle name="_Comma_2007 3+9 SUMMARY 04.14.07" xfId="397"/>
    <cellStyle name="_Comma_2007 5+7 - Supplemental Schedules (v3)" xfId="398"/>
    <cellStyle name="_Comma_2007 5+7 SUMMARY" xfId="399"/>
    <cellStyle name="_Comma_2007 7+5 - Supplemental Schedules" xfId="400"/>
    <cellStyle name="_Comma_2007 7+5 Revenue Rollforward (URN)" xfId="401"/>
    <cellStyle name="_Comma_2007 9+3 Analysis_AP" xfId="402"/>
    <cellStyle name="_Comma_2007 Budget - Supplemental Schedules" xfId="403"/>
    <cellStyle name="_Comma_2007 Revenue Rollforward - HCDS - 10-18-07" xfId="404"/>
    <cellStyle name="_Comma_2007 Revenue Rollforward - HCDS - 11-02-07" xfId="405"/>
    <cellStyle name="_Comma_2007_2008_Growth_Slides_11_02" xfId="406"/>
    <cellStyle name="_Comma_2008 @ 10+2 FCST" xfId="407"/>
    <cellStyle name="_Comma_2008 7+5 Revenue Rollforward (URN)" xfId="408"/>
    <cellStyle name="_Comma_2008 Bi weekly Template" xfId="409"/>
    <cellStyle name="_Comma_2008 Bi-weekly SHS Best Est. &amp; Rev Rfwd 7-19-07" xfId="410"/>
    <cellStyle name="_Comma_2008 Bi-weekly SHS Best Est. &amp; Rev Rfwd 7-26-07" xfId="411"/>
    <cellStyle name="_Comma_2008 Bi-weekly SHS Best Est. Rev Rfwd 11-02-07" xfId="412"/>
    <cellStyle name="_Comma_2008 Executive Summary" xfId="413"/>
    <cellStyle name="_Comma_2008 HCDS Exec Summary" xfId="414"/>
    <cellStyle name="_Comma_2008 Pipeline Rollforward_HSG" xfId="415"/>
    <cellStyle name="_Comma_2008 Revenue Target 8-17-07 for Heather" xfId="416"/>
    <cellStyle name="_Comma_2008 Summary Detail - Dawn and John P." xfId="417"/>
    <cellStyle name="_Comma_2008 UBH Best Est  Roll 10+2 080131" xfId="418"/>
    <cellStyle name="_Comma_2008 UPLOAD Template EXTERNAL (10+2)" xfId="419"/>
    <cellStyle name="_Comma_2008-04 Power Point Load" xfId="420"/>
    <cellStyle name="_Comma_2009 2+10 Fcst Template - Schedules A-D.xls;F.xls;H.xls;M-Q use this file" xfId="421"/>
    <cellStyle name="_Comma_2009-02 Power Point Load" xfId="422"/>
    <cellStyle name="_Comma_2010 2+10_GM FCST" xfId="423"/>
    <cellStyle name="_Comma_3+9 known-gap highlevel v4" xfId="424"/>
    <cellStyle name="_Comma_3+9 Revenue Forecasting tool - essbase based" xfId="425"/>
    <cellStyle name="_Comma_5+7 Preview" xfId="426"/>
    <cellStyle name="_Comma_560" xfId="427"/>
    <cellStyle name="_Comma_7+5 Int-Ewd-Ext" xfId="428"/>
    <cellStyle name="_Comma_7+5 Pipeline Rollforward (ACN)" xfId="429"/>
    <cellStyle name="_Comma_7-19-07 SHS CEO Report Final Expanded View" xfId="430"/>
    <cellStyle name="_Comma_9+3_Budget Forecast Timeline v2." xfId="431"/>
    <cellStyle name="_Comma_A9" xfId="432"/>
    <cellStyle name="_Comma_AGP_Screen 03.25.04" xfId="433"/>
    <cellStyle name="_Comma_Bi weekly rollforward 11 1 07v2" xfId="434"/>
    <cellStyle name="_Comma_Bi weekly rollforward 11 29 08 w DV updates" xfId="435"/>
    <cellStyle name="_Comma_Bi weekly rollforward 12-13-07" xfId="436"/>
    <cellStyle name="_Comma_Bi weekly rollforward 1-24-08" xfId="437"/>
    <cellStyle name="_Comma_Bi weekly rollforward 1-9-08" xfId="438"/>
    <cellStyle name="_Comma_Bi weekly rollforward 8.16.07 v1" xfId="439"/>
    <cellStyle name="_Comma_Big Customer PL 8+4 Pierce Sch A_V1" xfId="440"/>
    <cellStyle name="_Comma_Bi-weekly SHS Best Est. Rev Rfwd 7-05-07" xfId="441"/>
    <cellStyle name="_Comma_Bi-weekly SHS Best Est. Rev Rfwd 7-26-07 Final" xfId="442"/>
    <cellStyle name="_Comma_Biweekly with Hansen model" xfId="443"/>
    <cellStyle name="_Comma_Book1" xfId="444"/>
    <cellStyle name="_Comma_Book2" xfId="445"/>
    <cellStyle name="_Comma_Bridge - 2008 Revenue Bud" xfId="446"/>
    <cellStyle name="_Comma_Bronco 2005 Guidance Summary 01.19.05" xfId="447"/>
    <cellStyle name="_Comma_Bronco Screen 10.20.04" xfId="448"/>
    <cellStyle name="_Comma_Bronco Screen 7.19.04" xfId="449"/>
    <cellStyle name="_Comma_Bronco Screen 8.21.04" xfId="450"/>
    <cellStyle name="_Comma_Bronco Ten-Year DCF Model (CD) V2 9.1.04" xfId="451"/>
    <cellStyle name="_Comma_CER (41270)" xfId="452"/>
    <cellStyle name="_Comma_Copy of Point BS Variance Analysis (BT Update) 12.16.05" xfId="453"/>
    <cellStyle name="_Comma_Copy of Point BS Variance Analysis FINAL 12.19.05 v2" xfId="454"/>
    <cellStyle name="_Comma_Cost Savings 5+7" xfId="455"/>
    <cellStyle name="_Comma_CRO Public Comps - 4.25.05" xfId="456"/>
    <cellStyle name="_Comma_DCF - 20 Year" xfId="457"/>
    <cellStyle name="_Comma_Dental 2008-2010 best estimate model 3+9 version 4-9-07" xfId="458"/>
    <cellStyle name="_Comma_Emp-Pay-PS 2006-2007-2008v4" xfId="459"/>
    <cellStyle name="_Comma_Essbase load Rev Mem COC by Channel &amp; Customer" xfId="460"/>
    <cellStyle name="_Comma_Essbase pull_HSG Consol_prod suite_revised for 7+5FC v2" xfId="461"/>
    <cellStyle name="_Comma_Est Stretch" xfId="462"/>
    <cellStyle name="_Comma_Federal NOL" xfId="463"/>
    <cellStyle name="_Comma_Financial Review 10.02.07" xfId="464"/>
    <cellStyle name="_Comma_Financial Review 8.22.07" xfId="465"/>
    <cellStyle name="_Comma_Financial Review 8.25.07" xfId="466"/>
    <cellStyle name="_Comma_Financial Slides" xfId="467"/>
    <cellStyle name="_Comma_First Health Group Detailed Screen 10.14.04" xfId="468"/>
    <cellStyle name="_Comma_First Health Model_10_05_04" xfId="469"/>
    <cellStyle name="_Comma_FTEs PS 5+7" xfId="470"/>
    <cellStyle name="_Comma_Gap Analysis" xfId="471"/>
    <cellStyle name="_Comma_GBS Bi_Weekly 02-06-08" xfId="472"/>
    <cellStyle name="_Comma_GIS_SCS Cost Control" xfId="473"/>
    <cellStyle name="_Comma_GM" xfId="474"/>
    <cellStyle name="_Comma_HCDS Exec Summary_v2" xfId="475"/>
    <cellStyle name="_Comma_HCDS FTE 5+7 by month" xfId="476"/>
    <cellStyle name="_Comma_HCDS Revenue Rollforward (HCDS)" xfId="477"/>
    <cellStyle name="_Comma_HD Comps" xfId="478"/>
    <cellStyle name="_Comma_Health Dialog Private Screen 12.13.04" xfId="479"/>
    <cellStyle name="_Comma_HNT Screen 04.20.05" xfId="480"/>
    <cellStyle name="_Comma_HNT Screen 5.7.04" xfId="481"/>
    <cellStyle name="_Comma_HNT Screen 6.16.04" xfId="482"/>
    <cellStyle name="_Comma_HSG 2008 Budget Bridge - KLD3" xfId="483"/>
    <cellStyle name="_Comma_HSG quarterly" xfId="484"/>
    <cellStyle name="_Comma_Int-Ext-EWD - GBS V2" xfId="485"/>
    <cellStyle name="_Comma_John Way New and Improved GM Analysis_2009@ 2+10" xfId="486"/>
    <cellStyle name="_Comma_Known Rev - Gap Rept 20071102" xfId="487"/>
    <cellStyle name="_Comma_lbo_short_form" xfId="488"/>
    <cellStyle name="_Comma_Magellan Screen 03.08.05" xfId="489"/>
    <cellStyle name="_Comma_Magellan Screen 12.20.04" xfId="490"/>
    <cellStyle name="_Comma_Magellan Screen 12.21.04 KJR" xfId="491"/>
    <cellStyle name="_Comma_May 2007 Product Reporting - HCDS" xfId="492"/>
    <cellStyle name="_Comma_McKesson Screen 1.07.05" xfId="493"/>
    <cellStyle name="_Comma_McKesson Screen 1.31.05" xfId="494"/>
    <cellStyle name="_Comma_McKesson Screen 4.20.05" xfId="495"/>
    <cellStyle name="_Comma_Medicaid" xfId="496"/>
    <cellStyle name="_Comma_Medicaid Comps" xfId="497"/>
    <cellStyle name="_Comma_Membership" xfId="498"/>
    <cellStyle name="_Comma_Membership Analysis 12.13.04" xfId="499"/>
    <cellStyle name="_Comma_New Mexico Tax Issue 02.15.05" xfId="500"/>
    <cellStyle name="_Comma_NOL Benefit" xfId="501"/>
    <cellStyle name="_Comma_OptumHealth ACR Targets_110607v2" xfId="502"/>
    <cellStyle name="_Comma_Ovations 2+10 Impacts_03.27.08" xfId="503"/>
    <cellStyle name="_Comma_Ovations Program Template" xfId="504"/>
    <cellStyle name="_Comma_P&amp;L Sched" xfId="505"/>
    <cellStyle name="_Comma_PacifiCare Health Systems Screening Analysis 02.04.05" xfId="506"/>
    <cellStyle name="_Comma_PacifiCare Health Systems Screening Analysis 11.22.04" xfId="507"/>
    <cellStyle name="_Comma_Page 11 - Operating Costs" xfId="508"/>
    <cellStyle name="_Comma_PHS P&amp;L Membership and Multiple Comparison 11.22.04" xfId="509"/>
    <cellStyle name="_Comma_Pierce County 2+10 revenue forecast SFO" xfId="510"/>
    <cellStyle name="_Comma_Pierce County PL 5+7 Pierce Sch A_V4" xfId="511"/>
    <cellStyle name="_Comma_Pipeline Rollforward_HSG" xfId="512"/>
    <cellStyle name="_Comma_PL Rollforward Template" xfId="513"/>
    <cellStyle name="_Comma_PL Summ-Detail_2007" xfId="514"/>
    <cellStyle name="_Comma_Productivity Docs" xfId="515"/>
    <cellStyle name="_Comma_Public Comps 10.27.04 (Updates)" xfId="516"/>
    <cellStyle name="_Comma_Public Comps 11.11.04.2005 Versionxls" xfId="517"/>
    <cellStyle name="_Comma_Public Comps 4.2.04" xfId="518"/>
    <cellStyle name="_Comma_Risk Responsibility Matrix 8.13.04" xfId="519"/>
    <cellStyle name="_Comma_Screening Tool - CHA 12.18.05" xfId="520"/>
    <cellStyle name="_Comma_SCS 7+5 Capital FCST Template" xfId="521"/>
    <cellStyle name="_Comma_SKM Valuation - Consideration Analysis 02.24.05" xfId="522"/>
    <cellStyle name="_Comma_SLT Finance Slides_081807" xfId="523"/>
    <cellStyle name="_Comma_Status Update Fender 8.02.06" xfId="524"/>
    <cellStyle name="_Comma_Supplemental Schedules 1+11 FCST" xfId="525"/>
    <cellStyle name="_Comma_Supplemental Schedules UPDATE" xfId="526"/>
    <cellStyle name="_Comma_Tsunami Comps 11.23.04 v2" xfId="527"/>
    <cellStyle name="_Comma_Tsunami Comps2" xfId="528"/>
    <cellStyle name="_Comma_TZIX Screen 05.07.04" xfId="529"/>
    <cellStyle name="_Comma_UBH Bi-Weekly 110107_10+2" xfId="530"/>
    <cellStyle name="_Comma_Walgreen Co Screen 03.14.05" xfId="531"/>
    <cellStyle name="_Comma_WebMD Screen 01.08.05" xfId="532"/>
    <cellStyle name="_Comma_WebMD Screen 01.10.05" xfId="533"/>
    <cellStyle name="_Comma_Wellness 2007 5+7 Forecast" xfId="534"/>
    <cellStyle name="_Comma_Worksheet in 2008 Business Plan Review Template_final" xfId="535"/>
    <cellStyle name="_Comma_Worksheet in Supplemental Presentation" xfId="536"/>
    <cellStyle name="_Currency" xfId="537"/>
    <cellStyle name="_Currency_0+12 Care Solutions WD7 1.10.08 v3 - to SCS" xfId="538"/>
    <cellStyle name="_Currency_0+12 Forecast" xfId="539"/>
    <cellStyle name="_Currency_0+12 HSG FINAL" xfId="540"/>
    <cellStyle name="_Currency_10+2 Rollforward template" xfId="541"/>
    <cellStyle name="_Currency_2004_2005 EBITDA Bridge" xfId="542"/>
    <cellStyle name="_Currency_2007 3+9 - Supplemental Schedules" xfId="543"/>
    <cellStyle name="_Currency_2007 3+9 Forecast - Disease Solutions V4" xfId="544"/>
    <cellStyle name="_Currency_2007 3+9 Margins" xfId="545"/>
    <cellStyle name="_Currency_2007 3+9 SUMMARY" xfId="546"/>
    <cellStyle name="_Currency_2007 3+9 SUMMARY 04.14.07" xfId="547"/>
    <cellStyle name="_Currency_2007 5+7 - Supplemental Schedules (v3)" xfId="548"/>
    <cellStyle name="_Currency_2007 5+7 SUMMARY" xfId="549"/>
    <cellStyle name="_Currency_2007 7+5 - Supplemental Schedules" xfId="550"/>
    <cellStyle name="_Currency_2007 7+5 Revenue Rollforward (URN)" xfId="551"/>
    <cellStyle name="_Currency_2007 9+3 Analysis_AP" xfId="552"/>
    <cellStyle name="_Currency_2007 Budget - Supplemental Schedules" xfId="553"/>
    <cellStyle name="_Currency_2007 Revenue Rollforward - HCDS - 10-18-07" xfId="554"/>
    <cellStyle name="_Currency_2007 Revenue Rollforward - HCDS - 11-02-07" xfId="555"/>
    <cellStyle name="_Currency_2007_2008_Growth_Slides_11_02" xfId="556"/>
    <cellStyle name="_Currency_2008 @ 10+2 FCST" xfId="557"/>
    <cellStyle name="_Currency_2008 7+5 Revenue Rollforward (URN)" xfId="558"/>
    <cellStyle name="_Currency_2008 Bi weekly Template" xfId="559"/>
    <cellStyle name="_Currency_2008 Bi-weekly SHS Best Est. &amp; Rev Rfwd 7-19-07" xfId="560"/>
    <cellStyle name="_Currency_2008 Bi-weekly SHS Best Est. &amp; Rev Rfwd 7-26-07" xfId="561"/>
    <cellStyle name="_Currency_2008 Bi-weekly SHS Best Est. Rev Rfwd 11-02-07" xfId="562"/>
    <cellStyle name="_Currency_2008 Executive Summary" xfId="563"/>
    <cellStyle name="_Currency_2008 HCDS Exec Summary" xfId="564"/>
    <cellStyle name="_Currency_2008 Pipeline Rollforward_HSG" xfId="565"/>
    <cellStyle name="_Currency_2008 Revenue Target 8-17-07 for Heather" xfId="566"/>
    <cellStyle name="_Currency_2008 Summary Detail - Dawn and John P." xfId="567"/>
    <cellStyle name="_Currency_2008 UBH Best Est  Roll 10+2 080131" xfId="568"/>
    <cellStyle name="_Currency_2008 UPLOAD Template EXTERNAL (10+2)" xfId="569"/>
    <cellStyle name="_Currency_2008-04 Power Point Load" xfId="570"/>
    <cellStyle name="_Currency_2009 2+10 Fcst Template - Schedules A-D.xls;F.xls;H.xls;M-Q use this file" xfId="571"/>
    <cellStyle name="_Currency_2009-02 Power Point Load" xfId="572"/>
    <cellStyle name="_Currency_2010 2+10_GM FCST" xfId="573"/>
    <cellStyle name="_Currency_3+9 known-gap highlevel v4" xfId="574"/>
    <cellStyle name="_Currency_3+9 Revenue Forecasting tool - essbase based" xfId="575"/>
    <cellStyle name="_Currency_5+7 Preview" xfId="576"/>
    <cellStyle name="_Currency_560" xfId="577"/>
    <cellStyle name="_Currency_7+5 Int-Ewd-Ext" xfId="578"/>
    <cellStyle name="_Currency_7+5 Pipeline Rollforward (ACN)" xfId="579"/>
    <cellStyle name="_Currency_7-19-07 SHS CEO Report Final Expanded View" xfId="580"/>
    <cellStyle name="_Currency_9+3_Budget Forecast Timeline v2." xfId="581"/>
    <cellStyle name="_Currency_A9" xfId="582"/>
    <cellStyle name="_Currency_Bi weekly rollforward 11 1 07v2" xfId="583"/>
    <cellStyle name="_Currency_Bi weekly rollforward 11 29 08 w DV updates" xfId="584"/>
    <cellStyle name="_Currency_Bi weekly rollforward 12-13-07" xfId="585"/>
    <cellStyle name="_Currency_Bi weekly rollforward 1-24-08" xfId="586"/>
    <cellStyle name="_Currency_Bi weekly rollforward 1-9-08" xfId="587"/>
    <cellStyle name="_Currency_Bi weekly rollforward 8.16.07 v1" xfId="588"/>
    <cellStyle name="_Currency_Big Customer PL 8+4 Pierce Sch A_V1" xfId="589"/>
    <cellStyle name="_Currency_Bi-weekly SHS Best Est. Rev Rfwd 7-05-07" xfId="590"/>
    <cellStyle name="_Currency_Bi-weekly SHS Best Est. Rev Rfwd 7-26-07 Final" xfId="591"/>
    <cellStyle name="_Currency_Biweekly with Hansen model" xfId="592"/>
    <cellStyle name="_Currency_Book_commissaires_Sept12" xfId="593"/>
    <cellStyle name="_Currency_Book1" xfId="594"/>
    <cellStyle name="_Currency_Book2" xfId="595"/>
    <cellStyle name="_Currency_Bridge - 2008 Revenue Bud" xfId="596"/>
    <cellStyle name="_Currency_Bronco 2005 Guidance Summary 01.19.05" xfId="597"/>
    <cellStyle name="_Currency_Bronco Screen 10.20.04" xfId="598"/>
    <cellStyle name="_Currency_Bronco Screen 8.21.04" xfId="599"/>
    <cellStyle name="_Currency_Bronco Ten-Year DCF Model (CD) V2 9.1.04" xfId="600"/>
    <cellStyle name="_Currency_CER (41270)" xfId="601"/>
    <cellStyle name="_Currency_CHARTERHOUSE OPERATING MODEL- Revised July 25" xfId="602"/>
    <cellStyle name="_Currency_Copy of Point BS Variance Analysis (BT Update) 12.16.05" xfId="603"/>
    <cellStyle name="_Currency_Copy of Point BS Variance Analysis FINAL 12.19.05 v2" xfId="604"/>
    <cellStyle name="_Currency_Cost Savings 5+7" xfId="605"/>
    <cellStyle name="_Currency_DCF - 20 Year" xfId="606"/>
    <cellStyle name="_Currency_Dental 2008-2010 best estimate model 3+9 version 4-9-07" xfId="607"/>
    <cellStyle name="_Currency_Emp-Pay-PS 2006-2007-2008v4" xfId="608"/>
    <cellStyle name="_Currency_Essbase load Rev Mem COC by Channel &amp; Customer" xfId="609"/>
    <cellStyle name="_Currency_Essbase pull_HSG Consol_prod suite_revised for 7+5FC v2" xfId="610"/>
    <cellStyle name="_Currency_Est Stretch" xfId="611"/>
    <cellStyle name="_Currency_Financial Review 10.02.07" xfId="612"/>
    <cellStyle name="_Currency_Financial Review 8.22.07" xfId="613"/>
    <cellStyle name="_Currency_Financial Review 8.25.07" xfId="614"/>
    <cellStyle name="_Currency_Financial Slides" xfId="615"/>
    <cellStyle name="_Currency_FTEs PS 5+7" xfId="616"/>
    <cellStyle name="_Currency_Gap Analysis" xfId="617"/>
    <cellStyle name="_Currency_GBS Bi_Weekly 02-06-08" xfId="618"/>
    <cellStyle name="_Currency_GIS_SCS Cost Control" xfId="619"/>
    <cellStyle name="_Currency_GM" xfId="620"/>
    <cellStyle name="_Currency_HCDS Exec Summary_v2" xfId="621"/>
    <cellStyle name="_Currency_HCDS FTE 5+7 by month" xfId="622"/>
    <cellStyle name="_Currency_HCDS Revenue Rollforward (HCDS)" xfId="623"/>
    <cellStyle name="_Currency_HSG 2008 Budget Bridge - KLD3" xfId="624"/>
    <cellStyle name="_Currency_HSG quarterly" xfId="625"/>
    <cellStyle name="_Currency_HSS IS DCF 10 Year - 12.23.04" xfId="626"/>
    <cellStyle name="_Currency_Int-Ext-EWD - GBS V2" xfId="627"/>
    <cellStyle name="_Currency_John Way New and Improved GM Analysis_2009@ 2+10" xfId="628"/>
    <cellStyle name="_Currency_Known Rev - Gap Rept 20071102" xfId="629"/>
    <cellStyle name="_Currency_lbo_short_form" xfId="630"/>
    <cellStyle name="_Currency_May 2007 Product Reporting - HCDS" xfId="631"/>
    <cellStyle name="_Currency_Membership" xfId="632"/>
    <cellStyle name="_Currency_model for lehman 19jul02" xfId="633"/>
    <cellStyle name="_Currency_New Mexico Tax Issue 02.15.05" xfId="634"/>
    <cellStyle name="_Currency_OptumHealth ACR Targets_110607v2" xfId="635"/>
    <cellStyle name="_Currency_Ovations 2+10 Impacts_03.27.08" xfId="636"/>
    <cellStyle name="_Currency_Ovations Program Template" xfId="637"/>
    <cellStyle name="_Currency_P&amp;L Sched" xfId="638"/>
    <cellStyle name="_Currency_PacifiCare Health Systems Screening Analysis 02.04.05" xfId="639"/>
    <cellStyle name="_Currency_Page 11 - Operating Costs" xfId="640"/>
    <cellStyle name="_Currency_pi5" xfId="641"/>
    <cellStyle name="_Currency_pi5 2" xfId="642"/>
    <cellStyle name="_Currency_pi5 2_Observations" xfId="643"/>
    <cellStyle name="_Currency_pi5 3" xfId="644"/>
    <cellStyle name="_Currency_pi5_Report 3" xfId="645"/>
    <cellStyle name="_Currency_pi5_Sheet2" xfId="646"/>
    <cellStyle name="_Currency_pi5_Sheet2_Observations" xfId="647"/>
    <cellStyle name="_Currency_pi5_Sheet3" xfId="648"/>
    <cellStyle name="_Currency_pi5_Sheet3_Observations" xfId="649"/>
    <cellStyle name="_Currency_Pierce County 2+10 revenue forecast SFO" xfId="650"/>
    <cellStyle name="_Currency_Pierce County PL 5+7 Pierce Sch A_V4" xfId="651"/>
    <cellStyle name="_Currency_Pipeline Rollforward_HSG" xfId="652"/>
    <cellStyle name="_Currency_PL Rollforward Template" xfId="653"/>
    <cellStyle name="_Currency_PL Summ-Detail_2007" xfId="654"/>
    <cellStyle name="_Currency_Productivity Docs" xfId="655"/>
    <cellStyle name="_Currency_Revised Downside Case 25 July" xfId="656"/>
    <cellStyle name="_Currency_Revised Downside Case 25 July_LBO Model for Banks (with Lehman cases)" xfId="657"/>
    <cellStyle name="_Currency_Risk Responsibility Matrix 8.13.04" xfId="658"/>
    <cellStyle name="_Currency_Screening Tool - CHA 12.18.05" xfId="659"/>
    <cellStyle name="_Currency_SCS 7+5 Capital FCST Template" xfId="660"/>
    <cellStyle name="_Currency_SKM Valuation - Consideration Analysis 02.24.05" xfId="661"/>
    <cellStyle name="_Currency_SLT Finance Slides_081807" xfId="662"/>
    <cellStyle name="_Currency_Status Update Fender 8.02.06" xfId="663"/>
    <cellStyle name="_Currency_Supplemental Schedules 1+11 FCST" xfId="664"/>
    <cellStyle name="_Currency_Supplemental Schedules UPDATE" xfId="665"/>
    <cellStyle name="_Currency_surbid4 cloture" xfId="666"/>
    <cellStyle name="_Currency_surbid4 cloture 2" xfId="667"/>
    <cellStyle name="_Currency_surbid4 cloture 2_Observations" xfId="668"/>
    <cellStyle name="_Currency_surbid4 cloture 3" xfId="669"/>
    <cellStyle name="_Currency_surbid4 cloture_1" xfId="670"/>
    <cellStyle name="_Currency_surbid4 cloture_1 2" xfId="671"/>
    <cellStyle name="_Currency_surbid4 cloture_1 2_Observations" xfId="672"/>
    <cellStyle name="_Currency_surbid4 cloture_1 3" xfId="673"/>
    <cellStyle name="_Currency_surbid4 cloture_1_Report 3" xfId="674"/>
    <cellStyle name="_Currency_surbid4 cloture_1_Sheet2" xfId="675"/>
    <cellStyle name="_Currency_surbid4 cloture_1_Sheet2_Observations" xfId="676"/>
    <cellStyle name="_Currency_surbid4 cloture_1_Sheet3" xfId="677"/>
    <cellStyle name="_Currency_surbid4 cloture_1_Sheet3_Observations" xfId="678"/>
    <cellStyle name="_Currency_surbid4 cloture_Report 3" xfId="679"/>
    <cellStyle name="_Currency_surbid4 cloture_Sheet2" xfId="680"/>
    <cellStyle name="_Currency_surbid4 cloture_Sheet2_Observations" xfId="681"/>
    <cellStyle name="_Currency_surbid4 cloture_Sheet3" xfId="682"/>
    <cellStyle name="_Currency_surbid4 cloture_Sheet3_Observations" xfId="683"/>
    <cellStyle name="_Currency_TallGuy first model" xfId="684"/>
    <cellStyle name="_Currency_tropicos5" xfId="685"/>
    <cellStyle name="_Currency_tropicos5_victoria 6nov01" xfId="686"/>
    <cellStyle name="_Currency_UBH Bi-Weekly 110107_10+2" xfId="687"/>
    <cellStyle name="_Currency_valuation report_Sept10b" xfId="688"/>
    <cellStyle name="_Currency_voice1.xls Chart 1" xfId="689"/>
    <cellStyle name="_Currency_voice1.xls Chart 1_victoria 6nov01" xfId="690"/>
    <cellStyle name="_Currency_VSTA ODSY 11.17.03" xfId="691"/>
    <cellStyle name="_Currency_Wellness 2007 5+7 Forecast" xfId="692"/>
    <cellStyle name="_Currency_Worksheet in 2008 Business Plan Review Template_final" xfId="693"/>
    <cellStyle name="_Currency_Worksheet in Supplemental Presentation" xfId="694"/>
    <cellStyle name="_CurrencySpace" xfId="695"/>
    <cellStyle name="_CurrencySpace_0+12 Care Solutions WD7 1.10.08 v3 - to SCS" xfId="696"/>
    <cellStyle name="_CurrencySpace_0+12 Forecast" xfId="697"/>
    <cellStyle name="_CurrencySpace_0+12 HSG FINAL" xfId="698"/>
    <cellStyle name="_CurrencySpace_10+2 Rollforward template" xfId="699"/>
    <cellStyle name="_CurrencySpace_2004_2005 EBITDA Bridge" xfId="700"/>
    <cellStyle name="_CurrencySpace_2007 3+9 - Supplemental Schedules" xfId="701"/>
    <cellStyle name="_CurrencySpace_2007 3+9 Forecast - Disease Solutions V4" xfId="702"/>
    <cellStyle name="_CurrencySpace_2007 3+9 Margins" xfId="703"/>
    <cellStyle name="_CurrencySpace_2007 3+9 SUMMARY" xfId="704"/>
    <cellStyle name="_CurrencySpace_2007 3+9 SUMMARY 04.14.07" xfId="705"/>
    <cellStyle name="_CurrencySpace_2007 5+7 - Supplemental Schedules (v3)" xfId="706"/>
    <cellStyle name="_CurrencySpace_2007 5+7 SUMMARY" xfId="707"/>
    <cellStyle name="_CurrencySpace_2007 7+5 - Supplemental Schedules" xfId="708"/>
    <cellStyle name="_CurrencySpace_2007 7+5 Revenue Rollforward (URN)" xfId="709"/>
    <cellStyle name="_CurrencySpace_2007 9+3 Analysis_AP" xfId="710"/>
    <cellStyle name="_CurrencySpace_2007 Budget - Supplemental Schedules" xfId="711"/>
    <cellStyle name="_CurrencySpace_2007 Revenue Rollforward - HCDS - 10-18-07" xfId="712"/>
    <cellStyle name="_CurrencySpace_2007 Revenue Rollforward - HCDS - 11-02-07" xfId="713"/>
    <cellStyle name="_CurrencySpace_2007_2008_Growth_Slides_11_02" xfId="714"/>
    <cellStyle name="_CurrencySpace_2008 @ 10+2 FCST" xfId="715"/>
    <cellStyle name="_CurrencySpace_2008 7+5 Revenue Rollforward (URN)" xfId="716"/>
    <cellStyle name="_CurrencySpace_2008 Bi weekly Template" xfId="717"/>
    <cellStyle name="_CurrencySpace_2008 Bi-weekly SHS Best Est. &amp; Rev Rfwd 7-19-07" xfId="718"/>
    <cellStyle name="_CurrencySpace_2008 Bi-weekly SHS Best Est. &amp; Rev Rfwd 7-26-07" xfId="719"/>
    <cellStyle name="_CurrencySpace_2008 Bi-weekly SHS Best Est. Rev Rfwd 11-02-07" xfId="720"/>
    <cellStyle name="_CurrencySpace_2008 Executive Summary" xfId="721"/>
    <cellStyle name="_CurrencySpace_2008 HCDS Exec Summary" xfId="722"/>
    <cellStyle name="_CurrencySpace_2008 Pipeline Rollforward_HSG" xfId="723"/>
    <cellStyle name="_CurrencySpace_2008 Revenue Target 8-17-07 for Heather" xfId="724"/>
    <cellStyle name="_CurrencySpace_2008 Summary Detail - Dawn and John P." xfId="725"/>
    <cellStyle name="_CurrencySpace_2008 UBH Best Est  Roll 10+2 080131" xfId="726"/>
    <cellStyle name="_CurrencySpace_2008 UPLOAD Template EXTERNAL (10+2)" xfId="727"/>
    <cellStyle name="_CurrencySpace_2008-04 Power Point Load" xfId="728"/>
    <cellStyle name="_CurrencySpace_2009 2+10 Fcst Template - Schedules A-D.xls;F.xls;H.xls;M-Q use this file" xfId="729"/>
    <cellStyle name="_CurrencySpace_2009-02 Power Point Load" xfId="730"/>
    <cellStyle name="_CurrencySpace_2010 2+10_GM FCST" xfId="731"/>
    <cellStyle name="_CurrencySpace_3+9 known-gap highlevel v4" xfId="732"/>
    <cellStyle name="_CurrencySpace_3+9 Revenue Forecasting tool - essbase based" xfId="733"/>
    <cellStyle name="_CurrencySpace_5+7 Preview" xfId="734"/>
    <cellStyle name="_CurrencySpace_560" xfId="735"/>
    <cellStyle name="_CurrencySpace_7+5 Int-Ewd-Ext" xfId="736"/>
    <cellStyle name="_CurrencySpace_7+5 Pipeline Rollforward (ACN)" xfId="737"/>
    <cellStyle name="_CurrencySpace_7-19-07 SHS CEO Report Final Expanded View" xfId="738"/>
    <cellStyle name="_CurrencySpace_9+3_Budget Forecast Timeline v2." xfId="739"/>
    <cellStyle name="_CurrencySpace_A9" xfId="740"/>
    <cellStyle name="_CurrencySpace_Bi weekly rollforward 11 1 07v2" xfId="741"/>
    <cellStyle name="_CurrencySpace_Bi weekly rollforward 11 29 08 w DV updates" xfId="742"/>
    <cellStyle name="_CurrencySpace_Bi weekly rollforward 12-13-07" xfId="743"/>
    <cellStyle name="_CurrencySpace_Bi weekly rollforward 1-24-08" xfId="744"/>
    <cellStyle name="_CurrencySpace_Bi weekly rollforward 1-9-08" xfId="745"/>
    <cellStyle name="_CurrencySpace_Bi weekly rollforward 8.16.07 v1" xfId="746"/>
    <cellStyle name="_CurrencySpace_Big Customer PL 8+4 Pierce Sch A_V1" xfId="747"/>
    <cellStyle name="_CurrencySpace_Bi-weekly SHS Best Est. Rev Rfwd 7-05-07" xfId="748"/>
    <cellStyle name="_CurrencySpace_Bi-weekly SHS Best Est. Rev Rfwd 7-26-07 Final" xfId="749"/>
    <cellStyle name="_CurrencySpace_Biweekly with Hansen model" xfId="750"/>
    <cellStyle name="_CurrencySpace_Book1" xfId="751"/>
    <cellStyle name="_CurrencySpace_Book2" xfId="752"/>
    <cellStyle name="_CurrencySpace_Bridge - 2008 Revenue Bud" xfId="753"/>
    <cellStyle name="_CurrencySpace_Bronco 2005 Guidance Summary 01.19.05" xfId="754"/>
    <cellStyle name="_CurrencySpace_Bronco Screen 10.20.04" xfId="755"/>
    <cellStyle name="_CurrencySpace_Bronco Screen 8.21.04" xfId="756"/>
    <cellStyle name="_CurrencySpace_Bronco Ten-Year DCF Model (CD) V2 9.1.04" xfId="757"/>
    <cellStyle name="_CurrencySpace_Capex per UMTS Potential" xfId="758"/>
    <cellStyle name="_CurrencySpace_CER (41270)" xfId="759"/>
    <cellStyle name="_CurrencySpace_Copy of Point BS Variance Analysis (BT Update) 12.16.05" xfId="760"/>
    <cellStyle name="_CurrencySpace_Copy of Point BS Variance Analysis FINAL 12.19.05 v2" xfId="761"/>
    <cellStyle name="_CurrencySpace_Cost Savings 5+7" xfId="762"/>
    <cellStyle name="_CurrencySpace_DCF - 20 Year" xfId="763"/>
    <cellStyle name="_CurrencySpace_Dental 2008-2010 best estimate model 3+9 version 4-9-07" xfId="764"/>
    <cellStyle name="_CurrencySpace_Emp-Pay-PS 2006-2007-2008v4" xfId="765"/>
    <cellStyle name="_CurrencySpace_Essbase load Rev Mem COC by Channel &amp; Customer" xfId="766"/>
    <cellStyle name="_CurrencySpace_Essbase pull_HSG Consol_prod suite_revised for 7+5FC v2" xfId="767"/>
    <cellStyle name="_CurrencySpace_Est Stretch" xfId="768"/>
    <cellStyle name="_CurrencySpace_Financial Review 10.02.07" xfId="769"/>
    <cellStyle name="_CurrencySpace_Financial Review 8.22.07" xfId="770"/>
    <cellStyle name="_CurrencySpace_Financial Review 8.25.07" xfId="771"/>
    <cellStyle name="_CurrencySpace_Financial Slides" xfId="772"/>
    <cellStyle name="_CurrencySpace_FTEs PS 5+7" xfId="773"/>
    <cellStyle name="_CurrencySpace_Gap Analysis" xfId="774"/>
    <cellStyle name="_CurrencySpace_GBS Bi_Weekly 02-06-08" xfId="775"/>
    <cellStyle name="_CurrencySpace_GIS_SCS Cost Control" xfId="776"/>
    <cellStyle name="_CurrencySpace_GM" xfId="777"/>
    <cellStyle name="_CurrencySpace_HCDS Exec Summary_v2" xfId="778"/>
    <cellStyle name="_CurrencySpace_HCDS FTE 5+7 by month" xfId="779"/>
    <cellStyle name="_CurrencySpace_HCDS Revenue Rollforward (HCDS)" xfId="780"/>
    <cellStyle name="_CurrencySpace_HSG 2008 Budget Bridge - KLD3" xfId="781"/>
    <cellStyle name="_CurrencySpace_HSG quarterly" xfId="782"/>
    <cellStyle name="_CurrencySpace_HSS IS DCF 10 Year - 12.23.04" xfId="783"/>
    <cellStyle name="_CurrencySpace_Int-Ext-EWD - GBS V2" xfId="784"/>
    <cellStyle name="_CurrencySpace_John Way New and Improved GM Analysis_2009@ 2+10" xfId="785"/>
    <cellStyle name="_CurrencySpace_Known Rev - Gap Rept 20071102" xfId="786"/>
    <cellStyle name="_CurrencySpace_lbo_short_form" xfId="787"/>
    <cellStyle name="_CurrencySpace_May 2007 Product Reporting - HCDS" xfId="788"/>
    <cellStyle name="_CurrencySpace_Membership" xfId="789"/>
    <cellStyle name="_CurrencySpace_New Mexico Tax Issue 02.15.05" xfId="790"/>
    <cellStyle name="_CurrencySpace_OptumHealth ACR Targets_110607v2" xfId="791"/>
    <cellStyle name="_CurrencySpace_Ovations 2+10 Impacts_03.27.08" xfId="792"/>
    <cellStyle name="_CurrencySpace_Ovations Program Template" xfId="793"/>
    <cellStyle name="_CurrencySpace_P&amp;L Sched" xfId="794"/>
    <cellStyle name="_CurrencySpace_PacifiCare Health Systems Screening Analysis 02.04.05" xfId="795"/>
    <cellStyle name="_CurrencySpace_Page 11 - Operating Costs" xfId="796"/>
    <cellStyle name="_CurrencySpace_Pierce County 2+10 revenue forecast SFO" xfId="797"/>
    <cellStyle name="_CurrencySpace_Pierce County PL 5+7 Pierce Sch A_V4" xfId="798"/>
    <cellStyle name="_CurrencySpace_Pipeline Rollforward_HSG" xfId="799"/>
    <cellStyle name="_CurrencySpace_PL Rollforward Template" xfId="800"/>
    <cellStyle name="_CurrencySpace_PL Summ-Detail_2007" xfId="801"/>
    <cellStyle name="_CurrencySpace_Productivity Docs" xfId="802"/>
    <cellStyle name="_CurrencySpace_Risk Responsibility Matrix 8.13.04" xfId="803"/>
    <cellStyle name="_CurrencySpace_Screening Tool - CHA 12.18.05" xfId="804"/>
    <cellStyle name="_CurrencySpace_SCS 7+5 Capital FCST Template" xfId="805"/>
    <cellStyle name="_CurrencySpace_SKM Valuation - Consideration Analysis 02.24.05" xfId="806"/>
    <cellStyle name="_CurrencySpace_SLT Finance Slides_081807" xfId="807"/>
    <cellStyle name="_CurrencySpace_Status Update Fender 8.02.06" xfId="808"/>
    <cellStyle name="_CurrencySpace_Supplemental Schedules 1+11 FCST" xfId="809"/>
    <cellStyle name="_CurrencySpace_Supplemental Schedules UPDATE" xfId="810"/>
    <cellStyle name="_CurrencySpace_UBH Bi-Weekly 110107_10+2" xfId="811"/>
    <cellStyle name="_CurrencySpace_VSTA ODSY 11.17.03" xfId="812"/>
    <cellStyle name="_CurrencySpace_WACC Analysis" xfId="813"/>
    <cellStyle name="_CurrencySpace_Wellness 2007 5+7 Forecast" xfId="814"/>
    <cellStyle name="_CurrencySpace_Worksheet in 2008 Business Plan Review Template_final" xfId="815"/>
    <cellStyle name="_CurrencySpace_Worksheet in Supplemental Presentation" xfId="816"/>
    <cellStyle name="_Dept Code Renumbering" xfId="817"/>
    <cellStyle name="_Dept Code Renumbering 2" xfId="818"/>
    <cellStyle name="_Dept Code Renumbering 2_Observations" xfId="819"/>
    <cellStyle name="_Dept Code Renumbering 3" xfId="820"/>
    <cellStyle name="_Dept Code Renumbering_Report 3" xfId="821"/>
    <cellStyle name="_Dept Code Renumbering_Sheet2" xfId="822"/>
    <cellStyle name="_Dept Code Renumbering_Sheet2_Observations" xfId="823"/>
    <cellStyle name="_Dept Code Renumbering_Sheet3" xfId="824"/>
    <cellStyle name="_Dept Code Renumbering_Sheet3_Observations" xfId="825"/>
    <cellStyle name="_EAP Rev" xfId="826"/>
    <cellStyle name="_EAP Rev 2" xfId="827"/>
    <cellStyle name="_EAP Rev 2_Observations" xfId="828"/>
    <cellStyle name="_EAP Rev 3" xfId="829"/>
    <cellStyle name="_EAP Rev_Report 3" xfId="830"/>
    <cellStyle name="_EAP Rev_Sheet2" xfId="831"/>
    <cellStyle name="_EAP Rev_Sheet2_Observations" xfId="832"/>
    <cellStyle name="_EAP Rev_Sheet3" xfId="833"/>
    <cellStyle name="_EAP Rev_Sheet3_Observations" xfId="834"/>
    <cellStyle name="_Euro" xfId="835"/>
    <cellStyle name="_External Detail for schedules" xfId="836"/>
    <cellStyle name="_External Detail for schedules (Consolidated)" xfId="837"/>
    <cellStyle name="_External Detail for schedules (Consolidated) 2" xfId="838"/>
    <cellStyle name="_External Detail for schedules (Consolidated) 2_Observations" xfId="839"/>
    <cellStyle name="_External Detail for schedules (Consolidated) 3" xfId="840"/>
    <cellStyle name="_External Detail for schedules (Consolidated)_Report 3" xfId="841"/>
    <cellStyle name="_External Detail for schedules (Consolidated)_Sheet2" xfId="842"/>
    <cellStyle name="_External Detail for schedules (Consolidated)_Sheet2_Observations" xfId="843"/>
    <cellStyle name="_External Detail for schedules (Consolidated)_Sheet3" xfId="844"/>
    <cellStyle name="_External Detail for schedules (Consolidated)_Sheet3_Observations" xfId="845"/>
    <cellStyle name="_External Detail for schedules 10" xfId="846"/>
    <cellStyle name="_External Detail for schedules 10_Observations" xfId="847"/>
    <cellStyle name="_External Detail for schedules 11" xfId="848"/>
    <cellStyle name="_External Detail for schedules 11_Observations" xfId="849"/>
    <cellStyle name="_External Detail for schedules 12" xfId="850"/>
    <cellStyle name="_External Detail for schedules 12_Observations" xfId="851"/>
    <cellStyle name="_External Detail for schedules 13" xfId="852"/>
    <cellStyle name="_External Detail for schedules 13_Observations" xfId="853"/>
    <cellStyle name="_External Detail for schedules 14" xfId="854"/>
    <cellStyle name="_External Detail for schedules 14_Observations" xfId="855"/>
    <cellStyle name="_External Detail for schedules 15" xfId="856"/>
    <cellStyle name="_External Detail for schedules 15_Observations" xfId="857"/>
    <cellStyle name="_External Detail for schedules 16" xfId="858"/>
    <cellStyle name="_External Detail for schedules 16_Observations" xfId="859"/>
    <cellStyle name="_External Detail for schedules 17" xfId="860"/>
    <cellStyle name="_External Detail for schedules 17_Observations" xfId="861"/>
    <cellStyle name="_External Detail for schedules 18" xfId="862"/>
    <cellStyle name="_External Detail for schedules 18_Observations" xfId="863"/>
    <cellStyle name="_External Detail for schedules 19" xfId="864"/>
    <cellStyle name="_External Detail for schedules 19_Observations" xfId="865"/>
    <cellStyle name="_External Detail for schedules 2" xfId="866"/>
    <cellStyle name="_External Detail for schedules 2_Observations" xfId="867"/>
    <cellStyle name="_External Detail for schedules 20" xfId="868"/>
    <cellStyle name="_External Detail for schedules 20_Observations" xfId="869"/>
    <cellStyle name="_External Detail for schedules 21" xfId="870"/>
    <cellStyle name="_External Detail for schedules 21_Observations" xfId="871"/>
    <cellStyle name="_External Detail for schedules 22" xfId="872"/>
    <cellStyle name="_External Detail for schedules 22_Observations" xfId="873"/>
    <cellStyle name="_External Detail for schedules 23" xfId="874"/>
    <cellStyle name="_External Detail for schedules 23_Observations" xfId="875"/>
    <cellStyle name="_External Detail for schedules 24" xfId="876"/>
    <cellStyle name="_External Detail for schedules 24_Observations" xfId="877"/>
    <cellStyle name="_External Detail for schedules 25" xfId="878"/>
    <cellStyle name="_External Detail for schedules 25_Observations" xfId="879"/>
    <cellStyle name="_External Detail for schedules 26" xfId="880"/>
    <cellStyle name="_External Detail for schedules 26_Observations" xfId="881"/>
    <cellStyle name="_External Detail for schedules 27" xfId="882"/>
    <cellStyle name="_External Detail for schedules 27_Observations" xfId="883"/>
    <cellStyle name="_External Detail for schedules 28" xfId="884"/>
    <cellStyle name="_External Detail for schedules 28_Observations" xfId="885"/>
    <cellStyle name="_External Detail for schedules 29" xfId="886"/>
    <cellStyle name="_External Detail for schedules 29_Observations" xfId="887"/>
    <cellStyle name="_External Detail for schedules 3" xfId="888"/>
    <cellStyle name="_External Detail for schedules 3_Observations" xfId="889"/>
    <cellStyle name="_External Detail for schedules 30" xfId="890"/>
    <cellStyle name="_External Detail for schedules 30_Observations" xfId="891"/>
    <cellStyle name="_External Detail for schedules 31" xfId="892"/>
    <cellStyle name="_External Detail for schedules 31_Observations" xfId="893"/>
    <cellStyle name="_External Detail for schedules 32" xfId="894"/>
    <cellStyle name="_External Detail for schedules 32_Observations" xfId="895"/>
    <cellStyle name="_External Detail for schedules 33" xfId="896"/>
    <cellStyle name="_External Detail for schedules 33_Observations" xfId="897"/>
    <cellStyle name="_External Detail for schedules 34" xfId="898"/>
    <cellStyle name="_External Detail for schedules 35" xfId="899"/>
    <cellStyle name="_External Detail for schedules 36" xfId="900"/>
    <cellStyle name="_External Detail for schedules 37" xfId="901"/>
    <cellStyle name="_External Detail for schedules 38" xfId="902"/>
    <cellStyle name="_External Detail for schedules 39" xfId="903"/>
    <cellStyle name="_External Detail for schedules 4" xfId="904"/>
    <cellStyle name="_External Detail for schedules 4_Observations" xfId="905"/>
    <cellStyle name="_External Detail for schedules 40" xfId="906"/>
    <cellStyle name="_External Detail for schedules 41" xfId="907"/>
    <cellStyle name="_External Detail for schedules 42" xfId="908"/>
    <cellStyle name="_External Detail for schedules 43" xfId="909"/>
    <cellStyle name="_External Detail for schedules 44" xfId="910"/>
    <cellStyle name="_External Detail for schedules 44_Observations" xfId="911"/>
    <cellStyle name="_External Detail for schedules 45" xfId="912"/>
    <cellStyle name="_External Detail for schedules 46" xfId="913"/>
    <cellStyle name="_External Detail for schedules 46_Observations" xfId="914"/>
    <cellStyle name="_External Detail for schedules 47" xfId="915"/>
    <cellStyle name="_External Detail for schedules 47_Observations" xfId="916"/>
    <cellStyle name="_External Detail for schedules 48" xfId="917"/>
    <cellStyle name="_External Detail for schedules 48_Observations" xfId="918"/>
    <cellStyle name="_External Detail for schedules 49" xfId="919"/>
    <cellStyle name="_External Detail for schedules 49_Observations" xfId="920"/>
    <cellStyle name="_External Detail for schedules 5" xfId="921"/>
    <cellStyle name="_External Detail for schedules 5_Observations" xfId="922"/>
    <cellStyle name="_External Detail for schedules 50" xfId="923"/>
    <cellStyle name="_External Detail for schedules 50_Observations" xfId="924"/>
    <cellStyle name="_External Detail for schedules 51" xfId="925"/>
    <cellStyle name="_External Detail for schedules 51_Observations" xfId="926"/>
    <cellStyle name="_External Detail for schedules 52" xfId="927"/>
    <cellStyle name="_External Detail for schedules 52_Observations" xfId="928"/>
    <cellStyle name="_External Detail for schedules 6" xfId="929"/>
    <cellStyle name="_External Detail for schedules 6_Observations" xfId="930"/>
    <cellStyle name="_External Detail for schedules 7" xfId="931"/>
    <cellStyle name="_External Detail for schedules 7_Observations" xfId="932"/>
    <cellStyle name="_External Detail for schedules 8" xfId="933"/>
    <cellStyle name="_External Detail for schedules 8_Observations" xfId="934"/>
    <cellStyle name="_External Detail for schedules 9" xfId="935"/>
    <cellStyle name="_External Detail for schedules 9_Observations" xfId="936"/>
    <cellStyle name="_External Detail for schedules_Report 3" xfId="937"/>
    <cellStyle name="_External Detail for schedules_Sheet2" xfId="938"/>
    <cellStyle name="_External Detail for schedules_Sheet2_Observations" xfId="939"/>
    <cellStyle name="_External Detail for schedules_Sheet3" xfId="940"/>
    <cellStyle name="_External Detail for schedules_Sheet3_Observations" xfId="941"/>
    <cellStyle name="_Feb PS Ext Rev" xfId="942"/>
    <cellStyle name="_Feb PS Ext Rev 2" xfId="943"/>
    <cellStyle name="_Feb PS Ext Rev 2_Observations" xfId="944"/>
    <cellStyle name="_Feb PS Ext Rev 3" xfId="945"/>
    <cellStyle name="_Feb PS Ext Rev_Report 3" xfId="946"/>
    <cellStyle name="_Feb PS Ext Rev_Sheet2" xfId="947"/>
    <cellStyle name="_Feb PS Ext Rev_Sheet2_Observations" xfId="948"/>
    <cellStyle name="_Feb PS Ext Rev_Sheet3" xfId="949"/>
    <cellStyle name="_Feb PS Ext Rev_Sheet3_Observations" xfId="950"/>
    <cellStyle name="_Final Master Finalcials" xfId="951"/>
    <cellStyle name="_Final Master Finalcials 2" xfId="952"/>
    <cellStyle name="_Final Master Finalcials 2_Observations" xfId="953"/>
    <cellStyle name="_Final Master Finalcials 3" xfId="954"/>
    <cellStyle name="_Final Master Finalcials_Bi weekly rollforward 11 29 08 w DV updates" xfId="955"/>
    <cellStyle name="_Final Master Finalcials_Bi weekly rollforward 11 29 08 w DV updates 2" xfId="956"/>
    <cellStyle name="_Final Master Finalcials_Bi weekly rollforward 11 29 08 w DV updates 2_Observations" xfId="957"/>
    <cellStyle name="_Final Master Finalcials_Bi weekly rollforward 11 29 08 w DV updates 3" xfId="958"/>
    <cellStyle name="_Final Master Finalcials_Bi weekly rollforward 11 29 08 w DV updates_Report 3" xfId="959"/>
    <cellStyle name="_Final Master Finalcials_Bi weekly rollforward 11 29 08 w DV updates_Sheet2" xfId="960"/>
    <cellStyle name="_Final Master Finalcials_Bi weekly rollforward 11 29 08 w DV updates_Sheet2_Observations" xfId="961"/>
    <cellStyle name="_Final Master Finalcials_Bi weekly rollforward 11 29 08 w DV updates_Sheet3" xfId="962"/>
    <cellStyle name="_Final Master Finalcials_Bi weekly rollforward 11 29 08 w DV updates_Sheet3_Observations" xfId="963"/>
    <cellStyle name="_Final Master Finalcials_Bi weekly rollforward 12-13-07" xfId="964"/>
    <cellStyle name="_Final Master Finalcials_Bi weekly rollforward 12-13-07 2" xfId="965"/>
    <cellStyle name="_Final Master Finalcials_Bi weekly rollforward 12-13-07 2_Observations" xfId="966"/>
    <cellStyle name="_Final Master Finalcials_Bi weekly rollforward 12-13-07 3" xfId="967"/>
    <cellStyle name="_Final Master Finalcials_Bi weekly rollforward 12-13-07_Report 3" xfId="968"/>
    <cellStyle name="_Final Master Finalcials_Bi weekly rollforward 12-13-07_Sheet2" xfId="969"/>
    <cellStyle name="_Final Master Finalcials_Bi weekly rollforward 12-13-07_Sheet2_Observations" xfId="970"/>
    <cellStyle name="_Final Master Finalcials_Bi weekly rollforward 12-13-07_Sheet3" xfId="971"/>
    <cellStyle name="_Final Master Finalcials_Bi weekly rollforward 12-13-07_Sheet3_Observations" xfId="972"/>
    <cellStyle name="_Final Master Finalcials_Bi weekly rollforward 1-24-08" xfId="973"/>
    <cellStyle name="_Final Master Finalcials_Bi weekly rollforward 1-24-08 2" xfId="974"/>
    <cellStyle name="_Final Master Finalcials_Bi weekly rollforward 1-24-08 2_Observations" xfId="975"/>
    <cellStyle name="_Final Master Finalcials_Bi weekly rollforward 1-24-08 3" xfId="976"/>
    <cellStyle name="_Final Master Finalcials_Bi weekly rollforward 1-24-08_Report 3" xfId="977"/>
    <cellStyle name="_Final Master Finalcials_Bi weekly rollforward 1-24-08_Sheet2" xfId="978"/>
    <cellStyle name="_Final Master Finalcials_Bi weekly rollforward 1-24-08_Sheet2_Observations" xfId="979"/>
    <cellStyle name="_Final Master Finalcials_Bi weekly rollforward 1-24-08_Sheet3" xfId="980"/>
    <cellStyle name="_Final Master Finalcials_Bi weekly rollforward 1-24-08_Sheet3_Observations" xfId="981"/>
    <cellStyle name="_Final Master Finalcials_Bi weekly rollforward 1-9-08" xfId="982"/>
    <cellStyle name="_Final Master Finalcials_Bi weekly rollforward 1-9-08 2" xfId="983"/>
    <cellStyle name="_Final Master Finalcials_Bi weekly rollforward 1-9-08 2_Observations" xfId="984"/>
    <cellStyle name="_Final Master Finalcials_Bi weekly rollforward 1-9-08 3" xfId="985"/>
    <cellStyle name="_Final Master Finalcials_Bi weekly rollforward 1-9-08_Report 3" xfId="986"/>
    <cellStyle name="_Final Master Finalcials_Bi weekly rollforward 1-9-08_Sheet2" xfId="987"/>
    <cellStyle name="_Final Master Finalcials_Bi weekly rollforward 1-9-08_Sheet2_Observations" xfId="988"/>
    <cellStyle name="_Final Master Finalcials_Bi weekly rollforward 1-9-08_Sheet3" xfId="989"/>
    <cellStyle name="_Final Master Finalcials_Bi weekly rollforward 1-9-08_Sheet3_Observations" xfId="990"/>
    <cellStyle name="_Final Master Finalcials_OptumHealth ACR Targets_110607v2" xfId="991"/>
    <cellStyle name="_Final Master Finalcials_OptumHealth ACR Targets_110607v2 2" xfId="992"/>
    <cellStyle name="_Final Master Finalcials_OptumHealth ACR Targets_110607v2 2_Observations" xfId="993"/>
    <cellStyle name="_Final Master Finalcials_OptumHealth ACR Targets_110607v2 3" xfId="994"/>
    <cellStyle name="_Final Master Finalcials_OptumHealth ACR Targets_110607v2_Report 3" xfId="995"/>
    <cellStyle name="_Final Master Finalcials_OptumHealth ACR Targets_110607v2_Sheet2" xfId="996"/>
    <cellStyle name="_Final Master Finalcials_OptumHealth ACR Targets_110607v2_Sheet2_Observations" xfId="997"/>
    <cellStyle name="_Final Master Finalcials_OptumHealth ACR Targets_110607v2_Sheet3" xfId="998"/>
    <cellStyle name="_Final Master Finalcials_OptumHealth ACR Targets_110607v2_Sheet3_Observations" xfId="999"/>
    <cellStyle name="_Final Master Finalcials_Report 3" xfId="1000"/>
    <cellStyle name="_Final Master Finalcials_Sheet2" xfId="1001"/>
    <cellStyle name="_Final Master Finalcials_Sheet2_Observations" xfId="1002"/>
    <cellStyle name="_Final Master Finalcials_Sheet3" xfId="1003"/>
    <cellStyle name="_Final Master Finalcials_Sheet3_Observations" xfId="1004"/>
    <cellStyle name="_Final Master Finalcials_with EBITA" xfId="1005"/>
    <cellStyle name="_Final Master Finalcials_with EBITA 2" xfId="1006"/>
    <cellStyle name="_Final Master Finalcials_with EBITA 2_Observations" xfId="1007"/>
    <cellStyle name="_Final Master Finalcials_with EBITA 3" xfId="1008"/>
    <cellStyle name="_Final Master Finalcials_with EBITA_Bi weekly rollforward 11 29 08 w DV updates" xfId="1009"/>
    <cellStyle name="_Final Master Finalcials_with EBITA_Bi weekly rollforward 11 29 08 w DV updates 2" xfId="1010"/>
    <cellStyle name="_Final Master Finalcials_with EBITA_Bi weekly rollforward 11 29 08 w DV updates 2_Observations" xfId="1011"/>
    <cellStyle name="_Final Master Finalcials_with EBITA_Bi weekly rollforward 11 29 08 w DV updates 3" xfId="1012"/>
    <cellStyle name="_Final Master Finalcials_with EBITA_Bi weekly rollforward 11 29 08 w DV updates_Report 3" xfId="1013"/>
    <cellStyle name="_Final Master Finalcials_with EBITA_Bi weekly rollforward 11 29 08 w DV updates_Sheet2" xfId="1014"/>
    <cellStyle name="_Final Master Finalcials_with EBITA_Bi weekly rollforward 11 29 08 w DV updates_Sheet2_Observations" xfId="1015"/>
    <cellStyle name="_Final Master Finalcials_with EBITA_Bi weekly rollforward 11 29 08 w DV updates_Sheet3" xfId="1016"/>
    <cellStyle name="_Final Master Finalcials_with EBITA_Bi weekly rollforward 11 29 08 w DV updates_Sheet3_Observations" xfId="1017"/>
    <cellStyle name="_Final Master Finalcials_with EBITA_Bi weekly rollforward 12-13-07" xfId="1018"/>
    <cellStyle name="_Final Master Finalcials_with EBITA_Bi weekly rollforward 12-13-07 2" xfId="1019"/>
    <cellStyle name="_Final Master Finalcials_with EBITA_Bi weekly rollforward 12-13-07 2_Observations" xfId="1020"/>
    <cellStyle name="_Final Master Finalcials_with EBITA_Bi weekly rollforward 12-13-07 3" xfId="1021"/>
    <cellStyle name="_Final Master Finalcials_with EBITA_Bi weekly rollforward 12-13-07_Report 3" xfId="1022"/>
    <cellStyle name="_Final Master Finalcials_with EBITA_Bi weekly rollforward 12-13-07_Sheet2" xfId="1023"/>
    <cellStyle name="_Final Master Finalcials_with EBITA_Bi weekly rollforward 12-13-07_Sheet2_Observations" xfId="1024"/>
    <cellStyle name="_Final Master Finalcials_with EBITA_Bi weekly rollforward 12-13-07_Sheet3" xfId="1025"/>
    <cellStyle name="_Final Master Finalcials_with EBITA_Bi weekly rollforward 12-13-07_Sheet3_Observations" xfId="1026"/>
    <cellStyle name="_Final Master Finalcials_with EBITA_Bi weekly rollforward 1-24-08" xfId="1027"/>
    <cellStyle name="_Final Master Finalcials_with EBITA_Bi weekly rollforward 1-24-08 2" xfId="1028"/>
    <cellStyle name="_Final Master Finalcials_with EBITA_Bi weekly rollforward 1-24-08 2_Observations" xfId="1029"/>
    <cellStyle name="_Final Master Finalcials_with EBITA_Bi weekly rollforward 1-24-08 3" xfId="1030"/>
    <cellStyle name="_Final Master Finalcials_with EBITA_Bi weekly rollforward 1-24-08_Report 3" xfId="1031"/>
    <cellStyle name="_Final Master Finalcials_with EBITA_Bi weekly rollforward 1-24-08_Sheet2" xfId="1032"/>
    <cellStyle name="_Final Master Finalcials_with EBITA_Bi weekly rollforward 1-24-08_Sheet2_Observations" xfId="1033"/>
    <cellStyle name="_Final Master Finalcials_with EBITA_Bi weekly rollforward 1-24-08_Sheet3" xfId="1034"/>
    <cellStyle name="_Final Master Finalcials_with EBITA_Bi weekly rollforward 1-24-08_Sheet3_Observations" xfId="1035"/>
    <cellStyle name="_Final Master Finalcials_with EBITA_Bi weekly rollforward 1-9-08" xfId="1036"/>
    <cellStyle name="_Final Master Finalcials_with EBITA_Bi weekly rollforward 1-9-08 2" xfId="1037"/>
    <cellStyle name="_Final Master Finalcials_with EBITA_Bi weekly rollforward 1-9-08 2_Observations" xfId="1038"/>
    <cellStyle name="_Final Master Finalcials_with EBITA_Bi weekly rollforward 1-9-08 3" xfId="1039"/>
    <cellStyle name="_Final Master Finalcials_with EBITA_Bi weekly rollforward 1-9-08_Report 3" xfId="1040"/>
    <cellStyle name="_Final Master Finalcials_with EBITA_Bi weekly rollforward 1-9-08_Sheet2" xfId="1041"/>
    <cellStyle name="_Final Master Finalcials_with EBITA_Bi weekly rollforward 1-9-08_Sheet2_Observations" xfId="1042"/>
    <cellStyle name="_Final Master Finalcials_with EBITA_Bi weekly rollforward 1-9-08_Sheet3" xfId="1043"/>
    <cellStyle name="_Final Master Finalcials_with EBITA_Bi weekly rollforward 1-9-08_Sheet3_Observations" xfId="1044"/>
    <cellStyle name="_Final Master Finalcials_with EBITA_OptumHealth ACR Targets_110607v2" xfId="1045"/>
    <cellStyle name="_Final Master Finalcials_with EBITA_OptumHealth ACR Targets_110607v2 2" xfId="1046"/>
    <cellStyle name="_Final Master Finalcials_with EBITA_OptumHealth ACR Targets_110607v2 2_Observations" xfId="1047"/>
    <cellStyle name="_Final Master Finalcials_with EBITA_OptumHealth ACR Targets_110607v2 3" xfId="1048"/>
    <cellStyle name="_Final Master Finalcials_with EBITA_OptumHealth ACR Targets_110607v2_Report 3" xfId="1049"/>
    <cellStyle name="_Final Master Finalcials_with EBITA_OptumHealth ACR Targets_110607v2_Sheet2" xfId="1050"/>
    <cellStyle name="_Final Master Finalcials_with EBITA_OptumHealth ACR Targets_110607v2_Sheet2_Observations" xfId="1051"/>
    <cellStyle name="_Final Master Finalcials_with EBITA_OptumHealth ACR Targets_110607v2_Sheet3" xfId="1052"/>
    <cellStyle name="_Final Master Finalcials_with EBITA_OptumHealth ACR Targets_110607v2_Sheet3_Observations" xfId="1053"/>
    <cellStyle name="_Final Master Finalcials_with EBITA_Report 3" xfId="1054"/>
    <cellStyle name="_Final Master Finalcials_with EBITA_Sheet2" xfId="1055"/>
    <cellStyle name="_Final Master Finalcials_with EBITA_Sheet2_Observations" xfId="1056"/>
    <cellStyle name="_Final Master Finalcials_with EBITA_Sheet3" xfId="1057"/>
    <cellStyle name="_Final Master Finalcials_with EBITA_Sheet3_Observations" xfId="1058"/>
    <cellStyle name="_Final Master Financials 19-10-01" xfId="1059"/>
    <cellStyle name="_Final Master Financials 19-10-01 2" xfId="1060"/>
    <cellStyle name="_Final Master Financials 19-10-01 2_Observations" xfId="1061"/>
    <cellStyle name="_Final Master Financials 19-10-01 3" xfId="1062"/>
    <cellStyle name="_Final Master Financials 19-10-01_Bi weekly rollforward 11 29 08 w DV updates" xfId="1063"/>
    <cellStyle name="_Final Master Financials 19-10-01_Bi weekly rollforward 11 29 08 w DV updates 2" xfId="1064"/>
    <cellStyle name="_Final Master Financials 19-10-01_Bi weekly rollforward 11 29 08 w DV updates 2_Observations" xfId="1065"/>
    <cellStyle name="_Final Master Financials 19-10-01_Bi weekly rollforward 11 29 08 w DV updates 3" xfId="1066"/>
    <cellStyle name="_Final Master Financials 19-10-01_Bi weekly rollforward 11 29 08 w DV updates_Report 3" xfId="1067"/>
    <cellStyle name="_Final Master Financials 19-10-01_Bi weekly rollforward 11 29 08 w DV updates_Sheet2" xfId="1068"/>
    <cellStyle name="_Final Master Financials 19-10-01_Bi weekly rollforward 11 29 08 w DV updates_Sheet2_Observations" xfId="1069"/>
    <cellStyle name="_Final Master Financials 19-10-01_Bi weekly rollforward 11 29 08 w DV updates_Sheet3" xfId="1070"/>
    <cellStyle name="_Final Master Financials 19-10-01_Bi weekly rollforward 11 29 08 w DV updates_Sheet3_Observations" xfId="1071"/>
    <cellStyle name="_Final Master Financials 19-10-01_Bi weekly rollforward 12-13-07" xfId="1072"/>
    <cellStyle name="_Final Master Financials 19-10-01_Bi weekly rollforward 12-13-07 2" xfId="1073"/>
    <cellStyle name="_Final Master Financials 19-10-01_Bi weekly rollforward 12-13-07 2_Observations" xfId="1074"/>
    <cellStyle name="_Final Master Financials 19-10-01_Bi weekly rollforward 12-13-07 3" xfId="1075"/>
    <cellStyle name="_Final Master Financials 19-10-01_Bi weekly rollforward 12-13-07_Report 3" xfId="1076"/>
    <cellStyle name="_Final Master Financials 19-10-01_Bi weekly rollforward 12-13-07_Sheet2" xfId="1077"/>
    <cellStyle name="_Final Master Financials 19-10-01_Bi weekly rollforward 12-13-07_Sheet2_Observations" xfId="1078"/>
    <cellStyle name="_Final Master Financials 19-10-01_Bi weekly rollforward 12-13-07_Sheet3" xfId="1079"/>
    <cellStyle name="_Final Master Financials 19-10-01_Bi weekly rollforward 12-13-07_Sheet3_Observations" xfId="1080"/>
    <cellStyle name="_Final Master Financials 19-10-01_Bi weekly rollforward 1-24-08" xfId="1081"/>
    <cellStyle name="_Final Master Financials 19-10-01_Bi weekly rollforward 1-24-08 2" xfId="1082"/>
    <cellStyle name="_Final Master Financials 19-10-01_Bi weekly rollforward 1-24-08 2_Observations" xfId="1083"/>
    <cellStyle name="_Final Master Financials 19-10-01_Bi weekly rollforward 1-24-08 3" xfId="1084"/>
    <cellStyle name="_Final Master Financials 19-10-01_Bi weekly rollforward 1-24-08_Report 3" xfId="1085"/>
    <cellStyle name="_Final Master Financials 19-10-01_Bi weekly rollforward 1-24-08_Sheet2" xfId="1086"/>
    <cellStyle name="_Final Master Financials 19-10-01_Bi weekly rollforward 1-24-08_Sheet2_Observations" xfId="1087"/>
    <cellStyle name="_Final Master Financials 19-10-01_Bi weekly rollforward 1-24-08_Sheet3" xfId="1088"/>
    <cellStyle name="_Final Master Financials 19-10-01_Bi weekly rollforward 1-24-08_Sheet3_Observations" xfId="1089"/>
    <cellStyle name="_Final Master Financials 19-10-01_Bi weekly rollforward 1-9-08" xfId="1090"/>
    <cellStyle name="_Final Master Financials 19-10-01_Bi weekly rollforward 1-9-08 2" xfId="1091"/>
    <cellStyle name="_Final Master Financials 19-10-01_Bi weekly rollforward 1-9-08 2_Observations" xfId="1092"/>
    <cellStyle name="_Final Master Financials 19-10-01_Bi weekly rollforward 1-9-08 3" xfId="1093"/>
    <cellStyle name="_Final Master Financials 19-10-01_Bi weekly rollforward 1-9-08_Report 3" xfId="1094"/>
    <cellStyle name="_Final Master Financials 19-10-01_Bi weekly rollforward 1-9-08_Sheet2" xfId="1095"/>
    <cellStyle name="_Final Master Financials 19-10-01_Bi weekly rollforward 1-9-08_Sheet2_Observations" xfId="1096"/>
    <cellStyle name="_Final Master Financials 19-10-01_Bi weekly rollforward 1-9-08_Sheet3" xfId="1097"/>
    <cellStyle name="_Final Master Financials 19-10-01_Bi weekly rollforward 1-9-08_Sheet3_Observations" xfId="1098"/>
    <cellStyle name="_Final Master Financials 19-10-01_OptumHealth ACR Targets_110607v2" xfId="1099"/>
    <cellStyle name="_Final Master Financials 19-10-01_OptumHealth ACR Targets_110607v2 2" xfId="1100"/>
    <cellStyle name="_Final Master Financials 19-10-01_OptumHealth ACR Targets_110607v2 2_Observations" xfId="1101"/>
    <cellStyle name="_Final Master Financials 19-10-01_OptumHealth ACR Targets_110607v2 3" xfId="1102"/>
    <cellStyle name="_Final Master Financials 19-10-01_OptumHealth ACR Targets_110607v2_Report 3" xfId="1103"/>
    <cellStyle name="_Final Master Financials 19-10-01_OptumHealth ACR Targets_110607v2_Sheet2" xfId="1104"/>
    <cellStyle name="_Final Master Financials 19-10-01_OptumHealth ACR Targets_110607v2_Sheet2_Observations" xfId="1105"/>
    <cellStyle name="_Final Master Financials 19-10-01_OptumHealth ACR Targets_110607v2_Sheet3" xfId="1106"/>
    <cellStyle name="_Final Master Financials 19-10-01_OptumHealth ACR Targets_110607v2_Sheet3_Observations" xfId="1107"/>
    <cellStyle name="_Final Master Financials 19-10-01_Report 3" xfId="1108"/>
    <cellStyle name="_Final Master Financials 19-10-01_Sheet2" xfId="1109"/>
    <cellStyle name="_Final Master Financials 19-10-01_Sheet2_Observations" xfId="1110"/>
    <cellStyle name="_Final Master Financials 19-10-01_Sheet3" xfId="1111"/>
    <cellStyle name="_Final Master Financials 19-10-01_Sheet3_Observations" xfId="1112"/>
    <cellStyle name="_Financial Slides" xfId="1113"/>
    <cellStyle name="_Financial Slides 2" xfId="1114"/>
    <cellStyle name="_Financial Slides 2_Observations" xfId="1115"/>
    <cellStyle name="_Financial Slides 3" xfId="1116"/>
    <cellStyle name="_Financial Slides_Report 3" xfId="1117"/>
    <cellStyle name="_Financial Slides_Sheet2" xfId="1118"/>
    <cellStyle name="_Financial Slides_Sheet2_Observations" xfId="1119"/>
    <cellStyle name="_Financial Slides_Sheet3" xfId="1120"/>
    <cellStyle name="_Financial Slides_Sheet3_Observations" xfId="1121"/>
    <cellStyle name="_Financials" xfId="1122"/>
    <cellStyle name="_Financials 2" xfId="1123"/>
    <cellStyle name="_Financials 2_Observations" xfId="1124"/>
    <cellStyle name="_Financials 3" xfId="1125"/>
    <cellStyle name="_Financials_Report 3" xfId="1126"/>
    <cellStyle name="_Financials_Sheet2" xfId="1127"/>
    <cellStyle name="_Financials_Sheet2_Observations" xfId="1128"/>
    <cellStyle name="_Financials_Sheet3" xfId="1129"/>
    <cellStyle name="_Financials_Sheet3_Observations" xfId="1130"/>
    <cellStyle name="_FTEs PS 5+7" xfId="1131"/>
    <cellStyle name="_FTEs PS 5+7 2" xfId="1132"/>
    <cellStyle name="_FTEs PS 5+7 2_Observations" xfId="1133"/>
    <cellStyle name="_FTEs PS 5+7 3" xfId="1134"/>
    <cellStyle name="_FTEs PS 5+7_Report 3" xfId="1135"/>
    <cellStyle name="_FTEs PS 5+7_Sheet2" xfId="1136"/>
    <cellStyle name="_FTEs PS 5+7_Sheet2_Observations" xfId="1137"/>
    <cellStyle name="_FTEs PS 5+7_Sheet3" xfId="1138"/>
    <cellStyle name="_FTEs PS 5+7_Sheet3_Observations" xfId="1139"/>
    <cellStyle name="_Full CF String Excptn Map_4_OpH only" xfId="1140"/>
    <cellStyle name="_Full CF String Excptn Map_4_OpH only 2" xfId="1141"/>
    <cellStyle name="_Full CF String Excptn Map_4_OpH only 2_Observations" xfId="1142"/>
    <cellStyle name="_Full CF String Excptn Map_4_OpH only 3" xfId="1143"/>
    <cellStyle name="_Full CF String Excptn Map_4_OpH only_Report 3" xfId="1144"/>
    <cellStyle name="_Full CF String Excptn Map_4_OpH only_Sheet2" xfId="1145"/>
    <cellStyle name="_Full CF String Excptn Map_4_OpH only_Sheet2_Observations" xfId="1146"/>
    <cellStyle name="_Full CF String Excptn Map_4_OpH only_Sheet3" xfId="1147"/>
    <cellStyle name="_Full CF String Excptn Map_4_OpH only_Sheet3_Observations" xfId="1148"/>
    <cellStyle name="_GM" xfId="1149"/>
    <cellStyle name="_GM 2" xfId="1150"/>
    <cellStyle name="_GM 2_Observations" xfId="1151"/>
    <cellStyle name="_GM 3" xfId="1152"/>
    <cellStyle name="_GM_Report 3" xfId="1153"/>
    <cellStyle name="_GM_Sheet2" xfId="1154"/>
    <cellStyle name="_GM_Sheet2_Observations" xfId="1155"/>
    <cellStyle name="_GM_Sheet3" xfId="1156"/>
    <cellStyle name="_GM_Sheet3_Observations" xfId="1157"/>
    <cellStyle name="_Heading" xfId="1158"/>
    <cellStyle name="_Heading 2" xfId="1159"/>
    <cellStyle name="_Heading 3" xfId="1160"/>
    <cellStyle name="_Heading_asian companies" xfId="1161"/>
    <cellStyle name="_Heading_asian companies 2" xfId="1162"/>
    <cellStyle name="_Heading_asian companies 3" xfId="1163"/>
    <cellStyle name="_Highlight" xfId="1164"/>
    <cellStyle name="_Highlight 2" xfId="1165"/>
    <cellStyle name="_Highlight 3" xfId="1166"/>
    <cellStyle name="_KKR - debt restatement" xfId="1167"/>
    <cellStyle name="_KKR - debt restatement 2" xfId="1168"/>
    <cellStyle name="_KKR - debt restatement 2_Observations" xfId="1169"/>
    <cellStyle name="_KKR - debt restatement 3" xfId="1170"/>
    <cellStyle name="_KKR - debt restatement_Report 3" xfId="1171"/>
    <cellStyle name="_KKR - debt restatement_Sheet2" xfId="1172"/>
    <cellStyle name="_KKR - debt restatement_Sheet2_Observations" xfId="1173"/>
    <cellStyle name="_KKR - debt restatement_Sheet3" xfId="1174"/>
    <cellStyle name="_KKR - debt restatement_Sheet3_Observations" xfId="1175"/>
    <cellStyle name="_Legrand Financials" xfId="1176"/>
    <cellStyle name="_Legrand Financials 2" xfId="1177"/>
    <cellStyle name="_Legrand Financials 2_Observations" xfId="1178"/>
    <cellStyle name="_Legrand Financials 3" xfId="1179"/>
    <cellStyle name="_Legrand Financials_Bi weekly rollforward 11 29 08 w DV updates" xfId="1180"/>
    <cellStyle name="_Legrand Financials_Bi weekly rollforward 11 29 08 w DV updates 2" xfId="1181"/>
    <cellStyle name="_Legrand Financials_Bi weekly rollforward 11 29 08 w DV updates 2_Observations" xfId="1182"/>
    <cellStyle name="_Legrand Financials_Bi weekly rollforward 11 29 08 w DV updates 3" xfId="1183"/>
    <cellStyle name="_Legrand Financials_Bi weekly rollforward 11 29 08 w DV updates_Report 3" xfId="1184"/>
    <cellStyle name="_Legrand Financials_Bi weekly rollforward 11 29 08 w DV updates_Sheet2" xfId="1185"/>
    <cellStyle name="_Legrand Financials_Bi weekly rollforward 11 29 08 w DV updates_Sheet2_Observations" xfId="1186"/>
    <cellStyle name="_Legrand Financials_Bi weekly rollforward 11 29 08 w DV updates_Sheet3" xfId="1187"/>
    <cellStyle name="_Legrand Financials_Bi weekly rollforward 11 29 08 w DV updates_Sheet3_Observations" xfId="1188"/>
    <cellStyle name="_Legrand Financials_Bi weekly rollforward 12-13-07" xfId="1189"/>
    <cellStyle name="_Legrand Financials_Bi weekly rollforward 12-13-07 2" xfId="1190"/>
    <cellStyle name="_Legrand Financials_Bi weekly rollforward 12-13-07 2_Observations" xfId="1191"/>
    <cellStyle name="_Legrand Financials_Bi weekly rollforward 12-13-07 3" xfId="1192"/>
    <cellStyle name="_Legrand Financials_Bi weekly rollforward 12-13-07_Report 3" xfId="1193"/>
    <cellStyle name="_Legrand Financials_Bi weekly rollforward 12-13-07_Sheet2" xfId="1194"/>
    <cellStyle name="_Legrand Financials_Bi weekly rollforward 12-13-07_Sheet2_Observations" xfId="1195"/>
    <cellStyle name="_Legrand Financials_Bi weekly rollforward 12-13-07_Sheet3" xfId="1196"/>
    <cellStyle name="_Legrand Financials_Bi weekly rollforward 12-13-07_Sheet3_Observations" xfId="1197"/>
    <cellStyle name="_Legrand Financials_Bi weekly rollforward 1-24-08" xfId="1198"/>
    <cellStyle name="_Legrand Financials_Bi weekly rollforward 1-24-08 2" xfId="1199"/>
    <cellStyle name="_Legrand Financials_Bi weekly rollforward 1-24-08 2_Observations" xfId="1200"/>
    <cellStyle name="_Legrand Financials_Bi weekly rollforward 1-24-08 3" xfId="1201"/>
    <cellStyle name="_Legrand Financials_Bi weekly rollforward 1-24-08_Report 3" xfId="1202"/>
    <cellStyle name="_Legrand Financials_Bi weekly rollforward 1-24-08_Sheet2" xfId="1203"/>
    <cellStyle name="_Legrand Financials_Bi weekly rollforward 1-24-08_Sheet2_Observations" xfId="1204"/>
    <cellStyle name="_Legrand Financials_Bi weekly rollforward 1-24-08_Sheet3" xfId="1205"/>
    <cellStyle name="_Legrand Financials_Bi weekly rollforward 1-24-08_Sheet3_Observations" xfId="1206"/>
    <cellStyle name="_Legrand Financials_Bi weekly rollforward 1-9-08" xfId="1207"/>
    <cellStyle name="_Legrand Financials_Bi weekly rollforward 1-9-08 2" xfId="1208"/>
    <cellStyle name="_Legrand Financials_Bi weekly rollforward 1-9-08 2_Observations" xfId="1209"/>
    <cellStyle name="_Legrand Financials_Bi weekly rollforward 1-9-08 3" xfId="1210"/>
    <cellStyle name="_Legrand Financials_Bi weekly rollforward 1-9-08_Report 3" xfId="1211"/>
    <cellStyle name="_Legrand Financials_Bi weekly rollforward 1-9-08_Sheet2" xfId="1212"/>
    <cellStyle name="_Legrand Financials_Bi weekly rollforward 1-9-08_Sheet2_Observations" xfId="1213"/>
    <cellStyle name="_Legrand Financials_Bi weekly rollforward 1-9-08_Sheet3" xfId="1214"/>
    <cellStyle name="_Legrand Financials_Bi weekly rollforward 1-9-08_Sheet3_Observations" xfId="1215"/>
    <cellStyle name="_Legrand Financials_OptumHealth ACR Targets_110607v2" xfId="1216"/>
    <cellStyle name="_Legrand Financials_OptumHealth ACR Targets_110607v2 2" xfId="1217"/>
    <cellStyle name="_Legrand Financials_OptumHealth ACR Targets_110607v2 2_Observations" xfId="1218"/>
    <cellStyle name="_Legrand Financials_OptumHealth ACR Targets_110607v2 3" xfId="1219"/>
    <cellStyle name="_Legrand Financials_OptumHealth ACR Targets_110607v2_Report 3" xfId="1220"/>
    <cellStyle name="_Legrand Financials_OptumHealth ACR Targets_110607v2_Sheet2" xfId="1221"/>
    <cellStyle name="_Legrand Financials_OptumHealth ACR Targets_110607v2_Sheet2_Observations" xfId="1222"/>
    <cellStyle name="_Legrand Financials_OptumHealth ACR Targets_110607v2_Sheet3" xfId="1223"/>
    <cellStyle name="_Legrand Financials_OptumHealth ACR Targets_110607v2_Sheet3_Observations" xfId="1224"/>
    <cellStyle name="_Legrand Financials_Report 3" xfId="1225"/>
    <cellStyle name="_Legrand Financials_Sheet2" xfId="1226"/>
    <cellStyle name="_Legrand Financials_Sheet2_Observations" xfId="1227"/>
    <cellStyle name="_Legrand Financials_Sheet3" xfId="1228"/>
    <cellStyle name="_Legrand Financials_Sheet3_Observations" xfId="1229"/>
    <cellStyle name="_Lehman - LBO  bis plan WW v.2.1" xfId="1230"/>
    <cellStyle name="_Lehman - LBO  bis plan WW v.2.1 2" xfId="1231"/>
    <cellStyle name="_Lehman - LBO  bis plan WW v.2.1 2_Observations" xfId="1232"/>
    <cellStyle name="_Lehman - LBO  bis plan WW v.2.1 3" xfId="1233"/>
    <cellStyle name="_Lehman - LBO  bis plan WW v.2.1_Bi weekly rollforward 11 29 08 w DV updates" xfId="1234"/>
    <cellStyle name="_Lehman - LBO  bis plan WW v.2.1_Bi weekly rollforward 11 29 08 w DV updates 2" xfId="1235"/>
    <cellStyle name="_Lehman - LBO  bis plan WW v.2.1_Bi weekly rollforward 11 29 08 w DV updates 2_Observations" xfId="1236"/>
    <cellStyle name="_Lehman - LBO  bis plan WW v.2.1_Bi weekly rollforward 11 29 08 w DV updates 3" xfId="1237"/>
    <cellStyle name="_Lehman - LBO  bis plan WW v.2.1_Bi weekly rollforward 11 29 08 w DV updates_Report 3" xfId="1238"/>
    <cellStyle name="_Lehman - LBO  bis plan WW v.2.1_Bi weekly rollforward 11 29 08 w DV updates_Sheet2" xfId="1239"/>
    <cellStyle name="_Lehman - LBO  bis plan WW v.2.1_Bi weekly rollforward 11 29 08 w DV updates_Sheet2_Observations" xfId="1240"/>
    <cellStyle name="_Lehman - LBO  bis plan WW v.2.1_Bi weekly rollforward 11 29 08 w DV updates_Sheet3" xfId="1241"/>
    <cellStyle name="_Lehman - LBO  bis plan WW v.2.1_Bi weekly rollforward 11 29 08 w DV updates_Sheet3_Observations" xfId="1242"/>
    <cellStyle name="_Lehman - LBO  bis plan WW v.2.1_Bi weekly rollforward 12-13-07" xfId="1243"/>
    <cellStyle name="_Lehman - LBO  bis plan WW v.2.1_Bi weekly rollforward 12-13-07 2" xfId="1244"/>
    <cellStyle name="_Lehman - LBO  bis plan WW v.2.1_Bi weekly rollforward 12-13-07 2_Observations" xfId="1245"/>
    <cellStyle name="_Lehman - LBO  bis plan WW v.2.1_Bi weekly rollforward 12-13-07 3" xfId="1246"/>
    <cellStyle name="_Lehman - LBO  bis plan WW v.2.1_Bi weekly rollforward 12-13-07_Report 3" xfId="1247"/>
    <cellStyle name="_Lehman - LBO  bis plan WW v.2.1_Bi weekly rollforward 12-13-07_Sheet2" xfId="1248"/>
    <cellStyle name="_Lehman - LBO  bis plan WW v.2.1_Bi weekly rollforward 12-13-07_Sheet2_Observations" xfId="1249"/>
    <cellStyle name="_Lehman - LBO  bis plan WW v.2.1_Bi weekly rollforward 12-13-07_Sheet3" xfId="1250"/>
    <cellStyle name="_Lehman - LBO  bis plan WW v.2.1_Bi weekly rollforward 12-13-07_Sheet3_Observations" xfId="1251"/>
    <cellStyle name="_Lehman - LBO  bis plan WW v.2.1_Bi weekly rollforward 1-24-08" xfId="1252"/>
    <cellStyle name="_Lehman - LBO  bis plan WW v.2.1_Bi weekly rollforward 1-24-08 2" xfId="1253"/>
    <cellStyle name="_Lehman - LBO  bis plan WW v.2.1_Bi weekly rollforward 1-24-08 2_Observations" xfId="1254"/>
    <cellStyle name="_Lehman - LBO  bis plan WW v.2.1_Bi weekly rollforward 1-24-08 3" xfId="1255"/>
    <cellStyle name="_Lehman - LBO  bis plan WW v.2.1_Bi weekly rollforward 1-24-08_Report 3" xfId="1256"/>
    <cellStyle name="_Lehman - LBO  bis plan WW v.2.1_Bi weekly rollforward 1-24-08_Sheet2" xfId="1257"/>
    <cellStyle name="_Lehman - LBO  bis plan WW v.2.1_Bi weekly rollforward 1-24-08_Sheet2_Observations" xfId="1258"/>
    <cellStyle name="_Lehman - LBO  bis plan WW v.2.1_Bi weekly rollforward 1-24-08_Sheet3" xfId="1259"/>
    <cellStyle name="_Lehman - LBO  bis plan WW v.2.1_Bi weekly rollforward 1-24-08_Sheet3_Observations" xfId="1260"/>
    <cellStyle name="_Lehman - LBO  bis plan WW v.2.1_Bi weekly rollforward 1-9-08" xfId="1261"/>
    <cellStyle name="_Lehman - LBO  bis plan WW v.2.1_Bi weekly rollforward 1-9-08 2" xfId="1262"/>
    <cellStyle name="_Lehman - LBO  bis plan WW v.2.1_Bi weekly rollforward 1-9-08 2_Observations" xfId="1263"/>
    <cellStyle name="_Lehman - LBO  bis plan WW v.2.1_Bi weekly rollforward 1-9-08 3" xfId="1264"/>
    <cellStyle name="_Lehman - LBO  bis plan WW v.2.1_Bi weekly rollforward 1-9-08_Report 3" xfId="1265"/>
    <cellStyle name="_Lehman - LBO  bis plan WW v.2.1_Bi weekly rollforward 1-9-08_Sheet2" xfId="1266"/>
    <cellStyle name="_Lehman - LBO  bis plan WW v.2.1_Bi weekly rollforward 1-9-08_Sheet2_Observations" xfId="1267"/>
    <cellStyle name="_Lehman - LBO  bis plan WW v.2.1_Bi weekly rollforward 1-9-08_Sheet3" xfId="1268"/>
    <cellStyle name="_Lehman - LBO  bis plan WW v.2.1_Bi weekly rollforward 1-9-08_Sheet3_Observations" xfId="1269"/>
    <cellStyle name="_Lehman - LBO  bis plan WW v.2.1_OptumHealth ACR Targets_110607v2" xfId="1270"/>
    <cellStyle name="_Lehman - LBO  bis plan WW v.2.1_OptumHealth ACR Targets_110607v2 2" xfId="1271"/>
    <cellStyle name="_Lehman - LBO  bis plan WW v.2.1_OptumHealth ACR Targets_110607v2 2_Observations" xfId="1272"/>
    <cellStyle name="_Lehman - LBO  bis plan WW v.2.1_OptumHealth ACR Targets_110607v2 3" xfId="1273"/>
    <cellStyle name="_Lehman - LBO  bis plan WW v.2.1_OptumHealth ACR Targets_110607v2_Report 3" xfId="1274"/>
    <cellStyle name="_Lehman - LBO  bis plan WW v.2.1_OptumHealth ACR Targets_110607v2_Sheet2" xfId="1275"/>
    <cellStyle name="_Lehman - LBO  bis plan WW v.2.1_OptumHealth ACR Targets_110607v2_Sheet2_Observations" xfId="1276"/>
    <cellStyle name="_Lehman - LBO  bis plan WW v.2.1_OptumHealth ACR Targets_110607v2_Sheet3" xfId="1277"/>
    <cellStyle name="_Lehman - LBO  bis plan WW v.2.1_OptumHealth ACR Targets_110607v2_Sheet3_Observations" xfId="1278"/>
    <cellStyle name="_Lehman - LBO  bis plan WW v.2.1_Report 3" xfId="1279"/>
    <cellStyle name="_Lehman - LBO  bis plan WW v.2.1_Sheet2" xfId="1280"/>
    <cellStyle name="_Lehman - LBO  bis plan WW v.2.1_Sheet2_Observations" xfId="1281"/>
    <cellStyle name="_Lehman - LBO  bis plan WW v.2.1_Sheet3" xfId="1282"/>
    <cellStyle name="_Lehman - LBO  bis plan WW v.2.1_Sheet3_Observations" xfId="1283"/>
    <cellStyle name="_Lehman LBO 28 03 02" xfId="1284"/>
    <cellStyle name="_Lehman LBO 28 03 02 2" xfId="1285"/>
    <cellStyle name="_Lehman LBO 28 03 02 2_Observations" xfId="1286"/>
    <cellStyle name="_Lehman LBO 28 03 02 3" xfId="1287"/>
    <cellStyle name="_Lehman LBO 28 03 02_Bi weekly rollforward 11 29 08 w DV updates" xfId="1288"/>
    <cellStyle name="_Lehman LBO 28 03 02_Bi weekly rollforward 11 29 08 w DV updates 2" xfId="1289"/>
    <cellStyle name="_Lehman LBO 28 03 02_Bi weekly rollforward 11 29 08 w DV updates 2_Observations" xfId="1290"/>
    <cellStyle name="_Lehman LBO 28 03 02_Bi weekly rollforward 11 29 08 w DV updates 3" xfId="1291"/>
    <cellStyle name="_Lehman LBO 28 03 02_Bi weekly rollforward 11 29 08 w DV updates_Report 3" xfId="1292"/>
    <cellStyle name="_Lehman LBO 28 03 02_Bi weekly rollforward 11 29 08 w DV updates_Sheet2" xfId="1293"/>
    <cellStyle name="_Lehman LBO 28 03 02_Bi weekly rollforward 11 29 08 w DV updates_Sheet2_Observations" xfId="1294"/>
    <cellStyle name="_Lehman LBO 28 03 02_Bi weekly rollforward 11 29 08 w DV updates_Sheet3" xfId="1295"/>
    <cellStyle name="_Lehman LBO 28 03 02_Bi weekly rollforward 11 29 08 w DV updates_Sheet3_Observations" xfId="1296"/>
    <cellStyle name="_Lehman LBO 28 03 02_Bi weekly rollforward 12-13-07" xfId="1297"/>
    <cellStyle name="_Lehman LBO 28 03 02_Bi weekly rollforward 12-13-07 2" xfId="1298"/>
    <cellStyle name="_Lehman LBO 28 03 02_Bi weekly rollforward 12-13-07 2_Observations" xfId="1299"/>
    <cellStyle name="_Lehman LBO 28 03 02_Bi weekly rollforward 12-13-07 3" xfId="1300"/>
    <cellStyle name="_Lehman LBO 28 03 02_Bi weekly rollforward 12-13-07_Report 3" xfId="1301"/>
    <cellStyle name="_Lehman LBO 28 03 02_Bi weekly rollforward 12-13-07_Sheet2" xfId="1302"/>
    <cellStyle name="_Lehman LBO 28 03 02_Bi weekly rollforward 12-13-07_Sheet2_Observations" xfId="1303"/>
    <cellStyle name="_Lehman LBO 28 03 02_Bi weekly rollforward 12-13-07_Sheet3" xfId="1304"/>
    <cellStyle name="_Lehman LBO 28 03 02_Bi weekly rollforward 12-13-07_Sheet3_Observations" xfId="1305"/>
    <cellStyle name="_Lehman LBO 28 03 02_Bi weekly rollforward 1-24-08" xfId="1306"/>
    <cellStyle name="_Lehman LBO 28 03 02_Bi weekly rollforward 1-24-08 2" xfId="1307"/>
    <cellStyle name="_Lehman LBO 28 03 02_Bi weekly rollforward 1-24-08 2_Observations" xfId="1308"/>
    <cellStyle name="_Lehman LBO 28 03 02_Bi weekly rollforward 1-24-08 3" xfId="1309"/>
    <cellStyle name="_Lehman LBO 28 03 02_Bi weekly rollforward 1-24-08_Report 3" xfId="1310"/>
    <cellStyle name="_Lehman LBO 28 03 02_Bi weekly rollforward 1-24-08_Sheet2" xfId="1311"/>
    <cellStyle name="_Lehman LBO 28 03 02_Bi weekly rollforward 1-24-08_Sheet2_Observations" xfId="1312"/>
    <cellStyle name="_Lehman LBO 28 03 02_Bi weekly rollforward 1-24-08_Sheet3" xfId="1313"/>
    <cellStyle name="_Lehman LBO 28 03 02_Bi weekly rollforward 1-24-08_Sheet3_Observations" xfId="1314"/>
    <cellStyle name="_Lehman LBO 28 03 02_Bi weekly rollforward 1-9-08" xfId="1315"/>
    <cellStyle name="_Lehman LBO 28 03 02_Bi weekly rollforward 1-9-08 2" xfId="1316"/>
    <cellStyle name="_Lehman LBO 28 03 02_Bi weekly rollforward 1-9-08 2_Observations" xfId="1317"/>
    <cellStyle name="_Lehman LBO 28 03 02_Bi weekly rollforward 1-9-08 3" xfId="1318"/>
    <cellStyle name="_Lehman LBO 28 03 02_Bi weekly rollforward 1-9-08_Report 3" xfId="1319"/>
    <cellStyle name="_Lehman LBO 28 03 02_Bi weekly rollforward 1-9-08_Sheet2" xfId="1320"/>
    <cellStyle name="_Lehman LBO 28 03 02_Bi weekly rollforward 1-9-08_Sheet2_Observations" xfId="1321"/>
    <cellStyle name="_Lehman LBO 28 03 02_Bi weekly rollforward 1-9-08_Sheet3" xfId="1322"/>
    <cellStyle name="_Lehman LBO 28 03 02_Bi weekly rollforward 1-9-08_Sheet3_Observations" xfId="1323"/>
    <cellStyle name="_Lehman LBO 28 03 02_OptumHealth ACR Targets_110607v2" xfId="1324"/>
    <cellStyle name="_Lehman LBO 28 03 02_OptumHealth ACR Targets_110607v2 2" xfId="1325"/>
    <cellStyle name="_Lehman LBO 28 03 02_OptumHealth ACR Targets_110607v2 2_Observations" xfId="1326"/>
    <cellStyle name="_Lehman LBO 28 03 02_OptumHealth ACR Targets_110607v2 3" xfId="1327"/>
    <cellStyle name="_Lehman LBO 28 03 02_OptumHealth ACR Targets_110607v2_Report 3" xfId="1328"/>
    <cellStyle name="_Lehman LBO 28 03 02_OptumHealth ACR Targets_110607v2_Sheet2" xfId="1329"/>
    <cellStyle name="_Lehman LBO 28 03 02_OptumHealth ACR Targets_110607v2_Sheet2_Observations" xfId="1330"/>
    <cellStyle name="_Lehman LBO 28 03 02_OptumHealth ACR Targets_110607v2_Sheet3" xfId="1331"/>
    <cellStyle name="_Lehman LBO 28 03 02_OptumHealth ACR Targets_110607v2_Sheet3_Observations" xfId="1332"/>
    <cellStyle name="_Lehman LBO 28 03 02_Report 3" xfId="1333"/>
    <cellStyle name="_Lehman LBO 28 03 02_Sheet2" xfId="1334"/>
    <cellStyle name="_Lehman LBO 28 03 02_Sheet2_Observations" xfId="1335"/>
    <cellStyle name="_Lehman LBO 28 03 02_Sheet3" xfId="1336"/>
    <cellStyle name="_Lehman LBO 28 03 02_Sheet3_Observations" xfId="1337"/>
    <cellStyle name="_Lev Fin LBO Model Oct 8_All Senior" xfId="1338"/>
    <cellStyle name="_Lev Fin LBO Model Oct 8_All Senior 2" xfId="1339"/>
    <cellStyle name="_Lev Fin LBO Model Oct 8_All Senior 2_Observations" xfId="1340"/>
    <cellStyle name="_Lev Fin LBO Model Oct 8_All Senior 3" xfId="1341"/>
    <cellStyle name="_Lev Fin LBO Model Oct 8_All Senior_Report 3" xfId="1342"/>
    <cellStyle name="_Lev Fin LBO Model Oct 8_All Senior_Sheet2" xfId="1343"/>
    <cellStyle name="_Lev Fin LBO Model Oct 8_All Senior_Sheet2_Observations" xfId="1344"/>
    <cellStyle name="_Lev Fin LBO Model Oct 8_All Senior_Sheet3" xfId="1345"/>
    <cellStyle name="_Lev Fin LBO Model Oct 8_All Senior_Sheet3_Observations" xfId="1346"/>
    <cellStyle name="_Lumina LBO Model 1 08 02 v4" xfId="1347"/>
    <cellStyle name="_Lumina LBO Model 1 08 02 v4 2" xfId="1348"/>
    <cellStyle name="_Lumina LBO Model 1 08 02 v4 2_Observations" xfId="1349"/>
    <cellStyle name="_Lumina LBO Model 1 08 02 v4 3" xfId="1350"/>
    <cellStyle name="_Lumina LBO Model 1 08 02 v4_Bi weekly rollforward 11 29 08 w DV updates" xfId="1351"/>
    <cellStyle name="_Lumina LBO Model 1 08 02 v4_Bi weekly rollforward 11 29 08 w DV updates 2" xfId="1352"/>
    <cellStyle name="_Lumina LBO Model 1 08 02 v4_Bi weekly rollforward 11 29 08 w DV updates 2_Observations" xfId="1353"/>
    <cellStyle name="_Lumina LBO Model 1 08 02 v4_Bi weekly rollforward 11 29 08 w DV updates 3" xfId="1354"/>
    <cellStyle name="_Lumina LBO Model 1 08 02 v4_Bi weekly rollforward 11 29 08 w DV updates_Report 3" xfId="1355"/>
    <cellStyle name="_Lumina LBO Model 1 08 02 v4_Bi weekly rollforward 11 29 08 w DV updates_Sheet2" xfId="1356"/>
    <cellStyle name="_Lumina LBO Model 1 08 02 v4_Bi weekly rollforward 11 29 08 w DV updates_Sheet2_Observations" xfId="1357"/>
    <cellStyle name="_Lumina LBO Model 1 08 02 v4_Bi weekly rollforward 11 29 08 w DV updates_Sheet3" xfId="1358"/>
    <cellStyle name="_Lumina LBO Model 1 08 02 v4_Bi weekly rollforward 11 29 08 w DV updates_Sheet3_Observations" xfId="1359"/>
    <cellStyle name="_Lumina LBO Model 1 08 02 v4_Bi weekly rollforward 12-13-07" xfId="1360"/>
    <cellStyle name="_Lumina LBO Model 1 08 02 v4_Bi weekly rollforward 12-13-07 2" xfId="1361"/>
    <cellStyle name="_Lumina LBO Model 1 08 02 v4_Bi weekly rollforward 12-13-07 2_Observations" xfId="1362"/>
    <cellStyle name="_Lumina LBO Model 1 08 02 v4_Bi weekly rollforward 12-13-07 3" xfId="1363"/>
    <cellStyle name="_Lumina LBO Model 1 08 02 v4_Bi weekly rollforward 12-13-07_Report 3" xfId="1364"/>
    <cellStyle name="_Lumina LBO Model 1 08 02 v4_Bi weekly rollforward 12-13-07_Sheet2" xfId="1365"/>
    <cellStyle name="_Lumina LBO Model 1 08 02 v4_Bi weekly rollforward 12-13-07_Sheet2_Observations" xfId="1366"/>
    <cellStyle name="_Lumina LBO Model 1 08 02 v4_Bi weekly rollforward 12-13-07_Sheet3" xfId="1367"/>
    <cellStyle name="_Lumina LBO Model 1 08 02 v4_Bi weekly rollforward 12-13-07_Sheet3_Observations" xfId="1368"/>
    <cellStyle name="_Lumina LBO Model 1 08 02 v4_Bi weekly rollforward 1-24-08" xfId="1369"/>
    <cellStyle name="_Lumina LBO Model 1 08 02 v4_Bi weekly rollforward 1-24-08 2" xfId="1370"/>
    <cellStyle name="_Lumina LBO Model 1 08 02 v4_Bi weekly rollforward 1-24-08 2_Observations" xfId="1371"/>
    <cellStyle name="_Lumina LBO Model 1 08 02 v4_Bi weekly rollforward 1-24-08 3" xfId="1372"/>
    <cellStyle name="_Lumina LBO Model 1 08 02 v4_Bi weekly rollforward 1-24-08_Report 3" xfId="1373"/>
    <cellStyle name="_Lumina LBO Model 1 08 02 v4_Bi weekly rollforward 1-24-08_Sheet2" xfId="1374"/>
    <cellStyle name="_Lumina LBO Model 1 08 02 v4_Bi weekly rollforward 1-24-08_Sheet2_Observations" xfId="1375"/>
    <cellStyle name="_Lumina LBO Model 1 08 02 v4_Bi weekly rollforward 1-24-08_Sheet3" xfId="1376"/>
    <cellStyle name="_Lumina LBO Model 1 08 02 v4_Bi weekly rollforward 1-24-08_Sheet3_Observations" xfId="1377"/>
    <cellStyle name="_Lumina LBO Model 1 08 02 v4_Bi weekly rollforward 1-9-08" xfId="1378"/>
    <cellStyle name="_Lumina LBO Model 1 08 02 v4_Bi weekly rollforward 1-9-08 2" xfId="1379"/>
    <cellStyle name="_Lumina LBO Model 1 08 02 v4_Bi weekly rollforward 1-9-08 2_Observations" xfId="1380"/>
    <cellStyle name="_Lumina LBO Model 1 08 02 v4_Bi weekly rollforward 1-9-08 3" xfId="1381"/>
    <cellStyle name="_Lumina LBO Model 1 08 02 v4_Bi weekly rollforward 1-9-08_Report 3" xfId="1382"/>
    <cellStyle name="_Lumina LBO Model 1 08 02 v4_Bi weekly rollforward 1-9-08_Sheet2" xfId="1383"/>
    <cellStyle name="_Lumina LBO Model 1 08 02 v4_Bi weekly rollforward 1-9-08_Sheet2_Observations" xfId="1384"/>
    <cellStyle name="_Lumina LBO Model 1 08 02 v4_Bi weekly rollforward 1-9-08_Sheet3" xfId="1385"/>
    <cellStyle name="_Lumina LBO Model 1 08 02 v4_Bi weekly rollforward 1-9-08_Sheet3_Observations" xfId="1386"/>
    <cellStyle name="_Lumina LBO Model 1 08 02 v4_OptumHealth ACR Targets_110607v2" xfId="1387"/>
    <cellStyle name="_Lumina LBO Model 1 08 02 v4_OptumHealth ACR Targets_110607v2 2" xfId="1388"/>
    <cellStyle name="_Lumina LBO Model 1 08 02 v4_OptumHealth ACR Targets_110607v2 2_Observations" xfId="1389"/>
    <cellStyle name="_Lumina LBO Model 1 08 02 v4_OptumHealth ACR Targets_110607v2 3" xfId="1390"/>
    <cellStyle name="_Lumina LBO Model 1 08 02 v4_OptumHealth ACR Targets_110607v2_Report 3" xfId="1391"/>
    <cellStyle name="_Lumina LBO Model 1 08 02 v4_OptumHealth ACR Targets_110607v2_Sheet2" xfId="1392"/>
    <cellStyle name="_Lumina LBO Model 1 08 02 v4_OptumHealth ACR Targets_110607v2_Sheet2_Observations" xfId="1393"/>
    <cellStyle name="_Lumina LBO Model 1 08 02 v4_OptumHealth ACR Targets_110607v2_Sheet3" xfId="1394"/>
    <cellStyle name="_Lumina LBO Model 1 08 02 v4_OptumHealth ACR Targets_110607v2_Sheet3_Observations" xfId="1395"/>
    <cellStyle name="_Lumina LBO Model 1 08 02 v4_Report 3" xfId="1396"/>
    <cellStyle name="_Lumina LBO Model 1 08 02 v4_Sheet2" xfId="1397"/>
    <cellStyle name="_Lumina LBO Model 1 08 02 v4_Sheet2_Observations" xfId="1398"/>
    <cellStyle name="_Lumina LBO Model 1 08 02 v4_Sheet3" xfId="1399"/>
    <cellStyle name="_Lumina LBO Model 1 08 02 v4_Sheet3_Observations" xfId="1400"/>
    <cellStyle name="_Lumina LBO Model 10 05 02 kkr" xfId="1401"/>
    <cellStyle name="_Lumina LBO Model 10 05 02 kkr 2" xfId="1402"/>
    <cellStyle name="_Lumina LBO Model 10 05 02 kkr 2_Observations" xfId="1403"/>
    <cellStyle name="_Lumina LBO Model 10 05 02 kkr 3" xfId="1404"/>
    <cellStyle name="_Lumina LBO Model 10 05 02 kkr_Bi weekly rollforward 11 29 08 w DV updates" xfId="1405"/>
    <cellStyle name="_Lumina LBO Model 10 05 02 kkr_Bi weekly rollforward 11 29 08 w DV updates 2" xfId="1406"/>
    <cellStyle name="_Lumina LBO Model 10 05 02 kkr_Bi weekly rollforward 11 29 08 w DV updates 2_Observations" xfId="1407"/>
    <cellStyle name="_Lumina LBO Model 10 05 02 kkr_Bi weekly rollforward 11 29 08 w DV updates 3" xfId="1408"/>
    <cellStyle name="_Lumina LBO Model 10 05 02 kkr_Bi weekly rollforward 11 29 08 w DV updates_Report 3" xfId="1409"/>
    <cellStyle name="_Lumina LBO Model 10 05 02 kkr_Bi weekly rollforward 11 29 08 w DV updates_Sheet2" xfId="1410"/>
    <cellStyle name="_Lumina LBO Model 10 05 02 kkr_Bi weekly rollforward 11 29 08 w DV updates_Sheet2_Observations" xfId="1411"/>
    <cellStyle name="_Lumina LBO Model 10 05 02 kkr_Bi weekly rollforward 11 29 08 w DV updates_Sheet3" xfId="1412"/>
    <cellStyle name="_Lumina LBO Model 10 05 02 kkr_Bi weekly rollforward 11 29 08 w DV updates_Sheet3_Observations" xfId="1413"/>
    <cellStyle name="_Lumina LBO Model 10 05 02 kkr_Bi weekly rollforward 12-13-07" xfId="1414"/>
    <cellStyle name="_Lumina LBO Model 10 05 02 kkr_Bi weekly rollforward 12-13-07 2" xfId="1415"/>
    <cellStyle name="_Lumina LBO Model 10 05 02 kkr_Bi weekly rollforward 12-13-07 2_Observations" xfId="1416"/>
    <cellStyle name="_Lumina LBO Model 10 05 02 kkr_Bi weekly rollforward 12-13-07 3" xfId="1417"/>
    <cellStyle name="_Lumina LBO Model 10 05 02 kkr_Bi weekly rollforward 12-13-07_Report 3" xfId="1418"/>
    <cellStyle name="_Lumina LBO Model 10 05 02 kkr_Bi weekly rollforward 12-13-07_Sheet2" xfId="1419"/>
    <cellStyle name="_Lumina LBO Model 10 05 02 kkr_Bi weekly rollforward 12-13-07_Sheet2_Observations" xfId="1420"/>
    <cellStyle name="_Lumina LBO Model 10 05 02 kkr_Bi weekly rollforward 12-13-07_Sheet3" xfId="1421"/>
    <cellStyle name="_Lumina LBO Model 10 05 02 kkr_Bi weekly rollforward 12-13-07_Sheet3_Observations" xfId="1422"/>
    <cellStyle name="_Lumina LBO Model 10 05 02 kkr_Bi weekly rollforward 1-24-08" xfId="1423"/>
    <cellStyle name="_Lumina LBO Model 10 05 02 kkr_Bi weekly rollforward 1-24-08 2" xfId="1424"/>
    <cellStyle name="_Lumina LBO Model 10 05 02 kkr_Bi weekly rollforward 1-24-08 2_Observations" xfId="1425"/>
    <cellStyle name="_Lumina LBO Model 10 05 02 kkr_Bi weekly rollforward 1-24-08 3" xfId="1426"/>
    <cellStyle name="_Lumina LBO Model 10 05 02 kkr_Bi weekly rollforward 1-24-08_Report 3" xfId="1427"/>
    <cellStyle name="_Lumina LBO Model 10 05 02 kkr_Bi weekly rollforward 1-24-08_Sheet2" xfId="1428"/>
    <cellStyle name="_Lumina LBO Model 10 05 02 kkr_Bi weekly rollforward 1-24-08_Sheet2_Observations" xfId="1429"/>
    <cellStyle name="_Lumina LBO Model 10 05 02 kkr_Bi weekly rollforward 1-24-08_Sheet3" xfId="1430"/>
    <cellStyle name="_Lumina LBO Model 10 05 02 kkr_Bi weekly rollforward 1-24-08_Sheet3_Observations" xfId="1431"/>
    <cellStyle name="_Lumina LBO Model 10 05 02 kkr_Bi weekly rollforward 1-9-08" xfId="1432"/>
    <cellStyle name="_Lumina LBO Model 10 05 02 kkr_Bi weekly rollforward 1-9-08 2" xfId="1433"/>
    <cellStyle name="_Lumina LBO Model 10 05 02 kkr_Bi weekly rollforward 1-9-08 2_Observations" xfId="1434"/>
    <cellStyle name="_Lumina LBO Model 10 05 02 kkr_Bi weekly rollforward 1-9-08 3" xfId="1435"/>
    <cellStyle name="_Lumina LBO Model 10 05 02 kkr_Bi weekly rollforward 1-9-08_Report 3" xfId="1436"/>
    <cellStyle name="_Lumina LBO Model 10 05 02 kkr_Bi weekly rollforward 1-9-08_Sheet2" xfId="1437"/>
    <cellStyle name="_Lumina LBO Model 10 05 02 kkr_Bi weekly rollforward 1-9-08_Sheet2_Observations" xfId="1438"/>
    <cellStyle name="_Lumina LBO Model 10 05 02 kkr_Bi weekly rollforward 1-9-08_Sheet3" xfId="1439"/>
    <cellStyle name="_Lumina LBO Model 10 05 02 kkr_Bi weekly rollforward 1-9-08_Sheet3_Observations" xfId="1440"/>
    <cellStyle name="_Lumina LBO Model 10 05 02 kkr_OptumHealth ACR Targets_110607v2" xfId="1441"/>
    <cellStyle name="_Lumina LBO Model 10 05 02 kkr_OptumHealth ACR Targets_110607v2 2" xfId="1442"/>
    <cellStyle name="_Lumina LBO Model 10 05 02 kkr_OptumHealth ACR Targets_110607v2 2_Observations" xfId="1443"/>
    <cellStyle name="_Lumina LBO Model 10 05 02 kkr_OptumHealth ACR Targets_110607v2 3" xfId="1444"/>
    <cellStyle name="_Lumina LBO Model 10 05 02 kkr_OptumHealth ACR Targets_110607v2_Report 3" xfId="1445"/>
    <cellStyle name="_Lumina LBO Model 10 05 02 kkr_OptumHealth ACR Targets_110607v2_Sheet2" xfId="1446"/>
    <cellStyle name="_Lumina LBO Model 10 05 02 kkr_OptumHealth ACR Targets_110607v2_Sheet2_Observations" xfId="1447"/>
    <cellStyle name="_Lumina LBO Model 10 05 02 kkr_OptumHealth ACR Targets_110607v2_Sheet3" xfId="1448"/>
    <cellStyle name="_Lumina LBO Model 10 05 02 kkr_OptumHealth ACR Targets_110607v2_Sheet3_Observations" xfId="1449"/>
    <cellStyle name="_Lumina LBO Model 10 05 02 kkr_Report 3" xfId="1450"/>
    <cellStyle name="_Lumina LBO Model 10 05 02 kkr_Sheet2" xfId="1451"/>
    <cellStyle name="_Lumina LBO Model 10 05 02 kkr_Sheet2_Observations" xfId="1452"/>
    <cellStyle name="_Lumina LBO Model 10 05 02 kkr_Sheet3" xfId="1453"/>
    <cellStyle name="_Lumina LBO Model 10 05 02 kkr_Sheet3_Observations" xfId="1454"/>
    <cellStyle name="_Lumina LBO Model 18 07 02 v2" xfId="1455"/>
    <cellStyle name="_Lumina LBO Model 18 07 02 v2 2" xfId="1456"/>
    <cellStyle name="_Lumina LBO Model 18 07 02 v2 2_Observations" xfId="1457"/>
    <cellStyle name="_Lumina LBO Model 18 07 02 v2 3" xfId="1458"/>
    <cellStyle name="_Lumina LBO Model 18 07 02 v2_Bi weekly rollforward 11 29 08 w DV updates" xfId="1459"/>
    <cellStyle name="_Lumina LBO Model 18 07 02 v2_Bi weekly rollforward 11 29 08 w DV updates 2" xfId="1460"/>
    <cellStyle name="_Lumina LBO Model 18 07 02 v2_Bi weekly rollforward 11 29 08 w DV updates 2_Observations" xfId="1461"/>
    <cellStyle name="_Lumina LBO Model 18 07 02 v2_Bi weekly rollforward 11 29 08 w DV updates 3" xfId="1462"/>
    <cellStyle name="_Lumina LBO Model 18 07 02 v2_Bi weekly rollforward 11 29 08 w DV updates_Report 3" xfId="1463"/>
    <cellStyle name="_Lumina LBO Model 18 07 02 v2_Bi weekly rollforward 11 29 08 w DV updates_Sheet2" xfId="1464"/>
    <cellStyle name="_Lumina LBO Model 18 07 02 v2_Bi weekly rollforward 11 29 08 w DV updates_Sheet2_Observations" xfId="1465"/>
    <cellStyle name="_Lumina LBO Model 18 07 02 v2_Bi weekly rollforward 11 29 08 w DV updates_Sheet3" xfId="1466"/>
    <cellStyle name="_Lumina LBO Model 18 07 02 v2_Bi weekly rollforward 11 29 08 w DV updates_Sheet3_Observations" xfId="1467"/>
    <cellStyle name="_Lumina LBO Model 18 07 02 v2_Bi weekly rollforward 12-13-07" xfId="1468"/>
    <cellStyle name="_Lumina LBO Model 18 07 02 v2_Bi weekly rollforward 12-13-07 2" xfId="1469"/>
    <cellStyle name="_Lumina LBO Model 18 07 02 v2_Bi weekly rollforward 12-13-07 2_Observations" xfId="1470"/>
    <cellStyle name="_Lumina LBO Model 18 07 02 v2_Bi weekly rollforward 12-13-07 3" xfId="1471"/>
    <cellStyle name="_Lumina LBO Model 18 07 02 v2_Bi weekly rollforward 12-13-07_Report 3" xfId="1472"/>
    <cellStyle name="_Lumina LBO Model 18 07 02 v2_Bi weekly rollforward 12-13-07_Sheet2" xfId="1473"/>
    <cellStyle name="_Lumina LBO Model 18 07 02 v2_Bi weekly rollforward 12-13-07_Sheet2_Observations" xfId="1474"/>
    <cellStyle name="_Lumina LBO Model 18 07 02 v2_Bi weekly rollforward 12-13-07_Sheet3" xfId="1475"/>
    <cellStyle name="_Lumina LBO Model 18 07 02 v2_Bi weekly rollforward 12-13-07_Sheet3_Observations" xfId="1476"/>
    <cellStyle name="_Lumina LBO Model 18 07 02 v2_Bi weekly rollforward 1-24-08" xfId="1477"/>
    <cellStyle name="_Lumina LBO Model 18 07 02 v2_Bi weekly rollforward 1-24-08 2" xfId="1478"/>
    <cellStyle name="_Lumina LBO Model 18 07 02 v2_Bi weekly rollforward 1-24-08 2_Observations" xfId="1479"/>
    <cellStyle name="_Lumina LBO Model 18 07 02 v2_Bi weekly rollforward 1-24-08 3" xfId="1480"/>
    <cellStyle name="_Lumina LBO Model 18 07 02 v2_Bi weekly rollforward 1-24-08_Report 3" xfId="1481"/>
    <cellStyle name="_Lumina LBO Model 18 07 02 v2_Bi weekly rollforward 1-24-08_Sheet2" xfId="1482"/>
    <cellStyle name="_Lumina LBO Model 18 07 02 v2_Bi weekly rollforward 1-24-08_Sheet2_Observations" xfId="1483"/>
    <cellStyle name="_Lumina LBO Model 18 07 02 v2_Bi weekly rollforward 1-24-08_Sheet3" xfId="1484"/>
    <cellStyle name="_Lumina LBO Model 18 07 02 v2_Bi weekly rollforward 1-24-08_Sheet3_Observations" xfId="1485"/>
    <cellStyle name="_Lumina LBO Model 18 07 02 v2_Bi weekly rollforward 1-9-08" xfId="1486"/>
    <cellStyle name="_Lumina LBO Model 18 07 02 v2_Bi weekly rollforward 1-9-08 2" xfId="1487"/>
    <cellStyle name="_Lumina LBO Model 18 07 02 v2_Bi weekly rollforward 1-9-08 2_Observations" xfId="1488"/>
    <cellStyle name="_Lumina LBO Model 18 07 02 v2_Bi weekly rollforward 1-9-08 3" xfId="1489"/>
    <cellStyle name="_Lumina LBO Model 18 07 02 v2_Bi weekly rollforward 1-9-08_Report 3" xfId="1490"/>
    <cellStyle name="_Lumina LBO Model 18 07 02 v2_Bi weekly rollforward 1-9-08_Sheet2" xfId="1491"/>
    <cellStyle name="_Lumina LBO Model 18 07 02 v2_Bi weekly rollforward 1-9-08_Sheet2_Observations" xfId="1492"/>
    <cellStyle name="_Lumina LBO Model 18 07 02 v2_Bi weekly rollforward 1-9-08_Sheet3" xfId="1493"/>
    <cellStyle name="_Lumina LBO Model 18 07 02 v2_Bi weekly rollforward 1-9-08_Sheet3_Observations" xfId="1494"/>
    <cellStyle name="_Lumina LBO Model 18 07 02 v2_OptumHealth ACR Targets_110607v2" xfId="1495"/>
    <cellStyle name="_Lumina LBO Model 18 07 02 v2_OptumHealth ACR Targets_110607v2 2" xfId="1496"/>
    <cellStyle name="_Lumina LBO Model 18 07 02 v2_OptumHealth ACR Targets_110607v2 2_Observations" xfId="1497"/>
    <cellStyle name="_Lumina LBO Model 18 07 02 v2_OptumHealth ACR Targets_110607v2 3" xfId="1498"/>
    <cellStyle name="_Lumina LBO Model 18 07 02 v2_OptumHealth ACR Targets_110607v2_Report 3" xfId="1499"/>
    <cellStyle name="_Lumina LBO Model 18 07 02 v2_OptumHealth ACR Targets_110607v2_Sheet2" xfId="1500"/>
    <cellStyle name="_Lumina LBO Model 18 07 02 v2_OptumHealth ACR Targets_110607v2_Sheet2_Observations" xfId="1501"/>
    <cellStyle name="_Lumina LBO Model 18 07 02 v2_OptumHealth ACR Targets_110607v2_Sheet3" xfId="1502"/>
    <cellStyle name="_Lumina LBO Model 18 07 02 v2_OptumHealth ACR Targets_110607v2_Sheet3_Observations" xfId="1503"/>
    <cellStyle name="_Lumina LBO Model 18 07 02 v2_Report 3" xfId="1504"/>
    <cellStyle name="_Lumina LBO Model 18 07 02 v2_Sheet2" xfId="1505"/>
    <cellStyle name="_Lumina LBO Model 18 07 02 v2_Sheet2_Observations" xfId="1506"/>
    <cellStyle name="_Lumina LBO Model 18 07 02 v2_Sheet3" xfId="1507"/>
    <cellStyle name="_Lumina LBO Model 18 07 02 v2_Sheet3_Observations" xfId="1508"/>
    <cellStyle name="_may to june benex walk" xfId="1509"/>
    <cellStyle name="_may to june benex walk 2" xfId="1510"/>
    <cellStyle name="_may to june benex walk 2_Observations" xfId="1511"/>
    <cellStyle name="_may to june benex walk 3" xfId="1512"/>
    <cellStyle name="_may to june benex walk_Report 3" xfId="1513"/>
    <cellStyle name="_may to june benex walk_Sheet2" xfId="1514"/>
    <cellStyle name="_may to june benex walk_Sheet2_Observations" xfId="1515"/>
    <cellStyle name="_may to june benex walk_Sheet3" xfId="1516"/>
    <cellStyle name="_may to june benex walk_Sheet3_Observations" xfId="1517"/>
    <cellStyle name="_Medicaid Revenue" xfId="1518"/>
    <cellStyle name="_Medicaid Revenue 2" xfId="1519"/>
    <cellStyle name="_Medicaid Revenue 2_Observations" xfId="1520"/>
    <cellStyle name="_Medicaid Revenue 3" xfId="1521"/>
    <cellStyle name="_Medicaid Revenue_Report 3" xfId="1522"/>
    <cellStyle name="_Medicaid Revenue_Sheet2" xfId="1523"/>
    <cellStyle name="_Medicaid Revenue_Sheet2_Observations" xfId="1524"/>
    <cellStyle name="_Medicaid Revenue_Sheet3" xfId="1525"/>
    <cellStyle name="_Medicaid Revenue_Sheet3_Observations" xfId="1526"/>
    <cellStyle name="_Medical Analysis (5+7)" xfId="1527"/>
    <cellStyle name="_Medical Analysis (5+7) 2" xfId="1528"/>
    <cellStyle name="_Medical Analysis (5+7) 2_Observations" xfId="1529"/>
    <cellStyle name="_Medical Analysis (5+7) 3" xfId="1530"/>
    <cellStyle name="_Medical Analysis (5+7)_Report 3" xfId="1531"/>
    <cellStyle name="_Medical Analysis (5+7)_Sheet2" xfId="1532"/>
    <cellStyle name="_Medical Analysis (5+7)_Sheet2_Observations" xfId="1533"/>
    <cellStyle name="_Medical Analysis (5+7)_Sheet3" xfId="1534"/>
    <cellStyle name="_Medical Analysis (5+7)_Sheet3_Observations" xfId="1535"/>
    <cellStyle name="_Membership" xfId="1536"/>
    <cellStyle name="_Membership 2" xfId="1537"/>
    <cellStyle name="_Membership 2_Observations" xfId="1538"/>
    <cellStyle name="_Membership 3" xfId="1539"/>
    <cellStyle name="_Membership_Report 3" xfId="1540"/>
    <cellStyle name="_Membership_Sheet2" xfId="1541"/>
    <cellStyle name="_Membership_Sheet2_Observations" xfId="1542"/>
    <cellStyle name="_Membership_Sheet3" xfId="1543"/>
    <cellStyle name="_Membership_Sheet3_Observations" xfId="1544"/>
    <cellStyle name="_MHD_Pierce County Revised Budgets 9-24-09_jat" xfId="1545"/>
    <cellStyle name="_MHD_Pierce County Revised Budgets 9-24-09_jat 2" xfId="1546"/>
    <cellStyle name="_MHD_Pierce County Revised Budgets 9-24-09_jat 2_Observations" xfId="1547"/>
    <cellStyle name="_MHD_Pierce County Revised Budgets 9-24-09_jat 3" xfId="1548"/>
    <cellStyle name="_MHD_Pierce County Revised Budgets 9-24-09_jat_Report 3" xfId="1549"/>
    <cellStyle name="_MHD_Pierce County Revised Budgets 9-24-09_jat_Sheet2" xfId="1550"/>
    <cellStyle name="_MHD_Pierce County Revised Budgets 9-24-09_jat_Sheet2_Observations" xfId="1551"/>
    <cellStyle name="_MHD_Pierce County Revised Budgets 9-24-09_jat_Sheet3" xfId="1552"/>
    <cellStyle name="_MHD_Pierce County Revised Budgets 9-24-09_jat_Sheet3_Observations" xfId="1553"/>
    <cellStyle name="_Monthly Revenue Analysis Summary" xfId="1554"/>
    <cellStyle name="_Monthly Revenue Analysis Summary 2" xfId="1555"/>
    <cellStyle name="_Monthly Revenue Analysis Summary 2_Observations" xfId="1556"/>
    <cellStyle name="_Monthly Revenue Analysis Summary 3" xfId="1557"/>
    <cellStyle name="_Monthly Revenue Analysis Summary_Report 3" xfId="1558"/>
    <cellStyle name="_Monthly Revenue Analysis Summary_Sheet2" xfId="1559"/>
    <cellStyle name="_Monthly Revenue Analysis Summary_Sheet2_Observations" xfId="1560"/>
    <cellStyle name="_Monthly Revenue Analysis Summary_Sheet3" xfId="1561"/>
    <cellStyle name="_Monthly Revenue Analysis Summary_Sheet3_Observations" xfId="1562"/>
    <cellStyle name="_Multiple" xfId="1563"/>
    <cellStyle name="_Multiple_0+12 Care Solutions WD7 1.10.08 v3 - to SCS" xfId="1564"/>
    <cellStyle name="_Multiple_0+12 Forecast" xfId="1565"/>
    <cellStyle name="_Multiple_0+12 HSG FINAL" xfId="1566"/>
    <cellStyle name="_Multiple_10+2 Rollforward template" xfId="1567"/>
    <cellStyle name="_Multiple_2004_2005 EBITDA Bridge" xfId="1568"/>
    <cellStyle name="_Multiple_2007 3+9 - Supplemental Schedules" xfId="1569"/>
    <cellStyle name="_Multiple_2007 3+9 Forecast - Disease Solutions V4" xfId="1570"/>
    <cellStyle name="_Multiple_2007 3+9 Margins" xfId="1571"/>
    <cellStyle name="_Multiple_2007 3+9 SUMMARY" xfId="1572"/>
    <cellStyle name="_Multiple_2007 3+9 SUMMARY 04.14.07" xfId="1573"/>
    <cellStyle name="_Multiple_2007 5+7 - Supplemental Schedules (v3)" xfId="1574"/>
    <cellStyle name="_Multiple_2007 5+7 SUMMARY" xfId="1575"/>
    <cellStyle name="_Multiple_2007 7+5 - Supplemental Schedules" xfId="1576"/>
    <cellStyle name="_Multiple_2007 7+5 Revenue Rollforward (URN)" xfId="1577"/>
    <cellStyle name="_Multiple_2007 9+3 Analysis_AP" xfId="1578"/>
    <cellStyle name="_Multiple_2007 Budget - Supplemental Schedules" xfId="1579"/>
    <cellStyle name="_Multiple_2007 Revenue Rollforward - HCDS - 10-18-07" xfId="1580"/>
    <cellStyle name="_Multiple_2007 Revenue Rollforward - HCDS - 11-02-07" xfId="1581"/>
    <cellStyle name="_Multiple_2007_2008_Growth_Slides_11_02" xfId="1582"/>
    <cellStyle name="_Multiple_2008 @ 10+2 FCST" xfId="1583"/>
    <cellStyle name="_Multiple_2008 7+5 Revenue Rollforward (URN)" xfId="1584"/>
    <cellStyle name="_Multiple_2008 Bi weekly Template" xfId="1585"/>
    <cellStyle name="_Multiple_2008 Bi-weekly SHS Best Est. &amp; Rev Rfwd 7-19-07" xfId="1586"/>
    <cellStyle name="_Multiple_2008 Bi-weekly SHS Best Est. &amp; Rev Rfwd 7-26-07" xfId="1587"/>
    <cellStyle name="_Multiple_2008 Bi-weekly SHS Best Est. Rev Rfwd 11-02-07" xfId="1588"/>
    <cellStyle name="_Multiple_2008 Executive Summary" xfId="1589"/>
    <cellStyle name="_Multiple_2008 HCDS Exec Summary" xfId="1590"/>
    <cellStyle name="_Multiple_2008 Pipeline Rollforward_HSG" xfId="1591"/>
    <cellStyle name="_Multiple_2008 Revenue Target 8-17-07 for Heather" xfId="1592"/>
    <cellStyle name="_Multiple_2008 Summary Detail - Dawn and John P." xfId="1593"/>
    <cellStyle name="_Multiple_2008 UBH Best Est  Roll 10+2 080131" xfId="1594"/>
    <cellStyle name="_Multiple_2008 UPLOAD Template EXTERNAL (10+2)" xfId="1595"/>
    <cellStyle name="_Multiple_2008-04 Power Point Load" xfId="1596"/>
    <cellStyle name="_Multiple_2009 2+10 Fcst Template - Schedules A-D.xls;F.xls;H.xls;M-Q use this file" xfId="1597"/>
    <cellStyle name="_Multiple_2009-02 Power Point Load" xfId="1598"/>
    <cellStyle name="_Multiple_2010 2+10_GM FCST" xfId="1599"/>
    <cellStyle name="_Multiple_3+9 known-gap highlevel v4" xfId="1600"/>
    <cellStyle name="_Multiple_3+9 Revenue Forecasting tool - essbase based" xfId="1601"/>
    <cellStyle name="_Multiple_5+7 Preview" xfId="1602"/>
    <cellStyle name="_Multiple_560" xfId="1603"/>
    <cellStyle name="_Multiple_7+5 Int-Ewd-Ext" xfId="1604"/>
    <cellStyle name="_Multiple_7+5 Pipeline Rollforward (ACN)" xfId="1605"/>
    <cellStyle name="_Multiple_7-19-07 SHS CEO Report Final Expanded View" xfId="1606"/>
    <cellStyle name="_Multiple_9+3_Budget Forecast Timeline v2." xfId="1607"/>
    <cellStyle name="_Multiple_A9" xfId="1608"/>
    <cellStyle name="_Multiple_Allegri Pavarotti 20juin base case" xfId="1609"/>
    <cellStyle name="_Multiple_Bi weekly rollforward 11 1 07v2" xfId="1610"/>
    <cellStyle name="_Multiple_Bi weekly rollforward 11 29 08 w DV updates" xfId="1611"/>
    <cellStyle name="_Multiple_Bi weekly rollforward 12-13-07" xfId="1612"/>
    <cellStyle name="_Multiple_Bi weekly rollforward 1-24-08" xfId="1613"/>
    <cellStyle name="_Multiple_Bi weekly rollforward 1-9-08" xfId="1614"/>
    <cellStyle name="_Multiple_Bi weekly rollforward 8.16.07 v1" xfId="1615"/>
    <cellStyle name="_Multiple_Big Customer PL 8+4 Pierce Sch A_V1" xfId="1616"/>
    <cellStyle name="_Multiple_Bi-weekly SHS Best Est. Rev Rfwd 7-05-07" xfId="1617"/>
    <cellStyle name="_Multiple_Bi-weekly SHS Best Est. Rev Rfwd 7-26-07 Final" xfId="1618"/>
    <cellStyle name="_Multiple_Biweekly with Hansen model" xfId="1619"/>
    <cellStyle name="_Multiple_Book_commissaires_Sept12" xfId="1620"/>
    <cellStyle name="_Multiple_Book1" xfId="1621"/>
    <cellStyle name="_Multiple_Book2" xfId="1622"/>
    <cellStyle name="_Multiple_Bridge - 2008 Revenue Bud" xfId="1623"/>
    <cellStyle name="_Multiple_Bronco 2005 Guidance Summary 01.19.05" xfId="1624"/>
    <cellStyle name="_Multiple_Bronco Screen 10.20.04" xfId="1625"/>
    <cellStyle name="_Multiple_Bronco Screen 8.21.04" xfId="1626"/>
    <cellStyle name="_Multiple_Bronco Ten-Year DCF Model (CD) V2 9.1.04" xfId="1627"/>
    <cellStyle name="_Multiple_CER (41270)" xfId="1628"/>
    <cellStyle name="_Multiple_CHARTERHOUSE OPERATING MODEL- Revised July 25" xfId="1629"/>
    <cellStyle name="_Multiple_Copy of Point BS Variance Analysis (BT Update) 12.16.05" xfId="1630"/>
    <cellStyle name="_Multiple_Copy of Point BS Variance Analysis FINAL 12.19.05 v2" xfId="1631"/>
    <cellStyle name="_Multiple_Cost Savings 5+7" xfId="1632"/>
    <cellStyle name="_Multiple_csc" xfId="1633"/>
    <cellStyle name="_Multiple_CSC IT Services update presentation version" xfId="1634"/>
    <cellStyle name="_Multiple_DCF - 20 Year" xfId="1635"/>
    <cellStyle name="_Multiple_Dental 2008-2010 best estimate model 3+9 version 4-9-07" xfId="1636"/>
    <cellStyle name="_Multiple_Emp-Pay-PS 2006-2007-2008v4" xfId="1637"/>
    <cellStyle name="_Multiple_Essbase load Rev Mem COC by Channel &amp; Customer" xfId="1638"/>
    <cellStyle name="_Multiple_Essbase pull_HSG Consol_prod suite_revised for 7+5FC v2" xfId="1639"/>
    <cellStyle name="_Multiple_Est Stretch" xfId="1640"/>
    <cellStyle name="_Multiple_Financial Review 10.02.07" xfId="1641"/>
    <cellStyle name="_Multiple_Financial Review 8.22.07" xfId="1642"/>
    <cellStyle name="_Multiple_Financial Review 8.25.07" xfId="1643"/>
    <cellStyle name="_Multiple_Financial Slides" xfId="1644"/>
    <cellStyle name="_Multiple_FTEs PS 5+7" xfId="1645"/>
    <cellStyle name="_Multiple_Gap Analysis" xfId="1646"/>
    <cellStyle name="_Multiple_GBS Bi_Weekly 02-06-08" xfId="1647"/>
    <cellStyle name="_Multiple_GIS_SCS Cost Control" xfId="1648"/>
    <cellStyle name="_Multiple_GM" xfId="1649"/>
    <cellStyle name="_Multiple_HCDS Exec Summary_v2" xfId="1650"/>
    <cellStyle name="_Multiple_HCDS FTE 5+7 by month" xfId="1651"/>
    <cellStyle name="_Multiple_HCDS Revenue Rollforward (HCDS)" xfId="1652"/>
    <cellStyle name="_Multiple_HSG 2008 Budget Bridge - KLD3" xfId="1653"/>
    <cellStyle name="_Multiple_HSG quarterly" xfId="1654"/>
    <cellStyle name="_Multiple_HSS IS DCF 10 Year - 12.23.04" xfId="1655"/>
    <cellStyle name="_Multiple_Int-Ext-EWD - GBS V2" xfId="1656"/>
    <cellStyle name="_Multiple_John Way New and Improved GM Analysis_2009@ 2+10" xfId="1657"/>
    <cellStyle name="_Multiple_Known Rev - Gap Rept 20071102" xfId="1658"/>
    <cellStyle name="_Multiple_lbo_short_form" xfId="1659"/>
    <cellStyle name="_Multiple_Life Science Tools Deal Comp_06_30_03" xfId="1660"/>
    <cellStyle name="_Multiple_May 2007 Product Reporting - HCDS" xfId="1661"/>
    <cellStyle name="_Multiple_Membership" xfId="1662"/>
    <cellStyle name="_Multiple_model for lehman 19jul02" xfId="1663"/>
    <cellStyle name="_Multiple_New Mexico Tax Issue 02.15.05" xfId="1664"/>
    <cellStyle name="_Multiple_OptumHealth ACR Targets_110607v2" xfId="1665"/>
    <cellStyle name="_Multiple_Ovations 2+10 Impacts_03.27.08" xfId="1666"/>
    <cellStyle name="_Multiple_Ovations Program Template" xfId="1667"/>
    <cellStyle name="_Multiple_P&amp;L Sched" xfId="1668"/>
    <cellStyle name="_Multiple_PacifiCare Health Systems Screening Analysis 02.04.05" xfId="1669"/>
    <cellStyle name="_Multiple_Page 11 - Operating Costs" xfId="1670"/>
    <cellStyle name="_Multiple_pi5" xfId="1671"/>
    <cellStyle name="_Multiple_pi5 2" xfId="1672"/>
    <cellStyle name="_Multiple_pi5 2_Observations" xfId="1673"/>
    <cellStyle name="_Multiple_pi5 3" xfId="1674"/>
    <cellStyle name="_Multiple_pi5_Report 3" xfId="1675"/>
    <cellStyle name="_Multiple_pi5_Sheet2" xfId="1676"/>
    <cellStyle name="_Multiple_pi5_Sheet2_Observations" xfId="1677"/>
    <cellStyle name="_Multiple_pi5_Sheet3" xfId="1678"/>
    <cellStyle name="_Multiple_pi5_Sheet3_Observations" xfId="1679"/>
    <cellStyle name="_Multiple_Pierce County 2+10 revenue forecast SFO" xfId="1680"/>
    <cellStyle name="_Multiple_Pierce County PL 5+7 Pierce Sch A_V4" xfId="1681"/>
    <cellStyle name="_Multiple_Pipeline Rollforward_HSG" xfId="1682"/>
    <cellStyle name="_Multiple_PL Rollforward Template" xfId="1683"/>
    <cellStyle name="_Multiple_PL Summ-Detail_2007" xfId="1684"/>
    <cellStyle name="_Multiple_Productivity Docs" xfId="1685"/>
    <cellStyle name="_Multiple_Revised Downside Case 25 July" xfId="1686"/>
    <cellStyle name="_Multiple_Risk Responsibility Matrix 8.13.04" xfId="1687"/>
    <cellStyle name="_Multiple_Screening Tool - CHA 12.18.05" xfId="1688"/>
    <cellStyle name="_Multiple_SCS 7+5 Capital FCST Template" xfId="1689"/>
    <cellStyle name="_Multiple_SKM Valuation - Consideration Analysis 02.24.05" xfId="1690"/>
    <cellStyle name="_Multiple_SLT Finance Slides_081807" xfId="1691"/>
    <cellStyle name="_Multiple_Status Update Fender 8.02.06" xfId="1692"/>
    <cellStyle name="_Multiple_Supplemental Schedules 1+11 FCST" xfId="1693"/>
    <cellStyle name="_Multiple_Supplemental Schedules UPDATE" xfId="1694"/>
    <cellStyle name="_Multiple_surbid4 cloture" xfId="1695"/>
    <cellStyle name="_Multiple_surbid4 cloture_1" xfId="1696"/>
    <cellStyle name="_Multiple_surbid4 cloture_1_noos 2001 results 11jul01" xfId="1697"/>
    <cellStyle name="_Multiple_tropicos5" xfId="1698"/>
    <cellStyle name="_Multiple_UBH Bi-Weekly 110107_10+2" xfId="1699"/>
    <cellStyle name="_Multiple_v4_Dealcomp_distribution" xfId="1700"/>
    <cellStyle name="_Multiple_valuation report_Sept10b" xfId="1701"/>
    <cellStyle name="_Multiple_voice1.xls Chart 1" xfId="1702"/>
    <cellStyle name="_Multiple_VSTA ODSY 11.17.03" xfId="1703"/>
    <cellStyle name="_Multiple_Wellness 2007 5+7 Forecast" xfId="1704"/>
    <cellStyle name="_Multiple_Worksheet in 2008 Business Plan Review Template_final" xfId="1705"/>
    <cellStyle name="_Multiple_Worksheet in Supplemental Presentation" xfId="1706"/>
    <cellStyle name="_MultipleSpace" xfId="1707"/>
    <cellStyle name="_MultipleSpace_~0577852" xfId="1708"/>
    <cellStyle name="_MultipleSpace_~4026969" xfId="1709"/>
    <cellStyle name="_MultipleSpace_0+12 Care Solutions WD7 1.10.08 v3 - to SCS" xfId="1710"/>
    <cellStyle name="_MultipleSpace_0+12 Forecast" xfId="1711"/>
    <cellStyle name="_MultipleSpace_0+12 HSG FINAL" xfId="1712"/>
    <cellStyle name="_MultipleSpace_10+2 Rollforward template" xfId="1713"/>
    <cellStyle name="_MultipleSpace_2004_2005 EBITDA Bridge" xfId="1714"/>
    <cellStyle name="_MultipleSpace_2004-7-8 v2 Segment Multiple Analysis" xfId="1715"/>
    <cellStyle name="_MultipleSpace_2007 3+9 - Supplemental Schedules" xfId="1716"/>
    <cellStyle name="_MultipleSpace_2007 3+9 Forecast - Disease Solutions V4" xfId="1717"/>
    <cellStyle name="_MultipleSpace_2007 3+9 Margins" xfId="1718"/>
    <cellStyle name="_MultipleSpace_2007 3+9 SUMMARY" xfId="1719"/>
    <cellStyle name="_MultipleSpace_2007 3+9 SUMMARY 04.14.07" xfId="1720"/>
    <cellStyle name="_MultipleSpace_2007 5+7 - Supplemental Schedules (v3)" xfId="1721"/>
    <cellStyle name="_MultipleSpace_2007 5+7 SUMMARY" xfId="1722"/>
    <cellStyle name="_MultipleSpace_2007 7+5 - Supplemental Schedules" xfId="1723"/>
    <cellStyle name="_MultipleSpace_2007 7+5 Revenue Rollforward (URN)" xfId="1724"/>
    <cellStyle name="_MultipleSpace_2007 9+3 Analysis_AP" xfId="1725"/>
    <cellStyle name="_MultipleSpace_2007 Budget - Supplemental Schedules" xfId="1726"/>
    <cellStyle name="_MultipleSpace_2007 Revenue Rollforward - HCDS - 10-18-07" xfId="1727"/>
    <cellStyle name="_MultipleSpace_2007 Revenue Rollforward - HCDS - 11-02-07" xfId="1728"/>
    <cellStyle name="_MultipleSpace_2007_2008_Growth_Slides_11_02" xfId="1729"/>
    <cellStyle name="_MultipleSpace_2008 @ 10+2 FCST" xfId="1730"/>
    <cellStyle name="_MultipleSpace_2008 7+5 Revenue Rollforward (URN)" xfId="1731"/>
    <cellStyle name="_MultipleSpace_2008 Bi weekly Template" xfId="1732"/>
    <cellStyle name="_MultipleSpace_2008 Bi-weekly SHS Best Est. &amp; Rev Rfwd 7-19-07" xfId="1733"/>
    <cellStyle name="_MultipleSpace_2008 Bi-weekly SHS Best Est. &amp; Rev Rfwd 7-26-07" xfId="1734"/>
    <cellStyle name="_MultipleSpace_2008 Bi-weekly SHS Best Est. Rev Rfwd 11-02-07" xfId="1735"/>
    <cellStyle name="_MultipleSpace_2008 Executive Summary" xfId="1736"/>
    <cellStyle name="_MultipleSpace_2008 HCDS Exec Summary" xfId="1737"/>
    <cellStyle name="_MultipleSpace_2008 Pipeline Rollforward_HSG" xfId="1738"/>
    <cellStyle name="_MultipleSpace_2008 Revenue Target 8-17-07 for Heather" xfId="1739"/>
    <cellStyle name="_MultipleSpace_2008 Summary Detail - Dawn and John P." xfId="1740"/>
    <cellStyle name="_MultipleSpace_2008 UBH Best Est  Roll 10+2 080131" xfId="1741"/>
    <cellStyle name="_MultipleSpace_2008 UPLOAD Template EXTERNAL (10+2)" xfId="1742"/>
    <cellStyle name="_MultipleSpace_2008-04 Power Point Load" xfId="1743"/>
    <cellStyle name="_MultipleSpace_2009 2+10 Fcst Template - Schedules A-D.xls;F.xls;H.xls;M-Q use this file" xfId="1744"/>
    <cellStyle name="_MultipleSpace_2009-02 Power Point Load" xfId="1745"/>
    <cellStyle name="_MultipleSpace_2010 2+10_GM FCST" xfId="1746"/>
    <cellStyle name="_MultipleSpace_3+9 known-gap highlevel v4" xfId="1747"/>
    <cellStyle name="_MultipleSpace_3+9 Revenue Forecasting tool - essbase based" xfId="1748"/>
    <cellStyle name="_MultipleSpace_5+7 Preview" xfId="1749"/>
    <cellStyle name="_MultipleSpace_560" xfId="1750"/>
    <cellStyle name="_MultipleSpace_7+5 Int-Ewd-Ext" xfId="1751"/>
    <cellStyle name="_MultipleSpace_7+5 Pipeline Rollforward (ACN)" xfId="1752"/>
    <cellStyle name="_MultipleSpace_7-19-07 SHS CEO Report Final Expanded View" xfId="1753"/>
    <cellStyle name="_MultipleSpace_9+3_Budget Forecast Timeline v2." xfId="1754"/>
    <cellStyle name="_MultipleSpace_A9" xfId="1755"/>
    <cellStyle name="_MultipleSpace_AGP_Screen 03.25.04" xfId="1756"/>
    <cellStyle name="_MultipleSpace_Bi weekly rollforward 11 1 07v2" xfId="1757"/>
    <cellStyle name="_MultipleSpace_Bi weekly rollforward 11 29 08 w DV updates" xfId="1758"/>
    <cellStyle name="_MultipleSpace_Bi weekly rollforward 12-13-07" xfId="1759"/>
    <cellStyle name="_MultipleSpace_Bi weekly rollforward 1-24-08" xfId="1760"/>
    <cellStyle name="_MultipleSpace_Bi weekly rollforward 1-9-08" xfId="1761"/>
    <cellStyle name="_MultipleSpace_Bi weekly rollforward 8.16.07 v1" xfId="1762"/>
    <cellStyle name="_MultipleSpace_Big Customer PL 8+4 Pierce Sch A_V1" xfId="1763"/>
    <cellStyle name="_MultipleSpace_Bi-weekly SHS Best Est. Rev Rfwd 7-05-07" xfId="1764"/>
    <cellStyle name="_MultipleSpace_Bi-weekly SHS Best Est. Rev Rfwd 7-26-07 Final" xfId="1765"/>
    <cellStyle name="_MultipleSpace_Biweekly with Hansen model" xfId="1766"/>
    <cellStyle name="_MultipleSpace_Book1" xfId="1767"/>
    <cellStyle name="_MultipleSpace_Book2" xfId="1768"/>
    <cellStyle name="_MultipleSpace_Bridge - 2008 Revenue Bud" xfId="1769"/>
    <cellStyle name="_MultipleSpace_Bronco 2005 Guidance Summary 01.19.05" xfId="1770"/>
    <cellStyle name="_MultipleSpace_Bronco Screen 10.20.04" xfId="1771"/>
    <cellStyle name="_MultipleSpace_Bronco Screen 7.19.04" xfId="1772"/>
    <cellStyle name="_MultipleSpace_Bronco Screen 8.21.04" xfId="1773"/>
    <cellStyle name="_MultipleSpace_Bronco Ten-Year DCF Model (CD) V2 9.1.04" xfId="1774"/>
    <cellStyle name="_MultipleSpace_CER (41270)" xfId="1775"/>
    <cellStyle name="_MultipleSpace_CHARTERHOUSE OPERATING MODEL- Revised July 25" xfId="1776"/>
    <cellStyle name="_MultipleSpace_Copy of Point BS Variance Analysis (BT Update) 12.16.05" xfId="1777"/>
    <cellStyle name="_MultipleSpace_Copy of Point BS Variance Analysis FINAL 12.19.05 v2" xfId="1778"/>
    <cellStyle name="_MultipleSpace_Cost Savings 5+7" xfId="1779"/>
    <cellStyle name="_MultipleSpace_CRO Public Comps - 4.25.05" xfId="1780"/>
    <cellStyle name="_MultipleSpace_csc" xfId="1781"/>
    <cellStyle name="_MultipleSpace_DCF - 20 Year" xfId="1782"/>
    <cellStyle name="_MultipleSpace_Dental 2008-2010 best estimate model 3+9 version 4-9-07" xfId="1783"/>
    <cellStyle name="_MultipleSpace_Emp-Pay-PS 2006-2007-2008v4" xfId="1784"/>
    <cellStyle name="_MultipleSpace_Essbase load Rev Mem COC by Channel &amp; Customer" xfId="1785"/>
    <cellStyle name="_MultipleSpace_Essbase pull_HSG Consol_prod suite_revised for 7+5FC v2" xfId="1786"/>
    <cellStyle name="_MultipleSpace_Est Stretch" xfId="1787"/>
    <cellStyle name="_MultipleSpace_Federal NOL" xfId="1788"/>
    <cellStyle name="_MultipleSpace_Financial Review 10.02.07" xfId="1789"/>
    <cellStyle name="_MultipleSpace_Financial Review 8.22.07" xfId="1790"/>
    <cellStyle name="_MultipleSpace_Financial Review 8.25.07" xfId="1791"/>
    <cellStyle name="_MultipleSpace_Financial Slides" xfId="1792"/>
    <cellStyle name="_MultipleSpace_First Health Group Detailed Screen 10.14.04" xfId="1793"/>
    <cellStyle name="_MultipleSpace_First Health Model_10_05_04" xfId="1794"/>
    <cellStyle name="_MultipleSpace_FTEs PS 5+7" xfId="1795"/>
    <cellStyle name="_MultipleSpace_Gap Analysis" xfId="1796"/>
    <cellStyle name="_MultipleSpace_GBS Bi_Weekly 02-06-08" xfId="1797"/>
    <cellStyle name="_MultipleSpace_GIS_SCS Cost Control" xfId="1798"/>
    <cellStyle name="_MultipleSpace_GM" xfId="1799"/>
    <cellStyle name="_MultipleSpace_HCDS Exec Summary_v2" xfId="1800"/>
    <cellStyle name="_MultipleSpace_HCDS FTE 5+7 by month" xfId="1801"/>
    <cellStyle name="_MultipleSpace_HCDS Revenue Rollforward (HCDS)" xfId="1802"/>
    <cellStyle name="_MultipleSpace_HD Comps" xfId="1803"/>
    <cellStyle name="_MultipleSpace_Health Care Information Systems Comparable Valuation 4.22.05" xfId="1804"/>
    <cellStyle name="_MultipleSpace_Health Dialog Private Screen 12.13.04" xfId="1805"/>
    <cellStyle name="_MultipleSpace_HNT Screen 04.20.05" xfId="1806"/>
    <cellStyle name="_MultipleSpace_HNT Screen 5.7.04" xfId="1807"/>
    <cellStyle name="_MultipleSpace_HNT Screen 6.16.04" xfId="1808"/>
    <cellStyle name="_MultipleSpace_HSG 2008 Budget Bridge - KLD3" xfId="1809"/>
    <cellStyle name="_MultipleSpace_HSG quarterly" xfId="1810"/>
    <cellStyle name="_MultipleSpace_Int-Ext-EWD - GBS V2" xfId="1811"/>
    <cellStyle name="_MultipleSpace_John Way New and Improved GM Analysis_2009@ 2+10" xfId="1812"/>
    <cellStyle name="_MultipleSpace_Known Rev - Gap Rept 20071102" xfId="1813"/>
    <cellStyle name="_MultipleSpace_lbo_short_form" xfId="1814"/>
    <cellStyle name="_MultipleSpace_Life Science Tools Deal Comp_06_30_03" xfId="1815"/>
    <cellStyle name="_MultipleSpace_Magellan Screen 03.08.05" xfId="1816"/>
    <cellStyle name="_MultipleSpace_Magellan Screen 12.20.04" xfId="1817"/>
    <cellStyle name="_MultipleSpace_Magellan Screen 12.21.04 KJR" xfId="1818"/>
    <cellStyle name="_MultipleSpace_May 2007 Product Reporting - HCDS" xfId="1819"/>
    <cellStyle name="_MultipleSpace_McKesson Screen 1.07.05" xfId="1820"/>
    <cellStyle name="_MultipleSpace_McKesson Screen 1.31.05" xfId="1821"/>
    <cellStyle name="_MultipleSpace_McKesson Screen 4.20.05" xfId="1822"/>
    <cellStyle name="_MultipleSpace_Medicaid" xfId="1823"/>
    <cellStyle name="_MultipleSpace_Medicaid Comps" xfId="1824"/>
    <cellStyle name="_MultipleSpace_Membership" xfId="1825"/>
    <cellStyle name="_MultipleSpace_Membership Analysis 12.13.04" xfId="1826"/>
    <cellStyle name="_MultipleSpace_model for lehman 19jul02" xfId="1827"/>
    <cellStyle name="_MultipleSpace_New Mexico Tax Issue 02.15.05" xfId="1828"/>
    <cellStyle name="_MultipleSpace_NOL Benefit" xfId="1829"/>
    <cellStyle name="_MultipleSpace_noos 2001 results 11jul01" xfId="1830"/>
    <cellStyle name="_MultipleSpace_noos 2001 results 11jul01 2" xfId="1831"/>
    <cellStyle name="_MultipleSpace_noos 2001 results 11jul01 2_Observations" xfId="1832"/>
    <cellStyle name="_MultipleSpace_noos 2001 results 11jul01 3" xfId="1833"/>
    <cellStyle name="_MultipleSpace_noos 2001 results 11jul01_Report 3" xfId="1834"/>
    <cellStyle name="_MultipleSpace_noos 2001 results 11jul01_Sheet2" xfId="1835"/>
    <cellStyle name="_MultipleSpace_noos 2001 results 11jul01_Sheet2_Observations" xfId="1836"/>
    <cellStyle name="_MultipleSpace_noos 2001 results 11jul01_Sheet3" xfId="1837"/>
    <cellStyle name="_MultipleSpace_noos 2001 results 11jul01_Sheet3_Observations" xfId="1838"/>
    <cellStyle name="_MultipleSpace_OptumHealth ACR Targets_110607v2" xfId="1839"/>
    <cellStyle name="_MultipleSpace_Ovations 2+10 Impacts_03.27.08" xfId="1840"/>
    <cellStyle name="_MultipleSpace_Ovations Program Template" xfId="1841"/>
    <cellStyle name="_MultipleSpace_P&amp;L Sched" xfId="1842"/>
    <cellStyle name="_MultipleSpace_PacifiCare Health Systems Screening Analysis 02.04.05" xfId="1843"/>
    <cellStyle name="_MultipleSpace_PacifiCare Health Systems Screening Analysis 11.22.04" xfId="1844"/>
    <cellStyle name="_MultipleSpace_Page 11 - Operating Costs" xfId="1845"/>
    <cellStyle name="_MultipleSpace_PHS P&amp;L Membership and Multiple Comparison 11.22.04" xfId="1846"/>
    <cellStyle name="_MultipleSpace_pi5" xfId="1847"/>
    <cellStyle name="_MultipleSpace_pi5 2" xfId="1848"/>
    <cellStyle name="_MultipleSpace_pi5 2_Observations" xfId="1849"/>
    <cellStyle name="_MultipleSpace_pi5 3" xfId="1850"/>
    <cellStyle name="_MultipleSpace_pi5_Report 3" xfId="1851"/>
    <cellStyle name="_MultipleSpace_pi5_Sheet2" xfId="1852"/>
    <cellStyle name="_MultipleSpace_pi5_Sheet2_Observations" xfId="1853"/>
    <cellStyle name="_MultipleSpace_pi5_Sheet3" xfId="1854"/>
    <cellStyle name="_MultipleSpace_pi5_Sheet3_Observations" xfId="1855"/>
    <cellStyle name="_MultipleSpace_Pierce County 2+10 revenue forecast SFO" xfId="1856"/>
    <cellStyle name="_MultipleSpace_Pierce County PL 5+7 Pierce Sch A_V4" xfId="1857"/>
    <cellStyle name="_MultipleSpace_Pipeline Rollforward_HSG" xfId="1858"/>
    <cellStyle name="_MultipleSpace_PL Rollforward Template" xfId="1859"/>
    <cellStyle name="_MultipleSpace_PL Summ-Detail_2007" xfId="1860"/>
    <cellStyle name="_MultipleSpace_Productivity Docs" xfId="1861"/>
    <cellStyle name="_MultipleSpace_Public Comps 10.27.04 (Updates)" xfId="1862"/>
    <cellStyle name="_MultipleSpace_Public Comps 11.11.04.2005 Versionxls" xfId="1863"/>
    <cellStyle name="_MultipleSpace_Public Comps 4.2.04" xfId="1864"/>
    <cellStyle name="_MultipleSpace_Revised Downside Case 25 July" xfId="1865"/>
    <cellStyle name="_MultipleSpace_Risk Responsibility Matrix 8.13.04" xfId="1866"/>
    <cellStyle name="_MultipleSpace_Screening Tool - CHA 12.18.05" xfId="1867"/>
    <cellStyle name="_MultipleSpace_SCS 7+5 Capital FCST Template" xfId="1868"/>
    <cellStyle name="_MultipleSpace_SKM Valuation - Consideration Analysis 02.24.05" xfId="1869"/>
    <cellStyle name="_MultipleSpace_SLT Finance Slides_081807" xfId="1870"/>
    <cellStyle name="_MultipleSpace_Status Update Fender 8.02.06" xfId="1871"/>
    <cellStyle name="_MultipleSpace_Supplemental Schedules 1+11 FCST" xfId="1872"/>
    <cellStyle name="_MultipleSpace_Supplemental Schedules UPDATE" xfId="1873"/>
    <cellStyle name="_MultipleSpace_surbid4 cloture" xfId="1874"/>
    <cellStyle name="_MultipleSpace_surbid4 cloture_1" xfId="1875"/>
    <cellStyle name="_MultipleSpace_surbid4 cloture_1_noos 2001 results 11jul01" xfId="1876"/>
    <cellStyle name="_MultipleSpace_tropicos5" xfId="1877"/>
    <cellStyle name="_MultipleSpace_Tsunami Comps 11.23.04 v2" xfId="1878"/>
    <cellStyle name="_MultipleSpace_Tsunami Comps2" xfId="1879"/>
    <cellStyle name="_MultipleSpace_TZIX Screen 05.07.04" xfId="1880"/>
    <cellStyle name="_MultipleSpace_UBH Bi-Weekly 110107_10+2" xfId="1881"/>
    <cellStyle name="_MultipleSpace_v4_Dealcomp_distribution" xfId="1882"/>
    <cellStyle name="_MultipleSpace_voice1.xls Chart 1" xfId="1883"/>
    <cellStyle name="_MultipleSpace_VSTA ODSY 11.17.03" xfId="1884"/>
    <cellStyle name="_MultipleSpace_Walgreen Co Screen 03.14.05" xfId="1885"/>
    <cellStyle name="_MultipleSpace_WebMD Screen 01.08.05" xfId="1886"/>
    <cellStyle name="_MultipleSpace_WebMD Screen 01.10.05" xfId="1887"/>
    <cellStyle name="_MultipleSpace_Wellness 2007 5+7 Forecast" xfId="1888"/>
    <cellStyle name="_MultipleSpace_Worksheet in 2008 Business Plan Review Template_final" xfId="1889"/>
    <cellStyle name="_MultipleSpace_Worksheet in Supplemental Presentation" xfId="1890"/>
    <cellStyle name="_New OU Structure - Behavioral" xfId="1891"/>
    <cellStyle name="_New OU Structure - Behavioral 2" xfId="1892"/>
    <cellStyle name="_New OU Structure - Behavioral 2_Observations" xfId="1893"/>
    <cellStyle name="_New OU Structure - Behavioral 3" xfId="1894"/>
    <cellStyle name="_New OU Structure - Behavioral_Report 3" xfId="1895"/>
    <cellStyle name="_New OU Structure - Behavioral_Sheet2" xfId="1896"/>
    <cellStyle name="_New OU Structure - Behavioral_Sheet2_Observations" xfId="1897"/>
    <cellStyle name="_New OU Structure - Behavioral_Sheet3" xfId="1898"/>
    <cellStyle name="_New OU Structure - Behavioral_Sheet3_Observations" xfId="1899"/>
    <cellStyle name="_Operating Model 3rd round - Version 14 - CSFB and Lehman" xfId="1900"/>
    <cellStyle name="_Operating Model 3rd round - Version 14 - CSFB and Lehman 2" xfId="1901"/>
    <cellStyle name="_Operating Model 3rd round - Version 14 - CSFB and Lehman 2_Observations" xfId="1902"/>
    <cellStyle name="_Operating Model 3rd round - Version 14 - CSFB and Lehman 3" xfId="1903"/>
    <cellStyle name="_Operating Model 3rd round - Version 14 - CSFB and Lehman_Bi weekly rollforward 11 29 08 w DV updates" xfId="1904"/>
    <cellStyle name="_Operating Model 3rd round - Version 14 - CSFB and Lehman_Bi weekly rollforward 11 29 08 w DV updates 2" xfId="1905"/>
    <cellStyle name="_Operating Model 3rd round - Version 14 - CSFB and Lehman_Bi weekly rollforward 11 29 08 w DV updates 2_Observations" xfId="1906"/>
    <cellStyle name="_Operating Model 3rd round - Version 14 - CSFB and Lehman_Bi weekly rollforward 11 29 08 w DV updates 3" xfId="1907"/>
    <cellStyle name="_Operating Model 3rd round - Version 14 - CSFB and Lehman_Bi weekly rollforward 11 29 08 w DV updates_Report 3" xfId="1908"/>
    <cellStyle name="_Operating Model 3rd round - Version 14 - CSFB and Lehman_Bi weekly rollforward 11 29 08 w DV updates_Sheet2" xfId="1909"/>
    <cellStyle name="_Operating Model 3rd round - Version 14 - CSFB and Lehman_Bi weekly rollforward 11 29 08 w DV updates_Sheet2_Observations" xfId="1910"/>
    <cellStyle name="_Operating Model 3rd round - Version 14 - CSFB and Lehman_Bi weekly rollforward 11 29 08 w DV updates_Sheet3" xfId="1911"/>
    <cellStyle name="_Operating Model 3rd round - Version 14 - CSFB and Lehman_Bi weekly rollforward 11 29 08 w DV updates_Sheet3_Observations" xfId="1912"/>
    <cellStyle name="_Operating Model 3rd round - Version 14 - CSFB and Lehman_Bi weekly rollforward 12-13-07" xfId="1913"/>
    <cellStyle name="_Operating Model 3rd round - Version 14 - CSFB and Lehman_Bi weekly rollforward 12-13-07 2" xfId="1914"/>
    <cellStyle name="_Operating Model 3rd round - Version 14 - CSFB and Lehman_Bi weekly rollforward 12-13-07 2_Observations" xfId="1915"/>
    <cellStyle name="_Operating Model 3rd round - Version 14 - CSFB and Lehman_Bi weekly rollforward 12-13-07 3" xfId="1916"/>
    <cellStyle name="_Operating Model 3rd round - Version 14 - CSFB and Lehman_Bi weekly rollforward 12-13-07_Report 3" xfId="1917"/>
    <cellStyle name="_Operating Model 3rd round - Version 14 - CSFB and Lehman_Bi weekly rollforward 12-13-07_Sheet2" xfId="1918"/>
    <cellStyle name="_Operating Model 3rd round - Version 14 - CSFB and Lehman_Bi weekly rollforward 12-13-07_Sheet2_Observations" xfId="1919"/>
    <cellStyle name="_Operating Model 3rd round - Version 14 - CSFB and Lehman_Bi weekly rollforward 12-13-07_Sheet3" xfId="1920"/>
    <cellStyle name="_Operating Model 3rd round - Version 14 - CSFB and Lehman_Bi weekly rollforward 12-13-07_Sheet3_Observations" xfId="1921"/>
    <cellStyle name="_Operating Model 3rd round - Version 14 - CSFB and Lehman_Bi weekly rollforward 1-24-08" xfId="1922"/>
    <cellStyle name="_Operating Model 3rd round - Version 14 - CSFB and Lehman_Bi weekly rollforward 1-24-08 2" xfId="1923"/>
    <cellStyle name="_Operating Model 3rd round - Version 14 - CSFB and Lehman_Bi weekly rollforward 1-24-08 2_Observations" xfId="1924"/>
    <cellStyle name="_Operating Model 3rd round - Version 14 - CSFB and Lehman_Bi weekly rollforward 1-24-08 3" xfId="1925"/>
    <cellStyle name="_Operating Model 3rd round - Version 14 - CSFB and Lehman_Bi weekly rollforward 1-24-08_Report 3" xfId="1926"/>
    <cellStyle name="_Operating Model 3rd round - Version 14 - CSFB and Lehman_Bi weekly rollforward 1-24-08_Sheet2" xfId="1927"/>
    <cellStyle name="_Operating Model 3rd round - Version 14 - CSFB and Lehman_Bi weekly rollforward 1-24-08_Sheet2_Observations" xfId="1928"/>
    <cellStyle name="_Operating Model 3rd round - Version 14 - CSFB and Lehman_Bi weekly rollforward 1-24-08_Sheet3" xfId="1929"/>
    <cellStyle name="_Operating Model 3rd round - Version 14 - CSFB and Lehman_Bi weekly rollforward 1-24-08_Sheet3_Observations" xfId="1930"/>
    <cellStyle name="_Operating Model 3rd round - Version 14 - CSFB and Lehman_Bi weekly rollforward 1-9-08" xfId="1931"/>
    <cellStyle name="_Operating Model 3rd round - Version 14 - CSFB and Lehman_Bi weekly rollforward 1-9-08 2" xfId="1932"/>
    <cellStyle name="_Operating Model 3rd round - Version 14 - CSFB and Lehman_Bi weekly rollforward 1-9-08 2_Observations" xfId="1933"/>
    <cellStyle name="_Operating Model 3rd round - Version 14 - CSFB and Lehman_Bi weekly rollforward 1-9-08 3" xfId="1934"/>
    <cellStyle name="_Operating Model 3rd round - Version 14 - CSFB and Lehman_Bi weekly rollforward 1-9-08_Report 3" xfId="1935"/>
    <cellStyle name="_Operating Model 3rd round - Version 14 - CSFB and Lehman_Bi weekly rollforward 1-9-08_Sheet2" xfId="1936"/>
    <cellStyle name="_Operating Model 3rd round - Version 14 - CSFB and Lehman_Bi weekly rollforward 1-9-08_Sheet2_Observations" xfId="1937"/>
    <cellStyle name="_Operating Model 3rd round - Version 14 - CSFB and Lehman_Bi weekly rollforward 1-9-08_Sheet3" xfId="1938"/>
    <cellStyle name="_Operating Model 3rd round - Version 14 - CSFB and Lehman_Bi weekly rollforward 1-9-08_Sheet3_Observations" xfId="1939"/>
    <cellStyle name="_Operating Model 3rd round - Version 14 - CSFB and Lehman_OptumHealth ACR Targets_110607v2" xfId="1940"/>
    <cellStyle name="_Operating Model 3rd round - Version 14 - CSFB and Lehman_OptumHealth ACR Targets_110607v2 2" xfId="1941"/>
    <cellStyle name="_Operating Model 3rd round - Version 14 - CSFB and Lehman_OptumHealth ACR Targets_110607v2 2_Observations" xfId="1942"/>
    <cellStyle name="_Operating Model 3rd round - Version 14 - CSFB and Lehman_OptumHealth ACR Targets_110607v2 3" xfId="1943"/>
    <cellStyle name="_Operating Model 3rd round - Version 14 - CSFB and Lehman_OptumHealth ACR Targets_110607v2_Report 3" xfId="1944"/>
    <cellStyle name="_Operating Model 3rd round - Version 14 - CSFB and Lehman_OptumHealth ACR Targets_110607v2_Sheet2" xfId="1945"/>
    <cellStyle name="_Operating Model 3rd round - Version 14 - CSFB and Lehman_OptumHealth ACR Targets_110607v2_Sheet2_Observations" xfId="1946"/>
    <cellStyle name="_Operating Model 3rd round - Version 14 - CSFB and Lehman_OptumHealth ACR Targets_110607v2_Sheet3" xfId="1947"/>
    <cellStyle name="_Operating Model 3rd round - Version 14 - CSFB and Lehman_OptumHealth ACR Targets_110607v2_Sheet3_Observations" xfId="1948"/>
    <cellStyle name="_Operating Model 3rd round - Version 14 - CSFB and Lehman_Report 3" xfId="1949"/>
    <cellStyle name="_Operating Model 3rd round - Version 14 - CSFB and Lehman_Sheet2" xfId="1950"/>
    <cellStyle name="_Operating Model 3rd round - Version 14 - CSFB and Lehman_Sheet2_Observations" xfId="1951"/>
    <cellStyle name="_Operating Model 3rd round - Version 14 - CSFB and Lehman_Sheet3" xfId="1952"/>
    <cellStyle name="_Operating Model 3rd round - Version 14 - CSFB and Lehman_Sheet3_Observations" xfId="1953"/>
    <cellStyle name="_OptumHealth 2+10 Forecast Template (sent) revised" xfId="1954"/>
    <cellStyle name="_OptumHealth 2+10 Forecast Template (sent) revised 2" xfId="1955"/>
    <cellStyle name="_OptumHealth 2+10 Forecast Template (sent) revised 2_Observations" xfId="1956"/>
    <cellStyle name="_OptumHealth 2+10 Forecast Template (sent) revised 3" xfId="1957"/>
    <cellStyle name="_OptumHealth 2+10 Forecast Template (sent) revised_Report 3" xfId="1958"/>
    <cellStyle name="_OptumHealth 2+10 Forecast Template (sent) revised_Sheet2" xfId="1959"/>
    <cellStyle name="_OptumHealth 2+10 Forecast Template (sent) revised_Sheet2_Observations" xfId="1960"/>
    <cellStyle name="_OptumHealth 2+10 Forecast Template (sent) revised_Sheet3" xfId="1961"/>
    <cellStyle name="_OptumHealth 2+10 Forecast Template (sent) revised_Sheet3_Observations" xfId="1962"/>
    <cellStyle name="_Percent" xfId="1963"/>
    <cellStyle name="_Percent modified" xfId="1964"/>
    <cellStyle name="_Percent modified underline" xfId="1965"/>
    <cellStyle name="_Percent modified underline_Bi weekly rollforward 11 29 08 w DV updates" xfId="1966"/>
    <cellStyle name="_Percent modified underline_Bi weekly rollforward 12-13-07" xfId="1967"/>
    <cellStyle name="_Percent modified underline_Bi weekly rollforward 1-24-08" xfId="1968"/>
    <cellStyle name="_Percent modified underline_Bi weekly rollforward 1-9-08" xfId="1969"/>
    <cellStyle name="_Percent modified underline_OptumHealth ACR Targets_110607v2" xfId="1970"/>
    <cellStyle name="_Percent_~0577852" xfId="1971"/>
    <cellStyle name="_Percent_~4026969" xfId="1972"/>
    <cellStyle name="_Percent_0+12 Care Solutions WD7 1.10.08 v3 - to SCS" xfId="1973"/>
    <cellStyle name="_Percent_0+12 Forecast" xfId="1974"/>
    <cellStyle name="_Percent_0+12 HSG FINAL" xfId="1975"/>
    <cellStyle name="_Percent_10+2 Rollforward template" xfId="1976"/>
    <cellStyle name="_Percent_2004_2005 EBITDA Bridge" xfId="1977"/>
    <cellStyle name="_Percent_2004-7-8 v2 Segment Multiple Analysis" xfId="1978"/>
    <cellStyle name="_Percent_2007 3+9 - Supplemental Schedules" xfId="1979"/>
    <cellStyle name="_Percent_2007 3+9 Forecast - Disease Solutions V4" xfId="1980"/>
    <cellStyle name="_Percent_2007 3+9 Margins" xfId="1981"/>
    <cellStyle name="_Percent_2007 3+9 SUMMARY" xfId="1982"/>
    <cellStyle name="_Percent_2007 3+9 SUMMARY 04.14.07" xfId="1983"/>
    <cellStyle name="_Percent_2007 5+7 - Supplemental Schedules (v3)" xfId="1984"/>
    <cellStyle name="_Percent_2007 5+7 SUMMARY" xfId="1985"/>
    <cellStyle name="_Percent_2007 7+5 - Supplemental Schedules" xfId="1986"/>
    <cellStyle name="_Percent_2007 7+5 Revenue Rollforward (URN)" xfId="1987"/>
    <cellStyle name="_Percent_2007 9+3 Analysis_AP" xfId="1988"/>
    <cellStyle name="_Percent_2007 Budget - Supplemental Schedules" xfId="1989"/>
    <cellStyle name="_Percent_2007 Revenue Rollforward - HCDS - 10-18-07" xfId="1990"/>
    <cellStyle name="_Percent_2007 Revenue Rollforward - HCDS - 11-02-07" xfId="1991"/>
    <cellStyle name="_Percent_2007_2008_Growth_Slides_11_02" xfId="1992"/>
    <cellStyle name="_Percent_2008 @ 10+2 FCST" xfId="1993"/>
    <cellStyle name="_Percent_2008 7+5 Revenue Rollforward (URN)" xfId="1994"/>
    <cellStyle name="_Percent_2008 Bi weekly Template" xfId="1995"/>
    <cellStyle name="_Percent_2008 Bi-weekly SHS Best Est. &amp; Rev Rfwd 7-19-07" xfId="1996"/>
    <cellStyle name="_Percent_2008 Bi-weekly SHS Best Est. &amp; Rev Rfwd 7-26-07" xfId="1997"/>
    <cellStyle name="_Percent_2008 Bi-weekly SHS Best Est. Rev Rfwd 11-02-07" xfId="1998"/>
    <cellStyle name="_Percent_2008 Executive Summary" xfId="1999"/>
    <cellStyle name="_Percent_2008 HCDS Exec Summary" xfId="2000"/>
    <cellStyle name="_Percent_2008 Pipeline Rollforward_HSG" xfId="2001"/>
    <cellStyle name="_Percent_2008 Revenue Target 8-17-07 for Heather" xfId="2002"/>
    <cellStyle name="_Percent_2008 Summary Detail - Dawn and John P." xfId="2003"/>
    <cellStyle name="_Percent_2008 UBH Best Est  Roll 10+2 080131" xfId="2004"/>
    <cellStyle name="_Percent_2008 UPLOAD Template EXTERNAL (10+2)" xfId="2005"/>
    <cellStyle name="_Percent_2008-04 Power Point Load" xfId="2006"/>
    <cellStyle name="_Percent_2009 2+10 Fcst Template - Schedules A-D.xls;F.xls;H.xls;M-Q use this file" xfId="2007"/>
    <cellStyle name="_Percent_2009-02 Power Point Load" xfId="2008"/>
    <cellStyle name="_Percent_2010 2+10_GM FCST" xfId="2009"/>
    <cellStyle name="_Percent_3+9 known-gap highlevel v4" xfId="2010"/>
    <cellStyle name="_Percent_3+9 Revenue Forecasting tool - essbase based" xfId="2011"/>
    <cellStyle name="_Percent_5+7 Preview" xfId="2012"/>
    <cellStyle name="_Percent_560" xfId="2013"/>
    <cellStyle name="_Percent_7+5 Int-Ewd-Ext" xfId="2014"/>
    <cellStyle name="_Percent_7+5 Pipeline Rollforward (ACN)" xfId="2015"/>
    <cellStyle name="_Percent_7-19-07 SHS CEO Report Final Expanded View" xfId="2016"/>
    <cellStyle name="_Percent_9+3_Budget Forecast Timeline v2." xfId="2017"/>
    <cellStyle name="_Percent_A9" xfId="2018"/>
    <cellStyle name="_Percent_AGP_Screen 03.25.04" xfId="2019"/>
    <cellStyle name="_Percent_Bi weekly rollforward 11 1 07v2" xfId="2020"/>
    <cellStyle name="_Percent_Bi weekly rollforward 11 29 08 w DV updates" xfId="2021"/>
    <cellStyle name="_Percent_Bi weekly rollforward 12-13-07" xfId="2022"/>
    <cellStyle name="_Percent_Bi weekly rollforward 1-24-08" xfId="2023"/>
    <cellStyle name="_Percent_Bi weekly rollforward 1-9-08" xfId="2024"/>
    <cellStyle name="_Percent_Bi weekly rollforward 8.16.07 v1" xfId="2025"/>
    <cellStyle name="_Percent_Big Customer PL 8+4 Pierce Sch A_V1" xfId="2026"/>
    <cellStyle name="_Percent_Bi-weekly SHS Best Est. Rev Rfwd 7-05-07" xfId="2027"/>
    <cellStyle name="_Percent_Bi-weekly SHS Best Est. Rev Rfwd 7-26-07 Final" xfId="2028"/>
    <cellStyle name="_Percent_Biweekly with Hansen model" xfId="2029"/>
    <cellStyle name="_Percent_Book1" xfId="2030"/>
    <cellStyle name="_Percent_Book2" xfId="2031"/>
    <cellStyle name="_Percent_Bridge - 2008 Revenue Bud" xfId="2032"/>
    <cellStyle name="_Percent_Bronco 2005 Guidance Summary 01.19.05" xfId="2033"/>
    <cellStyle name="_Percent_Bronco Screen 10.20.04" xfId="2034"/>
    <cellStyle name="_Percent_Bronco Screen 7.19.04" xfId="2035"/>
    <cellStyle name="_Percent_Bronco Screen 8.21.04" xfId="2036"/>
    <cellStyle name="_Percent_Bronco Ten-Year DCF Model (CD) V2 9.1.04" xfId="2037"/>
    <cellStyle name="_Percent_CER (41270)" xfId="2038"/>
    <cellStyle name="_Percent_CHARTERHOUSE OPERATING MODEL- Revised July 25" xfId="2039"/>
    <cellStyle name="_Percent_Copy of Point BS Variance Analysis (BT Update) 12.16.05" xfId="2040"/>
    <cellStyle name="_Percent_Copy of Point BS Variance Analysis FINAL 12.19.05 v2" xfId="2041"/>
    <cellStyle name="_Percent_Cost Savings 5+7" xfId="2042"/>
    <cellStyle name="_Percent_CRO Public Comps - 4.25.05" xfId="2043"/>
    <cellStyle name="_Percent_DCF - 20 Year" xfId="2044"/>
    <cellStyle name="_Percent_Dental 2008-2010 best estimate model 3+9 version 4-9-07" xfId="2045"/>
    <cellStyle name="_Percent_Emp-Pay-PS 2006-2007-2008v4" xfId="2046"/>
    <cellStyle name="_Percent_Essbase load Rev Mem COC by Channel &amp; Customer" xfId="2047"/>
    <cellStyle name="_Percent_Essbase pull_HSG Consol_prod suite_revised for 7+5FC v2" xfId="2048"/>
    <cellStyle name="_Percent_Est Stretch" xfId="2049"/>
    <cellStyle name="_Percent_Federal NOL" xfId="2050"/>
    <cellStyle name="_Percent_Financial Review 10.02.07" xfId="2051"/>
    <cellStyle name="_Percent_Financial Review 8.22.07" xfId="2052"/>
    <cellStyle name="_Percent_Financial Review 8.25.07" xfId="2053"/>
    <cellStyle name="_Percent_Financial Slides" xfId="2054"/>
    <cellStyle name="_Percent_First Health Group Detailed Screen 10.14.04" xfId="2055"/>
    <cellStyle name="_Percent_First Health Model_10_05_04" xfId="2056"/>
    <cellStyle name="_Percent_FTEs PS 5+7" xfId="2057"/>
    <cellStyle name="_Percent_Gap Analysis" xfId="2058"/>
    <cellStyle name="_Percent_GBS Bi_Weekly 02-06-08" xfId="2059"/>
    <cellStyle name="_Percent_GIS_SCS Cost Control" xfId="2060"/>
    <cellStyle name="_Percent_GM" xfId="2061"/>
    <cellStyle name="_Percent_HCDS Exec Summary_v2" xfId="2062"/>
    <cellStyle name="_Percent_HCDS FTE 5+7 by month" xfId="2063"/>
    <cellStyle name="_Percent_HCDS Revenue Rollforward (HCDS)" xfId="2064"/>
    <cellStyle name="_Percent_HD Comps" xfId="2065"/>
    <cellStyle name="_Percent_Health Dialog Private Screen 12.13.04" xfId="2066"/>
    <cellStyle name="_Percent_HNT Screen 04.20.05" xfId="2067"/>
    <cellStyle name="_Percent_HNT Screen 5.7.04" xfId="2068"/>
    <cellStyle name="_Percent_HNT Screen 6.16.04" xfId="2069"/>
    <cellStyle name="_Percent_HSG 2008 Budget Bridge - KLD3" xfId="2070"/>
    <cellStyle name="_Percent_HSG quarterly" xfId="2071"/>
    <cellStyle name="_Percent_Int-Ext-EWD - GBS V2" xfId="2072"/>
    <cellStyle name="_Percent_John Way New and Improved GM Analysis_2009@ 2+10" xfId="2073"/>
    <cellStyle name="_Percent_Known Rev - Gap Rept 20071102" xfId="2074"/>
    <cellStyle name="_Percent_lbo_short_form" xfId="2075"/>
    <cellStyle name="_Percent_Magellan Screen 03.08.05" xfId="2076"/>
    <cellStyle name="_Percent_Magellan Screen 12.20.04" xfId="2077"/>
    <cellStyle name="_Percent_Magellan Screen 12.21.04 KJR" xfId="2078"/>
    <cellStyle name="_Percent_May 2007 Product Reporting - HCDS" xfId="2079"/>
    <cellStyle name="_Percent_McKesson Screen 1.07.05" xfId="2080"/>
    <cellStyle name="_Percent_McKesson Screen 1.31.05" xfId="2081"/>
    <cellStyle name="_Percent_McKesson Screen 4.20.05" xfId="2082"/>
    <cellStyle name="_Percent_Medicaid" xfId="2083"/>
    <cellStyle name="_Percent_Medicaid Comps" xfId="2084"/>
    <cellStyle name="_Percent_Membership" xfId="2085"/>
    <cellStyle name="_Percent_Membership Analysis 12.13.04" xfId="2086"/>
    <cellStyle name="_Percent_model for lehman 19jul02" xfId="2087"/>
    <cellStyle name="_Percent_New Mexico Tax Issue 02.15.05" xfId="2088"/>
    <cellStyle name="_Percent_NOL Benefit" xfId="2089"/>
    <cellStyle name="_Percent_OptumHealth ACR Targets_110607v2" xfId="2090"/>
    <cellStyle name="_Percent_Ovations 2+10 Impacts_03.27.08" xfId="2091"/>
    <cellStyle name="_Percent_Ovations Program Template" xfId="2092"/>
    <cellStyle name="_Percent_P&amp;L Sched" xfId="2093"/>
    <cellStyle name="_Percent_PacifiCare Health Systems Screening Analysis 02.04.05" xfId="2094"/>
    <cellStyle name="_Percent_PacifiCare Health Systems Screening Analysis 11.22.04" xfId="2095"/>
    <cellStyle name="_Percent_Page 11 - Operating Costs" xfId="2096"/>
    <cellStyle name="_Percent_PHS P&amp;L Membership and Multiple Comparison 11.22.04" xfId="2097"/>
    <cellStyle name="_Percent_pi5" xfId="2098"/>
    <cellStyle name="_Percent_pi5 2" xfId="2099"/>
    <cellStyle name="_Percent_pi5 2_Observations" xfId="2100"/>
    <cellStyle name="_Percent_pi5 3" xfId="2101"/>
    <cellStyle name="_Percent_pi5_Report 3" xfId="2102"/>
    <cellStyle name="_Percent_pi5_Sheet2" xfId="2103"/>
    <cellStyle name="_Percent_pi5_Sheet2_Observations" xfId="2104"/>
    <cellStyle name="_Percent_pi5_Sheet3" xfId="2105"/>
    <cellStyle name="_Percent_pi5_Sheet3_Observations" xfId="2106"/>
    <cellStyle name="_Percent_Pierce County 2+10 revenue forecast SFO" xfId="2107"/>
    <cellStyle name="_Percent_Pierce County PL 5+7 Pierce Sch A_V4" xfId="2108"/>
    <cellStyle name="_Percent_Pipeline Rollforward_HSG" xfId="2109"/>
    <cellStyle name="_Percent_PL Rollforward Template" xfId="2110"/>
    <cellStyle name="_Percent_PL Summ-Detail_2007" xfId="2111"/>
    <cellStyle name="_Percent_Productivity Docs" xfId="2112"/>
    <cellStyle name="_Percent_Public Comps 10.27.04 (Updates)" xfId="2113"/>
    <cellStyle name="_Percent_Public Comps 11.11.04.2005 Versionxls" xfId="2114"/>
    <cellStyle name="_Percent_Public Comps 4.2.04" xfId="2115"/>
    <cellStyle name="_Percent_Revised Downside Case 25 July" xfId="2116"/>
    <cellStyle name="_Percent_Risk Responsibility Matrix 8.13.04" xfId="2117"/>
    <cellStyle name="_Percent_Screening Tool - CHA 12.18.05" xfId="2118"/>
    <cellStyle name="_Percent_SCS 7+5 Capital FCST Template" xfId="2119"/>
    <cellStyle name="_Percent_SKM Valuation - Consideration Analysis 02.24.05" xfId="2120"/>
    <cellStyle name="_Percent_SLT Finance Slides_081807" xfId="2121"/>
    <cellStyle name="_Percent_Status Update Fender 8.02.06" xfId="2122"/>
    <cellStyle name="_Percent_Supplemental Schedules 1+11 FCST" xfId="2123"/>
    <cellStyle name="_Percent_Supplemental Schedules UPDATE" xfId="2124"/>
    <cellStyle name="_Percent_surbid4 cloture" xfId="2125"/>
    <cellStyle name="_Percent_surbid4 cloture_noos 2001 results 11jul01" xfId="2126"/>
    <cellStyle name="_Percent_tropicos5" xfId="2127"/>
    <cellStyle name="_Percent_Tsunami Comps 11.23.04 v2" xfId="2128"/>
    <cellStyle name="_Percent_Tsunami Comps2" xfId="2129"/>
    <cellStyle name="_Percent_TZIX Screen 05.07.04" xfId="2130"/>
    <cellStyle name="_Percent_UBH Bi-Weekly 110107_10+2" xfId="2131"/>
    <cellStyle name="_Percent_voice1.xls Chart 1" xfId="2132"/>
    <cellStyle name="_Percent_Walgreen Co Screen 03.14.05" xfId="2133"/>
    <cellStyle name="_Percent_WebMD Screen 01.08.05" xfId="2134"/>
    <cellStyle name="_Percent_WebMD Screen 01.10.05" xfId="2135"/>
    <cellStyle name="_Percent_Wellness 2007 5+7 Forecast" xfId="2136"/>
    <cellStyle name="_Percent_Worksheet in 2008 Business Plan Review Template_final" xfId="2137"/>
    <cellStyle name="_Percent_Worksheet in Supplemental Presentation" xfId="2138"/>
    <cellStyle name="_PercentSpace" xfId="2139"/>
    <cellStyle name="_PercentSpace_~0577852" xfId="2140"/>
    <cellStyle name="_PercentSpace_~4026969" xfId="2141"/>
    <cellStyle name="_PercentSpace_0+12 Care Solutions WD7 1.10.08 v3 - to SCS" xfId="2142"/>
    <cellStyle name="_PercentSpace_0+12 Forecast" xfId="2143"/>
    <cellStyle name="_PercentSpace_0+12 HSG FINAL" xfId="2144"/>
    <cellStyle name="_PercentSpace_10+2 Rollforward template" xfId="2145"/>
    <cellStyle name="_PercentSpace_2004_2005 EBITDA Bridge" xfId="2146"/>
    <cellStyle name="_PercentSpace_2004-7-8 v2 Segment Multiple Analysis" xfId="2147"/>
    <cellStyle name="_PercentSpace_2007 3+9 - Supplemental Schedules" xfId="2148"/>
    <cellStyle name="_PercentSpace_2007 3+9 Forecast - Disease Solutions V4" xfId="2149"/>
    <cellStyle name="_PercentSpace_2007 3+9 Margins" xfId="2150"/>
    <cellStyle name="_PercentSpace_2007 3+9 SUMMARY" xfId="2151"/>
    <cellStyle name="_PercentSpace_2007 3+9 SUMMARY 04.14.07" xfId="2152"/>
    <cellStyle name="_PercentSpace_2007 5+7 - Supplemental Schedules (v3)" xfId="2153"/>
    <cellStyle name="_PercentSpace_2007 5+7 SUMMARY" xfId="2154"/>
    <cellStyle name="_PercentSpace_2007 7+5 - Supplemental Schedules" xfId="2155"/>
    <cellStyle name="_PercentSpace_2007 7+5 Revenue Rollforward (URN)" xfId="2156"/>
    <cellStyle name="_PercentSpace_2007 9+3 Analysis_AP" xfId="2157"/>
    <cellStyle name="_PercentSpace_2007 Budget - Supplemental Schedules" xfId="2158"/>
    <cellStyle name="_PercentSpace_2007 Revenue Rollforward - HCDS - 10-18-07" xfId="2159"/>
    <cellStyle name="_PercentSpace_2007 Revenue Rollforward - HCDS - 11-02-07" xfId="2160"/>
    <cellStyle name="_PercentSpace_2007_2008_Growth_Slides_11_02" xfId="2161"/>
    <cellStyle name="_PercentSpace_2008 @ 10+2 FCST" xfId="2162"/>
    <cellStyle name="_PercentSpace_2008 7+5 Revenue Rollforward (URN)" xfId="2163"/>
    <cellStyle name="_PercentSpace_2008 Bi weekly Template" xfId="2164"/>
    <cellStyle name="_PercentSpace_2008 Bi-weekly SHS Best Est. &amp; Rev Rfwd 7-19-07" xfId="2165"/>
    <cellStyle name="_PercentSpace_2008 Bi-weekly SHS Best Est. &amp; Rev Rfwd 7-26-07" xfId="2166"/>
    <cellStyle name="_PercentSpace_2008 Bi-weekly SHS Best Est. Rev Rfwd 11-02-07" xfId="2167"/>
    <cellStyle name="_PercentSpace_2008 Executive Summary" xfId="2168"/>
    <cellStyle name="_PercentSpace_2008 HCDS Exec Summary" xfId="2169"/>
    <cellStyle name="_PercentSpace_2008 Pipeline Rollforward_HSG" xfId="2170"/>
    <cellStyle name="_PercentSpace_2008 Revenue Target 8-17-07 for Heather" xfId="2171"/>
    <cellStyle name="_PercentSpace_2008 Summary Detail - Dawn and John P." xfId="2172"/>
    <cellStyle name="_PercentSpace_2008 UBH Best Est  Roll 10+2 080131" xfId="2173"/>
    <cellStyle name="_PercentSpace_2008 UPLOAD Template EXTERNAL (10+2)" xfId="2174"/>
    <cellStyle name="_PercentSpace_2008-04 Power Point Load" xfId="2175"/>
    <cellStyle name="_PercentSpace_2009 2+10 Fcst Template - Schedules A-D.xls;F.xls;H.xls;M-Q use this file" xfId="2176"/>
    <cellStyle name="_PercentSpace_2009-02 Power Point Load" xfId="2177"/>
    <cellStyle name="_PercentSpace_2010 2+10_GM FCST" xfId="2178"/>
    <cellStyle name="_PercentSpace_3+9 known-gap highlevel v4" xfId="2179"/>
    <cellStyle name="_PercentSpace_3+9 Revenue Forecasting tool - essbase based" xfId="2180"/>
    <cellStyle name="_PercentSpace_5+7 Preview" xfId="2181"/>
    <cellStyle name="_PercentSpace_560" xfId="2182"/>
    <cellStyle name="_PercentSpace_7+5 Int-Ewd-Ext" xfId="2183"/>
    <cellStyle name="_PercentSpace_7+5 Pipeline Rollforward (ACN)" xfId="2184"/>
    <cellStyle name="_PercentSpace_7-19-07 SHS CEO Report Final Expanded View" xfId="2185"/>
    <cellStyle name="_PercentSpace_9+3_Budget Forecast Timeline v2." xfId="2186"/>
    <cellStyle name="_PercentSpace_A9" xfId="2187"/>
    <cellStyle name="_PercentSpace_AGP_Screen 03.25.04" xfId="2188"/>
    <cellStyle name="_PercentSpace_Bi weekly rollforward 11 1 07v2" xfId="2189"/>
    <cellStyle name="_PercentSpace_Bi weekly rollforward 11 29 08 w DV updates" xfId="2190"/>
    <cellStyle name="_PercentSpace_Bi weekly rollforward 12-13-07" xfId="2191"/>
    <cellStyle name="_PercentSpace_Bi weekly rollforward 1-24-08" xfId="2192"/>
    <cellStyle name="_PercentSpace_Bi weekly rollforward 1-9-08" xfId="2193"/>
    <cellStyle name="_PercentSpace_Bi weekly rollforward 8.16.07 v1" xfId="2194"/>
    <cellStyle name="_PercentSpace_Big Customer PL 8+4 Pierce Sch A_V1" xfId="2195"/>
    <cellStyle name="_PercentSpace_Bi-weekly SHS Best Est. Rev Rfwd 7-05-07" xfId="2196"/>
    <cellStyle name="_PercentSpace_Bi-weekly SHS Best Est. Rev Rfwd 7-26-07 Final" xfId="2197"/>
    <cellStyle name="_PercentSpace_Biweekly with Hansen model" xfId="2198"/>
    <cellStyle name="_PercentSpace_Book1" xfId="2199"/>
    <cellStyle name="_PercentSpace_Book2" xfId="2200"/>
    <cellStyle name="_PercentSpace_Bridge - 2008 Revenue Bud" xfId="2201"/>
    <cellStyle name="_PercentSpace_Bronco 2005 Guidance Summary 01.19.05" xfId="2202"/>
    <cellStyle name="_PercentSpace_Bronco Screen 10.20.04" xfId="2203"/>
    <cellStyle name="_PercentSpace_Bronco Screen 7.19.04" xfId="2204"/>
    <cellStyle name="_PercentSpace_Bronco Screen 8.21.04" xfId="2205"/>
    <cellStyle name="_PercentSpace_Bronco Ten-Year DCF Model (CD) V2 9.1.04" xfId="2206"/>
    <cellStyle name="_PercentSpace_CER (41270)" xfId="2207"/>
    <cellStyle name="_PercentSpace_CHARTERHOUSE OPERATING MODEL- Revised July 25" xfId="2208"/>
    <cellStyle name="_PercentSpace_Copy of Point BS Variance Analysis (BT Update) 12.16.05" xfId="2209"/>
    <cellStyle name="_PercentSpace_Copy of Point BS Variance Analysis FINAL 12.19.05 v2" xfId="2210"/>
    <cellStyle name="_PercentSpace_Cost Savings 5+7" xfId="2211"/>
    <cellStyle name="_PercentSpace_CRO Public Comps - 4.25.05" xfId="2212"/>
    <cellStyle name="_PercentSpace_DCF - 20 Year" xfId="2213"/>
    <cellStyle name="_PercentSpace_Dental 2008-2010 best estimate model 3+9 version 4-9-07" xfId="2214"/>
    <cellStyle name="_PercentSpace_Emp-Pay-PS 2006-2007-2008v4" xfId="2215"/>
    <cellStyle name="_PercentSpace_Essbase load Rev Mem COC by Channel &amp; Customer" xfId="2216"/>
    <cellStyle name="_PercentSpace_Essbase pull_HSG Consol_prod suite_revised for 7+5FC v2" xfId="2217"/>
    <cellStyle name="_PercentSpace_Est Stretch" xfId="2218"/>
    <cellStyle name="_PercentSpace_Federal NOL" xfId="2219"/>
    <cellStyle name="_PercentSpace_Financial Review 10.02.07" xfId="2220"/>
    <cellStyle name="_PercentSpace_Financial Review 8.22.07" xfId="2221"/>
    <cellStyle name="_PercentSpace_Financial Review 8.25.07" xfId="2222"/>
    <cellStyle name="_PercentSpace_Financial Slides" xfId="2223"/>
    <cellStyle name="_PercentSpace_First Health Group Detailed Screen 10.14.04" xfId="2224"/>
    <cellStyle name="_PercentSpace_First Health Model_10_05_04" xfId="2225"/>
    <cellStyle name="_PercentSpace_FTEs PS 5+7" xfId="2226"/>
    <cellStyle name="_PercentSpace_Gap Analysis" xfId="2227"/>
    <cellStyle name="_PercentSpace_GBS Bi_Weekly 02-06-08" xfId="2228"/>
    <cellStyle name="_PercentSpace_GIS_SCS Cost Control" xfId="2229"/>
    <cellStyle name="_PercentSpace_GM" xfId="2230"/>
    <cellStyle name="_PercentSpace_HCDS Exec Summary_v2" xfId="2231"/>
    <cellStyle name="_PercentSpace_HCDS FTE 5+7 by month" xfId="2232"/>
    <cellStyle name="_PercentSpace_HCDS Revenue Rollforward (HCDS)" xfId="2233"/>
    <cellStyle name="_PercentSpace_HD Comps" xfId="2234"/>
    <cellStyle name="_PercentSpace_Health Dialog Private Screen 12.13.04" xfId="2235"/>
    <cellStyle name="_PercentSpace_HNT Screen 04.20.05" xfId="2236"/>
    <cellStyle name="_PercentSpace_HNT Screen 5.7.04" xfId="2237"/>
    <cellStyle name="_PercentSpace_HNT Screen 6.16.04" xfId="2238"/>
    <cellStyle name="_PercentSpace_HSG 2008 Budget Bridge - KLD3" xfId="2239"/>
    <cellStyle name="_PercentSpace_HSG quarterly" xfId="2240"/>
    <cellStyle name="_PercentSpace_Int-Ext-EWD - GBS V2" xfId="2241"/>
    <cellStyle name="_PercentSpace_John Way New and Improved GM Analysis_2009@ 2+10" xfId="2242"/>
    <cellStyle name="_PercentSpace_Known Rev - Gap Rept 20071102" xfId="2243"/>
    <cellStyle name="_PercentSpace_lbo_short_form" xfId="2244"/>
    <cellStyle name="_PercentSpace_Magellan Screen 03.08.05" xfId="2245"/>
    <cellStyle name="_PercentSpace_Magellan Screen 12.20.04" xfId="2246"/>
    <cellStyle name="_PercentSpace_Magellan Screen 12.21.04 KJR" xfId="2247"/>
    <cellStyle name="_PercentSpace_May 2007 Product Reporting - HCDS" xfId="2248"/>
    <cellStyle name="_PercentSpace_McKesson Screen 1.07.05" xfId="2249"/>
    <cellStyle name="_PercentSpace_McKesson Screen 1.31.05" xfId="2250"/>
    <cellStyle name="_PercentSpace_McKesson Screen 4.20.05" xfId="2251"/>
    <cellStyle name="_PercentSpace_Medicaid" xfId="2252"/>
    <cellStyle name="_PercentSpace_Medicaid Comps" xfId="2253"/>
    <cellStyle name="_PercentSpace_Membership" xfId="2254"/>
    <cellStyle name="_PercentSpace_Membership Analysis 12.13.04" xfId="2255"/>
    <cellStyle name="_PercentSpace_model for lehman 19jul02" xfId="2256"/>
    <cellStyle name="_PercentSpace_New Mexico Tax Issue 02.15.05" xfId="2257"/>
    <cellStyle name="_PercentSpace_NOL Benefit" xfId="2258"/>
    <cellStyle name="_PercentSpace_OptumHealth ACR Targets_110607v2" xfId="2259"/>
    <cellStyle name="_PercentSpace_Ovations 2+10 Impacts_03.27.08" xfId="2260"/>
    <cellStyle name="_PercentSpace_Ovations Program Template" xfId="2261"/>
    <cellStyle name="_PercentSpace_P&amp;L Sched" xfId="2262"/>
    <cellStyle name="_PercentSpace_PacifiCare Health Systems Screening Analysis 02.04.05" xfId="2263"/>
    <cellStyle name="_PercentSpace_PacifiCare Health Systems Screening Analysis 11.22.04" xfId="2264"/>
    <cellStyle name="_PercentSpace_Page 11 - Operating Costs" xfId="2265"/>
    <cellStyle name="_PercentSpace_PHS P&amp;L Membership and Multiple Comparison 11.22.04" xfId="2266"/>
    <cellStyle name="_PercentSpace_pi5" xfId="2267"/>
    <cellStyle name="_PercentSpace_pi5 2" xfId="2268"/>
    <cellStyle name="_PercentSpace_pi5 2_Observations" xfId="2269"/>
    <cellStyle name="_PercentSpace_pi5 3" xfId="2270"/>
    <cellStyle name="_PercentSpace_pi5_Report 3" xfId="2271"/>
    <cellStyle name="_PercentSpace_pi5_Sheet2" xfId="2272"/>
    <cellStyle name="_PercentSpace_pi5_Sheet2_Observations" xfId="2273"/>
    <cellStyle name="_PercentSpace_pi5_Sheet3" xfId="2274"/>
    <cellStyle name="_PercentSpace_pi5_Sheet3_Observations" xfId="2275"/>
    <cellStyle name="_PercentSpace_Pierce County 2+10 revenue forecast SFO" xfId="2276"/>
    <cellStyle name="_PercentSpace_Pierce County PL 5+7 Pierce Sch A_V4" xfId="2277"/>
    <cellStyle name="_PercentSpace_Pipeline Rollforward_HSG" xfId="2278"/>
    <cellStyle name="_PercentSpace_PL Rollforward Template" xfId="2279"/>
    <cellStyle name="_PercentSpace_PL Summ-Detail_2007" xfId="2280"/>
    <cellStyle name="_PercentSpace_Productivity Docs" xfId="2281"/>
    <cellStyle name="_PercentSpace_Public Comps 10.27.04 (Updates)" xfId="2282"/>
    <cellStyle name="_PercentSpace_Public Comps 11.11.04.2005 Versionxls" xfId="2283"/>
    <cellStyle name="_PercentSpace_Public Comps 4.2.04" xfId="2284"/>
    <cellStyle name="_PercentSpace_Revised Downside Case 25 July" xfId="2285"/>
    <cellStyle name="_PercentSpace_Risk Responsibility Matrix 8.13.04" xfId="2286"/>
    <cellStyle name="_PercentSpace_Screening Tool - CHA 12.18.05" xfId="2287"/>
    <cellStyle name="_PercentSpace_SCS 7+5 Capital FCST Template" xfId="2288"/>
    <cellStyle name="_PercentSpace_SKM Valuation - Consideration Analysis 02.24.05" xfId="2289"/>
    <cellStyle name="_PercentSpace_SLT Finance Slides_081807" xfId="2290"/>
    <cellStyle name="_PercentSpace_Status Update Fender 8.02.06" xfId="2291"/>
    <cellStyle name="_PercentSpace_Supplemental Schedules 1+11 FCST" xfId="2292"/>
    <cellStyle name="_PercentSpace_Supplemental Schedules UPDATE" xfId="2293"/>
    <cellStyle name="_PercentSpace_surbid4 cloture" xfId="2294"/>
    <cellStyle name="_PercentSpace_surbid4 cloture_1" xfId="2295"/>
    <cellStyle name="_PercentSpace_surbid4 cloture_1_noos 2001 results 11jul01" xfId="2296"/>
    <cellStyle name="_PercentSpace_surbid4 cloture_noos 2001 results 11jul01" xfId="2297"/>
    <cellStyle name="_PercentSpace_tropicos5" xfId="2298"/>
    <cellStyle name="_PercentSpace_Tsunami Comps 11.23.04 v2" xfId="2299"/>
    <cellStyle name="_PercentSpace_Tsunami Comps2" xfId="2300"/>
    <cellStyle name="_PercentSpace_TZIX Screen 05.07.04" xfId="2301"/>
    <cellStyle name="_PercentSpace_UBH Bi-Weekly 110107_10+2" xfId="2302"/>
    <cellStyle name="_PercentSpace_voice1.xls Chart 1" xfId="2303"/>
    <cellStyle name="_PercentSpace_Walgreen Co Screen 03.14.05" xfId="2304"/>
    <cellStyle name="_PercentSpace_WebMD Screen 01.08.05" xfId="2305"/>
    <cellStyle name="_PercentSpace_WebMD Screen 01.10.05" xfId="2306"/>
    <cellStyle name="_PercentSpace_Wellness 2007 5+7 Forecast" xfId="2307"/>
    <cellStyle name="_PercentSpace_Worksheet in 2008 Business Plan Review Template_final" xfId="2308"/>
    <cellStyle name="_PercentSpace_Worksheet in Supplemental Presentation" xfId="2309"/>
    <cellStyle name="_Pierce County PL 5+7 Pierce Sch A_V4" xfId="2310"/>
    <cellStyle name="_Pierce County PL 5+7 Pierce Sch A_V4 2" xfId="2311"/>
    <cellStyle name="_Pierce County PL 5+7 Pierce Sch A_V4 2_Observations" xfId="2312"/>
    <cellStyle name="_Pierce County PL 5+7 Pierce Sch A_V4 3" xfId="2313"/>
    <cellStyle name="_Pierce County PL 5+7 Pierce Sch A_V4_Report 3" xfId="2314"/>
    <cellStyle name="_Pierce County PL 5+7 Pierce Sch A_V4_Sheet2" xfId="2315"/>
    <cellStyle name="_Pierce County PL 5+7 Pierce Sch A_V4_Sheet2_Observations" xfId="2316"/>
    <cellStyle name="_Pierce County PL 5+7 Pierce Sch A_V4_Sheet3" xfId="2317"/>
    <cellStyle name="_Pierce County PL 5+7 Pierce Sch A_V4_Sheet3_Observations" xfId="2318"/>
    <cellStyle name="_Pierce County WA Pricing 10-30-08 Final" xfId="2319"/>
    <cellStyle name="_Pierce County WA Pricing 10-30-08 Final 2" xfId="2320"/>
    <cellStyle name="_Pierce County WA Pricing 10-30-08 Final 2_Observations" xfId="2321"/>
    <cellStyle name="_Pierce County WA Pricing 10-30-08 Final 3" xfId="2322"/>
    <cellStyle name="_Pierce County WA Pricing 10-30-08 Final_Report 3" xfId="2323"/>
    <cellStyle name="_Pierce County WA Pricing 10-30-08 Final_Sheet2" xfId="2324"/>
    <cellStyle name="_Pierce County WA Pricing 10-30-08 Final_Sheet2_Observations" xfId="2325"/>
    <cellStyle name="_Pierce County WA Pricing 10-30-08 Final_Sheet3" xfId="2326"/>
    <cellStyle name="_Pierce County WA Pricing 10-30-08 Final_Sheet3_Observations" xfId="2327"/>
    <cellStyle name="_Pierce County WA Pricing 9-24-09 Rev Staff" xfId="2328"/>
    <cellStyle name="_Pierce County WA Pricing 9-24-09 Rev Staff 2" xfId="2329"/>
    <cellStyle name="_Pierce County WA Pricing 9-24-09 Rev Staff 2_Observations" xfId="2330"/>
    <cellStyle name="_Pierce County WA Pricing 9-24-09 Rev Staff 3" xfId="2331"/>
    <cellStyle name="_Pierce County WA Pricing 9-24-09 Rev Staff_Report 3" xfId="2332"/>
    <cellStyle name="_Pierce County WA Pricing 9-24-09 Rev Staff_Sheet2" xfId="2333"/>
    <cellStyle name="_Pierce County WA Pricing 9-24-09 Rev Staff_Sheet2_Observations" xfId="2334"/>
    <cellStyle name="_Pierce County WA Pricing 9-24-09 Rev Staff_Sheet3" xfId="2335"/>
    <cellStyle name="_Pierce County WA Pricing 9-24-09 Rev Staff_Sheet3_Observations" xfId="2336"/>
    <cellStyle name="_Pierce Pricing Revised P&amp;L 2-11-09" xfId="2337"/>
    <cellStyle name="_Pierce Pricing Revised P&amp;L 2-11-09 2" xfId="2338"/>
    <cellStyle name="_Pierce Pricing Revised P&amp;L 2-11-09 2_Observations" xfId="2339"/>
    <cellStyle name="_Pierce Pricing Revised P&amp;L 2-11-09 3" xfId="2340"/>
    <cellStyle name="_Pierce Pricing Revised P&amp;L 2-11-09_Report 3" xfId="2341"/>
    <cellStyle name="_Pierce Pricing Revised P&amp;L 2-11-09_Sheet2" xfId="2342"/>
    <cellStyle name="_Pierce Pricing Revised P&amp;L 2-11-09_Sheet2_Observations" xfId="2343"/>
    <cellStyle name="_Pierce Pricing Revised P&amp;L 2-11-09_Sheet3" xfId="2344"/>
    <cellStyle name="_Pierce Pricing Revised P&amp;L 2-11-09_Sheet3_Observations" xfId="2345"/>
    <cellStyle name="_Prelim Department Mapping_4" xfId="2346"/>
    <cellStyle name="_Prelim Department Mapping_4 2" xfId="2347"/>
    <cellStyle name="_Prelim Department Mapping_4 2_Observations" xfId="2348"/>
    <cellStyle name="_Prelim Department Mapping_4 3" xfId="2349"/>
    <cellStyle name="_Prelim Department Mapping_4_Report 3" xfId="2350"/>
    <cellStyle name="_Prelim Department Mapping_4_Sheet2" xfId="2351"/>
    <cellStyle name="_Prelim Department Mapping_4_Sheet2_Observations" xfId="2352"/>
    <cellStyle name="_Prelim Department Mapping_4_Sheet3" xfId="2353"/>
    <cellStyle name="_Prelim Department Mapping_4_Sheet3_Observations" xfId="2354"/>
    <cellStyle name="_Productivity" xfId="2355"/>
    <cellStyle name="_Productivity 2" xfId="2356"/>
    <cellStyle name="_Productivity 2_Observations" xfId="2357"/>
    <cellStyle name="_Productivity 3" xfId="2358"/>
    <cellStyle name="_Productivity_Report 3" xfId="2359"/>
    <cellStyle name="_Productivity_Sheet2" xfId="2360"/>
    <cellStyle name="_Productivity_Sheet2_Observations" xfId="2361"/>
    <cellStyle name="_Productivity_Sheet3" xfId="2362"/>
    <cellStyle name="_Productivity_Sheet3_Observations" xfId="2363"/>
    <cellStyle name="_PS 9.0 Exp Review" xfId="2364"/>
    <cellStyle name="_PS 9.0 Exp Review 2" xfId="2365"/>
    <cellStyle name="_PS 9.0 Exp Review 2_Observations" xfId="2366"/>
    <cellStyle name="_PS 9.0 Exp Review 3" xfId="2367"/>
    <cellStyle name="_PS 9.0 Exp Review_Report 3" xfId="2368"/>
    <cellStyle name="_PS 9.0 Exp Review_Sheet2" xfId="2369"/>
    <cellStyle name="_PS 9.0 Exp Review_Sheet2_Observations" xfId="2370"/>
    <cellStyle name="_PS 9.0 Exp Review_Sheet3" xfId="2371"/>
    <cellStyle name="_PS 9.0 Exp Review_Sheet3_Observations" xfId="2372"/>
    <cellStyle name="_PS staff rprtng line 2009" xfId="2373"/>
    <cellStyle name="_PS staff rprtng line 2009 2" xfId="2374"/>
    <cellStyle name="_PS staff rprtng line 2009 2_Observations" xfId="2375"/>
    <cellStyle name="_PS staff rprtng line 2009 3" xfId="2376"/>
    <cellStyle name="_PS staff rprtng line 2009_Report 3" xfId="2377"/>
    <cellStyle name="_PS staff rprtng line 2009_Sheet2" xfId="2378"/>
    <cellStyle name="_PS staff rprtng line 2009_Sheet2_Observations" xfId="2379"/>
    <cellStyle name="_PS staff rprtng line 2009_Sheet3" xfId="2380"/>
    <cellStyle name="_PS staff rprtng line 2009_Sheet3_Observations" xfId="2381"/>
    <cellStyle name="_Renewal Status List - UBH w EAP 080926" xfId="2382"/>
    <cellStyle name="_Renewal Status List - UBH w EAP 080926 2" xfId="2383"/>
    <cellStyle name="_Renewal Status List - UBH w EAP 080926 2_Observations" xfId="2384"/>
    <cellStyle name="_Renewal Status List - UBH w EAP 080926 3" xfId="2385"/>
    <cellStyle name="_Renewal Status List - UBH w EAP 080926_Report 3" xfId="2386"/>
    <cellStyle name="_Renewal Status List - UBH w EAP 080926_Sheet2" xfId="2387"/>
    <cellStyle name="_Renewal Status List - UBH w EAP 080926_Sheet2_Observations" xfId="2388"/>
    <cellStyle name="_Renewal Status List - UBH w EAP 080926_Sheet3" xfId="2389"/>
    <cellStyle name="_Renewal Status List - UBH w EAP 080926_Sheet3_Observations" xfId="2390"/>
    <cellStyle name="_Revenue Summary 06-07-08" xfId="2391"/>
    <cellStyle name="_Revenue Summary 06-07-08 2" xfId="2392"/>
    <cellStyle name="_Revenue Summary 06-07-08 2_Observations" xfId="2393"/>
    <cellStyle name="_Revenue Summary 06-07-08 3" xfId="2394"/>
    <cellStyle name="_Revenue Summary 06-07-08_Report 3" xfId="2395"/>
    <cellStyle name="_Revenue Summary 06-07-08_Sheet2" xfId="2396"/>
    <cellStyle name="_Revenue Summary 06-07-08_Sheet2_Observations" xfId="2397"/>
    <cellStyle name="_Revenue Summary 06-07-08_Sheet3" xfId="2398"/>
    <cellStyle name="_Revenue Summary 06-07-08_Sheet3_Observations" xfId="2399"/>
    <cellStyle name="_SCS 5+7 BU Capital tempate" xfId="2400"/>
    <cellStyle name="_SCS 5+7 BU Capital tempate 2" xfId="2401"/>
    <cellStyle name="_SCS 5+7 BU Capital tempate 2_Observations" xfId="2402"/>
    <cellStyle name="_SCS 5+7 BU Capital tempate 3" xfId="2403"/>
    <cellStyle name="_SCS 5+7 BU Capital tempate_Report 3" xfId="2404"/>
    <cellStyle name="_SCS 5+7 BU Capital tempate_Sheet2" xfId="2405"/>
    <cellStyle name="_SCS 5+7 BU Capital tempate_Sheet2_Observations" xfId="2406"/>
    <cellStyle name="_SCS 5+7 BU Capital tempate_Sheet3" xfId="2407"/>
    <cellStyle name="_SCS 5+7 BU Capital tempate_Sheet3_Observations" xfId="2408"/>
    <cellStyle name="_SCS 7+5 Capital FCST Template" xfId="2409"/>
    <cellStyle name="_SCS 7+5 Capital FCST Template 2" xfId="2410"/>
    <cellStyle name="_SCS 7+5 Capital FCST Template 2_Observations" xfId="2411"/>
    <cellStyle name="_SCS 7+5 Capital FCST Template 3" xfId="2412"/>
    <cellStyle name="_SCS 7+5 Capital FCST Template_Report 3" xfId="2413"/>
    <cellStyle name="_SCS 7+5 Capital FCST Template_Sheet2" xfId="2414"/>
    <cellStyle name="_SCS 7+5 Capital FCST Template_Sheet2_Observations" xfId="2415"/>
    <cellStyle name="_SCS 7+5 Capital FCST Template_Sheet3" xfId="2416"/>
    <cellStyle name="_SCS 7+5 Capital FCST Template_Sheet3_Observations" xfId="2417"/>
    <cellStyle name="_Sep PS Ext Rev" xfId="2418"/>
    <cellStyle name="_Sep PS Ext Rev 2" xfId="2419"/>
    <cellStyle name="_Sep PS Ext Rev 2_Observations" xfId="2420"/>
    <cellStyle name="_Sep PS Ext Rev 3" xfId="2421"/>
    <cellStyle name="_Sep PS Ext Rev_Report 3" xfId="2422"/>
    <cellStyle name="_Sep PS Ext Rev_Sheet2" xfId="2423"/>
    <cellStyle name="_Sep PS Ext Rev_Sheet2_Observations" xfId="2424"/>
    <cellStyle name="_Sep PS Ext Rev_Sheet3" xfId="2425"/>
    <cellStyle name="_Sep PS Ext Rev_Sheet3_Observations" xfId="2426"/>
    <cellStyle name="_September 2008 FLASH_Updated for Actual_WD3 AM" xfId="2427"/>
    <cellStyle name="_September 2008 FLASH_Updated for Actual_WD3 AM 2" xfId="2428"/>
    <cellStyle name="_September 2008 FLASH_Updated for Actual_WD3 AM 2_Observations" xfId="2429"/>
    <cellStyle name="_September 2008 FLASH_Updated for Actual_WD3 AM 3" xfId="2430"/>
    <cellStyle name="_September 2008 FLASH_Updated for Actual_WD3 AM_Report 3" xfId="2431"/>
    <cellStyle name="_September 2008 FLASH_Updated for Actual_WD3 AM_Sheet2" xfId="2432"/>
    <cellStyle name="_September 2008 FLASH_Updated for Actual_WD3 AM_Sheet2_Observations" xfId="2433"/>
    <cellStyle name="_September 2008 FLASH_Updated for Actual_WD3 AM_Sheet3" xfId="2434"/>
    <cellStyle name="_September 2008 FLASH_Updated for Actual_WD3 AM_Sheet3_Observations" xfId="2435"/>
    <cellStyle name="_Staffing Deep Dive" xfId="2436"/>
    <cellStyle name="_Staffing Deep Dive 2" xfId="2437"/>
    <cellStyle name="_Staffing Deep Dive 2_Observations" xfId="2438"/>
    <cellStyle name="_Staffing Deep Dive 3" xfId="2439"/>
    <cellStyle name="_Staffing Deep Dive_Report 3" xfId="2440"/>
    <cellStyle name="_Staffing Deep Dive_Sheet2" xfId="2441"/>
    <cellStyle name="_Staffing Deep Dive_Sheet2_Observations" xfId="2442"/>
    <cellStyle name="_Staffing Deep Dive_Sheet3" xfId="2443"/>
    <cellStyle name="_Staffing Deep Dive_Sheet3_Observations" xfId="2444"/>
    <cellStyle name="_Story_LBOModel_24" xfId="2445"/>
    <cellStyle name="_Story_LBOModel_24 2" xfId="2446"/>
    <cellStyle name="_Story_LBOModel_24 2_Observations" xfId="2447"/>
    <cellStyle name="_Story_LBOModel_24 3" xfId="2448"/>
    <cellStyle name="_Story_LBOModel_24_Report 3" xfId="2449"/>
    <cellStyle name="_Story_LBOModel_24_Sheet2" xfId="2450"/>
    <cellStyle name="_Story_LBOModel_24_Sheet2_Observations" xfId="2451"/>
    <cellStyle name="_Story_LBOModel_24_Sheet3" xfId="2452"/>
    <cellStyle name="_Story_LBOModel_24_Sheet3_Observations" xfId="2453"/>
    <cellStyle name="_SubHeading" xfId="2454"/>
    <cellStyle name="_SubHeading 2" xfId="2455"/>
    <cellStyle name="_SubHeading 3" xfId="2456"/>
    <cellStyle name="_SubHeading_0+12 Care Solutions WD7 1.10.08 v3 - to SCS" xfId="2457"/>
    <cellStyle name="_SubHeading_0+12 Care Solutions WD7 1.10.08 v3 - to SCS 2" xfId="2458"/>
    <cellStyle name="_SubHeading_0+12 Care Solutions WD7 1.10.08 v3 - to SCS 3" xfId="2459"/>
    <cellStyle name="_SubHeading_0+12 Forecast" xfId="2460"/>
    <cellStyle name="_SubHeading_0+12 Forecast 2" xfId="2461"/>
    <cellStyle name="_SubHeading_0+12 Forecast 3" xfId="2462"/>
    <cellStyle name="_SubHeading_0+12 HSG FINAL" xfId="2463"/>
    <cellStyle name="_SubHeading_0+12 HSG FINAL 2" xfId="2464"/>
    <cellStyle name="_SubHeading_0+12 HSG FINAL 3" xfId="2465"/>
    <cellStyle name="_SubHeading_10+2 Rollforward template" xfId="2466"/>
    <cellStyle name="_SubHeading_10+2 Rollforward template 2" xfId="2467"/>
    <cellStyle name="_SubHeading_10+2 Rollforward template 3" xfId="2468"/>
    <cellStyle name="_SubHeading_2007 3+9 - Supplemental Schedules" xfId="2469"/>
    <cellStyle name="_SubHeading_2007 3+9 - Supplemental Schedules 2" xfId="2470"/>
    <cellStyle name="_SubHeading_2007 3+9 - Supplemental Schedules 3" xfId="2471"/>
    <cellStyle name="_SubHeading_2007 3+9 Forecast - Disease Solutions V4" xfId="2472"/>
    <cellStyle name="_SubHeading_2007 3+9 Forecast - Disease Solutions V4 2" xfId="2473"/>
    <cellStyle name="_SubHeading_2007 3+9 Forecast - Disease Solutions V4 3" xfId="2474"/>
    <cellStyle name="_SubHeading_2007 3+9 Margins" xfId="2475"/>
    <cellStyle name="_SubHeading_2007 3+9 Margins 2" xfId="2476"/>
    <cellStyle name="_SubHeading_2007 3+9 Margins 3" xfId="2477"/>
    <cellStyle name="_SubHeading_2007 3+9 SUMMARY" xfId="2478"/>
    <cellStyle name="_SubHeading_2007 3+9 SUMMARY 04.14.07" xfId="2479"/>
    <cellStyle name="_SubHeading_2007 3+9 SUMMARY 04.14.07 2" xfId="2480"/>
    <cellStyle name="_SubHeading_2007 3+9 SUMMARY 04.14.07 3" xfId="2481"/>
    <cellStyle name="_SubHeading_2007 3+9 SUMMARY 10" xfId="2482"/>
    <cellStyle name="_SubHeading_2007 3+9 SUMMARY 11" xfId="2483"/>
    <cellStyle name="_SubHeading_2007 3+9 SUMMARY 12" xfId="2484"/>
    <cellStyle name="_SubHeading_2007 3+9 SUMMARY 13" xfId="2485"/>
    <cellStyle name="_SubHeading_2007 3+9 SUMMARY 14" xfId="2486"/>
    <cellStyle name="_SubHeading_2007 3+9 SUMMARY 15" xfId="2487"/>
    <cellStyle name="_SubHeading_2007 3+9 SUMMARY 16" xfId="2488"/>
    <cellStyle name="_SubHeading_2007 3+9 SUMMARY 17" xfId="2489"/>
    <cellStyle name="_SubHeading_2007 3+9 SUMMARY 18" xfId="2490"/>
    <cellStyle name="_SubHeading_2007 3+9 SUMMARY 19" xfId="2491"/>
    <cellStyle name="_SubHeading_2007 3+9 SUMMARY 2" xfId="2492"/>
    <cellStyle name="_SubHeading_2007 3+9 SUMMARY 20" xfId="2493"/>
    <cellStyle name="_SubHeading_2007 3+9 SUMMARY 21" xfId="2494"/>
    <cellStyle name="_SubHeading_2007 3+9 SUMMARY 22" xfId="2495"/>
    <cellStyle name="_SubHeading_2007 3+9 SUMMARY 23" xfId="2496"/>
    <cellStyle name="_SubHeading_2007 3+9 SUMMARY 24" xfId="2497"/>
    <cellStyle name="_SubHeading_2007 3+9 SUMMARY 25" xfId="2498"/>
    <cellStyle name="_SubHeading_2007 3+9 SUMMARY 26" xfId="2499"/>
    <cellStyle name="_SubHeading_2007 3+9 SUMMARY 27" xfId="2500"/>
    <cellStyle name="_SubHeading_2007 3+9 SUMMARY 28" xfId="2501"/>
    <cellStyle name="_SubHeading_2007 3+9 SUMMARY 29" xfId="2502"/>
    <cellStyle name="_SubHeading_2007 3+9 SUMMARY 3" xfId="2503"/>
    <cellStyle name="_SubHeading_2007 3+9 SUMMARY 30" xfId="2504"/>
    <cellStyle name="_SubHeading_2007 3+9 SUMMARY 31" xfId="2505"/>
    <cellStyle name="_SubHeading_2007 3+9 SUMMARY 32" xfId="2506"/>
    <cellStyle name="_SubHeading_2007 3+9 SUMMARY 33" xfId="2507"/>
    <cellStyle name="_SubHeading_2007 3+9 SUMMARY 34" xfId="2508"/>
    <cellStyle name="_SubHeading_2007 3+9 SUMMARY 35" xfId="2509"/>
    <cellStyle name="_SubHeading_2007 3+9 SUMMARY 36" xfId="2510"/>
    <cellStyle name="_SubHeading_2007 3+9 SUMMARY 37" xfId="2511"/>
    <cellStyle name="_SubHeading_2007 3+9 SUMMARY 38" xfId="2512"/>
    <cellStyle name="_SubHeading_2007 3+9 SUMMARY 39" xfId="2513"/>
    <cellStyle name="_SubHeading_2007 3+9 SUMMARY 4" xfId="2514"/>
    <cellStyle name="_SubHeading_2007 3+9 SUMMARY 40" xfId="2515"/>
    <cellStyle name="_SubHeading_2007 3+9 SUMMARY 41" xfId="2516"/>
    <cellStyle name="_SubHeading_2007 3+9 SUMMARY 42" xfId="2517"/>
    <cellStyle name="_SubHeading_2007 3+9 SUMMARY 43" xfId="2518"/>
    <cellStyle name="_SubHeading_2007 3+9 SUMMARY 44" xfId="2519"/>
    <cellStyle name="_SubHeading_2007 3+9 SUMMARY 45" xfId="2520"/>
    <cellStyle name="_SubHeading_2007 3+9 SUMMARY 46" xfId="2521"/>
    <cellStyle name="_SubHeading_2007 3+9 SUMMARY 47" xfId="2522"/>
    <cellStyle name="_SubHeading_2007 3+9 SUMMARY 48" xfId="2523"/>
    <cellStyle name="_SubHeading_2007 3+9 SUMMARY 49" xfId="2524"/>
    <cellStyle name="_SubHeading_2007 3+9 SUMMARY 5" xfId="2525"/>
    <cellStyle name="_SubHeading_2007 3+9 SUMMARY 50" xfId="2526"/>
    <cellStyle name="_SubHeading_2007 3+9 SUMMARY 51" xfId="2527"/>
    <cellStyle name="_SubHeading_2007 3+9 SUMMARY 52" xfId="2528"/>
    <cellStyle name="_SubHeading_2007 3+9 SUMMARY 6" xfId="2529"/>
    <cellStyle name="_SubHeading_2007 3+9 SUMMARY 7" xfId="2530"/>
    <cellStyle name="_SubHeading_2007 3+9 SUMMARY 8" xfId="2531"/>
    <cellStyle name="_SubHeading_2007 3+9 SUMMARY 9" xfId="2532"/>
    <cellStyle name="_SubHeading_2007 5+7 - Supplemental Schedules (v3)" xfId="2533"/>
    <cellStyle name="_SubHeading_2007 5+7 - Supplemental Schedules (v3) 2" xfId="2534"/>
    <cellStyle name="_SubHeading_2007 5+7 - Supplemental Schedules (v3) 3" xfId="2535"/>
    <cellStyle name="_SubHeading_2007 5+7 SUMMARY" xfId="2536"/>
    <cellStyle name="_SubHeading_2007 5+7 SUMMARY 2" xfId="2537"/>
    <cellStyle name="_SubHeading_2007 5+7 SUMMARY 3" xfId="2538"/>
    <cellStyle name="_SubHeading_2007 7+5 - Supplemental Schedules" xfId="2539"/>
    <cellStyle name="_SubHeading_2007 7+5 - Supplemental Schedules 2" xfId="2540"/>
    <cellStyle name="_SubHeading_2007 7+5 - Supplemental Schedules 3" xfId="2541"/>
    <cellStyle name="_SubHeading_2007 7+5 Revenue Rollforward (URN)" xfId="2542"/>
    <cellStyle name="_SubHeading_2007 7+5 Revenue Rollforward (URN) 2" xfId="2543"/>
    <cellStyle name="_SubHeading_2007 7+5 Revenue Rollforward (URN) 3" xfId="2544"/>
    <cellStyle name="_SubHeading_2007 9+3 Analysis_AP" xfId="2545"/>
    <cellStyle name="_SubHeading_2007 9+3 Analysis_AP 2" xfId="2546"/>
    <cellStyle name="_SubHeading_2007 9+3 Analysis_AP 3" xfId="2547"/>
    <cellStyle name="_SubHeading_2007 Budget - Supplemental Schedules" xfId="2548"/>
    <cellStyle name="_SubHeading_2007 Budget - Supplemental Schedules 2" xfId="2549"/>
    <cellStyle name="_SubHeading_2007 Budget - Supplemental Schedules 3" xfId="2550"/>
    <cellStyle name="_SubHeading_2007 Revenue Rollforward - HCDS - 10-18-07" xfId="2551"/>
    <cellStyle name="_SubHeading_2007 Revenue Rollforward - HCDS - 10-18-07 2" xfId="2552"/>
    <cellStyle name="_SubHeading_2007 Revenue Rollforward - HCDS - 10-18-07 3" xfId="2553"/>
    <cellStyle name="_SubHeading_2007 Revenue Rollforward - HCDS - 11-02-07" xfId="2554"/>
    <cellStyle name="_SubHeading_2007 Revenue Rollforward - HCDS - 11-02-07 2" xfId="2555"/>
    <cellStyle name="_SubHeading_2007 Revenue Rollforward - HCDS - 11-02-07 3" xfId="2556"/>
    <cellStyle name="_SubHeading_2007_2008_Growth_Slides_11_02" xfId="2557"/>
    <cellStyle name="_SubHeading_2007_2008_Growth_Slides_11_02 2" xfId="2558"/>
    <cellStyle name="_SubHeading_2007_2008_Growth_Slides_11_02 3" xfId="2559"/>
    <cellStyle name="_SubHeading_2008 @ 10+2 FCST" xfId="2560"/>
    <cellStyle name="_SubHeading_2008 @ 10+2 FCST 2" xfId="2561"/>
    <cellStyle name="_SubHeading_2008 @ 10+2 FCST 3" xfId="2562"/>
    <cellStyle name="_SubHeading_2008 7+5 Revenue Rollforward (URN)" xfId="2563"/>
    <cellStyle name="_SubHeading_2008 7+5 Revenue Rollforward (URN) 2" xfId="2564"/>
    <cellStyle name="_SubHeading_2008 7+5 Revenue Rollforward (URN) 3" xfId="2565"/>
    <cellStyle name="_SubHeading_2008 Bi weekly Template" xfId="2566"/>
    <cellStyle name="_SubHeading_2008 Bi weekly Template 2" xfId="2567"/>
    <cellStyle name="_SubHeading_2008 Bi weekly Template 3" xfId="2568"/>
    <cellStyle name="_SubHeading_2008 Bi-weekly SHS Best Est. &amp; Rev Rfwd 7-19-07" xfId="2569"/>
    <cellStyle name="_SubHeading_2008 Bi-weekly SHS Best Est. &amp; Rev Rfwd 7-19-07 2" xfId="2570"/>
    <cellStyle name="_SubHeading_2008 Bi-weekly SHS Best Est. &amp; Rev Rfwd 7-19-07 3" xfId="2571"/>
    <cellStyle name="_SubHeading_2008 Bi-weekly SHS Best Est. &amp; Rev Rfwd 7-26-07" xfId="2572"/>
    <cellStyle name="_SubHeading_2008 Bi-weekly SHS Best Est. &amp; Rev Rfwd 7-26-07 2" xfId="2573"/>
    <cellStyle name="_SubHeading_2008 Bi-weekly SHS Best Est. &amp; Rev Rfwd 7-26-07 3" xfId="2574"/>
    <cellStyle name="_SubHeading_2008 Bi-weekly SHS Best Est. Rev Rfwd 11-02-07" xfId="2575"/>
    <cellStyle name="_SubHeading_2008 Bi-weekly SHS Best Est. Rev Rfwd 11-02-07 2" xfId="2576"/>
    <cellStyle name="_SubHeading_2008 Bi-weekly SHS Best Est. Rev Rfwd 11-02-07 3" xfId="2577"/>
    <cellStyle name="_SubHeading_2008 Executive Summary" xfId="2578"/>
    <cellStyle name="_SubHeading_2008 Executive Summary 2" xfId="2579"/>
    <cellStyle name="_SubHeading_2008 Executive Summary 3" xfId="2580"/>
    <cellStyle name="_SubHeading_2008 HCDS Exec Summary" xfId="2581"/>
    <cellStyle name="_SubHeading_2008 HCDS Exec Summary 2" xfId="2582"/>
    <cellStyle name="_SubHeading_2008 HCDS Exec Summary 3" xfId="2583"/>
    <cellStyle name="_SubHeading_2008 Pipeline Rollforward_HSG" xfId="2584"/>
    <cellStyle name="_SubHeading_2008 Pipeline Rollforward_HSG 2" xfId="2585"/>
    <cellStyle name="_SubHeading_2008 Pipeline Rollforward_HSG 3" xfId="2586"/>
    <cellStyle name="_SubHeading_2008 Revenue Target 8-17-07 for Heather" xfId="2587"/>
    <cellStyle name="_SubHeading_2008 Revenue Target 8-17-07 for Heather 2" xfId="2588"/>
    <cellStyle name="_SubHeading_2008 Revenue Target 8-17-07 for Heather 3" xfId="2589"/>
    <cellStyle name="_SubHeading_2008 Summary Detail - Dawn and John P." xfId="2590"/>
    <cellStyle name="_SubHeading_2008 Summary Detail - Dawn and John P. 2" xfId="2591"/>
    <cellStyle name="_SubHeading_2008 Summary Detail - Dawn and John P. 3" xfId="2592"/>
    <cellStyle name="_SubHeading_2008 UBH Best Est  Roll 10+2 080131" xfId="2593"/>
    <cellStyle name="_SubHeading_2008 UBH Best Est  Roll 10+2 080131 2" xfId="2594"/>
    <cellStyle name="_SubHeading_2008 UBH Best Est  Roll 10+2 080131 3" xfId="2595"/>
    <cellStyle name="_SubHeading_2008 UPLOAD Template EXTERNAL (10+2)" xfId="2596"/>
    <cellStyle name="_SubHeading_2008 UPLOAD Template EXTERNAL (10+2) 2" xfId="2597"/>
    <cellStyle name="_SubHeading_2008 UPLOAD Template EXTERNAL (10+2) 3" xfId="2598"/>
    <cellStyle name="_SubHeading_2008-04 Power Point Load" xfId="2599"/>
    <cellStyle name="_SubHeading_2008-04 Power Point Load 2" xfId="2600"/>
    <cellStyle name="_SubHeading_2008-04 Power Point Load 3" xfId="2601"/>
    <cellStyle name="_SubHeading_2009 2+10 Fcst Template - Schedules A-D.xls;F.xls;H.xls;M-Q use this file" xfId="2602"/>
    <cellStyle name="_SubHeading_2009 2+10 Fcst Template - Schedules A-D.xls;F.xls;H.xls;M-Q use this file 2" xfId="2603"/>
    <cellStyle name="_SubHeading_2009 2+10 Fcst Template - Schedules A-D.xls;F.xls;H.xls;M-Q use this file 3" xfId="2604"/>
    <cellStyle name="_SubHeading_2009-02 Power Point Load" xfId="2605"/>
    <cellStyle name="_SubHeading_2009-02 Power Point Load 2" xfId="2606"/>
    <cellStyle name="_SubHeading_2009-02 Power Point Load 3" xfId="2607"/>
    <cellStyle name="_SubHeading_2010 2+10_GM FCST" xfId="2608"/>
    <cellStyle name="_SubHeading_2010 2+10_GM FCST 2" xfId="2609"/>
    <cellStyle name="_SubHeading_2010 2+10_GM FCST 3" xfId="2610"/>
    <cellStyle name="_SubHeading_3+9 known-gap highlevel v4" xfId="2611"/>
    <cellStyle name="_SubHeading_3+9 known-gap highlevel v4 2" xfId="2612"/>
    <cellStyle name="_SubHeading_3+9 known-gap highlevel v4 3" xfId="2613"/>
    <cellStyle name="_SubHeading_3+9 Revenue Forecasting tool - essbase based" xfId="2614"/>
    <cellStyle name="_SubHeading_3+9 Revenue Forecasting tool - essbase based 2" xfId="2615"/>
    <cellStyle name="_SubHeading_3+9 Revenue Forecasting tool - essbase based 3" xfId="2616"/>
    <cellStyle name="_SubHeading_5+7 Preview" xfId="2617"/>
    <cellStyle name="_SubHeading_5+7 Preview 2" xfId="2618"/>
    <cellStyle name="_SubHeading_5+7 Preview 3" xfId="2619"/>
    <cellStyle name="_SubHeading_560" xfId="2620"/>
    <cellStyle name="_SubHeading_560 2" xfId="2621"/>
    <cellStyle name="_SubHeading_560 3" xfId="2622"/>
    <cellStyle name="_SubHeading_7+5 Int-Ewd-Ext" xfId="2623"/>
    <cellStyle name="_SubHeading_7+5 Int-Ewd-Ext 2" xfId="2624"/>
    <cellStyle name="_SubHeading_7+5 Int-Ewd-Ext 3" xfId="2625"/>
    <cellStyle name="_SubHeading_7+5 Pipeline Rollforward (ACN)" xfId="2626"/>
    <cellStyle name="_SubHeading_7+5 Pipeline Rollforward (ACN) 2" xfId="2627"/>
    <cellStyle name="_SubHeading_7+5 Pipeline Rollforward (ACN) 3" xfId="2628"/>
    <cellStyle name="_SubHeading_7-19-07 SHS CEO Report Final Expanded View" xfId="2629"/>
    <cellStyle name="_SubHeading_7-19-07 SHS CEO Report Final Expanded View 2" xfId="2630"/>
    <cellStyle name="_SubHeading_7-19-07 SHS CEO Report Final Expanded View 3" xfId="2631"/>
    <cellStyle name="_SubHeading_9+3_Budget Forecast Timeline v2." xfId="2632"/>
    <cellStyle name="_SubHeading_9+3_Budget Forecast Timeline v2. 2" xfId="2633"/>
    <cellStyle name="_SubHeading_9+3_Budget Forecast Timeline v2. 3" xfId="2634"/>
    <cellStyle name="_SubHeading_A9" xfId="2635"/>
    <cellStyle name="_SubHeading_A9 2" xfId="2636"/>
    <cellStyle name="_SubHeading_A9 3" xfId="2637"/>
    <cellStyle name="_SubHeading_asian companies" xfId="2638"/>
    <cellStyle name="_SubHeading_asian companies 2" xfId="2639"/>
    <cellStyle name="_SubHeading_asian companies 3" xfId="2640"/>
    <cellStyle name="_SubHeading_Bi weekly rollforward 11 1 07v2" xfId="2641"/>
    <cellStyle name="_SubHeading_Bi weekly rollforward 11 1 07v2 2" xfId="2642"/>
    <cellStyle name="_SubHeading_Bi weekly rollforward 11 1 07v2 3" xfId="2643"/>
    <cellStyle name="_SubHeading_Bi weekly rollforward 11 29 08 w DV updates" xfId="2644"/>
    <cellStyle name="_SubHeading_Bi weekly rollforward 11 29 08 w DV updates 2" xfId="2645"/>
    <cellStyle name="_SubHeading_Bi weekly rollforward 11 29 08 w DV updates 3" xfId="2646"/>
    <cellStyle name="_SubHeading_Bi weekly rollforward 12-13-07" xfId="2647"/>
    <cellStyle name="_SubHeading_Bi weekly rollforward 12-13-07 2" xfId="2648"/>
    <cellStyle name="_SubHeading_Bi weekly rollforward 12-13-07 3" xfId="2649"/>
    <cellStyle name="_SubHeading_Bi weekly rollforward 1-24-08" xfId="2650"/>
    <cellStyle name="_SubHeading_Bi weekly rollforward 1-24-08 2" xfId="2651"/>
    <cellStyle name="_SubHeading_Bi weekly rollforward 1-24-08 3" xfId="2652"/>
    <cellStyle name="_SubHeading_Bi weekly rollforward 1-9-08" xfId="2653"/>
    <cellStyle name="_SubHeading_Bi weekly rollforward 1-9-08 2" xfId="2654"/>
    <cellStyle name="_SubHeading_Bi weekly rollforward 1-9-08 3" xfId="2655"/>
    <cellStyle name="_SubHeading_Bi weekly rollforward 8.16.07 v1" xfId="2656"/>
    <cellStyle name="_SubHeading_Bi weekly rollforward 8.16.07 v1 2" xfId="2657"/>
    <cellStyle name="_SubHeading_Bi weekly rollforward 8.16.07 v1 3" xfId="2658"/>
    <cellStyle name="_SubHeading_Big Customer PL 8+4 Pierce Sch A_V1" xfId="2659"/>
    <cellStyle name="_SubHeading_Big Customer PL 8+4 Pierce Sch A_V1 2" xfId="2660"/>
    <cellStyle name="_SubHeading_Big Customer PL 8+4 Pierce Sch A_V1 3" xfId="2661"/>
    <cellStyle name="_SubHeading_Bi-weekly SHS Best Est. Rev Rfwd 7-05-07" xfId="2662"/>
    <cellStyle name="_SubHeading_Bi-weekly SHS Best Est. Rev Rfwd 7-05-07 2" xfId="2663"/>
    <cellStyle name="_SubHeading_Bi-weekly SHS Best Est. Rev Rfwd 7-05-07 3" xfId="2664"/>
    <cellStyle name="_SubHeading_Bi-weekly SHS Best Est. Rev Rfwd 7-26-07 Final" xfId="2665"/>
    <cellStyle name="_SubHeading_Bi-weekly SHS Best Est. Rev Rfwd 7-26-07 Final 2" xfId="2666"/>
    <cellStyle name="_SubHeading_Bi-weekly SHS Best Est. Rev Rfwd 7-26-07 Final 3" xfId="2667"/>
    <cellStyle name="_SubHeading_Biweekly with Hansen model" xfId="2668"/>
    <cellStyle name="_SubHeading_Biweekly with Hansen model 2" xfId="2669"/>
    <cellStyle name="_SubHeading_Biweekly with Hansen model 3" xfId="2670"/>
    <cellStyle name="_SubHeading_Book1" xfId="2671"/>
    <cellStyle name="_SubHeading_Book1 2" xfId="2672"/>
    <cellStyle name="_SubHeading_Book1 3" xfId="2673"/>
    <cellStyle name="_SubHeading_Book2" xfId="2674"/>
    <cellStyle name="_SubHeading_Book2 2" xfId="2675"/>
    <cellStyle name="_SubHeading_Book2 3" xfId="2676"/>
    <cellStyle name="_SubHeading_Bridge - 2008 Revenue Bud" xfId="2677"/>
    <cellStyle name="_SubHeading_Bridge - 2008 Revenue Bud 2" xfId="2678"/>
    <cellStyle name="_SubHeading_Bridge - 2008 Revenue Bud 3" xfId="2679"/>
    <cellStyle name="_SubHeading_CER (41270)" xfId="2680"/>
    <cellStyle name="_SubHeading_CER (41270) 2" xfId="2681"/>
    <cellStyle name="_SubHeading_CER (41270) 3" xfId="2682"/>
    <cellStyle name="_SubHeading_Cost Savings 5+7" xfId="2683"/>
    <cellStyle name="_SubHeading_Cost Savings 5+7 2" xfId="2684"/>
    <cellStyle name="_SubHeading_Cost Savings 5+7 3" xfId="2685"/>
    <cellStyle name="_SubHeading_Dental 2008-2010 best estimate model 3+9 version 4-9-07" xfId="2686"/>
    <cellStyle name="_SubHeading_Dental 2008-2010 best estimate model 3+9 version 4-9-07 2" xfId="2687"/>
    <cellStyle name="_SubHeading_Dental 2008-2010 best estimate model 3+9 version 4-9-07 3" xfId="2688"/>
    <cellStyle name="_SubHeading_Emp-Pay-PS 2006-2007-2008v4" xfId="2689"/>
    <cellStyle name="_SubHeading_Emp-Pay-PS 2006-2007-2008v4 2" xfId="2690"/>
    <cellStyle name="_SubHeading_Emp-Pay-PS 2006-2007-2008v4 3" xfId="2691"/>
    <cellStyle name="_SubHeading_Essbase load Rev Mem COC by Channel &amp; Customer" xfId="2692"/>
    <cellStyle name="_SubHeading_Essbase load Rev Mem COC by Channel &amp; Customer 2" xfId="2693"/>
    <cellStyle name="_SubHeading_Essbase load Rev Mem COC by Channel &amp; Customer 3" xfId="2694"/>
    <cellStyle name="_SubHeading_Essbase pull_HSG Consol_prod suite_revised for 7+5FC v2" xfId="2695"/>
    <cellStyle name="_SubHeading_Essbase pull_HSG Consol_prod suite_revised for 7+5FC v2 2" xfId="2696"/>
    <cellStyle name="_SubHeading_Essbase pull_HSG Consol_prod suite_revised for 7+5FC v2 3" xfId="2697"/>
    <cellStyle name="_SubHeading_Est Stretch" xfId="2698"/>
    <cellStyle name="_SubHeading_Est Stretch 2" xfId="2699"/>
    <cellStyle name="_SubHeading_Est Stretch 3" xfId="2700"/>
    <cellStyle name="_SubHeading_Financial Review 10.02.07" xfId="2701"/>
    <cellStyle name="_SubHeading_Financial Review 10.02.07 2" xfId="2702"/>
    <cellStyle name="_SubHeading_Financial Review 10.02.07 3" xfId="2703"/>
    <cellStyle name="_SubHeading_Financial Review 8.22.07" xfId="2704"/>
    <cellStyle name="_SubHeading_Financial Review 8.22.07 2" xfId="2705"/>
    <cellStyle name="_SubHeading_Financial Review 8.22.07 3" xfId="2706"/>
    <cellStyle name="_SubHeading_Financial Review 8.25.07" xfId="2707"/>
    <cellStyle name="_SubHeading_Financial Review 8.25.07 2" xfId="2708"/>
    <cellStyle name="_SubHeading_Financial Review 8.25.07 3" xfId="2709"/>
    <cellStyle name="_SubHeading_Financial Slides" xfId="2710"/>
    <cellStyle name="_SubHeading_Financial Slides 2" xfId="2711"/>
    <cellStyle name="_SubHeading_Financial Slides 3" xfId="2712"/>
    <cellStyle name="_SubHeading_FTEs PS 5+7" xfId="2713"/>
    <cellStyle name="_SubHeading_FTEs PS 5+7 2" xfId="2714"/>
    <cellStyle name="_SubHeading_FTEs PS 5+7 3" xfId="2715"/>
    <cellStyle name="_SubHeading_Gap Analysis" xfId="2716"/>
    <cellStyle name="_SubHeading_Gap Analysis 2" xfId="2717"/>
    <cellStyle name="_SubHeading_Gap Analysis 3" xfId="2718"/>
    <cellStyle name="_SubHeading_GBS Bi_Weekly 02-06-08" xfId="2719"/>
    <cellStyle name="_SubHeading_GBS Bi_Weekly 02-06-08 2" xfId="2720"/>
    <cellStyle name="_SubHeading_GBS Bi_Weekly 02-06-08 3" xfId="2721"/>
    <cellStyle name="_SubHeading_GIS_SCS Cost Control" xfId="2722"/>
    <cellStyle name="_SubHeading_GIS_SCS Cost Control 2" xfId="2723"/>
    <cellStyle name="_SubHeading_GIS_SCS Cost Control 3" xfId="2724"/>
    <cellStyle name="_SubHeading_GM" xfId="2725"/>
    <cellStyle name="_SubHeading_GM 2" xfId="2726"/>
    <cellStyle name="_SubHeading_GM 3" xfId="2727"/>
    <cellStyle name="_SubHeading_HCDS Exec Summary_v2" xfId="2728"/>
    <cellStyle name="_SubHeading_HCDS Exec Summary_v2 2" xfId="2729"/>
    <cellStyle name="_SubHeading_HCDS Exec Summary_v2 3" xfId="2730"/>
    <cellStyle name="_SubHeading_HCDS FTE 5+7 by month" xfId="2731"/>
    <cellStyle name="_SubHeading_HCDS FTE 5+7 by month 2" xfId="2732"/>
    <cellStyle name="_SubHeading_HCDS FTE 5+7 by month 3" xfId="2733"/>
    <cellStyle name="_SubHeading_HCDS Revenue Rollforward (HCDS)" xfId="2734"/>
    <cellStyle name="_SubHeading_HCDS Revenue Rollforward (HCDS) 2" xfId="2735"/>
    <cellStyle name="_SubHeading_HCDS Revenue Rollforward (HCDS) 3" xfId="2736"/>
    <cellStyle name="_SubHeading_HSG 2008 Budget Bridge - KLD3" xfId="2737"/>
    <cellStyle name="_SubHeading_HSG 2008 Budget Bridge - KLD3 2" xfId="2738"/>
    <cellStyle name="_SubHeading_HSG 2008 Budget Bridge - KLD3 3" xfId="2739"/>
    <cellStyle name="_SubHeading_HSG quarterly" xfId="2740"/>
    <cellStyle name="_SubHeading_HSG quarterly 2" xfId="2741"/>
    <cellStyle name="_SubHeading_HSG quarterly 3" xfId="2742"/>
    <cellStyle name="_SubHeading_Int-Ext-EWD - GBS V2" xfId="2743"/>
    <cellStyle name="_SubHeading_Int-Ext-EWD - GBS V2 2" xfId="2744"/>
    <cellStyle name="_SubHeading_Int-Ext-EWD - GBS V2 3" xfId="2745"/>
    <cellStyle name="_SubHeading_John Way New and Improved GM Analysis_2009@ 2+10" xfId="2746"/>
    <cellStyle name="_SubHeading_John Way New and Improved GM Analysis_2009@ 2+10 2" xfId="2747"/>
    <cellStyle name="_SubHeading_John Way New and Improved GM Analysis_2009@ 2+10 3" xfId="2748"/>
    <cellStyle name="_SubHeading_Known Rev - Gap Rept 20071102" xfId="2749"/>
    <cellStyle name="_SubHeading_Known Rev - Gap Rept 20071102 2" xfId="2750"/>
    <cellStyle name="_SubHeading_Known Rev - Gap Rept 20071102 3" xfId="2751"/>
    <cellStyle name="_SubHeading_May 2007 Product Reporting - HCDS" xfId="2752"/>
    <cellStyle name="_SubHeading_May 2007 Product Reporting - HCDS 2" xfId="2753"/>
    <cellStyle name="_SubHeading_May 2007 Product Reporting - HCDS 3" xfId="2754"/>
    <cellStyle name="_SubHeading_Membership" xfId="2755"/>
    <cellStyle name="_SubHeading_Membership 2" xfId="2756"/>
    <cellStyle name="_SubHeading_Membership 3" xfId="2757"/>
    <cellStyle name="_SubHeading_OptumHealth ACR Targets_110607v2" xfId="2758"/>
    <cellStyle name="_SubHeading_OptumHealth ACR Targets_110607v2 2" xfId="2759"/>
    <cellStyle name="_SubHeading_OptumHealth ACR Targets_110607v2 3" xfId="2760"/>
    <cellStyle name="_SubHeading_Ovations 2+10 Impacts_03.27.08" xfId="2761"/>
    <cellStyle name="_SubHeading_Ovations 2+10 Impacts_03.27.08 2" xfId="2762"/>
    <cellStyle name="_SubHeading_Ovations 2+10 Impacts_03.27.08 3" xfId="2763"/>
    <cellStyle name="_SubHeading_Ovations Program Template" xfId="2764"/>
    <cellStyle name="_SubHeading_Ovations Program Template 2" xfId="2765"/>
    <cellStyle name="_SubHeading_Ovations Program Template 3" xfId="2766"/>
    <cellStyle name="_SubHeading_P&amp;L Sched" xfId="2767"/>
    <cellStyle name="_SubHeading_P&amp;L Sched 2" xfId="2768"/>
    <cellStyle name="_SubHeading_P&amp;L Sched 3" xfId="2769"/>
    <cellStyle name="_SubHeading_Page 11 - Operating Costs" xfId="2770"/>
    <cellStyle name="_SubHeading_Page 11 - Operating Costs 2" xfId="2771"/>
    <cellStyle name="_SubHeading_Page 11 - Operating Costs 3" xfId="2772"/>
    <cellStyle name="_SubHeading_Pierce County 2+10 revenue forecast SFO" xfId="2773"/>
    <cellStyle name="_SubHeading_Pierce County 2+10 revenue forecast SFO 2" xfId="2774"/>
    <cellStyle name="_SubHeading_Pierce County 2+10 revenue forecast SFO 3" xfId="2775"/>
    <cellStyle name="_SubHeading_Pierce County PL 5+7 Pierce Sch A_V4" xfId="2776"/>
    <cellStyle name="_SubHeading_Pierce County PL 5+7 Pierce Sch A_V4 2" xfId="2777"/>
    <cellStyle name="_SubHeading_Pierce County PL 5+7 Pierce Sch A_V4 3" xfId="2778"/>
    <cellStyle name="_SubHeading_Pipeline Rollforward_HSG" xfId="2779"/>
    <cellStyle name="_SubHeading_Pipeline Rollforward_HSG 2" xfId="2780"/>
    <cellStyle name="_SubHeading_Pipeline Rollforward_HSG 3" xfId="2781"/>
    <cellStyle name="_SubHeading_PL Rollforward Template" xfId="2782"/>
    <cellStyle name="_SubHeading_PL Rollforward Template 2" xfId="2783"/>
    <cellStyle name="_SubHeading_PL Rollforward Template 3" xfId="2784"/>
    <cellStyle name="_SubHeading_PL Summ-Detail_2007" xfId="2785"/>
    <cellStyle name="_SubHeading_PL Summ-Detail_2007 2" xfId="2786"/>
    <cellStyle name="_SubHeading_PL Summ-Detail_2007 3" xfId="2787"/>
    <cellStyle name="_SubHeading_prestemp" xfId="2788"/>
    <cellStyle name="_SubHeading_prestemp 2" xfId="2789"/>
    <cellStyle name="_SubHeading_prestemp 3" xfId="2790"/>
    <cellStyle name="_SubHeading_Productivity Docs" xfId="2791"/>
    <cellStyle name="_SubHeading_Productivity Docs 2" xfId="2792"/>
    <cellStyle name="_SubHeading_Productivity Docs 3" xfId="2793"/>
    <cellStyle name="_SubHeading_SCS 7+5 Capital FCST Template" xfId="2794"/>
    <cellStyle name="_SubHeading_SCS 7+5 Capital FCST Template 2" xfId="2795"/>
    <cellStyle name="_SubHeading_SCS 7+5 Capital FCST Template 3" xfId="2796"/>
    <cellStyle name="_SubHeading_SLT Finance Slides_081807" xfId="2797"/>
    <cellStyle name="_SubHeading_SLT Finance Slides_081807 2" xfId="2798"/>
    <cellStyle name="_SubHeading_SLT Finance Slides_081807 3" xfId="2799"/>
    <cellStyle name="_SubHeading_Supplemental Schedules 1+11 FCST" xfId="2800"/>
    <cellStyle name="_SubHeading_Supplemental Schedules 1+11 FCST 2" xfId="2801"/>
    <cellStyle name="_SubHeading_Supplemental Schedules 1+11 FCST 3" xfId="2802"/>
    <cellStyle name="_SubHeading_Supplemental Schedules UPDATE" xfId="2803"/>
    <cellStyle name="_SubHeading_Supplemental Schedules UPDATE 2" xfId="2804"/>
    <cellStyle name="_SubHeading_Supplemental Schedules UPDATE 3" xfId="2805"/>
    <cellStyle name="_SubHeading_UBH Bi-Weekly 110107_10+2" xfId="2806"/>
    <cellStyle name="_SubHeading_UBH Bi-Weekly 110107_10+2 2" xfId="2807"/>
    <cellStyle name="_SubHeading_UBH Bi-Weekly 110107_10+2 3" xfId="2808"/>
    <cellStyle name="_SubHeading_Wellness 2007 5+7 Forecast" xfId="2809"/>
    <cellStyle name="_SubHeading_Wellness 2007 5+7 Forecast 2" xfId="2810"/>
    <cellStyle name="_SubHeading_Wellness 2007 5+7 Forecast 3" xfId="2811"/>
    <cellStyle name="_SubHeading_Worksheet in 2008 Business Plan Review Template_final" xfId="2812"/>
    <cellStyle name="_SubHeading_Worksheet in 2008 Business Plan Review Template_final 2" xfId="2813"/>
    <cellStyle name="_SubHeading_Worksheet in 2008 Business Plan Review Template_final 3" xfId="2814"/>
    <cellStyle name="_SubHeading_Worksheet in Supplemental Presentation" xfId="2815"/>
    <cellStyle name="_SubHeading_Worksheet in Supplemental Presentation 2" xfId="2816"/>
    <cellStyle name="_SubHeading_Worksheet in Supplemental Presentation 3" xfId="2817"/>
    <cellStyle name="_Summary differences consortium-KKR-OC-150402" xfId="2818"/>
    <cellStyle name="_Summary differences consortium-KKR-OC-150402 2" xfId="2819"/>
    <cellStyle name="_Summary differences consortium-KKR-OC-150402 2_Observations" xfId="2820"/>
    <cellStyle name="_Summary differences consortium-KKR-OC-150402 3" xfId="2821"/>
    <cellStyle name="_Summary differences consortium-KKR-OC-150402_Report 3" xfId="2822"/>
    <cellStyle name="_Summary differences consortium-KKR-OC-150402_Sheet2" xfId="2823"/>
    <cellStyle name="_Summary differences consortium-KKR-OC-150402_Sheet2_Observations" xfId="2824"/>
    <cellStyle name="_Summary differences consortium-KKR-OC-150402_Sheet3" xfId="2825"/>
    <cellStyle name="_Summary differences consortium-KKR-OC-150402_Sheet3_Observations" xfId="2826"/>
    <cellStyle name="_Table" xfId="2827"/>
    <cellStyle name="_Table 2" xfId="2828"/>
    <cellStyle name="_Table 3" xfId="2829"/>
    <cellStyle name="_Table input" xfId="2830"/>
    <cellStyle name="_Table input 2" xfId="2831"/>
    <cellStyle name="_Table input 3" xfId="2832"/>
    <cellStyle name="_Table shaded" xfId="2833"/>
    <cellStyle name="_Table shaded 2" xfId="2834"/>
    <cellStyle name="_Table shaded 3" xfId="2835"/>
    <cellStyle name="_Table_0+12 Care Solutions WD7 1.10.08 v3 - to SCS" xfId="2836"/>
    <cellStyle name="_Table_0+12 Care Solutions WD7 1.10.08 v3 - to SCS 2" xfId="2837"/>
    <cellStyle name="_Table_0+12 Care Solutions WD7 1.10.08 v3 - to SCS 3" xfId="2838"/>
    <cellStyle name="_Table_0+12 Forecast" xfId="2839"/>
    <cellStyle name="_Table_0+12 Forecast 2" xfId="2840"/>
    <cellStyle name="_Table_0+12 Forecast 3" xfId="2841"/>
    <cellStyle name="_Table_0+12 HSG FINAL" xfId="2842"/>
    <cellStyle name="_Table_0+12 HSG FINAL 2" xfId="2843"/>
    <cellStyle name="_Table_0+12 HSG FINAL 3" xfId="2844"/>
    <cellStyle name="_Table_10+2 Rollforward template" xfId="2845"/>
    <cellStyle name="_Table_10+2 Rollforward template 2" xfId="2846"/>
    <cellStyle name="_Table_10+2 Rollforward template 3" xfId="2847"/>
    <cellStyle name="_Table_2007 3+9 - Supplemental Schedules" xfId="2848"/>
    <cellStyle name="_Table_2007 3+9 - Supplemental Schedules 2" xfId="2849"/>
    <cellStyle name="_Table_2007 3+9 - Supplemental Schedules 3" xfId="2850"/>
    <cellStyle name="_Table_2007 3+9 - Supplemental Schedules_Bi weekly rollforward 11 29 08 w DV updates" xfId="2851"/>
    <cellStyle name="_Table_2007 3+9 - Supplemental Schedules_Bi weekly rollforward 11 29 08 w DV updates 2" xfId="2852"/>
    <cellStyle name="_Table_2007 3+9 - Supplemental Schedules_Bi weekly rollforward 11 29 08 w DV updates 3" xfId="2853"/>
    <cellStyle name="_Table_2007 3+9 - Supplemental Schedules_Bi weekly rollforward 12-13-07" xfId="2854"/>
    <cellStyle name="_Table_2007 3+9 - Supplemental Schedules_Bi weekly rollforward 12-13-07 2" xfId="2855"/>
    <cellStyle name="_Table_2007 3+9 - Supplemental Schedules_Bi weekly rollforward 12-13-07 3" xfId="2856"/>
    <cellStyle name="_Table_2007 3+9 - Supplemental Schedules_Bi weekly rollforward 1-24-08" xfId="2857"/>
    <cellStyle name="_Table_2007 3+9 - Supplemental Schedules_Bi weekly rollforward 1-24-08 2" xfId="2858"/>
    <cellStyle name="_Table_2007 3+9 - Supplemental Schedules_Bi weekly rollforward 1-24-08 3" xfId="2859"/>
    <cellStyle name="_Table_2007 3+9 - Supplemental Schedules_Bi weekly rollforward 1-9-08" xfId="2860"/>
    <cellStyle name="_Table_2007 3+9 - Supplemental Schedules_Bi weekly rollforward 1-9-08 2" xfId="2861"/>
    <cellStyle name="_Table_2007 3+9 - Supplemental Schedules_Bi weekly rollforward 1-9-08 3" xfId="2862"/>
    <cellStyle name="_Table_2007 3+9 - Supplemental Schedules_GBS Bi_Weekly 02-06-08" xfId="2863"/>
    <cellStyle name="_Table_2007 3+9 - Supplemental Schedules_GBS Bi_Weekly 02-06-08 2" xfId="2864"/>
    <cellStyle name="_Table_2007 3+9 - Supplemental Schedules_GBS Bi_Weekly 02-06-08 3" xfId="2865"/>
    <cellStyle name="_Table_2007 3+9 - Supplemental Schedules_OptumHealth ACR Targets_110607v2" xfId="2866"/>
    <cellStyle name="_Table_2007 3+9 - Supplemental Schedules_OptumHealth ACR Targets_110607v2 2" xfId="2867"/>
    <cellStyle name="_Table_2007 3+9 - Supplemental Schedules_OptumHealth ACR Targets_110607v2 3" xfId="2868"/>
    <cellStyle name="_Table_2007 3+9 Forecast - Disease Solutions V4" xfId="2869"/>
    <cellStyle name="_Table_2007 3+9 Forecast - Disease Solutions V4 2" xfId="2870"/>
    <cellStyle name="_Table_2007 3+9 Forecast - Disease Solutions V4 3" xfId="2871"/>
    <cellStyle name="_Table_2007 3+9 Margins" xfId="2872"/>
    <cellStyle name="_Table_2007 3+9 Margins 2" xfId="2873"/>
    <cellStyle name="_Table_2007 3+9 Margins 3" xfId="2874"/>
    <cellStyle name="_Table_2007 3+9 SUMMARY" xfId="2875"/>
    <cellStyle name="_Table_2007 3+9 SUMMARY 04.14.07" xfId="2876"/>
    <cellStyle name="_Table_2007 3+9 SUMMARY 04.14.07 2" xfId="2877"/>
    <cellStyle name="_Table_2007 3+9 SUMMARY 04.14.07 3" xfId="2878"/>
    <cellStyle name="_Table_2007 3+9 SUMMARY 10" xfId="2879"/>
    <cellStyle name="_Table_2007 3+9 SUMMARY 11" xfId="2880"/>
    <cellStyle name="_Table_2007 3+9 SUMMARY 12" xfId="2881"/>
    <cellStyle name="_Table_2007 3+9 SUMMARY 13" xfId="2882"/>
    <cellStyle name="_Table_2007 3+9 SUMMARY 14" xfId="2883"/>
    <cellStyle name="_Table_2007 3+9 SUMMARY 15" xfId="2884"/>
    <cellStyle name="_Table_2007 3+9 SUMMARY 16" xfId="2885"/>
    <cellStyle name="_Table_2007 3+9 SUMMARY 17" xfId="2886"/>
    <cellStyle name="_Table_2007 3+9 SUMMARY 18" xfId="2887"/>
    <cellStyle name="_Table_2007 3+9 SUMMARY 19" xfId="2888"/>
    <cellStyle name="_Table_2007 3+9 SUMMARY 2" xfId="2889"/>
    <cellStyle name="_Table_2007 3+9 SUMMARY 20" xfId="2890"/>
    <cellStyle name="_Table_2007 3+9 SUMMARY 21" xfId="2891"/>
    <cellStyle name="_Table_2007 3+9 SUMMARY 22" xfId="2892"/>
    <cellStyle name="_Table_2007 3+9 SUMMARY 23" xfId="2893"/>
    <cellStyle name="_Table_2007 3+9 SUMMARY 24" xfId="2894"/>
    <cellStyle name="_Table_2007 3+9 SUMMARY 25" xfId="2895"/>
    <cellStyle name="_Table_2007 3+9 SUMMARY 26" xfId="2896"/>
    <cellStyle name="_Table_2007 3+9 SUMMARY 27" xfId="2897"/>
    <cellStyle name="_Table_2007 3+9 SUMMARY 28" xfId="2898"/>
    <cellStyle name="_Table_2007 3+9 SUMMARY 29" xfId="2899"/>
    <cellStyle name="_Table_2007 3+9 SUMMARY 3" xfId="2900"/>
    <cellStyle name="_Table_2007 3+9 SUMMARY 30" xfId="2901"/>
    <cellStyle name="_Table_2007 3+9 SUMMARY 31" xfId="2902"/>
    <cellStyle name="_Table_2007 3+9 SUMMARY 32" xfId="2903"/>
    <cellStyle name="_Table_2007 3+9 SUMMARY 33" xfId="2904"/>
    <cellStyle name="_Table_2007 3+9 SUMMARY 34" xfId="2905"/>
    <cellStyle name="_Table_2007 3+9 SUMMARY 35" xfId="2906"/>
    <cellStyle name="_Table_2007 3+9 SUMMARY 36" xfId="2907"/>
    <cellStyle name="_Table_2007 3+9 SUMMARY 37" xfId="2908"/>
    <cellStyle name="_Table_2007 3+9 SUMMARY 38" xfId="2909"/>
    <cellStyle name="_Table_2007 3+9 SUMMARY 39" xfId="2910"/>
    <cellStyle name="_Table_2007 3+9 SUMMARY 4" xfId="2911"/>
    <cellStyle name="_Table_2007 3+9 SUMMARY 40" xfId="2912"/>
    <cellStyle name="_Table_2007 3+9 SUMMARY 41" xfId="2913"/>
    <cellStyle name="_Table_2007 3+9 SUMMARY 42" xfId="2914"/>
    <cellStyle name="_Table_2007 3+9 SUMMARY 43" xfId="2915"/>
    <cellStyle name="_Table_2007 3+9 SUMMARY 44" xfId="2916"/>
    <cellStyle name="_Table_2007 3+9 SUMMARY 45" xfId="2917"/>
    <cellStyle name="_Table_2007 3+9 SUMMARY 46" xfId="2918"/>
    <cellStyle name="_Table_2007 3+9 SUMMARY 47" xfId="2919"/>
    <cellStyle name="_Table_2007 3+9 SUMMARY 48" xfId="2920"/>
    <cellStyle name="_Table_2007 3+9 SUMMARY 49" xfId="2921"/>
    <cellStyle name="_Table_2007 3+9 SUMMARY 5" xfId="2922"/>
    <cellStyle name="_Table_2007 3+9 SUMMARY 50" xfId="2923"/>
    <cellStyle name="_Table_2007 3+9 SUMMARY 51" xfId="2924"/>
    <cellStyle name="_Table_2007 3+9 SUMMARY 52" xfId="2925"/>
    <cellStyle name="_Table_2007 3+9 SUMMARY 6" xfId="2926"/>
    <cellStyle name="_Table_2007 3+9 SUMMARY 7" xfId="2927"/>
    <cellStyle name="_Table_2007 3+9 SUMMARY 8" xfId="2928"/>
    <cellStyle name="_Table_2007 3+9 SUMMARY 9" xfId="2929"/>
    <cellStyle name="_Table_2007 5+7 - Supplemental Schedules (v3)" xfId="2930"/>
    <cellStyle name="_Table_2007 5+7 - Supplemental Schedules (v3) 2" xfId="2931"/>
    <cellStyle name="_Table_2007 5+7 - Supplemental Schedules (v3) 3" xfId="2932"/>
    <cellStyle name="_Table_2007 5+7 SUMMARY" xfId="2933"/>
    <cellStyle name="_Table_2007 5+7 SUMMARY 2" xfId="2934"/>
    <cellStyle name="_Table_2007 5+7 SUMMARY 3" xfId="2935"/>
    <cellStyle name="_Table_2007 7+5 - Supplemental Schedules" xfId="2936"/>
    <cellStyle name="_Table_2007 7+5 - Supplemental Schedules 2" xfId="2937"/>
    <cellStyle name="_Table_2007 7+5 - Supplemental Schedules 3" xfId="2938"/>
    <cellStyle name="_Table_2007 7+5 Revenue Rollforward (URN)" xfId="2939"/>
    <cellStyle name="_Table_2007 7+5 Revenue Rollforward (URN) 2" xfId="2940"/>
    <cellStyle name="_Table_2007 7+5 Revenue Rollforward (URN) 3" xfId="2941"/>
    <cellStyle name="_Table_2007 9+3 Analysis_AP" xfId="2942"/>
    <cellStyle name="_Table_2007 9+3 Analysis_AP 2" xfId="2943"/>
    <cellStyle name="_Table_2007 9+3 Analysis_AP 3" xfId="2944"/>
    <cellStyle name="_Table_2007 Budget - Supplemental Schedules" xfId="2945"/>
    <cellStyle name="_Table_2007 Budget - Supplemental Schedules 2" xfId="2946"/>
    <cellStyle name="_Table_2007 Budget - Supplemental Schedules 3" xfId="2947"/>
    <cellStyle name="_Table_2007 Revenue Rollforward - HCDS - 10-18-07" xfId="2948"/>
    <cellStyle name="_Table_2007 Revenue Rollforward - HCDS - 10-18-07 2" xfId="2949"/>
    <cellStyle name="_Table_2007 Revenue Rollforward - HCDS - 10-18-07 3" xfId="2950"/>
    <cellStyle name="_Table_2007 Revenue Rollforward - HCDS - 11-02-07" xfId="2951"/>
    <cellStyle name="_Table_2007 Revenue Rollforward - HCDS - 11-02-07 2" xfId="2952"/>
    <cellStyle name="_Table_2007 Revenue Rollforward - HCDS - 11-02-07 3" xfId="2953"/>
    <cellStyle name="_Table_2007_2008_Growth_Slides_11_02" xfId="2954"/>
    <cellStyle name="_Table_2007_2008_Growth_Slides_11_02 2" xfId="2955"/>
    <cellStyle name="_Table_2007_2008_Growth_Slides_11_02 3" xfId="2956"/>
    <cellStyle name="_Table_2008 @ 10+2 FCST" xfId="2957"/>
    <cellStyle name="_Table_2008 @ 10+2 FCST 2" xfId="2958"/>
    <cellStyle name="_Table_2008 @ 10+2 FCST 3" xfId="2959"/>
    <cellStyle name="_Table_2008 7+5 Revenue Rollforward (URN)" xfId="2960"/>
    <cellStyle name="_Table_2008 7+5 Revenue Rollforward (URN) 2" xfId="2961"/>
    <cellStyle name="_Table_2008 7+5 Revenue Rollforward (URN) 3" xfId="2962"/>
    <cellStyle name="_Table_2008 Bi weekly Template" xfId="2963"/>
    <cellStyle name="_Table_2008 Bi weekly Template 2" xfId="2964"/>
    <cellStyle name="_Table_2008 Bi weekly Template 3" xfId="2965"/>
    <cellStyle name="_Table_2008 Bi-weekly SHS Best Est. &amp; Rev Rfwd 7-19-07" xfId="2966"/>
    <cellStyle name="_Table_2008 Bi-weekly SHS Best Est. &amp; Rev Rfwd 7-19-07 2" xfId="2967"/>
    <cellStyle name="_Table_2008 Bi-weekly SHS Best Est. &amp; Rev Rfwd 7-19-07 3" xfId="2968"/>
    <cellStyle name="_Table_2008 Bi-weekly SHS Best Est. &amp; Rev Rfwd 7-26-07" xfId="2969"/>
    <cellStyle name="_Table_2008 Bi-weekly SHS Best Est. &amp; Rev Rfwd 7-26-07 2" xfId="2970"/>
    <cellStyle name="_Table_2008 Bi-weekly SHS Best Est. &amp; Rev Rfwd 7-26-07 3" xfId="2971"/>
    <cellStyle name="_Table_2008 Bi-weekly SHS Best Est. Rev Rfwd 11-02-07" xfId="2972"/>
    <cellStyle name="_Table_2008 Bi-weekly SHS Best Est. Rev Rfwd 11-02-07 2" xfId="2973"/>
    <cellStyle name="_Table_2008 Bi-weekly SHS Best Est. Rev Rfwd 11-02-07 3" xfId="2974"/>
    <cellStyle name="_Table_2008 Executive Summary" xfId="2975"/>
    <cellStyle name="_Table_2008 Executive Summary 2" xfId="2976"/>
    <cellStyle name="_Table_2008 Executive Summary 3" xfId="2977"/>
    <cellStyle name="_Table_2008 HCDS Exec Summary" xfId="2978"/>
    <cellStyle name="_Table_2008 HCDS Exec Summary 2" xfId="2979"/>
    <cellStyle name="_Table_2008 HCDS Exec Summary 3" xfId="2980"/>
    <cellStyle name="_Table_2008 Pipeline Rollforward_HSG" xfId="2981"/>
    <cellStyle name="_Table_2008 Pipeline Rollforward_HSG 2" xfId="2982"/>
    <cellStyle name="_Table_2008 Pipeline Rollforward_HSG 3" xfId="2983"/>
    <cellStyle name="_Table_2008 Revenue Target 8-17-07 for Heather" xfId="2984"/>
    <cellStyle name="_Table_2008 Revenue Target 8-17-07 for Heather 2" xfId="2985"/>
    <cellStyle name="_Table_2008 Revenue Target 8-17-07 for Heather 3" xfId="2986"/>
    <cellStyle name="_Table_2008 Summary Detail - Dawn and John P." xfId="2987"/>
    <cellStyle name="_Table_2008 Summary Detail - Dawn and John P. 2" xfId="2988"/>
    <cellStyle name="_Table_2008 Summary Detail - Dawn and John P. 3" xfId="2989"/>
    <cellStyle name="_Table_2008 UBH Best Est  Roll 10+2 080131" xfId="2990"/>
    <cellStyle name="_Table_2008 UBH Best Est  Roll 10+2 080131 2" xfId="2991"/>
    <cellStyle name="_Table_2008 UBH Best Est  Roll 10+2 080131 3" xfId="2992"/>
    <cellStyle name="_Table_2008 UPLOAD Template EXTERNAL (10+2)" xfId="2993"/>
    <cellStyle name="_Table_2008 UPLOAD Template EXTERNAL (10+2) 2" xfId="2994"/>
    <cellStyle name="_Table_2008 UPLOAD Template EXTERNAL (10+2) 3" xfId="2995"/>
    <cellStyle name="_Table_2008-04 Power Point Load" xfId="2996"/>
    <cellStyle name="_Table_2008-04 Power Point Load 2" xfId="2997"/>
    <cellStyle name="_Table_2008-04 Power Point Load 3" xfId="2998"/>
    <cellStyle name="_Table_2009 2+10 Fcst Template - Schedules A-D.xls;F.xls;H.xls;M-Q use this file" xfId="2999"/>
    <cellStyle name="_Table_2009 2+10 Fcst Template - Schedules A-D.xls;F.xls;H.xls;M-Q use this file 2" xfId="3000"/>
    <cellStyle name="_Table_2009 2+10 Fcst Template - Schedules A-D.xls;F.xls;H.xls;M-Q use this file 3" xfId="3001"/>
    <cellStyle name="_Table_2009-02 Power Point Load" xfId="3002"/>
    <cellStyle name="_Table_2009-02 Power Point Load 2" xfId="3003"/>
    <cellStyle name="_Table_2009-02 Power Point Load 3" xfId="3004"/>
    <cellStyle name="_Table_2010 2+10_GM FCST" xfId="3005"/>
    <cellStyle name="_Table_2010 2+10_GM FCST 2" xfId="3006"/>
    <cellStyle name="_Table_2010 2+10_GM FCST 3" xfId="3007"/>
    <cellStyle name="_Table_3+9 known-gap highlevel v4" xfId="3008"/>
    <cellStyle name="_Table_3+9 known-gap highlevel v4 2" xfId="3009"/>
    <cellStyle name="_Table_3+9 known-gap highlevel v4 3" xfId="3010"/>
    <cellStyle name="_Table_3+9 Revenue Forecasting tool - essbase based" xfId="3011"/>
    <cellStyle name="_Table_3+9 Revenue Forecasting tool - essbase based 2" xfId="3012"/>
    <cellStyle name="_Table_3+9 Revenue Forecasting tool - essbase based 3" xfId="3013"/>
    <cellStyle name="_Table_5+7 Preview" xfId="3014"/>
    <cellStyle name="_Table_5+7 Preview 2" xfId="3015"/>
    <cellStyle name="_Table_5+7 Preview 3" xfId="3016"/>
    <cellStyle name="_Table_5+7 Preview_Bi weekly rollforward 11 29 08 w DV updates" xfId="3017"/>
    <cellStyle name="_Table_5+7 Preview_Bi weekly rollforward 11 29 08 w DV updates 2" xfId="3018"/>
    <cellStyle name="_Table_5+7 Preview_Bi weekly rollforward 11 29 08 w DV updates 3" xfId="3019"/>
    <cellStyle name="_Table_5+7 Preview_OptumHealth ACR Targets_110607v2" xfId="3020"/>
    <cellStyle name="_Table_5+7 Preview_OptumHealth ACR Targets_110607v2 2" xfId="3021"/>
    <cellStyle name="_Table_5+7 Preview_OptumHealth ACR Targets_110607v2 3" xfId="3022"/>
    <cellStyle name="_Table_5+7 Preview_OptumHealth ACR Targets_Template" xfId="3023"/>
    <cellStyle name="_Table_5+7 Preview_OptumHealth ACR Targets_Template 2" xfId="3024"/>
    <cellStyle name="_Table_5+7 Preview_OptumHealth ACR Targets_Template 3" xfId="3025"/>
    <cellStyle name="_Table_5+7 Preview_OptumHealth Sales Model 2.4.08" xfId="3026"/>
    <cellStyle name="_Table_5+7 Preview_OptumHealth Sales Model 2.4.08 2" xfId="3027"/>
    <cellStyle name="_Table_5+7 Preview_OptumHealth Sales Model 2.4.08 3" xfId="3028"/>
    <cellStyle name="_Table_560" xfId="3029"/>
    <cellStyle name="_Table_560 2" xfId="3030"/>
    <cellStyle name="_Table_560 3" xfId="3031"/>
    <cellStyle name="_Table_7+5 Int-Ewd-Ext" xfId="3032"/>
    <cellStyle name="_Table_7+5 Int-Ewd-Ext 2" xfId="3033"/>
    <cellStyle name="_Table_7+5 Int-Ewd-Ext 3" xfId="3034"/>
    <cellStyle name="_Table_7+5 Pipeline Rollforward (ACN)" xfId="3035"/>
    <cellStyle name="_Table_7+5 Pipeline Rollforward (ACN) 2" xfId="3036"/>
    <cellStyle name="_Table_7+5 Pipeline Rollforward (ACN) 3" xfId="3037"/>
    <cellStyle name="_Table_7-19-07 SHS CEO Report Final Expanded View" xfId="3038"/>
    <cellStyle name="_Table_7-19-07 SHS CEO Report Final Expanded View 2" xfId="3039"/>
    <cellStyle name="_Table_7-19-07 SHS CEO Report Final Expanded View 3" xfId="3040"/>
    <cellStyle name="_Table_9+3_Budget Forecast Timeline v2." xfId="3041"/>
    <cellStyle name="_Table_9+3_Budget Forecast Timeline v2. 2" xfId="3042"/>
    <cellStyle name="_Table_9+3_Budget Forecast Timeline v2. 3" xfId="3043"/>
    <cellStyle name="_Table_A9" xfId="3044"/>
    <cellStyle name="_Table_A9 2" xfId="3045"/>
    <cellStyle name="_Table_A9 3" xfId="3046"/>
    <cellStyle name="_Table_asian companies" xfId="3047"/>
    <cellStyle name="_Table_asian companies 2" xfId="3048"/>
    <cellStyle name="_Table_asian companies 3" xfId="3049"/>
    <cellStyle name="_Table_asian companies_Bi weekly rollforward 11 29 08 w DV updates" xfId="3050"/>
    <cellStyle name="_Table_asian companies_Bi weekly rollforward 11 29 08 w DV updates 2" xfId="3051"/>
    <cellStyle name="_Table_asian companies_Bi weekly rollforward 11 29 08 w DV updates 3" xfId="3052"/>
    <cellStyle name="_Table_asian companies_Bi weekly rollforward 12-13-07" xfId="3053"/>
    <cellStyle name="_Table_asian companies_Bi weekly rollforward 12-13-07 2" xfId="3054"/>
    <cellStyle name="_Table_asian companies_Bi weekly rollforward 12-13-07 3" xfId="3055"/>
    <cellStyle name="_Table_asian companies_Bi weekly rollforward 1-24-08" xfId="3056"/>
    <cellStyle name="_Table_asian companies_Bi weekly rollforward 1-24-08 2" xfId="3057"/>
    <cellStyle name="_Table_asian companies_Bi weekly rollforward 1-24-08 3" xfId="3058"/>
    <cellStyle name="_Table_asian companies_Bi weekly rollforward 1-9-08" xfId="3059"/>
    <cellStyle name="_Table_asian companies_Bi weekly rollforward 1-9-08 2" xfId="3060"/>
    <cellStyle name="_Table_asian companies_Bi weekly rollforward 1-9-08 3" xfId="3061"/>
    <cellStyle name="_Table_asian companies_GBS Bi_Weekly 02-06-08" xfId="3062"/>
    <cellStyle name="_Table_asian companies_GBS Bi_Weekly 02-06-08 2" xfId="3063"/>
    <cellStyle name="_Table_asian companies_GBS Bi_Weekly 02-06-08 3" xfId="3064"/>
    <cellStyle name="_Table_asian companies_OptumHealth ACR Targets_110607v2" xfId="3065"/>
    <cellStyle name="_Table_asian companies_OptumHealth ACR Targets_110607v2 2" xfId="3066"/>
    <cellStyle name="_Table_asian companies_OptumHealth ACR Targets_110607v2 3" xfId="3067"/>
    <cellStyle name="_Table_Bi weekly rollforward 11 1 07v2" xfId="3068"/>
    <cellStyle name="_Table_Bi weekly rollforward 11 1 07v2 2" xfId="3069"/>
    <cellStyle name="_Table_Bi weekly rollforward 11 1 07v2 3" xfId="3070"/>
    <cellStyle name="_Table_Bi weekly rollforward 11 29 08 w DV updates" xfId="3071"/>
    <cellStyle name="_Table_Bi weekly rollforward 11 29 08 w DV updates 2" xfId="3072"/>
    <cellStyle name="_Table_Bi weekly rollforward 11 29 08 w DV updates 3" xfId="3073"/>
    <cellStyle name="_Table_Bi weekly rollforward 12-13-07" xfId="3074"/>
    <cellStyle name="_Table_Bi weekly rollforward 12-13-07 2" xfId="3075"/>
    <cellStyle name="_Table_Bi weekly rollforward 12-13-07 3" xfId="3076"/>
    <cellStyle name="_Table_Bi weekly rollforward 1-24-08" xfId="3077"/>
    <cellStyle name="_Table_Bi weekly rollforward 1-24-08 2" xfId="3078"/>
    <cellStyle name="_Table_Bi weekly rollforward 1-24-08 3" xfId="3079"/>
    <cellStyle name="_Table_Bi weekly rollforward 1-9-08" xfId="3080"/>
    <cellStyle name="_Table_Bi weekly rollforward 1-9-08 2" xfId="3081"/>
    <cellStyle name="_Table_Bi weekly rollforward 1-9-08 3" xfId="3082"/>
    <cellStyle name="_Table_Bi weekly rollforward 8.16.07 v1" xfId="3083"/>
    <cellStyle name="_Table_Bi weekly rollforward 8.16.07 v1 2" xfId="3084"/>
    <cellStyle name="_Table_Bi weekly rollforward 8.16.07 v1 3" xfId="3085"/>
    <cellStyle name="_Table_Big Customer PL 8+4 Pierce Sch A_V1" xfId="3086"/>
    <cellStyle name="_Table_Big Customer PL 8+4 Pierce Sch A_V1 2" xfId="3087"/>
    <cellStyle name="_Table_Big Customer PL 8+4 Pierce Sch A_V1 3" xfId="3088"/>
    <cellStyle name="_Table_Bi-weekly SHS Best Est. Rev Rfwd 7-05-07" xfId="3089"/>
    <cellStyle name="_Table_Bi-weekly SHS Best Est. Rev Rfwd 7-05-07 2" xfId="3090"/>
    <cellStyle name="_Table_Bi-weekly SHS Best Est. Rev Rfwd 7-05-07 3" xfId="3091"/>
    <cellStyle name="_Table_Bi-weekly SHS Best Est. Rev Rfwd 7-26-07 Final" xfId="3092"/>
    <cellStyle name="_Table_Bi-weekly SHS Best Est. Rev Rfwd 7-26-07 Final 2" xfId="3093"/>
    <cellStyle name="_Table_Bi-weekly SHS Best Est. Rev Rfwd 7-26-07 Final 3" xfId="3094"/>
    <cellStyle name="_Table_Biweekly with Hansen model" xfId="3095"/>
    <cellStyle name="_Table_Biweekly with Hansen model 2" xfId="3096"/>
    <cellStyle name="_Table_Biweekly with Hansen model 3" xfId="3097"/>
    <cellStyle name="_Table_Biweekly with Hansen model_Cost Management Activities" xfId="3098"/>
    <cellStyle name="_Table_Biweekly with Hansen model_Cost Management Activities 2" xfId="3099"/>
    <cellStyle name="_Table_Biweekly with Hansen model_Cost Management Activities 3" xfId="3100"/>
    <cellStyle name="_Table_Biweekly with Hansen model_Hemsley doc" xfId="3101"/>
    <cellStyle name="_Table_Biweekly with Hansen model_Hemsley doc 2" xfId="3102"/>
    <cellStyle name="_Table_Biweekly with Hansen model_Hemsley doc 3" xfId="3103"/>
    <cellStyle name="_Table_Biweekly with Hansen model_OptumHealth Sales Model 2.4.08" xfId="3104"/>
    <cellStyle name="_Table_Biweekly with Hansen model_OptumHealth Sales Model 2.4.08 2" xfId="3105"/>
    <cellStyle name="_Table_Biweekly with Hansen model_OptumHealth Sales Model 2.4.08 3" xfId="3106"/>
    <cellStyle name="_Table_Book1" xfId="3107"/>
    <cellStyle name="_Table_Book1 2" xfId="3108"/>
    <cellStyle name="_Table_Book1 3" xfId="3109"/>
    <cellStyle name="_Table_Book2" xfId="3110"/>
    <cellStyle name="_Table_Book2 2" xfId="3111"/>
    <cellStyle name="_Table_Book2 3" xfId="3112"/>
    <cellStyle name="_Table_Bridge - 2008 Revenue Bud" xfId="3113"/>
    <cellStyle name="_Table_Bridge - 2008 Revenue Bud 2" xfId="3114"/>
    <cellStyle name="_Table_Bridge - 2008 Revenue Bud 3" xfId="3115"/>
    <cellStyle name="_Table_CER (41270)" xfId="3116"/>
    <cellStyle name="_Table_CER (41270) 2" xfId="3117"/>
    <cellStyle name="_Table_CER (41270) 3" xfId="3118"/>
    <cellStyle name="_Table_Cost Savings 5+7" xfId="3119"/>
    <cellStyle name="_Table_Cost Savings 5+7 2" xfId="3120"/>
    <cellStyle name="_Table_Cost Savings 5+7 3" xfId="3121"/>
    <cellStyle name="_Table_Dental 2008-2010 best estimate model 3+9 version 4-9-07" xfId="3122"/>
    <cellStyle name="_Table_Dental 2008-2010 best estimate model 3+9 version 4-9-07 2" xfId="3123"/>
    <cellStyle name="_Table_Dental 2008-2010 best estimate model 3+9 version 4-9-07 3" xfId="3124"/>
    <cellStyle name="_Table_Emp-Pay-PS 2006-2007-2008v4" xfId="3125"/>
    <cellStyle name="_Table_Emp-Pay-PS 2006-2007-2008v4 2" xfId="3126"/>
    <cellStyle name="_Table_Emp-Pay-PS 2006-2007-2008v4 3" xfId="3127"/>
    <cellStyle name="_Table_Essbase load Rev Mem COC by Channel &amp; Customer" xfId="3128"/>
    <cellStyle name="_Table_Essbase load Rev Mem COC by Channel &amp; Customer 2" xfId="3129"/>
    <cellStyle name="_Table_Essbase load Rev Mem COC by Channel &amp; Customer 3" xfId="3130"/>
    <cellStyle name="_Table_Essbase pull_HSG Consol_prod suite_revised for 7+5FC v2" xfId="3131"/>
    <cellStyle name="_Table_Essbase pull_HSG Consol_prod suite_revised for 7+5FC v2 2" xfId="3132"/>
    <cellStyle name="_Table_Essbase pull_HSG Consol_prod suite_revised for 7+5FC v2 3" xfId="3133"/>
    <cellStyle name="_Table_Est Stretch" xfId="3134"/>
    <cellStyle name="_Table_Est Stretch 2" xfId="3135"/>
    <cellStyle name="_Table_Est Stretch 3" xfId="3136"/>
    <cellStyle name="_Table_Financial Review 10.02.07" xfId="3137"/>
    <cellStyle name="_Table_Financial Review 10.02.07 2" xfId="3138"/>
    <cellStyle name="_Table_Financial Review 10.02.07 3" xfId="3139"/>
    <cellStyle name="_Table_Financial Review 8.22.07" xfId="3140"/>
    <cellStyle name="_Table_Financial Review 8.22.07 2" xfId="3141"/>
    <cellStyle name="_Table_Financial Review 8.22.07 3" xfId="3142"/>
    <cellStyle name="_Table_Financial Review 8.25.07" xfId="3143"/>
    <cellStyle name="_Table_Financial Review 8.25.07 2" xfId="3144"/>
    <cellStyle name="_Table_Financial Review 8.25.07 3" xfId="3145"/>
    <cellStyle name="_Table_Financial Slides" xfId="3146"/>
    <cellStyle name="_Table_Financial Slides 2" xfId="3147"/>
    <cellStyle name="_Table_Financial Slides 3" xfId="3148"/>
    <cellStyle name="_Table_FTEs PS 5+7" xfId="3149"/>
    <cellStyle name="_Table_FTEs PS 5+7 2" xfId="3150"/>
    <cellStyle name="_Table_FTEs PS 5+7 3" xfId="3151"/>
    <cellStyle name="_Table_Gap Analysis" xfId="3152"/>
    <cellStyle name="_Table_Gap Analysis 2" xfId="3153"/>
    <cellStyle name="_Table_Gap Analysis 3" xfId="3154"/>
    <cellStyle name="_Table_GBS Bi_Weekly 02-06-08" xfId="3155"/>
    <cellStyle name="_Table_GBS Bi_Weekly 02-06-08 2" xfId="3156"/>
    <cellStyle name="_Table_GBS Bi_Weekly 02-06-08 3" xfId="3157"/>
    <cellStyle name="_Table_GIS_SCS Cost Control" xfId="3158"/>
    <cellStyle name="_Table_GIS_SCS Cost Control 2" xfId="3159"/>
    <cellStyle name="_Table_GIS_SCS Cost Control 3" xfId="3160"/>
    <cellStyle name="_Table_GIS_SCS Cost Control_Bi weekly rollforward 11 29 08 w DV updates" xfId="3161"/>
    <cellStyle name="_Table_GIS_SCS Cost Control_Bi weekly rollforward 11 29 08 w DV updates 2" xfId="3162"/>
    <cellStyle name="_Table_GIS_SCS Cost Control_Bi weekly rollforward 11 29 08 w DV updates 3" xfId="3163"/>
    <cellStyle name="_Table_GIS_SCS Cost Control_Bi weekly rollforward 12-13-07" xfId="3164"/>
    <cellStyle name="_Table_GIS_SCS Cost Control_Bi weekly rollforward 12-13-07 2" xfId="3165"/>
    <cellStyle name="_Table_GIS_SCS Cost Control_Bi weekly rollforward 12-13-07 3" xfId="3166"/>
    <cellStyle name="_Table_GIS_SCS Cost Control_Bi weekly rollforward 1-24-08" xfId="3167"/>
    <cellStyle name="_Table_GIS_SCS Cost Control_Bi weekly rollforward 1-24-08 2" xfId="3168"/>
    <cellStyle name="_Table_GIS_SCS Cost Control_Bi weekly rollforward 1-24-08 3" xfId="3169"/>
    <cellStyle name="_Table_GIS_SCS Cost Control_Bi weekly rollforward 1-9-08" xfId="3170"/>
    <cellStyle name="_Table_GIS_SCS Cost Control_Bi weekly rollforward 1-9-08 2" xfId="3171"/>
    <cellStyle name="_Table_GIS_SCS Cost Control_Bi weekly rollforward 1-9-08 3" xfId="3172"/>
    <cellStyle name="_Table_GIS_SCS Cost Control_GBS Bi_Weekly 02-06-08" xfId="3173"/>
    <cellStyle name="_Table_GIS_SCS Cost Control_GBS Bi_Weekly 02-06-08 2" xfId="3174"/>
    <cellStyle name="_Table_GIS_SCS Cost Control_GBS Bi_Weekly 02-06-08 3" xfId="3175"/>
    <cellStyle name="_Table_GIS_SCS Cost Control_OptumHealth ACR Targets_110607v2" xfId="3176"/>
    <cellStyle name="_Table_GIS_SCS Cost Control_OptumHealth ACR Targets_110607v2 2" xfId="3177"/>
    <cellStyle name="_Table_GIS_SCS Cost Control_OptumHealth ACR Targets_110607v2 3" xfId="3178"/>
    <cellStyle name="_Table_GM" xfId="3179"/>
    <cellStyle name="_Table_GM 2" xfId="3180"/>
    <cellStyle name="_Table_GM 3" xfId="3181"/>
    <cellStyle name="_Table_HCDS Exec Summary_v2" xfId="3182"/>
    <cellStyle name="_Table_HCDS Exec Summary_v2 2" xfId="3183"/>
    <cellStyle name="_Table_HCDS Exec Summary_v2 3" xfId="3184"/>
    <cellStyle name="_Table_HCDS FTE 5+7 by month" xfId="3185"/>
    <cellStyle name="_Table_HCDS FTE 5+7 by month 2" xfId="3186"/>
    <cellStyle name="_Table_HCDS FTE 5+7 by month 3" xfId="3187"/>
    <cellStyle name="_Table_HCDS Revenue Rollforward (HCDS)" xfId="3188"/>
    <cellStyle name="_Table_HCDS Revenue Rollforward (HCDS) 2" xfId="3189"/>
    <cellStyle name="_Table_HCDS Revenue Rollforward (HCDS) 3" xfId="3190"/>
    <cellStyle name="_Table_HSG 2008 Budget Bridge - KLD3" xfId="3191"/>
    <cellStyle name="_Table_HSG 2008 Budget Bridge - KLD3 2" xfId="3192"/>
    <cellStyle name="_Table_HSG 2008 Budget Bridge - KLD3 3" xfId="3193"/>
    <cellStyle name="_Table_HSG quarterly" xfId="3194"/>
    <cellStyle name="_Table_HSG quarterly 2" xfId="3195"/>
    <cellStyle name="_Table_HSG quarterly 3" xfId="3196"/>
    <cellStyle name="_Table_Int-Ext-EWD - GBS V2" xfId="3197"/>
    <cellStyle name="_Table_Int-Ext-EWD - GBS V2 2" xfId="3198"/>
    <cellStyle name="_Table_Int-Ext-EWD - GBS V2 3" xfId="3199"/>
    <cellStyle name="_Table_John Way New and Improved GM Analysis_2009@ 2+10" xfId="3200"/>
    <cellStyle name="_Table_John Way New and Improved GM Analysis_2009@ 2+10 2" xfId="3201"/>
    <cellStyle name="_Table_John Way New and Improved GM Analysis_2009@ 2+10 3" xfId="3202"/>
    <cellStyle name="_Table_Known Rev - Gap Rept 20071102" xfId="3203"/>
    <cellStyle name="_Table_Known Rev - Gap Rept 20071102 2" xfId="3204"/>
    <cellStyle name="_Table_Known Rev - Gap Rept 20071102 3" xfId="3205"/>
    <cellStyle name="_Table_May 2007 Product Reporting - HCDS" xfId="3206"/>
    <cellStyle name="_Table_May 2007 Product Reporting - HCDS 2" xfId="3207"/>
    <cellStyle name="_Table_May 2007 Product Reporting - HCDS 3" xfId="3208"/>
    <cellStyle name="_Table_Membership" xfId="3209"/>
    <cellStyle name="_Table_Membership 2" xfId="3210"/>
    <cellStyle name="_Table_Membership 3" xfId="3211"/>
    <cellStyle name="_Table_OptumHealth ACR Targets_110607v2" xfId="3212"/>
    <cellStyle name="_Table_OptumHealth ACR Targets_110607v2 2" xfId="3213"/>
    <cellStyle name="_Table_OptumHealth ACR Targets_110607v2 3" xfId="3214"/>
    <cellStyle name="_Table_Ovations 2+10 Impacts_03.27.08" xfId="3215"/>
    <cellStyle name="_Table_Ovations 2+10 Impacts_03.27.08 2" xfId="3216"/>
    <cellStyle name="_Table_Ovations 2+10 Impacts_03.27.08 3" xfId="3217"/>
    <cellStyle name="_Table_Ovations Program Template" xfId="3218"/>
    <cellStyle name="_Table_Ovations Program Template 2" xfId="3219"/>
    <cellStyle name="_Table_Ovations Program Template 3" xfId="3220"/>
    <cellStyle name="_Table_P&amp;L Sched" xfId="3221"/>
    <cellStyle name="_Table_P&amp;L Sched 2" xfId="3222"/>
    <cellStyle name="_Table_P&amp;L Sched 3" xfId="3223"/>
    <cellStyle name="_Table_Page 11 - Operating Costs" xfId="3224"/>
    <cellStyle name="_Table_Page 11 - Operating Costs 2" xfId="3225"/>
    <cellStyle name="_Table_Page 11 - Operating Costs 3" xfId="3226"/>
    <cellStyle name="_Table_Pierce County 2+10 revenue forecast SFO" xfId="3227"/>
    <cellStyle name="_Table_Pierce County 2+10 revenue forecast SFO 2" xfId="3228"/>
    <cellStyle name="_Table_Pierce County 2+10 revenue forecast SFO 3" xfId="3229"/>
    <cellStyle name="_Table_Pierce County PL 5+7 Pierce Sch A_V4" xfId="3230"/>
    <cellStyle name="_Table_Pierce County PL 5+7 Pierce Sch A_V4 2" xfId="3231"/>
    <cellStyle name="_Table_Pierce County PL 5+7 Pierce Sch A_V4 3" xfId="3232"/>
    <cellStyle name="_Table_Pipeline Rollforward_HSG" xfId="3233"/>
    <cellStyle name="_Table_Pipeline Rollforward_HSG 2" xfId="3234"/>
    <cellStyle name="_Table_Pipeline Rollforward_HSG 3" xfId="3235"/>
    <cellStyle name="_Table_PL Rollforward Template" xfId="3236"/>
    <cellStyle name="_Table_PL Rollforward Template 2" xfId="3237"/>
    <cellStyle name="_Table_PL Rollforward Template 3" xfId="3238"/>
    <cellStyle name="_Table_PL Summ-Detail_2007" xfId="3239"/>
    <cellStyle name="_Table_PL Summ-Detail_2007 2" xfId="3240"/>
    <cellStyle name="_Table_PL Summ-Detail_2007 3" xfId="3241"/>
    <cellStyle name="_Table_Productivity Docs" xfId="3242"/>
    <cellStyle name="_Table_Productivity Docs 2" xfId="3243"/>
    <cellStyle name="_Table_Productivity Docs 3" xfId="3244"/>
    <cellStyle name="_Table_Productivity Docs_Bi weekly rollforward 11 29 08 w DV updates" xfId="3245"/>
    <cellStyle name="_Table_Productivity Docs_Bi weekly rollforward 11 29 08 w DV updates 2" xfId="3246"/>
    <cellStyle name="_Table_Productivity Docs_Bi weekly rollforward 11 29 08 w DV updates 3" xfId="3247"/>
    <cellStyle name="_Table_Productivity Docs_Bi weekly rollforward 12-13-07" xfId="3248"/>
    <cellStyle name="_Table_Productivity Docs_Bi weekly rollforward 12-13-07 2" xfId="3249"/>
    <cellStyle name="_Table_Productivity Docs_Bi weekly rollforward 12-13-07 3" xfId="3250"/>
    <cellStyle name="_Table_Productivity Docs_Bi weekly rollforward 1-24-08" xfId="3251"/>
    <cellStyle name="_Table_Productivity Docs_Bi weekly rollforward 1-24-08 2" xfId="3252"/>
    <cellStyle name="_Table_Productivity Docs_Bi weekly rollforward 1-24-08 3" xfId="3253"/>
    <cellStyle name="_Table_Productivity Docs_Bi weekly rollforward 1-9-08" xfId="3254"/>
    <cellStyle name="_Table_Productivity Docs_Bi weekly rollforward 1-9-08 2" xfId="3255"/>
    <cellStyle name="_Table_Productivity Docs_Bi weekly rollforward 1-9-08 3" xfId="3256"/>
    <cellStyle name="_Table_Productivity Docs_GBS Bi_Weekly 02-06-08" xfId="3257"/>
    <cellStyle name="_Table_Productivity Docs_GBS Bi_Weekly 02-06-08 2" xfId="3258"/>
    <cellStyle name="_Table_Productivity Docs_GBS Bi_Weekly 02-06-08 3" xfId="3259"/>
    <cellStyle name="_Table_Productivity Docs_OptumHealth ACR Targets_110607v2" xfId="3260"/>
    <cellStyle name="_Table_Productivity Docs_OptumHealth ACR Targets_110607v2 2" xfId="3261"/>
    <cellStyle name="_Table_Productivity Docs_OptumHealth ACR Targets_110607v2 3" xfId="3262"/>
    <cellStyle name="_Table_SCS 7+5 Capital FCST Template" xfId="3263"/>
    <cellStyle name="_Table_SCS 7+5 Capital FCST Template 2" xfId="3264"/>
    <cellStyle name="_Table_SCS 7+5 Capital FCST Template 3" xfId="3265"/>
    <cellStyle name="_Table_SLT Finance Slides_081807" xfId="3266"/>
    <cellStyle name="_Table_SLT Finance Slides_081807 2" xfId="3267"/>
    <cellStyle name="_Table_SLT Finance Slides_081807 3" xfId="3268"/>
    <cellStyle name="_Table_Supplemental Schedules 1+11 FCST" xfId="3269"/>
    <cellStyle name="_Table_Supplemental Schedules 1+11 FCST 2" xfId="3270"/>
    <cellStyle name="_Table_Supplemental Schedules 1+11 FCST 3" xfId="3271"/>
    <cellStyle name="_Table_Supplemental Schedules UPDATE" xfId="3272"/>
    <cellStyle name="_Table_Supplemental Schedules UPDATE 2" xfId="3273"/>
    <cellStyle name="_Table_Supplemental Schedules UPDATE 3" xfId="3274"/>
    <cellStyle name="_Table_UBH Bi-Weekly 110107_10+2" xfId="3275"/>
    <cellStyle name="_Table_UBH Bi-Weekly 110107_10+2 2" xfId="3276"/>
    <cellStyle name="_Table_UBH Bi-Weekly 110107_10+2 3" xfId="3277"/>
    <cellStyle name="_Table_v4_Dealcomp_distribution" xfId="3278"/>
    <cellStyle name="_Table_v4_Dealcomp_distribution 2" xfId="3279"/>
    <cellStyle name="_Table_v4_Dealcomp_distribution 2 2" xfId="3280"/>
    <cellStyle name="_Table_v4_Dealcomp_distribution 2 2_Observations" xfId="3281"/>
    <cellStyle name="_Table_v4_Dealcomp_distribution 3" xfId="3282"/>
    <cellStyle name="_Table_v4_Dealcomp_distribution 3_Observations" xfId="3283"/>
    <cellStyle name="_Table_v4_Dealcomp_distribution 4" xfId="3284"/>
    <cellStyle name="_Table_v4_Dealcomp_distribution 4_Observations" xfId="3285"/>
    <cellStyle name="_Table_v4_Dealcomp_distribution 5" xfId="3286"/>
    <cellStyle name="_Table_v4_Dealcomp_distribution 5_Observations" xfId="3287"/>
    <cellStyle name="_Table_v4_Dealcomp_distribution_Bi weekly rollforward 11 29 08 w DV updates" xfId="3288"/>
    <cellStyle name="_Table_v4_Dealcomp_distribution_Bi weekly rollforward 11 29 08 w DV updates 2" xfId="3289"/>
    <cellStyle name="_Table_v4_Dealcomp_distribution_Bi weekly rollforward 11 29 08 w DV updates 2 2" xfId="3290"/>
    <cellStyle name="_Table_v4_Dealcomp_distribution_Bi weekly rollforward 11 29 08 w DV updates 2 2_Observations" xfId="3291"/>
    <cellStyle name="_Table_v4_Dealcomp_distribution_Bi weekly rollforward 11 29 08 w DV updates 3" xfId="3292"/>
    <cellStyle name="_Table_v4_Dealcomp_distribution_Bi weekly rollforward 11 29 08 w DV updates 3_Observations" xfId="3293"/>
    <cellStyle name="_Table_v4_Dealcomp_distribution_Bi weekly rollforward 11 29 08 w DV updates 4" xfId="3294"/>
    <cellStyle name="_Table_v4_Dealcomp_distribution_Bi weekly rollforward 11 29 08 w DV updates 4_Observations" xfId="3295"/>
    <cellStyle name="_Table_v4_Dealcomp_distribution_Bi weekly rollforward 11 29 08 w DV updates 5" xfId="3296"/>
    <cellStyle name="_Table_v4_Dealcomp_distribution_Bi weekly rollforward 11 29 08 w DV updates 5_Observations" xfId="3297"/>
    <cellStyle name="_Table_v4_Dealcomp_distribution_Bi weekly rollforward 12-13-07" xfId="3298"/>
    <cellStyle name="_Table_v4_Dealcomp_distribution_Bi weekly rollforward 12-13-07 2" xfId="3299"/>
    <cellStyle name="_Table_v4_Dealcomp_distribution_Bi weekly rollforward 12-13-07 2 2" xfId="3300"/>
    <cellStyle name="_Table_v4_Dealcomp_distribution_Bi weekly rollforward 12-13-07 2 2_Observations" xfId="3301"/>
    <cellStyle name="_Table_v4_Dealcomp_distribution_Bi weekly rollforward 12-13-07 3" xfId="3302"/>
    <cellStyle name="_Table_v4_Dealcomp_distribution_Bi weekly rollforward 12-13-07 3_Observations" xfId="3303"/>
    <cellStyle name="_Table_v4_Dealcomp_distribution_Bi weekly rollforward 12-13-07 4" xfId="3304"/>
    <cellStyle name="_Table_v4_Dealcomp_distribution_Bi weekly rollforward 12-13-07 4_Observations" xfId="3305"/>
    <cellStyle name="_Table_v4_Dealcomp_distribution_Bi weekly rollforward 12-13-07 5" xfId="3306"/>
    <cellStyle name="_Table_v4_Dealcomp_distribution_Bi weekly rollforward 12-13-07 5_Observations" xfId="3307"/>
    <cellStyle name="_Table_v4_Dealcomp_distribution_Bi weekly rollforward 1-24-08" xfId="3308"/>
    <cellStyle name="_Table_v4_Dealcomp_distribution_Bi weekly rollforward 1-24-08 2" xfId="3309"/>
    <cellStyle name="_Table_v4_Dealcomp_distribution_Bi weekly rollforward 1-24-08 2 2" xfId="3310"/>
    <cellStyle name="_Table_v4_Dealcomp_distribution_Bi weekly rollforward 1-24-08 2 2_Observations" xfId="3311"/>
    <cellStyle name="_Table_v4_Dealcomp_distribution_Bi weekly rollforward 1-24-08 3" xfId="3312"/>
    <cellStyle name="_Table_v4_Dealcomp_distribution_Bi weekly rollforward 1-24-08 3_Observations" xfId="3313"/>
    <cellStyle name="_Table_v4_Dealcomp_distribution_Bi weekly rollforward 1-24-08 4" xfId="3314"/>
    <cellStyle name="_Table_v4_Dealcomp_distribution_Bi weekly rollforward 1-24-08 4_Observations" xfId="3315"/>
    <cellStyle name="_Table_v4_Dealcomp_distribution_Bi weekly rollforward 1-24-08 5" xfId="3316"/>
    <cellStyle name="_Table_v4_Dealcomp_distribution_Bi weekly rollforward 1-24-08 5_Observations" xfId="3317"/>
    <cellStyle name="_Table_v4_Dealcomp_distribution_Bi weekly rollforward 1-9-08" xfId="3318"/>
    <cellStyle name="_Table_v4_Dealcomp_distribution_Bi weekly rollforward 1-9-08 2" xfId="3319"/>
    <cellStyle name="_Table_v4_Dealcomp_distribution_Bi weekly rollforward 1-9-08 2 2" xfId="3320"/>
    <cellStyle name="_Table_v4_Dealcomp_distribution_Bi weekly rollforward 1-9-08 2 2_Observations" xfId="3321"/>
    <cellStyle name="_Table_v4_Dealcomp_distribution_Bi weekly rollforward 1-9-08 3" xfId="3322"/>
    <cellStyle name="_Table_v4_Dealcomp_distribution_Bi weekly rollforward 1-9-08 3_Observations" xfId="3323"/>
    <cellStyle name="_Table_v4_Dealcomp_distribution_Bi weekly rollforward 1-9-08 4" xfId="3324"/>
    <cellStyle name="_Table_v4_Dealcomp_distribution_Bi weekly rollforward 1-9-08 4_Observations" xfId="3325"/>
    <cellStyle name="_Table_v4_Dealcomp_distribution_Bi weekly rollforward 1-9-08 5" xfId="3326"/>
    <cellStyle name="_Table_v4_Dealcomp_distribution_Bi weekly rollforward 1-9-08 5_Observations" xfId="3327"/>
    <cellStyle name="_Table_v4_Dealcomp_distribution_GBS Bi_Weekly 02-06-08" xfId="3328"/>
    <cellStyle name="_Table_v4_Dealcomp_distribution_GBS Bi_Weekly 02-06-08 2" xfId="3329"/>
    <cellStyle name="_Table_v4_Dealcomp_distribution_GBS Bi_Weekly 02-06-08 2 2" xfId="3330"/>
    <cellStyle name="_Table_v4_Dealcomp_distribution_GBS Bi_Weekly 02-06-08 2 2_Observations" xfId="3331"/>
    <cellStyle name="_Table_v4_Dealcomp_distribution_GBS Bi_Weekly 02-06-08 3" xfId="3332"/>
    <cellStyle name="_Table_v4_Dealcomp_distribution_GBS Bi_Weekly 02-06-08 3_Observations" xfId="3333"/>
    <cellStyle name="_Table_v4_Dealcomp_distribution_GBS Bi_Weekly 02-06-08 4" xfId="3334"/>
    <cellStyle name="_Table_v4_Dealcomp_distribution_GBS Bi_Weekly 02-06-08 4_Observations" xfId="3335"/>
    <cellStyle name="_Table_v4_Dealcomp_distribution_GBS Bi_Weekly 02-06-08 5" xfId="3336"/>
    <cellStyle name="_Table_v4_Dealcomp_distribution_GBS Bi_Weekly 02-06-08 5_Observations" xfId="3337"/>
    <cellStyle name="_Table_v4_Dealcomp_distribution_OptumHealth ACR Targets_110607v2" xfId="3338"/>
    <cellStyle name="_Table_v4_Dealcomp_distribution_OptumHealth ACR Targets_110607v2 2" xfId="3339"/>
    <cellStyle name="_Table_v4_Dealcomp_distribution_OptumHealth ACR Targets_110607v2 2 2" xfId="3340"/>
    <cellStyle name="_Table_v4_Dealcomp_distribution_OptumHealth ACR Targets_110607v2 2 2_Observations" xfId="3341"/>
    <cellStyle name="_Table_v4_Dealcomp_distribution_OptumHealth ACR Targets_110607v2 3" xfId="3342"/>
    <cellStyle name="_Table_v4_Dealcomp_distribution_OptumHealth ACR Targets_110607v2 3_Observations" xfId="3343"/>
    <cellStyle name="_Table_v4_Dealcomp_distribution_OptumHealth ACR Targets_110607v2 4" xfId="3344"/>
    <cellStyle name="_Table_v4_Dealcomp_distribution_OptumHealth ACR Targets_110607v2 4_Observations" xfId="3345"/>
    <cellStyle name="_Table_v4_Dealcomp_distribution_OptumHealth ACR Targets_110607v2 5" xfId="3346"/>
    <cellStyle name="_Table_v4_Dealcomp_distribution_OptumHealth ACR Targets_110607v2 5_Observations" xfId="3347"/>
    <cellStyle name="_Table_Wellness 2007 5+7 Forecast" xfId="3348"/>
    <cellStyle name="_Table_Wellness 2007 5+7 Forecast 2" xfId="3349"/>
    <cellStyle name="_Table_Wellness 2007 5+7 Forecast 3" xfId="3350"/>
    <cellStyle name="_Table_Worksheet in 2008 Business Plan Review Template_final" xfId="3351"/>
    <cellStyle name="_Table_Worksheet in 2008 Business Plan Review Template_final 2" xfId="3352"/>
    <cellStyle name="_Table_Worksheet in 2008 Business Plan Review Template_final 3" xfId="3353"/>
    <cellStyle name="_Table_Worksheet in Supplemental Presentation" xfId="3354"/>
    <cellStyle name="_Table_Worksheet in Supplemental Presentation 2" xfId="3355"/>
    <cellStyle name="_Table_Worksheet in Supplemental Presentation 3" xfId="3356"/>
    <cellStyle name="_TableHead" xfId="3357"/>
    <cellStyle name="_TableHead 2" xfId="3358"/>
    <cellStyle name="_TableHead 3" xfId="3359"/>
    <cellStyle name="_TableHead centre across sel" xfId="3360"/>
    <cellStyle name="_TableHead centre across sel 2" xfId="3361"/>
    <cellStyle name="_TableHead centre across sel 3" xfId="3362"/>
    <cellStyle name="_TableHead centre across sel_Bi weekly rollforward 11 29 08 w DV updates" xfId="3363"/>
    <cellStyle name="_TableHead centre across sel_Bi weekly rollforward 11 29 08 w DV updates 2" xfId="3364"/>
    <cellStyle name="_TableHead centre across sel_Bi weekly rollforward 11 29 08 w DV updates 3" xfId="3365"/>
    <cellStyle name="_TableHead centre across sel_Bi weekly rollforward 12-13-07" xfId="3366"/>
    <cellStyle name="_TableHead centre across sel_Bi weekly rollforward 12-13-07 2" xfId="3367"/>
    <cellStyle name="_TableHead centre across sel_Bi weekly rollforward 12-13-07 3" xfId="3368"/>
    <cellStyle name="_TableHead centre across sel_Bi weekly rollforward 1-24-08" xfId="3369"/>
    <cellStyle name="_TableHead centre across sel_Bi weekly rollforward 1-24-08 2" xfId="3370"/>
    <cellStyle name="_TableHead centre across sel_Bi weekly rollforward 1-24-08 3" xfId="3371"/>
    <cellStyle name="_TableHead centre across sel_Bi weekly rollforward 1-9-08" xfId="3372"/>
    <cellStyle name="_TableHead centre across sel_Bi weekly rollforward 1-9-08 2" xfId="3373"/>
    <cellStyle name="_TableHead centre across sel_Bi weekly rollforward 1-9-08 3" xfId="3374"/>
    <cellStyle name="_TableHead centre across sel_OptumHealth ACR Targets_110607v2" xfId="3375"/>
    <cellStyle name="_TableHead centre across sel_OptumHealth ACR Targets_110607v2 2" xfId="3376"/>
    <cellStyle name="_TableHead centre across sel_OptumHealth ACR Targets_110607v2 3" xfId="3377"/>
    <cellStyle name="_TableHead_asian companies" xfId="3378"/>
    <cellStyle name="_TableHead_asian companies 2" xfId="3379"/>
    <cellStyle name="_TableHead_asian companies 3" xfId="3380"/>
    <cellStyle name="_TableHead_asian companies_Bi weekly rollforward 11 29 08 w DV updates" xfId="3381"/>
    <cellStyle name="_TableHead_asian companies_Bi weekly rollforward 11 29 08 w DV updates 2" xfId="3382"/>
    <cellStyle name="_TableHead_asian companies_Bi weekly rollforward 11 29 08 w DV updates 3" xfId="3383"/>
    <cellStyle name="_TableHead_asian companies_Bi weekly rollforward 12-13-07" xfId="3384"/>
    <cellStyle name="_TableHead_asian companies_Bi weekly rollforward 12-13-07 2" xfId="3385"/>
    <cellStyle name="_TableHead_asian companies_Bi weekly rollforward 12-13-07 3" xfId="3386"/>
    <cellStyle name="_TableHead_asian companies_Bi weekly rollforward 1-24-08" xfId="3387"/>
    <cellStyle name="_TableHead_asian companies_Bi weekly rollforward 1-24-08 2" xfId="3388"/>
    <cellStyle name="_TableHead_asian companies_Bi weekly rollforward 1-24-08 3" xfId="3389"/>
    <cellStyle name="_TableHead_asian companies_Bi weekly rollforward 1-9-08" xfId="3390"/>
    <cellStyle name="_TableHead_asian companies_Bi weekly rollforward 1-9-08 2" xfId="3391"/>
    <cellStyle name="_TableHead_asian companies_Bi weekly rollforward 1-9-08 3" xfId="3392"/>
    <cellStyle name="_TableHead_asian companies_GBS Bi_Weekly 02-06-08" xfId="3393"/>
    <cellStyle name="_TableHead_asian companies_GBS Bi_Weekly 02-06-08 2" xfId="3394"/>
    <cellStyle name="_TableHead_asian companies_GBS Bi_Weekly 02-06-08 3" xfId="3395"/>
    <cellStyle name="_TableHead_asian companies_OptumHealth ACR Targets_110607v2" xfId="3396"/>
    <cellStyle name="_TableHead_asian companies_OptumHealth ACR Targets_110607v2 2" xfId="3397"/>
    <cellStyle name="_TableHead_asian companies_OptumHealth ACR Targets_110607v2 3" xfId="3398"/>
    <cellStyle name="_TableHead_Bi weekly rollforward 11 29 08 w DV updates" xfId="3399"/>
    <cellStyle name="_TableHead_Bi weekly rollforward 11 29 08 w DV updates 2" xfId="3400"/>
    <cellStyle name="_TableHead_Bi weekly rollforward 11 29 08 w DV updates 3" xfId="3401"/>
    <cellStyle name="_TableHead_Bi weekly rollforward 12-13-07" xfId="3402"/>
    <cellStyle name="_TableHead_Bi weekly rollforward 12-13-07 2" xfId="3403"/>
    <cellStyle name="_TableHead_Bi weekly rollforward 12-13-07 3" xfId="3404"/>
    <cellStyle name="_TableHead_Bi weekly rollforward 1-24-08" xfId="3405"/>
    <cellStyle name="_TableHead_Bi weekly rollforward 1-24-08 2" xfId="3406"/>
    <cellStyle name="_TableHead_Bi weekly rollforward 1-24-08 3" xfId="3407"/>
    <cellStyle name="_TableHead_Bi weekly rollforward 1-9-08" xfId="3408"/>
    <cellStyle name="_TableHead_Bi weekly rollforward 1-9-08 2" xfId="3409"/>
    <cellStyle name="_TableHead_Bi weekly rollforward 1-9-08 3" xfId="3410"/>
    <cellStyle name="_TableHead_OptumHealth ACR Targets_110607v2" xfId="3411"/>
    <cellStyle name="_TableHead_OptumHealth ACR Targets_110607v2 2" xfId="3412"/>
    <cellStyle name="_TableHead_OptumHealth ACR Targets_110607v2 3" xfId="3413"/>
    <cellStyle name="_TableRowBorder" xfId="3414"/>
    <cellStyle name="_TableRowBorder 2" xfId="3415"/>
    <cellStyle name="_TableRowBorder 3" xfId="3416"/>
    <cellStyle name="_TableRowBorder_Bi weekly rollforward 11 29 08 w DV updates" xfId="3417"/>
    <cellStyle name="_TableRowBorder_Bi weekly rollforward 11 29 08 w DV updates 2" xfId="3418"/>
    <cellStyle name="_TableRowBorder_Bi weekly rollforward 11 29 08 w DV updates 3" xfId="3419"/>
    <cellStyle name="_TableRowBorder_Bi weekly rollforward 12-13-07" xfId="3420"/>
    <cellStyle name="_TableRowBorder_Bi weekly rollforward 12-13-07 2" xfId="3421"/>
    <cellStyle name="_TableRowBorder_Bi weekly rollforward 12-13-07 3" xfId="3422"/>
    <cellStyle name="_TableRowBorder_Bi weekly rollforward 1-24-08" xfId="3423"/>
    <cellStyle name="_TableRowBorder_Bi weekly rollforward 1-24-08 2" xfId="3424"/>
    <cellStyle name="_TableRowBorder_Bi weekly rollforward 1-24-08 3" xfId="3425"/>
    <cellStyle name="_TableRowBorder_Bi weekly rollforward 1-9-08" xfId="3426"/>
    <cellStyle name="_TableRowBorder_Bi weekly rollforward 1-9-08 2" xfId="3427"/>
    <cellStyle name="_TableRowBorder_Bi weekly rollforward 1-9-08 3" xfId="3428"/>
    <cellStyle name="_TableRowBorder_OptumHealth ACR Targets_110607v2" xfId="3429"/>
    <cellStyle name="_TableRowBorder_OptumHealth ACR Targets_110607v2 2" xfId="3430"/>
    <cellStyle name="_TableRowBorder_OptumHealth ACR Targets_110607v2 3" xfId="3431"/>
    <cellStyle name="_TableRowHead" xfId="3432"/>
    <cellStyle name="_TableRowHead 2" xfId="3433"/>
    <cellStyle name="_TableRowHead 3" xfId="3434"/>
    <cellStyle name="_TableRowHead_asian companies" xfId="3435"/>
    <cellStyle name="_TableRowHead_asian companies 2" xfId="3436"/>
    <cellStyle name="_TableRowHead_asian companies 3" xfId="3437"/>
    <cellStyle name="_TableSuperHead" xfId="3438"/>
    <cellStyle name="_TableSuperHead 2" xfId="3439"/>
    <cellStyle name="_TableSuperHead 3" xfId="3440"/>
    <cellStyle name="_TableSuperHead_asian companies" xfId="3441"/>
    <cellStyle name="_TableSuperHead_asian companies 2" xfId="3442"/>
    <cellStyle name="_TableSuperHead_asian companies 3" xfId="3443"/>
    <cellStyle name="_TableSuperHead_v4_Dealcomp_distribution" xfId="3444"/>
    <cellStyle name="_TableSuperHead_v4_Dealcomp_distribution 2" xfId="3445"/>
    <cellStyle name="_TableSuperHead_v4_Dealcomp_distribution 3" xfId="3446"/>
    <cellStyle name="_USE THESE Supplemental Schedules" xfId="3447"/>
    <cellStyle name="_USE THESE Supplemental Schedules 2" xfId="3448"/>
    <cellStyle name="_USE THESE Supplemental Schedules 2_Observations" xfId="3449"/>
    <cellStyle name="_USE THESE Supplemental Schedules 3" xfId="3450"/>
    <cellStyle name="_USE THESE Supplemental Schedules_Report 3" xfId="3451"/>
    <cellStyle name="_USE THESE Supplemental Schedules_Sheet2" xfId="3452"/>
    <cellStyle name="_USE THESE Supplemental Schedules_Sheet2_Observations" xfId="3453"/>
    <cellStyle name="_USE THESE Supplemental Schedules_Sheet3" xfId="3454"/>
    <cellStyle name="_USE THESE Supplemental Schedules_Sheet3_Observations" xfId="3455"/>
    <cellStyle name="_Variances_Research_Julie" xfId="3456"/>
    <cellStyle name="_Variances_Research_Julie 2" xfId="3457"/>
    <cellStyle name="_Variances_Research_Julie 2_Observations" xfId="3458"/>
    <cellStyle name="_Variances_Research_Julie 3" xfId="3459"/>
    <cellStyle name="_Variances_Research_Julie_Report 3" xfId="3460"/>
    <cellStyle name="_Variances_Research_Julie_Sheet2" xfId="3461"/>
    <cellStyle name="_Variances_Research_Julie_Sheet2_Observations" xfId="3462"/>
    <cellStyle name="_Variances_Research_Julie_Sheet3" xfId="3463"/>
    <cellStyle name="_Variances_Research_Julie_Sheet3_Observations" xfId="3464"/>
    <cellStyle name="_Viterra LBO model - Dec02 - v20" xfId="3465"/>
    <cellStyle name="_Viterra LBO model - Dec02 - v20 2" xfId="3466"/>
    <cellStyle name="_Viterra LBO model - Dec02 - v20 2_Observations" xfId="3467"/>
    <cellStyle name="_Viterra LBO model - Dec02 - v20 3" xfId="3468"/>
    <cellStyle name="_Viterra LBO model - Dec02 - v20_Bi weekly rollforward 11 29 08 w DV updates" xfId="3469"/>
    <cellStyle name="_Viterra LBO model - Dec02 - v20_Bi weekly rollforward 11 29 08 w DV updates 2" xfId="3470"/>
    <cellStyle name="_Viterra LBO model - Dec02 - v20_Bi weekly rollforward 11 29 08 w DV updates 2_Observations" xfId="3471"/>
    <cellStyle name="_Viterra LBO model - Dec02 - v20_Bi weekly rollforward 11 29 08 w DV updates 3" xfId="3472"/>
    <cellStyle name="_Viterra LBO model - Dec02 - v20_Bi weekly rollforward 11 29 08 w DV updates_Report 3" xfId="3473"/>
    <cellStyle name="_Viterra LBO model - Dec02 - v20_Bi weekly rollforward 11 29 08 w DV updates_Sheet2" xfId="3474"/>
    <cellStyle name="_Viterra LBO model - Dec02 - v20_Bi weekly rollforward 11 29 08 w DV updates_Sheet2_Observations" xfId="3475"/>
    <cellStyle name="_Viterra LBO model - Dec02 - v20_Bi weekly rollforward 11 29 08 w DV updates_Sheet3" xfId="3476"/>
    <cellStyle name="_Viterra LBO model - Dec02 - v20_Bi weekly rollforward 11 29 08 w DV updates_Sheet3_Observations" xfId="3477"/>
    <cellStyle name="_Viterra LBO model - Dec02 - v20_Bi weekly rollforward 12-13-07" xfId="3478"/>
    <cellStyle name="_Viterra LBO model - Dec02 - v20_Bi weekly rollforward 12-13-07 2" xfId="3479"/>
    <cellStyle name="_Viterra LBO model - Dec02 - v20_Bi weekly rollforward 12-13-07 2_Observations" xfId="3480"/>
    <cellStyle name="_Viterra LBO model - Dec02 - v20_Bi weekly rollforward 12-13-07 3" xfId="3481"/>
    <cellStyle name="_Viterra LBO model - Dec02 - v20_Bi weekly rollforward 12-13-07_Report 3" xfId="3482"/>
    <cellStyle name="_Viterra LBO model - Dec02 - v20_Bi weekly rollforward 12-13-07_Sheet2" xfId="3483"/>
    <cellStyle name="_Viterra LBO model - Dec02 - v20_Bi weekly rollforward 12-13-07_Sheet2_Observations" xfId="3484"/>
    <cellStyle name="_Viterra LBO model - Dec02 - v20_Bi weekly rollforward 12-13-07_Sheet3" xfId="3485"/>
    <cellStyle name="_Viterra LBO model - Dec02 - v20_Bi weekly rollforward 12-13-07_Sheet3_Observations" xfId="3486"/>
    <cellStyle name="_Viterra LBO model - Dec02 - v20_Bi weekly rollforward 1-24-08" xfId="3487"/>
    <cellStyle name="_Viterra LBO model - Dec02 - v20_Bi weekly rollforward 1-24-08 2" xfId="3488"/>
    <cellStyle name="_Viterra LBO model - Dec02 - v20_Bi weekly rollforward 1-24-08 2_Observations" xfId="3489"/>
    <cellStyle name="_Viterra LBO model - Dec02 - v20_Bi weekly rollforward 1-24-08 3" xfId="3490"/>
    <cellStyle name="_Viterra LBO model - Dec02 - v20_Bi weekly rollforward 1-24-08_Report 3" xfId="3491"/>
    <cellStyle name="_Viterra LBO model - Dec02 - v20_Bi weekly rollforward 1-24-08_Sheet2" xfId="3492"/>
    <cellStyle name="_Viterra LBO model - Dec02 - v20_Bi weekly rollforward 1-24-08_Sheet2_Observations" xfId="3493"/>
    <cellStyle name="_Viterra LBO model - Dec02 - v20_Bi weekly rollforward 1-24-08_Sheet3" xfId="3494"/>
    <cellStyle name="_Viterra LBO model - Dec02 - v20_Bi weekly rollforward 1-24-08_Sheet3_Observations" xfId="3495"/>
    <cellStyle name="_Viterra LBO model - Dec02 - v20_Bi weekly rollforward 1-9-08" xfId="3496"/>
    <cellStyle name="_Viterra LBO model - Dec02 - v20_Bi weekly rollforward 1-9-08 2" xfId="3497"/>
    <cellStyle name="_Viterra LBO model - Dec02 - v20_Bi weekly rollforward 1-9-08 2_Observations" xfId="3498"/>
    <cellStyle name="_Viterra LBO model - Dec02 - v20_Bi weekly rollforward 1-9-08 3" xfId="3499"/>
    <cellStyle name="_Viterra LBO model - Dec02 - v20_Bi weekly rollforward 1-9-08_Report 3" xfId="3500"/>
    <cellStyle name="_Viterra LBO model - Dec02 - v20_Bi weekly rollforward 1-9-08_Sheet2" xfId="3501"/>
    <cellStyle name="_Viterra LBO model - Dec02 - v20_Bi weekly rollforward 1-9-08_Sheet2_Observations" xfId="3502"/>
    <cellStyle name="_Viterra LBO model - Dec02 - v20_Bi weekly rollforward 1-9-08_Sheet3" xfId="3503"/>
    <cellStyle name="_Viterra LBO model - Dec02 - v20_Bi weekly rollforward 1-9-08_Sheet3_Observations" xfId="3504"/>
    <cellStyle name="_Viterra LBO model - Dec02 - v20_OptumHealth ACR Targets_110607v2" xfId="3505"/>
    <cellStyle name="_Viterra LBO model - Dec02 - v20_OptumHealth ACR Targets_110607v2 2" xfId="3506"/>
    <cellStyle name="_Viterra LBO model - Dec02 - v20_OptumHealth ACR Targets_110607v2 2_Observations" xfId="3507"/>
    <cellStyle name="_Viterra LBO model - Dec02 - v20_OptumHealth ACR Targets_110607v2 3" xfId="3508"/>
    <cellStyle name="_Viterra LBO model - Dec02 - v20_OptumHealth ACR Targets_110607v2_Report 3" xfId="3509"/>
    <cellStyle name="_Viterra LBO model - Dec02 - v20_OptumHealth ACR Targets_110607v2_Sheet2" xfId="3510"/>
    <cellStyle name="_Viterra LBO model - Dec02 - v20_OptumHealth ACR Targets_110607v2_Sheet2_Observations" xfId="3511"/>
    <cellStyle name="_Viterra LBO model - Dec02 - v20_OptumHealth ACR Targets_110607v2_Sheet3" xfId="3512"/>
    <cellStyle name="_Viterra LBO model - Dec02 - v20_OptumHealth ACR Targets_110607v2_Sheet3_Observations" xfId="3513"/>
    <cellStyle name="_Viterra LBO model - Dec02 - v20_Report 3" xfId="3514"/>
    <cellStyle name="_Viterra LBO model - Dec02 - v20_Sheet2" xfId="3515"/>
    <cellStyle name="_Viterra LBO model - Dec02 - v20_Sheet2_Observations" xfId="3516"/>
    <cellStyle name="_Viterra LBO model - Dec02 - v20_Sheet3" xfId="3517"/>
    <cellStyle name="_Viterra LBO model - Dec02 - v20_Sheet3_Observations" xfId="3518"/>
    <cellStyle name="_Walkacross schedules - MCD CAC&amp;MGMT" xfId="3519"/>
    <cellStyle name="_Walkacross schedules - MCD CAC&amp;MGMT 2" xfId="3520"/>
    <cellStyle name="_Walkacross schedules - MCD CAC&amp;MGMT 2_Observations" xfId="3521"/>
    <cellStyle name="_Walkacross schedules - MCD CAC&amp;MGMT 3" xfId="3522"/>
    <cellStyle name="_Walkacross schedules - MCD CAC&amp;MGMT_Report 3" xfId="3523"/>
    <cellStyle name="_Walkacross schedules - MCD CAC&amp;MGMT_Sheet2" xfId="3524"/>
    <cellStyle name="_Walkacross schedules - MCD CAC&amp;MGMT_Sheet2_Observations" xfId="3525"/>
    <cellStyle name="_Walkacross schedules - MCD CAC&amp;MGMT_Sheet3" xfId="3526"/>
    <cellStyle name="_Walkacross schedules - MCD CAC&amp;MGMT_Sheet3_Observations" xfId="3527"/>
    <cellStyle name="’Ê‰Ý [0.00]_Area" xfId="3528"/>
    <cellStyle name="’Ê‰Ý_Area" xfId="3529"/>
    <cellStyle name="£ BP" xfId="3530"/>
    <cellStyle name="£Currency [0]" xfId="3531"/>
    <cellStyle name="£Currency [1]" xfId="3532"/>
    <cellStyle name="£Currency [2]" xfId="3533"/>
    <cellStyle name="£Currency [p]" xfId="3534"/>
    <cellStyle name="£Currency [p2]" xfId="3535"/>
    <cellStyle name="£Pounds" xfId="3536"/>
    <cellStyle name="¥ JY" xfId="3537"/>
    <cellStyle name="=C:\WINNT\SYSTEM32\COMMAND.COM" xfId="3538"/>
    <cellStyle name="=C:\WINNT\SYSTEM32\COMMAND.COM 2" xfId="3539"/>
    <cellStyle name="=C:\WINNT\SYSTEM32\COMMAND.COM 3" xfId="3540"/>
    <cellStyle name="•W€_Area" xfId="3541"/>
    <cellStyle name="•W_Area" xfId="3542"/>
    <cellStyle name="0" xfId="3543"/>
    <cellStyle name="0.0" xfId="3544"/>
    <cellStyle name="0.0%" xfId="3545"/>
    <cellStyle name="0.00" xfId="3546"/>
    <cellStyle name="0.00%" xfId="3547"/>
    <cellStyle name="0_Alere Valuation 11.03.06" xfId="3548"/>
    <cellStyle name="0_b" xfId="3549"/>
    <cellStyle name="0_Backup 1.31.07" xfId="3550"/>
    <cellStyle name="0_Backup 1.31.07_Cogent Model 4" xfId="3551"/>
    <cellStyle name="0_Backup 1.31.07_CSC Model 2" xfId="3552"/>
    <cellStyle name="0_Backup 2" xfId="3553"/>
    <cellStyle name="0_BIRDIE model 06.19.07_v20a" xfId="3554"/>
    <cellStyle name="0_BP2" xfId="3555"/>
    <cellStyle name="0_Cadent Model 10" xfId="3556"/>
    <cellStyle name="0_Cadent Model 10_Cogent Model 4" xfId="3557"/>
    <cellStyle name="0_Cadent Model 10_CSC Model 2" xfId="3558"/>
    <cellStyle name="0_Cadent Public Trading Comps" xfId="3559"/>
    <cellStyle name="0_Cadent Trading Comps" xfId="3560"/>
    <cellStyle name="0_CDIC Valuation Matrix" xfId="3561"/>
    <cellStyle name="0_CDIC Valuation Matrix_Comps 2" xfId="3562"/>
    <cellStyle name="0_CDIC Valuation Matrix_MASTER M&amp;A TRANSACTION DATABASE" xfId="3563"/>
    <cellStyle name="0_CDIC Valuation Matrix_Sheet1" xfId="3564"/>
    <cellStyle name="0_CEDAR-HICKORY MODEL_v21" xfId="3565"/>
    <cellStyle name="0_CEDAR-HICKORY MODEL_v21_Comps 2" xfId="3566"/>
    <cellStyle name="0_CEDAR-HICKORY MODEL_v21_MASTER M&amp;A TRANSACTION DATABASE" xfId="3567"/>
    <cellStyle name="0_CEDAR-HICKORY MODEL_v21_Sheet1" xfId="3568"/>
    <cellStyle name="0_Cogent Model 4" xfId="3569"/>
    <cellStyle name="0_Comps 2" xfId="3570"/>
    <cellStyle name="0_CSC Model 2" xfId="3571"/>
    <cellStyle name="0_DIRIGO Financials 00" xfId="3572"/>
    <cellStyle name="0_Dirigo Model 07" xfId="3573"/>
    <cellStyle name="0_Dirigo Model 07_Cogent Model 4" xfId="3574"/>
    <cellStyle name="0_Dirigo Model 07_CSC Model 2" xfId="3575"/>
    <cellStyle name="0_Disease Management M&amp;A" xfId="3576"/>
    <cellStyle name="0_Fairness Opinion Financials" xfId="3577"/>
    <cellStyle name="0_Fairness Opinion Financials_Comps 2" xfId="3578"/>
    <cellStyle name="0_Fairness Opinion Financials_MASTER M&amp;A TRANSACTION DATABASE" xfId="3579"/>
    <cellStyle name="0_Fairness Opinion Financials_Sheet1" xfId="3580"/>
    <cellStyle name="0_Home Health - Hospice Comps" xfId="3581"/>
    <cellStyle name="0_Home Health &amp; Hospice Trading Comps (2)" xfId="3582"/>
    <cellStyle name="0_Lifelink CCRC Valuation_v0" xfId="3583"/>
    <cellStyle name="0_Lifelink CCRC Valuation_v1 (Consolidated)" xfId="3584"/>
    <cellStyle name="0_Lowe's Debt &amp; Lyons" xfId="3585"/>
    <cellStyle name="0_Lowe's Debt &amp; Lyons_Cogent Model 4" xfId="3586"/>
    <cellStyle name="0_Lowe's Debt &amp; Lyons_CSC Model 2" xfId="3587"/>
    <cellStyle name="0_MASTER M&amp;A TRANSACTION DATABASE" xfId="3588"/>
    <cellStyle name="0_Model 10 11.14.07" xfId="3589"/>
    <cellStyle name="0_Model 8.30.06" xfId="3590"/>
    <cellStyle name="0_RAM Model v20" xfId="3591"/>
    <cellStyle name="0_Reformattted Trading Compsv2" xfId="3592"/>
    <cellStyle name="0_Reformattted Trading Compsv2_Comps 2" xfId="3593"/>
    <cellStyle name="0_Reformattted Trading Compsv2_MASTER M&amp;A TRANSACTION DATABASE" xfId="3594"/>
    <cellStyle name="0_Reformattted Trading Compsv2_Sheet1" xfId="3595"/>
    <cellStyle name="0_Segmented Trading Comps" xfId="3596"/>
    <cellStyle name="0_Senior Care Services Trading Comps" xfId="3597"/>
    <cellStyle name="0_Sheet1" xfId="3598"/>
    <cellStyle name="0_Summary Football Field" xfId="3599"/>
    <cellStyle name="0_Summary Football Field_Comps 2" xfId="3600"/>
    <cellStyle name="0_Summary Football Field_MASTER M&amp;A TRANSACTION DATABASE" xfId="3601"/>
    <cellStyle name="0_Summary Football Field_Sheet1" xfId="3602"/>
    <cellStyle name="0_Trading Comps" xfId="3603"/>
    <cellStyle name="0_Trading Comps with WACC" xfId="3604"/>
    <cellStyle name="0_Trading Comps_1" xfId="3605"/>
    <cellStyle name="0_Trading Comps_1_Cogent Model 4" xfId="3606"/>
    <cellStyle name="0_Trading Comps_1_CSC Model 2" xfId="3607"/>
    <cellStyle name="0_Trading Comps_Comps 2" xfId="3608"/>
    <cellStyle name="0_Trading Comps_MASTER M&amp;A TRANSACTION DATABASE" xfId="3609"/>
    <cellStyle name="0_Trading Comps_Sheet1" xfId="3610"/>
    <cellStyle name="0_TVHP Valuation_12.06.05" xfId="3611"/>
    <cellStyle name="0_TVHP Valuation_12.06.05_Cogent Model 4" xfId="3612"/>
    <cellStyle name="0_TVHP Valuation_12.06.05_CSC Model 2" xfId="3613"/>
    <cellStyle name="0_Vanguard Capital M Model (2)" xfId="3614"/>
    <cellStyle name="0_Vanguard Capital M Model (2)_Comps 2" xfId="3615"/>
    <cellStyle name="0_Vanguard Capital M Model (2)_MASTER M&amp;A TRANSACTION DATABASE" xfId="3616"/>
    <cellStyle name="0_Vanguard Capital M Model (2)_Sheet1" xfId="3617"/>
    <cellStyle name="0_WACC" xfId="3618"/>
    <cellStyle name="000" xfId="3619"/>
    <cellStyle name="1" xfId="3620"/>
    <cellStyle name="1_CASHFLOW (2)" xfId="3621"/>
    <cellStyle name="1000s (0)" xfId="3622"/>
    <cellStyle name="1Outputbox1" xfId="3623"/>
    <cellStyle name="1Outputbox1 2" xfId="3624"/>
    <cellStyle name="1Outputbox1 2 2" xfId="3625"/>
    <cellStyle name="1Outputbox1 3" xfId="3626"/>
    <cellStyle name="1Outputbox1 3 2" xfId="3627"/>
    <cellStyle name="1Outputbox1 4" xfId="3628"/>
    <cellStyle name="1Outputbox2" xfId="3629"/>
    <cellStyle name="1Outputbox2 2" xfId="3630"/>
    <cellStyle name="1Outputbox2 3" xfId="3631"/>
    <cellStyle name="1Outputheader" xfId="3632"/>
    <cellStyle name="1Outputheader 2" xfId="3633"/>
    <cellStyle name="1Outputheader 2 2" xfId="3634"/>
    <cellStyle name="1Outputheader 3" xfId="3635"/>
    <cellStyle name="1Outputheader 3 2" xfId="3636"/>
    <cellStyle name="1Outputheader 4" xfId="3637"/>
    <cellStyle name="1Outputheader2" xfId="3638"/>
    <cellStyle name="1Outputheader2 2" xfId="3639"/>
    <cellStyle name="1Outputheader2 3" xfId="3640"/>
    <cellStyle name="1Outputsubtitle" xfId="3641"/>
    <cellStyle name="1Outputsubtitle 2" xfId="3642"/>
    <cellStyle name="1Outputsubtitle 3" xfId="3643"/>
    <cellStyle name="1Outputtitle" xfId="3644"/>
    <cellStyle name="1Outputtitle 2" xfId="3645"/>
    <cellStyle name="1Outputtitle 3" xfId="3646"/>
    <cellStyle name="1parte" xfId="3647"/>
    <cellStyle name="1parte 2" xfId="3648"/>
    <cellStyle name="1parte 3" xfId="3649"/>
    <cellStyle name="1Profileheader" xfId="3650"/>
    <cellStyle name="1Profileheader 2" xfId="3651"/>
    <cellStyle name="1Profileheader 2 2" xfId="3652"/>
    <cellStyle name="1Profileheader 2 2 2" xfId="3653"/>
    <cellStyle name="1Profileheader 2 2 2 2" xfId="3654"/>
    <cellStyle name="1Profileheader 2 2 2 2 2" xfId="3655"/>
    <cellStyle name="1Profileheader 2 2 2 2 3" xfId="3656"/>
    <cellStyle name="1Profileheader 2 2 2 3" xfId="3657"/>
    <cellStyle name="1Profileheader 2 2 2 3 2" xfId="3658"/>
    <cellStyle name="1Profileheader 2 2 2 3 3" xfId="3659"/>
    <cellStyle name="1Profileheader 2 2 2 4" xfId="3660"/>
    <cellStyle name="1Profileheader 2 2 2 5" xfId="3661"/>
    <cellStyle name="1Profileheader 2 2 3" xfId="3662"/>
    <cellStyle name="1Profileheader 2 2 4" xfId="3663"/>
    <cellStyle name="1Profileheader 2 3" xfId="3664"/>
    <cellStyle name="1Profileheader 2 3 2" xfId="3665"/>
    <cellStyle name="1Profileheader 2 4" xfId="3666"/>
    <cellStyle name="1Profileheader 2 5" xfId="3667"/>
    <cellStyle name="1Profileheader 2 6" xfId="3668"/>
    <cellStyle name="1Profileheader 2 7" xfId="3669"/>
    <cellStyle name="1Profileheader 3" xfId="3670"/>
    <cellStyle name="1Profileheader 3 2" xfId="3671"/>
    <cellStyle name="1Profileheader 3 3" xfId="3672"/>
    <cellStyle name="1Profileheader 4" xfId="3673"/>
    <cellStyle name="1Profileheader 4 2" xfId="3674"/>
    <cellStyle name="1Profileheader 5" xfId="3675"/>
    <cellStyle name="1Profileheader 5 2" xfId="3676"/>
    <cellStyle name="1Profileheader 5 2 2" xfId="3677"/>
    <cellStyle name="1Profileheader 5 3" xfId="3678"/>
    <cellStyle name="1Profileheader 6" xfId="3679"/>
    <cellStyle name="1Profilelowerbox" xfId="3680"/>
    <cellStyle name="1Profilelowerbox 2" xfId="3681"/>
    <cellStyle name="1Profilelowerbox 3" xfId="3682"/>
    <cellStyle name="1Profilesubheader" xfId="3683"/>
    <cellStyle name="1Profilesubheader 2" xfId="3684"/>
    <cellStyle name="1Profilesubheader 3" xfId="3685"/>
    <cellStyle name="1Profiletitle" xfId="3686"/>
    <cellStyle name="1Profiletitle 2" xfId="3687"/>
    <cellStyle name="1Profiletitle 3" xfId="3688"/>
    <cellStyle name="1Profiletopbox" xfId="3689"/>
    <cellStyle name="1Profiletopbox 2" xfId="3690"/>
    <cellStyle name="1Profiletopbox 3" xfId="3691"/>
    <cellStyle name="20% - Accent1 10" xfId="3692"/>
    <cellStyle name="20% - Accent1 11" xfId="3693"/>
    <cellStyle name="20% - Accent1 12" xfId="3694"/>
    <cellStyle name="20% - Accent1 13" xfId="3695"/>
    <cellStyle name="20% - Accent1 14" xfId="3696"/>
    <cellStyle name="20% - Accent1 15" xfId="3697"/>
    <cellStyle name="20% - Accent1 16" xfId="3698"/>
    <cellStyle name="20% - Accent1 16 2" xfId="3699"/>
    <cellStyle name="20% - Accent1 17" xfId="3700"/>
    <cellStyle name="20% - Accent1 17 2" xfId="3701"/>
    <cellStyle name="20% - Accent1 18" xfId="3702"/>
    <cellStyle name="20% - Accent1 18 2" xfId="3703"/>
    <cellStyle name="20% - Accent1 19" xfId="3704"/>
    <cellStyle name="20% - Accent1 19 2" xfId="3705"/>
    <cellStyle name="20% - Accent1 2" xfId="3706"/>
    <cellStyle name="20% - Accent1 2 10" xfId="3707"/>
    <cellStyle name="20% - Accent1 2 11" xfId="3708"/>
    <cellStyle name="20% - Accent1 2 12" xfId="3709"/>
    <cellStyle name="20% - Accent1 2 13" xfId="3710"/>
    <cellStyle name="20% - Accent1 2 14" xfId="3711"/>
    <cellStyle name="20% - Accent1 2 15" xfId="3712"/>
    <cellStyle name="20% - Accent1 2 16" xfId="3713"/>
    <cellStyle name="20% - Accent1 2 17" xfId="3714"/>
    <cellStyle name="20% - Accent1 2 18" xfId="3715"/>
    <cellStyle name="20% - Accent1 2 19" xfId="3716"/>
    <cellStyle name="20% - Accent1 2 2" xfId="3717"/>
    <cellStyle name="20% - Accent1 2 2 2" xfId="3718"/>
    <cellStyle name="20% - Accent1 2 20" xfId="3719"/>
    <cellStyle name="20% - Accent1 2 21" xfId="3720"/>
    <cellStyle name="20% - Accent1 2 22" xfId="3721"/>
    <cellStyle name="20% - Accent1 2 23" xfId="3722"/>
    <cellStyle name="20% - Accent1 2 24" xfId="3723"/>
    <cellStyle name="20% - Accent1 2 25" xfId="3724"/>
    <cellStyle name="20% - Accent1 2 26" xfId="3725"/>
    <cellStyle name="20% - Accent1 2 27" xfId="3726"/>
    <cellStyle name="20% - Accent1 2 28" xfId="3727"/>
    <cellStyle name="20% - Accent1 2 29" xfId="3728"/>
    <cellStyle name="20% - Accent1 2 3" xfId="3729"/>
    <cellStyle name="20% - Accent1 2 3 2" xfId="3730"/>
    <cellStyle name="20% - Accent1 2 3 3" xfId="3731"/>
    <cellStyle name="20% - Accent1 2 30" xfId="3732"/>
    <cellStyle name="20% - Accent1 2 31" xfId="3733"/>
    <cellStyle name="20% - Accent1 2 32" xfId="3734"/>
    <cellStyle name="20% - Accent1 2 33" xfId="3735"/>
    <cellStyle name="20% - Accent1 2 34" xfId="3736"/>
    <cellStyle name="20% - Accent1 2 35" xfId="3737"/>
    <cellStyle name="20% - Accent1 2 36" xfId="3738"/>
    <cellStyle name="20% - Accent1 2 4" xfId="3739"/>
    <cellStyle name="20% - Accent1 2 5" xfId="3740"/>
    <cellStyle name="20% - Accent1 2 6" xfId="3741"/>
    <cellStyle name="20% - Accent1 2 7" xfId="3742"/>
    <cellStyle name="20% - Accent1 2 8" xfId="3743"/>
    <cellStyle name="20% - Accent1 2 9" xfId="3744"/>
    <cellStyle name="20% - Accent1 20" xfId="3745"/>
    <cellStyle name="20% - Accent1 20 2" xfId="3746"/>
    <cellStyle name="20% - Accent1 21" xfId="3747"/>
    <cellStyle name="20% - Accent1 21 2" xfId="3748"/>
    <cellStyle name="20% - Accent1 22" xfId="3749"/>
    <cellStyle name="20% - Accent1 22 2" xfId="3750"/>
    <cellStyle name="20% - Accent1 23" xfId="3751"/>
    <cellStyle name="20% - Accent1 23 2" xfId="3752"/>
    <cellStyle name="20% - Accent1 24" xfId="3753"/>
    <cellStyle name="20% - Accent1 24 2" xfId="3754"/>
    <cellStyle name="20% - Accent1 25" xfId="3755"/>
    <cellStyle name="20% - Accent1 25 2" xfId="3756"/>
    <cellStyle name="20% - Accent1 26" xfId="3757"/>
    <cellStyle name="20% - Accent1 26 2" xfId="3758"/>
    <cellStyle name="20% - Accent1 27" xfId="3759"/>
    <cellStyle name="20% - Accent1 27 2" xfId="3760"/>
    <cellStyle name="20% - Accent1 28" xfId="3761"/>
    <cellStyle name="20% - Accent1 28 2" xfId="3762"/>
    <cellStyle name="20% - Accent1 29" xfId="3763"/>
    <cellStyle name="20% - Accent1 3" xfId="3764"/>
    <cellStyle name="20% - Accent1 3 2" xfId="3765"/>
    <cellStyle name="20% - Accent1 30" xfId="3766"/>
    <cellStyle name="20% - Accent1 31" xfId="3767"/>
    <cellStyle name="20% - Accent1 32" xfId="3768"/>
    <cellStyle name="20% - Accent1 33" xfId="3769"/>
    <cellStyle name="20% - Accent1 34" xfId="3770"/>
    <cellStyle name="20% - Accent1 35" xfId="3771"/>
    <cellStyle name="20% - Accent1 36" xfId="3772"/>
    <cellStyle name="20% - Accent1 37" xfId="3773"/>
    <cellStyle name="20% - Accent1 38" xfId="3774"/>
    <cellStyle name="20% - Accent1 39" xfId="3775"/>
    <cellStyle name="20% - Accent1 4" xfId="3776"/>
    <cellStyle name="20% - Accent1 4 2" xfId="3777"/>
    <cellStyle name="20% - Accent1 4 3" xfId="3778"/>
    <cellStyle name="20% - Accent1 4 4" xfId="3779"/>
    <cellStyle name="20% - Accent1 40" xfId="3780"/>
    <cellStyle name="20% - Accent1 41" xfId="3781"/>
    <cellStyle name="20% - Accent1 42" xfId="3782"/>
    <cellStyle name="20% - Accent1 43" xfId="3783"/>
    <cellStyle name="20% - Accent1 44" xfId="3784"/>
    <cellStyle name="20% - Accent1 45" xfId="3785"/>
    <cellStyle name="20% - Accent1 46" xfId="3786"/>
    <cellStyle name="20% - Accent1 47" xfId="3787"/>
    <cellStyle name="20% - Accent1 48" xfId="3788"/>
    <cellStyle name="20% - Accent1 49" xfId="3789"/>
    <cellStyle name="20% - Accent1 5" xfId="3790"/>
    <cellStyle name="20% - Accent1 5 2" xfId="3791"/>
    <cellStyle name="20% - Accent1 5 3" xfId="3792"/>
    <cellStyle name="20% - Accent1 5 4" xfId="3793"/>
    <cellStyle name="20% - Accent1 50" xfId="3794"/>
    <cellStyle name="20% - Accent1 51" xfId="3795"/>
    <cellStyle name="20% - Accent1 6" xfId="3796"/>
    <cellStyle name="20% - Accent1 6 2" xfId="3797"/>
    <cellStyle name="20% - Accent1 6 3" xfId="3798"/>
    <cellStyle name="20% - Accent1 7" xfId="3799"/>
    <cellStyle name="20% - Accent1 7 2" xfId="3800"/>
    <cellStyle name="20% - Accent1 7_Observations" xfId="3801"/>
    <cellStyle name="20% - Accent1 8" xfId="3802"/>
    <cellStyle name="20% - Accent1 8 2" xfId="3803"/>
    <cellStyle name="20% - Accent1 8_Observations" xfId="3804"/>
    <cellStyle name="20% - Accent1 9" xfId="3805"/>
    <cellStyle name="20% - Accent1 9 2" xfId="3806"/>
    <cellStyle name="20% - Accent1 9_Observations" xfId="3807"/>
    <cellStyle name="20% - Accent2 10" xfId="3808"/>
    <cellStyle name="20% - Accent2 11" xfId="3809"/>
    <cellStyle name="20% - Accent2 12" xfId="3810"/>
    <cellStyle name="20% - Accent2 13" xfId="3811"/>
    <cellStyle name="20% - Accent2 14" xfId="3812"/>
    <cellStyle name="20% - Accent2 15" xfId="3813"/>
    <cellStyle name="20% - Accent2 16" xfId="3814"/>
    <cellStyle name="20% - Accent2 16 2" xfId="3815"/>
    <cellStyle name="20% - Accent2 17" xfId="3816"/>
    <cellStyle name="20% - Accent2 17 2" xfId="3817"/>
    <cellStyle name="20% - Accent2 18" xfId="3818"/>
    <cellStyle name="20% - Accent2 18 2" xfId="3819"/>
    <cellStyle name="20% - Accent2 19" xfId="3820"/>
    <cellStyle name="20% - Accent2 19 2" xfId="3821"/>
    <cellStyle name="20% - Accent2 2" xfId="3822"/>
    <cellStyle name="20% - Accent2 2 10" xfId="3823"/>
    <cellStyle name="20% - Accent2 2 11" xfId="3824"/>
    <cellStyle name="20% - Accent2 2 12" xfId="3825"/>
    <cellStyle name="20% - Accent2 2 13" xfId="3826"/>
    <cellStyle name="20% - Accent2 2 14" xfId="3827"/>
    <cellStyle name="20% - Accent2 2 15" xfId="3828"/>
    <cellStyle name="20% - Accent2 2 16" xfId="3829"/>
    <cellStyle name="20% - Accent2 2 17" xfId="3830"/>
    <cellStyle name="20% - Accent2 2 18" xfId="3831"/>
    <cellStyle name="20% - Accent2 2 19" xfId="3832"/>
    <cellStyle name="20% - Accent2 2 2" xfId="3833"/>
    <cellStyle name="20% - Accent2 2 2 2" xfId="3834"/>
    <cellStyle name="20% - Accent2 2 20" xfId="3835"/>
    <cellStyle name="20% - Accent2 2 21" xfId="3836"/>
    <cellStyle name="20% - Accent2 2 22" xfId="3837"/>
    <cellStyle name="20% - Accent2 2 23" xfId="3838"/>
    <cellStyle name="20% - Accent2 2 24" xfId="3839"/>
    <cellStyle name="20% - Accent2 2 25" xfId="3840"/>
    <cellStyle name="20% - Accent2 2 26" xfId="3841"/>
    <cellStyle name="20% - Accent2 2 27" xfId="3842"/>
    <cellStyle name="20% - Accent2 2 28" xfId="3843"/>
    <cellStyle name="20% - Accent2 2 29" xfId="3844"/>
    <cellStyle name="20% - Accent2 2 3" xfId="3845"/>
    <cellStyle name="20% - Accent2 2 3 2" xfId="3846"/>
    <cellStyle name="20% - Accent2 2 3 3" xfId="3847"/>
    <cellStyle name="20% - Accent2 2 30" xfId="3848"/>
    <cellStyle name="20% - Accent2 2 31" xfId="3849"/>
    <cellStyle name="20% - Accent2 2 32" xfId="3850"/>
    <cellStyle name="20% - Accent2 2 33" xfId="3851"/>
    <cellStyle name="20% - Accent2 2 34" xfId="3852"/>
    <cellStyle name="20% - Accent2 2 35" xfId="3853"/>
    <cellStyle name="20% - Accent2 2 36" xfId="3854"/>
    <cellStyle name="20% - Accent2 2 4" xfId="3855"/>
    <cellStyle name="20% - Accent2 2 5" xfId="3856"/>
    <cellStyle name="20% - Accent2 2 6" xfId="3857"/>
    <cellStyle name="20% - Accent2 2 7" xfId="3858"/>
    <cellStyle name="20% - Accent2 2 8" xfId="3859"/>
    <cellStyle name="20% - Accent2 2 9" xfId="3860"/>
    <cellStyle name="20% - Accent2 20" xfId="3861"/>
    <cellStyle name="20% - Accent2 20 2" xfId="3862"/>
    <cellStyle name="20% - Accent2 21" xfId="3863"/>
    <cellStyle name="20% - Accent2 21 2" xfId="3864"/>
    <cellStyle name="20% - Accent2 22" xfId="3865"/>
    <cellStyle name="20% - Accent2 22 2" xfId="3866"/>
    <cellStyle name="20% - Accent2 23" xfId="3867"/>
    <cellStyle name="20% - Accent2 23 2" xfId="3868"/>
    <cellStyle name="20% - Accent2 24" xfId="3869"/>
    <cellStyle name="20% - Accent2 24 2" xfId="3870"/>
    <cellStyle name="20% - Accent2 25" xfId="3871"/>
    <cellStyle name="20% - Accent2 25 2" xfId="3872"/>
    <cellStyle name="20% - Accent2 26" xfId="3873"/>
    <cellStyle name="20% - Accent2 26 2" xfId="3874"/>
    <cellStyle name="20% - Accent2 27" xfId="3875"/>
    <cellStyle name="20% - Accent2 27 2" xfId="3876"/>
    <cellStyle name="20% - Accent2 28" xfId="3877"/>
    <cellStyle name="20% - Accent2 28 2" xfId="3878"/>
    <cellStyle name="20% - Accent2 29" xfId="3879"/>
    <cellStyle name="20% - Accent2 3" xfId="3880"/>
    <cellStyle name="20% - Accent2 3 2" xfId="3881"/>
    <cellStyle name="20% - Accent2 30" xfId="3882"/>
    <cellStyle name="20% - Accent2 31" xfId="3883"/>
    <cellStyle name="20% - Accent2 32" xfId="3884"/>
    <cellStyle name="20% - Accent2 33" xfId="3885"/>
    <cellStyle name="20% - Accent2 34" xfId="3886"/>
    <cellStyle name="20% - Accent2 35" xfId="3887"/>
    <cellStyle name="20% - Accent2 36" xfId="3888"/>
    <cellStyle name="20% - Accent2 37" xfId="3889"/>
    <cellStyle name="20% - Accent2 38" xfId="3890"/>
    <cellStyle name="20% - Accent2 39" xfId="3891"/>
    <cellStyle name="20% - Accent2 4" xfId="3892"/>
    <cellStyle name="20% - Accent2 4 2" xfId="3893"/>
    <cellStyle name="20% - Accent2 4 3" xfId="3894"/>
    <cellStyle name="20% - Accent2 4 4" xfId="3895"/>
    <cellStyle name="20% - Accent2 40" xfId="3896"/>
    <cellStyle name="20% - Accent2 41" xfId="3897"/>
    <cellStyle name="20% - Accent2 42" xfId="3898"/>
    <cellStyle name="20% - Accent2 43" xfId="3899"/>
    <cellStyle name="20% - Accent2 44" xfId="3900"/>
    <cellStyle name="20% - Accent2 45" xfId="3901"/>
    <cellStyle name="20% - Accent2 46" xfId="3902"/>
    <cellStyle name="20% - Accent2 47" xfId="3903"/>
    <cellStyle name="20% - Accent2 48" xfId="3904"/>
    <cellStyle name="20% - Accent2 49" xfId="3905"/>
    <cellStyle name="20% - Accent2 5" xfId="3906"/>
    <cellStyle name="20% - Accent2 5 2" xfId="3907"/>
    <cellStyle name="20% - Accent2 5 3" xfId="3908"/>
    <cellStyle name="20% - Accent2 5 4" xfId="3909"/>
    <cellStyle name="20% - Accent2 50" xfId="3910"/>
    <cellStyle name="20% - Accent2 51" xfId="3911"/>
    <cellStyle name="20% - Accent2 6" xfId="3912"/>
    <cellStyle name="20% - Accent2 6 2" xfId="3913"/>
    <cellStyle name="20% - Accent2 6 3" xfId="3914"/>
    <cellStyle name="20% - Accent2 7" xfId="3915"/>
    <cellStyle name="20% - Accent2 7 2" xfId="3916"/>
    <cellStyle name="20% - Accent2 7_Observations" xfId="3917"/>
    <cellStyle name="20% - Accent2 8" xfId="3918"/>
    <cellStyle name="20% - Accent2 8 2" xfId="3919"/>
    <cellStyle name="20% - Accent2 8_Observations" xfId="3920"/>
    <cellStyle name="20% - Accent2 9" xfId="3921"/>
    <cellStyle name="20% - Accent2 9 2" xfId="3922"/>
    <cellStyle name="20% - Accent2 9_Observations" xfId="3923"/>
    <cellStyle name="20% - Accent3 10" xfId="3924"/>
    <cellStyle name="20% - Accent3 11" xfId="3925"/>
    <cellStyle name="20% - Accent3 12" xfId="3926"/>
    <cellStyle name="20% - Accent3 13" xfId="3927"/>
    <cellStyle name="20% - Accent3 14" xfId="3928"/>
    <cellStyle name="20% - Accent3 15" xfId="3929"/>
    <cellStyle name="20% - Accent3 16" xfId="3930"/>
    <cellStyle name="20% - Accent3 16 2" xfId="3931"/>
    <cellStyle name="20% - Accent3 17" xfId="3932"/>
    <cellStyle name="20% - Accent3 17 2" xfId="3933"/>
    <cellStyle name="20% - Accent3 18" xfId="3934"/>
    <cellStyle name="20% - Accent3 18 2" xfId="3935"/>
    <cellStyle name="20% - Accent3 19" xfId="3936"/>
    <cellStyle name="20% - Accent3 19 2" xfId="3937"/>
    <cellStyle name="20% - Accent3 2" xfId="3938"/>
    <cellStyle name="20% - Accent3 2 10" xfId="3939"/>
    <cellStyle name="20% - Accent3 2 11" xfId="3940"/>
    <cellStyle name="20% - Accent3 2 12" xfId="3941"/>
    <cellStyle name="20% - Accent3 2 13" xfId="3942"/>
    <cellStyle name="20% - Accent3 2 14" xfId="3943"/>
    <cellStyle name="20% - Accent3 2 15" xfId="3944"/>
    <cellStyle name="20% - Accent3 2 16" xfId="3945"/>
    <cellStyle name="20% - Accent3 2 17" xfId="3946"/>
    <cellStyle name="20% - Accent3 2 18" xfId="3947"/>
    <cellStyle name="20% - Accent3 2 19" xfId="3948"/>
    <cellStyle name="20% - Accent3 2 2" xfId="3949"/>
    <cellStyle name="20% - Accent3 2 2 2" xfId="3950"/>
    <cellStyle name="20% - Accent3 2 20" xfId="3951"/>
    <cellStyle name="20% - Accent3 2 21" xfId="3952"/>
    <cellStyle name="20% - Accent3 2 22" xfId="3953"/>
    <cellStyle name="20% - Accent3 2 23" xfId="3954"/>
    <cellStyle name="20% - Accent3 2 24" xfId="3955"/>
    <cellStyle name="20% - Accent3 2 25" xfId="3956"/>
    <cellStyle name="20% - Accent3 2 26" xfId="3957"/>
    <cellStyle name="20% - Accent3 2 27" xfId="3958"/>
    <cellStyle name="20% - Accent3 2 28" xfId="3959"/>
    <cellStyle name="20% - Accent3 2 29" xfId="3960"/>
    <cellStyle name="20% - Accent3 2 3" xfId="3961"/>
    <cellStyle name="20% - Accent3 2 3 2" xfId="3962"/>
    <cellStyle name="20% - Accent3 2 3 3" xfId="3963"/>
    <cellStyle name="20% - Accent3 2 30" xfId="3964"/>
    <cellStyle name="20% - Accent3 2 31" xfId="3965"/>
    <cellStyle name="20% - Accent3 2 32" xfId="3966"/>
    <cellStyle name="20% - Accent3 2 33" xfId="3967"/>
    <cellStyle name="20% - Accent3 2 34" xfId="3968"/>
    <cellStyle name="20% - Accent3 2 35" xfId="3969"/>
    <cellStyle name="20% - Accent3 2 36" xfId="3970"/>
    <cellStyle name="20% - Accent3 2 4" xfId="3971"/>
    <cellStyle name="20% - Accent3 2 5" xfId="3972"/>
    <cellStyle name="20% - Accent3 2 6" xfId="3973"/>
    <cellStyle name="20% - Accent3 2 7" xfId="3974"/>
    <cellStyle name="20% - Accent3 2 8" xfId="3975"/>
    <cellStyle name="20% - Accent3 2 9" xfId="3976"/>
    <cellStyle name="20% - Accent3 20" xfId="3977"/>
    <cellStyle name="20% - Accent3 20 2" xfId="3978"/>
    <cellStyle name="20% - Accent3 21" xfId="3979"/>
    <cellStyle name="20% - Accent3 21 2" xfId="3980"/>
    <cellStyle name="20% - Accent3 22" xfId="3981"/>
    <cellStyle name="20% - Accent3 22 2" xfId="3982"/>
    <cellStyle name="20% - Accent3 23" xfId="3983"/>
    <cellStyle name="20% - Accent3 23 2" xfId="3984"/>
    <cellStyle name="20% - Accent3 24" xfId="3985"/>
    <cellStyle name="20% - Accent3 24 2" xfId="3986"/>
    <cellStyle name="20% - Accent3 25" xfId="3987"/>
    <cellStyle name="20% - Accent3 25 2" xfId="3988"/>
    <cellStyle name="20% - Accent3 26" xfId="3989"/>
    <cellStyle name="20% - Accent3 26 2" xfId="3990"/>
    <cellStyle name="20% - Accent3 27" xfId="3991"/>
    <cellStyle name="20% - Accent3 27 2" xfId="3992"/>
    <cellStyle name="20% - Accent3 28" xfId="3993"/>
    <cellStyle name="20% - Accent3 28 2" xfId="3994"/>
    <cellStyle name="20% - Accent3 29" xfId="3995"/>
    <cellStyle name="20% - Accent3 3" xfId="3996"/>
    <cellStyle name="20% - Accent3 3 2" xfId="3997"/>
    <cellStyle name="20% - Accent3 30" xfId="3998"/>
    <cellStyle name="20% - Accent3 31" xfId="3999"/>
    <cellStyle name="20% - Accent3 32" xfId="4000"/>
    <cellStyle name="20% - Accent3 33" xfId="4001"/>
    <cellStyle name="20% - Accent3 34" xfId="4002"/>
    <cellStyle name="20% - Accent3 35" xfId="4003"/>
    <cellStyle name="20% - Accent3 36" xfId="4004"/>
    <cellStyle name="20% - Accent3 37" xfId="4005"/>
    <cellStyle name="20% - Accent3 38" xfId="4006"/>
    <cellStyle name="20% - Accent3 39" xfId="4007"/>
    <cellStyle name="20% - Accent3 4" xfId="4008"/>
    <cellStyle name="20% - Accent3 4 2" xfId="4009"/>
    <cellStyle name="20% - Accent3 4 3" xfId="4010"/>
    <cellStyle name="20% - Accent3 4 4" xfId="4011"/>
    <cellStyle name="20% - Accent3 40" xfId="4012"/>
    <cellStyle name="20% - Accent3 41" xfId="4013"/>
    <cellStyle name="20% - Accent3 42" xfId="4014"/>
    <cellStyle name="20% - Accent3 43" xfId="4015"/>
    <cellStyle name="20% - Accent3 44" xfId="4016"/>
    <cellStyle name="20% - Accent3 45" xfId="4017"/>
    <cellStyle name="20% - Accent3 46" xfId="4018"/>
    <cellStyle name="20% - Accent3 47" xfId="4019"/>
    <cellStyle name="20% - Accent3 48" xfId="4020"/>
    <cellStyle name="20% - Accent3 49" xfId="4021"/>
    <cellStyle name="20% - Accent3 5" xfId="4022"/>
    <cellStyle name="20% - Accent3 5 2" xfId="4023"/>
    <cellStyle name="20% - Accent3 5 3" xfId="4024"/>
    <cellStyle name="20% - Accent3 5 4" xfId="4025"/>
    <cellStyle name="20% - Accent3 50" xfId="4026"/>
    <cellStyle name="20% - Accent3 51" xfId="4027"/>
    <cellStyle name="20% - Accent3 6" xfId="4028"/>
    <cellStyle name="20% - Accent3 6 2" xfId="4029"/>
    <cellStyle name="20% - Accent3 6 3" xfId="4030"/>
    <cellStyle name="20% - Accent3 7" xfId="4031"/>
    <cellStyle name="20% - Accent3 7 2" xfId="4032"/>
    <cellStyle name="20% - Accent3 7_Observations" xfId="4033"/>
    <cellStyle name="20% - Accent3 8" xfId="4034"/>
    <cellStyle name="20% - Accent3 8 2" xfId="4035"/>
    <cellStyle name="20% - Accent3 8_Observations" xfId="4036"/>
    <cellStyle name="20% - Accent3 9" xfId="4037"/>
    <cellStyle name="20% - Accent3 9 2" xfId="4038"/>
    <cellStyle name="20% - Accent3 9_Observations" xfId="4039"/>
    <cellStyle name="20% - Accent4 10" xfId="4040"/>
    <cellStyle name="20% - Accent4 11" xfId="4041"/>
    <cellStyle name="20% - Accent4 12" xfId="4042"/>
    <cellStyle name="20% - Accent4 13" xfId="4043"/>
    <cellStyle name="20% - Accent4 14" xfId="4044"/>
    <cellStyle name="20% - Accent4 15" xfId="4045"/>
    <cellStyle name="20% - Accent4 16" xfId="4046"/>
    <cellStyle name="20% - Accent4 16 2" xfId="4047"/>
    <cellStyle name="20% - Accent4 17" xfId="4048"/>
    <cellStyle name="20% - Accent4 17 2" xfId="4049"/>
    <cellStyle name="20% - Accent4 18" xfId="4050"/>
    <cellStyle name="20% - Accent4 18 2" xfId="4051"/>
    <cellStyle name="20% - Accent4 19" xfId="4052"/>
    <cellStyle name="20% - Accent4 19 2" xfId="4053"/>
    <cellStyle name="20% - Accent4 2" xfId="4054"/>
    <cellStyle name="20% - Accent4 2 10" xfId="4055"/>
    <cellStyle name="20% - Accent4 2 11" xfId="4056"/>
    <cellStyle name="20% - Accent4 2 12" xfId="4057"/>
    <cellStyle name="20% - Accent4 2 13" xfId="4058"/>
    <cellStyle name="20% - Accent4 2 14" xfId="4059"/>
    <cellStyle name="20% - Accent4 2 15" xfId="4060"/>
    <cellStyle name="20% - Accent4 2 16" xfId="4061"/>
    <cellStyle name="20% - Accent4 2 17" xfId="4062"/>
    <cellStyle name="20% - Accent4 2 18" xfId="4063"/>
    <cellStyle name="20% - Accent4 2 19" xfId="4064"/>
    <cellStyle name="20% - Accent4 2 2" xfId="4065"/>
    <cellStyle name="20% - Accent4 2 2 2" xfId="4066"/>
    <cellStyle name="20% - Accent4 2 20" xfId="4067"/>
    <cellStyle name="20% - Accent4 2 21" xfId="4068"/>
    <cellStyle name="20% - Accent4 2 22" xfId="4069"/>
    <cellStyle name="20% - Accent4 2 23" xfId="4070"/>
    <cellStyle name="20% - Accent4 2 24" xfId="4071"/>
    <cellStyle name="20% - Accent4 2 25" xfId="4072"/>
    <cellStyle name="20% - Accent4 2 26" xfId="4073"/>
    <cellStyle name="20% - Accent4 2 27" xfId="4074"/>
    <cellStyle name="20% - Accent4 2 28" xfId="4075"/>
    <cellStyle name="20% - Accent4 2 29" xfId="4076"/>
    <cellStyle name="20% - Accent4 2 3" xfId="4077"/>
    <cellStyle name="20% - Accent4 2 3 2" xfId="4078"/>
    <cellStyle name="20% - Accent4 2 3 3" xfId="4079"/>
    <cellStyle name="20% - Accent4 2 30" xfId="4080"/>
    <cellStyle name="20% - Accent4 2 31" xfId="4081"/>
    <cellStyle name="20% - Accent4 2 32" xfId="4082"/>
    <cellStyle name="20% - Accent4 2 33" xfId="4083"/>
    <cellStyle name="20% - Accent4 2 34" xfId="4084"/>
    <cellStyle name="20% - Accent4 2 35" xfId="4085"/>
    <cellStyle name="20% - Accent4 2 36" xfId="4086"/>
    <cellStyle name="20% - Accent4 2 4" xfId="4087"/>
    <cellStyle name="20% - Accent4 2 5" xfId="4088"/>
    <cellStyle name="20% - Accent4 2 6" xfId="4089"/>
    <cellStyle name="20% - Accent4 2 7" xfId="4090"/>
    <cellStyle name="20% - Accent4 2 8" xfId="4091"/>
    <cellStyle name="20% - Accent4 2 9" xfId="4092"/>
    <cellStyle name="20% - Accent4 20" xfId="4093"/>
    <cellStyle name="20% - Accent4 20 2" xfId="4094"/>
    <cellStyle name="20% - Accent4 21" xfId="4095"/>
    <cellStyle name="20% - Accent4 21 2" xfId="4096"/>
    <cellStyle name="20% - Accent4 22" xfId="4097"/>
    <cellStyle name="20% - Accent4 22 2" xfId="4098"/>
    <cellStyle name="20% - Accent4 23" xfId="4099"/>
    <cellStyle name="20% - Accent4 23 2" xfId="4100"/>
    <cellStyle name="20% - Accent4 24" xfId="4101"/>
    <cellStyle name="20% - Accent4 24 2" xfId="4102"/>
    <cellStyle name="20% - Accent4 25" xfId="4103"/>
    <cellStyle name="20% - Accent4 25 2" xfId="4104"/>
    <cellStyle name="20% - Accent4 26" xfId="4105"/>
    <cellStyle name="20% - Accent4 26 2" xfId="4106"/>
    <cellStyle name="20% - Accent4 27" xfId="4107"/>
    <cellStyle name="20% - Accent4 27 2" xfId="4108"/>
    <cellStyle name="20% - Accent4 28" xfId="4109"/>
    <cellStyle name="20% - Accent4 28 2" xfId="4110"/>
    <cellStyle name="20% - Accent4 29" xfId="4111"/>
    <cellStyle name="20% - Accent4 3" xfId="4112"/>
    <cellStyle name="20% - Accent4 3 2" xfId="4113"/>
    <cellStyle name="20% - Accent4 30" xfId="4114"/>
    <cellStyle name="20% - Accent4 31" xfId="4115"/>
    <cellStyle name="20% - Accent4 32" xfId="4116"/>
    <cellStyle name="20% - Accent4 33" xfId="4117"/>
    <cellStyle name="20% - Accent4 34" xfId="4118"/>
    <cellStyle name="20% - Accent4 35" xfId="4119"/>
    <cellStyle name="20% - Accent4 36" xfId="4120"/>
    <cellStyle name="20% - Accent4 37" xfId="4121"/>
    <cellStyle name="20% - Accent4 38" xfId="4122"/>
    <cellStyle name="20% - Accent4 39" xfId="4123"/>
    <cellStyle name="20% - Accent4 4" xfId="4124"/>
    <cellStyle name="20% - Accent4 4 2" xfId="4125"/>
    <cellStyle name="20% - Accent4 4 3" xfId="4126"/>
    <cellStyle name="20% - Accent4 4 4" xfId="4127"/>
    <cellStyle name="20% - Accent4 40" xfId="4128"/>
    <cellStyle name="20% - Accent4 41" xfId="4129"/>
    <cellStyle name="20% - Accent4 42" xfId="4130"/>
    <cellStyle name="20% - Accent4 43" xfId="4131"/>
    <cellStyle name="20% - Accent4 44" xfId="4132"/>
    <cellStyle name="20% - Accent4 45" xfId="4133"/>
    <cellStyle name="20% - Accent4 46" xfId="4134"/>
    <cellStyle name="20% - Accent4 47" xfId="4135"/>
    <cellStyle name="20% - Accent4 48" xfId="4136"/>
    <cellStyle name="20% - Accent4 49" xfId="4137"/>
    <cellStyle name="20% - Accent4 5" xfId="4138"/>
    <cellStyle name="20% - Accent4 5 2" xfId="4139"/>
    <cellStyle name="20% - Accent4 5 3" xfId="4140"/>
    <cellStyle name="20% - Accent4 5 4" xfId="4141"/>
    <cellStyle name="20% - Accent4 50" xfId="4142"/>
    <cellStyle name="20% - Accent4 51" xfId="4143"/>
    <cellStyle name="20% - Accent4 6" xfId="4144"/>
    <cellStyle name="20% - Accent4 6 2" xfId="4145"/>
    <cellStyle name="20% - Accent4 6 3" xfId="4146"/>
    <cellStyle name="20% - Accent4 7" xfId="4147"/>
    <cellStyle name="20% - Accent4 7 2" xfId="4148"/>
    <cellStyle name="20% - Accent4 7_Observations" xfId="4149"/>
    <cellStyle name="20% - Accent4 8" xfId="4150"/>
    <cellStyle name="20% - Accent4 8 2" xfId="4151"/>
    <cellStyle name="20% - Accent4 8_Observations" xfId="4152"/>
    <cellStyle name="20% - Accent4 9" xfId="4153"/>
    <cellStyle name="20% - Accent4 9 2" xfId="4154"/>
    <cellStyle name="20% - Accent4 9_Observations" xfId="4155"/>
    <cellStyle name="20% - Accent5 10" xfId="4156"/>
    <cellStyle name="20% - Accent5 11" xfId="4157"/>
    <cellStyle name="20% - Accent5 12" xfId="4158"/>
    <cellStyle name="20% - Accent5 13" xfId="4159"/>
    <cellStyle name="20% - Accent5 14" xfId="4160"/>
    <cellStyle name="20% - Accent5 15" xfId="4161"/>
    <cellStyle name="20% - Accent5 16" xfId="4162"/>
    <cellStyle name="20% - Accent5 16 2" xfId="4163"/>
    <cellStyle name="20% - Accent5 17" xfId="4164"/>
    <cellStyle name="20% - Accent5 17 2" xfId="4165"/>
    <cellStyle name="20% - Accent5 18" xfId="4166"/>
    <cellStyle name="20% - Accent5 18 2" xfId="4167"/>
    <cellStyle name="20% - Accent5 19" xfId="4168"/>
    <cellStyle name="20% - Accent5 19 2" xfId="4169"/>
    <cellStyle name="20% - Accent5 2" xfId="4170"/>
    <cellStyle name="20% - Accent5 2 10" xfId="4171"/>
    <cellStyle name="20% - Accent5 2 11" xfId="4172"/>
    <cellStyle name="20% - Accent5 2 12" xfId="4173"/>
    <cellStyle name="20% - Accent5 2 13" xfId="4174"/>
    <cellStyle name="20% - Accent5 2 14" xfId="4175"/>
    <cellStyle name="20% - Accent5 2 15" xfId="4176"/>
    <cellStyle name="20% - Accent5 2 16" xfId="4177"/>
    <cellStyle name="20% - Accent5 2 17" xfId="4178"/>
    <cellStyle name="20% - Accent5 2 18" xfId="4179"/>
    <cellStyle name="20% - Accent5 2 19" xfId="4180"/>
    <cellStyle name="20% - Accent5 2 2" xfId="4181"/>
    <cellStyle name="20% - Accent5 2 2 2" xfId="4182"/>
    <cellStyle name="20% - Accent5 2 20" xfId="4183"/>
    <cellStyle name="20% - Accent5 2 21" xfId="4184"/>
    <cellStyle name="20% - Accent5 2 22" xfId="4185"/>
    <cellStyle name="20% - Accent5 2 23" xfId="4186"/>
    <cellStyle name="20% - Accent5 2 24" xfId="4187"/>
    <cellStyle name="20% - Accent5 2 25" xfId="4188"/>
    <cellStyle name="20% - Accent5 2 26" xfId="4189"/>
    <cellStyle name="20% - Accent5 2 27" xfId="4190"/>
    <cellStyle name="20% - Accent5 2 28" xfId="4191"/>
    <cellStyle name="20% - Accent5 2 29" xfId="4192"/>
    <cellStyle name="20% - Accent5 2 3" xfId="4193"/>
    <cellStyle name="20% - Accent5 2 3 2" xfId="4194"/>
    <cellStyle name="20% - Accent5 2 30" xfId="4195"/>
    <cellStyle name="20% - Accent5 2 31" xfId="4196"/>
    <cellStyle name="20% - Accent5 2 32" xfId="4197"/>
    <cellStyle name="20% - Accent5 2 33" xfId="4198"/>
    <cellStyle name="20% - Accent5 2 34" xfId="4199"/>
    <cellStyle name="20% - Accent5 2 35" xfId="4200"/>
    <cellStyle name="20% - Accent5 2 4" xfId="4201"/>
    <cellStyle name="20% - Accent5 2 5" xfId="4202"/>
    <cellStyle name="20% - Accent5 2 6" xfId="4203"/>
    <cellStyle name="20% - Accent5 2 7" xfId="4204"/>
    <cellStyle name="20% - Accent5 2 8" xfId="4205"/>
    <cellStyle name="20% - Accent5 2 9" xfId="4206"/>
    <cellStyle name="20% - Accent5 20" xfId="4207"/>
    <cellStyle name="20% - Accent5 20 2" xfId="4208"/>
    <cellStyle name="20% - Accent5 21" xfId="4209"/>
    <cellStyle name="20% - Accent5 21 2" xfId="4210"/>
    <cellStyle name="20% - Accent5 22" xfId="4211"/>
    <cellStyle name="20% - Accent5 22 2" xfId="4212"/>
    <cellStyle name="20% - Accent5 23" xfId="4213"/>
    <cellStyle name="20% - Accent5 23 2" xfId="4214"/>
    <cellStyle name="20% - Accent5 24" xfId="4215"/>
    <cellStyle name="20% - Accent5 24 2" xfId="4216"/>
    <cellStyle name="20% - Accent5 25" xfId="4217"/>
    <cellStyle name="20% - Accent5 25 2" xfId="4218"/>
    <cellStyle name="20% - Accent5 26" xfId="4219"/>
    <cellStyle name="20% - Accent5 26 2" xfId="4220"/>
    <cellStyle name="20% - Accent5 27" xfId="4221"/>
    <cellStyle name="20% - Accent5 27 2" xfId="4222"/>
    <cellStyle name="20% - Accent5 28" xfId="4223"/>
    <cellStyle name="20% - Accent5 28 2" xfId="4224"/>
    <cellStyle name="20% - Accent5 29" xfId="4225"/>
    <cellStyle name="20% - Accent5 3" xfId="4226"/>
    <cellStyle name="20% - Accent5 30" xfId="4227"/>
    <cellStyle name="20% - Accent5 31" xfId="4228"/>
    <cellStyle name="20% - Accent5 32" xfId="4229"/>
    <cellStyle name="20% - Accent5 33" xfId="4230"/>
    <cellStyle name="20% - Accent5 34" xfId="4231"/>
    <cellStyle name="20% - Accent5 35" xfId="4232"/>
    <cellStyle name="20% - Accent5 36" xfId="4233"/>
    <cellStyle name="20% - Accent5 37" xfId="4234"/>
    <cellStyle name="20% - Accent5 38" xfId="4235"/>
    <cellStyle name="20% - Accent5 39" xfId="4236"/>
    <cellStyle name="20% - Accent5 4" xfId="4237"/>
    <cellStyle name="20% - Accent5 4 2" xfId="4238"/>
    <cellStyle name="20% - Accent5 4 3" xfId="4239"/>
    <cellStyle name="20% - Accent5 40" xfId="4240"/>
    <cellStyle name="20% - Accent5 41" xfId="4241"/>
    <cellStyle name="20% - Accent5 42" xfId="4242"/>
    <cellStyle name="20% - Accent5 43" xfId="4243"/>
    <cellStyle name="20% - Accent5 44" xfId="4244"/>
    <cellStyle name="20% - Accent5 45" xfId="4245"/>
    <cellStyle name="20% - Accent5 46" xfId="4246"/>
    <cellStyle name="20% - Accent5 47" xfId="4247"/>
    <cellStyle name="20% - Accent5 48" xfId="4248"/>
    <cellStyle name="20% - Accent5 49" xfId="4249"/>
    <cellStyle name="20% - Accent5 5" xfId="4250"/>
    <cellStyle name="20% - Accent5 5 2" xfId="4251"/>
    <cellStyle name="20% - Accent5 5 3" xfId="4252"/>
    <cellStyle name="20% - Accent5 50" xfId="4253"/>
    <cellStyle name="20% - Accent5 51" xfId="4254"/>
    <cellStyle name="20% - Accent5 6" xfId="4255"/>
    <cellStyle name="20% - Accent5 6 2" xfId="4256"/>
    <cellStyle name="20% - Accent5 7" xfId="4257"/>
    <cellStyle name="20% - Accent5 7 2" xfId="4258"/>
    <cellStyle name="20% - Accent5 7_Observations" xfId="4259"/>
    <cellStyle name="20% - Accent5 8" xfId="4260"/>
    <cellStyle name="20% - Accent5 8 2" xfId="4261"/>
    <cellStyle name="20% - Accent5 8_Observations" xfId="4262"/>
    <cellStyle name="20% - Accent5 9" xfId="4263"/>
    <cellStyle name="20% - Accent5 9 2" xfId="4264"/>
    <cellStyle name="20% - Accent5 9_Observations" xfId="4265"/>
    <cellStyle name="20% - Accent6 10" xfId="4266"/>
    <cellStyle name="20% - Accent6 11" xfId="4267"/>
    <cellStyle name="20% - Accent6 12" xfId="4268"/>
    <cellStyle name="20% - Accent6 13" xfId="4269"/>
    <cellStyle name="20% - Accent6 14" xfId="4270"/>
    <cellStyle name="20% - Accent6 15" xfId="4271"/>
    <cellStyle name="20% - Accent6 16" xfId="4272"/>
    <cellStyle name="20% - Accent6 16 2" xfId="4273"/>
    <cellStyle name="20% - Accent6 17" xfId="4274"/>
    <cellStyle name="20% - Accent6 17 2" xfId="4275"/>
    <cellStyle name="20% - Accent6 18" xfId="4276"/>
    <cellStyle name="20% - Accent6 18 2" xfId="4277"/>
    <cellStyle name="20% - Accent6 19" xfId="4278"/>
    <cellStyle name="20% - Accent6 19 2" xfId="4279"/>
    <cellStyle name="20% - Accent6 2" xfId="4280"/>
    <cellStyle name="20% - Accent6 2 10" xfId="4281"/>
    <cellStyle name="20% - Accent6 2 11" xfId="4282"/>
    <cellStyle name="20% - Accent6 2 12" xfId="4283"/>
    <cellStyle name="20% - Accent6 2 13" xfId="4284"/>
    <cellStyle name="20% - Accent6 2 14" xfId="4285"/>
    <cellStyle name="20% - Accent6 2 15" xfId="4286"/>
    <cellStyle name="20% - Accent6 2 16" xfId="4287"/>
    <cellStyle name="20% - Accent6 2 17" xfId="4288"/>
    <cellStyle name="20% - Accent6 2 18" xfId="4289"/>
    <cellStyle name="20% - Accent6 2 19" xfId="4290"/>
    <cellStyle name="20% - Accent6 2 2" xfId="4291"/>
    <cellStyle name="20% - Accent6 2 2 2" xfId="4292"/>
    <cellStyle name="20% - Accent6 2 20" xfId="4293"/>
    <cellStyle name="20% - Accent6 2 21" xfId="4294"/>
    <cellStyle name="20% - Accent6 2 22" xfId="4295"/>
    <cellStyle name="20% - Accent6 2 23" xfId="4296"/>
    <cellStyle name="20% - Accent6 2 24" xfId="4297"/>
    <cellStyle name="20% - Accent6 2 25" xfId="4298"/>
    <cellStyle name="20% - Accent6 2 26" xfId="4299"/>
    <cellStyle name="20% - Accent6 2 27" xfId="4300"/>
    <cellStyle name="20% - Accent6 2 28" xfId="4301"/>
    <cellStyle name="20% - Accent6 2 29" xfId="4302"/>
    <cellStyle name="20% - Accent6 2 3" xfId="4303"/>
    <cellStyle name="20% - Accent6 2 3 2" xfId="4304"/>
    <cellStyle name="20% - Accent6 2 3 3" xfId="4305"/>
    <cellStyle name="20% - Accent6 2 30" xfId="4306"/>
    <cellStyle name="20% - Accent6 2 31" xfId="4307"/>
    <cellStyle name="20% - Accent6 2 32" xfId="4308"/>
    <cellStyle name="20% - Accent6 2 33" xfId="4309"/>
    <cellStyle name="20% - Accent6 2 34" xfId="4310"/>
    <cellStyle name="20% - Accent6 2 35" xfId="4311"/>
    <cellStyle name="20% - Accent6 2 36" xfId="4312"/>
    <cellStyle name="20% - Accent6 2 4" xfId="4313"/>
    <cellStyle name="20% - Accent6 2 5" xfId="4314"/>
    <cellStyle name="20% - Accent6 2 6" xfId="4315"/>
    <cellStyle name="20% - Accent6 2 7" xfId="4316"/>
    <cellStyle name="20% - Accent6 2 8" xfId="4317"/>
    <cellStyle name="20% - Accent6 2 9" xfId="4318"/>
    <cellStyle name="20% - Accent6 20" xfId="4319"/>
    <cellStyle name="20% - Accent6 20 2" xfId="4320"/>
    <cellStyle name="20% - Accent6 21" xfId="4321"/>
    <cellStyle name="20% - Accent6 21 2" xfId="4322"/>
    <cellStyle name="20% - Accent6 22" xfId="4323"/>
    <cellStyle name="20% - Accent6 22 2" xfId="4324"/>
    <cellStyle name="20% - Accent6 23" xfId="4325"/>
    <cellStyle name="20% - Accent6 23 2" xfId="4326"/>
    <cellStyle name="20% - Accent6 24" xfId="4327"/>
    <cellStyle name="20% - Accent6 24 2" xfId="4328"/>
    <cellStyle name="20% - Accent6 25" xfId="4329"/>
    <cellStyle name="20% - Accent6 25 2" xfId="4330"/>
    <cellStyle name="20% - Accent6 26" xfId="4331"/>
    <cellStyle name="20% - Accent6 26 2" xfId="4332"/>
    <cellStyle name="20% - Accent6 27" xfId="4333"/>
    <cellStyle name="20% - Accent6 27 2" xfId="4334"/>
    <cellStyle name="20% - Accent6 28" xfId="4335"/>
    <cellStyle name="20% - Accent6 28 2" xfId="4336"/>
    <cellStyle name="20% - Accent6 29" xfId="4337"/>
    <cellStyle name="20% - Accent6 3" xfId="4338"/>
    <cellStyle name="20% - Accent6 3 2" xfId="4339"/>
    <cellStyle name="20% - Accent6 30" xfId="4340"/>
    <cellStyle name="20% - Accent6 31" xfId="4341"/>
    <cellStyle name="20% - Accent6 32" xfId="4342"/>
    <cellStyle name="20% - Accent6 33" xfId="4343"/>
    <cellStyle name="20% - Accent6 34" xfId="4344"/>
    <cellStyle name="20% - Accent6 35" xfId="4345"/>
    <cellStyle name="20% - Accent6 36" xfId="4346"/>
    <cellStyle name="20% - Accent6 37" xfId="4347"/>
    <cellStyle name="20% - Accent6 38" xfId="4348"/>
    <cellStyle name="20% - Accent6 39" xfId="4349"/>
    <cellStyle name="20% - Accent6 4" xfId="4350"/>
    <cellStyle name="20% - Accent6 4 2" xfId="4351"/>
    <cellStyle name="20% - Accent6 4 3" xfId="4352"/>
    <cellStyle name="20% - Accent6 4 4" xfId="4353"/>
    <cellStyle name="20% - Accent6 40" xfId="4354"/>
    <cellStyle name="20% - Accent6 41" xfId="4355"/>
    <cellStyle name="20% - Accent6 42" xfId="4356"/>
    <cellStyle name="20% - Accent6 43" xfId="4357"/>
    <cellStyle name="20% - Accent6 44" xfId="4358"/>
    <cellStyle name="20% - Accent6 45" xfId="4359"/>
    <cellStyle name="20% - Accent6 46" xfId="4360"/>
    <cellStyle name="20% - Accent6 47" xfId="4361"/>
    <cellStyle name="20% - Accent6 48" xfId="4362"/>
    <cellStyle name="20% - Accent6 49" xfId="4363"/>
    <cellStyle name="20% - Accent6 5" xfId="4364"/>
    <cellStyle name="20% - Accent6 5 2" xfId="4365"/>
    <cellStyle name="20% - Accent6 5 3" xfId="4366"/>
    <cellStyle name="20% - Accent6 5 4" xfId="4367"/>
    <cellStyle name="20% - Accent6 50" xfId="4368"/>
    <cellStyle name="20% - Accent6 6" xfId="4369"/>
    <cellStyle name="20% - Accent6 6 2" xfId="4370"/>
    <cellStyle name="20% - Accent6 6 3" xfId="4371"/>
    <cellStyle name="20% - Accent6 7" xfId="4372"/>
    <cellStyle name="20% - Accent6 7 2" xfId="4373"/>
    <cellStyle name="20% - Accent6 7_Observations" xfId="4374"/>
    <cellStyle name="20% - Accent6 8" xfId="4375"/>
    <cellStyle name="20% - Accent6 8 2" xfId="4376"/>
    <cellStyle name="20% - Accent6 8_Observations" xfId="4377"/>
    <cellStyle name="20% - Accent6 9" xfId="4378"/>
    <cellStyle name="20% - Accent6 9 2" xfId="4379"/>
    <cellStyle name="20% - Accent6 9_Observations" xfId="4380"/>
    <cellStyle name="2parte" xfId="4381"/>
    <cellStyle name="3$" xfId="4382"/>
    <cellStyle name="4" xfId="4383"/>
    <cellStyle name="4_CASHFLOW" xfId="4384"/>
    <cellStyle name="4_CASHFLOW (2)" xfId="4385"/>
    <cellStyle name="4_INCBS" xfId="4386"/>
    <cellStyle name="4_INCBS (2)" xfId="4387"/>
    <cellStyle name="4_INCFS_APRIL01-ppa" xfId="4388"/>
    <cellStyle name="4_QCINCFS" xfId="4389"/>
    <cellStyle name="4_QCINCFS (2)" xfId="4390"/>
    <cellStyle name="40% - Accent1 10" xfId="4391"/>
    <cellStyle name="40% - Accent1 11" xfId="4392"/>
    <cellStyle name="40% - Accent1 12" xfId="4393"/>
    <cellStyle name="40% - Accent1 13" xfId="4394"/>
    <cellStyle name="40% - Accent1 14" xfId="4395"/>
    <cellStyle name="40% - Accent1 15" xfId="4396"/>
    <cellStyle name="40% - Accent1 16" xfId="4397"/>
    <cellStyle name="40% - Accent1 16 2" xfId="4398"/>
    <cellStyle name="40% - Accent1 17" xfId="4399"/>
    <cellStyle name="40% - Accent1 17 2" xfId="4400"/>
    <cellStyle name="40% - Accent1 18" xfId="4401"/>
    <cellStyle name="40% - Accent1 18 2" xfId="4402"/>
    <cellStyle name="40% - Accent1 19" xfId="4403"/>
    <cellStyle name="40% - Accent1 19 2" xfId="4404"/>
    <cellStyle name="40% - Accent1 2" xfId="4405"/>
    <cellStyle name="40% - Accent1 2 10" xfId="4406"/>
    <cellStyle name="40% - Accent1 2 11" xfId="4407"/>
    <cellStyle name="40% - Accent1 2 12" xfId="4408"/>
    <cellStyle name="40% - Accent1 2 13" xfId="4409"/>
    <cellStyle name="40% - Accent1 2 14" xfId="4410"/>
    <cellStyle name="40% - Accent1 2 15" xfId="4411"/>
    <cellStyle name="40% - Accent1 2 16" xfId="4412"/>
    <cellStyle name="40% - Accent1 2 17" xfId="4413"/>
    <cellStyle name="40% - Accent1 2 18" xfId="4414"/>
    <cellStyle name="40% - Accent1 2 19" xfId="4415"/>
    <cellStyle name="40% - Accent1 2 2" xfId="4416"/>
    <cellStyle name="40% - Accent1 2 2 2" xfId="4417"/>
    <cellStyle name="40% - Accent1 2 20" xfId="4418"/>
    <cellStyle name="40% - Accent1 2 21" xfId="4419"/>
    <cellStyle name="40% - Accent1 2 22" xfId="4420"/>
    <cellStyle name="40% - Accent1 2 23" xfId="4421"/>
    <cellStyle name="40% - Accent1 2 24" xfId="4422"/>
    <cellStyle name="40% - Accent1 2 25" xfId="4423"/>
    <cellStyle name="40% - Accent1 2 26" xfId="4424"/>
    <cellStyle name="40% - Accent1 2 27" xfId="4425"/>
    <cellStyle name="40% - Accent1 2 28" xfId="4426"/>
    <cellStyle name="40% - Accent1 2 29" xfId="4427"/>
    <cellStyle name="40% - Accent1 2 3" xfId="4428"/>
    <cellStyle name="40% - Accent1 2 3 2" xfId="4429"/>
    <cellStyle name="40% - Accent1 2 3 3" xfId="4430"/>
    <cellStyle name="40% - Accent1 2 30" xfId="4431"/>
    <cellStyle name="40% - Accent1 2 31" xfId="4432"/>
    <cellStyle name="40% - Accent1 2 32" xfId="4433"/>
    <cellStyle name="40% - Accent1 2 33" xfId="4434"/>
    <cellStyle name="40% - Accent1 2 34" xfId="4435"/>
    <cellStyle name="40% - Accent1 2 35" xfId="4436"/>
    <cellStyle name="40% - Accent1 2 36" xfId="4437"/>
    <cellStyle name="40% - Accent1 2 4" xfId="4438"/>
    <cellStyle name="40% - Accent1 2 5" xfId="4439"/>
    <cellStyle name="40% - Accent1 2 6" xfId="4440"/>
    <cellStyle name="40% - Accent1 2 7" xfId="4441"/>
    <cellStyle name="40% - Accent1 2 8" xfId="4442"/>
    <cellStyle name="40% - Accent1 2 9" xfId="4443"/>
    <cellStyle name="40% - Accent1 20" xfId="4444"/>
    <cellStyle name="40% - Accent1 20 2" xfId="4445"/>
    <cellStyle name="40% - Accent1 21" xfId="4446"/>
    <cellStyle name="40% - Accent1 21 2" xfId="4447"/>
    <cellStyle name="40% - Accent1 22" xfId="4448"/>
    <cellStyle name="40% - Accent1 22 2" xfId="4449"/>
    <cellStyle name="40% - Accent1 23" xfId="4450"/>
    <cellStyle name="40% - Accent1 23 2" xfId="4451"/>
    <cellStyle name="40% - Accent1 24" xfId="4452"/>
    <cellStyle name="40% - Accent1 24 2" xfId="4453"/>
    <cellStyle name="40% - Accent1 25" xfId="4454"/>
    <cellStyle name="40% - Accent1 25 2" xfId="4455"/>
    <cellStyle name="40% - Accent1 26" xfId="4456"/>
    <cellStyle name="40% - Accent1 26 2" xfId="4457"/>
    <cellStyle name="40% - Accent1 27" xfId="4458"/>
    <cellStyle name="40% - Accent1 27 2" xfId="4459"/>
    <cellStyle name="40% - Accent1 28" xfId="4460"/>
    <cellStyle name="40% - Accent1 28 2" xfId="4461"/>
    <cellStyle name="40% - Accent1 29" xfId="4462"/>
    <cellStyle name="40% - Accent1 3" xfId="4463"/>
    <cellStyle name="40% - Accent1 3 2" xfId="4464"/>
    <cellStyle name="40% - Accent1 30" xfId="4465"/>
    <cellStyle name="40% - Accent1 31" xfId="4466"/>
    <cellStyle name="40% - Accent1 32" xfId="4467"/>
    <cellStyle name="40% - Accent1 33" xfId="4468"/>
    <cellStyle name="40% - Accent1 34" xfId="4469"/>
    <cellStyle name="40% - Accent1 35" xfId="4470"/>
    <cellStyle name="40% - Accent1 36" xfId="4471"/>
    <cellStyle name="40% - Accent1 37" xfId="4472"/>
    <cellStyle name="40% - Accent1 38" xfId="4473"/>
    <cellStyle name="40% - Accent1 39" xfId="4474"/>
    <cellStyle name="40% - Accent1 4" xfId="4475"/>
    <cellStyle name="40% - Accent1 4 2" xfId="4476"/>
    <cellStyle name="40% - Accent1 4 3" xfId="4477"/>
    <cellStyle name="40% - Accent1 4 4" xfId="4478"/>
    <cellStyle name="40% - Accent1 40" xfId="4479"/>
    <cellStyle name="40% - Accent1 41" xfId="4480"/>
    <cellStyle name="40% - Accent1 42" xfId="4481"/>
    <cellStyle name="40% - Accent1 43" xfId="4482"/>
    <cellStyle name="40% - Accent1 44" xfId="4483"/>
    <cellStyle name="40% - Accent1 45" xfId="4484"/>
    <cellStyle name="40% - Accent1 46" xfId="4485"/>
    <cellStyle name="40% - Accent1 47" xfId="4486"/>
    <cellStyle name="40% - Accent1 48" xfId="4487"/>
    <cellStyle name="40% - Accent1 49" xfId="4488"/>
    <cellStyle name="40% - Accent1 5" xfId="4489"/>
    <cellStyle name="40% - Accent1 5 2" xfId="4490"/>
    <cellStyle name="40% - Accent1 5 3" xfId="4491"/>
    <cellStyle name="40% - Accent1 5 4" xfId="4492"/>
    <cellStyle name="40% - Accent1 50" xfId="4493"/>
    <cellStyle name="40% - Accent1 51" xfId="4494"/>
    <cellStyle name="40% - Accent1 6" xfId="4495"/>
    <cellStyle name="40% - Accent1 6 2" xfId="4496"/>
    <cellStyle name="40% - Accent1 6 3" xfId="4497"/>
    <cellStyle name="40% - Accent1 7" xfId="4498"/>
    <cellStyle name="40% - Accent1 7 2" xfId="4499"/>
    <cellStyle name="40% - Accent1 7_Observations" xfId="4500"/>
    <cellStyle name="40% - Accent1 8" xfId="4501"/>
    <cellStyle name="40% - Accent1 8 2" xfId="4502"/>
    <cellStyle name="40% - Accent1 8_Observations" xfId="4503"/>
    <cellStyle name="40% - Accent1 9" xfId="4504"/>
    <cellStyle name="40% - Accent1 9 2" xfId="4505"/>
    <cellStyle name="40% - Accent1 9_Observations" xfId="4506"/>
    <cellStyle name="40% - Accent2 10" xfId="4507"/>
    <cellStyle name="40% - Accent2 11" xfId="4508"/>
    <cellStyle name="40% - Accent2 12" xfId="4509"/>
    <cellStyle name="40% - Accent2 13" xfId="4510"/>
    <cellStyle name="40% - Accent2 14" xfId="4511"/>
    <cellStyle name="40% - Accent2 15" xfId="4512"/>
    <cellStyle name="40% - Accent2 16" xfId="4513"/>
    <cellStyle name="40% - Accent2 16 2" xfId="4514"/>
    <cellStyle name="40% - Accent2 17" xfId="4515"/>
    <cellStyle name="40% - Accent2 17 2" xfId="4516"/>
    <cellStyle name="40% - Accent2 18" xfId="4517"/>
    <cellStyle name="40% - Accent2 18 2" xfId="4518"/>
    <cellStyle name="40% - Accent2 19" xfId="4519"/>
    <cellStyle name="40% - Accent2 19 2" xfId="4520"/>
    <cellStyle name="40% - Accent2 2" xfId="4521"/>
    <cellStyle name="40% - Accent2 2 10" xfId="4522"/>
    <cellStyle name="40% - Accent2 2 11" xfId="4523"/>
    <cellStyle name="40% - Accent2 2 12" xfId="4524"/>
    <cellStyle name="40% - Accent2 2 13" xfId="4525"/>
    <cellStyle name="40% - Accent2 2 14" xfId="4526"/>
    <cellStyle name="40% - Accent2 2 15" xfId="4527"/>
    <cellStyle name="40% - Accent2 2 16" xfId="4528"/>
    <cellStyle name="40% - Accent2 2 17" xfId="4529"/>
    <cellStyle name="40% - Accent2 2 18" xfId="4530"/>
    <cellStyle name="40% - Accent2 2 19" xfId="4531"/>
    <cellStyle name="40% - Accent2 2 2" xfId="4532"/>
    <cellStyle name="40% - Accent2 2 2 2" xfId="4533"/>
    <cellStyle name="40% - Accent2 2 20" xfId="4534"/>
    <cellStyle name="40% - Accent2 2 21" xfId="4535"/>
    <cellStyle name="40% - Accent2 2 22" xfId="4536"/>
    <cellStyle name="40% - Accent2 2 23" xfId="4537"/>
    <cellStyle name="40% - Accent2 2 24" xfId="4538"/>
    <cellStyle name="40% - Accent2 2 25" xfId="4539"/>
    <cellStyle name="40% - Accent2 2 26" xfId="4540"/>
    <cellStyle name="40% - Accent2 2 27" xfId="4541"/>
    <cellStyle name="40% - Accent2 2 28" xfId="4542"/>
    <cellStyle name="40% - Accent2 2 29" xfId="4543"/>
    <cellStyle name="40% - Accent2 2 3" xfId="4544"/>
    <cellStyle name="40% - Accent2 2 3 2" xfId="4545"/>
    <cellStyle name="40% - Accent2 2 30" xfId="4546"/>
    <cellStyle name="40% - Accent2 2 31" xfId="4547"/>
    <cellStyle name="40% - Accent2 2 32" xfId="4548"/>
    <cellStyle name="40% - Accent2 2 33" xfId="4549"/>
    <cellStyle name="40% - Accent2 2 34" xfId="4550"/>
    <cellStyle name="40% - Accent2 2 35" xfId="4551"/>
    <cellStyle name="40% - Accent2 2 4" xfId="4552"/>
    <cellStyle name="40% - Accent2 2 5" xfId="4553"/>
    <cellStyle name="40% - Accent2 2 6" xfId="4554"/>
    <cellStyle name="40% - Accent2 2 7" xfId="4555"/>
    <cellStyle name="40% - Accent2 2 8" xfId="4556"/>
    <cellStyle name="40% - Accent2 2 9" xfId="4557"/>
    <cellStyle name="40% - Accent2 20" xfId="4558"/>
    <cellStyle name="40% - Accent2 20 2" xfId="4559"/>
    <cellStyle name="40% - Accent2 21" xfId="4560"/>
    <cellStyle name="40% - Accent2 21 2" xfId="4561"/>
    <cellStyle name="40% - Accent2 22" xfId="4562"/>
    <cellStyle name="40% - Accent2 22 2" xfId="4563"/>
    <cellStyle name="40% - Accent2 23" xfId="4564"/>
    <cellStyle name="40% - Accent2 23 2" xfId="4565"/>
    <cellStyle name="40% - Accent2 24" xfId="4566"/>
    <cellStyle name="40% - Accent2 24 2" xfId="4567"/>
    <cellStyle name="40% - Accent2 25" xfId="4568"/>
    <cellStyle name="40% - Accent2 25 2" xfId="4569"/>
    <cellStyle name="40% - Accent2 26" xfId="4570"/>
    <cellStyle name="40% - Accent2 26 2" xfId="4571"/>
    <cellStyle name="40% - Accent2 27" xfId="4572"/>
    <cellStyle name="40% - Accent2 27 2" xfId="4573"/>
    <cellStyle name="40% - Accent2 28" xfId="4574"/>
    <cellStyle name="40% - Accent2 28 2" xfId="4575"/>
    <cellStyle name="40% - Accent2 29" xfId="4576"/>
    <cellStyle name="40% - Accent2 3" xfId="4577"/>
    <cellStyle name="40% - Accent2 30" xfId="4578"/>
    <cellStyle name="40% - Accent2 31" xfId="4579"/>
    <cellStyle name="40% - Accent2 32" xfId="4580"/>
    <cellStyle name="40% - Accent2 33" xfId="4581"/>
    <cellStyle name="40% - Accent2 34" xfId="4582"/>
    <cellStyle name="40% - Accent2 35" xfId="4583"/>
    <cellStyle name="40% - Accent2 36" xfId="4584"/>
    <cellStyle name="40% - Accent2 37" xfId="4585"/>
    <cellStyle name="40% - Accent2 38" xfId="4586"/>
    <cellStyle name="40% - Accent2 39" xfId="4587"/>
    <cellStyle name="40% - Accent2 4" xfId="4588"/>
    <cellStyle name="40% - Accent2 4 2" xfId="4589"/>
    <cellStyle name="40% - Accent2 4 3" xfId="4590"/>
    <cellStyle name="40% - Accent2 40" xfId="4591"/>
    <cellStyle name="40% - Accent2 41" xfId="4592"/>
    <cellStyle name="40% - Accent2 42" xfId="4593"/>
    <cellStyle name="40% - Accent2 43" xfId="4594"/>
    <cellStyle name="40% - Accent2 44" xfId="4595"/>
    <cellStyle name="40% - Accent2 45" xfId="4596"/>
    <cellStyle name="40% - Accent2 46" xfId="4597"/>
    <cellStyle name="40% - Accent2 47" xfId="4598"/>
    <cellStyle name="40% - Accent2 48" xfId="4599"/>
    <cellStyle name="40% - Accent2 49" xfId="4600"/>
    <cellStyle name="40% - Accent2 5" xfId="4601"/>
    <cellStyle name="40% - Accent2 5 2" xfId="4602"/>
    <cellStyle name="40% - Accent2 5 3" xfId="4603"/>
    <cellStyle name="40% - Accent2 50" xfId="4604"/>
    <cellStyle name="40% - Accent2 51" xfId="4605"/>
    <cellStyle name="40% - Accent2 6" xfId="4606"/>
    <cellStyle name="40% - Accent2 6 2" xfId="4607"/>
    <cellStyle name="40% - Accent2 7" xfId="4608"/>
    <cellStyle name="40% - Accent2 7 2" xfId="4609"/>
    <cellStyle name="40% - Accent2 7_Observations" xfId="4610"/>
    <cellStyle name="40% - Accent2 8" xfId="4611"/>
    <cellStyle name="40% - Accent2 8 2" xfId="4612"/>
    <cellStyle name="40% - Accent2 8_Observations" xfId="4613"/>
    <cellStyle name="40% - Accent2 9" xfId="4614"/>
    <cellStyle name="40% - Accent2 9 2" xfId="4615"/>
    <cellStyle name="40% - Accent2 9_Observations" xfId="4616"/>
    <cellStyle name="40% - Accent3 10" xfId="4617"/>
    <cellStyle name="40% - Accent3 11" xfId="4618"/>
    <cellStyle name="40% - Accent3 12" xfId="4619"/>
    <cellStyle name="40% - Accent3 13" xfId="4620"/>
    <cellStyle name="40% - Accent3 14" xfId="4621"/>
    <cellStyle name="40% - Accent3 15" xfId="4622"/>
    <cellStyle name="40% - Accent3 16" xfId="4623"/>
    <cellStyle name="40% - Accent3 16 2" xfId="4624"/>
    <cellStyle name="40% - Accent3 17" xfId="4625"/>
    <cellStyle name="40% - Accent3 17 2" xfId="4626"/>
    <cellStyle name="40% - Accent3 18" xfId="4627"/>
    <cellStyle name="40% - Accent3 18 2" xfId="4628"/>
    <cellStyle name="40% - Accent3 19" xfId="4629"/>
    <cellStyle name="40% - Accent3 19 2" xfId="4630"/>
    <cellStyle name="40% - Accent3 2" xfId="4631"/>
    <cellStyle name="40% - Accent3 2 10" xfId="4632"/>
    <cellStyle name="40% - Accent3 2 11" xfId="4633"/>
    <cellStyle name="40% - Accent3 2 12" xfId="4634"/>
    <cellStyle name="40% - Accent3 2 13" xfId="4635"/>
    <cellStyle name="40% - Accent3 2 14" xfId="4636"/>
    <cellStyle name="40% - Accent3 2 15" xfId="4637"/>
    <cellStyle name="40% - Accent3 2 16" xfId="4638"/>
    <cellStyle name="40% - Accent3 2 17" xfId="4639"/>
    <cellStyle name="40% - Accent3 2 18" xfId="4640"/>
    <cellStyle name="40% - Accent3 2 19" xfId="4641"/>
    <cellStyle name="40% - Accent3 2 2" xfId="4642"/>
    <cellStyle name="40% - Accent3 2 2 2" xfId="4643"/>
    <cellStyle name="40% - Accent3 2 20" xfId="4644"/>
    <cellStyle name="40% - Accent3 2 21" xfId="4645"/>
    <cellStyle name="40% - Accent3 2 22" xfId="4646"/>
    <cellStyle name="40% - Accent3 2 23" xfId="4647"/>
    <cellStyle name="40% - Accent3 2 24" xfId="4648"/>
    <cellStyle name="40% - Accent3 2 25" xfId="4649"/>
    <cellStyle name="40% - Accent3 2 26" xfId="4650"/>
    <cellStyle name="40% - Accent3 2 27" xfId="4651"/>
    <cellStyle name="40% - Accent3 2 28" xfId="4652"/>
    <cellStyle name="40% - Accent3 2 29" xfId="4653"/>
    <cellStyle name="40% - Accent3 2 3" xfId="4654"/>
    <cellStyle name="40% - Accent3 2 3 2" xfId="4655"/>
    <cellStyle name="40% - Accent3 2 3 3" xfId="4656"/>
    <cellStyle name="40% - Accent3 2 30" xfId="4657"/>
    <cellStyle name="40% - Accent3 2 31" xfId="4658"/>
    <cellStyle name="40% - Accent3 2 32" xfId="4659"/>
    <cellStyle name="40% - Accent3 2 33" xfId="4660"/>
    <cellStyle name="40% - Accent3 2 34" xfId="4661"/>
    <cellStyle name="40% - Accent3 2 35" xfId="4662"/>
    <cellStyle name="40% - Accent3 2 36" xfId="4663"/>
    <cellStyle name="40% - Accent3 2 4" xfId="4664"/>
    <cellStyle name="40% - Accent3 2 5" xfId="4665"/>
    <cellStyle name="40% - Accent3 2 6" xfId="4666"/>
    <cellStyle name="40% - Accent3 2 7" xfId="4667"/>
    <cellStyle name="40% - Accent3 2 8" xfId="4668"/>
    <cellStyle name="40% - Accent3 2 9" xfId="4669"/>
    <cellStyle name="40% - Accent3 20" xfId="4670"/>
    <cellStyle name="40% - Accent3 20 2" xfId="4671"/>
    <cellStyle name="40% - Accent3 21" xfId="4672"/>
    <cellStyle name="40% - Accent3 21 2" xfId="4673"/>
    <cellStyle name="40% - Accent3 22" xfId="4674"/>
    <cellStyle name="40% - Accent3 22 2" xfId="4675"/>
    <cellStyle name="40% - Accent3 23" xfId="4676"/>
    <cellStyle name="40% - Accent3 23 2" xfId="4677"/>
    <cellStyle name="40% - Accent3 24" xfId="4678"/>
    <cellStyle name="40% - Accent3 24 2" xfId="4679"/>
    <cellStyle name="40% - Accent3 25" xfId="4680"/>
    <cellStyle name="40% - Accent3 25 2" xfId="4681"/>
    <cellStyle name="40% - Accent3 26" xfId="4682"/>
    <cellStyle name="40% - Accent3 26 2" xfId="4683"/>
    <cellStyle name="40% - Accent3 27" xfId="4684"/>
    <cellStyle name="40% - Accent3 27 2" xfId="4685"/>
    <cellStyle name="40% - Accent3 28" xfId="4686"/>
    <cellStyle name="40% - Accent3 28 2" xfId="4687"/>
    <cellStyle name="40% - Accent3 29" xfId="4688"/>
    <cellStyle name="40% - Accent3 3" xfId="4689"/>
    <cellStyle name="40% - Accent3 3 2" xfId="4690"/>
    <cellStyle name="40% - Accent3 30" xfId="4691"/>
    <cellStyle name="40% - Accent3 31" xfId="4692"/>
    <cellStyle name="40% - Accent3 32" xfId="4693"/>
    <cellStyle name="40% - Accent3 33" xfId="4694"/>
    <cellStyle name="40% - Accent3 34" xfId="4695"/>
    <cellStyle name="40% - Accent3 35" xfId="4696"/>
    <cellStyle name="40% - Accent3 36" xfId="4697"/>
    <cellStyle name="40% - Accent3 37" xfId="4698"/>
    <cellStyle name="40% - Accent3 38" xfId="4699"/>
    <cellStyle name="40% - Accent3 39" xfId="4700"/>
    <cellStyle name="40% - Accent3 4" xfId="4701"/>
    <cellStyle name="40% - Accent3 4 2" xfId="4702"/>
    <cellStyle name="40% - Accent3 4 3" xfId="4703"/>
    <cellStyle name="40% - Accent3 4 4" xfId="4704"/>
    <cellStyle name="40% - Accent3 40" xfId="4705"/>
    <cellStyle name="40% - Accent3 41" xfId="4706"/>
    <cellStyle name="40% - Accent3 42" xfId="4707"/>
    <cellStyle name="40% - Accent3 43" xfId="4708"/>
    <cellStyle name="40% - Accent3 44" xfId="4709"/>
    <cellStyle name="40% - Accent3 45" xfId="4710"/>
    <cellStyle name="40% - Accent3 46" xfId="4711"/>
    <cellStyle name="40% - Accent3 47" xfId="4712"/>
    <cellStyle name="40% - Accent3 48" xfId="4713"/>
    <cellStyle name="40% - Accent3 49" xfId="4714"/>
    <cellStyle name="40% - Accent3 5" xfId="4715"/>
    <cellStyle name="40% - Accent3 5 2" xfId="4716"/>
    <cellStyle name="40% - Accent3 5 3" xfId="4717"/>
    <cellStyle name="40% - Accent3 5 4" xfId="4718"/>
    <cellStyle name="40% - Accent3 50" xfId="4719"/>
    <cellStyle name="40% - Accent3 51" xfId="4720"/>
    <cellStyle name="40% - Accent3 6" xfId="4721"/>
    <cellStyle name="40% - Accent3 6 2" xfId="4722"/>
    <cellStyle name="40% - Accent3 6 3" xfId="4723"/>
    <cellStyle name="40% - Accent3 6_Observations" xfId="4724"/>
    <cellStyle name="40% - Accent3 7" xfId="4725"/>
    <cellStyle name="40% - Accent3 7 2" xfId="4726"/>
    <cellStyle name="40% - Accent3 7_Observations" xfId="4727"/>
    <cellStyle name="40% - Accent3 8" xfId="4728"/>
    <cellStyle name="40% - Accent3 8 2" xfId="4729"/>
    <cellStyle name="40% - Accent3 8_Observations" xfId="4730"/>
    <cellStyle name="40% - Accent3 9" xfId="4731"/>
    <cellStyle name="40% - Accent3 9 2" xfId="4732"/>
    <cellStyle name="40% - Accent3 9_Observations" xfId="4733"/>
    <cellStyle name="40% - Accent4 10" xfId="4734"/>
    <cellStyle name="40% - Accent4 11" xfId="4735"/>
    <cellStyle name="40% - Accent4 12" xfId="4736"/>
    <cellStyle name="40% - Accent4 13" xfId="4737"/>
    <cellStyle name="40% - Accent4 14" xfId="4738"/>
    <cellStyle name="40% - Accent4 15" xfId="4739"/>
    <cellStyle name="40% - Accent4 16" xfId="4740"/>
    <cellStyle name="40% - Accent4 16 2" xfId="4741"/>
    <cellStyle name="40% - Accent4 16_Observations" xfId="4742"/>
    <cellStyle name="40% - Accent4 17" xfId="4743"/>
    <cellStyle name="40% - Accent4 17 2" xfId="4744"/>
    <cellStyle name="40% - Accent4 17_Observations" xfId="4745"/>
    <cellStyle name="40% - Accent4 18" xfId="4746"/>
    <cellStyle name="40% - Accent4 18 2" xfId="4747"/>
    <cellStyle name="40% - Accent4 18_Observations" xfId="4748"/>
    <cellStyle name="40% - Accent4 19" xfId="4749"/>
    <cellStyle name="40% - Accent4 19 2" xfId="4750"/>
    <cellStyle name="40% - Accent4 19_Observations" xfId="4751"/>
    <cellStyle name="40% - Accent4 2" xfId="4752"/>
    <cellStyle name="40% - Accent4 2 10" xfId="4753"/>
    <cellStyle name="40% - Accent4 2 11" xfId="4754"/>
    <cellStyle name="40% - Accent4 2 12" xfId="4755"/>
    <cellStyle name="40% - Accent4 2 13" xfId="4756"/>
    <cellStyle name="40% - Accent4 2 14" xfId="4757"/>
    <cellStyle name="40% - Accent4 2 15" xfId="4758"/>
    <cellStyle name="40% - Accent4 2 16" xfId="4759"/>
    <cellStyle name="40% - Accent4 2 17" xfId="4760"/>
    <cellStyle name="40% - Accent4 2 18" xfId="4761"/>
    <cellStyle name="40% - Accent4 2 19" xfId="4762"/>
    <cellStyle name="40% - Accent4 2 2" xfId="4763"/>
    <cellStyle name="40% - Accent4 2 2 2" xfId="4764"/>
    <cellStyle name="40% - Accent4 2 2_Observations" xfId="4765"/>
    <cellStyle name="40% - Accent4 2 20" xfId="4766"/>
    <cellStyle name="40% - Accent4 2 21" xfId="4767"/>
    <cellStyle name="40% - Accent4 2 22" xfId="4768"/>
    <cellStyle name="40% - Accent4 2 23" xfId="4769"/>
    <cellStyle name="40% - Accent4 2 24" xfId="4770"/>
    <cellStyle name="40% - Accent4 2 25" xfId="4771"/>
    <cellStyle name="40% - Accent4 2 26" xfId="4772"/>
    <cellStyle name="40% - Accent4 2 27" xfId="4773"/>
    <cellStyle name="40% - Accent4 2 28" xfId="4774"/>
    <cellStyle name="40% - Accent4 2 29" xfId="4775"/>
    <cellStyle name="40% - Accent4 2 3" xfId="4776"/>
    <cellStyle name="40% - Accent4 2 3 2" xfId="4777"/>
    <cellStyle name="40% - Accent4 2 3 3" xfId="4778"/>
    <cellStyle name="40% - Accent4 2 3_Observations" xfId="4779"/>
    <cellStyle name="40% - Accent4 2 30" xfId="4780"/>
    <cellStyle name="40% - Accent4 2 31" xfId="4781"/>
    <cellStyle name="40% - Accent4 2 32" xfId="4782"/>
    <cellStyle name="40% - Accent4 2 33" xfId="4783"/>
    <cellStyle name="40% - Accent4 2 34" xfId="4784"/>
    <cellStyle name="40% - Accent4 2 35" xfId="4785"/>
    <cellStyle name="40% - Accent4 2 36" xfId="4786"/>
    <cellStyle name="40% - Accent4 2 4" xfId="4787"/>
    <cellStyle name="40% - Accent4 2 5" xfId="4788"/>
    <cellStyle name="40% - Accent4 2 6" xfId="4789"/>
    <cellStyle name="40% - Accent4 2 7" xfId="4790"/>
    <cellStyle name="40% - Accent4 2 8" xfId="4791"/>
    <cellStyle name="40% - Accent4 2 9" xfId="4792"/>
    <cellStyle name="40% - Accent4 2_Observations" xfId="4793"/>
    <cellStyle name="40% - Accent4 20" xfId="4794"/>
    <cellStyle name="40% - Accent4 20 2" xfId="4795"/>
    <cellStyle name="40% - Accent4 20_Observations" xfId="4796"/>
    <cellStyle name="40% - Accent4 21" xfId="4797"/>
    <cellStyle name="40% - Accent4 21 2" xfId="4798"/>
    <cellStyle name="40% - Accent4 21_Observations" xfId="4799"/>
    <cellStyle name="40% - Accent4 22" xfId="4800"/>
    <cellStyle name="40% - Accent4 22 2" xfId="4801"/>
    <cellStyle name="40% - Accent4 22_Observations" xfId="4802"/>
    <cellStyle name="40% - Accent4 23" xfId="4803"/>
    <cellStyle name="40% - Accent4 23 2" xfId="4804"/>
    <cellStyle name="40% - Accent4 23_Observations" xfId="4805"/>
    <cellStyle name="40% - Accent4 24" xfId="4806"/>
    <cellStyle name="40% - Accent4 24 2" xfId="4807"/>
    <cellStyle name="40% - Accent4 24_Observations" xfId="4808"/>
    <cellStyle name="40% - Accent4 25" xfId="4809"/>
    <cellStyle name="40% - Accent4 25 2" xfId="4810"/>
    <cellStyle name="40% - Accent4 25_Observations" xfId="4811"/>
    <cellStyle name="40% - Accent4 26" xfId="4812"/>
    <cellStyle name="40% - Accent4 26 2" xfId="4813"/>
    <cellStyle name="40% - Accent4 26_Observations" xfId="4814"/>
    <cellStyle name="40% - Accent4 27" xfId="4815"/>
    <cellStyle name="40% - Accent4 27 2" xfId="4816"/>
    <cellStyle name="40% - Accent4 27_Observations" xfId="4817"/>
    <cellStyle name="40% - Accent4 28" xfId="4818"/>
    <cellStyle name="40% - Accent4 28 2" xfId="4819"/>
    <cellStyle name="40% - Accent4 28_Observations" xfId="4820"/>
    <cellStyle name="40% - Accent4 29" xfId="4821"/>
    <cellStyle name="40% - Accent4 3" xfId="4822"/>
    <cellStyle name="40% - Accent4 3 2" xfId="4823"/>
    <cellStyle name="40% - Accent4 3_Observations" xfId="4824"/>
    <cellStyle name="40% - Accent4 30" xfId="4825"/>
    <cellStyle name="40% - Accent4 31" xfId="4826"/>
    <cellStyle name="40% - Accent4 32" xfId="4827"/>
    <cellStyle name="40% - Accent4 33" xfId="4828"/>
    <cellStyle name="40% - Accent4 34" xfId="4829"/>
    <cellStyle name="40% - Accent4 35" xfId="4830"/>
    <cellStyle name="40% - Accent4 36" xfId="4831"/>
    <cellStyle name="40% - Accent4 37" xfId="4832"/>
    <cellStyle name="40% - Accent4 38" xfId="4833"/>
    <cellStyle name="40% - Accent4 39" xfId="4834"/>
    <cellStyle name="40% - Accent4 4" xfId="4835"/>
    <cellStyle name="40% - Accent4 4 2" xfId="4836"/>
    <cellStyle name="40% - Accent4 4 3" xfId="4837"/>
    <cellStyle name="40% - Accent4 4 4" xfId="4838"/>
    <cellStyle name="40% - Accent4 4_Observations" xfId="4839"/>
    <cellStyle name="40% - Accent4 40" xfId="4840"/>
    <cellStyle name="40% - Accent4 41" xfId="4841"/>
    <cellStyle name="40% - Accent4 42" xfId="4842"/>
    <cellStyle name="40% - Accent4 43" xfId="4843"/>
    <cellStyle name="40% - Accent4 44" xfId="4844"/>
    <cellStyle name="40% - Accent4 45" xfId="4845"/>
    <cellStyle name="40% - Accent4 46" xfId="4846"/>
    <cellStyle name="40% - Accent4 47" xfId="4847"/>
    <cellStyle name="40% - Accent4 48" xfId="4848"/>
    <cellStyle name="40% - Accent4 49" xfId="4849"/>
    <cellStyle name="40% - Accent4 5" xfId="4850"/>
    <cellStyle name="40% - Accent4 5 2" xfId="4851"/>
    <cellStyle name="40% - Accent4 5 3" xfId="4852"/>
    <cellStyle name="40% - Accent4 5 4" xfId="4853"/>
    <cellStyle name="40% - Accent4 5_Observations" xfId="4854"/>
    <cellStyle name="40% - Accent4 50" xfId="4855"/>
    <cellStyle name="40% - Accent4 51" xfId="4856"/>
    <cellStyle name="40% - Accent4 6" xfId="4857"/>
    <cellStyle name="40% - Accent4 6 2" xfId="4858"/>
    <cellStyle name="40% - Accent4 6 3" xfId="4859"/>
    <cellStyle name="40% - Accent4 6_Observations" xfId="4860"/>
    <cellStyle name="40% - Accent4 7" xfId="4861"/>
    <cellStyle name="40% - Accent4 7 2" xfId="4862"/>
    <cellStyle name="40% - Accent4 7_Observations" xfId="4863"/>
    <cellStyle name="40% - Accent4 8" xfId="4864"/>
    <cellStyle name="40% - Accent4 8 2" xfId="4865"/>
    <cellStyle name="40% - Accent4 8_Observations" xfId="4866"/>
    <cellStyle name="40% - Accent4 9" xfId="4867"/>
    <cellStyle name="40% - Accent4 9 2" xfId="4868"/>
    <cellStyle name="40% - Accent4 9_Observations" xfId="4869"/>
    <cellStyle name="40% - Accent5 10" xfId="4870"/>
    <cellStyle name="40% - Accent5 11" xfId="4871"/>
    <cellStyle name="40% - Accent5 12" xfId="4872"/>
    <cellStyle name="40% - Accent5 13" xfId="4873"/>
    <cellStyle name="40% - Accent5 14" xfId="4874"/>
    <cellStyle name="40% - Accent5 15" xfId="4875"/>
    <cellStyle name="40% - Accent5 16" xfId="4876"/>
    <cellStyle name="40% - Accent5 16 2" xfId="4877"/>
    <cellStyle name="40% - Accent5 16_Observations" xfId="4878"/>
    <cellStyle name="40% - Accent5 17" xfId="4879"/>
    <cellStyle name="40% - Accent5 17 2" xfId="4880"/>
    <cellStyle name="40% - Accent5 17_Observations" xfId="4881"/>
    <cellStyle name="40% - Accent5 18" xfId="4882"/>
    <cellStyle name="40% - Accent5 18 2" xfId="4883"/>
    <cellStyle name="40% - Accent5 18_Observations" xfId="4884"/>
    <cellStyle name="40% - Accent5 19" xfId="4885"/>
    <cellStyle name="40% - Accent5 19 2" xfId="4886"/>
    <cellStyle name="40% - Accent5 19_Observations" xfId="4887"/>
    <cellStyle name="40% - Accent5 2" xfId="4888"/>
    <cellStyle name="40% - Accent5 2 10" xfId="4889"/>
    <cellStyle name="40% - Accent5 2 11" xfId="4890"/>
    <cellStyle name="40% - Accent5 2 12" xfId="4891"/>
    <cellStyle name="40% - Accent5 2 13" xfId="4892"/>
    <cellStyle name="40% - Accent5 2 14" xfId="4893"/>
    <cellStyle name="40% - Accent5 2 15" xfId="4894"/>
    <cellStyle name="40% - Accent5 2 16" xfId="4895"/>
    <cellStyle name="40% - Accent5 2 17" xfId="4896"/>
    <cellStyle name="40% - Accent5 2 18" xfId="4897"/>
    <cellStyle name="40% - Accent5 2 19" xfId="4898"/>
    <cellStyle name="40% - Accent5 2 2" xfId="4899"/>
    <cellStyle name="40% - Accent5 2 2 2" xfId="4900"/>
    <cellStyle name="40% - Accent5 2 2_Observations" xfId="4901"/>
    <cellStyle name="40% - Accent5 2 20" xfId="4902"/>
    <cellStyle name="40% - Accent5 2 21" xfId="4903"/>
    <cellStyle name="40% - Accent5 2 22" xfId="4904"/>
    <cellStyle name="40% - Accent5 2 23" xfId="4905"/>
    <cellStyle name="40% - Accent5 2 24" xfId="4906"/>
    <cellStyle name="40% - Accent5 2 25" xfId="4907"/>
    <cellStyle name="40% - Accent5 2 26" xfId="4908"/>
    <cellStyle name="40% - Accent5 2 27" xfId="4909"/>
    <cellStyle name="40% - Accent5 2 28" xfId="4910"/>
    <cellStyle name="40% - Accent5 2 29" xfId="4911"/>
    <cellStyle name="40% - Accent5 2 3" xfId="4912"/>
    <cellStyle name="40% - Accent5 2 3 2" xfId="4913"/>
    <cellStyle name="40% - Accent5 2 3 3" xfId="4914"/>
    <cellStyle name="40% - Accent5 2 3_Observations" xfId="4915"/>
    <cellStyle name="40% - Accent5 2 30" xfId="4916"/>
    <cellStyle name="40% - Accent5 2 31" xfId="4917"/>
    <cellStyle name="40% - Accent5 2 32" xfId="4918"/>
    <cellStyle name="40% - Accent5 2 33" xfId="4919"/>
    <cellStyle name="40% - Accent5 2 34" xfId="4920"/>
    <cellStyle name="40% - Accent5 2 35" xfId="4921"/>
    <cellStyle name="40% - Accent5 2 36" xfId="4922"/>
    <cellStyle name="40% - Accent5 2 4" xfId="4923"/>
    <cellStyle name="40% - Accent5 2 5" xfId="4924"/>
    <cellStyle name="40% - Accent5 2 6" xfId="4925"/>
    <cellStyle name="40% - Accent5 2 7" xfId="4926"/>
    <cellStyle name="40% - Accent5 2 8" xfId="4927"/>
    <cellStyle name="40% - Accent5 2 9" xfId="4928"/>
    <cellStyle name="40% - Accent5 2_Observations" xfId="4929"/>
    <cellStyle name="40% - Accent5 20" xfId="4930"/>
    <cellStyle name="40% - Accent5 20 2" xfId="4931"/>
    <cellStyle name="40% - Accent5 20_Observations" xfId="4932"/>
    <cellStyle name="40% - Accent5 21" xfId="4933"/>
    <cellStyle name="40% - Accent5 21 2" xfId="4934"/>
    <cellStyle name="40% - Accent5 21_Observations" xfId="4935"/>
    <cellStyle name="40% - Accent5 22" xfId="4936"/>
    <cellStyle name="40% - Accent5 22 2" xfId="4937"/>
    <cellStyle name="40% - Accent5 22_Observations" xfId="4938"/>
    <cellStyle name="40% - Accent5 23" xfId="4939"/>
    <cellStyle name="40% - Accent5 23 2" xfId="4940"/>
    <cellStyle name="40% - Accent5 23_Observations" xfId="4941"/>
    <cellStyle name="40% - Accent5 24" xfId="4942"/>
    <cellStyle name="40% - Accent5 24 2" xfId="4943"/>
    <cellStyle name="40% - Accent5 24_Observations" xfId="4944"/>
    <cellStyle name="40% - Accent5 25" xfId="4945"/>
    <cellStyle name="40% - Accent5 25 2" xfId="4946"/>
    <cellStyle name="40% - Accent5 25_Observations" xfId="4947"/>
    <cellStyle name="40% - Accent5 26" xfId="4948"/>
    <cellStyle name="40% - Accent5 26 2" xfId="4949"/>
    <cellStyle name="40% - Accent5 26_Observations" xfId="4950"/>
    <cellStyle name="40% - Accent5 27" xfId="4951"/>
    <cellStyle name="40% - Accent5 27 2" xfId="4952"/>
    <cellStyle name="40% - Accent5 27_Observations" xfId="4953"/>
    <cellStyle name="40% - Accent5 28" xfId="4954"/>
    <cellStyle name="40% - Accent5 28 2" xfId="4955"/>
    <cellStyle name="40% - Accent5 28_Observations" xfId="4956"/>
    <cellStyle name="40% - Accent5 29" xfId="4957"/>
    <cellStyle name="40% - Accent5 3" xfId="4958"/>
    <cellStyle name="40% - Accent5 3 2" xfId="4959"/>
    <cellStyle name="40% - Accent5 3_Observations" xfId="4960"/>
    <cellStyle name="40% - Accent5 30" xfId="4961"/>
    <cellStyle name="40% - Accent5 31" xfId="4962"/>
    <cellStyle name="40% - Accent5 32" xfId="4963"/>
    <cellStyle name="40% - Accent5 33" xfId="4964"/>
    <cellStyle name="40% - Accent5 34" xfId="4965"/>
    <cellStyle name="40% - Accent5 35" xfId="4966"/>
    <cellStyle name="40% - Accent5 36" xfId="4967"/>
    <cellStyle name="40% - Accent5 37" xfId="4968"/>
    <cellStyle name="40% - Accent5 38" xfId="4969"/>
    <cellStyle name="40% - Accent5 39" xfId="4970"/>
    <cellStyle name="40% - Accent5 4" xfId="4971"/>
    <cellStyle name="40% - Accent5 4 2" xfId="4972"/>
    <cellStyle name="40% - Accent5 4 3" xfId="4973"/>
    <cellStyle name="40% - Accent5 4 4" xfId="4974"/>
    <cellStyle name="40% - Accent5 4_Observations" xfId="4975"/>
    <cellStyle name="40% - Accent5 40" xfId="4976"/>
    <cellStyle name="40% - Accent5 41" xfId="4977"/>
    <cellStyle name="40% - Accent5 42" xfId="4978"/>
    <cellStyle name="40% - Accent5 43" xfId="4979"/>
    <cellStyle name="40% - Accent5 44" xfId="4980"/>
    <cellStyle name="40% - Accent5 45" xfId="4981"/>
    <cellStyle name="40% - Accent5 46" xfId="4982"/>
    <cellStyle name="40% - Accent5 47" xfId="4983"/>
    <cellStyle name="40% - Accent5 48" xfId="4984"/>
    <cellStyle name="40% - Accent5 49" xfId="4985"/>
    <cellStyle name="40% - Accent5 5" xfId="4986"/>
    <cellStyle name="40% - Accent5 5 2" xfId="4987"/>
    <cellStyle name="40% - Accent5 5 3" xfId="4988"/>
    <cellStyle name="40% - Accent5 5 4" xfId="4989"/>
    <cellStyle name="40% - Accent5 5_Observations" xfId="4990"/>
    <cellStyle name="40% - Accent5 50" xfId="4991"/>
    <cellStyle name="40% - Accent5 51" xfId="4992"/>
    <cellStyle name="40% - Accent5 6" xfId="4993"/>
    <cellStyle name="40% - Accent5 6 2" xfId="4994"/>
    <cellStyle name="40% - Accent5 6 3" xfId="4995"/>
    <cellStyle name="40% - Accent5 6_Observations" xfId="4996"/>
    <cellStyle name="40% - Accent5 7" xfId="4997"/>
    <cellStyle name="40% - Accent5 7 2" xfId="4998"/>
    <cellStyle name="40% - Accent5 7_Observations" xfId="4999"/>
    <cellStyle name="40% - Accent5 8" xfId="5000"/>
    <cellStyle name="40% - Accent5 8 2" xfId="5001"/>
    <cellStyle name="40% - Accent5 8_Observations" xfId="5002"/>
    <cellStyle name="40% - Accent5 9" xfId="5003"/>
    <cellStyle name="40% - Accent5 9 2" xfId="5004"/>
    <cellStyle name="40% - Accent5 9_Observations" xfId="5005"/>
    <cellStyle name="40% - Accent6 10" xfId="5006"/>
    <cellStyle name="40% - Accent6 11" xfId="5007"/>
    <cellStyle name="40% - Accent6 12" xfId="5008"/>
    <cellStyle name="40% - Accent6 13" xfId="5009"/>
    <cellStyle name="40% - Accent6 14" xfId="5010"/>
    <cellStyle name="40% - Accent6 15" xfId="5011"/>
    <cellStyle name="40% - Accent6 16" xfId="5012"/>
    <cellStyle name="40% - Accent6 16 2" xfId="5013"/>
    <cellStyle name="40% - Accent6 16_Observations" xfId="5014"/>
    <cellStyle name="40% - Accent6 17" xfId="5015"/>
    <cellStyle name="40% - Accent6 17 2" xfId="5016"/>
    <cellStyle name="40% - Accent6 17_Observations" xfId="5017"/>
    <cellStyle name="40% - Accent6 18" xfId="5018"/>
    <cellStyle name="40% - Accent6 18 2" xfId="5019"/>
    <cellStyle name="40% - Accent6 18_Observations" xfId="5020"/>
    <cellStyle name="40% - Accent6 19" xfId="5021"/>
    <cellStyle name="40% - Accent6 19 2" xfId="5022"/>
    <cellStyle name="40% - Accent6 19_Observations" xfId="5023"/>
    <cellStyle name="40% - Accent6 2" xfId="5024"/>
    <cellStyle name="40% - Accent6 2 10" xfId="5025"/>
    <cellStyle name="40% - Accent6 2 11" xfId="5026"/>
    <cellStyle name="40% - Accent6 2 12" xfId="5027"/>
    <cellStyle name="40% - Accent6 2 13" xfId="5028"/>
    <cellStyle name="40% - Accent6 2 14" xfId="5029"/>
    <cellStyle name="40% - Accent6 2 15" xfId="5030"/>
    <cellStyle name="40% - Accent6 2 16" xfId="5031"/>
    <cellStyle name="40% - Accent6 2 17" xfId="5032"/>
    <cellStyle name="40% - Accent6 2 18" xfId="5033"/>
    <cellStyle name="40% - Accent6 2 19" xfId="5034"/>
    <cellStyle name="40% - Accent6 2 2" xfId="5035"/>
    <cellStyle name="40% - Accent6 2 2 2" xfId="5036"/>
    <cellStyle name="40% - Accent6 2 2_Observations" xfId="5037"/>
    <cellStyle name="40% - Accent6 2 20" xfId="5038"/>
    <cellStyle name="40% - Accent6 2 21" xfId="5039"/>
    <cellStyle name="40% - Accent6 2 22" xfId="5040"/>
    <cellStyle name="40% - Accent6 2 23" xfId="5041"/>
    <cellStyle name="40% - Accent6 2 24" xfId="5042"/>
    <cellStyle name="40% - Accent6 2 25" xfId="5043"/>
    <cellStyle name="40% - Accent6 2 26" xfId="5044"/>
    <cellStyle name="40% - Accent6 2 27" xfId="5045"/>
    <cellStyle name="40% - Accent6 2 28" xfId="5046"/>
    <cellStyle name="40% - Accent6 2 29" xfId="5047"/>
    <cellStyle name="40% - Accent6 2 3" xfId="5048"/>
    <cellStyle name="40% - Accent6 2 3 2" xfId="5049"/>
    <cellStyle name="40% - Accent6 2 3 3" xfId="5050"/>
    <cellStyle name="40% - Accent6 2 3_Observations" xfId="5051"/>
    <cellStyle name="40% - Accent6 2 30" xfId="5052"/>
    <cellStyle name="40% - Accent6 2 31" xfId="5053"/>
    <cellStyle name="40% - Accent6 2 32" xfId="5054"/>
    <cellStyle name="40% - Accent6 2 33" xfId="5055"/>
    <cellStyle name="40% - Accent6 2 34" xfId="5056"/>
    <cellStyle name="40% - Accent6 2 35" xfId="5057"/>
    <cellStyle name="40% - Accent6 2 36" xfId="5058"/>
    <cellStyle name="40% - Accent6 2 4" xfId="5059"/>
    <cellStyle name="40% - Accent6 2 5" xfId="5060"/>
    <cellStyle name="40% - Accent6 2 6" xfId="5061"/>
    <cellStyle name="40% - Accent6 2 7" xfId="5062"/>
    <cellStyle name="40% - Accent6 2 8" xfId="5063"/>
    <cellStyle name="40% - Accent6 2 9" xfId="5064"/>
    <cellStyle name="40% - Accent6 2_Observations" xfId="5065"/>
    <cellStyle name="40% - Accent6 20" xfId="5066"/>
    <cellStyle name="40% - Accent6 20 2" xfId="5067"/>
    <cellStyle name="40% - Accent6 20_Observations" xfId="5068"/>
    <cellStyle name="40% - Accent6 21" xfId="5069"/>
    <cellStyle name="40% - Accent6 21 2" xfId="5070"/>
    <cellStyle name="40% - Accent6 21_Observations" xfId="5071"/>
    <cellStyle name="40% - Accent6 22" xfId="5072"/>
    <cellStyle name="40% - Accent6 22 2" xfId="5073"/>
    <cellStyle name="40% - Accent6 22_Observations" xfId="5074"/>
    <cellStyle name="40% - Accent6 23" xfId="5075"/>
    <cellStyle name="40% - Accent6 23 2" xfId="5076"/>
    <cellStyle name="40% - Accent6 23_Observations" xfId="5077"/>
    <cellStyle name="40% - Accent6 24" xfId="5078"/>
    <cellStyle name="40% - Accent6 24 2" xfId="5079"/>
    <cellStyle name="40% - Accent6 24_Observations" xfId="5080"/>
    <cellStyle name="40% - Accent6 25" xfId="5081"/>
    <cellStyle name="40% - Accent6 25 2" xfId="5082"/>
    <cellStyle name="40% - Accent6 25_Observations" xfId="5083"/>
    <cellStyle name="40% - Accent6 26" xfId="5084"/>
    <cellStyle name="40% - Accent6 26 2" xfId="5085"/>
    <cellStyle name="40% - Accent6 26_Observations" xfId="5086"/>
    <cellStyle name="40% - Accent6 27" xfId="5087"/>
    <cellStyle name="40% - Accent6 27 2" xfId="5088"/>
    <cellStyle name="40% - Accent6 27_Observations" xfId="5089"/>
    <cellStyle name="40% - Accent6 28" xfId="5090"/>
    <cellStyle name="40% - Accent6 28 2" xfId="5091"/>
    <cellStyle name="40% - Accent6 28_Observations" xfId="5092"/>
    <cellStyle name="40% - Accent6 29" xfId="5093"/>
    <cellStyle name="40% - Accent6 3" xfId="5094"/>
    <cellStyle name="40% - Accent6 3 2" xfId="5095"/>
    <cellStyle name="40% - Accent6 3_Observations" xfId="5096"/>
    <cellStyle name="40% - Accent6 30" xfId="5097"/>
    <cellStyle name="40% - Accent6 31" xfId="5098"/>
    <cellStyle name="40% - Accent6 32" xfId="5099"/>
    <cellStyle name="40% - Accent6 33" xfId="5100"/>
    <cellStyle name="40% - Accent6 34" xfId="5101"/>
    <cellStyle name="40% - Accent6 35" xfId="5102"/>
    <cellStyle name="40% - Accent6 36" xfId="5103"/>
    <cellStyle name="40% - Accent6 37" xfId="5104"/>
    <cellStyle name="40% - Accent6 38" xfId="5105"/>
    <cellStyle name="40% - Accent6 39" xfId="5106"/>
    <cellStyle name="40% - Accent6 4" xfId="5107"/>
    <cellStyle name="40% - Accent6 4 2" xfId="5108"/>
    <cellStyle name="40% - Accent6 4 3" xfId="5109"/>
    <cellStyle name="40% - Accent6 4 4" xfId="5110"/>
    <cellStyle name="40% - Accent6 4_Observations" xfId="5111"/>
    <cellStyle name="40% - Accent6 40" xfId="5112"/>
    <cellStyle name="40% - Accent6 41" xfId="5113"/>
    <cellStyle name="40% - Accent6 42" xfId="5114"/>
    <cellStyle name="40% - Accent6 43" xfId="5115"/>
    <cellStyle name="40% - Accent6 44" xfId="5116"/>
    <cellStyle name="40% - Accent6 45" xfId="5117"/>
    <cellStyle name="40% - Accent6 46" xfId="5118"/>
    <cellStyle name="40% - Accent6 47" xfId="5119"/>
    <cellStyle name="40% - Accent6 48" xfId="5120"/>
    <cellStyle name="40% - Accent6 49" xfId="5121"/>
    <cellStyle name="40% - Accent6 5" xfId="5122"/>
    <cellStyle name="40% - Accent6 5 2" xfId="5123"/>
    <cellStyle name="40% - Accent6 5 3" xfId="5124"/>
    <cellStyle name="40% - Accent6 5 4" xfId="5125"/>
    <cellStyle name="40% - Accent6 5_Observations" xfId="5126"/>
    <cellStyle name="40% - Accent6 50" xfId="5127"/>
    <cellStyle name="40% - Accent6 51" xfId="5128"/>
    <cellStyle name="40% - Accent6 6" xfId="5129"/>
    <cellStyle name="40% - Accent6 6 2" xfId="5130"/>
    <cellStyle name="40% - Accent6 6 3" xfId="5131"/>
    <cellStyle name="40% - Accent6 6_Observations" xfId="5132"/>
    <cellStyle name="40% - Accent6 7" xfId="5133"/>
    <cellStyle name="40% - Accent6 7 2" xfId="5134"/>
    <cellStyle name="40% - Accent6 7_Observations" xfId="5135"/>
    <cellStyle name="40% - Accent6 8" xfId="5136"/>
    <cellStyle name="40% - Accent6 8 2" xfId="5137"/>
    <cellStyle name="40% - Accent6 8_Observations" xfId="5138"/>
    <cellStyle name="40% - Accent6 9" xfId="5139"/>
    <cellStyle name="40% - Accent6 9 2" xfId="5140"/>
    <cellStyle name="40% - Accent6 9_Observations" xfId="5141"/>
    <cellStyle name="60% - Accent1 10" xfId="5142"/>
    <cellStyle name="60% - Accent1 11" xfId="5143"/>
    <cellStyle name="60% - Accent1 12" xfId="5144"/>
    <cellStyle name="60% - Accent1 13" xfId="5145"/>
    <cellStyle name="60% - Accent1 14" xfId="5146"/>
    <cellStyle name="60% - Accent1 15" xfId="5147"/>
    <cellStyle name="60% - Accent1 16" xfId="5148"/>
    <cellStyle name="60% - Accent1 16 2" xfId="5149"/>
    <cellStyle name="60% - Accent1 16_Observations" xfId="5150"/>
    <cellStyle name="60% - Accent1 17" xfId="5151"/>
    <cellStyle name="60% - Accent1 17 2" xfId="5152"/>
    <cellStyle name="60% - Accent1 17_Observations" xfId="5153"/>
    <cellStyle name="60% - Accent1 18" xfId="5154"/>
    <cellStyle name="60% - Accent1 18 2" xfId="5155"/>
    <cellStyle name="60% - Accent1 18_Observations" xfId="5156"/>
    <cellStyle name="60% - Accent1 19" xfId="5157"/>
    <cellStyle name="60% - Accent1 19 2" xfId="5158"/>
    <cellStyle name="60% - Accent1 19_Observations" xfId="5159"/>
    <cellStyle name="60% - Accent1 2" xfId="5160"/>
    <cellStyle name="60% - Accent1 2 10" xfId="5161"/>
    <cellStyle name="60% - Accent1 2 11" xfId="5162"/>
    <cellStyle name="60% - Accent1 2 12" xfId="5163"/>
    <cellStyle name="60% - Accent1 2 13" xfId="5164"/>
    <cellStyle name="60% - Accent1 2 14" xfId="5165"/>
    <cellStyle name="60% - Accent1 2 15" xfId="5166"/>
    <cellStyle name="60% - Accent1 2 16" xfId="5167"/>
    <cellStyle name="60% - Accent1 2 17" xfId="5168"/>
    <cellStyle name="60% - Accent1 2 18" xfId="5169"/>
    <cellStyle name="60% - Accent1 2 19" xfId="5170"/>
    <cellStyle name="60% - Accent1 2 2" xfId="5171"/>
    <cellStyle name="60% - Accent1 2 2 2" xfId="5172"/>
    <cellStyle name="60% - Accent1 2 2_Observations" xfId="5173"/>
    <cellStyle name="60% - Accent1 2 20" xfId="5174"/>
    <cellStyle name="60% - Accent1 2 21" xfId="5175"/>
    <cellStyle name="60% - Accent1 2 22" xfId="5176"/>
    <cellStyle name="60% - Accent1 2 23" xfId="5177"/>
    <cellStyle name="60% - Accent1 2 24" xfId="5178"/>
    <cellStyle name="60% - Accent1 2 25" xfId="5179"/>
    <cellStyle name="60% - Accent1 2 26" xfId="5180"/>
    <cellStyle name="60% - Accent1 2 27" xfId="5181"/>
    <cellStyle name="60% - Accent1 2 28" xfId="5182"/>
    <cellStyle name="60% - Accent1 2 29" xfId="5183"/>
    <cellStyle name="60% - Accent1 2 3" xfId="5184"/>
    <cellStyle name="60% - Accent1 2 3 2" xfId="5185"/>
    <cellStyle name="60% - Accent1 2 3_Observations" xfId="5186"/>
    <cellStyle name="60% - Accent1 2 30" xfId="5187"/>
    <cellStyle name="60% - Accent1 2 31" xfId="5188"/>
    <cellStyle name="60% - Accent1 2 32" xfId="5189"/>
    <cellStyle name="60% - Accent1 2 33" xfId="5190"/>
    <cellStyle name="60% - Accent1 2 34" xfId="5191"/>
    <cellStyle name="60% - Accent1 2 35" xfId="5192"/>
    <cellStyle name="60% - Accent1 2 36" xfId="5193"/>
    <cellStyle name="60% - Accent1 2 4" xfId="5194"/>
    <cellStyle name="60% - Accent1 2 5" xfId="5195"/>
    <cellStyle name="60% - Accent1 2 6" xfId="5196"/>
    <cellStyle name="60% - Accent1 2 7" xfId="5197"/>
    <cellStyle name="60% - Accent1 2 8" xfId="5198"/>
    <cellStyle name="60% - Accent1 2 9" xfId="5199"/>
    <cellStyle name="60% - Accent1 2_Observations" xfId="5200"/>
    <cellStyle name="60% - Accent1 20" xfId="5201"/>
    <cellStyle name="60% - Accent1 20 2" xfId="5202"/>
    <cellStyle name="60% - Accent1 20_Observations" xfId="5203"/>
    <cellStyle name="60% - Accent1 21" xfId="5204"/>
    <cellStyle name="60% - Accent1 21 2" xfId="5205"/>
    <cellStyle name="60% - Accent1 21_Observations" xfId="5206"/>
    <cellStyle name="60% - Accent1 22" xfId="5207"/>
    <cellStyle name="60% - Accent1 22 2" xfId="5208"/>
    <cellStyle name="60% - Accent1 22_Observations" xfId="5209"/>
    <cellStyle name="60% - Accent1 23" xfId="5210"/>
    <cellStyle name="60% - Accent1 23 2" xfId="5211"/>
    <cellStyle name="60% - Accent1 23_Observations" xfId="5212"/>
    <cellStyle name="60% - Accent1 24" xfId="5213"/>
    <cellStyle name="60% - Accent1 24 2" xfId="5214"/>
    <cellStyle name="60% - Accent1 24_Observations" xfId="5215"/>
    <cellStyle name="60% - Accent1 25" xfId="5216"/>
    <cellStyle name="60% - Accent1 25 2" xfId="5217"/>
    <cellStyle name="60% - Accent1 25_Observations" xfId="5218"/>
    <cellStyle name="60% - Accent1 26" xfId="5219"/>
    <cellStyle name="60% - Accent1 26 2" xfId="5220"/>
    <cellStyle name="60% - Accent1 26_Observations" xfId="5221"/>
    <cellStyle name="60% - Accent1 27" xfId="5222"/>
    <cellStyle name="60% - Accent1 27 2" xfId="5223"/>
    <cellStyle name="60% - Accent1 27_Observations" xfId="5224"/>
    <cellStyle name="60% - Accent1 28" xfId="5225"/>
    <cellStyle name="60% - Accent1 28 2" xfId="5226"/>
    <cellStyle name="60% - Accent1 28_Observations" xfId="5227"/>
    <cellStyle name="60% - Accent1 29" xfId="5228"/>
    <cellStyle name="60% - Accent1 3" xfId="5229"/>
    <cellStyle name="60% - Accent1 3 2" xfId="5230"/>
    <cellStyle name="60% - Accent1 3_Observations" xfId="5231"/>
    <cellStyle name="60% - Accent1 30" xfId="5232"/>
    <cellStyle name="60% - Accent1 31" xfId="5233"/>
    <cellStyle name="60% - Accent1 32" xfId="5234"/>
    <cellStyle name="60% - Accent1 33" xfId="5235"/>
    <cellStyle name="60% - Accent1 34" xfId="5236"/>
    <cellStyle name="60% - Accent1 35" xfId="5237"/>
    <cellStyle name="60% - Accent1 36" xfId="5238"/>
    <cellStyle name="60% - Accent1 37" xfId="5239"/>
    <cellStyle name="60% - Accent1 38" xfId="5240"/>
    <cellStyle name="60% - Accent1 39" xfId="5241"/>
    <cellStyle name="60% - Accent1 4" xfId="5242"/>
    <cellStyle name="60% - Accent1 4 2" xfId="5243"/>
    <cellStyle name="60% - Accent1 4_Observations" xfId="5244"/>
    <cellStyle name="60% - Accent1 40" xfId="5245"/>
    <cellStyle name="60% - Accent1 41" xfId="5246"/>
    <cellStyle name="60% - Accent1 42" xfId="5247"/>
    <cellStyle name="60% - Accent1 43" xfId="5248"/>
    <cellStyle name="60% - Accent1 44" xfId="5249"/>
    <cellStyle name="60% - Accent1 45" xfId="5250"/>
    <cellStyle name="60% - Accent1 46" xfId="5251"/>
    <cellStyle name="60% - Accent1 47" xfId="5252"/>
    <cellStyle name="60% - Accent1 48" xfId="5253"/>
    <cellStyle name="60% - Accent1 49" xfId="5254"/>
    <cellStyle name="60% - Accent1 5" xfId="5255"/>
    <cellStyle name="60% - Accent1 5 2" xfId="5256"/>
    <cellStyle name="60% - Accent1 5_Observations" xfId="5257"/>
    <cellStyle name="60% - Accent1 50" xfId="5258"/>
    <cellStyle name="60% - Accent1 51" xfId="5259"/>
    <cellStyle name="60% - Accent1 6" xfId="5260"/>
    <cellStyle name="60% - Accent1 6 2" xfId="5261"/>
    <cellStyle name="60% - Accent1 6_Observations" xfId="5262"/>
    <cellStyle name="60% - Accent1 7" xfId="5263"/>
    <cellStyle name="60% - Accent1 8" xfId="5264"/>
    <cellStyle name="60% - Accent1 9" xfId="5265"/>
    <cellStyle name="60% - Accent2 10" xfId="5266"/>
    <cellStyle name="60% - Accent2 11" xfId="5267"/>
    <cellStyle name="60% - Accent2 12" xfId="5268"/>
    <cellStyle name="60% - Accent2 13" xfId="5269"/>
    <cellStyle name="60% - Accent2 14" xfId="5270"/>
    <cellStyle name="60% - Accent2 15" xfId="5271"/>
    <cellStyle name="60% - Accent2 16" xfId="5272"/>
    <cellStyle name="60% - Accent2 16 2" xfId="5273"/>
    <cellStyle name="60% - Accent2 16_Observations" xfId="5274"/>
    <cellStyle name="60% - Accent2 17" xfId="5275"/>
    <cellStyle name="60% - Accent2 17 2" xfId="5276"/>
    <cellStyle name="60% - Accent2 17_Observations" xfId="5277"/>
    <cellStyle name="60% - Accent2 18" xfId="5278"/>
    <cellStyle name="60% - Accent2 18 2" xfId="5279"/>
    <cellStyle name="60% - Accent2 18_Observations" xfId="5280"/>
    <cellStyle name="60% - Accent2 19" xfId="5281"/>
    <cellStyle name="60% - Accent2 19 2" xfId="5282"/>
    <cellStyle name="60% - Accent2 19_Observations" xfId="5283"/>
    <cellStyle name="60% - Accent2 2" xfId="5284"/>
    <cellStyle name="60% - Accent2 2 10" xfId="5285"/>
    <cellStyle name="60% - Accent2 2 11" xfId="5286"/>
    <cellStyle name="60% - Accent2 2 12" xfId="5287"/>
    <cellStyle name="60% - Accent2 2 13" xfId="5288"/>
    <cellStyle name="60% - Accent2 2 14" xfId="5289"/>
    <cellStyle name="60% - Accent2 2 15" xfId="5290"/>
    <cellStyle name="60% - Accent2 2 16" xfId="5291"/>
    <cellStyle name="60% - Accent2 2 17" xfId="5292"/>
    <cellStyle name="60% - Accent2 2 18" xfId="5293"/>
    <cellStyle name="60% - Accent2 2 19" xfId="5294"/>
    <cellStyle name="60% - Accent2 2 2" xfId="5295"/>
    <cellStyle name="60% - Accent2 2 2 2" xfId="5296"/>
    <cellStyle name="60% - Accent2 2 2_Observations" xfId="5297"/>
    <cellStyle name="60% - Accent2 2 20" xfId="5298"/>
    <cellStyle name="60% - Accent2 2 21" xfId="5299"/>
    <cellStyle name="60% - Accent2 2 22" xfId="5300"/>
    <cellStyle name="60% - Accent2 2 23" xfId="5301"/>
    <cellStyle name="60% - Accent2 2 24" xfId="5302"/>
    <cellStyle name="60% - Accent2 2 25" xfId="5303"/>
    <cellStyle name="60% - Accent2 2 26" xfId="5304"/>
    <cellStyle name="60% - Accent2 2 27" xfId="5305"/>
    <cellStyle name="60% - Accent2 2 28" xfId="5306"/>
    <cellStyle name="60% - Accent2 2 29" xfId="5307"/>
    <cellStyle name="60% - Accent2 2 3" xfId="5308"/>
    <cellStyle name="60% - Accent2 2 3 2" xfId="5309"/>
    <cellStyle name="60% - Accent2 2 3_Observations" xfId="5310"/>
    <cellStyle name="60% - Accent2 2 30" xfId="5311"/>
    <cellStyle name="60% - Accent2 2 31" xfId="5312"/>
    <cellStyle name="60% - Accent2 2 32" xfId="5313"/>
    <cellStyle name="60% - Accent2 2 33" xfId="5314"/>
    <cellStyle name="60% - Accent2 2 34" xfId="5315"/>
    <cellStyle name="60% - Accent2 2 35" xfId="5316"/>
    <cellStyle name="60% - Accent2 2 36" xfId="5317"/>
    <cellStyle name="60% - Accent2 2 4" xfId="5318"/>
    <cellStyle name="60% - Accent2 2 5" xfId="5319"/>
    <cellStyle name="60% - Accent2 2 6" xfId="5320"/>
    <cellStyle name="60% - Accent2 2 7" xfId="5321"/>
    <cellStyle name="60% - Accent2 2 8" xfId="5322"/>
    <cellStyle name="60% - Accent2 2 9" xfId="5323"/>
    <cellStyle name="60% - Accent2 2_Observations" xfId="5324"/>
    <cellStyle name="60% - Accent2 20" xfId="5325"/>
    <cellStyle name="60% - Accent2 20 2" xfId="5326"/>
    <cellStyle name="60% - Accent2 20_Observations" xfId="5327"/>
    <cellStyle name="60% - Accent2 21" xfId="5328"/>
    <cellStyle name="60% - Accent2 21 2" xfId="5329"/>
    <cellStyle name="60% - Accent2 21_Observations" xfId="5330"/>
    <cellStyle name="60% - Accent2 22" xfId="5331"/>
    <cellStyle name="60% - Accent2 22 2" xfId="5332"/>
    <cellStyle name="60% - Accent2 22_Observations" xfId="5333"/>
    <cellStyle name="60% - Accent2 23" xfId="5334"/>
    <cellStyle name="60% - Accent2 23 2" xfId="5335"/>
    <cellStyle name="60% - Accent2 23_Observations" xfId="5336"/>
    <cellStyle name="60% - Accent2 24" xfId="5337"/>
    <cellStyle name="60% - Accent2 24 2" xfId="5338"/>
    <cellStyle name="60% - Accent2 24_Observations" xfId="5339"/>
    <cellStyle name="60% - Accent2 25" xfId="5340"/>
    <cellStyle name="60% - Accent2 25 2" xfId="5341"/>
    <cellStyle name="60% - Accent2 25_Observations" xfId="5342"/>
    <cellStyle name="60% - Accent2 26" xfId="5343"/>
    <cellStyle name="60% - Accent2 26 2" xfId="5344"/>
    <cellStyle name="60% - Accent2 26_Observations" xfId="5345"/>
    <cellStyle name="60% - Accent2 27" xfId="5346"/>
    <cellStyle name="60% - Accent2 27 2" xfId="5347"/>
    <cellStyle name="60% - Accent2 27_Observations" xfId="5348"/>
    <cellStyle name="60% - Accent2 28" xfId="5349"/>
    <cellStyle name="60% - Accent2 28 2" xfId="5350"/>
    <cellStyle name="60% - Accent2 28_Observations" xfId="5351"/>
    <cellStyle name="60% - Accent2 29" xfId="5352"/>
    <cellStyle name="60% - Accent2 3" xfId="5353"/>
    <cellStyle name="60% - Accent2 3 2" xfId="5354"/>
    <cellStyle name="60% - Accent2 3_Observations" xfId="5355"/>
    <cellStyle name="60% - Accent2 30" xfId="5356"/>
    <cellStyle name="60% - Accent2 31" xfId="5357"/>
    <cellStyle name="60% - Accent2 32" xfId="5358"/>
    <cellStyle name="60% - Accent2 33" xfId="5359"/>
    <cellStyle name="60% - Accent2 34" xfId="5360"/>
    <cellStyle name="60% - Accent2 35" xfId="5361"/>
    <cellStyle name="60% - Accent2 36" xfId="5362"/>
    <cellStyle name="60% - Accent2 37" xfId="5363"/>
    <cellStyle name="60% - Accent2 38" xfId="5364"/>
    <cellStyle name="60% - Accent2 39" xfId="5365"/>
    <cellStyle name="60% - Accent2 4" xfId="5366"/>
    <cellStyle name="60% - Accent2 4 2" xfId="5367"/>
    <cellStyle name="60% - Accent2 4_Observations" xfId="5368"/>
    <cellStyle name="60% - Accent2 40" xfId="5369"/>
    <cellStyle name="60% - Accent2 41" xfId="5370"/>
    <cellStyle name="60% - Accent2 42" xfId="5371"/>
    <cellStyle name="60% - Accent2 43" xfId="5372"/>
    <cellStyle name="60% - Accent2 44" xfId="5373"/>
    <cellStyle name="60% - Accent2 45" xfId="5374"/>
    <cellStyle name="60% - Accent2 46" xfId="5375"/>
    <cellStyle name="60% - Accent2 47" xfId="5376"/>
    <cellStyle name="60% - Accent2 48" xfId="5377"/>
    <cellStyle name="60% - Accent2 49" xfId="5378"/>
    <cellStyle name="60% - Accent2 5" xfId="5379"/>
    <cellStyle name="60% - Accent2 5 2" xfId="5380"/>
    <cellStyle name="60% - Accent2 5_Observations" xfId="5381"/>
    <cellStyle name="60% - Accent2 50" xfId="5382"/>
    <cellStyle name="60% - Accent2 51" xfId="5383"/>
    <cellStyle name="60% - Accent2 6" xfId="5384"/>
    <cellStyle name="60% - Accent2 6 2" xfId="5385"/>
    <cellStyle name="60% - Accent2 6_Observations" xfId="5386"/>
    <cellStyle name="60% - Accent2 7" xfId="5387"/>
    <cellStyle name="60% - Accent2 8" xfId="5388"/>
    <cellStyle name="60% - Accent2 9" xfId="5389"/>
    <cellStyle name="60% - Accent3 10" xfId="5390"/>
    <cellStyle name="60% - Accent3 11" xfId="5391"/>
    <cellStyle name="60% - Accent3 12" xfId="5392"/>
    <cellStyle name="60% - Accent3 13" xfId="5393"/>
    <cellStyle name="60% - Accent3 14" xfId="5394"/>
    <cellStyle name="60% - Accent3 15" xfId="5395"/>
    <cellStyle name="60% - Accent3 16" xfId="5396"/>
    <cellStyle name="60% - Accent3 16 2" xfId="5397"/>
    <cellStyle name="60% - Accent3 16_Observations" xfId="5398"/>
    <cellStyle name="60% - Accent3 17" xfId="5399"/>
    <cellStyle name="60% - Accent3 17 2" xfId="5400"/>
    <cellStyle name="60% - Accent3 17_Observations" xfId="5401"/>
    <cellStyle name="60% - Accent3 18" xfId="5402"/>
    <cellStyle name="60% - Accent3 18 2" xfId="5403"/>
    <cellStyle name="60% - Accent3 18_Observations" xfId="5404"/>
    <cellStyle name="60% - Accent3 19" xfId="5405"/>
    <cellStyle name="60% - Accent3 19 2" xfId="5406"/>
    <cellStyle name="60% - Accent3 19_Observations" xfId="5407"/>
    <cellStyle name="60% - Accent3 2" xfId="5408"/>
    <cellStyle name="60% - Accent3 2 10" xfId="5409"/>
    <cellStyle name="60% - Accent3 2 11" xfId="5410"/>
    <cellStyle name="60% - Accent3 2 12" xfId="5411"/>
    <cellStyle name="60% - Accent3 2 13" xfId="5412"/>
    <cellStyle name="60% - Accent3 2 14" xfId="5413"/>
    <cellStyle name="60% - Accent3 2 15" xfId="5414"/>
    <cellStyle name="60% - Accent3 2 16" xfId="5415"/>
    <cellStyle name="60% - Accent3 2 17" xfId="5416"/>
    <cellStyle name="60% - Accent3 2 18" xfId="5417"/>
    <cellStyle name="60% - Accent3 2 19" xfId="5418"/>
    <cellStyle name="60% - Accent3 2 2" xfId="5419"/>
    <cellStyle name="60% - Accent3 2 2 2" xfId="5420"/>
    <cellStyle name="60% - Accent3 2 2_Observations" xfId="5421"/>
    <cellStyle name="60% - Accent3 2 20" xfId="5422"/>
    <cellStyle name="60% - Accent3 2 21" xfId="5423"/>
    <cellStyle name="60% - Accent3 2 22" xfId="5424"/>
    <cellStyle name="60% - Accent3 2 23" xfId="5425"/>
    <cellStyle name="60% - Accent3 2 24" xfId="5426"/>
    <cellStyle name="60% - Accent3 2 25" xfId="5427"/>
    <cellStyle name="60% - Accent3 2 26" xfId="5428"/>
    <cellStyle name="60% - Accent3 2 27" xfId="5429"/>
    <cellStyle name="60% - Accent3 2 28" xfId="5430"/>
    <cellStyle name="60% - Accent3 2 29" xfId="5431"/>
    <cellStyle name="60% - Accent3 2 3" xfId="5432"/>
    <cellStyle name="60% - Accent3 2 3 2" xfId="5433"/>
    <cellStyle name="60% - Accent3 2 3_Observations" xfId="5434"/>
    <cellStyle name="60% - Accent3 2 30" xfId="5435"/>
    <cellStyle name="60% - Accent3 2 31" xfId="5436"/>
    <cellStyle name="60% - Accent3 2 32" xfId="5437"/>
    <cellStyle name="60% - Accent3 2 33" xfId="5438"/>
    <cellStyle name="60% - Accent3 2 34" xfId="5439"/>
    <cellStyle name="60% - Accent3 2 35" xfId="5440"/>
    <cellStyle name="60% - Accent3 2 36" xfId="5441"/>
    <cellStyle name="60% - Accent3 2 4" xfId="5442"/>
    <cellStyle name="60% - Accent3 2 5" xfId="5443"/>
    <cellStyle name="60% - Accent3 2 6" xfId="5444"/>
    <cellStyle name="60% - Accent3 2 7" xfId="5445"/>
    <cellStyle name="60% - Accent3 2 8" xfId="5446"/>
    <cellStyle name="60% - Accent3 2 9" xfId="5447"/>
    <cellStyle name="60% - Accent3 2_Observations" xfId="5448"/>
    <cellStyle name="60% - Accent3 20" xfId="5449"/>
    <cellStyle name="60% - Accent3 20 2" xfId="5450"/>
    <cellStyle name="60% - Accent3 20_Observations" xfId="5451"/>
    <cellStyle name="60% - Accent3 21" xfId="5452"/>
    <cellStyle name="60% - Accent3 21 2" xfId="5453"/>
    <cellStyle name="60% - Accent3 21_Observations" xfId="5454"/>
    <cellStyle name="60% - Accent3 22" xfId="5455"/>
    <cellStyle name="60% - Accent3 22 2" xfId="5456"/>
    <cellStyle name="60% - Accent3 22_Observations" xfId="5457"/>
    <cellStyle name="60% - Accent3 23" xfId="5458"/>
    <cellStyle name="60% - Accent3 23 2" xfId="5459"/>
    <cellStyle name="60% - Accent3 23_Observations" xfId="5460"/>
    <cellStyle name="60% - Accent3 24" xfId="5461"/>
    <cellStyle name="60% - Accent3 24 2" xfId="5462"/>
    <cellStyle name="60% - Accent3 24_Observations" xfId="5463"/>
    <cellStyle name="60% - Accent3 25" xfId="5464"/>
    <cellStyle name="60% - Accent3 25 2" xfId="5465"/>
    <cellStyle name="60% - Accent3 25_Observations" xfId="5466"/>
    <cellStyle name="60% - Accent3 26" xfId="5467"/>
    <cellStyle name="60% - Accent3 26 2" xfId="5468"/>
    <cellStyle name="60% - Accent3 26_Observations" xfId="5469"/>
    <cellStyle name="60% - Accent3 27" xfId="5470"/>
    <cellStyle name="60% - Accent3 27 2" xfId="5471"/>
    <cellStyle name="60% - Accent3 27_Observations" xfId="5472"/>
    <cellStyle name="60% - Accent3 28" xfId="5473"/>
    <cellStyle name="60% - Accent3 28 2" xfId="5474"/>
    <cellStyle name="60% - Accent3 28_Observations" xfId="5475"/>
    <cellStyle name="60% - Accent3 29" xfId="5476"/>
    <cellStyle name="60% - Accent3 3" xfId="5477"/>
    <cellStyle name="60% - Accent3 3 2" xfId="5478"/>
    <cellStyle name="60% - Accent3 3_Observations" xfId="5479"/>
    <cellStyle name="60% - Accent3 30" xfId="5480"/>
    <cellStyle name="60% - Accent3 31" xfId="5481"/>
    <cellStyle name="60% - Accent3 32" xfId="5482"/>
    <cellStyle name="60% - Accent3 33" xfId="5483"/>
    <cellStyle name="60% - Accent3 34" xfId="5484"/>
    <cellStyle name="60% - Accent3 35" xfId="5485"/>
    <cellStyle name="60% - Accent3 36" xfId="5486"/>
    <cellStyle name="60% - Accent3 37" xfId="5487"/>
    <cellStyle name="60% - Accent3 38" xfId="5488"/>
    <cellStyle name="60% - Accent3 39" xfId="5489"/>
    <cellStyle name="60% - Accent3 4" xfId="5490"/>
    <cellStyle name="60% - Accent3 4 2" xfId="5491"/>
    <cellStyle name="60% - Accent3 4_Observations" xfId="5492"/>
    <cellStyle name="60% - Accent3 40" xfId="5493"/>
    <cellStyle name="60% - Accent3 41" xfId="5494"/>
    <cellStyle name="60% - Accent3 42" xfId="5495"/>
    <cellStyle name="60% - Accent3 43" xfId="5496"/>
    <cellStyle name="60% - Accent3 44" xfId="5497"/>
    <cellStyle name="60% - Accent3 45" xfId="5498"/>
    <cellStyle name="60% - Accent3 46" xfId="5499"/>
    <cellStyle name="60% - Accent3 47" xfId="5500"/>
    <cellStyle name="60% - Accent3 48" xfId="5501"/>
    <cellStyle name="60% - Accent3 49" xfId="5502"/>
    <cellStyle name="60% - Accent3 5" xfId="5503"/>
    <cellStyle name="60% - Accent3 5 2" xfId="5504"/>
    <cellStyle name="60% - Accent3 5_Observations" xfId="5505"/>
    <cellStyle name="60% - Accent3 50" xfId="5506"/>
    <cellStyle name="60% - Accent3 51" xfId="5507"/>
    <cellStyle name="60% - Accent3 6" xfId="5508"/>
    <cellStyle name="60% - Accent3 6 2" xfId="5509"/>
    <cellStyle name="60% - Accent3 6_Observations" xfId="5510"/>
    <cellStyle name="60% - Accent3 7" xfId="5511"/>
    <cellStyle name="60% - Accent3 8" xfId="5512"/>
    <cellStyle name="60% - Accent3 9" xfId="5513"/>
    <cellStyle name="60% - Accent4 10" xfId="5514"/>
    <cellStyle name="60% - Accent4 11" xfId="5515"/>
    <cellStyle name="60% - Accent4 12" xfId="5516"/>
    <cellStyle name="60% - Accent4 13" xfId="5517"/>
    <cellStyle name="60% - Accent4 14" xfId="5518"/>
    <cellStyle name="60% - Accent4 15" xfId="5519"/>
    <cellStyle name="60% - Accent4 16" xfId="5520"/>
    <cellStyle name="60% - Accent4 16 2" xfId="5521"/>
    <cellStyle name="60% - Accent4 16_Observations" xfId="5522"/>
    <cellStyle name="60% - Accent4 17" xfId="5523"/>
    <cellStyle name="60% - Accent4 17 2" xfId="5524"/>
    <cellStyle name="60% - Accent4 17_Observations" xfId="5525"/>
    <cellStyle name="60% - Accent4 18" xfId="5526"/>
    <cellStyle name="60% - Accent4 18 2" xfId="5527"/>
    <cellStyle name="60% - Accent4 18_Observations" xfId="5528"/>
    <cellStyle name="60% - Accent4 19" xfId="5529"/>
    <cellStyle name="60% - Accent4 19 2" xfId="5530"/>
    <cellStyle name="60% - Accent4 19_Observations" xfId="5531"/>
    <cellStyle name="60% - Accent4 2" xfId="5532"/>
    <cellStyle name="60% - Accent4 2 10" xfId="5533"/>
    <cellStyle name="60% - Accent4 2 11" xfId="5534"/>
    <cellStyle name="60% - Accent4 2 12" xfId="5535"/>
    <cellStyle name="60% - Accent4 2 13" xfId="5536"/>
    <cellStyle name="60% - Accent4 2 14" xfId="5537"/>
    <cellStyle name="60% - Accent4 2 15" xfId="5538"/>
    <cellStyle name="60% - Accent4 2 16" xfId="5539"/>
    <cellStyle name="60% - Accent4 2 17" xfId="5540"/>
    <cellStyle name="60% - Accent4 2 18" xfId="5541"/>
    <cellStyle name="60% - Accent4 2 19" xfId="5542"/>
    <cellStyle name="60% - Accent4 2 2" xfId="5543"/>
    <cellStyle name="60% - Accent4 2 2 2" xfId="5544"/>
    <cellStyle name="60% - Accent4 2 2_Observations" xfId="5545"/>
    <cellStyle name="60% - Accent4 2 20" xfId="5546"/>
    <cellStyle name="60% - Accent4 2 21" xfId="5547"/>
    <cellStyle name="60% - Accent4 2 22" xfId="5548"/>
    <cellStyle name="60% - Accent4 2 23" xfId="5549"/>
    <cellStyle name="60% - Accent4 2 24" xfId="5550"/>
    <cellStyle name="60% - Accent4 2 25" xfId="5551"/>
    <cellStyle name="60% - Accent4 2 26" xfId="5552"/>
    <cellStyle name="60% - Accent4 2 27" xfId="5553"/>
    <cellStyle name="60% - Accent4 2 28" xfId="5554"/>
    <cellStyle name="60% - Accent4 2 29" xfId="5555"/>
    <cellStyle name="60% - Accent4 2 3" xfId="5556"/>
    <cellStyle name="60% - Accent4 2 3 2" xfId="5557"/>
    <cellStyle name="60% - Accent4 2 3_Observations" xfId="5558"/>
    <cellStyle name="60% - Accent4 2 30" xfId="5559"/>
    <cellStyle name="60% - Accent4 2 31" xfId="5560"/>
    <cellStyle name="60% - Accent4 2 32" xfId="5561"/>
    <cellStyle name="60% - Accent4 2 33" xfId="5562"/>
    <cellStyle name="60% - Accent4 2 34" xfId="5563"/>
    <cellStyle name="60% - Accent4 2 35" xfId="5564"/>
    <cellStyle name="60% - Accent4 2 36" xfId="5565"/>
    <cellStyle name="60% - Accent4 2 4" xfId="5566"/>
    <cellStyle name="60% - Accent4 2 5" xfId="5567"/>
    <cellStyle name="60% - Accent4 2 6" xfId="5568"/>
    <cellStyle name="60% - Accent4 2 7" xfId="5569"/>
    <cellStyle name="60% - Accent4 2 8" xfId="5570"/>
    <cellStyle name="60% - Accent4 2 9" xfId="5571"/>
    <cellStyle name="60% - Accent4 2_Observations" xfId="5572"/>
    <cellStyle name="60% - Accent4 20" xfId="5573"/>
    <cellStyle name="60% - Accent4 20 2" xfId="5574"/>
    <cellStyle name="60% - Accent4 20_Observations" xfId="5575"/>
    <cellStyle name="60% - Accent4 21" xfId="5576"/>
    <cellStyle name="60% - Accent4 21 2" xfId="5577"/>
    <cellStyle name="60% - Accent4 21_Observations" xfId="5578"/>
    <cellStyle name="60% - Accent4 22" xfId="5579"/>
    <cellStyle name="60% - Accent4 22 2" xfId="5580"/>
    <cellStyle name="60% - Accent4 22_Observations" xfId="5581"/>
    <cellStyle name="60% - Accent4 23" xfId="5582"/>
    <cellStyle name="60% - Accent4 23 2" xfId="5583"/>
    <cellStyle name="60% - Accent4 23_Observations" xfId="5584"/>
    <cellStyle name="60% - Accent4 24" xfId="5585"/>
    <cellStyle name="60% - Accent4 24 2" xfId="5586"/>
    <cellStyle name="60% - Accent4 24_Observations" xfId="5587"/>
    <cellStyle name="60% - Accent4 25" xfId="5588"/>
    <cellStyle name="60% - Accent4 25 2" xfId="5589"/>
    <cellStyle name="60% - Accent4 25_Observations" xfId="5590"/>
    <cellStyle name="60% - Accent4 26" xfId="5591"/>
    <cellStyle name="60% - Accent4 26 2" xfId="5592"/>
    <cellStyle name="60% - Accent4 26_Observations" xfId="5593"/>
    <cellStyle name="60% - Accent4 27" xfId="5594"/>
    <cellStyle name="60% - Accent4 27 2" xfId="5595"/>
    <cellStyle name="60% - Accent4 27_Observations" xfId="5596"/>
    <cellStyle name="60% - Accent4 28" xfId="5597"/>
    <cellStyle name="60% - Accent4 28 2" xfId="5598"/>
    <cellStyle name="60% - Accent4 28_Observations" xfId="5599"/>
    <cellStyle name="60% - Accent4 29" xfId="5600"/>
    <cellStyle name="60% - Accent4 3" xfId="5601"/>
    <cellStyle name="60% - Accent4 3 2" xfId="5602"/>
    <cellStyle name="60% - Accent4 3_Observations" xfId="5603"/>
    <cellStyle name="60% - Accent4 30" xfId="5604"/>
    <cellStyle name="60% - Accent4 31" xfId="5605"/>
    <cellStyle name="60% - Accent4 32" xfId="5606"/>
    <cellStyle name="60% - Accent4 33" xfId="5607"/>
    <cellStyle name="60% - Accent4 34" xfId="5608"/>
    <cellStyle name="60% - Accent4 35" xfId="5609"/>
    <cellStyle name="60% - Accent4 36" xfId="5610"/>
    <cellStyle name="60% - Accent4 37" xfId="5611"/>
    <cellStyle name="60% - Accent4 38" xfId="5612"/>
    <cellStyle name="60% - Accent4 39" xfId="5613"/>
    <cellStyle name="60% - Accent4 4" xfId="5614"/>
    <cellStyle name="60% - Accent4 4 2" xfId="5615"/>
    <cellStyle name="60% - Accent4 4_Observations" xfId="5616"/>
    <cellStyle name="60% - Accent4 40" xfId="5617"/>
    <cellStyle name="60% - Accent4 41" xfId="5618"/>
    <cellStyle name="60% - Accent4 42" xfId="5619"/>
    <cellStyle name="60% - Accent4 43" xfId="5620"/>
    <cellStyle name="60% - Accent4 44" xfId="5621"/>
    <cellStyle name="60% - Accent4 45" xfId="5622"/>
    <cellStyle name="60% - Accent4 46" xfId="5623"/>
    <cellStyle name="60% - Accent4 47" xfId="5624"/>
    <cellStyle name="60% - Accent4 48" xfId="5625"/>
    <cellStyle name="60% - Accent4 49" xfId="5626"/>
    <cellStyle name="60% - Accent4 5" xfId="5627"/>
    <cellStyle name="60% - Accent4 5 2" xfId="5628"/>
    <cellStyle name="60% - Accent4 5_Observations" xfId="5629"/>
    <cellStyle name="60% - Accent4 50" xfId="5630"/>
    <cellStyle name="60% - Accent4 51" xfId="5631"/>
    <cellStyle name="60% - Accent4 6" xfId="5632"/>
    <cellStyle name="60% - Accent4 6 2" xfId="5633"/>
    <cellStyle name="60% - Accent4 6_Observations" xfId="5634"/>
    <cellStyle name="60% - Accent4 7" xfId="5635"/>
    <cellStyle name="60% - Accent4 8" xfId="5636"/>
    <cellStyle name="60% - Accent4 9" xfId="5637"/>
    <cellStyle name="60% - Accent5 10" xfId="5638"/>
    <cellStyle name="60% - Accent5 11" xfId="5639"/>
    <cellStyle name="60% - Accent5 12" xfId="5640"/>
    <cellStyle name="60% - Accent5 13" xfId="5641"/>
    <cellStyle name="60% - Accent5 14" xfId="5642"/>
    <cellStyle name="60% - Accent5 15" xfId="5643"/>
    <cellStyle name="60% - Accent5 16" xfId="5644"/>
    <cellStyle name="60% - Accent5 16 2" xfId="5645"/>
    <cellStyle name="60% - Accent5 16_Observations" xfId="5646"/>
    <cellStyle name="60% - Accent5 17" xfId="5647"/>
    <cellStyle name="60% - Accent5 17 2" xfId="5648"/>
    <cellStyle name="60% - Accent5 17_Observations" xfId="5649"/>
    <cellStyle name="60% - Accent5 18" xfId="5650"/>
    <cellStyle name="60% - Accent5 18 2" xfId="5651"/>
    <cellStyle name="60% - Accent5 18_Observations" xfId="5652"/>
    <cellStyle name="60% - Accent5 19" xfId="5653"/>
    <cellStyle name="60% - Accent5 19 2" xfId="5654"/>
    <cellStyle name="60% - Accent5 19_Observations" xfId="5655"/>
    <cellStyle name="60% - Accent5 2" xfId="5656"/>
    <cellStyle name="60% - Accent5 2 10" xfId="5657"/>
    <cellStyle name="60% - Accent5 2 11" xfId="5658"/>
    <cellStyle name="60% - Accent5 2 12" xfId="5659"/>
    <cellStyle name="60% - Accent5 2 13" xfId="5660"/>
    <cellStyle name="60% - Accent5 2 14" xfId="5661"/>
    <cellStyle name="60% - Accent5 2 15" xfId="5662"/>
    <cellStyle name="60% - Accent5 2 16" xfId="5663"/>
    <cellStyle name="60% - Accent5 2 17" xfId="5664"/>
    <cellStyle name="60% - Accent5 2 18" xfId="5665"/>
    <cellStyle name="60% - Accent5 2 19" xfId="5666"/>
    <cellStyle name="60% - Accent5 2 2" xfId="5667"/>
    <cellStyle name="60% - Accent5 2 2 2" xfId="5668"/>
    <cellStyle name="60% - Accent5 2 2_Observations" xfId="5669"/>
    <cellStyle name="60% - Accent5 2 20" xfId="5670"/>
    <cellStyle name="60% - Accent5 2 21" xfId="5671"/>
    <cellStyle name="60% - Accent5 2 22" xfId="5672"/>
    <cellStyle name="60% - Accent5 2 23" xfId="5673"/>
    <cellStyle name="60% - Accent5 2 24" xfId="5674"/>
    <cellStyle name="60% - Accent5 2 25" xfId="5675"/>
    <cellStyle name="60% - Accent5 2 26" xfId="5676"/>
    <cellStyle name="60% - Accent5 2 27" xfId="5677"/>
    <cellStyle name="60% - Accent5 2 28" xfId="5678"/>
    <cellStyle name="60% - Accent5 2 29" xfId="5679"/>
    <cellStyle name="60% - Accent5 2 3" xfId="5680"/>
    <cellStyle name="60% - Accent5 2 3 2" xfId="5681"/>
    <cellStyle name="60% - Accent5 2 3_Observations" xfId="5682"/>
    <cellStyle name="60% - Accent5 2 30" xfId="5683"/>
    <cellStyle name="60% - Accent5 2 31" xfId="5684"/>
    <cellStyle name="60% - Accent5 2 32" xfId="5685"/>
    <cellStyle name="60% - Accent5 2 33" xfId="5686"/>
    <cellStyle name="60% - Accent5 2 34" xfId="5687"/>
    <cellStyle name="60% - Accent5 2 35" xfId="5688"/>
    <cellStyle name="60% - Accent5 2 36" xfId="5689"/>
    <cellStyle name="60% - Accent5 2 4" xfId="5690"/>
    <cellStyle name="60% - Accent5 2 5" xfId="5691"/>
    <cellStyle name="60% - Accent5 2 6" xfId="5692"/>
    <cellStyle name="60% - Accent5 2 7" xfId="5693"/>
    <cellStyle name="60% - Accent5 2 8" xfId="5694"/>
    <cellStyle name="60% - Accent5 2 9" xfId="5695"/>
    <cellStyle name="60% - Accent5 2_Observations" xfId="5696"/>
    <cellStyle name="60% - Accent5 20" xfId="5697"/>
    <cellStyle name="60% - Accent5 20 2" xfId="5698"/>
    <cellStyle name="60% - Accent5 20_Observations" xfId="5699"/>
    <cellStyle name="60% - Accent5 21" xfId="5700"/>
    <cellStyle name="60% - Accent5 21 2" xfId="5701"/>
    <cellStyle name="60% - Accent5 21_Observations" xfId="5702"/>
    <cellStyle name="60% - Accent5 22" xfId="5703"/>
    <cellStyle name="60% - Accent5 22 2" xfId="5704"/>
    <cellStyle name="60% - Accent5 22_Observations" xfId="5705"/>
    <cellStyle name="60% - Accent5 23" xfId="5706"/>
    <cellStyle name="60% - Accent5 23 2" xfId="5707"/>
    <cellStyle name="60% - Accent5 23_Observations" xfId="5708"/>
    <cellStyle name="60% - Accent5 24" xfId="5709"/>
    <cellStyle name="60% - Accent5 24 2" xfId="5710"/>
    <cellStyle name="60% - Accent5 24_Observations" xfId="5711"/>
    <cellStyle name="60% - Accent5 25" xfId="5712"/>
    <cellStyle name="60% - Accent5 25 2" xfId="5713"/>
    <cellStyle name="60% - Accent5 25_Observations" xfId="5714"/>
    <cellStyle name="60% - Accent5 26" xfId="5715"/>
    <cellStyle name="60% - Accent5 26 2" xfId="5716"/>
    <cellStyle name="60% - Accent5 26_Observations" xfId="5717"/>
    <cellStyle name="60% - Accent5 27" xfId="5718"/>
    <cellStyle name="60% - Accent5 27 2" xfId="5719"/>
    <cellStyle name="60% - Accent5 27_Observations" xfId="5720"/>
    <cellStyle name="60% - Accent5 28" xfId="5721"/>
    <cellStyle name="60% - Accent5 28 2" xfId="5722"/>
    <cellStyle name="60% - Accent5 28_Observations" xfId="5723"/>
    <cellStyle name="60% - Accent5 29" xfId="5724"/>
    <cellStyle name="60% - Accent5 3" xfId="5725"/>
    <cellStyle name="60% - Accent5 3 2" xfId="5726"/>
    <cellStyle name="60% - Accent5 3_Observations" xfId="5727"/>
    <cellStyle name="60% - Accent5 30" xfId="5728"/>
    <cellStyle name="60% - Accent5 31" xfId="5729"/>
    <cellStyle name="60% - Accent5 32" xfId="5730"/>
    <cellStyle name="60% - Accent5 33" xfId="5731"/>
    <cellStyle name="60% - Accent5 34" xfId="5732"/>
    <cellStyle name="60% - Accent5 35" xfId="5733"/>
    <cellStyle name="60% - Accent5 36" xfId="5734"/>
    <cellStyle name="60% - Accent5 37" xfId="5735"/>
    <cellStyle name="60% - Accent5 38" xfId="5736"/>
    <cellStyle name="60% - Accent5 39" xfId="5737"/>
    <cellStyle name="60% - Accent5 4" xfId="5738"/>
    <cellStyle name="60% - Accent5 4 2" xfId="5739"/>
    <cellStyle name="60% - Accent5 4_Observations" xfId="5740"/>
    <cellStyle name="60% - Accent5 40" xfId="5741"/>
    <cellStyle name="60% - Accent5 41" xfId="5742"/>
    <cellStyle name="60% - Accent5 42" xfId="5743"/>
    <cellStyle name="60% - Accent5 43" xfId="5744"/>
    <cellStyle name="60% - Accent5 44" xfId="5745"/>
    <cellStyle name="60% - Accent5 45" xfId="5746"/>
    <cellStyle name="60% - Accent5 46" xfId="5747"/>
    <cellStyle name="60% - Accent5 47" xfId="5748"/>
    <cellStyle name="60% - Accent5 48" xfId="5749"/>
    <cellStyle name="60% - Accent5 49" xfId="5750"/>
    <cellStyle name="60% - Accent5 5" xfId="5751"/>
    <cellStyle name="60% - Accent5 5 2" xfId="5752"/>
    <cellStyle name="60% - Accent5 5_Observations" xfId="5753"/>
    <cellStyle name="60% - Accent5 50" xfId="5754"/>
    <cellStyle name="60% - Accent5 51" xfId="5755"/>
    <cellStyle name="60% - Accent5 6" xfId="5756"/>
    <cellStyle name="60% - Accent5 6 2" xfId="5757"/>
    <cellStyle name="60% - Accent5 6_Observations" xfId="5758"/>
    <cellStyle name="60% - Accent5 7" xfId="5759"/>
    <cellStyle name="60% - Accent5 8" xfId="5760"/>
    <cellStyle name="60% - Accent5 9" xfId="5761"/>
    <cellStyle name="60% - Accent6 10" xfId="5762"/>
    <cellStyle name="60% - Accent6 11" xfId="5763"/>
    <cellStyle name="60% - Accent6 12" xfId="5764"/>
    <cellStyle name="60% - Accent6 13" xfId="5765"/>
    <cellStyle name="60% - Accent6 14" xfId="5766"/>
    <cellStyle name="60% - Accent6 15" xfId="5767"/>
    <cellStyle name="60% - Accent6 16" xfId="5768"/>
    <cellStyle name="60% - Accent6 16 2" xfId="5769"/>
    <cellStyle name="60% - Accent6 16_Observations" xfId="5770"/>
    <cellStyle name="60% - Accent6 17" xfId="5771"/>
    <cellStyle name="60% - Accent6 17 2" xfId="5772"/>
    <cellStyle name="60% - Accent6 17_Observations" xfId="5773"/>
    <cellStyle name="60% - Accent6 18" xfId="5774"/>
    <cellStyle name="60% - Accent6 18 2" xfId="5775"/>
    <cellStyle name="60% - Accent6 18_Observations" xfId="5776"/>
    <cellStyle name="60% - Accent6 19" xfId="5777"/>
    <cellStyle name="60% - Accent6 19 2" xfId="5778"/>
    <cellStyle name="60% - Accent6 19_Observations" xfId="5779"/>
    <cellStyle name="60% - Accent6 2" xfId="5780"/>
    <cellStyle name="60% - Accent6 2 10" xfId="5781"/>
    <cellStyle name="60% - Accent6 2 11" xfId="5782"/>
    <cellStyle name="60% - Accent6 2 12" xfId="5783"/>
    <cellStyle name="60% - Accent6 2 13" xfId="5784"/>
    <cellStyle name="60% - Accent6 2 14" xfId="5785"/>
    <cellStyle name="60% - Accent6 2 15" xfId="5786"/>
    <cellStyle name="60% - Accent6 2 16" xfId="5787"/>
    <cellStyle name="60% - Accent6 2 17" xfId="5788"/>
    <cellStyle name="60% - Accent6 2 18" xfId="5789"/>
    <cellStyle name="60% - Accent6 2 19" xfId="5790"/>
    <cellStyle name="60% - Accent6 2 2" xfId="5791"/>
    <cellStyle name="60% - Accent6 2 2 2" xfId="5792"/>
    <cellStyle name="60% - Accent6 2 2_Observations" xfId="5793"/>
    <cellStyle name="60% - Accent6 2 20" xfId="5794"/>
    <cellStyle name="60% - Accent6 2 21" xfId="5795"/>
    <cellStyle name="60% - Accent6 2 22" xfId="5796"/>
    <cellStyle name="60% - Accent6 2 23" xfId="5797"/>
    <cellStyle name="60% - Accent6 2 24" xfId="5798"/>
    <cellStyle name="60% - Accent6 2 25" xfId="5799"/>
    <cellStyle name="60% - Accent6 2 26" xfId="5800"/>
    <cellStyle name="60% - Accent6 2 27" xfId="5801"/>
    <cellStyle name="60% - Accent6 2 28" xfId="5802"/>
    <cellStyle name="60% - Accent6 2 29" xfId="5803"/>
    <cellStyle name="60% - Accent6 2 3" xfId="5804"/>
    <cellStyle name="60% - Accent6 2 3 2" xfId="5805"/>
    <cellStyle name="60% - Accent6 2 3_Observations" xfId="5806"/>
    <cellStyle name="60% - Accent6 2 30" xfId="5807"/>
    <cellStyle name="60% - Accent6 2 31" xfId="5808"/>
    <cellStyle name="60% - Accent6 2 32" xfId="5809"/>
    <cellStyle name="60% - Accent6 2 33" xfId="5810"/>
    <cellStyle name="60% - Accent6 2 34" xfId="5811"/>
    <cellStyle name="60% - Accent6 2 35" xfId="5812"/>
    <cellStyle name="60% - Accent6 2 36" xfId="5813"/>
    <cellStyle name="60% - Accent6 2 4" xfId="5814"/>
    <cellStyle name="60% - Accent6 2 5" xfId="5815"/>
    <cellStyle name="60% - Accent6 2 6" xfId="5816"/>
    <cellStyle name="60% - Accent6 2 7" xfId="5817"/>
    <cellStyle name="60% - Accent6 2 8" xfId="5818"/>
    <cellStyle name="60% - Accent6 2 9" xfId="5819"/>
    <cellStyle name="60% - Accent6 2_Observations" xfId="5820"/>
    <cellStyle name="60% - Accent6 20" xfId="5821"/>
    <cellStyle name="60% - Accent6 20 2" xfId="5822"/>
    <cellStyle name="60% - Accent6 20_Observations" xfId="5823"/>
    <cellStyle name="60% - Accent6 21" xfId="5824"/>
    <cellStyle name="60% - Accent6 21 2" xfId="5825"/>
    <cellStyle name="60% - Accent6 21_Observations" xfId="5826"/>
    <cellStyle name="60% - Accent6 22" xfId="5827"/>
    <cellStyle name="60% - Accent6 22 2" xfId="5828"/>
    <cellStyle name="60% - Accent6 22_Observations" xfId="5829"/>
    <cellStyle name="60% - Accent6 23" xfId="5830"/>
    <cellStyle name="60% - Accent6 23 2" xfId="5831"/>
    <cellStyle name="60% - Accent6 23_Observations" xfId="5832"/>
    <cellStyle name="60% - Accent6 24" xfId="5833"/>
    <cellStyle name="60% - Accent6 24 2" xfId="5834"/>
    <cellStyle name="60% - Accent6 24_Observations" xfId="5835"/>
    <cellStyle name="60% - Accent6 25" xfId="5836"/>
    <cellStyle name="60% - Accent6 25 2" xfId="5837"/>
    <cellStyle name="60% - Accent6 25_Observations" xfId="5838"/>
    <cellStyle name="60% - Accent6 26" xfId="5839"/>
    <cellStyle name="60% - Accent6 26 2" xfId="5840"/>
    <cellStyle name="60% - Accent6 26_Observations" xfId="5841"/>
    <cellStyle name="60% - Accent6 27" xfId="5842"/>
    <cellStyle name="60% - Accent6 27 2" xfId="5843"/>
    <cellStyle name="60% - Accent6 27_Observations" xfId="5844"/>
    <cellStyle name="60% - Accent6 28" xfId="5845"/>
    <cellStyle name="60% - Accent6 28 2" xfId="5846"/>
    <cellStyle name="60% - Accent6 28_Observations" xfId="5847"/>
    <cellStyle name="60% - Accent6 29" xfId="5848"/>
    <cellStyle name="60% - Accent6 3" xfId="5849"/>
    <cellStyle name="60% - Accent6 3 2" xfId="5850"/>
    <cellStyle name="60% - Accent6 3_Observations" xfId="5851"/>
    <cellStyle name="60% - Accent6 30" xfId="5852"/>
    <cellStyle name="60% - Accent6 31" xfId="5853"/>
    <cellStyle name="60% - Accent6 32" xfId="5854"/>
    <cellStyle name="60% - Accent6 33" xfId="5855"/>
    <cellStyle name="60% - Accent6 34" xfId="5856"/>
    <cellStyle name="60% - Accent6 35" xfId="5857"/>
    <cellStyle name="60% - Accent6 36" xfId="5858"/>
    <cellStyle name="60% - Accent6 37" xfId="5859"/>
    <cellStyle name="60% - Accent6 38" xfId="5860"/>
    <cellStyle name="60% - Accent6 39" xfId="5861"/>
    <cellStyle name="60% - Accent6 4" xfId="5862"/>
    <cellStyle name="60% - Accent6 4 2" xfId="5863"/>
    <cellStyle name="60% - Accent6 4_Observations" xfId="5864"/>
    <cellStyle name="60% - Accent6 40" xfId="5865"/>
    <cellStyle name="60% - Accent6 41" xfId="5866"/>
    <cellStyle name="60% - Accent6 42" xfId="5867"/>
    <cellStyle name="60% - Accent6 43" xfId="5868"/>
    <cellStyle name="60% - Accent6 44" xfId="5869"/>
    <cellStyle name="60% - Accent6 45" xfId="5870"/>
    <cellStyle name="60% - Accent6 46" xfId="5871"/>
    <cellStyle name="60% - Accent6 47" xfId="5872"/>
    <cellStyle name="60% - Accent6 48" xfId="5873"/>
    <cellStyle name="60% - Accent6 49" xfId="5874"/>
    <cellStyle name="60% - Accent6 5" xfId="5875"/>
    <cellStyle name="60% - Accent6 5 2" xfId="5876"/>
    <cellStyle name="60% - Accent6 5_Observations" xfId="5877"/>
    <cellStyle name="60% - Accent6 50" xfId="5878"/>
    <cellStyle name="60% - Accent6 51" xfId="5879"/>
    <cellStyle name="60% - Accent6 6" xfId="5880"/>
    <cellStyle name="60% - Accent6 6 2" xfId="5881"/>
    <cellStyle name="60% - Accent6 6_Observations" xfId="5882"/>
    <cellStyle name="60% - Accent6 7" xfId="5883"/>
    <cellStyle name="60% - Accent6 8" xfId="5884"/>
    <cellStyle name="60% - Accent6 9" xfId="5885"/>
    <cellStyle name="Accent1 10" xfId="5886"/>
    <cellStyle name="Accent1 11" xfId="5887"/>
    <cellStyle name="Accent1 12" xfId="5888"/>
    <cellStyle name="Accent1 13" xfId="5889"/>
    <cellStyle name="Accent1 14" xfId="5890"/>
    <cellStyle name="Accent1 15" xfId="5891"/>
    <cellStyle name="Accent1 16" xfId="5892"/>
    <cellStyle name="Accent1 16 2" xfId="5893"/>
    <cellStyle name="Accent1 16_Observations" xfId="5894"/>
    <cellStyle name="Accent1 17" xfId="5895"/>
    <cellStyle name="Accent1 17 2" xfId="5896"/>
    <cellStyle name="Accent1 17_Observations" xfId="5897"/>
    <cellStyle name="Accent1 18" xfId="5898"/>
    <cellStyle name="Accent1 18 2" xfId="5899"/>
    <cellStyle name="Accent1 18_Observations" xfId="5900"/>
    <cellStyle name="Accent1 19" xfId="5901"/>
    <cellStyle name="Accent1 19 2" xfId="5902"/>
    <cellStyle name="Accent1 19_Observations" xfId="5903"/>
    <cellStyle name="Accent1 2" xfId="5904"/>
    <cellStyle name="Accent1 2 10" xfId="5905"/>
    <cellStyle name="Accent1 2 11" xfId="5906"/>
    <cellStyle name="Accent1 2 12" xfId="5907"/>
    <cellStyle name="Accent1 2 13" xfId="5908"/>
    <cellStyle name="Accent1 2 14" xfId="5909"/>
    <cellStyle name="Accent1 2 15" xfId="5910"/>
    <cellStyle name="Accent1 2 16" xfId="5911"/>
    <cellStyle name="Accent1 2 17" xfId="5912"/>
    <cellStyle name="Accent1 2 18" xfId="5913"/>
    <cellStyle name="Accent1 2 19" xfId="5914"/>
    <cellStyle name="Accent1 2 2" xfId="5915"/>
    <cellStyle name="Accent1 2 2 2" xfId="5916"/>
    <cellStyle name="Accent1 2 2_Observations" xfId="5917"/>
    <cellStyle name="Accent1 2 20" xfId="5918"/>
    <cellStyle name="Accent1 2 21" xfId="5919"/>
    <cellStyle name="Accent1 2 22" xfId="5920"/>
    <cellStyle name="Accent1 2 23" xfId="5921"/>
    <cellStyle name="Accent1 2 24" xfId="5922"/>
    <cellStyle name="Accent1 2 25" xfId="5923"/>
    <cellStyle name="Accent1 2 26" xfId="5924"/>
    <cellStyle name="Accent1 2 27" xfId="5925"/>
    <cellStyle name="Accent1 2 28" xfId="5926"/>
    <cellStyle name="Accent1 2 29" xfId="5927"/>
    <cellStyle name="Accent1 2 3" xfId="5928"/>
    <cellStyle name="Accent1 2 3 2" xfId="5929"/>
    <cellStyle name="Accent1 2 3_Observations" xfId="5930"/>
    <cellStyle name="Accent1 2 30" xfId="5931"/>
    <cellStyle name="Accent1 2 31" xfId="5932"/>
    <cellStyle name="Accent1 2 32" xfId="5933"/>
    <cellStyle name="Accent1 2 33" xfId="5934"/>
    <cellStyle name="Accent1 2 34" xfId="5935"/>
    <cellStyle name="Accent1 2 35" xfId="5936"/>
    <cellStyle name="Accent1 2 36" xfId="5937"/>
    <cellStyle name="Accent1 2 4" xfId="5938"/>
    <cellStyle name="Accent1 2 5" xfId="5939"/>
    <cellStyle name="Accent1 2 6" xfId="5940"/>
    <cellStyle name="Accent1 2 7" xfId="5941"/>
    <cellStyle name="Accent1 2 8" xfId="5942"/>
    <cellStyle name="Accent1 2 9" xfId="5943"/>
    <cellStyle name="Accent1 2_Observations" xfId="5944"/>
    <cellStyle name="Accent1 20" xfId="5945"/>
    <cellStyle name="Accent1 20 2" xfId="5946"/>
    <cellStyle name="Accent1 20_Observations" xfId="5947"/>
    <cellStyle name="Accent1 21" xfId="5948"/>
    <cellStyle name="Accent1 21 2" xfId="5949"/>
    <cellStyle name="Accent1 21_Observations" xfId="5950"/>
    <cellStyle name="Accent1 22" xfId="5951"/>
    <cellStyle name="Accent1 22 2" xfId="5952"/>
    <cellStyle name="Accent1 22_Observations" xfId="5953"/>
    <cellStyle name="Accent1 23" xfId="5954"/>
    <cellStyle name="Accent1 23 2" xfId="5955"/>
    <cellStyle name="Accent1 23_Observations" xfId="5956"/>
    <cellStyle name="Accent1 24" xfId="5957"/>
    <cellStyle name="Accent1 24 2" xfId="5958"/>
    <cellStyle name="Accent1 24_Observations" xfId="5959"/>
    <cellStyle name="Accent1 25" xfId="5960"/>
    <cellStyle name="Accent1 25 2" xfId="5961"/>
    <cellStyle name="Accent1 25_Observations" xfId="5962"/>
    <cellStyle name="Accent1 26" xfId="5963"/>
    <cellStyle name="Accent1 26 2" xfId="5964"/>
    <cellStyle name="Accent1 26_Observations" xfId="5965"/>
    <cellStyle name="Accent1 27" xfId="5966"/>
    <cellStyle name="Accent1 27 2" xfId="5967"/>
    <cellStyle name="Accent1 27_Observations" xfId="5968"/>
    <cellStyle name="Accent1 28" xfId="5969"/>
    <cellStyle name="Accent1 28 2" xfId="5970"/>
    <cellStyle name="Accent1 28_Observations" xfId="5971"/>
    <cellStyle name="Accent1 29" xfId="5972"/>
    <cellStyle name="Accent1 3" xfId="5973"/>
    <cellStyle name="Accent1 3 2" xfId="5974"/>
    <cellStyle name="Accent1 3_Observations" xfId="5975"/>
    <cellStyle name="Accent1 30" xfId="5976"/>
    <cellStyle name="Accent1 31" xfId="5977"/>
    <cellStyle name="Accent1 32" xfId="5978"/>
    <cellStyle name="Accent1 33" xfId="5979"/>
    <cellStyle name="Accent1 34" xfId="5980"/>
    <cellStyle name="Accent1 35" xfId="5981"/>
    <cellStyle name="Accent1 36" xfId="5982"/>
    <cellStyle name="Accent1 37" xfId="5983"/>
    <cellStyle name="Accent1 38" xfId="5984"/>
    <cellStyle name="Accent1 39" xfId="5985"/>
    <cellStyle name="Accent1 4" xfId="5986"/>
    <cellStyle name="Accent1 4 2" xfId="5987"/>
    <cellStyle name="Accent1 4_Observations" xfId="5988"/>
    <cellStyle name="Accent1 40" xfId="5989"/>
    <cellStyle name="Accent1 41" xfId="5990"/>
    <cellStyle name="Accent1 42" xfId="5991"/>
    <cellStyle name="Accent1 43" xfId="5992"/>
    <cellStyle name="Accent1 44" xfId="5993"/>
    <cellStyle name="Accent1 45" xfId="5994"/>
    <cellStyle name="Accent1 46" xfId="5995"/>
    <cellStyle name="Accent1 47" xfId="5996"/>
    <cellStyle name="Accent1 48" xfId="5997"/>
    <cellStyle name="Accent1 49" xfId="5998"/>
    <cellStyle name="Accent1 5" xfId="5999"/>
    <cellStyle name="Accent1 5 2" xfId="6000"/>
    <cellStyle name="Accent1 5_Observations" xfId="6001"/>
    <cellStyle name="Accent1 50" xfId="6002"/>
    <cellStyle name="Accent1 51" xfId="6003"/>
    <cellStyle name="Accent1 6" xfId="6004"/>
    <cellStyle name="Accent1 6 2" xfId="6005"/>
    <cellStyle name="Accent1 6_Observations" xfId="6006"/>
    <cellStyle name="Accent1 7" xfId="6007"/>
    <cellStyle name="Accent1 8" xfId="6008"/>
    <cellStyle name="Accent1 9" xfId="6009"/>
    <cellStyle name="Accent2 10" xfId="6010"/>
    <cellStyle name="Accent2 11" xfId="6011"/>
    <cellStyle name="Accent2 12" xfId="6012"/>
    <cellStyle name="Accent2 13" xfId="6013"/>
    <cellStyle name="Accent2 14" xfId="6014"/>
    <cellStyle name="Accent2 15" xfId="6015"/>
    <cellStyle name="Accent2 16" xfId="6016"/>
    <cellStyle name="Accent2 16 2" xfId="6017"/>
    <cellStyle name="Accent2 16_Observations" xfId="6018"/>
    <cellStyle name="Accent2 17" xfId="6019"/>
    <cellStyle name="Accent2 17 2" xfId="6020"/>
    <cellStyle name="Accent2 17_Observations" xfId="6021"/>
    <cellStyle name="Accent2 18" xfId="6022"/>
    <cellStyle name="Accent2 18 2" xfId="6023"/>
    <cellStyle name="Accent2 18_Observations" xfId="6024"/>
    <cellStyle name="Accent2 19" xfId="6025"/>
    <cellStyle name="Accent2 19 2" xfId="6026"/>
    <cellStyle name="Accent2 19_Observations" xfId="6027"/>
    <cellStyle name="Accent2 2" xfId="6028"/>
    <cellStyle name="Accent2 2 10" xfId="6029"/>
    <cellStyle name="Accent2 2 11" xfId="6030"/>
    <cellStyle name="Accent2 2 12" xfId="6031"/>
    <cellStyle name="Accent2 2 13" xfId="6032"/>
    <cellStyle name="Accent2 2 14" xfId="6033"/>
    <cellStyle name="Accent2 2 15" xfId="6034"/>
    <cellStyle name="Accent2 2 16" xfId="6035"/>
    <cellStyle name="Accent2 2 17" xfId="6036"/>
    <cellStyle name="Accent2 2 18" xfId="6037"/>
    <cellStyle name="Accent2 2 19" xfId="6038"/>
    <cellStyle name="Accent2 2 2" xfId="6039"/>
    <cellStyle name="Accent2 2 2 2" xfId="6040"/>
    <cellStyle name="Accent2 2 2_Observations" xfId="6041"/>
    <cellStyle name="Accent2 2 20" xfId="6042"/>
    <cellStyle name="Accent2 2 21" xfId="6043"/>
    <cellStyle name="Accent2 2 22" xfId="6044"/>
    <cellStyle name="Accent2 2 23" xfId="6045"/>
    <cellStyle name="Accent2 2 24" xfId="6046"/>
    <cellStyle name="Accent2 2 25" xfId="6047"/>
    <cellStyle name="Accent2 2 26" xfId="6048"/>
    <cellStyle name="Accent2 2 27" xfId="6049"/>
    <cellStyle name="Accent2 2 28" xfId="6050"/>
    <cellStyle name="Accent2 2 29" xfId="6051"/>
    <cellStyle name="Accent2 2 3" xfId="6052"/>
    <cellStyle name="Accent2 2 3 2" xfId="6053"/>
    <cellStyle name="Accent2 2 3_Observations" xfId="6054"/>
    <cellStyle name="Accent2 2 30" xfId="6055"/>
    <cellStyle name="Accent2 2 31" xfId="6056"/>
    <cellStyle name="Accent2 2 32" xfId="6057"/>
    <cellStyle name="Accent2 2 33" xfId="6058"/>
    <cellStyle name="Accent2 2 34" xfId="6059"/>
    <cellStyle name="Accent2 2 35" xfId="6060"/>
    <cellStyle name="Accent2 2 36" xfId="6061"/>
    <cellStyle name="Accent2 2 4" xfId="6062"/>
    <cellStyle name="Accent2 2 5" xfId="6063"/>
    <cellStyle name="Accent2 2 6" xfId="6064"/>
    <cellStyle name="Accent2 2 7" xfId="6065"/>
    <cellStyle name="Accent2 2 8" xfId="6066"/>
    <cellStyle name="Accent2 2 9" xfId="6067"/>
    <cellStyle name="Accent2 2_Observations" xfId="6068"/>
    <cellStyle name="Accent2 20" xfId="6069"/>
    <cellStyle name="Accent2 20 2" xfId="6070"/>
    <cellStyle name="Accent2 20_Observations" xfId="6071"/>
    <cellStyle name="Accent2 21" xfId="6072"/>
    <cellStyle name="Accent2 21 2" xfId="6073"/>
    <cellStyle name="Accent2 21_Observations" xfId="6074"/>
    <cellStyle name="Accent2 22" xfId="6075"/>
    <cellStyle name="Accent2 22 2" xfId="6076"/>
    <cellStyle name="Accent2 22_Observations" xfId="6077"/>
    <cellStyle name="Accent2 23" xfId="6078"/>
    <cellStyle name="Accent2 23 2" xfId="6079"/>
    <cellStyle name="Accent2 23_Observations" xfId="6080"/>
    <cellStyle name="Accent2 24" xfId="6081"/>
    <cellStyle name="Accent2 24 2" xfId="6082"/>
    <cellStyle name="Accent2 24_Observations" xfId="6083"/>
    <cellStyle name="Accent2 25" xfId="6084"/>
    <cellStyle name="Accent2 25 2" xfId="6085"/>
    <cellStyle name="Accent2 25_Observations" xfId="6086"/>
    <cellStyle name="Accent2 26" xfId="6087"/>
    <cellStyle name="Accent2 26 2" xfId="6088"/>
    <cellStyle name="Accent2 26_Observations" xfId="6089"/>
    <cellStyle name="Accent2 27" xfId="6090"/>
    <cellStyle name="Accent2 27 2" xfId="6091"/>
    <cellStyle name="Accent2 27_Observations" xfId="6092"/>
    <cellStyle name="Accent2 28" xfId="6093"/>
    <cellStyle name="Accent2 28 2" xfId="6094"/>
    <cellStyle name="Accent2 28_Observations" xfId="6095"/>
    <cellStyle name="Accent2 29" xfId="6096"/>
    <cellStyle name="Accent2 3" xfId="6097"/>
    <cellStyle name="Accent2 3 2" xfId="6098"/>
    <cellStyle name="Accent2 3_Observations" xfId="6099"/>
    <cellStyle name="Accent2 30" xfId="6100"/>
    <cellStyle name="Accent2 31" xfId="6101"/>
    <cellStyle name="Accent2 32" xfId="6102"/>
    <cellStyle name="Accent2 33" xfId="6103"/>
    <cellStyle name="Accent2 34" xfId="6104"/>
    <cellStyle name="Accent2 35" xfId="6105"/>
    <cellStyle name="Accent2 36" xfId="6106"/>
    <cellStyle name="Accent2 37" xfId="6107"/>
    <cellStyle name="Accent2 38" xfId="6108"/>
    <cellStyle name="Accent2 39" xfId="6109"/>
    <cellStyle name="Accent2 4" xfId="6110"/>
    <cellStyle name="Accent2 4 2" xfId="6111"/>
    <cellStyle name="Accent2 4_Observations" xfId="6112"/>
    <cellStyle name="Accent2 40" xfId="6113"/>
    <cellStyle name="Accent2 41" xfId="6114"/>
    <cellStyle name="Accent2 42" xfId="6115"/>
    <cellStyle name="Accent2 43" xfId="6116"/>
    <cellStyle name="Accent2 44" xfId="6117"/>
    <cellStyle name="Accent2 45" xfId="6118"/>
    <cellStyle name="Accent2 46" xfId="6119"/>
    <cellStyle name="Accent2 47" xfId="6120"/>
    <cellStyle name="Accent2 48" xfId="6121"/>
    <cellStyle name="Accent2 49" xfId="6122"/>
    <cellStyle name="Accent2 5" xfId="6123"/>
    <cellStyle name="Accent2 5 2" xfId="6124"/>
    <cellStyle name="Accent2 5_Observations" xfId="6125"/>
    <cellStyle name="Accent2 50" xfId="6126"/>
    <cellStyle name="Accent2 51" xfId="6127"/>
    <cellStyle name="Accent2 6" xfId="6128"/>
    <cellStyle name="Accent2 6 2" xfId="6129"/>
    <cellStyle name="Accent2 6_Observations" xfId="6130"/>
    <cellStyle name="Accent2 7" xfId="6131"/>
    <cellStyle name="Accent2 8" xfId="6132"/>
    <cellStyle name="Accent2 9" xfId="6133"/>
    <cellStyle name="Accent3 10" xfId="6134"/>
    <cellStyle name="Accent3 11" xfId="6135"/>
    <cellStyle name="Accent3 12" xfId="6136"/>
    <cellStyle name="Accent3 13" xfId="6137"/>
    <cellStyle name="Accent3 14" xfId="6138"/>
    <cellStyle name="Accent3 15" xfId="6139"/>
    <cellStyle name="Accent3 16" xfId="6140"/>
    <cellStyle name="Accent3 16 2" xfId="6141"/>
    <cellStyle name="Accent3 16_Observations" xfId="6142"/>
    <cellStyle name="Accent3 17" xfId="6143"/>
    <cellStyle name="Accent3 17 2" xfId="6144"/>
    <cellStyle name="Accent3 17_Observations" xfId="6145"/>
    <cellStyle name="Accent3 18" xfId="6146"/>
    <cellStyle name="Accent3 18 2" xfId="6147"/>
    <cellStyle name="Accent3 18_Observations" xfId="6148"/>
    <cellStyle name="Accent3 19" xfId="6149"/>
    <cellStyle name="Accent3 19 2" xfId="6150"/>
    <cellStyle name="Accent3 19_Observations" xfId="6151"/>
    <cellStyle name="Accent3 2" xfId="6152"/>
    <cellStyle name="Accent3 2 10" xfId="6153"/>
    <cellStyle name="Accent3 2 11" xfId="6154"/>
    <cellStyle name="Accent3 2 12" xfId="6155"/>
    <cellStyle name="Accent3 2 13" xfId="6156"/>
    <cellStyle name="Accent3 2 14" xfId="6157"/>
    <cellStyle name="Accent3 2 15" xfId="6158"/>
    <cellStyle name="Accent3 2 16" xfId="6159"/>
    <cellStyle name="Accent3 2 17" xfId="6160"/>
    <cellStyle name="Accent3 2 18" xfId="6161"/>
    <cellStyle name="Accent3 2 19" xfId="6162"/>
    <cellStyle name="Accent3 2 2" xfId="6163"/>
    <cellStyle name="Accent3 2 2 2" xfId="6164"/>
    <cellStyle name="Accent3 2 2_Observations" xfId="6165"/>
    <cellStyle name="Accent3 2 20" xfId="6166"/>
    <cellStyle name="Accent3 2 21" xfId="6167"/>
    <cellStyle name="Accent3 2 22" xfId="6168"/>
    <cellStyle name="Accent3 2 23" xfId="6169"/>
    <cellStyle name="Accent3 2 24" xfId="6170"/>
    <cellStyle name="Accent3 2 25" xfId="6171"/>
    <cellStyle name="Accent3 2 26" xfId="6172"/>
    <cellStyle name="Accent3 2 27" xfId="6173"/>
    <cellStyle name="Accent3 2 28" xfId="6174"/>
    <cellStyle name="Accent3 2 29" xfId="6175"/>
    <cellStyle name="Accent3 2 3" xfId="6176"/>
    <cellStyle name="Accent3 2 3 2" xfId="6177"/>
    <cellStyle name="Accent3 2 3_Observations" xfId="6178"/>
    <cellStyle name="Accent3 2 30" xfId="6179"/>
    <cellStyle name="Accent3 2 31" xfId="6180"/>
    <cellStyle name="Accent3 2 32" xfId="6181"/>
    <cellStyle name="Accent3 2 33" xfId="6182"/>
    <cellStyle name="Accent3 2 34" xfId="6183"/>
    <cellStyle name="Accent3 2 35" xfId="6184"/>
    <cellStyle name="Accent3 2 36" xfId="6185"/>
    <cellStyle name="Accent3 2 4" xfId="6186"/>
    <cellStyle name="Accent3 2 5" xfId="6187"/>
    <cellStyle name="Accent3 2 6" xfId="6188"/>
    <cellStyle name="Accent3 2 7" xfId="6189"/>
    <cellStyle name="Accent3 2 8" xfId="6190"/>
    <cellStyle name="Accent3 2 9" xfId="6191"/>
    <cellStyle name="Accent3 2_Observations" xfId="6192"/>
    <cellStyle name="Accent3 20" xfId="6193"/>
    <cellStyle name="Accent3 20 2" xfId="6194"/>
    <cellStyle name="Accent3 20_Observations" xfId="6195"/>
    <cellStyle name="Accent3 21" xfId="6196"/>
    <cellStyle name="Accent3 21 2" xfId="6197"/>
    <cellStyle name="Accent3 21_Observations" xfId="6198"/>
    <cellStyle name="Accent3 22" xfId="6199"/>
    <cellStyle name="Accent3 22 2" xfId="6200"/>
    <cellStyle name="Accent3 22_Observations" xfId="6201"/>
    <cellStyle name="Accent3 23" xfId="6202"/>
    <cellStyle name="Accent3 23 2" xfId="6203"/>
    <cellStyle name="Accent3 23_Observations" xfId="6204"/>
    <cellStyle name="Accent3 24" xfId="6205"/>
    <cellStyle name="Accent3 24 2" xfId="6206"/>
    <cellStyle name="Accent3 24_Observations" xfId="6207"/>
    <cellStyle name="Accent3 25" xfId="6208"/>
    <cellStyle name="Accent3 25 2" xfId="6209"/>
    <cellStyle name="Accent3 25_Observations" xfId="6210"/>
    <cellStyle name="Accent3 26" xfId="6211"/>
    <cellStyle name="Accent3 26 2" xfId="6212"/>
    <cellStyle name="Accent3 26_Observations" xfId="6213"/>
    <cellStyle name="Accent3 27" xfId="6214"/>
    <cellStyle name="Accent3 27 2" xfId="6215"/>
    <cellStyle name="Accent3 27_Observations" xfId="6216"/>
    <cellStyle name="Accent3 28" xfId="6217"/>
    <cellStyle name="Accent3 28 2" xfId="6218"/>
    <cellStyle name="Accent3 28_Observations" xfId="6219"/>
    <cellStyle name="Accent3 29" xfId="6220"/>
    <cellStyle name="Accent3 3" xfId="6221"/>
    <cellStyle name="Accent3 3 2" xfId="6222"/>
    <cellStyle name="Accent3 3_Observations" xfId="6223"/>
    <cellStyle name="Accent3 30" xfId="6224"/>
    <cellStyle name="Accent3 31" xfId="6225"/>
    <cellStyle name="Accent3 32" xfId="6226"/>
    <cellStyle name="Accent3 33" xfId="6227"/>
    <cellStyle name="Accent3 34" xfId="6228"/>
    <cellStyle name="Accent3 35" xfId="6229"/>
    <cellStyle name="Accent3 36" xfId="6230"/>
    <cellStyle name="Accent3 37" xfId="6231"/>
    <cellStyle name="Accent3 38" xfId="6232"/>
    <cellStyle name="Accent3 39" xfId="6233"/>
    <cellStyle name="Accent3 4" xfId="6234"/>
    <cellStyle name="Accent3 4 2" xfId="6235"/>
    <cellStyle name="Accent3 4_Observations" xfId="6236"/>
    <cellStyle name="Accent3 40" xfId="6237"/>
    <cellStyle name="Accent3 41" xfId="6238"/>
    <cellStyle name="Accent3 42" xfId="6239"/>
    <cellStyle name="Accent3 43" xfId="6240"/>
    <cellStyle name="Accent3 44" xfId="6241"/>
    <cellStyle name="Accent3 45" xfId="6242"/>
    <cellStyle name="Accent3 46" xfId="6243"/>
    <cellStyle name="Accent3 47" xfId="6244"/>
    <cellStyle name="Accent3 48" xfId="6245"/>
    <cellStyle name="Accent3 49" xfId="6246"/>
    <cellStyle name="Accent3 5" xfId="6247"/>
    <cellStyle name="Accent3 5 2" xfId="6248"/>
    <cellStyle name="Accent3 5_Observations" xfId="6249"/>
    <cellStyle name="Accent3 50" xfId="6250"/>
    <cellStyle name="Accent3 51" xfId="6251"/>
    <cellStyle name="Accent3 6" xfId="6252"/>
    <cellStyle name="Accent3 6 2" xfId="6253"/>
    <cellStyle name="Accent3 6_Observations" xfId="6254"/>
    <cellStyle name="Accent3 7" xfId="6255"/>
    <cellStyle name="Accent3 8" xfId="6256"/>
    <cellStyle name="Accent3 9" xfId="6257"/>
    <cellStyle name="Accent4 10" xfId="6258"/>
    <cellStyle name="Accent4 11" xfId="6259"/>
    <cellStyle name="Accent4 12" xfId="6260"/>
    <cellStyle name="Accent4 13" xfId="6261"/>
    <cellStyle name="Accent4 14" xfId="6262"/>
    <cellStyle name="Accent4 15" xfId="6263"/>
    <cellStyle name="Accent4 16" xfId="6264"/>
    <cellStyle name="Accent4 16 2" xfId="6265"/>
    <cellStyle name="Accent4 16_Observations" xfId="6266"/>
    <cellStyle name="Accent4 17" xfId="6267"/>
    <cellStyle name="Accent4 17 2" xfId="6268"/>
    <cellStyle name="Accent4 17_Observations" xfId="6269"/>
    <cellStyle name="Accent4 18" xfId="6270"/>
    <cellStyle name="Accent4 18 2" xfId="6271"/>
    <cellStyle name="Accent4 18_Observations" xfId="6272"/>
    <cellStyle name="Accent4 19" xfId="6273"/>
    <cellStyle name="Accent4 19 2" xfId="6274"/>
    <cellStyle name="Accent4 19_Observations" xfId="6275"/>
    <cellStyle name="Accent4 2" xfId="6276"/>
    <cellStyle name="Accent4 2 10" xfId="6277"/>
    <cellStyle name="Accent4 2 11" xfId="6278"/>
    <cellStyle name="Accent4 2 12" xfId="6279"/>
    <cellStyle name="Accent4 2 13" xfId="6280"/>
    <cellStyle name="Accent4 2 14" xfId="6281"/>
    <cellStyle name="Accent4 2 15" xfId="6282"/>
    <cellStyle name="Accent4 2 16" xfId="6283"/>
    <cellStyle name="Accent4 2 17" xfId="6284"/>
    <cellStyle name="Accent4 2 18" xfId="6285"/>
    <cellStyle name="Accent4 2 19" xfId="6286"/>
    <cellStyle name="Accent4 2 2" xfId="6287"/>
    <cellStyle name="Accent4 2 2 2" xfId="6288"/>
    <cellStyle name="Accent4 2 2_Observations" xfId="6289"/>
    <cellStyle name="Accent4 2 20" xfId="6290"/>
    <cellStyle name="Accent4 2 21" xfId="6291"/>
    <cellStyle name="Accent4 2 22" xfId="6292"/>
    <cellStyle name="Accent4 2 23" xfId="6293"/>
    <cellStyle name="Accent4 2 24" xfId="6294"/>
    <cellStyle name="Accent4 2 25" xfId="6295"/>
    <cellStyle name="Accent4 2 26" xfId="6296"/>
    <cellStyle name="Accent4 2 27" xfId="6297"/>
    <cellStyle name="Accent4 2 28" xfId="6298"/>
    <cellStyle name="Accent4 2 29" xfId="6299"/>
    <cellStyle name="Accent4 2 3" xfId="6300"/>
    <cellStyle name="Accent4 2 3 2" xfId="6301"/>
    <cellStyle name="Accent4 2 3_Observations" xfId="6302"/>
    <cellStyle name="Accent4 2 30" xfId="6303"/>
    <cellStyle name="Accent4 2 31" xfId="6304"/>
    <cellStyle name="Accent4 2 32" xfId="6305"/>
    <cellStyle name="Accent4 2 33" xfId="6306"/>
    <cellStyle name="Accent4 2 34" xfId="6307"/>
    <cellStyle name="Accent4 2 35" xfId="6308"/>
    <cellStyle name="Accent4 2 36" xfId="6309"/>
    <cellStyle name="Accent4 2 4" xfId="6310"/>
    <cellStyle name="Accent4 2 5" xfId="6311"/>
    <cellStyle name="Accent4 2 6" xfId="6312"/>
    <cellStyle name="Accent4 2 7" xfId="6313"/>
    <cellStyle name="Accent4 2 8" xfId="6314"/>
    <cellStyle name="Accent4 2 9" xfId="6315"/>
    <cellStyle name="Accent4 2_Observations" xfId="6316"/>
    <cellStyle name="Accent4 20" xfId="6317"/>
    <cellStyle name="Accent4 20 2" xfId="6318"/>
    <cellStyle name="Accent4 20_Observations" xfId="6319"/>
    <cellStyle name="Accent4 21" xfId="6320"/>
    <cellStyle name="Accent4 21 2" xfId="6321"/>
    <cellStyle name="Accent4 21_Observations" xfId="6322"/>
    <cellStyle name="Accent4 22" xfId="6323"/>
    <cellStyle name="Accent4 22 2" xfId="6324"/>
    <cellStyle name="Accent4 22_Observations" xfId="6325"/>
    <cellStyle name="Accent4 23" xfId="6326"/>
    <cellStyle name="Accent4 23 2" xfId="6327"/>
    <cellStyle name="Accent4 23_Observations" xfId="6328"/>
    <cellStyle name="Accent4 24" xfId="6329"/>
    <cellStyle name="Accent4 24 2" xfId="6330"/>
    <cellStyle name="Accent4 24_Observations" xfId="6331"/>
    <cellStyle name="Accent4 25" xfId="6332"/>
    <cellStyle name="Accent4 25 2" xfId="6333"/>
    <cellStyle name="Accent4 25_Observations" xfId="6334"/>
    <cellStyle name="Accent4 26" xfId="6335"/>
    <cellStyle name="Accent4 26 2" xfId="6336"/>
    <cellStyle name="Accent4 26_Observations" xfId="6337"/>
    <cellStyle name="Accent4 27" xfId="6338"/>
    <cellStyle name="Accent4 27 2" xfId="6339"/>
    <cellStyle name="Accent4 27_Observations" xfId="6340"/>
    <cellStyle name="Accent4 28" xfId="6341"/>
    <cellStyle name="Accent4 28 2" xfId="6342"/>
    <cellStyle name="Accent4 28_Observations" xfId="6343"/>
    <cellStyle name="Accent4 29" xfId="6344"/>
    <cellStyle name="Accent4 3" xfId="6345"/>
    <cellStyle name="Accent4 3 2" xfId="6346"/>
    <cellStyle name="Accent4 3_Observations" xfId="6347"/>
    <cellStyle name="Accent4 30" xfId="6348"/>
    <cellStyle name="Accent4 31" xfId="6349"/>
    <cellStyle name="Accent4 32" xfId="6350"/>
    <cellStyle name="Accent4 33" xfId="6351"/>
    <cellStyle name="Accent4 34" xfId="6352"/>
    <cellStyle name="Accent4 35" xfId="6353"/>
    <cellStyle name="Accent4 36" xfId="6354"/>
    <cellStyle name="Accent4 37" xfId="6355"/>
    <cellStyle name="Accent4 38" xfId="6356"/>
    <cellStyle name="Accent4 39" xfId="6357"/>
    <cellStyle name="Accent4 4" xfId="6358"/>
    <cellStyle name="Accent4 4 2" xfId="6359"/>
    <cellStyle name="Accent4 4_Observations" xfId="6360"/>
    <cellStyle name="Accent4 40" xfId="6361"/>
    <cellStyle name="Accent4 41" xfId="6362"/>
    <cellStyle name="Accent4 42" xfId="6363"/>
    <cellStyle name="Accent4 43" xfId="6364"/>
    <cellStyle name="Accent4 44" xfId="6365"/>
    <cellStyle name="Accent4 45" xfId="6366"/>
    <cellStyle name="Accent4 46" xfId="6367"/>
    <cellStyle name="Accent4 47" xfId="6368"/>
    <cellStyle name="Accent4 48" xfId="6369"/>
    <cellStyle name="Accent4 49" xfId="6370"/>
    <cellStyle name="Accent4 5" xfId="6371"/>
    <cellStyle name="Accent4 5 2" xfId="6372"/>
    <cellStyle name="Accent4 5_Observations" xfId="6373"/>
    <cellStyle name="Accent4 50" xfId="6374"/>
    <cellStyle name="Accent4 51" xfId="6375"/>
    <cellStyle name="Accent4 6" xfId="6376"/>
    <cellStyle name="Accent4 6 2" xfId="6377"/>
    <cellStyle name="Accent4 6_Observations" xfId="6378"/>
    <cellStyle name="Accent4 7" xfId="6379"/>
    <cellStyle name="Accent4 8" xfId="6380"/>
    <cellStyle name="Accent4 9" xfId="6381"/>
    <cellStyle name="Accent5 10" xfId="6382"/>
    <cellStyle name="Accent5 11" xfId="6383"/>
    <cellStyle name="Accent5 12" xfId="6384"/>
    <cellStyle name="Accent5 13" xfId="6385"/>
    <cellStyle name="Accent5 14" xfId="6386"/>
    <cellStyle name="Accent5 15" xfId="6387"/>
    <cellStyle name="Accent5 16" xfId="6388"/>
    <cellStyle name="Accent5 16 2" xfId="6389"/>
    <cellStyle name="Accent5 16_Observations" xfId="6390"/>
    <cellStyle name="Accent5 17" xfId="6391"/>
    <cellStyle name="Accent5 17 2" xfId="6392"/>
    <cellStyle name="Accent5 17_Observations" xfId="6393"/>
    <cellStyle name="Accent5 18" xfId="6394"/>
    <cellStyle name="Accent5 18 2" xfId="6395"/>
    <cellStyle name="Accent5 18_Observations" xfId="6396"/>
    <cellStyle name="Accent5 19" xfId="6397"/>
    <cellStyle name="Accent5 19 2" xfId="6398"/>
    <cellStyle name="Accent5 19_Observations" xfId="6399"/>
    <cellStyle name="Accent5 2" xfId="6400"/>
    <cellStyle name="Accent5 2 10" xfId="6401"/>
    <cellStyle name="Accent5 2 11" xfId="6402"/>
    <cellStyle name="Accent5 2 12" xfId="6403"/>
    <cellStyle name="Accent5 2 13" xfId="6404"/>
    <cellStyle name="Accent5 2 14" xfId="6405"/>
    <cellStyle name="Accent5 2 15" xfId="6406"/>
    <cellStyle name="Accent5 2 16" xfId="6407"/>
    <cellStyle name="Accent5 2 17" xfId="6408"/>
    <cellStyle name="Accent5 2 18" xfId="6409"/>
    <cellStyle name="Accent5 2 19" xfId="6410"/>
    <cellStyle name="Accent5 2 2" xfId="6411"/>
    <cellStyle name="Accent5 2 2 2" xfId="6412"/>
    <cellStyle name="Accent5 2 2_Observations" xfId="6413"/>
    <cellStyle name="Accent5 2 20" xfId="6414"/>
    <cellStyle name="Accent5 2 21" xfId="6415"/>
    <cellStyle name="Accent5 2 22" xfId="6416"/>
    <cellStyle name="Accent5 2 23" xfId="6417"/>
    <cellStyle name="Accent5 2 24" xfId="6418"/>
    <cellStyle name="Accent5 2 25" xfId="6419"/>
    <cellStyle name="Accent5 2 26" xfId="6420"/>
    <cellStyle name="Accent5 2 27" xfId="6421"/>
    <cellStyle name="Accent5 2 28" xfId="6422"/>
    <cellStyle name="Accent5 2 29" xfId="6423"/>
    <cellStyle name="Accent5 2 3" xfId="6424"/>
    <cellStyle name="Accent5 2 30" xfId="6425"/>
    <cellStyle name="Accent5 2 31" xfId="6426"/>
    <cellStyle name="Accent5 2 32" xfId="6427"/>
    <cellStyle name="Accent5 2 33" xfId="6428"/>
    <cellStyle name="Accent5 2 34" xfId="6429"/>
    <cellStyle name="Accent5 2 35" xfId="6430"/>
    <cellStyle name="Accent5 2 4" xfId="6431"/>
    <cellStyle name="Accent5 2 5" xfId="6432"/>
    <cellStyle name="Accent5 2 6" xfId="6433"/>
    <cellStyle name="Accent5 2 7" xfId="6434"/>
    <cellStyle name="Accent5 2 8" xfId="6435"/>
    <cellStyle name="Accent5 2 9" xfId="6436"/>
    <cellStyle name="Accent5 2_Observations" xfId="6437"/>
    <cellStyle name="Accent5 20" xfId="6438"/>
    <cellStyle name="Accent5 20 2" xfId="6439"/>
    <cellStyle name="Accent5 20_Observations" xfId="6440"/>
    <cellStyle name="Accent5 21" xfId="6441"/>
    <cellStyle name="Accent5 21 2" xfId="6442"/>
    <cellStyle name="Accent5 21_Observations" xfId="6443"/>
    <cellStyle name="Accent5 22" xfId="6444"/>
    <cellStyle name="Accent5 22 2" xfId="6445"/>
    <cellStyle name="Accent5 22_Observations" xfId="6446"/>
    <cellStyle name="Accent5 23" xfId="6447"/>
    <cellStyle name="Accent5 23 2" xfId="6448"/>
    <cellStyle name="Accent5 23_Observations" xfId="6449"/>
    <cellStyle name="Accent5 24" xfId="6450"/>
    <cellStyle name="Accent5 24 2" xfId="6451"/>
    <cellStyle name="Accent5 24_Observations" xfId="6452"/>
    <cellStyle name="Accent5 25" xfId="6453"/>
    <cellStyle name="Accent5 25 2" xfId="6454"/>
    <cellStyle name="Accent5 25_Observations" xfId="6455"/>
    <cellStyle name="Accent5 26" xfId="6456"/>
    <cellStyle name="Accent5 26 2" xfId="6457"/>
    <cellStyle name="Accent5 26_Observations" xfId="6458"/>
    <cellStyle name="Accent5 27" xfId="6459"/>
    <cellStyle name="Accent5 27 2" xfId="6460"/>
    <cellStyle name="Accent5 27_Observations" xfId="6461"/>
    <cellStyle name="Accent5 28" xfId="6462"/>
    <cellStyle name="Accent5 28 2" xfId="6463"/>
    <cellStyle name="Accent5 28_Observations" xfId="6464"/>
    <cellStyle name="Accent5 29" xfId="6465"/>
    <cellStyle name="Accent5 3" xfId="6466"/>
    <cellStyle name="Accent5 30" xfId="6467"/>
    <cellStyle name="Accent5 31" xfId="6468"/>
    <cellStyle name="Accent5 32" xfId="6469"/>
    <cellStyle name="Accent5 33" xfId="6470"/>
    <cellStyle name="Accent5 34" xfId="6471"/>
    <cellStyle name="Accent5 35" xfId="6472"/>
    <cellStyle name="Accent5 36" xfId="6473"/>
    <cellStyle name="Accent5 37" xfId="6474"/>
    <cellStyle name="Accent5 38" xfId="6475"/>
    <cellStyle name="Accent5 39" xfId="6476"/>
    <cellStyle name="Accent5 4" xfId="6477"/>
    <cellStyle name="Accent5 40" xfId="6478"/>
    <cellStyle name="Accent5 41" xfId="6479"/>
    <cellStyle name="Accent5 42" xfId="6480"/>
    <cellStyle name="Accent5 43" xfId="6481"/>
    <cellStyle name="Accent5 44" xfId="6482"/>
    <cellStyle name="Accent5 45" xfId="6483"/>
    <cellStyle name="Accent5 46" xfId="6484"/>
    <cellStyle name="Accent5 47" xfId="6485"/>
    <cellStyle name="Accent5 48" xfId="6486"/>
    <cellStyle name="Accent5 49" xfId="6487"/>
    <cellStyle name="Accent5 5" xfId="6488"/>
    <cellStyle name="Accent5 50" xfId="6489"/>
    <cellStyle name="Accent5 51" xfId="6490"/>
    <cellStyle name="Accent5 6" xfId="6491"/>
    <cellStyle name="Accent5 7" xfId="6492"/>
    <cellStyle name="Accent5 8" xfId="6493"/>
    <cellStyle name="Accent5 9" xfId="6494"/>
    <cellStyle name="Accent6 10" xfId="6495"/>
    <cellStyle name="Accent6 11" xfId="6496"/>
    <cellStyle name="Accent6 12" xfId="6497"/>
    <cellStyle name="Accent6 13" xfId="6498"/>
    <cellStyle name="Accent6 14" xfId="6499"/>
    <cellStyle name="Accent6 15" xfId="6500"/>
    <cellStyle name="Accent6 16" xfId="6501"/>
    <cellStyle name="Accent6 16 2" xfId="6502"/>
    <cellStyle name="Accent6 16_Observations" xfId="6503"/>
    <cellStyle name="Accent6 17" xfId="6504"/>
    <cellStyle name="Accent6 17 2" xfId="6505"/>
    <cellStyle name="Accent6 17_Observations" xfId="6506"/>
    <cellStyle name="Accent6 18" xfId="6507"/>
    <cellStyle name="Accent6 18 2" xfId="6508"/>
    <cellStyle name="Accent6 18_Observations" xfId="6509"/>
    <cellStyle name="Accent6 19" xfId="6510"/>
    <cellStyle name="Accent6 19 2" xfId="6511"/>
    <cellStyle name="Accent6 19_Observations" xfId="6512"/>
    <cellStyle name="Accent6 2" xfId="6513"/>
    <cellStyle name="Accent6 2 10" xfId="6514"/>
    <cellStyle name="Accent6 2 11" xfId="6515"/>
    <cellStyle name="Accent6 2 12" xfId="6516"/>
    <cellStyle name="Accent6 2 13" xfId="6517"/>
    <cellStyle name="Accent6 2 14" xfId="6518"/>
    <cellStyle name="Accent6 2 15" xfId="6519"/>
    <cellStyle name="Accent6 2 16" xfId="6520"/>
    <cellStyle name="Accent6 2 17" xfId="6521"/>
    <cellStyle name="Accent6 2 18" xfId="6522"/>
    <cellStyle name="Accent6 2 19" xfId="6523"/>
    <cellStyle name="Accent6 2 2" xfId="6524"/>
    <cellStyle name="Accent6 2 2 2" xfId="6525"/>
    <cellStyle name="Accent6 2 2_Observations" xfId="6526"/>
    <cellStyle name="Accent6 2 20" xfId="6527"/>
    <cellStyle name="Accent6 2 21" xfId="6528"/>
    <cellStyle name="Accent6 2 22" xfId="6529"/>
    <cellStyle name="Accent6 2 23" xfId="6530"/>
    <cellStyle name="Accent6 2 24" xfId="6531"/>
    <cellStyle name="Accent6 2 25" xfId="6532"/>
    <cellStyle name="Accent6 2 26" xfId="6533"/>
    <cellStyle name="Accent6 2 27" xfId="6534"/>
    <cellStyle name="Accent6 2 28" xfId="6535"/>
    <cellStyle name="Accent6 2 29" xfId="6536"/>
    <cellStyle name="Accent6 2 3" xfId="6537"/>
    <cellStyle name="Accent6 2 3 2" xfId="6538"/>
    <cellStyle name="Accent6 2 3_Observations" xfId="6539"/>
    <cellStyle name="Accent6 2 30" xfId="6540"/>
    <cellStyle name="Accent6 2 31" xfId="6541"/>
    <cellStyle name="Accent6 2 32" xfId="6542"/>
    <cellStyle name="Accent6 2 33" xfId="6543"/>
    <cellStyle name="Accent6 2 34" xfId="6544"/>
    <cellStyle name="Accent6 2 35" xfId="6545"/>
    <cellStyle name="Accent6 2 36" xfId="6546"/>
    <cellStyle name="Accent6 2 4" xfId="6547"/>
    <cellStyle name="Accent6 2 5" xfId="6548"/>
    <cellStyle name="Accent6 2 6" xfId="6549"/>
    <cellStyle name="Accent6 2 7" xfId="6550"/>
    <cellStyle name="Accent6 2 8" xfId="6551"/>
    <cellStyle name="Accent6 2 9" xfId="6552"/>
    <cellStyle name="Accent6 2_Observations" xfId="6553"/>
    <cellStyle name="Accent6 20" xfId="6554"/>
    <cellStyle name="Accent6 20 2" xfId="6555"/>
    <cellStyle name="Accent6 20_Observations" xfId="6556"/>
    <cellStyle name="Accent6 21" xfId="6557"/>
    <cellStyle name="Accent6 21 2" xfId="6558"/>
    <cellStyle name="Accent6 21_Observations" xfId="6559"/>
    <cellStyle name="Accent6 22" xfId="6560"/>
    <cellStyle name="Accent6 22 2" xfId="6561"/>
    <cellStyle name="Accent6 22_Observations" xfId="6562"/>
    <cellStyle name="Accent6 23" xfId="6563"/>
    <cellStyle name="Accent6 23 2" xfId="6564"/>
    <cellStyle name="Accent6 23_Observations" xfId="6565"/>
    <cellStyle name="Accent6 24" xfId="6566"/>
    <cellStyle name="Accent6 24 2" xfId="6567"/>
    <cellStyle name="Accent6 24_Observations" xfId="6568"/>
    <cellStyle name="Accent6 25" xfId="6569"/>
    <cellStyle name="Accent6 25 2" xfId="6570"/>
    <cellStyle name="Accent6 25_Observations" xfId="6571"/>
    <cellStyle name="Accent6 26" xfId="6572"/>
    <cellStyle name="Accent6 26 2" xfId="6573"/>
    <cellStyle name="Accent6 26_Observations" xfId="6574"/>
    <cellStyle name="Accent6 27" xfId="6575"/>
    <cellStyle name="Accent6 27 2" xfId="6576"/>
    <cellStyle name="Accent6 27_Observations" xfId="6577"/>
    <cellStyle name="Accent6 28" xfId="6578"/>
    <cellStyle name="Accent6 28 2" xfId="6579"/>
    <cellStyle name="Accent6 28_Observations" xfId="6580"/>
    <cellStyle name="Accent6 29" xfId="6581"/>
    <cellStyle name="Accent6 3" xfId="6582"/>
    <cellStyle name="Accent6 3 2" xfId="6583"/>
    <cellStyle name="Accent6 3_Observations" xfId="6584"/>
    <cellStyle name="Accent6 30" xfId="6585"/>
    <cellStyle name="Accent6 31" xfId="6586"/>
    <cellStyle name="Accent6 32" xfId="6587"/>
    <cellStyle name="Accent6 33" xfId="6588"/>
    <cellStyle name="Accent6 34" xfId="6589"/>
    <cellStyle name="Accent6 35" xfId="6590"/>
    <cellStyle name="Accent6 36" xfId="6591"/>
    <cellStyle name="Accent6 37" xfId="6592"/>
    <cellStyle name="Accent6 38" xfId="6593"/>
    <cellStyle name="Accent6 39" xfId="6594"/>
    <cellStyle name="Accent6 4" xfId="6595"/>
    <cellStyle name="Accent6 4 2" xfId="6596"/>
    <cellStyle name="Accent6 4_Observations" xfId="6597"/>
    <cellStyle name="Accent6 40" xfId="6598"/>
    <cellStyle name="Accent6 41" xfId="6599"/>
    <cellStyle name="Accent6 42" xfId="6600"/>
    <cellStyle name="Accent6 43" xfId="6601"/>
    <cellStyle name="Accent6 44" xfId="6602"/>
    <cellStyle name="Accent6 45" xfId="6603"/>
    <cellStyle name="Accent6 46" xfId="6604"/>
    <cellStyle name="Accent6 47" xfId="6605"/>
    <cellStyle name="Accent6 48" xfId="6606"/>
    <cellStyle name="Accent6 49" xfId="6607"/>
    <cellStyle name="Accent6 5" xfId="6608"/>
    <cellStyle name="Accent6 5 2" xfId="6609"/>
    <cellStyle name="Accent6 5_Observations" xfId="6610"/>
    <cellStyle name="Accent6 50" xfId="6611"/>
    <cellStyle name="Accent6 51" xfId="6612"/>
    <cellStyle name="Accent6 6" xfId="6613"/>
    <cellStyle name="Accent6 6 2" xfId="6614"/>
    <cellStyle name="Accent6 6_Observations" xfId="6615"/>
    <cellStyle name="Accent6 7" xfId="6616"/>
    <cellStyle name="Accent6 8" xfId="6617"/>
    <cellStyle name="Accent6 9" xfId="6618"/>
    <cellStyle name="Accounting" xfId="6619"/>
    <cellStyle name="Acct, 0" xfId="6620"/>
    <cellStyle name="Acct, 0 2" xfId="6621"/>
    <cellStyle name="Acct, 0_Observations" xfId="6622"/>
    <cellStyle name="Across" xfId="6623"/>
    <cellStyle name="active" xfId="6624"/>
    <cellStyle name="active 2" xfId="6625"/>
    <cellStyle name="active 2 2" xfId="6626"/>
    <cellStyle name="active 2_Observations" xfId="6627"/>
    <cellStyle name="active 3" xfId="6628"/>
    <cellStyle name="active 3 2" xfId="6629"/>
    <cellStyle name="active 3_Observations" xfId="6630"/>
    <cellStyle name="active_Observations" xfId="6631"/>
    <cellStyle name="ÅëÈ­ [0]_±âÅ¸" xfId="6632"/>
    <cellStyle name="ÅëÈ­_±âÅ¸" xfId="6633"/>
    <cellStyle name="AFE" xfId="6634"/>
    <cellStyle name="AFE 2" xfId="6635"/>
    <cellStyle name="AFE 3" xfId="6636"/>
    <cellStyle name="AFE 4" xfId="6637"/>
    <cellStyle name="AFE_Observations" xfId="6638"/>
    <cellStyle name="Andre's Title" xfId="6639"/>
    <cellStyle name="args.style" xfId="6640"/>
    <cellStyle name="args.style 2" xfId="6641"/>
    <cellStyle name="args.style 2 2" xfId="6642"/>
    <cellStyle name="args.style 2_Observations" xfId="6643"/>
    <cellStyle name="args.style 3" xfId="6644"/>
    <cellStyle name="args.style 3 2" xfId="6645"/>
    <cellStyle name="args.style 3_Observations" xfId="6646"/>
    <cellStyle name="args.style_Observations" xfId="6647"/>
    <cellStyle name="Arial 10" xfId="6648"/>
    <cellStyle name="Arial 10 2" xfId="6649"/>
    <cellStyle name="Arial 10 3" xfId="6650"/>
    <cellStyle name="Arial 10 4" xfId="6651"/>
    <cellStyle name="Arial 10_Observations" xfId="6652"/>
    <cellStyle name="Arial 12" xfId="6653"/>
    <cellStyle name="Arial 12 2" xfId="6654"/>
    <cellStyle name="Arial 12 3" xfId="6655"/>
    <cellStyle name="Arial 12 4" xfId="6656"/>
    <cellStyle name="Arial 12_Observations" xfId="6657"/>
    <cellStyle name="arrow" xfId="6658"/>
    <cellStyle name="Assum,0%" xfId="6659"/>
    <cellStyle name="Assum,0% 2" xfId="6660"/>
    <cellStyle name="Assum,0% 3" xfId="6661"/>
    <cellStyle name="Assum,0%_Observations" xfId="6662"/>
    <cellStyle name="Assum,2" xfId="6663"/>
    <cellStyle name="Assum,2 2" xfId="6664"/>
    <cellStyle name="Assum,2 3" xfId="6665"/>
    <cellStyle name="Assum,2%" xfId="6666"/>
    <cellStyle name="Assum,2% 2" xfId="6667"/>
    <cellStyle name="Assum,2% 3" xfId="6668"/>
    <cellStyle name="Assum,2%_Observations" xfId="6669"/>
    <cellStyle name="Assum,2_Bi weekly rollforward 11 29 08 w DV updates" xfId="6670"/>
    <cellStyle name="ÄÞ¸¶ [0]_±âÅ¸" xfId="6671"/>
    <cellStyle name="ÄÞ¸¶_±âÅ¸" xfId="6672"/>
    <cellStyle name="b" xfId="6673"/>
    <cellStyle name="b 2" xfId="6674"/>
    <cellStyle name="b 3" xfId="6675"/>
    <cellStyle name="b_Observations" xfId="6676"/>
    <cellStyle name="Background" xfId="6677"/>
    <cellStyle name="Background 2" xfId="6678"/>
    <cellStyle name="Background 3" xfId="6679"/>
    <cellStyle name="Background_Observations" xfId="6680"/>
    <cellStyle name="Bad 10" xfId="6681"/>
    <cellStyle name="Bad 11" xfId="6682"/>
    <cellStyle name="Bad 12" xfId="6683"/>
    <cellStyle name="Bad 13" xfId="6684"/>
    <cellStyle name="Bad 14" xfId="6685"/>
    <cellStyle name="Bad 15" xfId="6686"/>
    <cellStyle name="Bad 16" xfId="6687"/>
    <cellStyle name="Bad 16 2" xfId="6688"/>
    <cellStyle name="Bad 16_Observations" xfId="6689"/>
    <cellStyle name="Bad 17" xfId="6690"/>
    <cellStyle name="Bad 17 2" xfId="6691"/>
    <cellStyle name="Bad 17_Observations" xfId="6692"/>
    <cellStyle name="Bad 18" xfId="6693"/>
    <cellStyle name="Bad 18 2" xfId="6694"/>
    <cellStyle name="Bad 18_Observations" xfId="6695"/>
    <cellStyle name="Bad 19" xfId="6696"/>
    <cellStyle name="Bad 19 2" xfId="6697"/>
    <cellStyle name="Bad 19_Observations" xfId="6698"/>
    <cellStyle name="Bad 2" xfId="6699"/>
    <cellStyle name="Bad 2 10" xfId="6700"/>
    <cellStyle name="Bad 2 11" xfId="6701"/>
    <cellStyle name="Bad 2 12" xfId="6702"/>
    <cellStyle name="Bad 2 13" xfId="6703"/>
    <cellStyle name="Bad 2 14" xfId="6704"/>
    <cellStyle name="Bad 2 15" xfId="6705"/>
    <cellStyle name="Bad 2 16" xfId="6706"/>
    <cellStyle name="Bad 2 17" xfId="6707"/>
    <cellStyle name="Bad 2 18" xfId="6708"/>
    <cellStyle name="Bad 2 19" xfId="6709"/>
    <cellStyle name="Bad 2 2" xfId="6710"/>
    <cellStyle name="Bad 2 2 2" xfId="6711"/>
    <cellStyle name="Bad 2 2_Observations" xfId="6712"/>
    <cellStyle name="Bad 2 20" xfId="6713"/>
    <cellStyle name="Bad 2 21" xfId="6714"/>
    <cellStyle name="Bad 2 22" xfId="6715"/>
    <cellStyle name="Bad 2 23" xfId="6716"/>
    <cellStyle name="Bad 2 24" xfId="6717"/>
    <cellStyle name="Bad 2 25" xfId="6718"/>
    <cellStyle name="Bad 2 26" xfId="6719"/>
    <cellStyle name="Bad 2 27" xfId="6720"/>
    <cellStyle name="Bad 2 28" xfId="6721"/>
    <cellStyle name="Bad 2 29" xfId="6722"/>
    <cellStyle name="Bad 2 3" xfId="6723"/>
    <cellStyle name="Bad 2 3 2" xfId="6724"/>
    <cellStyle name="Bad 2 3_Observations" xfId="6725"/>
    <cellStyle name="Bad 2 30" xfId="6726"/>
    <cellStyle name="Bad 2 31" xfId="6727"/>
    <cellStyle name="Bad 2 32" xfId="6728"/>
    <cellStyle name="Bad 2 33" xfId="6729"/>
    <cellStyle name="Bad 2 34" xfId="6730"/>
    <cellStyle name="Bad 2 35" xfId="6731"/>
    <cellStyle name="Bad 2 36" xfId="6732"/>
    <cellStyle name="Bad 2 4" xfId="6733"/>
    <cellStyle name="Bad 2 5" xfId="6734"/>
    <cellStyle name="Bad 2 6" xfId="6735"/>
    <cellStyle name="Bad 2 7" xfId="6736"/>
    <cellStyle name="Bad 2 8" xfId="6737"/>
    <cellStyle name="Bad 2 9" xfId="6738"/>
    <cellStyle name="Bad 2_Observations" xfId="6739"/>
    <cellStyle name="Bad 20" xfId="6740"/>
    <cellStyle name="Bad 20 2" xfId="6741"/>
    <cellStyle name="Bad 20_Observations" xfId="6742"/>
    <cellStyle name="Bad 21" xfId="6743"/>
    <cellStyle name="Bad 21 2" xfId="6744"/>
    <cellStyle name="Bad 21_Observations" xfId="6745"/>
    <cellStyle name="Bad 22" xfId="6746"/>
    <cellStyle name="Bad 22 2" xfId="6747"/>
    <cellStyle name="Bad 22_Observations" xfId="6748"/>
    <cellStyle name="Bad 23" xfId="6749"/>
    <cellStyle name="Bad 23 2" xfId="6750"/>
    <cellStyle name="Bad 23_Observations" xfId="6751"/>
    <cellStyle name="Bad 24" xfId="6752"/>
    <cellStyle name="Bad 24 2" xfId="6753"/>
    <cellStyle name="Bad 24_Observations" xfId="6754"/>
    <cellStyle name="Bad 25" xfId="6755"/>
    <cellStyle name="Bad 25 2" xfId="6756"/>
    <cellStyle name="Bad 25_Observations" xfId="6757"/>
    <cellStyle name="Bad 26" xfId="6758"/>
    <cellStyle name="Bad 26 2" xfId="6759"/>
    <cellStyle name="Bad 26_Observations" xfId="6760"/>
    <cellStyle name="Bad 27" xfId="6761"/>
    <cellStyle name="Bad 27 2" xfId="6762"/>
    <cellStyle name="Bad 27_Observations" xfId="6763"/>
    <cellStyle name="Bad 28" xfId="6764"/>
    <cellStyle name="Bad 28 2" xfId="6765"/>
    <cellStyle name="Bad 28_Observations" xfId="6766"/>
    <cellStyle name="Bad 29" xfId="6767"/>
    <cellStyle name="Bad 3" xfId="6768"/>
    <cellStyle name="Bad 3 2" xfId="6769"/>
    <cellStyle name="Bad 3_Observations" xfId="6770"/>
    <cellStyle name="Bad 30" xfId="6771"/>
    <cellStyle name="Bad 31" xfId="6772"/>
    <cellStyle name="Bad 32" xfId="6773"/>
    <cellStyle name="Bad 33" xfId="6774"/>
    <cellStyle name="Bad 34" xfId="6775"/>
    <cellStyle name="Bad 35" xfId="6776"/>
    <cellStyle name="Bad 36" xfId="6777"/>
    <cellStyle name="Bad 37" xfId="6778"/>
    <cellStyle name="Bad 38" xfId="6779"/>
    <cellStyle name="Bad 39" xfId="6780"/>
    <cellStyle name="Bad 4" xfId="6781"/>
    <cellStyle name="Bad 4 2" xfId="6782"/>
    <cellStyle name="Bad 4_Observations" xfId="6783"/>
    <cellStyle name="Bad 40" xfId="6784"/>
    <cellStyle name="Bad 41" xfId="6785"/>
    <cellStyle name="Bad 42" xfId="6786"/>
    <cellStyle name="Bad 43" xfId="6787"/>
    <cellStyle name="Bad 44" xfId="6788"/>
    <cellStyle name="Bad 45" xfId="6789"/>
    <cellStyle name="Bad 46" xfId="6790"/>
    <cellStyle name="Bad 47" xfId="6791"/>
    <cellStyle name="Bad 48" xfId="6792"/>
    <cellStyle name="Bad 49" xfId="6793"/>
    <cellStyle name="Bad 5" xfId="6794"/>
    <cellStyle name="Bad 5 2" xfId="6795"/>
    <cellStyle name="Bad 5_Observations" xfId="6796"/>
    <cellStyle name="Bad 50" xfId="6797"/>
    <cellStyle name="Bad 51" xfId="6798"/>
    <cellStyle name="Bad 6" xfId="6799"/>
    <cellStyle name="Bad 6 2" xfId="6800"/>
    <cellStyle name="Bad 6_Observations" xfId="6801"/>
    <cellStyle name="Bad 7" xfId="6802"/>
    <cellStyle name="Bad 8" xfId="6803"/>
    <cellStyle name="Bad 9" xfId="6804"/>
    <cellStyle name="Bao - num" xfId="6805"/>
    <cellStyle name="Bao - per" xfId="6806"/>
    <cellStyle name="BIM" xfId="6807"/>
    <cellStyle name="BIM 2" xfId="6808"/>
    <cellStyle name="BIM 3" xfId="6809"/>
    <cellStyle name="BIM_Observations" xfId="6810"/>
    <cellStyle name="BLACK" xfId="6811"/>
    <cellStyle name="BLACK 2" xfId="6812"/>
    <cellStyle name="BLACK 3" xfId="6813"/>
    <cellStyle name="Black 4" xfId="6814"/>
    <cellStyle name="BLACK_Observations" xfId="6815"/>
    <cellStyle name="BlackStrike" xfId="6816"/>
    <cellStyle name="BlackStrike 2" xfId="6817"/>
    <cellStyle name="BlackStrike 2 2" xfId="6818"/>
    <cellStyle name="BlackStrike 2_Observations" xfId="6819"/>
    <cellStyle name="BlackStrike 3" xfId="6820"/>
    <cellStyle name="BlackStrike 3 2" xfId="6821"/>
    <cellStyle name="BlackStrike 3_Observations" xfId="6822"/>
    <cellStyle name="BlackStrike_Observations" xfId="6823"/>
    <cellStyle name="BlackText" xfId="6824"/>
    <cellStyle name="BlackText 2" xfId="6825"/>
    <cellStyle name="BlackText 3" xfId="6826"/>
    <cellStyle name="BlackText_Observations" xfId="6827"/>
    <cellStyle name="Blue" xfId="6828"/>
    <cellStyle name="Blue 2" xfId="6829"/>
    <cellStyle name="Blue 2 2" xfId="6830"/>
    <cellStyle name="Blue 3" xfId="6831"/>
    <cellStyle name="Blue 4" xfId="6832"/>
    <cellStyle name="blue currency" xfId="6833"/>
    <cellStyle name="BLUE date" xfId="6834"/>
    <cellStyle name="blue shading" xfId="6835"/>
    <cellStyle name="blue shading 2" xfId="6836"/>
    <cellStyle name="blue shading 3" xfId="6837"/>
    <cellStyle name="blue shading_Observations" xfId="6838"/>
    <cellStyle name="Blue Title" xfId="6839"/>
    <cellStyle name="Blue Title 2" xfId="6840"/>
    <cellStyle name="Blue Title 3" xfId="6841"/>
    <cellStyle name="Blue Title_Observations" xfId="6842"/>
    <cellStyle name="blue$00" xfId="6843"/>
    <cellStyle name="BLUE_0+12 Care Solutions WD7 1.10.08 v3 - to SCS" xfId="6844"/>
    <cellStyle name="bluel" xfId="6845"/>
    <cellStyle name="bluel 2" xfId="6846"/>
    <cellStyle name="bluel 2 2" xfId="6847"/>
    <cellStyle name="bluel 3" xfId="6848"/>
    <cellStyle name="BlueLeft" xfId="6849"/>
    <cellStyle name="BlueLeft 2" xfId="6850"/>
    <cellStyle name="BlueLeft 2 2" xfId="6851"/>
    <cellStyle name="BlueLeft 3" xfId="6852"/>
    <cellStyle name="bluer" xfId="6853"/>
    <cellStyle name="Body" xfId="6854"/>
    <cellStyle name="Bold" xfId="6855"/>
    <cellStyle name="Bold 14 pt." xfId="6856"/>
    <cellStyle name="Bold Italic Underline" xfId="6857"/>
    <cellStyle name="Bold/Border" xfId="6858"/>
    <cellStyle name="Bold/Border 2" xfId="6859"/>
    <cellStyle name="Bold/Border 3" xfId="6860"/>
    <cellStyle name="Bold/Border_Observations" xfId="6861"/>
    <cellStyle name="BoldText" xfId="6862"/>
    <cellStyle name="BoldText 2" xfId="6863"/>
    <cellStyle name="BoldText 3" xfId="6864"/>
    <cellStyle name="BoldText_Observations" xfId="6865"/>
    <cellStyle name="Border Heavy" xfId="6866"/>
    <cellStyle name="Border Heavy 2" xfId="6867"/>
    <cellStyle name="Border Heavy 2 2" xfId="6868"/>
    <cellStyle name="Border Heavy 2_Observations" xfId="6869"/>
    <cellStyle name="Border Heavy 3" xfId="6870"/>
    <cellStyle name="Border Heavy 3 2" xfId="6871"/>
    <cellStyle name="Border Heavy 3_Observations" xfId="6872"/>
    <cellStyle name="Border Heavy_Observations" xfId="6873"/>
    <cellStyle name="Border Thin" xfId="6874"/>
    <cellStyle name="Border Thin 2" xfId="6875"/>
    <cellStyle name="Border Thin 2 2" xfId="6876"/>
    <cellStyle name="Border Thin 2_Observations" xfId="6877"/>
    <cellStyle name="Border Thin 3" xfId="6878"/>
    <cellStyle name="Border Thin 3 2" xfId="6879"/>
    <cellStyle name="Border Thin 3_Observations" xfId="6880"/>
    <cellStyle name="Border Thin 4" xfId="6881"/>
    <cellStyle name="Border Thin_Observations" xfId="6882"/>
    <cellStyle name="Border, Bottom" xfId="6883"/>
    <cellStyle name="Border, Bottom 2" xfId="6884"/>
    <cellStyle name="Border, Bottom 3" xfId="6885"/>
    <cellStyle name="Border, Bottom_Observations" xfId="6886"/>
    <cellStyle name="Border, Left" xfId="6887"/>
    <cellStyle name="Border, Left 2" xfId="6888"/>
    <cellStyle name="Border, Left 3" xfId="6889"/>
    <cellStyle name="Border, Left_Observations" xfId="6890"/>
    <cellStyle name="Border, Right" xfId="6891"/>
    <cellStyle name="Border, Right 2" xfId="6892"/>
    <cellStyle name="Border, Right 3" xfId="6893"/>
    <cellStyle name="Border, Right_Observations" xfId="6894"/>
    <cellStyle name="Border, Top" xfId="6895"/>
    <cellStyle name="Border, Top 2" xfId="6896"/>
    <cellStyle name="Border, Top 2 2" xfId="6897"/>
    <cellStyle name="Border, Top 2_Observations" xfId="6898"/>
    <cellStyle name="Border, Top 3" xfId="6899"/>
    <cellStyle name="Border, Top 3 2" xfId="6900"/>
    <cellStyle name="Border, Top 3_Observations" xfId="6901"/>
    <cellStyle name="Border, Top 4" xfId="6902"/>
    <cellStyle name="Border, Top_Observations" xfId="6903"/>
    <cellStyle name="Bottom" xfId="6904"/>
    <cellStyle name="Bottom bold border" xfId="6905"/>
    <cellStyle name="Bottom single border" xfId="6906"/>
    <cellStyle name="Bottom_Comps 2" xfId="6907"/>
    <cellStyle name="British Pound" xfId="6908"/>
    <cellStyle name="British Pound[1]" xfId="6909"/>
    <cellStyle name="British Pound[1] 2" xfId="6910"/>
    <cellStyle name="British Pound[1] 3" xfId="6911"/>
    <cellStyle name="British Pound[1]_Observations" xfId="6912"/>
    <cellStyle name="British Pound[2]" xfId="6913"/>
    <cellStyle name="British Pound_Invensys Meter LBO Model-v42" xfId="6914"/>
    <cellStyle name="BritPound" xfId="6915"/>
    <cellStyle name="BritPound 2" xfId="6916"/>
    <cellStyle name="BritPound 3" xfId="6917"/>
    <cellStyle name="BritPound_Observations" xfId="6918"/>
    <cellStyle name="bt" xfId="6919"/>
    <cellStyle name="bt 2" xfId="6920"/>
    <cellStyle name="bt 3" xfId="6921"/>
    <cellStyle name="bt_Observations" xfId="6922"/>
    <cellStyle name="Budget" xfId="6923"/>
    <cellStyle name="Budget 2" xfId="6924"/>
    <cellStyle name="Budget_Observations" xfId="6925"/>
    <cellStyle name="bullet" xfId="6926"/>
    <cellStyle name="bullet 2" xfId="6927"/>
    <cellStyle name="bullet 3" xfId="6928"/>
    <cellStyle name="bullet 4" xfId="6929"/>
    <cellStyle name="bullet_Observations" xfId="6930"/>
    <cellStyle name="Business Description" xfId="6931"/>
    <cellStyle name="C" xfId="6932"/>
    <cellStyle name="Ç¥ÁØ_¿¬°£´©°è¿¹»ó" xfId="6933"/>
    <cellStyle name="c2" xfId="6934"/>
    <cellStyle name="c2 2" xfId="6935"/>
    <cellStyle name="c2 3" xfId="6936"/>
    <cellStyle name="c2_Observations" xfId="6937"/>
    <cellStyle name="c50" xfId="6938"/>
    <cellStyle name="Calc Currency (0)" xfId="1"/>
    <cellStyle name="Calc Currency (0) 2" xfId="6939"/>
    <cellStyle name="Calc Currency (0) 3" xfId="6940"/>
    <cellStyle name="Calc Currency (0)_Observations" xfId="6941"/>
    <cellStyle name="Calculation 10" xfId="6942"/>
    <cellStyle name="Calculation 11" xfId="6943"/>
    <cellStyle name="Calculation 12" xfId="6944"/>
    <cellStyle name="Calculation 13" xfId="6945"/>
    <cellStyle name="Calculation 14" xfId="6946"/>
    <cellStyle name="Calculation 15" xfId="6947"/>
    <cellStyle name="Calculation 16" xfId="6948"/>
    <cellStyle name="Calculation 16 2" xfId="6949"/>
    <cellStyle name="Calculation 16_Observations" xfId="6950"/>
    <cellStyle name="Calculation 17" xfId="6951"/>
    <cellStyle name="Calculation 17 2" xfId="6952"/>
    <cellStyle name="Calculation 17_Observations" xfId="6953"/>
    <cellStyle name="Calculation 18" xfId="6954"/>
    <cellStyle name="Calculation 18 2" xfId="6955"/>
    <cellStyle name="Calculation 18_Observations" xfId="6956"/>
    <cellStyle name="Calculation 19" xfId="6957"/>
    <cellStyle name="Calculation 19 2" xfId="6958"/>
    <cellStyle name="Calculation 19_Observations" xfId="6959"/>
    <cellStyle name="Calculation 2" xfId="6960"/>
    <cellStyle name="Calculation 2 10" xfId="6961"/>
    <cellStyle name="Calculation 2 11" xfId="6962"/>
    <cellStyle name="Calculation 2 12" xfId="6963"/>
    <cellStyle name="Calculation 2 13" xfId="6964"/>
    <cellStyle name="Calculation 2 14" xfId="6965"/>
    <cellStyle name="Calculation 2 15" xfId="6966"/>
    <cellStyle name="Calculation 2 16" xfId="6967"/>
    <cellStyle name="Calculation 2 17" xfId="6968"/>
    <cellStyle name="Calculation 2 18" xfId="6969"/>
    <cellStyle name="Calculation 2 19" xfId="6970"/>
    <cellStyle name="Calculation 2 2" xfId="6971"/>
    <cellStyle name="Calculation 2 2 2" xfId="6972"/>
    <cellStyle name="Calculation 2 2 3" xfId="6973"/>
    <cellStyle name="Calculation 2 2_Observations" xfId="6974"/>
    <cellStyle name="Calculation 2 20" xfId="6975"/>
    <cellStyle name="Calculation 2 21" xfId="6976"/>
    <cellStyle name="Calculation 2 22" xfId="6977"/>
    <cellStyle name="Calculation 2 23" xfId="6978"/>
    <cellStyle name="Calculation 2 24" xfId="6979"/>
    <cellStyle name="Calculation 2 25" xfId="6980"/>
    <cellStyle name="Calculation 2 26" xfId="6981"/>
    <cellStyle name="Calculation 2 27" xfId="6982"/>
    <cellStyle name="Calculation 2 28" xfId="6983"/>
    <cellStyle name="Calculation 2 29" xfId="6984"/>
    <cellStyle name="Calculation 2 3" xfId="6985"/>
    <cellStyle name="Calculation 2 3 2" xfId="6986"/>
    <cellStyle name="Calculation 2 3 3" xfId="6987"/>
    <cellStyle name="Calculation 2 3_Observations" xfId="6988"/>
    <cellStyle name="Calculation 2 30" xfId="6989"/>
    <cellStyle name="Calculation 2 31" xfId="6990"/>
    <cellStyle name="Calculation 2 32" xfId="6991"/>
    <cellStyle name="Calculation 2 33" xfId="6992"/>
    <cellStyle name="Calculation 2 34" xfId="6993"/>
    <cellStyle name="Calculation 2 35" xfId="6994"/>
    <cellStyle name="Calculation 2 36" xfId="6995"/>
    <cellStyle name="Calculation 2 37" xfId="6996"/>
    <cellStyle name="Calculation 2 4" xfId="6997"/>
    <cellStyle name="Calculation 2 5" xfId="6998"/>
    <cellStyle name="Calculation 2 6" xfId="6999"/>
    <cellStyle name="Calculation 2 7" xfId="7000"/>
    <cellStyle name="Calculation 2 8" xfId="7001"/>
    <cellStyle name="Calculation 2 9" xfId="7002"/>
    <cellStyle name="Calculation 2_Observations" xfId="7003"/>
    <cellStyle name="Calculation 20" xfId="7004"/>
    <cellStyle name="Calculation 20 2" xfId="7005"/>
    <cellStyle name="Calculation 20_Observations" xfId="7006"/>
    <cellStyle name="Calculation 21" xfId="7007"/>
    <cellStyle name="Calculation 21 2" xfId="7008"/>
    <cellStyle name="Calculation 21_Observations" xfId="7009"/>
    <cellStyle name="Calculation 22" xfId="7010"/>
    <cellStyle name="Calculation 22 2" xfId="7011"/>
    <cellStyle name="Calculation 22_Observations" xfId="7012"/>
    <cellStyle name="Calculation 23" xfId="7013"/>
    <cellStyle name="Calculation 23 2" xfId="7014"/>
    <cellStyle name="Calculation 23_Observations" xfId="7015"/>
    <cellStyle name="Calculation 24" xfId="7016"/>
    <cellStyle name="Calculation 24 2" xfId="7017"/>
    <cellStyle name="Calculation 24_Observations" xfId="7018"/>
    <cellStyle name="Calculation 25" xfId="7019"/>
    <cellStyle name="Calculation 25 2" xfId="7020"/>
    <cellStyle name="Calculation 25_Observations" xfId="7021"/>
    <cellStyle name="Calculation 26" xfId="7022"/>
    <cellStyle name="Calculation 26 2" xfId="7023"/>
    <cellStyle name="Calculation 26_Observations" xfId="7024"/>
    <cellStyle name="Calculation 27" xfId="7025"/>
    <cellStyle name="Calculation 27 2" xfId="7026"/>
    <cellStyle name="Calculation 27_Observations" xfId="7027"/>
    <cellStyle name="Calculation 28" xfId="7028"/>
    <cellStyle name="Calculation 28 2" xfId="7029"/>
    <cellStyle name="Calculation 28_Observations" xfId="7030"/>
    <cellStyle name="Calculation 29" xfId="7031"/>
    <cellStyle name="Calculation 3" xfId="7032"/>
    <cellStyle name="Calculation 3 2" xfId="7033"/>
    <cellStyle name="Calculation 3 2 2" xfId="7034"/>
    <cellStyle name="Calculation 3 2_Observations" xfId="7035"/>
    <cellStyle name="Calculation 3 3" xfId="7036"/>
    <cellStyle name="Calculation 3_Observations" xfId="7037"/>
    <cellStyle name="Calculation 30" xfId="7038"/>
    <cellStyle name="Calculation 31" xfId="7039"/>
    <cellStyle name="Calculation 32" xfId="7040"/>
    <cellStyle name="Calculation 33" xfId="7041"/>
    <cellStyle name="Calculation 34" xfId="7042"/>
    <cellStyle name="Calculation 35" xfId="7043"/>
    <cellStyle name="Calculation 36" xfId="7044"/>
    <cellStyle name="Calculation 37" xfId="7045"/>
    <cellStyle name="Calculation 38" xfId="7046"/>
    <cellStyle name="Calculation 39" xfId="7047"/>
    <cellStyle name="Calculation 4" xfId="7048"/>
    <cellStyle name="Calculation 4 2" xfId="7049"/>
    <cellStyle name="Calculation 4 2 2" xfId="7050"/>
    <cellStyle name="Calculation 4_Observations" xfId="7051"/>
    <cellStyle name="Calculation 40" xfId="7052"/>
    <cellStyle name="Calculation 41" xfId="7053"/>
    <cellStyle name="Calculation 42" xfId="7054"/>
    <cellStyle name="Calculation 43" xfId="7055"/>
    <cellStyle name="Calculation 44" xfId="7056"/>
    <cellStyle name="Calculation 45" xfId="7057"/>
    <cellStyle name="Calculation 46" xfId="7058"/>
    <cellStyle name="Calculation 47" xfId="7059"/>
    <cellStyle name="Calculation 48" xfId="7060"/>
    <cellStyle name="Calculation 49" xfId="7061"/>
    <cellStyle name="Calculation 5" xfId="7062"/>
    <cellStyle name="Calculation 5 2" xfId="7063"/>
    <cellStyle name="Calculation 5 2 2" xfId="7064"/>
    <cellStyle name="Calculation 5_Observations" xfId="7065"/>
    <cellStyle name="Calculation 50" xfId="7066"/>
    <cellStyle name="Calculation 51" xfId="7067"/>
    <cellStyle name="Calculation 6" xfId="7068"/>
    <cellStyle name="Calculation 6 2" xfId="7069"/>
    <cellStyle name="Calculation 6 2 2" xfId="7070"/>
    <cellStyle name="Calculation 6_Observations" xfId="7071"/>
    <cellStyle name="Calculation 7" xfId="7072"/>
    <cellStyle name="Calculation 8" xfId="7073"/>
    <cellStyle name="Calculation 9" xfId="7074"/>
    <cellStyle name="Case" xfId="7075"/>
    <cellStyle name="Case 2" xfId="7076"/>
    <cellStyle name="Case 3" xfId="7077"/>
    <cellStyle name="Case_Observations" xfId="7078"/>
    <cellStyle name="category" xfId="7079"/>
    <cellStyle name="category 2" xfId="7080"/>
    <cellStyle name="category 3" xfId="7081"/>
    <cellStyle name="category_Observations" xfId="7082"/>
    <cellStyle name="center" xfId="7083"/>
    <cellStyle name="Center 2" xfId="7084"/>
    <cellStyle name="Center Across" xfId="7085"/>
    <cellStyle name="Center Across 2" xfId="7086"/>
    <cellStyle name="Center Across 3" xfId="7087"/>
    <cellStyle name="Center Across_Observations" xfId="7088"/>
    <cellStyle name="Center w/o merge" xfId="7089"/>
    <cellStyle name="center_Observations" xfId="7090"/>
    <cellStyle name="CenterAcrossSelection" xfId="7091"/>
    <cellStyle name="CenterAcrossSelection 2" xfId="7092"/>
    <cellStyle name="CenterAcrossSelection 3" xfId="7093"/>
    <cellStyle name="CenterAcrossSelection_Observations" xfId="7094"/>
    <cellStyle name="Centered Heading" xfId="7095"/>
    <cellStyle name="Centered Heading 2" xfId="7096"/>
    <cellStyle name="ChartingText" xfId="7097"/>
    <cellStyle name="check" xfId="7098"/>
    <cellStyle name="Check Cell 10" xfId="7099"/>
    <cellStyle name="Check Cell 11" xfId="7100"/>
    <cellStyle name="Check Cell 12" xfId="7101"/>
    <cellStyle name="Check Cell 13" xfId="7102"/>
    <cellStyle name="Check Cell 14" xfId="7103"/>
    <cellStyle name="Check Cell 15" xfId="7104"/>
    <cellStyle name="Check Cell 16" xfId="7105"/>
    <cellStyle name="Check Cell 16 2" xfId="7106"/>
    <cellStyle name="Check Cell 16_Observations" xfId="7107"/>
    <cellStyle name="Check Cell 17" xfId="7108"/>
    <cellStyle name="Check Cell 17 2" xfId="7109"/>
    <cellStyle name="Check Cell 17_Observations" xfId="7110"/>
    <cellStyle name="Check Cell 18" xfId="7111"/>
    <cellStyle name="Check Cell 18 2" xfId="7112"/>
    <cellStyle name="Check Cell 18_Observations" xfId="7113"/>
    <cellStyle name="Check Cell 19" xfId="7114"/>
    <cellStyle name="Check Cell 19 2" xfId="7115"/>
    <cellStyle name="Check Cell 19_Observations" xfId="7116"/>
    <cellStyle name="Check Cell 2" xfId="7117"/>
    <cellStyle name="Check Cell 2 10" xfId="7118"/>
    <cellStyle name="Check Cell 2 11" xfId="7119"/>
    <cellStyle name="Check Cell 2 12" xfId="7120"/>
    <cellStyle name="Check Cell 2 13" xfId="7121"/>
    <cellStyle name="Check Cell 2 14" xfId="7122"/>
    <cellStyle name="Check Cell 2 15" xfId="7123"/>
    <cellStyle name="Check Cell 2 16" xfId="7124"/>
    <cellStyle name="Check Cell 2 17" xfId="7125"/>
    <cellStyle name="Check Cell 2 18" xfId="7126"/>
    <cellStyle name="Check Cell 2 19" xfId="7127"/>
    <cellStyle name="Check Cell 2 2" xfId="7128"/>
    <cellStyle name="Check Cell 2 2 2" xfId="7129"/>
    <cellStyle name="Check Cell 2 2_Observations" xfId="7130"/>
    <cellStyle name="Check Cell 2 20" xfId="7131"/>
    <cellStyle name="Check Cell 2 21" xfId="7132"/>
    <cellStyle name="Check Cell 2 22" xfId="7133"/>
    <cellStyle name="Check Cell 2 23" xfId="7134"/>
    <cellStyle name="Check Cell 2 24" xfId="7135"/>
    <cellStyle name="Check Cell 2 25" xfId="7136"/>
    <cellStyle name="Check Cell 2 26" xfId="7137"/>
    <cellStyle name="Check Cell 2 27" xfId="7138"/>
    <cellStyle name="Check Cell 2 28" xfId="7139"/>
    <cellStyle name="Check Cell 2 29" xfId="7140"/>
    <cellStyle name="Check Cell 2 3" xfId="7141"/>
    <cellStyle name="Check Cell 2 30" xfId="7142"/>
    <cellStyle name="Check Cell 2 31" xfId="7143"/>
    <cellStyle name="Check Cell 2 32" xfId="7144"/>
    <cellStyle name="Check Cell 2 33" xfId="7145"/>
    <cellStyle name="Check Cell 2 34" xfId="7146"/>
    <cellStyle name="Check Cell 2 35" xfId="7147"/>
    <cellStyle name="Check Cell 2 4" xfId="7148"/>
    <cellStyle name="Check Cell 2 5" xfId="7149"/>
    <cellStyle name="Check Cell 2 6" xfId="7150"/>
    <cellStyle name="Check Cell 2 7" xfId="7151"/>
    <cellStyle name="Check Cell 2 8" xfId="7152"/>
    <cellStyle name="Check Cell 2 9" xfId="7153"/>
    <cellStyle name="Check Cell 2_Observations" xfId="7154"/>
    <cellStyle name="Check Cell 20" xfId="7155"/>
    <cellStyle name="Check Cell 20 2" xfId="7156"/>
    <cellStyle name="Check Cell 20_Observations" xfId="7157"/>
    <cellStyle name="Check Cell 21" xfId="7158"/>
    <cellStyle name="Check Cell 21 2" xfId="7159"/>
    <cellStyle name="Check Cell 21_Observations" xfId="7160"/>
    <cellStyle name="Check Cell 22" xfId="7161"/>
    <cellStyle name="Check Cell 22 2" xfId="7162"/>
    <cellStyle name="Check Cell 22_Observations" xfId="7163"/>
    <cellStyle name="Check Cell 23" xfId="7164"/>
    <cellStyle name="Check Cell 23 2" xfId="7165"/>
    <cellStyle name="Check Cell 23_Observations" xfId="7166"/>
    <cellStyle name="Check Cell 24" xfId="7167"/>
    <cellStyle name="Check Cell 24 2" xfId="7168"/>
    <cellStyle name="Check Cell 24_Observations" xfId="7169"/>
    <cellStyle name="Check Cell 25" xfId="7170"/>
    <cellStyle name="Check Cell 25 2" xfId="7171"/>
    <cellStyle name="Check Cell 25_Observations" xfId="7172"/>
    <cellStyle name="Check Cell 26" xfId="7173"/>
    <cellStyle name="Check Cell 26 2" xfId="7174"/>
    <cellStyle name="Check Cell 26_Observations" xfId="7175"/>
    <cellStyle name="Check Cell 27" xfId="7176"/>
    <cellStyle name="Check Cell 27 2" xfId="7177"/>
    <cellStyle name="Check Cell 27_Observations" xfId="7178"/>
    <cellStyle name="Check Cell 28" xfId="7179"/>
    <cellStyle name="Check Cell 28 2" xfId="7180"/>
    <cellStyle name="Check Cell 28_Observations" xfId="7181"/>
    <cellStyle name="Check Cell 29" xfId="7182"/>
    <cellStyle name="Check Cell 3" xfId="7183"/>
    <cellStyle name="Check Cell 30" xfId="7184"/>
    <cellStyle name="Check Cell 31" xfId="7185"/>
    <cellStyle name="Check Cell 32" xfId="7186"/>
    <cellStyle name="Check Cell 33" xfId="7187"/>
    <cellStyle name="Check Cell 34" xfId="7188"/>
    <cellStyle name="Check Cell 35" xfId="7189"/>
    <cellStyle name="Check Cell 36" xfId="7190"/>
    <cellStyle name="Check Cell 37" xfId="7191"/>
    <cellStyle name="Check Cell 38" xfId="7192"/>
    <cellStyle name="Check Cell 39" xfId="7193"/>
    <cellStyle name="Check Cell 4" xfId="7194"/>
    <cellStyle name="Check Cell 40" xfId="7195"/>
    <cellStyle name="Check Cell 41" xfId="7196"/>
    <cellStyle name="Check Cell 42" xfId="7197"/>
    <cellStyle name="Check Cell 43" xfId="7198"/>
    <cellStyle name="Check Cell 44" xfId="7199"/>
    <cellStyle name="Check Cell 45" xfId="7200"/>
    <cellStyle name="Check Cell 46" xfId="7201"/>
    <cellStyle name="Check Cell 47" xfId="7202"/>
    <cellStyle name="Check Cell 48" xfId="7203"/>
    <cellStyle name="Check Cell 49" xfId="7204"/>
    <cellStyle name="Check Cell 5" xfId="7205"/>
    <cellStyle name="Check Cell 50" xfId="7206"/>
    <cellStyle name="Check Cell 51" xfId="7207"/>
    <cellStyle name="Check Cell 6" xfId="7208"/>
    <cellStyle name="Check Cell 7" xfId="7209"/>
    <cellStyle name="Check Cell 8" xfId="7210"/>
    <cellStyle name="Check Cell 9" xfId="7211"/>
    <cellStyle name="Cindy" xfId="7212"/>
    <cellStyle name="Closed MIL Header" xfId="7213"/>
    <cellStyle name="Closed MIL Header 2" xfId="7214"/>
    <cellStyle name="Closed MIL Header 3" xfId="7215"/>
    <cellStyle name="Closed MIL Header 4" xfId="7216"/>
    <cellStyle name="Closed MIL Header 5" xfId="7217"/>
    <cellStyle name="Closed MIL Header_Observations" xfId="7218"/>
    <cellStyle name="Co. Names" xfId="7219"/>
    <cellStyle name="Co. Names - Bold" xfId="7220"/>
    <cellStyle name="Co. Names - Bold 2" xfId="7221"/>
    <cellStyle name="Co. Names - Bold 3" xfId="7222"/>
    <cellStyle name="Co. Names - Bold 4" xfId="7223"/>
    <cellStyle name="Co. Names - Bold_Observations" xfId="7224"/>
    <cellStyle name="Co. Names 10" xfId="7225"/>
    <cellStyle name="Co. Names 11" xfId="7226"/>
    <cellStyle name="Co. Names 12" xfId="7227"/>
    <cellStyle name="Co. Names 13" xfId="7228"/>
    <cellStyle name="Co. Names 14" xfId="7229"/>
    <cellStyle name="Co. Names 15" xfId="7230"/>
    <cellStyle name="Co. Names 16" xfId="7231"/>
    <cellStyle name="Co. Names 17" xfId="7232"/>
    <cellStyle name="Co. Names 18" xfId="7233"/>
    <cellStyle name="Co. Names 19" xfId="7234"/>
    <cellStyle name="Co. Names 2" xfId="7235"/>
    <cellStyle name="Co. Names 2 2" xfId="7236"/>
    <cellStyle name="Co. Names 2_Observations" xfId="7237"/>
    <cellStyle name="Co. Names 20" xfId="7238"/>
    <cellStyle name="Co. Names 21" xfId="7239"/>
    <cellStyle name="Co. Names 22" xfId="7240"/>
    <cellStyle name="Co. Names 23" xfId="7241"/>
    <cellStyle name="Co. Names 24" xfId="7242"/>
    <cellStyle name="Co. Names 25" xfId="7243"/>
    <cellStyle name="Co. Names 26" xfId="7244"/>
    <cellStyle name="Co. Names 27" xfId="7245"/>
    <cellStyle name="Co. Names 28" xfId="7246"/>
    <cellStyle name="Co. Names 29" xfId="7247"/>
    <cellStyle name="Co. Names 3" xfId="7248"/>
    <cellStyle name="Co. Names 3 2" xfId="7249"/>
    <cellStyle name="Co. Names 3_Observations" xfId="7250"/>
    <cellStyle name="Co. Names 30" xfId="7251"/>
    <cellStyle name="Co. Names 31" xfId="7252"/>
    <cellStyle name="Co. Names 32" xfId="7253"/>
    <cellStyle name="Co. Names 33" xfId="7254"/>
    <cellStyle name="Co. Names 34" xfId="7255"/>
    <cellStyle name="Co. Names 35" xfId="7256"/>
    <cellStyle name="Co. Names 36" xfId="7257"/>
    <cellStyle name="Co. Names 37" xfId="7258"/>
    <cellStyle name="Co. Names 38" xfId="7259"/>
    <cellStyle name="Co. Names 39" xfId="7260"/>
    <cellStyle name="Co. Names 4" xfId="7261"/>
    <cellStyle name="Co. Names 40" xfId="7262"/>
    <cellStyle name="Co. Names 41" xfId="7263"/>
    <cellStyle name="Co. Names 42" xfId="7264"/>
    <cellStyle name="Co. Names 43" xfId="7265"/>
    <cellStyle name="Co. Names 44" xfId="7266"/>
    <cellStyle name="Co. Names 45" xfId="7267"/>
    <cellStyle name="Co. Names 46" xfId="7268"/>
    <cellStyle name="Co. Names 47" xfId="7269"/>
    <cellStyle name="Co. Names 48" xfId="7270"/>
    <cellStyle name="Co. Names 49" xfId="7271"/>
    <cellStyle name="Co. Names 5" xfId="7272"/>
    <cellStyle name="Co. Names 50" xfId="7273"/>
    <cellStyle name="Co. Names 51" xfId="7274"/>
    <cellStyle name="Co. Names 52" xfId="7275"/>
    <cellStyle name="Co. Names 53" xfId="7276"/>
    <cellStyle name="Co. Names 6" xfId="7277"/>
    <cellStyle name="Co. Names 7" xfId="7278"/>
    <cellStyle name="Co. Names 8" xfId="7279"/>
    <cellStyle name="Co. Names 8 2" xfId="7280"/>
    <cellStyle name="Co. Names 8_Observations" xfId="7281"/>
    <cellStyle name="Co. Names 9" xfId="7282"/>
    <cellStyle name="Co. Names_AccentCare - HHP  Model_v26" xfId="7283"/>
    <cellStyle name="COL HEADINGS" xfId="7284"/>
    <cellStyle name="COL HEADINGS 2" xfId="7285"/>
    <cellStyle name="COL HEADINGS 3" xfId="7286"/>
    <cellStyle name="COL HEADINGS 4" xfId="7287"/>
    <cellStyle name="COL HEADINGS_Observations" xfId="7288"/>
    <cellStyle name="ColBlue" xfId="7289"/>
    <cellStyle name="ColGreen" xfId="7290"/>
    <cellStyle name="ColRed" xfId="7291"/>
    <cellStyle name="Column Heading" xfId="7292"/>
    <cellStyle name="Column Heading 2" xfId="7293"/>
    <cellStyle name="Column Heading 3" xfId="7294"/>
    <cellStyle name="Column Heading_Observations" xfId="7295"/>
    <cellStyle name="Column_Title" xfId="7296"/>
    <cellStyle name="ColumnHeaderNormal" xfId="7297"/>
    <cellStyle name="Comma" xfId="2" builtinId="3"/>
    <cellStyle name="Comma  - Style1" xfId="7298"/>
    <cellStyle name="Comma  - Style1 2" xfId="7299"/>
    <cellStyle name="Comma  - Style2" xfId="7300"/>
    <cellStyle name="Comma  - Style2 2" xfId="7301"/>
    <cellStyle name="Comma  - Style3" xfId="7302"/>
    <cellStyle name="Comma  - Style3 2" xfId="7303"/>
    <cellStyle name="Comma  - Style4" xfId="7304"/>
    <cellStyle name="Comma  - Style4 2" xfId="7305"/>
    <cellStyle name="Comma  - Style5" xfId="7306"/>
    <cellStyle name="Comma  - Style5 2" xfId="7307"/>
    <cellStyle name="Comma  - Style6" xfId="7308"/>
    <cellStyle name="Comma  - Style6 2" xfId="7309"/>
    <cellStyle name="Comma  - Style7" xfId="7310"/>
    <cellStyle name="Comma  - Style7 2" xfId="7311"/>
    <cellStyle name="Comma  - Style8" xfId="7312"/>
    <cellStyle name="Comma  - Style8 2" xfId="7313"/>
    <cellStyle name="Comma (1)" xfId="7314"/>
    <cellStyle name="Comma (2)" xfId="7315"/>
    <cellStyle name="Comma [0.0]" xfId="7316"/>
    <cellStyle name="Comma [0] 2" xfId="7317"/>
    <cellStyle name="Comma [0] 3" xfId="7318"/>
    <cellStyle name="Comma [1]" xfId="7319"/>
    <cellStyle name="Comma [1] 2" xfId="7320"/>
    <cellStyle name="Comma [2]" xfId="7321"/>
    <cellStyle name="Comma [2] 2" xfId="7322"/>
    <cellStyle name="Comma [3]" xfId="7323"/>
    <cellStyle name="Comma 0" xfId="7324"/>
    <cellStyle name="Comma 0 $" xfId="7325"/>
    <cellStyle name="Comma 0 $ 2" xfId="7326"/>
    <cellStyle name="Comma 0 $ 3" xfId="7327"/>
    <cellStyle name="Comma 0 $_Observations" xfId="7328"/>
    <cellStyle name="Comma 0 2" xfId="7329"/>
    <cellStyle name="Comma 0 total" xfId="7330"/>
    <cellStyle name="Comma 0 total 2" xfId="7331"/>
    <cellStyle name="Comma 0 total 3" xfId="7332"/>
    <cellStyle name="Comma 0 total_Observations" xfId="7333"/>
    <cellStyle name="Comma 0*" xfId="7334"/>
    <cellStyle name="Comma 0_2+10 revenue forecast" xfId="7335"/>
    <cellStyle name="Comma 10" xfId="25"/>
    <cellStyle name="Comma 10 2" xfId="7336"/>
    <cellStyle name="Comma 10 2 2 2 2 5" xfId="7337"/>
    <cellStyle name="Comma 10 3" xfId="7338"/>
    <cellStyle name="Comma 10 3 2" xfId="7339"/>
    <cellStyle name="Comma 10 3 2 2" xfId="7340"/>
    <cellStyle name="Comma 10 3 2 2 2" xfId="7341"/>
    <cellStyle name="Comma 10 3 2 2 3" xfId="7342"/>
    <cellStyle name="Comma 10 3 2 3" xfId="7343"/>
    <cellStyle name="Comma 10 3 2 4" xfId="7344"/>
    <cellStyle name="Comma 10 3 3" xfId="7345"/>
    <cellStyle name="Comma 10 3 3 2" xfId="7346"/>
    <cellStyle name="Comma 10 3 3 2 2" xfId="7347"/>
    <cellStyle name="Comma 10 3 3 2 3" xfId="7348"/>
    <cellStyle name="Comma 10 3 3 3" xfId="7349"/>
    <cellStyle name="Comma 10 3 3 4" xfId="7350"/>
    <cellStyle name="Comma 10 3 4" xfId="7351"/>
    <cellStyle name="Comma 10 3 4 2" xfId="7352"/>
    <cellStyle name="Comma 10 3 4 3" xfId="7353"/>
    <cellStyle name="Comma 10 3 5" xfId="7354"/>
    <cellStyle name="Comma 10 3 6" xfId="7355"/>
    <cellStyle name="Comma 10 3 7" xfId="7356"/>
    <cellStyle name="Comma 10 4" xfId="7357"/>
    <cellStyle name="Comma 10 4 2" xfId="7358"/>
    <cellStyle name="Comma 10_Observations" xfId="7359"/>
    <cellStyle name="Comma 100" xfId="7360"/>
    <cellStyle name="Comma 101" xfId="7361"/>
    <cellStyle name="Comma 102" xfId="7362"/>
    <cellStyle name="Comma 103" xfId="7363"/>
    <cellStyle name="Comma 104" xfId="7364"/>
    <cellStyle name="Comma 105" xfId="7365"/>
    <cellStyle name="Comma 106" xfId="7366"/>
    <cellStyle name="Comma 107" xfId="7367"/>
    <cellStyle name="Comma 108" xfId="7368"/>
    <cellStyle name="Comma 109" xfId="7369"/>
    <cellStyle name="Comma 11" xfId="7370"/>
    <cellStyle name="Comma 11 2" xfId="7371"/>
    <cellStyle name="Comma 11 2 2" xfId="7372"/>
    <cellStyle name="Comma 11 2 2 2" xfId="7373"/>
    <cellStyle name="Comma 11 2 2 3" xfId="7374"/>
    <cellStyle name="Comma 11 2 3" xfId="7375"/>
    <cellStyle name="Comma 11 2 4" xfId="7376"/>
    <cellStyle name="Comma 11 2 5" xfId="7377"/>
    <cellStyle name="Comma 11 3" xfId="7378"/>
    <cellStyle name="Comma 11 3 2" xfId="7379"/>
    <cellStyle name="Comma 11 3 2 2" xfId="7380"/>
    <cellStyle name="Comma 11 3 2 2 2" xfId="7381"/>
    <cellStyle name="Comma 11 3 2 2 2 2" xfId="7382"/>
    <cellStyle name="Comma 11 3 2 2 2 3" xfId="7383"/>
    <cellStyle name="Comma 11 3 2 2 2 4" xfId="7384"/>
    <cellStyle name="Comma 11 3 2 2 3" xfId="7385"/>
    <cellStyle name="Comma 11 3 2 2 4" xfId="7386"/>
    <cellStyle name="Comma 11 3 2 2 5" xfId="7387"/>
    <cellStyle name="Comma 11 3 2 2 6" xfId="7388"/>
    <cellStyle name="Comma 11 3 2 3" xfId="7389"/>
    <cellStyle name="Comma 11 3 2 3 2" xfId="7390"/>
    <cellStyle name="Comma 11 3 2 3 2 2" xfId="7391"/>
    <cellStyle name="Comma 11 3 2 3 2 3" xfId="7392"/>
    <cellStyle name="Comma 11 3 2 3 2 4" xfId="7393"/>
    <cellStyle name="Comma 11 3 2 3 3" xfId="7394"/>
    <cellStyle name="Comma 11 3 2 3 4" xfId="7395"/>
    <cellStyle name="Comma 11 3 2 3 5" xfId="7396"/>
    <cellStyle name="Comma 11 3 2 3 6" xfId="7397"/>
    <cellStyle name="Comma 11 3 2 4" xfId="7398"/>
    <cellStyle name="Comma 11 3 2 4 2" xfId="7399"/>
    <cellStyle name="Comma 11 3 2 4 3" xfId="7400"/>
    <cellStyle name="Comma 11 3 2 4 4" xfId="7401"/>
    <cellStyle name="Comma 11 3 2 5" xfId="7402"/>
    <cellStyle name="Comma 11 3 2 6" xfId="7403"/>
    <cellStyle name="Comma 11 3 2 7" xfId="7404"/>
    <cellStyle name="Comma 11 3 2 8" xfId="7405"/>
    <cellStyle name="Comma 11 3 3" xfId="7406"/>
    <cellStyle name="Comma 11 3 3 2" xfId="7407"/>
    <cellStyle name="Comma 11 3 3 2 2" xfId="7408"/>
    <cellStyle name="Comma 11 3 3 2 3" xfId="7409"/>
    <cellStyle name="Comma 11 3 3 2 4" xfId="7410"/>
    <cellStyle name="Comma 11 3 3 3" xfId="7411"/>
    <cellStyle name="Comma 11 3 3 4" xfId="7412"/>
    <cellStyle name="Comma 11 3 3 5" xfId="7413"/>
    <cellStyle name="Comma 11 3 3 6" xfId="7414"/>
    <cellStyle name="Comma 11 3 4" xfId="7415"/>
    <cellStyle name="Comma 11 3 4 2" xfId="7416"/>
    <cellStyle name="Comma 11 3 4 2 2" xfId="7417"/>
    <cellStyle name="Comma 11 3 4 2 3" xfId="7418"/>
    <cellStyle name="Comma 11 3 4 2 4" xfId="7419"/>
    <cellStyle name="Comma 11 3 4 3" xfId="7420"/>
    <cellStyle name="Comma 11 3 4 4" xfId="7421"/>
    <cellStyle name="Comma 11 3 4 5" xfId="7422"/>
    <cellStyle name="Comma 11 3 4 6" xfId="7423"/>
    <cellStyle name="Comma 11 3 5" xfId="7424"/>
    <cellStyle name="Comma 11 3 5 2" xfId="7425"/>
    <cellStyle name="Comma 11 3 5 3" xfId="7426"/>
    <cellStyle name="Comma 11 3 5 4" xfId="7427"/>
    <cellStyle name="Comma 11 3 6" xfId="7428"/>
    <cellStyle name="Comma 11 3 7" xfId="7429"/>
    <cellStyle name="Comma 11 3 8" xfId="7430"/>
    <cellStyle name="Comma 11 3 9" xfId="7431"/>
    <cellStyle name="Comma 11 4" xfId="7432"/>
    <cellStyle name="Comma 11 4 2" xfId="7433"/>
    <cellStyle name="Comma 11 4 3" xfId="7434"/>
    <cellStyle name="Comma 11 5" xfId="7435"/>
    <cellStyle name="Comma 11 6" xfId="7436"/>
    <cellStyle name="Comma 11 7" xfId="7437"/>
    <cellStyle name="Comma 11_Observations" xfId="7438"/>
    <cellStyle name="Comma 110" xfId="7439"/>
    <cellStyle name="Comma 111" xfId="7440"/>
    <cellStyle name="Comma 112" xfId="7441"/>
    <cellStyle name="Comma 113" xfId="7442"/>
    <cellStyle name="Comma 114" xfId="7443"/>
    <cellStyle name="Comma 115" xfId="7444"/>
    <cellStyle name="Comma 116" xfId="7445"/>
    <cellStyle name="Comma 117" xfId="7446"/>
    <cellStyle name="Comma 118" xfId="7447"/>
    <cellStyle name="Comma 119" xfId="7448"/>
    <cellStyle name="Comma 12" xfId="7449"/>
    <cellStyle name="Comma 12 2" xfId="7450"/>
    <cellStyle name="Comma 12 2 2" xfId="7451"/>
    <cellStyle name="Comma 12 2 3" xfId="7452"/>
    <cellStyle name="Comma 12 2_Observations" xfId="7453"/>
    <cellStyle name="Comma 12 3" xfId="7454"/>
    <cellStyle name="Comma 12 3 2" xfId="7455"/>
    <cellStyle name="Comma 12 4" xfId="7456"/>
    <cellStyle name="Comma 12_Observations" xfId="7457"/>
    <cellStyle name="Comma 120" xfId="7458"/>
    <cellStyle name="Comma 121" xfId="7459"/>
    <cellStyle name="Comma 122" xfId="7460"/>
    <cellStyle name="Comma 123" xfId="7461"/>
    <cellStyle name="Comma 124" xfId="7462"/>
    <cellStyle name="Comma 125" xfId="7463"/>
    <cellStyle name="Comma 126" xfId="7464"/>
    <cellStyle name="Comma 127" xfId="7465"/>
    <cellStyle name="Comma 128" xfId="7466"/>
    <cellStyle name="Comma 128 2" xfId="7467"/>
    <cellStyle name="Comma 129" xfId="7468"/>
    <cellStyle name="Comma 129 2" xfId="7469"/>
    <cellStyle name="Comma 13" xfId="47"/>
    <cellStyle name="Comma 13 2" xfId="7470"/>
    <cellStyle name="Comma 13 3" xfId="7471"/>
    <cellStyle name="Comma 13 4" xfId="7472"/>
    <cellStyle name="Comma 130" xfId="7473"/>
    <cellStyle name="Comma 130 2" xfId="7474"/>
    <cellStyle name="Comma 131" xfId="7475"/>
    <cellStyle name="Comma 131 2" xfId="7476"/>
    <cellStyle name="Comma 132" xfId="7477"/>
    <cellStyle name="Comma 132 2" xfId="7478"/>
    <cellStyle name="Comma 133" xfId="7479"/>
    <cellStyle name="Comma 133 2" xfId="7480"/>
    <cellStyle name="Comma 134" xfId="7481"/>
    <cellStyle name="Comma 134 2" xfId="7482"/>
    <cellStyle name="Comma 135" xfId="7483"/>
    <cellStyle name="Comma 135 2" xfId="7484"/>
    <cellStyle name="Comma 136" xfId="7485"/>
    <cellStyle name="Comma 136 2" xfId="7486"/>
    <cellStyle name="Comma 137" xfId="7487"/>
    <cellStyle name="Comma 137 2" xfId="7488"/>
    <cellStyle name="Comma 138" xfId="7489"/>
    <cellStyle name="Comma 138 2" xfId="7490"/>
    <cellStyle name="Comma 139" xfId="7491"/>
    <cellStyle name="Comma 139 2" xfId="7492"/>
    <cellStyle name="Comma 14" xfId="7493"/>
    <cellStyle name="Comma 14 2" xfId="7494"/>
    <cellStyle name="Comma 14 2 2" xfId="7495"/>
    <cellStyle name="Comma 14 2 2 2" xfId="7496"/>
    <cellStyle name="Comma 14 2 2 3" xfId="7497"/>
    <cellStyle name="Comma 14 2 2 4" xfId="7498"/>
    <cellStyle name="Comma 14 2 2 5" xfId="7499"/>
    <cellStyle name="Comma 14 2 3" xfId="7500"/>
    <cellStyle name="Comma 14 2 4" xfId="7501"/>
    <cellStyle name="Comma 14 2 5" xfId="7502"/>
    <cellStyle name="Comma 14 2 6" xfId="7503"/>
    <cellStyle name="Comma 14 2_Observations" xfId="7504"/>
    <cellStyle name="Comma 14 3" xfId="7505"/>
    <cellStyle name="Comma 14 3 2" xfId="7506"/>
    <cellStyle name="Comma 14 3 2 2" xfId="7507"/>
    <cellStyle name="Comma 14 3 2 3" xfId="7508"/>
    <cellStyle name="Comma 14 3 2 4" xfId="7509"/>
    <cellStyle name="Comma 14 3 3" xfId="7510"/>
    <cellStyle name="Comma 14 3 4" xfId="7511"/>
    <cellStyle name="Comma 14 3 5" xfId="7512"/>
    <cellStyle name="Comma 14 3 6" xfId="7513"/>
    <cellStyle name="Comma 14 4" xfId="7514"/>
    <cellStyle name="Comma 14 4 2" xfId="7515"/>
    <cellStyle name="Comma 14 4 3" xfId="7516"/>
    <cellStyle name="Comma 14 4 4" xfId="7517"/>
    <cellStyle name="Comma 14 5" xfId="7518"/>
    <cellStyle name="Comma 14 6" xfId="7519"/>
    <cellStyle name="Comma 14 7" xfId="7520"/>
    <cellStyle name="Comma 14 8" xfId="7521"/>
    <cellStyle name="Comma 14_Observations" xfId="7522"/>
    <cellStyle name="Comma 140" xfId="7523"/>
    <cellStyle name="Comma 140 2" xfId="7524"/>
    <cellStyle name="Comma 141" xfId="7525"/>
    <cellStyle name="Comma 141 2" xfId="7526"/>
    <cellStyle name="Comma 142" xfId="7527"/>
    <cellStyle name="Comma 142 2" xfId="7528"/>
    <cellStyle name="Comma 143" xfId="7529"/>
    <cellStyle name="Comma 143 2" xfId="7530"/>
    <cellStyle name="Comma 144" xfId="7531"/>
    <cellStyle name="Comma 144 2" xfId="7532"/>
    <cellStyle name="Comma 145" xfId="7533"/>
    <cellStyle name="Comma 145 2" xfId="7534"/>
    <cellStyle name="Comma 146" xfId="7535"/>
    <cellStyle name="Comma 146 2" xfId="7536"/>
    <cellStyle name="Comma 147" xfId="7537"/>
    <cellStyle name="Comma 147 2" xfId="7538"/>
    <cellStyle name="Comma 148" xfId="7539"/>
    <cellStyle name="Comma 148 2" xfId="7540"/>
    <cellStyle name="Comma 149" xfId="7541"/>
    <cellStyle name="Comma 149 2" xfId="7542"/>
    <cellStyle name="Comma 15" xfId="7543"/>
    <cellStyle name="Comma 15 2" xfId="7544"/>
    <cellStyle name="Comma 15 2 2" xfId="7545"/>
    <cellStyle name="Comma 15 2_Observations" xfId="7546"/>
    <cellStyle name="Comma 15 3" xfId="7547"/>
    <cellStyle name="Comma 15_Observations" xfId="7548"/>
    <cellStyle name="Comma 150" xfId="7549"/>
    <cellStyle name="Comma 150 2" xfId="7550"/>
    <cellStyle name="Comma 151" xfId="7551"/>
    <cellStyle name="Comma 151 2" xfId="7552"/>
    <cellStyle name="Comma 152" xfId="7553"/>
    <cellStyle name="Comma 152 2" xfId="7554"/>
    <cellStyle name="Comma 153" xfId="7555"/>
    <cellStyle name="Comma 153 2" xfId="7556"/>
    <cellStyle name="Comma 154" xfId="7557"/>
    <cellStyle name="Comma 154 2" xfId="7558"/>
    <cellStyle name="Comma 155" xfId="7559"/>
    <cellStyle name="Comma 155 2" xfId="7560"/>
    <cellStyle name="Comma 156" xfId="7561"/>
    <cellStyle name="Comma 156 2" xfId="7562"/>
    <cellStyle name="Comma 157" xfId="7563"/>
    <cellStyle name="Comma 157 2" xfId="7564"/>
    <cellStyle name="Comma 158" xfId="7565"/>
    <cellStyle name="Comma 158 2" xfId="7566"/>
    <cellStyle name="Comma 159" xfId="7567"/>
    <cellStyle name="Comma 159 2" xfId="7568"/>
    <cellStyle name="Comma 16" xfId="7569"/>
    <cellStyle name="Comma 16 10" xfId="7570"/>
    <cellStyle name="Comma 16 2" xfId="7571"/>
    <cellStyle name="Comma 16 2 2" xfId="7572"/>
    <cellStyle name="Comma 16 2 2 2" xfId="7573"/>
    <cellStyle name="Comma 16 2 2 2 2" xfId="7574"/>
    <cellStyle name="Comma 16 2 2 2 3" xfId="7575"/>
    <cellStyle name="Comma 16 2 2 2 4" xfId="7576"/>
    <cellStyle name="Comma 16 2 2 3" xfId="7577"/>
    <cellStyle name="Comma 16 2 2 4" xfId="7578"/>
    <cellStyle name="Comma 16 2 2 5" xfId="7579"/>
    <cellStyle name="Comma 16 2 2 6" xfId="7580"/>
    <cellStyle name="Comma 16 2 3" xfId="7581"/>
    <cellStyle name="Comma 16 2 3 2" xfId="7582"/>
    <cellStyle name="Comma 16 2 3 3" xfId="7583"/>
    <cellStyle name="Comma 16 2 3 4" xfId="7584"/>
    <cellStyle name="Comma 16 2 4" xfId="7585"/>
    <cellStyle name="Comma 16 2 5" xfId="7586"/>
    <cellStyle name="Comma 16 2 6" xfId="7587"/>
    <cellStyle name="Comma 16 2 7" xfId="7588"/>
    <cellStyle name="Comma 16 2_Observations" xfId="7589"/>
    <cellStyle name="Comma 16 3" xfId="7590"/>
    <cellStyle name="Comma 16 3 2" xfId="7591"/>
    <cellStyle name="Comma 16 3 2 2" xfId="7592"/>
    <cellStyle name="Comma 16 3 2 3" xfId="7593"/>
    <cellStyle name="Comma 16 3 2 4" xfId="7594"/>
    <cellStyle name="Comma 16 3 3" xfId="7595"/>
    <cellStyle name="Comma 16 3 4" xfId="7596"/>
    <cellStyle name="Comma 16 3 5" xfId="7597"/>
    <cellStyle name="Comma 16 4" xfId="7598"/>
    <cellStyle name="Comma 16 4 2" xfId="7599"/>
    <cellStyle name="Comma 16 4 2 2" xfId="7600"/>
    <cellStyle name="Comma 16 4 2 3" xfId="7601"/>
    <cellStyle name="Comma 16 4 2 4" xfId="7602"/>
    <cellStyle name="Comma 16 4 3" xfId="7603"/>
    <cellStyle name="Comma 16 4 4" xfId="7604"/>
    <cellStyle name="Comma 16 4 5" xfId="7605"/>
    <cellStyle name="Comma 16 5" xfId="7606"/>
    <cellStyle name="Comma 16 5 2" xfId="7607"/>
    <cellStyle name="Comma 16 5 3" xfId="7608"/>
    <cellStyle name="Comma 16 5 4" xfId="7609"/>
    <cellStyle name="Comma 16 6" xfId="7610"/>
    <cellStyle name="Comma 16 7" xfId="7611"/>
    <cellStyle name="Comma 16 8" xfId="7612"/>
    <cellStyle name="Comma 16 9" xfId="7613"/>
    <cellStyle name="Comma 16_Observations" xfId="7614"/>
    <cellStyle name="Comma 160" xfId="7615"/>
    <cellStyle name="Comma 160 2" xfId="7616"/>
    <cellStyle name="Comma 161" xfId="7617"/>
    <cellStyle name="Comma 161 2" xfId="7618"/>
    <cellStyle name="Comma 162" xfId="7619"/>
    <cellStyle name="Comma 162 2" xfId="7620"/>
    <cellStyle name="Comma 163" xfId="7621"/>
    <cellStyle name="Comma 163 2" xfId="7622"/>
    <cellStyle name="Comma 164" xfId="7623"/>
    <cellStyle name="Comma 164 2" xfId="7624"/>
    <cellStyle name="Comma 165" xfId="7625"/>
    <cellStyle name="Comma 165 2" xfId="7626"/>
    <cellStyle name="Comma 166" xfId="7627"/>
    <cellStyle name="Comma 166 2" xfId="7628"/>
    <cellStyle name="Comma 167" xfId="7629"/>
    <cellStyle name="Comma 167 2" xfId="7630"/>
    <cellStyle name="Comma 168" xfId="7631"/>
    <cellStyle name="Comma 168 2" xfId="7632"/>
    <cellStyle name="Comma 169" xfId="7633"/>
    <cellStyle name="Comma 169 2" xfId="7634"/>
    <cellStyle name="Comma 17" xfId="7635"/>
    <cellStyle name="Comma 17 10" xfId="7636"/>
    <cellStyle name="Comma 17 2" xfId="7637"/>
    <cellStyle name="Comma 17 2 2" xfId="7638"/>
    <cellStyle name="Comma 17 2 2 2" xfId="7639"/>
    <cellStyle name="Comma 17 2 2 2 2" xfId="7640"/>
    <cellStyle name="Comma 17 2 2 2 3" xfId="7641"/>
    <cellStyle name="Comma 17 2 2 2 4" xfId="7642"/>
    <cellStyle name="Comma 17 2 2 3" xfId="7643"/>
    <cellStyle name="Comma 17 2 2 4" xfId="7644"/>
    <cellStyle name="Comma 17 2 2 5" xfId="7645"/>
    <cellStyle name="Comma 17 2 2 6" xfId="7646"/>
    <cellStyle name="Comma 17 2 3" xfId="7647"/>
    <cellStyle name="Comma 17 2 3 2" xfId="7648"/>
    <cellStyle name="Comma 17 2 3 2 2" xfId="7649"/>
    <cellStyle name="Comma 17 2 3 2 3" xfId="7650"/>
    <cellStyle name="Comma 17 2 3 2 4" xfId="7651"/>
    <cellStyle name="Comma 17 2 3 3" xfId="7652"/>
    <cellStyle name="Comma 17 2 3 4" xfId="7653"/>
    <cellStyle name="Comma 17 2 3 5" xfId="7654"/>
    <cellStyle name="Comma 17 2 4" xfId="7655"/>
    <cellStyle name="Comma 17 2 4 2" xfId="7656"/>
    <cellStyle name="Comma 17 2 4 3" xfId="7657"/>
    <cellStyle name="Comma 17 2 4 4" xfId="7658"/>
    <cellStyle name="Comma 17 2 5" xfId="7659"/>
    <cellStyle name="Comma 17 2 6" xfId="7660"/>
    <cellStyle name="Comma 17 2 7" xfId="7661"/>
    <cellStyle name="Comma 17 2 8" xfId="7662"/>
    <cellStyle name="Comma 17 2_Observations" xfId="7663"/>
    <cellStyle name="Comma 17 3" xfId="7664"/>
    <cellStyle name="Comma 17 3 2" xfId="7665"/>
    <cellStyle name="Comma 17 3 2 2" xfId="7666"/>
    <cellStyle name="Comma 17 3 2 3" xfId="7667"/>
    <cellStyle name="Comma 17 3 2 4" xfId="7668"/>
    <cellStyle name="Comma 17 3 3" xfId="7669"/>
    <cellStyle name="Comma 17 3 4" xfId="7670"/>
    <cellStyle name="Comma 17 3 5" xfId="7671"/>
    <cellStyle name="Comma 17 4" xfId="7672"/>
    <cellStyle name="Comma 17 4 2" xfId="7673"/>
    <cellStyle name="Comma 17 4 2 2" xfId="7674"/>
    <cellStyle name="Comma 17 4 2 3" xfId="7675"/>
    <cellStyle name="Comma 17 4 2 4" xfId="7676"/>
    <cellStyle name="Comma 17 4 3" xfId="7677"/>
    <cellStyle name="Comma 17 4 4" xfId="7678"/>
    <cellStyle name="Comma 17 4 5" xfId="7679"/>
    <cellStyle name="Comma 17 5" xfId="7680"/>
    <cellStyle name="Comma 17 5 2" xfId="7681"/>
    <cellStyle name="Comma 17 5 3" xfId="7682"/>
    <cellStyle name="Comma 17 5 4" xfId="7683"/>
    <cellStyle name="Comma 17 6" xfId="7684"/>
    <cellStyle name="Comma 17 7" xfId="7685"/>
    <cellStyle name="Comma 17 8" xfId="7686"/>
    <cellStyle name="Comma 17 9" xfId="7687"/>
    <cellStyle name="Comma 17_Observations" xfId="7688"/>
    <cellStyle name="Comma 170" xfId="7689"/>
    <cellStyle name="Comma 170 2" xfId="7690"/>
    <cellStyle name="Comma 171" xfId="7691"/>
    <cellStyle name="Comma 171 2" xfId="7692"/>
    <cellStyle name="Comma 172" xfId="7693"/>
    <cellStyle name="Comma 173" xfId="7694"/>
    <cellStyle name="Comma 174" xfId="7695"/>
    <cellStyle name="Comma 175" xfId="7696"/>
    <cellStyle name="Comma 176" xfId="7697"/>
    <cellStyle name="Comma 177" xfId="7698"/>
    <cellStyle name="Comma 178" xfId="7699"/>
    <cellStyle name="Comma 179" xfId="7700"/>
    <cellStyle name="Comma 18" xfId="7701"/>
    <cellStyle name="Comma 18 2" xfId="7702"/>
    <cellStyle name="Comma 18 2 2" xfId="7703"/>
    <cellStyle name="Comma 18 2_Observations" xfId="7704"/>
    <cellStyle name="Comma 18 3" xfId="7705"/>
    <cellStyle name="Comma 18_Observations" xfId="7706"/>
    <cellStyle name="Comma 180" xfId="7707"/>
    <cellStyle name="Comma 181" xfId="7708"/>
    <cellStyle name="Comma 182" xfId="7709"/>
    <cellStyle name="Comma 183" xfId="7710"/>
    <cellStyle name="Comma 184" xfId="7711"/>
    <cellStyle name="Comma 185" xfId="7712"/>
    <cellStyle name="Comma 186" xfId="7713"/>
    <cellStyle name="Comma 187" xfId="7714"/>
    <cellStyle name="Comma 188" xfId="7715"/>
    <cellStyle name="Comma 189" xfId="7716"/>
    <cellStyle name="Comma 19" xfId="7717"/>
    <cellStyle name="Comma 19 2" xfId="7718"/>
    <cellStyle name="Comma 19 2 2" xfId="7719"/>
    <cellStyle name="Comma 19 2 3" xfId="7720"/>
    <cellStyle name="Comma 19 2_Observations" xfId="7721"/>
    <cellStyle name="Comma 19 3" xfId="7722"/>
    <cellStyle name="Comma 19 4" xfId="7723"/>
    <cellStyle name="Comma 19_Observations" xfId="7724"/>
    <cellStyle name="Comma 190" xfId="7725"/>
    <cellStyle name="Comma 191" xfId="7726"/>
    <cellStyle name="Comma 192" xfId="7727"/>
    <cellStyle name="Comma 193" xfId="7728"/>
    <cellStyle name="Comma 194" xfId="7729"/>
    <cellStyle name="Comma 195" xfId="7730"/>
    <cellStyle name="Comma 196" xfId="7731"/>
    <cellStyle name="Comma 197" xfId="7732"/>
    <cellStyle name="Comma 198" xfId="7733"/>
    <cellStyle name="Comma 199" xfId="7734"/>
    <cellStyle name="Comma 2" xfId="26"/>
    <cellStyle name="Comma 2 10" xfId="7735"/>
    <cellStyle name="Comma 2 10 2" xfId="7736"/>
    <cellStyle name="Comma 2 10 2 2" xfId="7737"/>
    <cellStyle name="Comma 2 10 3" xfId="7738"/>
    <cellStyle name="Comma 2 11" xfId="7739"/>
    <cellStyle name="Comma 2 11 2" xfId="7740"/>
    <cellStyle name="Comma 2 12" xfId="7741"/>
    <cellStyle name="Comma 2 12 2" xfId="7742"/>
    <cellStyle name="Comma 2 13" xfId="7743"/>
    <cellStyle name="Comma 2 13 2" xfId="7744"/>
    <cellStyle name="Comma 2 14" xfId="7745"/>
    <cellStyle name="Comma 2 14 2" xfId="7746"/>
    <cellStyle name="Comma 2 15" xfId="7747"/>
    <cellStyle name="Comma 2 15 2" xfId="7748"/>
    <cellStyle name="Comma 2 16" xfId="7749"/>
    <cellStyle name="Comma 2 16 2" xfId="7750"/>
    <cellStyle name="Comma 2 17" xfId="7751"/>
    <cellStyle name="Comma 2 17 2" xfId="7752"/>
    <cellStyle name="Comma 2 18" xfId="7753"/>
    <cellStyle name="Comma 2 18 2" xfId="7754"/>
    <cellStyle name="Comma 2 19" xfId="7755"/>
    <cellStyle name="Comma 2 19 2" xfId="7756"/>
    <cellStyle name="Comma 2 2" xfId="7757"/>
    <cellStyle name="Comma 2 2 2" xfId="7758"/>
    <cellStyle name="Comma 2 2 2 2" xfId="7759"/>
    <cellStyle name="Comma 2 2 2 2 2" xfId="7760"/>
    <cellStyle name="Comma 2 2 2 2 2 2" xfId="7761"/>
    <cellStyle name="Comma 2 2 2 2 2_Observations" xfId="7762"/>
    <cellStyle name="Comma 2 2 2 2_Observations" xfId="7763"/>
    <cellStyle name="Comma 2 2 2 3" xfId="7764"/>
    <cellStyle name="Comma 2 2 2 3 2" xfId="7765"/>
    <cellStyle name="Comma 2 2 2 3 3" xfId="7766"/>
    <cellStyle name="Comma 2 2 2 4" xfId="7767"/>
    <cellStyle name="Comma 2 2 2 5" xfId="7768"/>
    <cellStyle name="Comma 2 2 2 6" xfId="7769"/>
    <cellStyle name="Comma 2 2 2_Observations" xfId="7770"/>
    <cellStyle name="Comma 2 2 3" xfId="7771"/>
    <cellStyle name="Comma 2 2 3 2" xfId="7772"/>
    <cellStyle name="Comma 2 2 4" xfId="7773"/>
    <cellStyle name="Comma 2 2 4 2" xfId="7774"/>
    <cellStyle name="Comma 2 2 5" xfId="7775"/>
    <cellStyle name="Comma 2 2 5 2" xfId="7776"/>
    <cellStyle name="Comma 2 2 5 3" xfId="7777"/>
    <cellStyle name="Comma 2 2 5 4" xfId="7778"/>
    <cellStyle name="Comma 2 2_Observations" xfId="7779"/>
    <cellStyle name="Comma 2 20" xfId="7780"/>
    <cellStyle name="Comma 2 21" xfId="7781"/>
    <cellStyle name="Comma 2 22" xfId="7782"/>
    <cellStyle name="Comma 2 3" xfId="7783"/>
    <cellStyle name="Comma 2 3 2" xfId="7784"/>
    <cellStyle name="Comma 2 3 2 2" xfId="7785"/>
    <cellStyle name="Comma 2 3 2 3" xfId="7786"/>
    <cellStyle name="Comma 2 3 3" xfId="7787"/>
    <cellStyle name="Comma 2 3 3 2" xfId="7788"/>
    <cellStyle name="Comma 2 3 3 3" xfId="7789"/>
    <cellStyle name="Comma 2 3 4" xfId="7790"/>
    <cellStyle name="Comma 2 3 5" xfId="7791"/>
    <cellStyle name="Comma 2 3_Observations" xfId="7792"/>
    <cellStyle name="Comma 2 4" xfId="7793"/>
    <cellStyle name="Comma 2 4 2" xfId="7794"/>
    <cellStyle name="Comma 2 4 2 2" xfId="7795"/>
    <cellStyle name="Comma 2 4 2 3" xfId="7796"/>
    <cellStyle name="Comma 2 4 3" xfId="7797"/>
    <cellStyle name="Comma 2 4 4" xfId="7798"/>
    <cellStyle name="Comma 2 5" xfId="7799"/>
    <cellStyle name="Comma 2 5 2" xfId="7800"/>
    <cellStyle name="Comma 2 5 2 2" xfId="7801"/>
    <cellStyle name="Comma 2 5 2 3" xfId="7802"/>
    <cellStyle name="Comma 2 6" xfId="7803"/>
    <cellStyle name="Comma 2 6 2" xfId="7804"/>
    <cellStyle name="Comma 2 7" xfId="7805"/>
    <cellStyle name="Comma 2 7 2" xfId="7806"/>
    <cellStyle name="Comma 2 8" xfId="7807"/>
    <cellStyle name="Comma 2 8 2" xfId="7808"/>
    <cellStyle name="Comma 2 9" xfId="7809"/>
    <cellStyle name="Comma 2 9 2" xfId="7810"/>
    <cellStyle name="Comma 2_Observations" xfId="7811"/>
    <cellStyle name="Comma 20" xfId="7812"/>
    <cellStyle name="Comma 20 2" xfId="7813"/>
    <cellStyle name="Comma 20 2 2" xfId="7814"/>
    <cellStyle name="Comma 20 2 3" xfId="7815"/>
    <cellStyle name="Comma 20 2_Observations" xfId="7816"/>
    <cellStyle name="Comma 20 3" xfId="7817"/>
    <cellStyle name="Comma 20 4" xfId="7818"/>
    <cellStyle name="Comma 20_Observations" xfId="7819"/>
    <cellStyle name="Comma 200" xfId="7820"/>
    <cellStyle name="Comma 201" xfId="7821"/>
    <cellStyle name="Comma 202" xfId="7822"/>
    <cellStyle name="Comma 203" xfId="7823"/>
    <cellStyle name="Comma 204" xfId="7824"/>
    <cellStyle name="Comma 205" xfId="7825"/>
    <cellStyle name="Comma 206" xfId="7826"/>
    <cellStyle name="Comma 207" xfId="7827"/>
    <cellStyle name="Comma 208" xfId="7828"/>
    <cellStyle name="Comma 209" xfId="7829"/>
    <cellStyle name="Comma 21" xfId="7830"/>
    <cellStyle name="Comma 21 2" xfId="7831"/>
    <cellStyle name="Comma 21 2 2" xfId="7832"/>
    <cellStyle name="Comma 21 2_Observations" xfId="7833"/>
    <cellStyle name="Comma 21 3" xfId="7834"/>
    <cellStyle name="Comma 21 4" xfId="7835"/>
    <cellStyle name="Comma 21_Observations" xfId="7836"/>
    <cellStyle name="Comma 210" xfId="7837"/>
    <cellStyle name="Comma 211" xfId="7838"/>
    <cellStyle name="Comma 212" xfId="7839"/>
    <cellStyle name="Comma 213" xfId="7840"/>
    <cellStyle name="Comma 214" xfId="7841"/>
    <cellStyle name="Comma 215" xfId="7842"/>
    <cellStyle name="Comma 216" xfId="7843"/>
    <cellStyle name="Comma 217" xfId="7844"/>
    <cellStyle name="Comma 218" xfId="7845"/>
    <cellStyle name="Comma 219" xfId="7846"/>
    <cellStyle name="Comma 22" xfId="7847"/>
    <cellStyle name="Comma 22 2" xfId="7848"/>
    <cellStyle name="Comma 22 2 2" xfId="7849"/>
    <cellStyle name="Comma 22 2_Observations" xfId="7850"/>
    <cellStyle name="Comma 22 3" xfId="7851"/>
    <cellStyle name="Comma 22 4" xfId="7852"/>
    <cellStyle name="Comma 22 5" xfId="7853"/>
    <cellStyle name="Comma 22 6" xfId="43"/>
    <cellStyle name="Comma 22_Observations" xfId="7854"/>
    <cellStyle name="Comma 220" xfId="7855"/>
    <cellStyle name="Comma 221" xfId="7856"/>
    <cellStyle name="Comma 222" xfId="7857"/>
    <cellStyle name="Comma 223" xfId="7858"/>
    <cellStyle name="Comma 224" xfId="7859"/>
    <cellStyle name="Comma 225" xfId="7860"/>
    <cellStyle name="Comma 226" xfId="7861"/>
    <cellStyle name="Comma 227" xfId="7862"/>
    <cellStyle name="Comma 228" xfId="7863"/>
    <cellStyle name="Comma 229" xfId="7864"/>
    <cellStyle name="Comma 23" xfId="7865"/>
    <cellStyle name="Comma 23 2" xfId="7866"/>
    <cellStyle name="Comma 23 3" xfId="7867"/>
    <cellStyle name="Comma 23_Observations" xfId="7868"/>
    <cellStyle name="Comma 230" xfId="7869"/>
    <cellStyle name="Comma 231" xfId="7870"/>
    <cellStyle name="Comma 232" xfId="7871"/>
    <cellStyle name="Comma 233" xfId="7872"/>
    <cellStyle name="Comma 234" xfId="7873"/>
    <cellStyle name="Comma 235" xfId="7874"/>
    <cellStyle name="Comma 236" xfId="7875"/>
    <cellStyle name="Comma 237" xfId="7876"/>
    <cellStyle name="Comma 238" xfId="7877"/>
    <cellStyle name="Comma 239" xfId="7878"/>
    <cellStyle name="Comma 24" xfId="7879"/>
    <cellStyle name="Comma 24 2" xfId="7880"/>
    <cellStyle name="Comma 240" xfId="7881"/>
    <cellStyle name="Comma 241" xfId="7882"/>
    <cellStyle name="Comma 242" xfId="7883"/>
    <cellStyle name="Comma 243" xfId="7884"/>
    <cellStyle name="Comma 244" xfId="7885"/>
    <cellStyle name="Comma 245" xfId="7886"/>
    <cellStyle name="Comma 246" xfId="7887"/>
    <cellStyle name="Comma 247" xfId="7888"/>
    <cellStyle name="Comma 248" xfId="7889"/>
    <cellStyle name="Comma 249" xfId="7890"/>
    <cellStyle name="Comma 25" xfId="7891"/>
    <cellStyle name="Comma 25 2" xfId="7892"/>
    <cellStyle name="Comma 25_Observations" xfId="7893"/>
    <cellStyle name="Comma 250" xfId="7894"/>
    <cellStyle name="Comma 251" xfId="7895"/>
    <cellStyle name="Comma 252" xfId="7896"/>
    <cellStyle name="Comma 253" xfId="7897"/>
    <cellStyle name="Comma 254" xfId="7898"/>
    <cellStyle name="Comma 255" xfId="7899"/>
    <cellStyle name="Comma 256" xfId="7900"/>
    <cellStyle name="Comma 257" xfId="7901"/>
    <cellStyle name="Comma 258" xfId="7902"/>
    <cellStyle name="Comma 259" xfId="7903"/>
    <cellStyle name="Comma 26" xfId="7904"/>
    <cellStyle name="Comma 27" xfId="7905"/>
    <cellStyle name="Comma 28" xfId="7906"/>
    <cellStyle name="Comma 29" xfId="7907"/>
    <cellStyle name="Comma 3" xfId="27"/>
    <cellStyle name="Comma 3 2" xfId="28"/>
    <cellStyle name="Comma 3 2 2" xfId="7908"/>
    <cellStyle name="Comma 3 2 2 2" xfId="7909"/>
    <cellStyle name="Comma 3 2 2 2 2" xfId="7910"/>
    <cellStyle name="Comma 3 2 2 2_Observations" xfId="7911"/>
    <cellStyle name="Comma 3 2 2 3" xfId="7912"/>
    <cellStyle name="Comma 3 2 2 4" xfId="7913"/>
    <cellStyle name="Comma 3 2 2_Observations" xfId="7914"/>
    <cellStyle name="Comma 3 2 3" xfId="7915"/>
    <cellStyle name="Comma 3 2 3 2" xfId="7916"/>
    <cellStyle name="Comma 3 2 4" xfId="7917"/>
    <cellStyle name="Comma 3 2 5" xfId="7918"/>
    <cellStyle name="Comma 3 2 6" xfId="7919"/>
    <cellStyle name="Comma 3 2_Observations" xfId="7920"/>
    <cellStyle name="Comma 3 3" xfId="7921"/>
    <cellStyle name="Comma 3 3 2" xfId="7922"/>
    <cellStyle name="Comma 3 3 2 2" xfId="7923"/>
    <cellStyle name="Comma 3 4" xfId="7924"/>
    <cellStyle name="Comma 3 4 2" xfId="7925"/>
    <cellStyle name="Comma 3 4 3" xfId="7926"/>
    <cellStyle name="Comma 3 5" xfId="7927"/>
    <cellStyle name="Comma 3 6" xfId="7928"/>
    <cellStyle name="Comma 3 7" xfId="7929"/>
    <cellStyle name="Comma 3*" xfId="7930"/>
    <cellStyle name="Comma 3* 2" xfId="7931"/>
    <cellStyle name="Comma 3* 3" xfId="7932"/>
    <cellStyle name="Comma 3*_Observations" xfId="7933"/>
    <cellStyle name="Comma 3_Observations" xfId="7934"/>
    <cellStyle name="Comma 30" xfId="7935"/>
    <cellStyle name="Comma 31" xfId="7936"/>
    <cellStyle name="Comma 32" xfId="7937"/>
    <cellStyle name="Comma 33" xfId="7938"/>
    <cellStyle name="Comma 34" xfId="7939"/>
    <cellStyle name="Comma 35" xfId="7940"/>
    <cellStyle name="Comma 36" xfId="7941"/>
    <cellStyle name="Comma 37" xfId="7942"/>
    <cellStyle name="Comma 38" xfId="7943"/>
    <cellStyle name="Comma 39" xfId="7944"/>
    <cellStyle name="Comma 4" xfId="29"/>
    <cellStyle name="Comma 4 2" xfId="7945"/>
    <cellStyle name="Comma 4 2 2" xfId="7946"/>
    <cellStyle name="Comma 4 2 3" xfId="7947"/>
    <cellStyle name="Comma 4 2 4" xfId="7948"/>
    <cellStyle name="Comma 4 2 5" xfId="7949"/>
    <cellStyle name="Comma 4 3" xfId="7950"/>
    <cellStyle name="Comma 4 3 2" xfId="7951"/>
    <cellStyle name="Comma 4 4" xfId="7952"/>
    <cellStyle name="Comma 4 4 2" xfId="7953"/>
    <cellStyle name="Comma 4 4 3" xfId="7954"/>
    <cellStyle name="Comma 4 4 4" xfId="7955"/>
    <cellStyle name="Comma 4 5" xfId="7956"/>
    <cellStyle name="Comma 4_Observations" xfId="7957"/>
    <cellStyle name="Comma 40" xfId="7958"/>
    <cellStyle name="Comma 41" xfId="7959"/>
    <cellStyle name="Comma 42" xfId="7960"/>
    <cellStyle name="Comma 42 2" xfId="7961"/>
    <cellStyle name="Comma 42 3" xfId="7962"/>
    <cellStyle name="Comma 42_Observations" xfId="7963"/>
    <cellStyle name="Comma 43" xfId="7964"/>
    <cellStyle name="Comma 43 2" xfId="7965"/>
    <cellStyle name="Comma 43 3" xfId="7966"/>
    <cellStyle name="Comma 43_Observations" xfId="7967"/>
    <cellStyle name="Comma 44" xfId="7968"/>
    <cellStyle name="Comma 44 2" xfId="7969"/>
    <cellStyle name="Comma 44 3" xfId="7970"/>
    <cellStyle name="Comma 44_Observations" xfId="7971"/>
    <cellStyle name="Comma 45" xfId="7972"/>
    <cellStyle name="Comma 46" xfId="7973"/>
    <cellStyle name="Comma 47" xfId="7974"/>
    <cellStyle name="Comma 48" xfId="7975"/>
    <cellStyle name="Comma 49" xfId="7976"/>
    <cellStyle name="Comma 5" xfId="7977"/>
    <cellStyle name="Comma 5 2" xfId="7978"/>
    <cellStyle name="Comma 5 2 2" xfId="7979"/>
    <cellStyle name="Comma 5 2 3" xfId="7980"/>
    <cellStyle name="Comma 5 3" xfId="7981"/>
    <cellStyle name="Comma 5 3 2" xfId="7982"/>
    <cellStyle name="Comma 5 3 3" xfId="7983"/>
    <cellStyle name="Comma 5 4" xfId="7984"/>
    <cellStyle name="Comma 5 5" xfId="7985"/>
    <cellStyle name="Comma 5_Observations" xfId="7986"/>
    <cellStyle name="Comma 50" xfId="7987"/>
    <cellStyle name="Comma 51" xfId="7988"/>
    <cellStyle name="Comma 52" xfId="7989"/>
    <cellStyle name="Comma 53" xfId="7990"/>
    <cellStyle name="Comma 54" xfId="7991"/>
    <cellStyle name="Comma 55" xfId="7992"/>
    <cellStyle name="Comma 56" xfId="7993"/>
    <cellStyle name="Comma 57" xfId="7994"/>
    <cellStyle name="Comma 58" xfId="7995"/>
    <cellStyle name="Comma 59" xfId="7996"/>
    <cellStyle name="Comma 6" xfId="7997"/>
    <cellStyle name="Comma 6 2" xfId="7998"/>
    <cellStyle name="Comma 6 2 2" xfId="7999"/>
    <cellStyle name="Comma 6 2 2 2" xfId="8000"/>
    <cellStyle name="Comma 6 2 3" xfId="8001"/>
    <cellStyle name="Comma 6 2 3 2" xfId="8002"/>
    <cellStyle name="Comma 6 2 4" xfId="8003"/>
    <cellStyle name="Comma 6 2 5" xfId="8004"/>
    <cellStyle name="Comma 6 3" xfId="8005"/>
    <cellStyle name="Comma 6 3 2" xfId="8006"/>
    <cellStyle name="Comma 6 3 3" xfId="8007"/>
    <cellStyle name="Comma 6 3 4" xfId="8008"/>
    <cellStyle name="Comma 6 4" xfId="8009"/>
    <cellStyle name="Comma 6 4 2" xfId="8010"/>
    <cellStyle name="Comma 6 4 2 2" xfId="8011"/>
    <cellStyle name="Comma 6 4 3" xfId="8012"/>
    <cellStyle name="Comma 6 4 4" xfId="8013"/>
    <cellStyle name="Comma 6 4 5" xfId="8014"/>
    <cellStyle name="Comma 6 5" xfId="8015"/>
    <cellStyle name="Comma 6 6" xfId="8016"/>
    <cellStyle name="Comma 6_Observations" xfId="8017"/>
    <cellStyle name="Comma 60" xfId="8018"/>
    <cellStyle name="Comma 61" xfId="8019"/>
    <cellStyle name="Comma 62" xfId="8020"/>
    <cellStyle name="Comma 63" xfId="8021"/>
    <cellStyle name="Comma 64" xfId="8022"/>
    <cellStyle name="Comma 65" xfId="8023"/>
    <cellStyle name="Comma 66" xfId="8024"/>
    <cellStyle name="Comma 67" xfId="8025"/>
    <cellStyle name="Comma 68" xfId="8026"/>
    <cellStyle name="Comma 69" xfId="8027"/>
    <cellStyle name="Comma 7" xfId="8028"/>
    <cellStyle name="Comma 7 2" xfId="8029"/>
    <cellStyle name="Comma 7 2 2" xfId="8030"/>
    <cellStyle name="Comma 7 2 3" xfId="8031"/>
    <cellStyle name="Comma 7 3" xfId="8032"/>
    <cellStyle name="Comma 7 4" xfId="8033"/>
    <cellStyle name="Comma 7 5" xfId="8034"/>
    <cellStyle name="Comma 7_Observations" xfId="8035"/>
    <cellStyle name="Comma 70" xfId="8036"/>
    <cellStyle name="Comma 71" xfId="8037"/>
    <cellStyle name="Comma 72" xfId="8038"/>
    <cellStyle name="Comma 73" xfId="8039"/>
    <cellStyle name="Comma 74" xfId="8040"/>
    <cellStyle name="Comma 75" xfId="8041"/>
    <cellStyle name="Comma 76" xfId="8042"/>
    <cellStyle name="Comma 77" xfId="8043"/>
    <cellStyle name="Comma 78" xfId="8044"/>
    <cellStyle name="Comma 79" xfId="8045"/>
    <cellStyle name="Comma 8" xfId="8046"/>
    <cellStyle name="Comma 8 2" xfId="8047"/>
    <cellStyle name="Comma 8 2 2" xfId="8048"/>
    <cellStyle name="Comma 8 3" xfId="8049"/>
    <cellStyle name="Comma 8 3 2" xfId="8050"/>
    <cellStyle name="Comma 8 4" xfId="8051"/>
    <cellStyle name="Comma 8_Observations" xfId="8052"/>
    <cellStyle name="Comma 80" xfId="8053"/>
    <cellStyle name="Comma 81" xfId="8054"/>
    <cellStyle name="Comma 82" xfId="8055"/>
    <cellStyle name="Comma 83" xfId="8056"/>
    <cellStyle name="Comma 84" xfId="8057"/>
    <cellStyle name="Comma 85" xfId="8058"/>
    <cellStyle name="Comma 86" xfId="8059"/>
    <cellStyle name="Comma 87" xfId="8060"/>
    <cellStyle name="Comma 88" xfId="8061"/>
    <cellStyle name="Comma 89" xfId="8062"/>
    <cellStyle name="Comma 9" xfId="8063"/>
    <cellStyle name="Comma 9 2" xfId="8064"/>
    <cellStyle name="Comma 9 2 2" xfId="8065"/>
    <cellStyle name="Comma 9 2 2 2" xfId="8066"/>
    <cellStyle name="Comma 9 2 2 2 2" xfId="8067"/>
    <cellStyle name="Comma 9 2 2 2 3" xfId="8068"/>
    <cellStyle name="Comma 9 2 2 3" xfId="8069"/>
    <cellStyle name="Comma 9 2 2 4" xfId="8070"/>
    <cellStyle name="Comma 9 2 3" xfId="8071"/>
    <cellStyle name="Comma 9 2 3 2" xfId="8072"/>
    <cellStyle name="Comma 9 2 3 2 2" xfId="8073"/>
    <cellStyle name="Comma 9 2 3 2 3" xfId="8074"/>
    <cellStyle name="Comma 9 2 3 3" xfId="8075"/>
    <cellStyle name="Comma 9 2 3 4" xfId="8076"/>
    <cellStyle name="Comma 9 2 4" xfId="8077"/>
    <cellStyle name="Comma 9 2 4 2" xfId="8078"/>
    <cellStyle name="Comma 9 2 4 3" xfId="8079"/>
    <cellStyle name="Comma 9 2 5" xfId="8080"/>
    <cellStyle name="Comma 9 2 6" xfId="8081"/>
    <cellStyle name="Comma 9 2 7" xfId="8082"/>
    <cellStyle name="Comma 9 3" xfId="8083"/>
    <cellStyle name="Comma 9 3 2" xfId="8084"/>
    <cellStyle name="Comma 9 4" xfId="8085"/>
    <cellStyle name="Comma 9 4 2" xfId="8086"/>
    <cellStyle name="Comma 9 4 2 2" xfId="8087"/>
    <cellStyle name="Comma 9 4 2 2 2" xfId="8088"/>
    <cellStyle name="Comma 9 4 2 2 3" xfId="8089"/>
    <cellStyle name="Comma 9 4 2 3" xfId="8090"/>
    <cellStyle name="Comma 9 4 2 4" xfId="8091"/>
    <cellStyle name="Comma 9 4 3" xfId="8092"/>
    <cellStyle name="Comma 9 4 3 2" xfId="8093"/>
    <cellStyle name="Comma 9 4 3 2 2" xfId="8094"/>
    <cellStyle name="Comma 9 4 3 2 3" xfId="8095"/>
    <cellStyle name="Comma 9 4 3 3" xfId="8096"/>
    <cellStyle name="Comma 9 4 3 4" xfId="8097"/>
    <cellStyle name="Comma 9 4 4" xfId="8098"/>
    <cellStyle name="Comma 9 4 4 2" xfId="8099"/>
    <cellStyle name="Comma 9 4 4 3" xfId="8100"/>
    <cellStyle name="Comma 9 4 5" xfId="8101"/>
    <cellStyle name="Comma 9 4 6" xfId="8102"/>
    <cellStyle name="Comma 9 5" xfId="8103"/>
    <cellStyle name="Comma 9 5 2" xfId="8104"/>
    <cellStyle name="Comma 9_Observations" xfId="8105"/>
    <cellStyle name="Comma 90" xfId="8106"/>
    <cellStyle name="Comma 91" xfId="8107"/>
    <cellStyle name="Comma 92" xfId="8108"/>
    <cellStyle name="Comma 93" xfId="8109"/>
    <cellStyle name="Comma 94" xfId="8110"/>
    <cellStyle name="Comma 95" xfId="8111"/>
    <cellStyle name="Comma 96" xfId="8112"/>
    <cellStyle name="Comma 97" xfId="8113"/>
    <cellStyle name="Comma 98" xfId="8114"/>
    <cellStyle name="Comma 99" xfId="8115"/>
    <cellStyle name="comma zerodec" xfId="8116"/>
    <cellStyle name="Comma*" xfId="8117"/>
    <cellStyle name="Comma* 2" xfId="8118"/>
    <cellStyle name="Comma* 3" xfId="8119"/>
    <cellStyle name="Comma*_Observations" xfId="8120"/>
    <cellStyle name="Comma[1]" xfId="8121"/>
    <cellStyle name="Comma0" xfId="3"/>
    <cellStyle name="Comma0 2" xfId="8122"/>
    <cellStyle name="Comma0 3" xfId="8123"/>
    <cellStyle name="Comma0_Observations" xfId="8124"/>
    <cellStyle name="Comma1 - Style1" xfId="8125"/>
    <cellStyle name="Comma1 - Style1 2" xfId="8126"/>
    <cellStyle name="Comma1 - Style1 3" xfId="8127"/>
    <cellStyle name="Comma1 - Style1_Observations" xfId="8128"/>
    <cellStyle name="commas" xfId="8129"/>
    <cellStyle name="commas 2" xfId="8130"/>
    <cellStyle name="commas 3" xfId="8131"/>
    <cellStyle name="commas_Observations" xfId="8132"/>
    <cellStyle name="CommaZero" xfId="8133"/>
    <cellStyle name="Comment" xfId="8134"/>
    <cellStyle name="Company Name" xfId="8135"/>
    <cellStyle name="Complete MIL Header" xfId="8136"/>
    <cellStyle name="Complete MIL Header 2" xfId="8137"/>
    <cellStyle name="Complete MIL Header 3" xfId="8138"/>
    <cellStyle name="Complete MIL Header 4" xfId="8139"/>
    <cellStyle name="Complete MIL Header 5" xfId="8140"/>
    <cellStyle name="Complete MIL Header_Observations" xfId="8141"/>
    <cellStyle name="Copied" xfId="4"/>
    <cellStyle name="Copied 2" xfId="8142"/>
    <cellStyle name="Copied 3" xfId="8143"/>
    <cellStyle name="Copied_Observations" xfId="8144"/>
    <cellStyle name="Curren - Style2" xfId="8145"/>
    <cellStyle name="Curren - Style2 2" xfId="8146"/>
    <cellStyle name="Curren - Style2 3" xfId="8147"/>
    <cellStyle name="Curren - Style2_Observations" xfId="8148"/>
    <cellStyle name="Currency" xfId="5" builtinId="4"/>
    <cellStyle name="Currency (0)" xfId="8149"/>
    <cellStyle name="Currency (2)" xfId="8150"/>
    <cellStyle name="Currency [0] 2" xfId="8151"/>
    <cellStyle name="Currency [0] 3" xfId="8152"/>
    <cellStyle name="Currency [1]" xfId="8153"/>
    <cellStyle name="Currency [1] 2" xfId="8154"/>
    <cellStyle name="Currency [1] 3" xfId="8155"/>
    <cellStyle name="Currency [1]_Observations" xfId="8156"/>
    <cellStyle name="Currency [2]" xfId="8157"/>
    <cellStyle name="Currency [2] 2" xfId="8158"/>
    <cellStyle name="Currency [3]" xfId="8159"/>
    <cellStyle name="Currency [3] 2" xfId="8160"/>
    <cellStyle name="Currency [3] 2 2" xfId="8161"/>
    <cellStyle name="Currency [3] 2_Observations" xfId="8162"/>
    <cellStyle name="Currency [3] 3" xfId="8163"/>
    <cellStyle name="Currency [3] 3 2" xfId="8164"/>
    <cellStyle name="Currency [3] 3_Observations" xfId="8165"/>
    <cellStyle name="Currency [3]_Observations" xfId="8166"/>
    <cellStyle name="Currency 0" xfId="8167"/>
    <cellStyle name="Currency 0 2" xfId="8168"/>
    <cellStyle name="Currency 10" xfId="46"/>
    <cellStyle name="Currency 10 2" xfId="8169"/>
    <cellStyle name="Currency 10 2 2" xfId="8170"/>
    <cellStyle name="Currency 10 2 2 2" xfId="8171"/>
    <cellStyle name="Currency 10 2 2 2 2" xfId="8172"/>
    <cellStyle name="Currency 10 2 2 2 3" xfId="8173"/>
    <cellStyle name="Currency 10 2 2 3" xfId="8174"/>
    <cellStyle name="Currency 10 2 2 4" xfId="8175"/>
    <cellStyle name="Currency 10 2 3" xfId="8176"/>
    <cellStyle name="Currency 10 2 3 2" xfId="8177"/>
    <cellStyle name="Currency 10 2 3 2 2" xfId="8178"/>
    <cellStyle name="Currency 10 2 3 2 3" xfId="8179"/>
    <cellStyle name="Currency 10 2 3 3" xfId="8180"/>
    <cellStyle name="Currency 10 2 3 4" xfId="8181"/>
    <cellStyle name="Currency 10 2 4" xfId="8182"/>
    <cellStyle name="Currency 10 2 4 2" xfId="8183"/>
    <cellStyle name="Currency 10 2 4 3" xfId="8184"/>
    <cellStyle name="Currency 10 2 5" xfId="8185"/>
    <cellStyle name="Currency 10 2 6" xfId="8186"/>
    <cellStyle name="Currency 10 3" xfId="8187"/>
    <cellStyle name="Currency 10 3 2" xfId="8188"/>
    <cellStyle name="Currency 10 3 2 2" xfId="8189"/>
    <cellStyle name="Currency 10 3 2 3" xfId="8190"/>
    <cellStyle name="Currency 10 3 3" xfId="8191"/>
    <cellStyle name="Currency 10 3 4" xfId="8192"/>
    <cellStyle name="Currency 10 4" xfId="8193"/>
    <cellStyle name="Currency 10 4 2" xfId="8194"/>
    <cellStyle name="Currency 10 4 2 2" xfId="8195"/>
    <cellStyle name="Currency 10 4 2 3" xfId="8196"/>
    <cellStyle name="Currency 10 4 3" xfId="8197"/>
    <cellStyle name="Currency 10 4 4" xfId="8198"/>
    <cellStyle name="Currency 10 5" xfId="8199"/>
    <cellStyle name="Currency 10 5 2" xfId="8200"/>
    <cellStyle name="Currency 10 5 3" xfId="8201"/>
    <cellStyle name="Currency 10 6" xfId="8202"/>
    <cellStyle name="Currency 10 7" xfId="8203"/>
    <cellStyle name="Currency 10_Observations" xfId="8204"/>
    <cellStyle name="Currency 100" xfId="8205"/>
    <cellStyle name="Currency 101" xfId="8206"/>
    <cellStyle name="Currency 102" xfId="8207"/>
    <cellStyle name="Currency 103" xfId="8208"/>
    <cellStyle name="Currency 104" xfId="8209"/>
    <cellStyle name="Currency 105" xfId="8210"/>
    <cellStyle name="Currency 106" xfId="8211"/>
    <cellStyle name="Currency 107" xfId="8212"/>
    <cellStyle name="Currency 108" xfId="8213"/>
    <cellStyle name="Currency 109" xfId="8214"/>
    <cellStyle name="Currency 11" xfId="8215"/>
    <cellStyle name="Currency 11 2" xfId="8216"/>
    <cellStyle name="Currency 11 2 2" xfId="8217"/>
    <cellStyle name="Currency 11 2 2 2" xfId="8218"/>
    <cellStyle name="Currency 11 2 2 3" xfId="8219"/>
    <cellStyle name="Currency 11 2 3" xfId="8220"/>
    <cellStyle name="Currency 11 2 4" xfId="8221"/>
    <cellStyle name="Currency 11 3" xfId="8222"/>
    <cellStyle name="Currency 11 3 2" xfId="8223"/>
    <cellStyle name="Currency 11 3 2 2" xfId="8224"/>
    <cellStyle name="Currency 11 3 2 3" xfId="8225"/>
    <cellStyle name="Currency 11 3 3" xfId="8226"/>
    <cellStyle name="Currency 11 3 4" xfId="8227"/>
    <cellStyle name="Currency 11 4" xfId="8228"/>
    <cellStyle name="Currency 11 4 2" xfId="8229"/>
    <cellStyle name="Currency 11 4 3" xfId="8230"/>
    <cellStyle name="Currency 11 5" xfId="8231"/>
    <cellStyle name="Currency 11 6" xfId="8232"/>
    <cellStyle name="Currency 11_Observations" xfId="8233"/>
    <cellStyle name="Currency 110" xfId="8234"/>
    <cellStyle name="Currency 111" xfId="8235"/>
    <cellStyle name="Currency 112" xfId="8236"/>
    <cellStyle name="Currency 113" xfId="8237"/>
    <cellStyle name="Currency 114" xfId="8238"/>
    <cellStyle name="Currency 115" xfId="8239"/>
    <cellStyle name="Currency 116" xfId="8240"/>
    <cellStyle name="Currency 117" xfId="8241"/>
    <cellStyle name="Currency 118" xfId="8242"/>
    <cellStyle name="Currency 119" xfId="8243"/>
    <cellStyle name="Currency 12" xfId="8244"/>
    <cellStyle name="Currency 12 2" xfId="8245"/>
    <cellStyle name="Currency 12 3" xfId="8246"/>
    <cellStyle name="Currency 12_Observations" xfId="8247"/>
    <cellStyle name="Currency 120" xfId="8248"/>
    <cellStyle name="Currency 121" xfId="8249"/>
    <cellStyle name="Currency 122" xfId="8250"/>
    <cellStyle name="Currency 123" xfId="8251"/>
    <cellStyle name="Currency 124" xfId="8252"/>
    <cellStyle name="Currency 125" xfId="8253"/>
    <cellStyle name="Currency 126" xfId="8254"/>
    <cellStyle name="Currency 127" xfId="8255"/>
    <cellStyle name="Currency 128" xfId="8256"/>
    <cellStyle name="Currency 129" xfId="8257"/>
    <cellStyle name="Currency 13" xfId="8258"/>
    <cellStyle name="Currency 13 2" xfId="8259"/>
    <cellStyle name="Currency 13 2 2" xfId="8260"/>
    <cellStyle name="Currency 13 3" xfId="8261"/>
    <cellStyle name="Currency 13 4" xfId="8262"/>
    <cellStyle name="Currency 13_Observations" xfId="8263"/>
    <cellStyle name="Currency 130" xfId="8264"/>
    <cellStyle name="Currency 131" xfId="8265"/>
    <cellStyle name="Currency 132" xfId="8266"/>
    <cellStyle name="Currency 133" xfId="8267"/>
    <cellStyle name="Currency 134" xfId="8268"/>
    <cellStyle name="Currency 135" xfId="8269"/>
    <cellStyle name="Currency 136" xfId="8270"/>
    <cellStyle name="Currency 137" xfId="8271"/>
    <cellStyle name="Currency 138" xfId="8272"/>
    <cellStyle name="Currency 139" xfId="8273"/>
    <cellStyle name="Currency 14" xfId="8274"/>
    <cellStyle name="Currency 14 2" xfId="8275"/>
    <cellStyle name="Currency 14 2 2" xfId="8276"/>
    <cellStyle name="Currency 14 3" xfId="8277"/>
    <cellStyle name="Currency 14 4" xfId="8278"/>
    <cellStyle name="Currency 14_Observations" xfId="8279"/>
    <cellStyle name="Currency 140" xfId="8280"/>
    <cellStyle name="Currency 141" xfId="8281"/>
    <cellStyle name="Currency 142" xfId="8282"/>
    <cellStyle name="Currency 143" xfId="8283"/>
    <cellStyle name="Currency 144" xfId="8284"/>
    <cellStyle name="Currency 145" xfId="8285"/>
    <cellStyle name="Currency 146" xfId="8286"/>
    <cellStyle name="Currency 147" xfId="8287"/>
    <cellStyle name="Currency 148" xfId="8288"/>
    <cellStyle name="Currency 149" xfId="8289"/>
    <cellStyle name="Currency 15" xfId="8290"/>
    <cellStyle name="Currency 15 2" xfId="8291"/>
    <cellStyle name="Currency 15 3" xfId="8292"/>
    <cellStyle name="Currency 15_Observations" xfId="8293"/>
    <cellStyle name="Currency 150" xfId="8294"/>
    <cellStyle name="Currency 151" xfId="8295"/>
    <cellStyle name="Currency 152" xfId="8296"/>
    <cellStyle name="Currency 153" xfId="8297"/>
    <cellStyle name="Currency 154" xfId="8298"/>
    <cellStyle name="Currency 155" xfId="8299"/>
    <cellStyle name="Currency 156" xfId="8300"/>
    <cellStyle name="Currency 157" xfId="8301"/>
    <cellStyle name="Currency 158" xfId="8302"/>
    <cellStyle name="Currency 159" xfId="8303"/>
    <cellStyle name="Currency 16" xfId="8304"/>
    <cellStyle name="Currency 16 2" xfId="8305"/>
    <cellStyle name="Currency 16 3" xfId="8306"/>
    <cellStyle name="Currency 16 4" xfId="8307"/>
    <cellStyle name="Currency 16_Observations" xfId="8308"/>
    <cellStyle name="Currency 160" xfId="8309"/>
    <cellStyle name="Currency 161" xfId="8310"/>
    <cellStyle name="Currency 162" xfId="8311"/>
    <cellStyle name="Currency 163" xfId="8312"/>
    <cellStyle name="Currency 164" xfId="8313"/>
    <cellStyle name="Currency 165" xfId="8314"/>
    <cellStyle name="Currency 166" xfId="8315"/>
    <cellStyle name="Currency 17" xfId="8316"/>
    <cellStyle name="Currency 17 2" xfId="8317"/>
    <cellStyle name="Currency 17 3" xfId="8318"/>
    <cellStyle name="Currency 17_Observations" xfId="8319"/>
    <cellStyle name="Currency 18" xfId="8320"/>
    <cellStyle name="Currency 18 2" xfId="8321"/>
    <cellStyle name="Currency 18 3" xfId="8322"/>
    <cellStyle name="Currency 18 4" xfId="8323"/>
    <cellStyle name="Currency 18_Observations" xfId="8324"/>
    <cellStyle name="Currency 19" xfId="8325"/>
    <cellStyle name="Currency 19 2" xfId="8326"/>
    <cellStyle name="Currency 19 3" xfId="42"/>
    <cellStyle name="Currency 2" xfId="6"/>
    <cellStyle name="Currency 2 10" xfId="8327"/>
    <cellStyle name="Currency 2 10 2" xfId="8328"/>
    <cellStyle name="Currency 2 11" xfId="8329"/>
    <cellStyle name="Currency 2 11 2" xfId="8330"/>
    <cellStyle name="Currency 2 12" xfId="8331"/>
    <cellStyle name="Currency 2 12 2" xfId="8332"/>
    <cellStyle name="Currency 2 13" xfId="8333"/>
    <cellStyle name="Currency 2 13 2" xfId="8334"/>
    <cellStyle name="Currency 2 14" xfId="8335"/>
    <cellStyle name="Currency 2 14 2" xfId="8336"/>
    <cellStyle name="Currency 2 15" xfId="8337"/>
    <cellStyle name="Currency 2 15 2" xfId="8338"/>
    <cellStyle name="Currency 2 16" xfId="8339"/>
    <cellStyle name="Currency 2 16 2" xfId="8340"/>
    <cellStyle name="Currency 2 17" xfId="8341"/>
    <cellStyle name="Currency 2 17 2" xfId="8342"/>
    <cellStyle name="Currency 2 18" xfId="8343"/>
    <cellStyle name="Currency 2 18 2" xfId="8344"/>
    <cellStyle name="Currency 2 19" xfId="8345"/>
    <cellStyle name="Currency 2 19 2" xfId="8346"/>
    <cellStyle name="Currency 2 2" xfId="8347"/>
    <cellStyle name="Currency 2 2 2" xfId="8348"/>
    <cellStyle name="Currency 2 2 2 2" xfId="8349"/>
    <cellStyle name="Currency 2 2 2_Observations" xfId="8350"/>
    <cellStyle name="Currency 2 2 3" xfId="8351"/>
    <cellStyle name="Currency 2 2_Observations" xfId="8352"/>
    <cellStyle name="Currency 2 20" xfId="8353"/>
    <cellStyle name="Currency 2 20 2" xfId="8354"/>
    <cellStyle name="Currency 2 21" xfId="8355"/>
    <cellStyle name="Currency 2 21 2" xfId="8356"/>
    <cellStyle name="Currency 2 22" xfId="8357"/>
    <cellStyle name="Currency 2 3" xfId="8358"/>
    <cellStyle name="Currency 2 3 2" xfId="8359"/>
    <cellStyle name="Currency 2 3 2 2" xfId="8360"/>
    <cellStyle name="Currency 2 3 3" xfId="8361"/>
    <cellStyle name="Currency 2 3_Observations" xfId="8362"/>
    <cellStyle name="Currency 2 4" xfId="8363"/>
    <cellStyle name="Currency 2 4 2" xfId="8364"/>
    <cellStyle name="Currency 2 5" xfId="8365"/>
    <cellStyle name="Currency 2 5 2" xfId="8366"/>
    <cellStyle name="Currency 2 6" xfId="8367"/>
    <cellStyle name="Currency 2 6 2" xfId="8368"/>
    <cellStyle name="Currency 2 7" xfId="8369"/>
    <cellStyle name="Currency 2 7 2" xfId="8370"/>
    <cellStyle name="Currency 2 8" xfId="8371"/>
    <cellStyle name="Currency 2 8 2" xfId="8372"/>
    <cellStyle name="Currency 2 9" xfId="8373"/>
    <cellStyle name="Currency 2 9 2" xfId="8374"/>
    <cellStyle name="Currency 2*" xfId="8375"/>
    <cellStyle name="Currency 2* 2" xfId="8376"/>
    <cellStyle name="Currency 2* 3" xfId="8377"/>
    <cellStyle name="Currency 2*_Observations" xfId="8378"/>
    <cellStyle name="Currency 2_2+10 revenue forecast" xfId="8379"/>
    <cellStyle name="Currency 20" xfId="8380"/>
    <cellStyle name="Currency 20 2" xfId="8381"/>
    <cellStyle name="Currency 20 2 2" xfId="8382"/>
    <cellStyle name="Currency 20 3" xfId="8383"/>
    <cellStyle name="Currency 20_Observations" xfId="8384"/>
    <cellStyle name="Currency 21" xfId="8385"/>
    <cellStyle name="Currency 21 2" xfId="8386"/>
    <cellStyle name="Currency 21 3" xfId="8387"/>
    <cellStyle name="Currency 21_Observations" xfId="8388"/>
    <cellStyle name="Currency 22" xfId="8389"/>
    <cellStyle name="Currency 22 2" xfId="8390"/>
    <cellStyle name="Currency 22 3" xfId="8391"/>
    <cellStyle name="Currency 22_Observations" xfId="8392"/>
    <cellStyle name="Currency 23" xfId="8393"/>
    <cellStyle name="Currency 23 2" xfId="8394"/>
    <cellStyle name="Currency 23 3" xfId="8395"/>
    <cellStyle name="Currency 23_Observations" xfId="8396"/>
    <cellStyle name="Currency 24" xfId="8397"/>
    <cellStyle name="Currency 24 2" xfId="8398"/>
    <cellStyle name="Currency 24 3" xfId="8399"/>
    <cellStyle name="Currency 25" xfId="8400"/>
    <cellStyle name="Currency 25 2" xfId="8401"/>
    <cellStyle name="Currency 25 3" xfId="8402"/>
    <cellStyle name="Currency 26" xfId="8403"/>
    <cellStyle name="Currency 26 2" xfId="8404"/>
    <cellStyle name="Currency 26 3" xfId="8405"/>
    <cellStyle name="Currency 27" xfId="8406"/>
    <cellStyle name="Currency 27 2" xfId="8407"/>
    <cellStyle name="Currency 27 3" xfId="8408"/>
    <cellStyle name="Currency 27_Observations" xfId="8409"/>
    <cellStyle name="Currency 28" xfId="8410"/>
    <cellStyle name="Currency 28 2" xfId="8411"/>
    <cellStyle name="Currency 28 3" xfId="8412"/>
    <cellStyle name="Currency 28_Observations" xfId="8413"/>
    <cellStyle name="Currency 29" xfId="8414"/>
    <cellStyle name="Currency 29 2" xfId="8415"/>
    <cellStyle name="Currency 29 3" xfId="8416"/>
    <cellStyle name="Currency 3" xfId="30"/>
    <cellStyle name="Currency 3 2" xfId="31"/>
    <cellStyle name="Currency 3 2 2" xfId="8417"/>
    <cellStyle name="Currency 3 2 3" xfId="8418"/>
    <cellStyle name="Currency 3 2 4" xfId="8419"/>
    <cellStyle name="Currency 3 2 5" xfId="8420"/>
    <cellStyle name="Currency 3 2 6" xfId="8421"/>
    <cellStyle name="Currency 3 2_Observations" xfId="8422"/>
    <cellStyle name="Currency 3 3" xfId="8423"/>
    <cellStyle name="Currency 3 3 2" xfId="8424"/>
    <cellStyle name="Currency 3 4" xfId="8425"/>
    <cellStyle name="Currency 3 4 2" xfId="8426"/>
    <cellStyle name="Currency 3 5" xfId="8427"/>
    <cellStyle name="Currency 3 6" xfId="8428"/>
    <cellStyle name="Currency 3 7" xfId="8429"/>
    <cellStyle name="Currency 3*" xfId="8430"/>
    <cellStyle name="Currency 3* 2" xfId="8431"/>
    <cellStyle name="Currency 3* 3" xfId="8432"/>
    <cellStyle name="Currency 3*_Observations" xfId="8433"/>
    <cellStyle name="Currency 3_Observations" xfId="8434"/>
    <cellStyle name="Currency 30" xfId="8435"/>
    <cellStyle name="Currency 30 2" xfId="8436"/>
    <cellStyle name="Currency 30 3" xfId="8437"/>
    <cellStyle name="Currency 31" xfId="8438"/>
    <cellStyle name="Currency 31 2" xfId="8439"/>
    <cellStyle name="Currency 31 3" xfId="8440"/>
    <cellStyle name="Currency 32" xfId="8441"/>
    <cellStyle name="Currency 32 2" xfId="8442"/>
    <cellStyle name="Currency 32 3" xfId="8443"/>
    <cellStyle name="Currency 33" xfId="8444"/>
    <cellStyle name="Currency 33 2" xfId="8445"/>
    <cellStyle name="Currency 33 3" xfId="8446"/>
    <cellStyle name="Currency 34" xfId="8447"/>
    <cellStyle name="Currency 34 2" xfId="8448"/>
    <cellStyle name="Currency 34 3" xfId="8449"/>
    <cellStyle name="Currency 35" xfId="8450"/>
    <cellStyle name="Currency 35 2" xfId="8451"/>
    <cellStyle name="Currency 35 3" xfId="8452"/>
    <cellStyle name="Currency 36" xfId="8453"/>
    <cellStyle name="Currency 36 2" xfId="8454"/>
    <cellStyle name="Currency 36 3" xfId="8455"/>
    <cellStyle name="Currency 37" xfId="8456"/>
    <cellStyle name="Currency 37 2" xfId="8457"/>
    <cellStyle name="Currency 37 3" xfId="8458"/>
    <cellStyle name="Currency 38" xfId="8459"/>
    <cellStyle name="Currency 38 2" xfId="8460"/>
    <cellStyle name="Currency 38 3" xfId="8461"/>
    <cellStyle name="Currency 39" xfId="8462"/>
    <cellStyle name="Currency 39 2" xfId="8463"/>
    <cellStyle name="Currency 39 3" xfId="8464"/>
    <cellStyle name="Currency 39_Observations" xfId="8465"/>
    <cellStyle name="Currency 4" xfId="32"/>
    <cellStyle name="Currency 4 2" xfId="8466"/>
    <cellStyle name="Currency 4 2 2" xfId="8467"/>
    <cellStyle name="Currency 4 2 2 2" xfId="8468"/>
    <cellStyle name="Currency 4 2 3" xfId="8469"/>
    <cellStyle name="Currency 4 2 3 2" xfId="8470"/>
    <cellStyle name="Currency 4 2 3 3" xfId="8471"/>
    <cellStyle name="Currency 4 2 4" xfId="8472"/>
    <cellStyle name="Currency 4 2 5" xfId="8473"/>
    <cellStyle name="Currency 4 2_Observations" xfId="8474"/>
    <cellStyle name="Currency 4 3" xfId="8475"/>
    <cellStyle name="Currency 4 3 2" xfId="8476"/>
    <cellStyle name="Currency 4 3 3" xfId="8477"/>
    <cellStyle name="Currency 4 3_Observations" xfId="8478"/>
    <cellStyle name="Currency 4 4" xfId="8479"/>
    <cellStyle name="Currency 4 4 2" xfId="8480"/>
    <cellStyle name="Currency 4 4 3" xfId="8481"/>
    <cellStyle name="Currency 4 5" xfId="8482"/>
    <cellStyle name="Currency 4_Observations" xfId="8483"/>
    <cellStyle name="Currency 40" xfId="8484"/>
    <cellStyle name="Currency 40 2" xfId="8485"/>
    <cellStyle name="Currency 40 3" xfId="8486"/>
    <cellStyle name="Currency 40_Observations" xfId="8487"/>
    <cellStyle name="Currency 41" xfId="8488"/>
    <cellStyle name="Currency 41 2" xfId="8489"/>
    <cellStyle name="Currency 41 3" xfId="8490"/>
    <cellStyle name="Currency 41_Observations" xfId="8491"/>
    <cellStyle name="Currency 42" xfId="8492"/>
    <cellStyle name="Currency 42 2" xfId="8493"/>
    <cellStyle name="Currency 42 3" xfId="8494"/>
    <cellStyle name="Currency 43" xfId="8495"/>
    <cellStyle name="Currency 43 2" xfId="8496"/>
    <cellStyle name="Currency 43 3" xfId="8497"/>
    <cellStyle name="Currency 44" xfId="8498"/>
    <cellStyle name="Currency 44 2" xfId="8499"/>
    <cellStyle name="Currency 44 3" xfId="8500"/>
    <cellStyle name="Currency 45" xfId="8501"/>
    <cellStyle name="Currency 45 2" xfId="8502"/>
    <cellStyle name="Currency 45 3" xfId="8503"/>
    <cellStyle name="Currency 46" xfId="8504"/>
    <cellStyle name="Currency 46 2" xfId="8505"/>
    <cellStyle name="Currency 46 3" xfId="8506"/>
    <cellStyle name="Currency 47" xfId="8507"/>
    <cellStyle name="Currency 47 2" xfId="8508"/>
    <cellStyle name="Currency 47 3" xfId="8509"/>
    <cellStyle name="Currency 48" xfId="8510"/>
    <cellStyle name="Currency 48 2" xfId="8511"/>
    <cellStyle name="Currency 48 3" xfId="8512"/>
    <cellStyle name="Currency 49" xfId="8513"/>
    <cellStyle name="Currency 49 2" xfId="8514"/>
    <cellStyle name="Currency 49 3" xfId="8515"/>
    <cellStyle name="Currency 5" xfId="8516"/>
    <cellStyle name="Currency 5 2" xfId="8517"/>
    <cellStyle name="Currency 5 2 2" xfId="8518"/>
    <cellStyle name="Currency 5 2 3" xfId="8519"/>
    <cellStyle name="Currency 5 2 4" xfId="8520"/>
    <cellStyle name="Currency 5 3" xfId="8521"/>
    <cellStyle name="Currency 5 4" xfId="8522"/>
    <cellStyle name="Currency 5_Observations" xfId="8523"/>
    <cellStyle name="Currency 50" xfId="8524"/>
    <cellStyle name="Currency 50 2" xfId="8525"/>
    <cellStyle name="Currency 51" xfId="8526"/>
    <cellStyle name="Currency 51 2" xfId="8527"/>
    <cellStyle name="Currency 52" xfId="8528"/>
    <cellStyle name="Currency 52 2" xfId="8529"/>
    <cellStyle name="Currency 53" xfId="8530"/>
    <cellStyle name="Currency 53 2" xfId="8531"/>
    <cellStyle name="Currency 54" xfId="8532"/>
    <cellStyle name="Currency 54 2" xfId="8533"/>
    <cellStyle name="Currency 54 3" xfId="8534"/>
    <cellStyle name="Currency 55" xfId="8535"/>
    <cellStyle name="Currency 55 2" xfId="8536"/>
    <cellStyle name="Currency 55 3" xfId="8537"/>
    <cellStyle name="Currency 56" xfId="8538"/>
    <cellStyle name="Currency 56 2" xfId="8539"/>
    <cellStyle name="Currency 57" xfId="8540"/>
    <cellStyle name="Currency 57 2" xfId="8541"/>
    <cellStyle name="Currency 58" xfId="8542"/>
    <cellStyle name="Currency 58 2" xfId="8543"/>
    <cellStyle name="Currency 59" xfId="8544"/>
    <cellStyle name="Currency 59 2" xfId="8545"/>
    <cellStyle name="Currency 6" xfId="8546"/>
    <cellStyle name="Currency 6 2" xfId="8547"/>
    <cellStyle name="Currency 6 2 2" xfId="8548"/>
    <cellStyle name="Currency 6 3" xfId="8549"/>
    <cellStyle name="Currency 6 3 2" xfId="8550"/>
    <cellStyle name="Currency 6 4" xfId="8551"/>
    <cellStyle name="Currency 6_Observations" xfId="8552"/>
    <cellStyle name="Currency 60" xfId="8553"/>
    <cellStyle name="Currency 60 2" xfId="8554"/>
    <cellStyle name="Currency 61" xfId="8555"/>
    <cellStyle name="Currency 61 2" xfId="8556"/>
    <cellStyle name="Currency 62" xfId="8557"/>
    <cellStyle name="Currency 62 2" xfId="8558"/>
    <cellStyle name="Currency 63" xfId="8559"/>
    <cellStyle name="Currency 63 2" xfId="8560"/>
    <cellStyle name="Currency 64" xfId="8561"/>
    <cellStyle name="Currency 64 2" xfId="8562"/>
    <cellStyle name="Currency 65" xfId="8563"/>
    <cellStyle name="Currency 65 2" xfId="8564"/>
    <cellStyle name="Currency 66" xfId="8565"/>
    <cellStyle name="Currency 66 2" xfId="8566"/>
    <cellStyle name="Currency 67" xfId="8567"/>
    <cellStyle name="Currency 67 2" xfId="8568"/>
    <cellStyle name="Currency 68" xfId="8569"/>
    <cellStyle name="Currency 69" xfId="8570"/>
    <cellStyle name="Currency 7" xfId="8571"/>
    <cellStyle name="Currency 7 2" xfId="8572"/>
    <cellStyle name="Currency 7 2 2" xfId="8573"/>
    <cellStyle name="Currency 7 2 3" xfId="8574"/>
    <cellStyle name="Currency 7 3" xfId="8575"/>
    <cellStyle name="Currency 7 4" xfId="8576"/>
    <cellStyle name="Currency 7_Observations" xfId="8577"/>
    <cellStyle name="Currency 70" xfId="8578"/>
    <cellStyle name="Currency 71" xfId="8579"/>
    <cellStyle name="Currency 72" xfId="8580"/>
    <cellStyle name="Currency 73" xfId="8581"/>
    <cellStyle name="Currency 74" xfId="8582"/>
    <cellStyle name="Currency 75" xfId="8583"/>
    <cellStyle name="Currency 76" xfId="8584"/>
    <cellStyle name="Currency 77" xfId="8585"/>
    <cellStyle name="Currency 78" xfId="8586"/>
    <cellStyle name="Currency 79" xfId="8587"/>
    <cellStyle name="Currency 8" xfId="8588"/>
    <cellStyle name="Currency 8 2" xfId="8589"/>
    <cellStyle name="Currency 8 2 2" xfId="8590"/>
    <cellStyle name="Currency 8 3" xfId="8591"/>
    <cellStyle name="Currency 8_Observations" xfId="8592"/>
    <cellStyle name="Currency 80" xfId="8593"/>
    <cellStyle name="Currency 81" xfId="8594"/>
    <cellStyle name="Currency 82" xfId="8595"/>
    <cellStyle name="Currency 83" xfId="8596"/>
    <cellStyle name="Currency 84" xfId="8597"/>
    <cellStyle name="Currency 85" xfId="8598"/>
    <cellStyle name="Currency 86" xfId="8599"/>
    <cellStyle name="Currency 87" xfId="8600"/>
    <cellStyle name="Currency 88" xfId="8601"/>
    <cellStyle name="Currency 89" xfId="8602"/>
    <cellStyle name="Currency 9" xfId="8603"/>
    <cellStyle name="Currency 9 2" xfId="8604"/>
    <cellStyle name="Currency 9 2 2" xfId="8605"/>
    <cellStyle name="Currency 9 2_Observations" xfId="8606"/>
    <cellStyle name="Currency 9 3" xfId="8607"/>
    <cellStyle name="Currency 9_Observations" xfId="8608"/>
    <cellStyle name="Currency 90" xfId="8609"/>
    <cellStyle name="Currency 91" xfId="8610"/>
    <cellStyle name="Currency 92" xfId="8611"/>
    <cellStyle name="Currency 93" xfId="8612"/>
    <cellStyle name="Currency 94" xfId="8613"/>
    <cellStyle name="Currency 95" xfId="8614"/>
    <cellStyle name="Currency 96" xfId="8615"/>
    <cellStyle name="Currency 97" xfId="8616"/>
    <cellStyle name="Currency 98" xfId="8617"/>
    <cellStyle name="Currency 99" xfId="8618"/>
    <cellStyle name="Currency*" xfId="8619"/>
    <cellStyle name="Currency* 2" xfId="8620"/>
    <cellStyle name="Currency* 3" xfId="8621"/>
    <cellStyle name="Currency*_Observations" xfId="8622"/>
    <cellStyle name="Currency0" xfId="7"/>
    <cellStyle name="Currency0 2" xfId="8623"/>
    <cellStyle name="Currency0 2 2" xfId="8624"/>
    <cellStyle name="Currency0 3" xfId="8625"/>
    <cellStyle name="Currency0 4" xfId="8626"/>
    <cellStyle name="Currency0 5" xfId="8627"/>
    <cellStyle name="Currency0 6" xfId="8628"/>
    <cellStyle name="Currency1" xfId="8629"/>
    <cellStyle name="Currency1 2" xfId="8630"/>
    <cellStyle name="currency2" xfId="8631"/>
    <cellStyle name="currency2 2" xfId="8632"/>
    <cellStyle name="currency2 2 2" xfId="8633"/>
    <cellStyle name="currency2 3" xfId="8634"/>
    <cellStyle name="Currsmall" xfId="8635"/>
    <cellStyle name="d_yield" xfId="8636"/>
    <cellStyle name="d_yield_1 PRELIM INT Jul 10 3b Bridge - TOTAL" xfId="8637"/>
    <cellStyle name="d_yield_AVP" xfId="8638"/>
    <cellStyle name="d_yield_AVP_Comps 2" xfId="8639"/>
    <cellStyle name="d_yield_AVP_Graphic Depiction - NO DEV" xfId="8640"/>
    <cellStyle name="d_yield_AVP_Graphic Depiction - NO DEV_Comps 2" xfId="8641"/>
    <cellStyle name="d_yield_AVP_Graphic Depiction - NO DEV_MASTER M&amp;A TRANSACTION DATABASE" xfId="8642"/>
    <cellStyle name="d_yield_AVP_Graphic Depiction - NO DEV_MASTER M&amp;A TRANSACTION DATABASE_NOLs" xfId="8643"/>
    <cellStyle name="d_yield_AVP_Graphic Depiction - NO DEV_Sheet1" xfId="8644"/>
    <cellStyle name="d_yield_AVP_Graphic Depiction - NO DEV_Sheet1_NOLs" xfId="8645"/>
    <cellStyle name="d_yield_AVP_MASTER M&amp;A TRANSACTION DATABASE" xfId="8646"/>
    <cellStyle name="d_yield_AVP_MASTER M&amp;A TRANSACTION DATABASE_NOLs" xfId="8647"/>
    <cellStyle name="d_yield_AVP_Sheet1" xfId="8648"/>
    <cellStyle name="d_yield_AVP_Sheet1_NOLs" xfId="8649"/>
    <cellStyle name="d_yield_AVP_THEsumPage (2)" xfId="8650"/>
    <cellStyle name="d_yield_AVP_THEsumPage (2)_Comps 2" xfId="8651"/>
    <cellStyle name="d_yield_AVP_THEsumPage (2)_MASTER M&amp;A TRANSACTION DATABASE" xfId="8652"/>
    <cellStyle name="d_yield_AVP_THEsumPage (2)_MASTER M&amp;A TRANSACTION DATABASE_NOLs" xfId="8653"/>
    <cellStyle name="d_yield_AVP_THEsumPage (2)_Sheet1" xfId="8654"/>
    <cellStyle name="d_yield_AVP_THEsumPage (2)_Sheet1_NOLs" xfId="8655"/>
    <cellStyle name="d_yield_Comps 2" xfId="8656"/>
    <cellStyle name="d_yield_CompSheet" xfId="8657"/>
    <cellStyle name="d_yield_CompSheet_Comps 2" xfId="8658"/>
    <cellStyle name="d_yield_CompSheet_MASTER M&amp;A TRANSACTION DATABASE" xfId="8659"/>
    <cellStyle name="d_yield_CompSheet_MASTER M&amp;A TRANSACTION DATABASE_NOLs" xfId="8660"/>
    <cellStyle name="d_yield_CompSheet_Sheet1" xfId="8661"/>
    <cellStyle name="d_yield_CompSheet_Sheet1_NOLs" xfId="8662"/>
    <cellStyle name="d_yield_Disc Analysis" xfId="8663"/>
    <cellStyle name="d_yield_Disc Analysis_Comps 2" xfId="8664"/>
    <cellStyle name="d_yield_Disc Analysis_CompSheet" xfId="8665"/>
    <cellStyle name="d_yield_Disc Analysis_CompSheet_Comps 2" xfId="8666"/>
    <cellStyle name="d_yield_Disc Analysis_CompSheet_MASTER M&amp;A TRANSACTION DATABASE" xfId="8667"/>
    <cellStyle name="d_yield_Disc Analysis_CompSheet_MASTER M&amp;A TRANSACTION DATABASE_NOLs" xfId="8668"/>
    <cellStyle name="d_yield_Disc Analysis_CompSheet_Sheet1" xfId="8669"/>
    <cellStyle name="d_yield_Disc Analysis_CompSheet_Sheet1_NOLs" xfId="8670"/>
    <cellStyle name="d_yield_Disc Analysis_MASTER M&amp;A TRANSACTION DATABASE" xfId="8671"/>
    <cellStyle name="d_yield_Disc Analysis_MASTER M&amp;A TRANSACTION DATABASE_NOLs" xfId="8672"/>
    <cellStyle name="d_yield_Disc Analysis_Sheet1" xfId="8673"/>
    <cellStyle name="d_yield_Disc Analysis_Sheet1_NOLs" xfId="8674"/>
    <cellStyle name="d_yield_Disc Analysis_THEsumPage (2)" xfId="8675"/>
    <cellStyle name="d_yield_Disc Analysis_THEsumPage (2)_Comps 2" xfId="8676"/>
    <cellStyle name="d_yield_Disc Analysis_THEsumPage (2)_MASTER M&amp;A TRANSACTION DATABASE" xfId="8677"/>
    <cellStyle name="d_yield_Disc Analysis_THEsumPage (2)_MASTER M&amp;A TRANSACTION DATABASE_NOLs" xfId="8678"/>
    <cellStyle name="d_yield_Disc Analysis_THEsumPage (2)_Sheet1" xfId="8679"/>
    <cellStyle name="d_yield_Disc Analysis_THEsumPage (2)_Sheet1_NOLs" xfId="8680"/>
    <cellStyle name="d_yield_Fairness Opinion Valuation 4-23a.xls Chart 1" xfId="8681"/>
    <cellStyle name="d_yield_Fairness Opinion Valuation 4-23a.xls Chart 1_Comps 2" xfId="8682"/>
    <cellStyle name="d_yield_Fairness Opinion Valuation 4-23a.xls Chart 1_MASTER M&amp;A TRANSACTION DATABASE" xfId="8683"/>
    <cellStyle name="d_yield_Fairness Opinion Valuation 4-23a.xls Chart 1_MASTER M&amp;A TRANSACTION DATABASE_NOLs" xfId="8684"/>
    <cellStyle name="d_yield_Fairness Opinion Valuation 4-23a.xls Chart 1_Sheet1" xfId="8685"/>
    <cellStyle name="d_yield_Fairness Opinion Valuation 4-23a.xls Chart 1_Sheet1_NOLs" xfId="8686"/>
    <cellStyle name="d_yield_Implementation OZ - Feb 2010" xfId="8687"/>
    <cellStyle name="d_yield_Implementation OZ - Grossman" xfId="8688"/>
    <cellStyle name="d_yield_LP Chart" xfId="8689"/>
    <cellStyle name="d_yield_LP Chart_Comps 2" xfId="8690"/>
    <cellStyle name="d_yield_LP Chart_MASTER M&amp;A TRANSACTION DATABASE" xfId="8691"/>
    <cellStyle name="d_yield_LP Chart_MASTER M&amp;A TRANSACTION DATABASE_NOLs" xfId="8692"/>
    <cellStyle name="d_yield_LP Chart_Sheet1" xfId="8693"/>
    <cellStyle name="d_yield_LP Chart_Sheet1_NOLs" xfId="8694"/>
    <cellStyle name="d_yield_LP Chart_THEsumPage (2)" xfId="8695"/>
    <cellStyle name="d_yield_LP Chart_THEsumPage (2)_Comps 2" xfId="8696"/>
    <cellStyle name="d_yield_LP Chart_THEsumPage (2)_MASTER M&amp;A TRANSACTION DATABASE" xfId="8697"/>
    <cellStyle name="d_yield_LP Chart_THEsumPage (2)_MASTER M&amp;A TRANSACTION DATABASE_NOLs" xfId="8698"/>
    <cellStyle name="d_yield_LP Chart_THEsumPage (2)_Sheet1" xfId="8699"/>
    <cellStyle name="d_yield_LP Chart_THEsumPage (2)_Sheet1_NOLs" xfId="8700"/>
    <cellStyle name="d_yield_MASTER M&amp;A TRANSACTION DATABASE" xfId="8701"/>
    <cellStyle name="d_yield_MASTER M&amp;A TRANSACTION DATABASE_NOLs" xfId="8702"/>
    <cellStyle name="d_yield_Merg Cons" xfId="8703"/>
    <cellStyle name="d_yield_Merg Cons_Comps 2" xfId="8704"/>
    <cellStyle name="d_yield_Merg Cons_CompSheet" xfId="8705"/>
    <cellStyle name="d_yield_Merg Cons_CompSheet_Comps 2" xfId="8706"/>
    <cellStyle name="d_yield_Merg Cons_CompSheet_MASTER M&amp;A TRANSACTION DATABASE" xfId="8707"/>
    <cellStyle name="d_yield_Merg Cons_CompSheet_MASTER M&amp;A TRANSACTION DATABASE_NOLs" xfId="8708"/>
    <cellStyle name="d_yield_Merg Cons_CompSheet_Sheet1" xfId="8709"/>
    <cellStyle name="d_yield_Merg Cons_CompSheet_Sheet1_NOLs" xfId="8710"/>
    <cellStyle name="d_yield_Merg Cons_MASTER M&amp;A TRANSACTION DATABASE" xfId="8711"/>
    <cellStyle name="d_yield_Merg Cons_MASTER M&amp;A TRANSACTION DATABASE_NOLs" xfId="8712"/>
    <cellStyle name="d_yield_Merg Cons_Sheet1" xfId="8713"/>
    <cellStyle name="d_yield_Merg Cons_Sheet1_NOLs" xfId="8714"/>
    <cellStyle name="d_yield_Merg Cons_THEsumPage (2)" xfId="8715"/>
    <cellStyle name="d_yield_Merg Cons_THEsumPage (2)_Comps 2" xfId="8716"/>
    <cellStyle name="d_yield_Merg Cons_THEsumPage (2)_MASTER M&amp;A TRANSACTION DATABASE" xfId="8717"/>
    <cellStyle name="d_yield_Merg Cons_THEsumPage (2)_MASTER M&amp;A TRANSACTION DATABASE_NOLs" xfId="8718"/>
    <cellStyle name="d_yield_Merg Cons_THEsumPage (2)_Sheet1" xfId="8719"/>
    <cellStyle name="d_yield_Merg Cons_THEsumPage (2)_Sheet1_NOLs" xfId="8720"/>
    <cellStyle name="d_yield_PowerValuation.xls Chart 21" xfId="8721"/>
    <cellStyle name="d_yield_PowerValuation.xls Chart 21_Comps 2" xfId="8722"/>
    <cellStyle name="d_yield_PowerValuation.xls Chart 21_MASTER M&amp;A TRANSACTION DATABASE" xfId="8723"/>
    <cellStyle name="d_yield_PowerValuation.xls Chart 21_MASTER M&amp;A TRANSACTION DATABASE_NOLs" xfId="8724"/>
    <cellStyle name="d_yield_PowerValuation.xls Chart 21_Sheet1" xfId="8725"/>
    <cellStyle name="d_yield_PowerValuation.xls Chart 21_Sheet1_NOLs" xfId="8726"/>
    <cellStyle name="d_yield_PowerValuation.xls Chart 28" xfId="8727"/>
    <cellStyle name="d_yield_PowerValuation.xls Chart 28_Comps 2" xfId="8728"/>
    <cellStyle name="d_yield_PowerValuation.xls Chart 28_MASTER M&amp;A TRANSACTION DATABASE" xfId="8729"/>
    <cellStyle name="d_yield_PowerValuation.xls Chart 28_MASTER M&amp;A TRANSACTION DATABASE_NOLs" xfId="8730"/>
    <cellStyle name="d_yield_PowerValuation.xls Chart 28_Sheet1" xfId="8731"/>
    <cellStyle name="d_yield_PowerValuation.xls Chart 28_Sheet1_NOLs" xfId="8732"/>
    <cellStyle name="d_yield_Proj10" xfId="8733"/>
    <cellStyle name="d_yield_Proj10_AVP" xfId="8734"/>
    <cellStyle name="d_yield_Proj10_AVP_Comps 2" xfId="8735"/>
    <cellStyle name="d_yield_Proj10_AVP_Graphic Depiction - NO DEV" xfId="8736"/>
    <cellStyle name="d_yield_Proj10_AVP_Graphic Depiction - NO DEV_Comps 2" xfId="8737"/>
    <cellStyle name="d_yield_Proj10_AVP_Graphic Depiction - NO DEV_MASTER M&amp;A TRANSACTION DATABASE" xfId="8738"/>
    <cellStyle name="d_yield_Proj10_AVP_Graphic Depiction - NO DEV_MASTER M&amp;A TRANSACTION DATABASE_NOLs" xfId="8739"/>
    <cellStyle name="d_yield_Proj10_AVP_Graphic Depiction - NO DEV_Sheet1" xfId="8740"/>
    <cellStyle name="d_yield_Proj10_AVP_Graphic Depiction - NO DEV_Sheet1_NOLs" xfId="8741"/>
    <cellStyle name="d_yield_Proj10_AVP_MASTER M&amp;A TRANSACTION DATABASE" xfId="8742"/>
    <cellStyle name="d_yield_Proj10_AVP_MASTER M&amp;A TRANSACTION DATABASE_NOLs" xfId="8743"/>
    <cellStyle name="d_yield_Proj10_AVP_Sheet1" xfId="8744"/>
    <cellStyle name="d_yield_Proj10_AVP_Sheet1_NOLs" xfId="8745"/>
    <cellStyle name="d_yield_Proj10_AVP_THEsumPage (2)" xfId="8746"/>
    <cellStyle name="d_yield_Proj10_AVP_THEsumPage (2)_Comps 2" xfId="8747"/>
    <cellStyle name="d_yield_Proj10_AVP_THEsumPage (2)_MASTER M&amp;A TRANSACTION DATABASE" xfId="8748"/>
    <cellStyle name="d_yield_Proj10_AVP_THEsumPage (2)_MASTER M&amp;A TRANSACTION DATABASE_NOLs" xfId="8749"/>
    <cellStyle name="d_yield_Proj10_AVP_THEsumPage (2)_Sheet1" xfId="8750"/>
    <cellStyle name="d_yield_Proj10_AVP_THEsumPage (2)_Sheet1_NOLs" xfId="8751"/>
    <cellStyle name="d_yield_Proj10_Comps 2" xfId="8752"/>
    <cellStyle name="d_yield_Proj10_CompSheet" xfId="8753"/>
    <cellStyle name="d_yield_Proj10_CompSheet_Comps 2" xfId="8754"/>
    <cellStyle name="d_yield_Proj10_CompSheet_MASTER M&amp;A TRANSACTION DATABASE" xfId="8755"/>
    <cellStyle name="d_yield_Proj10_CompSheet_MASTER M&amp;A TRANSACTION DATABASE_NOLs" xfId="8756"/>
    <cellStyle name="d_yield_Proj10_CompSheet_Sheet1" xfId="8757"/>
    <cellStyle name="d_yield_Proj10_CompSheet_Sheet1_NOLs" xfId="8758"/>
    <cellStyle name="d_yield_Proj10_Disc Analysis" xfId="8759"/>
    <cellStyle name="d_yield_Proj10_Disc Analysis_Comps 2" xfId="8760"/>
    <cellStyle name="d_yield_Proj10_Disc Analysis_CompSheet" xfId="8761"/>
    <cellStyle name="d_yield_Proj10_Disc Analysis_CompSheet_Comps 2" xfId="8762"/>
    <cellStyle name="d_yield_Proj10_Disc Analysis_CompSheet_MASTER M&amp;A TRANSACTION DATABASE" xfId="8763"/>
    <cellStyle name="d_yield_Proj10_Disc Analysis_CompSheet_MASTER M&amp;A TRANSACTION DATABASE_NOLs" xfId="8764"/>
    <cellStyle name="d_yield_Proj10_Disc Analysis_CompSheet_Sheet1" xfId="8765"/>
    <cellStyle name="d_yield_Proj10_Disc Analysis_CompSheet_Sheet1_NOLs" xfId="8766"/>
    <cellStyle name="d_yield_Proj10_Disc Analysis_MASTER M&amp;A TRANSACTION DATABASE" xfId="8767"/>
    <cellStyle name="d_yield_Proj10_Disc Analysis_MASTER M&amp;A TRANSACTION DATABASE_NOLs" xfId="8768"/>
    <cellStyle name="d_yield_Proj10_Disc Analysis_Sheet1" xfId="8769"/>
    <cellStyle name="d_yield_Proj10_Disc Analysis_Sheet1_NOLs" xfId="8770"/>
    <cellStyle name="d_yield_Proj10_Disc Analysis_THEsumPage (2)" xfId="8771"/>
    <cellStyle name="d_yield_Proj10_Disc Analysis_THEsumPage (2)_Comps 2" xfId="8772"/>
    <cellStyle name="d_yield_Proj10_Disc Analysis_THEsumPage (2)_MASTER M&amp;A TRANSACTION DATABASE" xfId="8773"/>
    <cellStyle name="d_yield_Proj10_Disc Analysis_THEsumPage (2)_MASTER M&amp;A TRANSACTION DATABASE_NOLs" xfId="8774"/>
    <cellStyle name="d_yield_Proj10_Disc Analysis_THEsumPage (2)_Sheet1" xfId="8775"/>
    <cellStyle name="d_yield_Proj10_Disc Analysis_THEsumPage (2)_Sheet1_NOLs" xfId="8776"/>
    <cellStyle name="d_yield_Proj10_Fairness Opinion Valuation 4-23a.xls Chart 1" xfId="8777"/>
    <cellStyle name="d_yield_Proj10_Fairness Opinion Valuation 4-23a.xls Chart 1_Comps 2" xfId="8778"/>
    <cellStyle name="d_yield_Proj10_Fairness Opinion Valuation 4-23a.xls Chart 1_MASTER M&amp;A TRANSACTION DATABASE" xfId="8779"/>
    <cellStyle name="d_yield_Proj10_Fairness Opinion Valuation 4-23a.xls Chart 1_MASTER M&amp;A TRANSACTION DATABASE_NOLs" xfId="8780"/>
    <cellStyle name="d_yield_Proj10_Fairness Opinion Valuation 4-23a.xls Chart 1_Sheet1" xfId="8781"/>
    <cellStyle name="d_yield_Proj10_Fairness Opinion Valuation 4-23a.xls Chart 1_Sheet1_NOLs" xfId="8782"/>
    <cellStyle name="d_yield_Proj10_LP Chart" xfId="8783"/>
    <cellStyle name="d_yield_Proj10_LP Chart_Comps 2" xfId="8784"/>
    <cellStyle name="d_yield_Proj10_LP Chart_MASTER M&amp;A TRANSACTION DATABASE" xfId="8785"/>
    <cellStyle name="d_yield_Proj10_LP Chart_MASTER M&amp;A TRANSACTION DATABASE_NOLs" xfId="8786"/>
    <cellStyle name="d_yield_Proj10_LP Chart_Sheet1" xfId="8787"/>
    <cellStyle name="d_yield_Proj10_LP Chart_Sheet1_NOLs" xfId="8788"/>
    <cellStyle name="d_yield_Proj10_LP Chart_THEsumPage (2)" xfId="8789"/>
    <cellStyle name="d_yield_Proj10_LP Chart_THEsumPage (2)_Comps 2" xfId="8790"/>
    <cellStyle name="d_yield_Proj10_LP Chart_THEsumPage (2)_MASTER M&amp;A TRANSACTION DATABASE" xfId="8791"/>
    <cellStyle name="d_yield_Proj10_LP Chart_THEsumPage (2)_MASTER M&amp;A TRANSACTION DATABASE_NOLs" xfId="8792"/>
    <cellStyle name="d_yield_Proj10_LP Chart_THEsumPage (2)_Sheet1" xfId="8793"/>
    <cellStyle name="d_yield_Proj10_LP Chart_THEsumPage (2)_Sheet1_NOLs" xfId="8794"/>
    <cellStyle name="d_yield_Proj10_MASTER M&amp;A TRANSACTION DATABASE" xfId="8795"/>
    <cellStyle name="d_yield_Proj10_MASTER M&amp;A TRANSACTION DATABASE_NOLs" xfId="8796"/>
    <cellStyle name="d_yield_Proj10_Merg Cons" xfId="8797"/>
    <cellStyle name="d_yield_Proj10_Merg Cons_Comps 2" xfId="8798"/>
    <cellStyle name="d_yield_Proj10_Merg Cons_CompSheet" xfId="8799"/>
    <cellStyle name="d_yield_Proj10_Merg Cons_CompSheet_Comps 2" xfId="8800"/>
    <cellStyle name="d_yield_Proj10_Merg Cons_CompSheet_MASTER M&amp;A TRANSACTION DATABASE" xfId="8801"/>
    <cellStyle name="d_yield_Proj10_Merg Cons_CompSheet_MASTER M&amp;A TRANSACTION DATABASE_NOLs" xfId="8802"/>
    <cellStyle name="d_yield_Proj10_Merg Cons_CompSheet_Sheet1" xfId="8803"/>
    <cellStyle name="d_yield_Proj10_Merg Cons_CompSheet_Sheet1_NOLs" xfId="8804"/>
    <cellStyle name="d_yield_Proj10_Merg Cons_MASTER M&amp;A TRANSACTION DATABASE" xfId="8805"/>
    <cellStyle name="d_yield_Proj10_Merg Cons_MASTER M&amp;A TRANSACTION DATABASE_NOLs" xfId="8806"/>
    <cellStyle name="d_yield_Proj10_Merg Cons_Sheet1" xfId="8807"/>
    <cellStyle name="d_yield_Proj10_Merg Cons_Sheet1_NOLs" xfId="8808"/>
    <cellStyle name="d_yield_Proj10_Merg Cons_THEsumPage (2)" xfId="8809"/>
    <cellStyle name="d_yield_Proj10_Merg Cons_THEsumPage (2)_Comps 2" xfId="8810"/>
    <cellStyle name="d_yield_Proj10_Merg Cons_THEsumPage (2)_MASTER M&amp;A TRANSACTION DATABASE" xfId="8811"/>
    <cellStyle name="d_yield_Proj10_Merg Cons_THEsumPage (2)_MASTER M&amp;A TRANSACTION DATABASE_NOLs" xfId="8812"/>
    <cellStyle name="d_yield_Proj10_Merg Cons_THEsumPage (2)_Sheet1" xfId="8813"/>
    <cellStyle name="d_yield_Proj10_Merg Cons_THEsumPage (2)_Sheet1_NOLs" xfId="8814"/>
    <cellStyle name="d_yield_Proj10_PowerValuation.xls Chart 21" xfId="8815"/>
    <cellStyle name="d_yield_Proj10_PowerValuation.xls Chart 21_Comps 2" xfId="8816"/>
    <cellStyle name="d_yield_Proj10_PowerValuation.xls Chart 21_MASTER M&amp;A TRANSACTION DATABASE" xfId="8817"/>
    <cellStyle name="d_yield_Proj10_PowerValuation.xls Chart 21_MASTER M&amp;A TRANSACTION DATABASE_NOLs" xfId="8818"/>
    <cellStyle name="d_yield_Proj10_PowerValuation.xls Chart 21_Sheet1" xfId="8819"/>
    <cellStyle name="d_yield_Proj10_PowerValuation.xls Chart 21_Sheet1_NOLs" xfId="8820"/>
    <cellStyle name="d_yield_Proj10_PowerValuation.xls Chart 28" xfId="8821"/>
    <cellStyle name="d_yield_Proj10_PowerValuation.xls Chart 28_Comps 2" xfId="8822"/>
    <cellStyle name="d_yield_Proj10_PowerValuation.xls Chart 28_MASTER M&amp;A TRANSACTION DATABASE" xfId="8823"/>
    <cellStyle name="d_yield_Proj10_PowerValuation.xls Chart 28_MASTER M&amp;A TRANSACTION DATABASE_NOLs" xfId="8824"/>
    <cellStyle name="d_yield_Proj10_PowerValuation.xls Chart 28_Sheet1" xfId="8825"/>
    <cellStyle name="d_yield_Proj10_PowerValuation.xls Chart 28_Sheet1_NOLs" xfId="8826"/>
    <cellStyle name="d_yield_Proj10_Sensitivity" xfId="8827"/>
    <cellStyle name="d_yield_Proj10_Sensitivity_Comps 2" xfId="8828"/>
    <cellStyle name="d_yield_Proj10_Sensitivity_CompSheet" xfId="8829"/>
    <cellStyle name="d_yield_Proj10_Sensitivity_CompSheet_Comps 2" xfId="8830"/>
    <cellStyle name="d_yield_Proj10_Sensitivity_CompSheet_MASTER M&amp;A TRANSACTION DATABASE" xfId="8831"/>
    <cellStyle name="d_yield_Proj10_Sensitivity_CompSheet_MASTER M&amp;A TRANSACTION DATABASE_NOLs" xfId="8832"/>
    <cellStyle name="d_yield_Proj10_Sensitivity_CompSheet_Sheet1" xfId="8833"/>
    <cellStyle name="d_yield_Proj10_Sensitivity_CompSheet_Sheet1_NOLs" xfId="8834"/>
    <cellStyle name="d_yield_Proj10_Sensitivity_MASTER M&amp;A TRANSACTION DATABASE" xfId="8835"/>
    <cellStyle name="d_yield_Proj10_Sensitivity_MASTER M&amp;A TRANSACTION DATABASE_NOLs" xfId="8836"/>
    <cellStyle name="d_yield_Proj10_Sensitivity_Sheet1" xfId="8837"/>
    <cellStyle name="d_yield_Proj10_Sensitivity_Sheet1_NOLs" xfId="8838"/>
    <cellStyle name="d_yield_Proj10_Sensitivity_THEsumPage (2)" xfId="8839"/>
    <cellStyle name="d_yield_Proj10_Sensitivity_THEsumPage (2)_Comps 2" xfId="8840"/>
    <cellStyle name="d_yield_Proj10_Sensitivity_THEsumPage (2)_MASTER M&amp;A TRANSACTION DATABASE" xfId="8841"/>
    <cellStyle name="d_yield_Proj10_Sensitivity_THEsumPage (2)_MASTER M&amp;A TRANSACTION DATABASE_NOLs" xfId="8842"/>
    <cellStyle name="d_yield_Proj10_Sensitivity_THEsumPage (2)_Sheet1" xfId="8843"/>
    <cellStyle name="d_yield_Proj10_Sensitivity_THEsumPage (2)_Sheet1_NOLs" xfId="8844"/>
    <cellStyle name="d_yield_Proj10_Sheet1" xfId="8845"/>
    <cellStyle name="d_yield_Proj10_Sheet1_NOLs" xfId="8846"/>
    <cellStyle name="d_yield_Proj10_show-hold" xfId="8847"/>
    <cellStyle name="d_yield_Proj10_show-hold_Comps 2" xfId="8848"/>
    <cellStyle name="d_yield_Proj10_show-hold_Graphic Depiction - NO DEV" xfId="8849"/>
    <cellStyle name="d_yield_Proj10_show-hold_Graphic Depiction - NO DEV_Comps 2" xfId="8850"/>
    <cellStyle name="d_yield_Proj10_show-hold_Graphic Depiction - NO DEV_MASTER M&amp;A TRANSACTION DATABASE" xfId="8851"/>
    <cellStyle name="d_yield_Proj10_show-hold_Graphic Depiction - NO DEV_MASTER M&amp;A TRANSACTION DATABASE_NOLs" xfId="8852"/>
    <cellStyle name="d_yield_Proj10_show-hold_Graphic Depiction - NO DEV_Sheet1" xfId="8853"/>
    <cellStyle name="d_yield_Proj10_show-hold_Graphic Depiction - NO DEV_Sheet1_NOLs" xfId="8854"/>
    <cellStyle name="d_yield_Proj10_show-hold_MASTER M&amp;A TRANSACTION DATABASE" xfId="8855"/>
    <cellStyle name="d_yield_Proj10_show-hold_MASTER M&amp;A TRANSACTION DATABASE_NOLs" xfId="8856"/>
    <cellStyle name="d_yield_Proj10_show-hold_Sheet1" xfId="8857"/>
    <cellStyle name="d_yield_Proj10_show-hold_Sheet1_NOLs" xfId="8858"/>
    <cellStyle name="d_yield_Proj10_show-hold_THEsumPage (2)" xfId="8859"/>
    <cellStyle name="d_yield_Proj10_show-hold_THEsumPage (2)_Comps 2" xfId="8860"/>
    <cellStyle name="d_yield_Proj10_show-hold_THEsumPage (2)_MASTER M&amp;A TRANSACTION DATABASE" xfId="8861"/>
    <cellStyle name="d_yield_Proj10_show-hold_THEsumPage (2)_MASTER M&amp;A TRANSACTION DATABASE_NOLs" xfId="8862"/>
    <cellStyle name="d_yield_Proj10_show-hold_THEsumPage (2)_Sheet1" xfId="8863"/>
    <cellStyle name="d_yield_Proj10_show-hold_THEsumPage (2)_Sheet1_NOLs" xfId="8864"/>
    <cellStyle name="d_yield_Proj10_THEsumPage (2)" xfId="8865"/>
    <cellStyle name="d_yield_Proj10_THEsumPage (2)_Comps 2" xfId="8866"/>
    <cellStyle name="d_yield_Proj10_THEsumPage (2)_MASTER M&amp;A TRANSACTION DATABASE" xfId="8867"/>
    <cellStyle name="d_yield_Proj10_THEsumPage (2)_MASTER M&amp;A TRANSACTION DATABASE_NOLs" xfId="8868"/>
    <cellStyle name="d_yield_Proj10_THEsumPage (2)_Sheet1" xfId="8869"/>
    <cellStyle name="d_yield_Proj10_THEsumPage (2)_Sheet1_NOLs" xfId="8870"/>
    <cellStyle name="d_yield_Proj10_Valuation summaries" xfId="8871"/>
    <cellStyle name="d_yield_Proj10_Valuation summaries_Comps 2" xfId="8872"/>
    <cellStyle name="d_yield_Proj10_Valuation summaries_MASTER M&amp;A TRANSACTION DATABASE" xfId="8873"/>
    <cellStyle name="d_yield_Proj10_Valuation summaries_MASTER M&amp;A TRANSACTION DATABASE_NOLs" xfId="8874"/>
    <cellStyle name="d_yield_Proj10_Valuation summaries_Sheet1" xfId="8875"/>
    <cellStyle name="d_yield_Proj10_Valuation summaries_Sheet1_NOLs" xfId="8876"/>
    <cellStyle name="d_yield_Proj10_WACC-CableCar" xfId="8877"/>
    <cellStyle name="d_yield_Proj10_WACC-CableCar_Comps 2" xfId="8878"/>
    <cellStyle name="d_yield_Proj10_WACC-CableCar_MASTER M&amp;A TRANSACTION DATABASE" xfId="8879"/>
    <cellStyle name="d_yield_Proj10_WACC-CableCar_MASTER M&amp;A TRANSACTION DATABASE_NOLs" xfId="8880"/>
    <cellStyle name="d_yield_Proj10_WACC-CableCar_Sheet1" xfId="8881"/>
    <cellStyle name="d_yield_Proj10_WACC-CableCar_Sheet1_NOLs" xfId="8882"/>
    <cellStyle name="d_yield_Proj10_WACC-CableCar_THEsumPage (2)" xfId="8883"/>
    <cellStyle name="d_yield_Proj10_WACC-CableCar_THEsumPage (2)_Comps 2" xfId="8884"/>
    <cellStyle name="d_yield_Proj10_WACC-CableCar_THEsumPage (2)_MASTER M&amp;A TRANSACTION DATABASE" xfId="8885"/>
    <cellStyle name="d_yield_Proj10_WACC-CableCar_THEsumPage (2)_MASTER M&amp;A TRANSACTION DATABASE_NOLs" xfId="8886"/>
    <cellStyle name="d_yield_Proj10_WACC-CableCar_THEsumPage (2)_Sheet1" xfId="8887"/>
    <cellStyle name="d_yield_Proj10_WACC-CableCar_THEsumPage (2)_Sheet1_NOLs" xfId="8888"/>
    <cellStyle name="d_yield_Proj10_WACC-RAD (2)" xfId="8889"/>
    <cellStyle name="d_yield_Proj10_WACC-RAD (2)_Comps 2" xfId="8890"/>
    <cellStyle name="d_yield_Proj10_WACC-RAD (2)_MASTER M&amp;A TRANSACTION DATABASE" xfId="8891"/>
    <cellStyle name="d_yield_Proj10_WACC-RAD (2)_MASTER M&amp;A TRANSACTION DATABASE_NOLs" xfId="8892"/>
    <cellStyle name="d_yield_Proj10_WACC-RAD (2)_Sheet1" xfId="8893"/>
    <cellStyle name="d_yield_Proj10_WACC-RAD (2)_Sheet1_NOLs" xfId="8894"/>
    <cellStyle name="d_yield_Proj10_WACC-RAD (2)_THEsumPage (2)" xfId="8895"/>
    <cellStyle name="d_yield_Proj10_WACC-RAD (2)_THEsumPage (2)_Comps 2" xfId="8896"/>
    <cellStyle name="d_yield_Proj10_WACC-RAD (2)_THEsumPage (2)_MASTER M&amp;A TRANSACTION DATABASE" xfId="8897"/>
    <cellStyle name="d_yield_Proj10_WACC-RAD (2)_THEsumPage (2)_MASTER M&amp;A TRANSACTION DATABASE_NOLs" xfId="8898"/>
    <cellStyle name="d_yield_Proj10_WACC-RAD (2)_THEsumPage (2)_Sheet1" xfId="8899"/>
    <cellStyle name="d_yield_Proj10_WACC-RAD (2)_THEsumPage (2)_Sheet1_NOLs" xfId="8900"/>
    <cellStyle name="d_yield_Sensitivity" xfId="8901"/>
    <cellStyle name="d_yield_Sensitivity_Comps 2" xfId="8902"/>
    <cellStyle name="d_yield_Sensitivity_CompSheet" xfId="8903"/>
    <cellStyle name="d_yield_Sensitivity_CompSheet_Comps 2" xfId="8904"/>
    <cellStyle name="d_yield_Sensitivity_CompSheet_MASTER M&amp;A TRANSACTION DATABASE" xfId="8905"/>
    <cellStyle name="d_yield_Sensitivity_CompSheet_MASTER M&amp;A TRANSACTION DATABASE_NOLs" xfId="8906"/>
    <cellStyle name="d_yield_Sensitivity_CompSheet_Sheet1" xfId="8907"/>
    <cellStyle name="d_yield_Sensitivity_CompSheet_Sheet1_NOLs" xfId="8908"/>
    <cellStyle name="d_yield_Sensitivity_MASTER M&amp;A TRANSACTION DATABASE" xfId="8909"/>
    <cellStyle name="d_yield_Sensitivity_MASTER M&amp;A TRANSACTION DATABASE_NOLs" xfId="8910"/>
    <cellStyle name="d_yield_Sensitivity_Sheet1" xfId="8911"/>
    <cellStyle name="d_yield_Sensitivity_Sheet1_NOLs" xfId="8912"/>
    <cellStyle name="d_yield_Sensitivity_THEsumPage (2)" xfId="8913"/>
    <cellStyle name="d_yield_Sensitivity_THEsumPage (2)_Comps 2" xfId="8914"/>
    <cellStyle name="d_yield_Sensitivity_THEsumPage (2)_MASTER M&amp;A TRANSACTION DATABASE" xfId="8915"/>
    <cellStyle name="d_yield_Sensitivity_THEsumPage (2)_MASTER M&amp;A TRANSACTION DATABASE_NOLs" xfId="8916"/>
    <cellStyle name="d_yield_Sensitivity_THEsumPage (2)_Sheet1" xfId="8917"/>
    <cellStyle name="d_yield_Sensitivity_THEsumPage (2)_Sheet1_NOLs" xfId="8918"/>
    <cellStyle name="d_yield_Sheet1" xfId="8919"/>
    <cellStyle name="d_yield_Sheet1_1 PRELIM INT Jul 10 3b Bridge - TOTAL" xfId="8920"/>
    <cellStyle name="d_yield_Sheet1_Implementation OZ - Feb 2010" xfId="8921"/>
    <cellStyle name="d_yield_Sheet1_Implementation OZ - Grossman" xfId="8922"/>
    <cellStyle name="d_yield_Sheet1_NOLs" xfId="8923"/>
    <cellStyle name="d_yield_Sheet1_SUT Comps" xfId="8924"/>
    <cellStyle name="d_yield_Sheet1_SUT Comps_1 PRELIM INT Jul 10 3b Bridge - TOTAL" xfId="8925"/>
    <cellStyle name="d_yield_Sheet1_SUT Comps_Implementation OZ - Feb 2010" xfId="8926"/>
    <cellStyle name="d_yield_Sheet1_SUT Comps_Implementation OZ - Grossman" xfId="8927"/>
    <cellStyle name="d_yield_show-hold" xfId="8928"/>
    <cellStyle name="d_yield_show-hold_Comps 2" xfId="8929"/>
    <cellStyle name="d_yield_show-hold_CompSheet" xfId="8930"/>
    <cellStyle name="d_yield_show-hold_CompSheet_Comps 2" xfId="8931"/>
    <cellStyle name="d_yield_show-hold_CompSheet_MASTER M&amp;A TRANSACTION DATABASE" xfId="8932"/>
    <cellStyle name="d_yield_show-hold_CompSheet_MASTER M&amp;A TRANSACTION DATABASE_NOLs" xfId="8933"/>
    <cellStyle name="d_yield_show-hold_CompSheet_Sheet1" xfId="8934"/>
    <cellStyle name="d_yield_show-hold_CompSheet_Sheet1_NOLs" xfId="8935"/>
    <cellStyle name="d_yield_show-hold_MASTER M&amp;A TRANSACTION DATABASE" xfId="8936"/>
    <cellStyle name="d_yield_show-hold_MASTER M&amp;A TRANSACTION DATABASE_NOLs" xfId="8937"/>
    <cellStyle name="d_yield_show-hold_Sheet1" xfId="8938"/>
    <cellStyle name="d_yield_show-hold_Sheet1_NOLs" xfId="8939"/>
    <cellStyle name="d_yield_show-hold_THEsumPage (2)" xfId="8940"/>
    <cellStyle name="d_yield_show-hold_THEsumPage (2)_Comps 2" xfId="8941"/>
    <cellStyle name="d_yield_show-hold_THEsumPage (2)_MASTER M&amp;A TRANSACTION DATABASE" xfId="8942"/>
    <cellStyle name="d_yield_show-hold_THEsumPage (2)_MASTER M&amp;A TRANSACTION DATABASE_NOLs" xfId="8943"/>
    <cellStyle name="d_yield_show-hold_THEsumPage (2)_Sheet1" xfId="8944"/>
    <cellStyle name="d_yield_show-hold_THEsumPage (2)_Sheet1_NOLs" xfId="8945"/>
    <cellStyle name="d_yield_SUT Comps" xfId="8946"/>
    <cellStyle name="d_yield_SUT Comps_1 PRELIM INT Jul 10 3b Bridge - TOTAL" xfId="8947"/>
    <cellStyle name="d_yield_SUT Comps_Implementation OZ - Feb 2010" xfId="8948"/>
    <cellStyle name="d_yield_SUT Comps_Implementation OZ - Grossman" xfId="8949"/>
    <cellStyle name="d_yield_THEsumPage (2)" xfId="8950"/>
    <cellStyle name="d_yield_THEsumPage (2)_Comps 2" xfId="8951"/>
    <cellStyle name="d_yield_THEsumPage (2)_MASTER M&amp;A TRANSACTION DATABASE" xfId="8952"/>
    <cellStyle name="d_yield_THEsumPage (2)_MASTER M&amp;A TRANSACTION DATABASE_NOLs" xfId="8953"/>
    <cellStyle name="d_yield_THEsumPage (2)_Sheet1" xfId="8954"/>
    <cellStyle name="d_yield_THEsumPage (2)_Sheet1_NOLs" xfId="8955"/>
    <cellStyle name="d_yield_Valuation summaries" xfId="8956"/>
    <cellStyle name="d_yield_Valuation summaries_Comps 2" xfId="8957"/>
    <cellStyle name="d_yield_Valuation summaries_MASTER M&amp;A TRANSACTION DATABASE" xfId="8958"/>
    <cellStyle name="d_yield_Valuation summaries_MASTER M&amp;A TRANSACTION DATABASE_NOLs" xfId="8959"/>
    <cellStyle name="d_yield_Valuation summaries_Sheet1" xfId="8960"/>
    <cellStyle name="d_yield_Valuation summaries_Sheet1_NOLs" xfId="8961"/>
    <cellStyle name="d_yield_WACC-CableCar" xfId="8962"/>
    <cellStyle name="d_yield_WACC-CableCar_Comps 2" xfId="8963"/>
    <cellStyle name="d_yield_WACC-CableCar_MASTER M&amp;A TRANSACTION DATABASE" xfId="8964"/>
    <cellStyle name="d_yield_WACC-CableCar_MASTER M&amp;A TRANSACTION DATABASE_NOLs" xfId="8965"/>
    <cellStyle name="d_yield_WACC-CableCar_Sheet1" xfId="8966"/>
    <cellStyle name="d_yield_WACC-CableCar_Sheet1_NOLs" xfId="8967"/>
    <cellStyle name="d_yield_WACC-CableCar_THEsumPage (2)" xfId="8968"/>
    <cellStyle name="d_yield_WACC-CableCar_THEsumPage (2)_Comps 2" xfId="8969"/>
    <cellStyle name="d_yield_WACC-CableCar_THEsumPage (2)_MASTER M&amp;A TRANSACTION DATABASE" xfId="8970"/>
    <cellStyle name="d_yield_WACC-CableCar_THEsumPage (2)_MASTER M&amp;A TRANSACTION DATABASE_NOLs" xfId="8971"/>
    <cellStyle name="d_yield_WACC-CableCar_THEsumPage (2)_Sheet1" xfId="8972"/>
    <cellStyle name="d_yield_WACC-CableCar_THEsumPage (2)_Sheet1_NOLs" xfId="8973"/>
    <cellStyle name="d_yield_WACC-RAD (2)" xfId="8974"/>
    <cellStyle name="d_yield_WACC-RAD (2)_Comps 2" xfId="8975"/>
    <cellStyle name="d_yield_WACC-RAD (2)_MASTER M&amp;A TRANSACTION DATABASE" xfId="8976"/>
    <cellStyle name="d_yield_WACC-RAD (2)_MASTER M&amp;A TRANSACTION DATABASE_NOLs" xfId="8977"/>
    <cellStyle name="d_yield_WACC-RAD (2)_Sheet1" xfId="8978"/>
    <cellStyle name="d_yield_WACC-RAD (2)_Sheet1_NOLs" xfId="8979"/>
    <cellStyle name="d_yield_WACC-RAD (2)_THEsumPage (2)" xfId="8980"/>
    <cellStyle name="d_yield_WACC-RAD (2)_THEsumPage (2)_Comps 2" xfId="8981"/>
    <cellStyle name="d_yield_WACC-RAD (2)_THEsumPage (2)_MASTER M&amp;A TRANSACTION DATABASE" xfId="8982"/>
    <cellStyle name="d_yield_WACC-RAD (2)_THEsumPage (2)_MASTER M&amp;A TRANSACTION DATABASE_NOLs" xfId="8983"/>
    <cellStyle name="d_yield_WACC-RAD (2)_THEsumPage (2)_Sheet1" xfId="8984"/>
    <cellStyle name="d_yield_WACC-RAD (2)_THEsumPage (2)_Sheet1_NOLs" xfId="8985"/>
    <cellStyle name="darren" xfId="8986"/>
    <cellStyle name="dash" xfId="8987"/>
    <cellStyle name="dash 2" xfId="8988"/>
    <cellStyle name="dash 3" xfId="8989"/>
    <cellStyle name="dash 4" xfId="8990"/>
    <cellStyle name="dash_Observations" xfId="8991"/>
    <cellStyle name="data" xfId="8992"/>
    <cellStyle name="data 2" xfId="8993"/>
    <cellStyle name="Data in Thousands" xfId="8994"/>
    <cellStyle name="Data in Thousands 2" xfId="8995"/>
    <cellStyle name="Data in Thousands_Observations" xfId="8996"/>
    <cellStyle name="Data_~5880713" xfId="8997"/>
    <cellStyle name="Date" xfId="8"/>
    <cellStyle name="Date - Style4" xfId="8998"/>
    <cellStyle name="Date [d-mmm-yy]" xfId="8999"/>
    <cellStyle name="Date [mm-d-yy]" xfId="9000"/>
    <cellStyle name="Date [mm-d-yyyy]" xfId="9001"/>
    <cellStyle name="Date [mmm-d-yyyy]" xfId="9002"/>
    <cellStyle name="Date [mmm-d-yyyy] 2" xfId="9003"/>
    <cellStyle name="Date [mmm-d-yyyy]_Observations" xfId="9004"/>
    <cellStyle name="Date [mmm-yy]" xfId="9005"/>
    <cellStyle name="date 10" xfId="9006"/>
    <cellStyle name="Date 11" xfId="9007"/>
    <cellStyle name="Date 2" xfId="9008"/>
    <cellStyle name="date 3" xfId="9009"/>
    <cellStyle name="Date 4" xfId="9010"/>
    <cellStyle name="date 5" xfId="9011"/>
    <cellStyle name="date 6" xfId="9012"/>
    <cellStyle name="date 7" xfId="9013"/>
    <cellStyle name="date 8" xfId="9014"/>
    <cellStyle name="date 9" xfId="9015"/>
    <cellStyle name="Date Aligned" xfId="9016"/>
    <cellStyle name="Date Aligned 2" xfId="9017"/>
    <cellStyle name="Date Aligned*" xfId="9018"/>
    <cellStyle name="Date Aligned* 2" xfId="9019"/>
    <cellStyle name="Date Aligned* 3" xfId="9020"/>
    <cellStyle name="Date Aligned*_Observations" xfId="9021"/>
    <cellStyle name="Date Aligned_Laurel" xfId="9022"/>
    <cellStyle name="Date_0+12 Care Solutions WD7 1.10.08 v3 - to SCS" xfId="9023"/>
    <cellStyle name="Date1" xfId="9024"/>
    <cellStyle name="DB Group" xfId="9025"/>
    <cellStyle name="Dec_0" xfId="9026"/>
    <cellStyle name="dec0" xfId="9027"/>
    <cellStyle name="dec1" xfId="9028"/>
    <cellStyle name="dec2" xfId="9029"/>
    <cellStyle name="dec3" xfId="9030"/>
    <cellStyle name="dec4" xfId="9031"/>
    <cellStyle name="dec4 2" xfId="9032"/>
    <cellStyle name="dec4 2 2" xfId="9033"/>
    <cellStyle name="dec4 3" xfId="9034"/>
    <cellStyle name="dec6" xfId="9035"/>
    <cellStyle name="dec6 2" xfId="9036"/>
    <cellStyle name="dec6 2 2" xfId="9037"/>
    <cellStyle name="dec6 3" xfId="9038"/>
    <cellStyle name="Decimal1" xfId="9039"/>
    <cellStyle name="Decimal1 2" xfId="9040"/>
    <cellStyle name="Decimal1 2 2" xfId="9041"/>
    <cellStyle name="Decimal1 3" xfId="9042"/>
    <cellStyle name="Decimal2" xfId="9043"/>
    <cellStyle name="Decimal2 2" xfId="9044"/>
    <cellStyle name="Decimal2 2 2" xfId="9045"/>
    <cellStyle name="Decimal2 3" xfId="9046"/>
    <cellStyle name="Decimal3" xfId="9047"/>
    <cellStyle name="Decimal3 2" xfId="9048"/>
    <cellStyle name="Decimal3 2 2" xfId="9049"/>
    <cellStyle name="Decimal3 3" xfId="9050"/>
    <cellStyle name="Decimal4" xfId="9051"/>
    <cellStyle name="Decimal4 2" xfId="9052"/>
    <cellStyle name="Decimal4 2 2" xfId="9053"/>
    <cellStyle name="Decimal4 3" xfId="9054"/>
    <cellStyle name="Decimal5" xfId="9055"/>
    <cellStyle name="Decimal5 2" xfId="9056"/>
    <cellStyle name="Decimal5 2 2" xfId="9057"/>
    <cellStyle name="Decimal5 3" xfId="9058"/>
    <cellStyle name="DecimalsFour" xfId="9059"/>
    <cellStyle name="DecimalsNone" xfId="9060"/>
    <cellStyle name="DecimalsTwo" xfId="9061"/>
    <cellStyle name="default" xfId="9062"/>
    <cellStyle name="Define your own named style" xfId="9063"/>
    <cellStyle name="Description" xfId="9064"/>
    <cellStyle name="Description 2" xfId="9065"/>
    <cellStyle name="Description 3" xfId="9066"/>
    <cellStyle name="Description_Observations" xfId="9067"/>
    <cellStyle name="Dezimal [0]_Compiling Utility Macros" xfId="9068"/>
    <cellStyle name="Dezimal__Utopia Index Index und Guidance (Deutsch)" xfId="9069"/>
    <cellStyle name="Dollar" xfId="9070"/>
    <cellStyle name="Dollar (zero dec)" xfId="9071"/>
    <cellStyle name="Dollar[1]" xfId="9072"/>
    <cellStyle name="Dollar[1] 2" xfId="9073"/>
    <cellStyle name="Dollar[1] 3" xfId="9074"/>
    <cellStyle name="Dollar[1]_Observations" xfId="9075"/>
    <cellStyle name="Dollar[2]" xfId="9076"/>
    <cellStyle name="Dollar_Observations" xfId="9077"/>
    <cellStyle name="Dollar1" xfId="9078"/>
    <cellStyle name="Dollar1 2" xfId="9079"/>
    <cellStyle name="Dollar1_Observations" xfId="9080"/>
    <cellStyle name="Dollar1Blue" xfId="9081"/>
    <cellStyle name="Dollar2" xfId="9082"/>
    <cellStyle name="Dollar2 2" xfId="9083"/>
    <cellStyle name="Dollar2_Observations" xfId="9084"/>
    <cellStyle name="dollars" xfId="9085"/>
    <cellStyle name="dollars 2" xfId="9086"/>
    <cellStyle name="Dollars 3" xfId="9087"/>
    <cellStyle name="dollars_Observations" xfId="9088"/>
    <cellStyle name="Dotted Line" xfId="9089"/>
    <cellStyle name="Dotted Line 2" xfId="9090"/>
    <cellStyle name="Double" xfId="9091"/>
    <cellStyle name="Double Accounting" xfId="9092"/>
    <cellStyle name="double bottom" xfId="9093"/>
    <cellStyle name="double bottom 2" xfId="9094"/>
    <cellStyle name="double bottom 3" xfId="9095"/>
    <cellStyle name="double bottom_Observations" xfId="9096"/>
    <cellStyle name="Double Underline" xfId="9097"/>
    <cellStyle name="Double_Comps 2" xfId="9098"/>
    <cellStyle name="DOWNFOOT" xfId="9099"/>
    <cellStyle name="dp*Accent" xfId="9100"/>
    <cellStyle name="dp*ChartSubTitle" xfId="9101"/>
    <cellStyle name="dp*ChartTitle" xfId="9102"/>
    <cellStyle name="dp*ColumnHeading1" xfId="9103"/>
    <cellStyle name="dp*ColumnHeading2" xfId="9104"/>
    <cellStyle name="dp*ColumnHeadingDate" xfId="9105"/>
    <cellStyle name="dp*FiscalDate" xfId="9106"/>
    <cellStyle name="dp*Footnote" xfId="9107"/>
    <cellStyle name="dp*Information" xfId="9108"/>
    <cellStyle name="dp*LabelItalics" xfId="9109"/>
    <cellStyle name="dp*LabelItalicsLineAbove" xfId="9110"/>
    <cellStyle name="dp*LabelLine" xfId="9111"/>
    <cellStyle name="dp*Labels" xfId="9112"/>
    <cellStyle name="dp*Normal" xfId="9113"/>
    <cellStyle name="dp*NormalCurrency1Dec." xfId="9114"/>
    <cellStyle name="dp*NormalCurrency2Dec." xfId="9115"/>
    <cellStyle name="dp*Number%Italics" xfId="9116"/>
    <cellStyle name="dp*Number%ItalicsLineAbove" xfId="9117"/>
    <cellStyle name="dp*NumberCurrencyLine" xfId="9118"/>
    <cellStyle name="dp*NumberGeneral" xfId="9119"/>
    <cellStyle name="dp*NumberGeneral2Dec." xfId="9120"/>
    <cellStyle name="dp*NumberLine" xfId="9121"/>
    <cellStyle name="dp*NumberLineEPS" xfId="9122"/>
    <cellStyle name="dp*NumberSpecial" xfId="9123"/>
    <cellStyle name="dp*RatioX" xfId="9124"/>
    <cellStyle name="dp*SeriesName" xfId="9125"/>
    <cellStyle name="dp*SheetSubTitle" xfId="9126"/>
    <cellStyle name="dp*SheetTitle" xfId="9127"/>
    <cellStyle name="dp*SubTitle" xfId="9128"/>
    <cellStyle name="dp*ThickLineAbove" xfId="9129"/>
    <cellStyle name="dp*ThickLineBelow" xfId="9130"/>
    <cellStyle name="dp*ThinLineAbove" xfId="9131"/>
    <cellStyle name="dp*ThinLineBelow" xfId="9132"/>
    <cellStyle name="dp*XAxisTitle" xfId="9133"/>
    <cellStyle name="dp*Y2AxisTitle" xfId="9134"/>
    <cellStyle name="dp*YAxisTitle" xfId="9135"/>
    <cellStyle name="EL" xfId="9136"/>
    <cellStyle name="EL 2" xfId="9137"/>
    <cellStyle name="EL 3" xfId="9138"/>
    <cellStyle name="EL_Observations" xfId="9139"/>
    <cellStyle name="Entered" xfId="9"/>
    <cellStyle name="Entered 2" xfId="9140"/>
    <cellStyle name="Entered 3" xfId="9141"/>
    <cellStyle name="Entered_Observations" xfId="9142"/>
    <cellStyle name="Entry" xfId="9143"/>
    <cellStyle name="eps" xfId="9144"/>
    <cellStyle name="eps$" xfId="9145"/>
    <cellStyle name="eps$A" xfId="9146"/>
    <cellStyle name="eps$E" xfId="9147"/>
    <cellStyle name="eps_AVP" xfId="9148"/>
    <cellStyle name="epsA" xfId="9149"/>
    <cellStyle name="epsE" xfId="9150"/>
    <cellStyle name="Equation" xfId="9151"/>
    <cellStyle name="Euro" xfId="9152"/>
    <cellStyle name="Euro 2" xfId="9153"/>
    <cellStyle name="Explanatory Text 10" xfId="9154"/>
    <cellStyle name="Explanatory Text 11" xfId="9155"/>
    <cellStyle name="Explanatory Text 12" xfId="9156"/>
    <cellStyle name="Explanatory Text 13" xfId="9157"/>
    <cellStyle name="Explanatory Text 14" xfId="9158"/>
    <cellStyle name="Explanatory Text 15" xfId="9159"/>
    <cellStyle name="Explanatory Text 16" xfId="9160"/>
    <cellStyle name="Explanatory Text 16 2" xfId="9161"/>
    <cellStyle name="Explanatory Text 16_Observations" xfId="9162"/>
    <cellStyle name="Explanatory Text 17" xfId="9163"/>
    <cellStyle name="Explanatory Text 17 2" xfId="9164"/>
    <cellStyle name="Explanatory Text 17_Observations" xfId="9165"/>
    <cellStyle name="Explanatory Text 18" xfId="9166"/>
    <cellStyle name="Explanatory Text 18 2" xfId="9167"/>
    <cellStyle name="Explanatory Text 18_Observations" xfId="9168"/>
    <cellStyle name="Explanatory Text 19" xfId="9169"/>
    <cellStyle name="Explanatory Text 19 2" xfId="9170"/>
    <cellStyle name="Explanatory Text 19_Observations" xfId="9171"/>
    <cellStyle name="Explanatory Text 2" xfId="9172"/>
    <cellStyle name="Explanatory Text 2 10" xfId="9173"/>
    <cellStyle name="Explanatory Text 2 11" xfId="9174"/>
    <cellStyle name="Explanatory Text 2 12" xfId="9175"/>
    <cellStyle name="Explanatory Text 2 13" xfId="9176"/>
    <cellStyle name="Explanatory Text 2 14" xfId="9177"/>
    <cellStyle name="Explanatory Text 2 15" xfId="9178"/>
    <cellStyle name="Explanatory Text 2 16" xfId="9179"/>
    <cellStyle name="Explanatory Text 2 17" xfId="9180"/>
    <cellStyle name="Explanatory Text 2 18" xfId="9181"/>
    <cellStyle name="Explanatory Text 2 19" xfId="9182"/>
    <cellStyle name="Explanatory Text 2 2" xfId="9183"/>
    <cellStyle name="Explanatory Text 2 2 2" xfId="9184"/>
    <cellStyle name="Explanatory Text 2 2_Observations" xfId="9185"/>
    <cellStyle name="Explanatory Text 2 20" xfId="9186"/>
    <cellStyle name="Explanatory Text 2 21" xfId="9187"/>
    <cellStyle name="Explanatory Text 2 22" xfId="9188"/>
    <cellStyle name="Explanatory Text 2 23" xfId="9189"/>
    <cellStyle name="Explanatory Text 2 24" xfId="9190"/>
    <cellStyle name="Explanatory Text 2 25" xfId="9191"/>
    <cellStyle name="Explanatory Text 2 26" xfId="9192"/>
    <cellStyle name="Explanatory Text 2 27" xfId="9193"/>
    <cellStyle name="Explanatory Text 2 28" xfId="9194"/>
    <cellStyle name="Explanatory Text 2 29" xfId="9195"/>
    <cellStyle name="Explanatory Text 2 3" xfId="9196"/>
    <cellStyle name="Explanatory Text 2 30" xfId="9197"/>
    <cellStyle name="Explanatory Text 2 31" xfId="9198"/>
    <cellStyle name="Explanatory Text 2 32" xfId="9199"/>
    <cellStyle name="Explanatory Text 2 33" xfId="9200"/>
    <cellStyle name="Explanatory Text 2 34" xfId="9201"/>
    <cellStyle name="Explanatory Text 2 35" xfId="9202"/>
    <cellStyle name="Explanatory Text 2 4" xfId="9203"/>
    <cellStyle name="Explanatory Text 2 5" xfId="9204"/>
    <cellStyle name="Explanatory Text 2 6" xfId="9205"/>
    <cellStyle name="Explanatory Text 2 7" xfId="9206"/>
    <cellStyle name="Explanatory Text 2 8" xfId="9207"/>
    <cellStyle name="Explanatory Text 2 9" xfId="9208"/>
    <cellStyle name="Explanatory Text 2_Observations" xfId="9209"/>
    <cellStyle name="Explanatory Text 20" xfId="9210"/>
    <cellStyle name="Explanatory Text 20 2" xfId="9211"/>
    <cellStyle name="Explanatory Text 20_Observations" xfId="9212"/>
    <cellStyle name="Explanatory Text 21" xfId="9213"/>
    <cellStyle name="Explanatory Text 21 2" xfId="9214"/>
    <cellStyle name="Explanatory Text 21_Observations" xfId="9215"/>
    <cellStyle name="Explanatory Text 22" xfId="9216"/>
    <cellStyle name="Explanatory Text 22 2" xfId="9217"/>
    <cellStyle name="Explanatory Text 22_Observations" xfId="9218"/>
    <cellStyle name="Explanatory Text 23" xfId="9219"/>
    <cellStyle name="Explanatory Text 23 2" xfId="9220"/>
    <cellStyle name="Explanatory Text 23_Observations" xfId="9221"/>
    <cellStyle name="Explanatory Text 24" xfId="9222"/>
    <cellStyle name="Explanatory Text 24 2" xfId="9223"/>
    <cellStyle name="Explanatory Text 24_Observations" xfId="9224"/>
    <cellStyle name="Explanatory Text 25" xfId="9225"/>
    <cellStyle name="Explanatory Text 25 2" xfId="9226"/>
    <cellStyle name="Explanatory Text 25_Observations" xfId="9227"/>
    <cellStyle name="Explanatory Text 26" xfId="9228"/>
    <cellStyle name="Explanatory Text 26 2" xfId="9229"/>
    <cellStyle name="Explanatory Text 26_Observations" xfId="9230"/>
    <cellStyle name="Explanatory Text 27" xfId="9231"/>
    <cellStyle name="Explanatory Text 27 2" xfId="9232"/>
    <cellStyle name="Explanatory Text 27_Observations" xfId="9233"/>
    <cellStyle name="Explanatory Text 28" xfId="9234"/>
    <cellStyle name="Explanatory Text 28 2" xfId="9235"/>
    <cellStyle name="Explanatory Text 28_Observations" xfId="9236"/>
    <cellStyle name="Explanatory Text 29" xfId="9237"/>
    <cellStyle name="Explanatory Text 3" xfId="9238"/>
    <cellStyle name="Explanatory Text 30" xfId="9239"/>
    <cellStyle name="Explanatory Text 31" xfId="9240"/>
    <cellStyle name="Explanatory Text 32" xfId="9241"/>
    <cellStyle name="Explanatory Text 33" xfId="9242"/>
    <cellStyle name="Explanatory Text 34" xfId="9243"/>
    <cellStyle name="Explanatory Text 35" xfId="9244"/>
    <cellStyle name="Explanatory Text 36" xfId="9245"/>
    <cellStyle name="Explanatory Text 37" xfId="9246"/>
    <cellStyle name="Explanatory Text 38" xfId="9247"/>
    <cellStyle name="Explanatory Text 39" xfId="9248"/>
    <cellStyle name="Explanatory Text 4" xfId="9249"/>
    <cellStyle name="Explanatory Text 40" xfId="9250"/>
    <cellStyle name="Explanatory Text 41" xfId="9251"/>
    <cellStyle name="Explanatory Text 42" xfId="9252"/>
    <cellStyle name="Explanatory Text 43" xfId="9253"/>
    <cellStyle name="Explanatory Text 44" xfId="9254"/>
    <cellStyle name="Explanatory Text 45" xfId="9255"/>
    <cellStyle name="Explanatory Text 46" xfId="9256"/>
    <cellStyle name="Explanatory Text 47" xfId="9257"/>
    <cellStyle name="Explanatory Text 48" xfId="9258"/>
    <cellStyle name="Explanatory Text 49" xfId="9259"/>
    <cellStyle name="Explanatory Text 5" xfId="9260"/>
    <cellStyle name="Explanatory Text 50" xfId="9261"/>
    <cellStyle name="Explanatory Text 51" xfId="9262"/>
    <cellStyle name="Explanatory Text 6" xfId="9263"/>
    <cellStyle name="Explanatory Text 7" xfId="9264"/>
    <cellStyle name="Explanatory Text 8" xfId="9265"/>
    <cellStyle name="Explanatory Text 9" xfId="9266"/>
    <cellStyle name="F2" xfId="9267"/>
    <cellStyle name="F2 2" xfId="9268"/>
    <cellStyle name="F2 3" xfId="9269"/>
    <cellStyle name="F2 4" xfId="9270"/>
    <cellStyle name="F2_Observations" xfId="9271"/>
    <cellStyle name="F3" xfId="9272"/>
    <cellStyle name="F3 2" xfId="9273"/>
    <cellStyle name="F3 3" xfId="9274"/>
    <cellStyle name="F3 4" xfId="9275"/>
    <cellStyle name="F3_Observations" xfId="9276"/>
    <cellStyle name="F4" xfId="9277"/>
    <cellStyle name="F4 2" xfId="9278"/>
    <cellStyle name="F4 3" xfId="9279"/>
    <cellStyle name="F4 4" xfId="9280"/>
    <cellStyle name="F4_Observations" xfId="9281"/>
    <cellStyle name="F5" xfId="9282"/>
    <cellStyle name="F5 2" xfId="9283"/>
    <cellStyle name="F5 3" xfId="9284"/>
    <cellStyle name="F5 4" xfId="9285"/>
    <cellStyle name="F5_Observations" xfId="9286"/>
    <cellStyle name="F6" xfId="9287"/>
    <cellStyle name="F6 2" xfId="9288"/>
    <cellStyle name="F6 3" xfId="9289"/>
    <cellStyle name="F6 4" xfId="9290"/>
    <cellStyle name="F6_Observations" xfId="9291"/>
    <cellStyle name="F7" xfId="9292"/>
    <cellStyle name="F7 2" xfId="9293"/>
    <cellStyle name="F7 3" xfId="9294"/>
    <cellStyle name="F7 4" xfId="9295"/>
    <cellStyle name="F7_Observations" xfId="9296"/>
    <cellStyle name="F8" xfId="9297"/>
    <cellStyle name="F8 2" xfId="9298"/>
    <cellStyle name="F8 3" xfId="9299"/>
    <cellStyle name="F8 4" xfId="9300"/>
    <cellStyle name="F8_Observations" xfId="9301"/>
    <cellStyle name="FF_EURO" xfId="9302"/>
    <cellStyle name="First Maintenance" xfId="9303"/>
    <cellStyle name="Fixed" xfId="10"/>
    <cellStyle name="Fixed [0]" xfId="9304"/>
    <cellStyle name="Fixed 2" xfId="9305"/>
    <cellStyle name="Fixed 3" xfId="9306"/>
    <cellStyle name="Fixed_2+10 revenue forecast" xfId="9307"/>
    <cellStyle name="Fixed1 - Style1" xfId="9308"/>
    <cellStyle name="Fixed2 - Style2" xfId="9309"/>
    <cellStyle name="Fixed2 - Style2 2" xfId="9310"/>
    <cellStyle name="Fixed2 - Style2 3" xfId="9311"/>
    <cellStyle name="Fixed2 - Style2_Observations" xfId="9312"/>
    <cellStyle name="Fixed4 - Style3" xfId="9313"/>
    <cellStyle name="Fixed4 - Style3 2" xfId="9314"/>
    <cellStyle name="Fixed4 - Style3 3" xfId="9315"/>
    <cellStyle name="Fixed4 - Style3_Observations" xfId="9316"/>
    <cellStyle name="Fixlong" xfId="9317"/>
    <cellStyle name="Foot_Nt" xfId="9318"/>
    <cellStyle name="footnote" xfId="9319"/>
    <cellStyle name="footnote 2" xfId="9320"/>
    <cellStyle name="footnote 3" xfId="9321"/>
    <cellStyle name="footnote 4" xfId="9322"/>
    <cellStyle name="footnote_Observations" xfId="9323"/>
    <cellStyle name="footnote2" xfId="9324"/>
    <cellStyle name="footnote2 2" xfId="9325"/>
    <cellStyle name="footnote2 3" xfId="9326"/>
    <cellStyle name="footnote2 4" xfId="9327"/>
    <cellStyle name="footnote2_Observations" xfId="9328"/>
    <cellStyle name="Footnotes" xfId="9329"/>
    <cellStyle name="Footnotes 2" xfId="9330"/>
    <cellStyle name="Footnotes 3" xfId="9331"/>
    <cellStyle name="Footnotes 4" xfId="9332"/>
    <cellStyle name="Footnotes_Observations" xfId="9333"/>
    <cellStyle name="Formula" xfId="9334"/>
    <cellStyle name="Formula 2" xfId="9335"/>
    <cellStyle name="Formula 3" xfId="9336"/>
    <cellStyle name="Formula 4" xfId="9337"/>
    <cellStyle name="Formula 5" xfId="9338"/>
    <cellStyle name="Formula 6" xfId="9339"/>
    <cellStyle name="Formula_Observations" xfId="9340"/>
    <cellStyle name="FRxAmtStyle" xfId="9341"/>
    <cellStyle name="FRxCurrStyle" xfId="9342"/>
    <cellStyle name="FRxPcntStyle" xfId="9343"/>
    <cellStyle name="fy_eps$" xfId="9344"/>
    <cellStyle name="g_rate" xfId="9345"/>
    <cellStyle name="g_rate_AVP" xfId="9346"/>
    <cellStyle name="g_rate_AVP_Comps 2" xfId="9347"/>
    <cellStyle name="g_rate_AVP_Graphic Depiction - NO DEV" xfId="9348"/>
    <cellStyle name="g_rate_AVP_Graphic Depiction - NO DEV_Comps 2" xfId="9349"/>
    <cellStyle name="g_rate_AVP_Graphic Depiction - NO DEV_MASTER M&amp;A TRANSACTION DATABASE" xfId="9350"/>
    <cellStyle name="g_rate_AVP_Graphic Depiction - NO DEV_MASTER M&amp;A TRANSACTION DATABASE_NOLs" xfId="9351"/>
    <cellStyle name="g_rate_AVP_Graphic Depiction - NO DEV_Sheet1" xfId="9352"/>
    <cellStyle name="g_rate_AVP_Graphic Depiction - NO DEV_Sheet1_NOLs" xfId="9353"/>
    <cellStyle name="g_rate_AVP_MASTER M&amp;A TRANSACTION DATABASE" xfId="9354"/>
    <cellStyle name="g_rate_AVP_MASTER M&amp;A TRANSACTION DATABASE_NOLs" xfId="9355"/>
    <cellStyle name="g_rate_AVP_Sheet1" xfId="9356"/>
    <cellStyle name="g_rate_AVP_Sheet1_NOLs" xfId="9357"/>
    <cellStyle name="g_rate_AVP_THEsumPage (2)" xfId="9358"/>
    <cellStyle name="g_rate_AVP_THEsumPage (2)_Comps 2" xfId="9359"/>
    <cellStyle name="g_rate_AVP_THEsumPage (2)_MASTER M&amp;A TRANSACTION DATABASE" xfId="9360"/>
    <cellStyle name="g_rate_AVP_THEsumPage (2)_MASTER M&amp;A TRANSACTION DATABASE_NOLs" xfId="9361"/>
    <cellStyle name="g_rate_AVP_THEsumPage (2)_Sheet1" xfId="9362"/>
    <cellStyle name="g_rate_AVP_THEsumPage (2)_Sheet1_NOLs" xfId="9363"/>
    <cellStyle name="g_rate_Comps 2" xfId="9364"/>
    <cellStyle name="g_rate_CompSheet" xfId="9365"/>
    <cellStyle name="g_rate_CompSheet_Comps 2" xfId="9366"/>
    <cellStyle name="g_rate_CompSheet_MASTER M&amp;A TRANSACTION DATABASE" xfId="9367"/>
    <cellStyle name="g_rate_CompSheet_MASTER M&amp;A TRANSACTION DATABASE_NOLs" xfId="9368"/>
    <cellStyle name="g_rate_CompSheet_Sheet1" xfId="9369"/>
    <cellStyle name="g_rate_CompSheet_Sheet1_NOLs" xfId="9370"/>
    <cellStyle name="g_rate_Disc Analysis" xfId="9371"/>
    <cellStyle name="g_rate_Disc Analysis_Comps 2" xfId="9372"/>
    <cellStyle name="g_rate_Disc Analysis_CompSheet" xfId="9373"/>
    <cellStyle name="g_rate_Disc Analysis_CompSheet_Comps 2" xfId="9374"/>
    <cellStyle name="g_rate_Disc Analysis_CompSheet_MASTER M&amp;A TRANSACTION DATABASE" xfId="9375"/>
    <cellStyle name="g_rate_Disc Analysis_CompSheet_MASTER M&amp;A TRANSACTION DATABASE_NOLs" xfId="9376"/>
    <cellStyle name="g_rate_Disc Analysis_CompSheet_Sheet1" xfId="9377"/>
    <cellStyle name="g_rate_Disc Analysis_CompSheet_Sheet1_NOLs" xfId="9378"/>
    <cellStyle name="g_rate_Disc Analysis_MASTER M&amp;A TRANSACTION DATABASE" xfId="9379"/>
    <cellStyle name="g_rate_Disc Analysis_MASTER M&amp;A TRANSACTION DATABASE_NOLs" xfId="9380"/>
    <cellStyle name="g_rate_Disc Analysis_Sheet1" xfId="9381"/>
    <cellStyle name="g_rate_Disc Analysis_Sheet1_NOLs" xfId="9382"/>
    <cellStyle name="g_rate_Disc Analysis_THEsumPage (2)" xfId="9383"/>
    <cellStyle name="g_rate_Disc Analysis_THEsumPage (2)_Comps 2" xfId="9384"/>
    <cellStyle name="g_rate_Disc Analysis_THEsumPage (2)_MASTER M&amp;A TRANSACTION DATABASE" xfId="9385"/>
    <cellStyle name="g_rate_Disc Analysis_THEsumPage (2)_MASTER M&amp;A TRANSACTION DATABASE_NOLs" xfId="9386"/>
    <cellStyle name="g_rate_Disc Analysis_THEsumPage (2)_Sheet1" xfId="9387"/>
    <cellStyle name="g_rate_Disc Analysis_THEsumPage (2)_Sheet1_NOLs" xfId="9388"/>
    <cellStyle name="g_rate_Fairness Opinion Valuation 4-23a.xls Chart 1" xfId="9389"/>
    <cellStyle name="g_rate_Fairness Opinion Valuation 4-23a.xls Chart 1_Comps 2" xfId="9390"/>
    <cellStyle name="g_rate_Fairness Opinion Valuation 4-23a.xls Chart 1_MASTER M&amp;A TRANSACTION DATABASE" xfId="9391"/>
    <cellStyle name="g_rate_Fairness Opinion Valuation 4-23a.xls Chart 1_MASTER M&amp;A TRANSACTION DATABASE_NOLs" xfId="9392"/>
    <cellStyle name="g_rate_Fairness Opinion Valuation 4-23a.xls Chart 1_Sheet1" xfId="9393"/>
    <cellStyle name="g_rate_Fairness Opinion Valuation 4-23a.xls Chart 1_Sheet1_NOLs" xfId="9394"/>
    <cellStyle name="g_rate_LP Chart" xfId="9395"/>
    <cellStyle name="g_rate_LP Chart_Comps 2" xfId="9396"/>
    <cellStyle name="g_rate_LP Chart_MASTER M&amp;A TRANSACTION DATABASE" xfId="9397"/>
    <cellStyle name="g_rate_LP Chart_MASTER M&amp;A TRANSACTION DATABASE_NOLs" xfId="9398"/>
    <cellStyle name="g_rate_LP Chart_Sheet1" xfId="9399"/>
    <cellStyle name="g_rate_LP Chart_Sheet1_NOLs" xfId="9400"/>
    <cellStyle name="g_rate_LP Chart_THEsumPage (2)" xfId="9401"/>
    <cellStyle name="g_rate_LP Chart_THEsumPage (2)_Comps 2" xfId="9402"/>
    <cellStyle name="g_rate_LP Chart_THEsumPage (2)_MASTER M&amp;A TRANSACTION DATABASE" xfId="9403"/>
    <cellStyle name="g_rate_LP Chart_THEsumPage (2)_MASTER M&amp;A TRANSACTION DATABASE_NOLs" xfId="9404"/>
    <cellStyle name="g_rate_LP Chart_THEsumPage (2)_Sheet1" xfId="9405"/>
    <cellStyle name="g_rate_LP Chart_THEsumPage (2)_Sheet1_NOLs" xfId="9406"/>
    <cellStyle name="g_rate_MASTER M&amp;A TRANSACTION DATABASE" xfId="9407"/>
    <cellStyle name="g_rate_MASTER M&amp;A TRANSACTION DATABASE_NOLs" xfId="9408"/>
    <cellStyle name="g_rate_Merg Cons" xfId="9409"/>
    <cellStyle name="g_rate_Merg Cons_Comps 2" xfId="9410"/>
    <cellStyle name="g_rate_Merg Cons_CompSheet" xfId="9411"/>
    <cellStyle name="g_rate_Merg Cons_CompSheet_Comps 2" xfId="9412"/>
    <cellStyle name="g_rate_Merg Cons_CompSheet_MASTER M&amp;A TRANSACTION DATABASE" xfId="9413"/>
    <cellStyle name="g_rate_Merg Cons_CompSheet_MASTER M&amp;A TRANSACTION DATABASE_NOLs" xfId="9414"/>
    <cellStyle name="g_rate_Merg Cons_CompSheet_Sheet1" xfId="9415"/>
    <cellStyle name="g_rate_Merg Cons_CompSheet_Sheet1_NOLs" xfId="9416"/>
    <cellStyle name="g_rate_Merg Cons_MASTER M&amp;A TRANSACTION DATABASE" xfId="9417"/>
    <cellStyle name="g_rate_Merg Cons_MASTER M&amp;A TRANSACTION DATABASE_NOLs" xfId="9418"/>
    <cellStyle name="g_rate_Merg Cons_Sheet1" xfId="9419"/>
    <cellStyle name="g_rate_Merg Cons_Sheet1_NOLs" xfId="9420"/>
    <cellStyle name="g_rate_Merg Cons_THEsumPage (2)" xfId="9421"/>
    <cellStyle name="g_rate_Merg Cons_THEsumPage (2)_Comps 2" xfId="9422"/>
    <cellStyle name="g_rate_Merg Cons_THEsumPage (2)_MASTER M&amp;A TRANSACTION DATABASE" xfId="9423"/>
    <cellStyle name="g_rate_Merg Cons_THEsumPage (2)_MASTER M&amp;A TRANSACTION DATABASE_NOLs" xfId="9424"/>
    <cellStyle name="g_rate_Merg Cons_THEsumPage (2)_Sheet1" xfId="9425"/>
    <cellStyle name="g_rate_Merg Cons_THEsumPage (2)_Sheet1_NOLs" xfId="9426"/>
    <cellStyle name="g_rate_PowerValuation.xls Chart 21" xfId="9427"/>
    <cellStyle name="g_rate_PowerValuation.xls Chart 21_Comps 2" xfId="9428"/>
    <cellStyle name="g_rate_PowerValuation.xls Chart 21_MASTER M&amp;A TRANSACTION DATABASE" xfId="9429"/>
    <cellStyle name="g_rate_PowerValuation.xls Chart 21_MASTER M&amp;A TRANSACTION DATABASE_NOLs" xfId="9430"/>
    <cellStyle name="g_rate_PowerValuation.xls Chart 21_Sheet1" xfId="9431"/>
    <cellStyle name="g_rate_PowerValuation.xls Chart 21_Sheet1_NOLs" xfId="9432"/>
    <cellStyle name="g_rate_PowerValuation.xls Chart 28" xfId="9433"/>
    <cellStyle name="g_rate_PowerValuation.xls Chart 28_Comps 2" xfId="9434"/>
    <cellStyle name="g_rate_PowerValuation.xls Chart 28_MASTER M&amp;A TRANSACTION DATABASE" xfId="9435"/>
    <cellStyle name="g_rate_PowerValuation.xls Chart 28_MASTER M&amp;A TRANSACTION DATABASE_NOLs" xfId="9436"/>
    <cellStyle name="g_rate_PowerValuation.xls Chart 28_Sheet1" xfId="9437"/>
    <cellStyle name="g_rate_PowerValuation.xls Chart 28_Sheet1_NOLs" xfId="9438"/>
    <cellStyle name="g_rate_Proj10" xfId="9439"/>
    <cellStyle name="g_rate_Proj10_AVP" xfId="9440"/>
    <cellStyle name="g_rate_Proj10_AVP_Comps 2" xfId="9441"/>
    <cellStyle name="g_rate_Proj10_AVP_Graphic Depiction - NO DEV" xfId="9442"/>
    <cellStyle name="g_rate_Proj10_AVP_Graphic Depiction - NO DEV_Comps 2" xfId="9443"/>
    <cellStyle name="g_rate_Proj10_AVP_Graphic Depiction - NO DEV_MASTER M&amp;A TRANSACTION DATABASE" xfId="9444"/>
    <cellStyle name="g_rate_Proj10_AVP_Graphic Depiction - NO DEV_MASTER M&amp;A TRANSACTION DATABASE_NOLs" xfId="9445"/>
    <cellStyle name="g_rate_Proj10_AVP_Graphic Depiction - NO DEV_Sheet1" xfId="9446"/>
    <cellStyle name="g_rate_Proj10_AVP_Graphic Depiction - NO DEV_Sheet1_NOLs" xfId="9447"/>
    <cellStyle name="g_rate_Proj10_AVP_MASTER M&amp;A TRANSACTION DATABASE" xfId="9448"/>
    <cellStyle name="g_rate_Proj10_AVP_MASTER M&amp;A TRANSACTION DATABASE_NOLs" xfId="9449"/>
    <cellStyle name="g_rate_Proj10_AVP_Sheet1" xfId="9450"/>
    <cellStyle name="g_rate_Proj10_AVP_Sheet1_NOLs" xfId="9451"/>
    <cellStyle name="g_rate_Proj10_AVP_THEsumPage (2)" xfId="9452"/>
    <cellStyle name="g_rate_Proj10_AVP_THEsumPage (2)_Comps 2" xfId="9453"/>
    <cellStyle name="g_rate_Proj10_AVP_THEsumPage (2)_MASTER M&amp;A TRANSACTION DATABASE" xfId="9454"/>
    <cellStyle name="g_rate_Proj10_AVP_THEsumPage (2)_MASTER M&amp;A TRANSACTION DATABASE_NOLs" xfId="9455"/>
    <cellStyle name="g_rate_Proj10_AVP_THEsumPage (2)_Sheet1" xfId="9456"/>
    <cellStyle name="g_rate_Proj10_AVP_THEsumPage (2)_Sheet1_NOLs" xfId="9457"/>
    <cellStyle name="g_rate_Proj10_Comps 2" xfId="9458"/>
    <cellStyle name="g_rate_Proj10_CompSheet" xfId="9459"/>
    <cellStyle name="g_rate_Proj10_CompSheet_Comps 2" xfId="9460"/>
    <cellStyle name="g_rate_Proj10_CompSheet_MASTER M&amp;A TRANSACTION DATABASE" xfId="9461"/>
    <cellStyle name="g_rate_Proj10_CompSheet_MASTER M&amp;A TRANSACTION DATABASE_NOLs" xfId="9462"/>
    <cellStyle name="g_rate_Proj10_CompSheet_Sheet1" xfId="9463"/>
    <cellStyle name="g_rate_Proj10_CompSheet_Sheet1_NOLs" xfId="9464"/>
    <cellStyle name="g_rate_Proj10_Disc Analysis" xfId="9465"/>
    <cellStyle name="g_rate_Proj10_Disc Analysis_Comps 2" xfId="9466"/>
    <cellStyle name="g_rate_Proj10_Disc Analysis_CompSheet" xfId="9467"/>
    <cellStyle name="g_rate_Proj10_Disc Analysis_CompSheet_Comps 2" xfId="9468"/>
    <cellStyle name="g_rate_Proj10_Disc Analysis_CompSheet_MASTER M&amp;A TRANSACTION DATABASE" xfId="9469"/>
    <cellStyle name="g_rate_Proj10_Disc Analysis_CompSheet_MASTER M&amp;A TRANSACTION DATABASE_NOLs" xfId="9470"/>
    <cellStyle name="g_rate_Proj10_Disc Analysis_CompSheet_Sheet1" xfId="9471"/>
    <cellStyle name="g_rate_Proj10_Disc Analysis_CompSheet_Sheet1_NOLs" xfId="9472"/>
    <cellStyle name="g_rate_Proj10_Disc Analysis_MASTER M&amp;A TRANSACTION DATABASE" xfId="9473"/>
    <cellStyle name="g_rate_Proj10_Disc Analysis_MASTER M&amp;A TRANSACTION DATABASE_NOLs" xfId="9474"/>
    <cellStyle name="g_rate_Proj10_Disc Analysis_Sheet1" xfId="9475"/>
    <cellStyle name="g_rate_Proj10_Disc Analysis_Sheet1_NOLs" xfId="9476"/>
    <cellStyle name="g_rate_Proj10_Disc Analysis_THEsumPage (2)" xfId="9477"/>
    <cellStyle name="g_rate_Proj10_Disc Analysis_THEsumPage (2)_Comps 2" xfId="9478"/>
    <cellStyle name="g_rate_Proj10_Disc Analysis_THEsumPage (2)_MASTER M&amp;A TRANSACTION DATABASE" xfId="9479"/>
    <cellStyle name="g_rate_Proj10_Disc Analysis_THEsumPage (2)_MASTER M&amp;A TRANSACTION DATABASE_NOLs" xfId="9480"/>
    <cellStyle name="g_rate_Proj10_Disc Analysis_THEsumPage (2)_Sheet1" xfId="9481"/>
    <cellStyle name="g_rate_Proj10_Disc Analysis_THEsumPage (2)_Sheet1_NOLs" xfId="9482"/>
    <cellStyle name="g_rate_Proj10_Fairness Opinion Valuation 4-23a.xls Chart 1" xfId="9483"/>
    <cellStyle name="g_rate_Proj10_Fairness Opinion Valuation 4-23a.xls Chart 1_Comps 2" xfId="9484"/>
    <cellStyle name="g_rate_Proj10_Fairness Opinion Valuation 4-23a.xls Chart 1_MASTER M&amp;A TRANSACTION DATABASE" xfId="9485"/>
    <cellStyle name="g_rate_Proj10_Fairness Opinion Valuation 4-23a.xls Chart 1_MASTER M&amp;A TRANSACTION DATABASE_NOLs" xfId="9486"/>
    <cellStyle name="g_rate_Proj10_Fairness Opinion Valuation 4-23a.xls Chart 1_Sheet1" xfId="9487"/>
    <cellStyle name="g_rate_Proj10_Fairness Opinion Valuation 4-23a.xls Chart 1_Sheet1_NOLs" xfId="9488"/>
    <cellStyle name="g_rate_Proj10_LP Chart" xfId="9489"/>
    <cellStyle name="g_rate_Proj10_LP Chart_Comps 2" xfId="9490"/>
    <cellStyle name="g_rate_Proj10_LP Chart_MASTER M&amp;A TRANSACTION DATABASE" xfId="9491"/>
    <cellStyle name="g_rate_Proj10_LP Chart_MASTER M&amp;A TRANSACTION DATABASE_NOLs" xfId="9492"/>
    <cellStyle name="g_rate_Proj10_LP Chart_Sheet1" xfId="9493"/>
    <cellStyle name="g_rate_Proj10_LP Chart_Sheet1_NOLs" xfId="9494"/>
    <cellStyle name="g_rate_Proj10_LP Chart_THEsumPage (2)" xfId="9495"/>
    <cellStyle name="g_rate_Proj10_LP Chart_THEsumPage (2)_Comps 2" xfId="9496"/>
    <cellStyle name="g_rate_Proj10_LP Chart_THEsumPage (2)_MASTER M&amp;A TRANSACTION DATABASE" xfId="9497"/>
    <cellStyle name="g_rate_Proj10_LP Chart_THEsumPage (2)_MASTER M&amp;A TRANSACTION DATABASE_NOLs" xfId="9498"/>
    <cellStyle name="g_rate_Proj10_LP Chart_THEsumPage (2)_Sheet1" xfId="9499"/>
    <cellStyle name="g_rate_Proj10_LP Chart_THEsumPage (2)_Sheet1_NOLs" xfId="9500"/>
    <cellStyle name="g_rate_Proj10_MASTER M&amp;A TRANSACTION DATABASE" xfId="9501"/>
    <cellStyle name="g_rate_Proj10_MASTER M&amp;A TRANSACTION DATABASE_NOLs" xfId="9502"/>
    <cellStyle name="g_rate_Proj10_Merg Cons" xfId="9503"/>
    <cellStyle name="g_rate_Proj10_Merg Cons_Comps 2" xfId="9504"/>
    <cellStyle name="g_rate_Proj10_Merg Cons_CompSheet" xfId="9505"/>
    <cellStyle name="g_rate_Proj10_Merg Cons_CompSheet_Comps 2" xfId="9506"/>
    <cellStyle name="g_rate_Proj10_Merg Cons_CompSheet_MASTER M&amp;A TRANSACTION DATABASE" xfId="9507"/>
    <cellStyle name="g_rate_Proj10_Merg Cons_CompSheet_MASTER M&amp;A TRANSACTION DATABASE_NOLs" xfId="9508"/>
    <cellStyle name="g_rate_Proj10_Merg Cons_CompSheet_Sheet1" xfId="9509"/>
    <cellStyle name="g_rate_Proj10_Merg Cons_CompSheet_Sheet1_NOLs" xfId="9510"/>
    <cellStyle name="g_rate_Proj10_Merg Cons_MASTER M&amp;A TRANSACTION DATABASE" xfId="9511"/>
    <cellStyle name="g_rate_Proj10_Merg Cons_MASTER M&amp;A TRANSACTION DATABASE_NOLs" xfId="9512"/>
    <cellStyle name="g_rate_Proj10_Merg Cons_Sheet1" xfId="9513"/>
    <cellStyle name="g_rate_Proj10_Merg Cons_Sheet1_NOLs" xfId="9514"/>
    <cellStyle name="g_rate_Proj10_Merg Cons_THEsumPage (2)" xfId="9515"/>
    <cellStyle name="g_rate_Proj10_Merg Cons_THEsumPage (2)_Comps 2" xfId="9516"/>
    <cellStyle name="g_rate_Proj10_Merg Cons_THEsumPage (2)_MASTER M&amp;A TRANSACTION DATABASE" xfId="9517"/>
    <cellStyle name="g_rate_Proj10_Merg Cons_THEsumPage (2)_MASTER M&amp;A TRANSACTION DATABASE_NOLs" xfId="9518"/>
    <cellStyle name="g_rate_Proj10_Merg Cons_THEsumPage (2)_Sheet1" xfId="9519"/>
    <cellStyle name="g_rate_Proj10_Merg Cons_THEsumPage (2)_Sheet1_NOLs" xfId="9520"/>
    <cellStyle name="g_rate_Proj10_PowerValuation.xls Chart 21" xfId="9521"/>
    <cellStyle name="g_rate_Proj10_PowerValuation.xls Chart 21_Comps 2" xfId="9522"/>
    <cellStyle name="g_rate_Proj10_PowerValuation.xls Chart 21_MASTER M&amp;A TRANSACTION DATABASE" xfId="9523"/>
    <cellStyle name="g_rate_Proj10_PowerValuation.xls Chart 21_MASTER M&amp;A TRANSACTION DATABASE_NOLs" xfId="9524"/>
    <cellStyle name="g_rate_Proj10_PowerValuation.xls Chart 21_Sheet1" xfId="9525"/>
    <cellStyle name="g_rate_Proj10_PowerValuation.xls Chart 21_Sheet1_NOLs" xfId="9526"/>
    <cellStyle name="g_rate_Proj10_PowerValuation.xls Chart 28" xfId="9527"/>
    <cellStyle name="g_rate_Proj10_PowerValuation.xls Chart 28_Comps 2" xfId="9528"/>
    <cellStyle name="g_rate_Proj10_PowerValuation.xls Chart 28_MASTER M&amp;A TRANSACTION DATABASE" xfId="9529"/>
    <cellStyle name="g_rate_Proj10_PowerValuation.xls Chart 28_MASTER M&amp;A TRANSACTION DATABASE_NOLs" xfId="9530"/>
    <cellStyle name="g_rate_Proj10_PowerValuation.xls Chart 28_Sheet1" xfId="9531"/>
    <cellStyle name="g_rate_Proj10_PowerValuation.xls Chart 28_Sheet1_NOLs" xfId="9532"/>
    <cellStyle name="g_rate_Proj10_Sensitivity" xfId="9533"/>
    <cellStyle name="g_rate_Proj10_Sensitivity_Comps 2" xfId="9534"/>
    <cellStyle name="g_rate_Proj10_Sensitivity_CompSheet" xfId="9535"/>
    <cellStyle name="g_rate_Proj10_Sensitivity_CompSheet_Comps 2" xfId="9536"/>
    <cellStyle name="g_rate_Proj10_Sensitivity_CompSheet_MASTER M&amp;A TRANSACTION DATABASE" xfId="9537"/>
    <cellStyle name="g_rate_Proj10_Sensitivity_CompSheet_MASTER M&amp;A TRANSACTION DATABASE_NOLs" xfId="9538"/>
    <cellStyle name="g_rate_Proj10_Sensitivity_CompSheet_Sheet1" xfId="9539"/>
    <cellStyle name="g_rate_Proj10_Sensitivity_CompSheet_Sheet1_NOLs" xfId="9540"/>
    <cellStyle name="g_rate_Proj10_Sensitivity_MASTER M&amp;A TRANSACTION DATABASE" xfId="9541"/>
    <cellStyle name="g_rate_Proj10_Sensitivity_MASTER M&amp;A TRANSACTION DATABASE_NOLs" xfId="9542"/>
    <cellStyle name="g_rate_Proj10_Sensitivity_Sheet1" xfId="9543"/>
    <cellStyle name="g_rate_Proj10_Sensitivity_Sheet1_NOLs" xfId="9544"/>
    <cellStyle name="g_rate_Proj10_Sensitivity_THEsumPage (2)" xfId="9545"/>
    <cellStyle name="g_rate_Proj10_Sensitivity_THEsumPage (2)_Comps 2" xfId="9546"/>
    <cellStyle name="g_rate_Proj10_Sensitivity_THEsumPage (2)_MASTER M&amp;A TRANSACTION DATABASE" xfId="9547"/>
    <cellStyle name="g_rate_Proj10_Sensitivity_THEsumPage (2)_MASTER M&amp;A TRANSACTION DATABASE_NOLs" xfId="9548"/>
    <cellStyle name="g_rate_Proj10_Sensitivity_THEsumPage (2)_Sheet1" xfId="9549"/>
    <cellStyle name="g_rate_Proj10_Sensitivity_THEsumPage (2)_Sheet1_NOLs" xfId="9550"/>
    <cellStyle name="g_rate_Proj10_Sheet1" xfId="9551"/>
    <cellStyle name="g_rate_Proj10_Sheet1_NOLs" xfId="9552"/>
    <cellStyle name="g_rate_Proj10_show-hold" xfId="9553"/>
    <cellStyle name="g_rate_Proj10_show-hold_Comps 2" xfId="9554"/>
    <cellStyle name="g_rate_Proj10_show-hold_Graphic Depiction - NO DEV" xfId="9555"/>
    <cellStyle name="g_rate_Proj10_show-hold_Graphic Depiction - NO DEV_Comps 2" xfId="9556"/>
    <cellStyle name="g_rate_Proj10_show-hold_Graphic Depiction - NO DEV_MASTER M&amp;A TRANSACTION DATABASE" xfId="9557"/>
    <cellStyle name="g_rate_Proj10_show-hold_Graphic Depiction - NO DEV_MASTER M&amp;A TRANSACTION DATABASE_NOLs" xfId="9558"/>
    <cellStyle name="g_rate_Proj10_show-hold_Graphic Depiction - NO DEV_Sheet1" xfId="9559"/>
    <cellStyle name="g_rate_Proj10_show-hold_Graphic Depiction - NO DEV_Sheet1_NOLs" xfId="9560"/>
    <cellStyle name="g_rate_Proj10_show-hold_MASTER M&amp;A TRANSACTION DATABASE" xfId="9561"/>
    <cellStyle name="g_rate_Proj10_show-hold_MASTER M&amp;A TRANSACTION DATABASE_NOLs" xfId="9562"/>
    <cellStyle name="g_rate_Proj10_show-hold_Sheet1" xfId="9563"/>
    <cellStyle name="g_rate_Proj10_show-hold_Sheet1_NOLs" xfId="9564"/>
    <cellStyle name="g_rate_Proj10_show-hold_THEsumPage (2)" xfId="9565"/>
    <cellStyle name="g_rate_Proj10_show-hold_THEsumPage (2)_Comps 2" xfId="9566"/>
    <cellStyle name="g_rate_Proj10_show-hold_THEsumPage (2)_MASTER M&amp;A TRANSACTION DATABASE" xfId="9567"/>
    <cellStyle name="g_rate_Proj10_show-hold_THEsumPage (2)_MASTER M&amp;A TRANSACTION DATABASE_NOLs" xfId="9568"/>
    <cellStyle name="g_rate_Proj10_show-hold_THEsumPage (2)_Sheet1" xfId="9569"/>
    <cellStyle name="g_rate_Proj10_show-hold_THEsumPage (2)_Sheet1_NOLs" xfId="9570"/>
    <cellStyle name="g_rate_Proj10_THEsumPage (2)" xfId="9571"/>
    <cellStyle name="g_rate_Proj10_THEsumPage (2)_Comps 2" xfId="9572"/>
    <cellStyle name="g_rate_Proj10_THEsumPage (2)_MASTER M&amp;A TRANSACTION DATABASE" xfId="9573"/>
    <cellStyle name="g_rate_Proj10_THEsumPage (2)_MASTER M&amp;A TRANSACTION DATABASE_NOLs" xfId="9574"/>
    <cellStyle name="g_rate_Proj10_THEsumPage (2)_Sheet1" xfId="9575"/>
    <cellStyle name="g_rate_Proj10_THEsumPage (2)_Sheet1_NOLs" xfId="9576"/>
    <cellStyle name="g_rate_Proj10_Valuation summaries" xfId="9577"/>
    <cellStyle name="g_rate_Proj10_Valuation summaries_Comps 2" xfId="9578"/>
    <cellStyle name="g_rate_Proj10_Valuation summaries_MASTER M&amp;A TRANSACTION DATABASE" xfId="9579"/>
    <cellStyle name="g_rate_Proj10_Valuation summaries_MASTER M&amp;A TRANSACTION DATABASE_NOLs" xfId="9580"/>
    <cellStyle name="g_rate_Proj10_Valuation summaries_Sheet1" xfId="9581"/>
    <cellStyle name="g_rate_Proj10_Valuation summaries_Sheet1_NOLs" xfId="9582"/>
    <cellStyle name="g_rate_Proj10_WACC-CableCar" xfId="9583"/>
    <cellStyle name="g_rate_Proj10_WACC-CableCar_Comps 2" xfId="9584"/>
    <cellStyle name="g_rate_Proj10_WACC-CableCar_MASTER M&amp;A TRANSACTION DATABASE" xfId="9585"/>
    <cellStyle name="g_rate_Proj10_WACC-CableCar_MASTER M&amp;A TRANSACTION DATABASE_NOLs" xfId="9586"/>
    <cellStyle name="g_rate_Proj10_WACC-CableCar_Sheet1" xfId="9587"/>
    <cellStyle name="g_rate_Proj10_WACC-CableCar_Sheet1_NOLs" xfId="9588"/>
    <cellStyle name="g_rate_Proj10_WACC-CableCar_THEsumPage (2)" xfId="9589"/>
    <cellStyle name="g_rate_Proj10_WACC-CableCar_THEsumPage (2)_Comps 2" xfId="9590"/>
    <cellStyle name="g_rate_Proj10_WACC-CableCar_THEsumPage (2)_MASTER M&amp;A TRANSACTION DATABASE" xfId="9591"/>
    <cellStyle name="g_rate_Proj10_WACC-CableCar_THEsumPage (2)_MASTER M&amp;A TRANSACTION DATABASE_NOLs" xfId="9592"/>
    <cellStyle name="g_rate_Proj10_WACC-CableCar_THEsumPage (2)_Sheet1" xfId="9593"/>
    <cellStyle name="g_rate_Proj10_WACC-CableCar_THEsumPage (2)_Sheet1_NOLs" xfId="9594"/>
    <cellStyle name="g_rate_Proj10_WACC-RAD (2)" xfId="9595"/>
    <cellStyle name="g_rate_Proj10_WACC-RAD (2)_Comps 2" xfId="9596"/>
    <cellStyle name="g_rate_Proj10_WACC-RAD (2)_MASTER M&amp;A TRANSACTION DATABASE" xfId="9597"/>
    <cellStyle name="g_rate_Proj10_WACC-RAD (2)_MASTER M&amp;A TRANSACTION DATABASE_NOLs" xfId="9598"/>
    <cellStyle name="g_rate_Proj10_WACC-RAD (2)_Sheet1" xfId="9599"/>
    <cellStyle name="g_rate_Proj10_WACC-RAD (2)_Sheet1_NOLs" xfId="9600"/>
    <cellStyle name="g_rate_Proj10_WACC-RAD (2)_THEsumPage (2)" xfId="9601"/>
    <cellStyle name="g_rate_Proj10_WACC-RAD (2)_THEsumPage (2)_Comps 2" xfId="9602"/>
    <cellStyle name="g_rate_Proj10_WACC-RAD (2)_THEsumPage (2)_MASTER M&amp;A TRANSACTION DATABASE" xfId="9603"/>
    <cellStyle name="g_rate_Proj10_WACC-RAD (2)_THEsumPage (2)_MASTER M&amp;A TRANSACTION DATABASE_NOLs" xfId="9604"/>
    <cellStyle name="g_rate_Proj10_WACC-RAD (2)_THEsumPage (2)_Sheet1" xfId="9605"/>
    <cellStyle name="g_rate_Proj10_WACC-RAD (2)_THEsumPage (2)_Sheet1_NOLs" xfId="9606"/>
    <cellStyle name="g_rate_Sensitivity" xfId="9607"/>
    <cellStyle name="g_rate_Sensitivity_Comps 2" xfId="9608"/>
    <cellStyle name="g_rate_Sensitivity_CompSheet" xfId="9609"/>
    <cellStyle name="g_rate_Sensitivity_CompSheet_Comps 2" xfId="9610"/>
    <cellStyle name="g_rate_Sensitivity_CompSheet_MASTER M&amp;A TRANSACTION DATABASE" xfId="9611"/>
    <cellStyle name="g_rate_Sensitivity_CompSheet_MASTER M&amp;A TRANSACTION DATABASE_NOLs" xfId="9612"/>
    <cellStyle name="g_rate_Sensitivity_CompSheet_Sheet1" xfId="9613"/>
    <cellStyle name="g_rate_Sensitivity_CompSheet_Sheet1_NOLs" xfId="9614"/>
    <cellStyle name="g_rate_Sensitivity_MASTER M&amp;A TRANSACTION DATABASE" xfId="9615"/>
    <cellStyle name="g_rate_Sensitivity_MASTER M&amp;A TRANSACTION DATABASE_NOLs" xfId="9616"/>
    <cellStyle name="g_rate_Sensitivity_Sheet1" xfId="9617"/>
    <cellStyle name="g_rate_Sensitivity_Sheet1_NOLs" xfId="9618"/>
    <cellStyle name="g_rate_Sensitivity_THEsumPage (2)" xfId="9619"/>
    <cellStyle name="g_rate_Sensitivity_THEsumPage (2)_Comps 2" xfId="9620"/>
    <cellStyle name="g_rate_Sensitivity_THEsumPage (2)_MASTER M&amp;A TRANSACTION DATABASE" xfId="9621"/>
    <cellStyle name="g_rate_Sensitivity_THEsumPage (2)_MASTER M&amp;A TRANSACTION DATABASE_NOLs" xfId="9622"/>
    <cellStyle name="g_rate_Sensitivity_THEsumPage (2)_Sheet1" xfId="9623"/>
    <cellStyle name="g_rate_Sensitivity_THEsumPage (2)_Sheet1_NOLs" xfId="9624"/>
    <cellStyle name="g_rate_Sheet1" xfId="9625"/>
    <cellStyle name="g_rate_Sheet1_NOLs" xfId="9626"/>
    <cellStyle name="g_rate_show-hold" xfId="9627"/>
    <cellStyle name="g_rate_show-hold_Comps 2" xfId="9628"/>
    <cellStyle name="g_rate_show-hold_CompSheet" xfId="9629"/>
    <cellStyle name="g_rate_show-hold_CompSheet_Comps 2" xfId="9630"/>
    <cellStyle name="g_rate_show-hold_CompSheet_MASTER M&amp;A TRANSACTION DATABASE" xfId="9631"/>
    <cellStyle name="g_rate_show-hold_CompSheet_MASTER M&amp;A TRANSACTION DATABASE_NOLs" xfId="9632"/>
    <cellStyle name="g_rate_show-hold_CompSheet_Sheet1" xfId="9633"/>
    <cellStyle name="g_rate_show-hold_CompSheet_Sheet1_NOLs" xfId="9634"/>
    <cellStyle name="g_rate_show-hold_MASTER M&amp;A TRANSACTION DATABASE" xfId="9635"/>
    <cellStyle name="g_rate_show-hold_MASTER M&amp;A TRANSACTION DATABASE_NOLs" xfId="9636"/>
    <cellStyle name="g_rate_show-hold_Sheet1" xfId="9637"/>
    <cellStyle name="g_rate_show-hold_Sheet1_NOLs" xfId="9638"/>
    <cellStyle name="g_rate_show-hold_THEsumPage (2)" xfId="9639"/>
    <cellStyle name="g_rate_show-hold_THEsumPage (2)_Comps 2" xfId="9640"/>
    <cellStyle name="g_rate_show-hold_THEsumPage (2)_MASTER M&amp;A TRANSACTION DATABASE" xfId="9641"/>
    <cellStyle name="g_rate_show-hold_THEsumPage (2)_MASTER M&amp;A TRANSACTION DATABASE_NOLs" xfId="9642"/>
    <cellStyle name="g_rate_show-hold_THEsumPage (2)_Sheet1" xfId="9643"/>
    <cellStyle name="g_rate_show-hold_THEsumPage (2)_Sheet1_NOLs" xfId="9644"/>
    <cellStyle name="g_rate_THEsumPage (2)" xfId="9645"/>
    <cellStyle name="g_rate_THEsumPage (2)_Comps 2" xfId="9646"/>
    <cellStyle name="g_rate_THEsumPage (2)_MASTER M&amp;A TRANSACTION DATABASE" xfId="9647"/>
    <cellStyle name="g_rate_THEsumPage (2)_MASTER M&amp;A TRANSACTION DATABASE_NOLs" xfId="9648"/>
    <cellStyle name="g_rate_THEsumPage (2)_Sheet1" xfId="9649"/>
    <cellStyle name="g_rate_THEsumPage (2)_Sheet1_NOLs" xfId="9650"/>
    <cellStyle name="g_rate_Valuation summaries" xfId="9651"/>
    <cellStyle name="g_rate_Valuation summaries_Comps 2" xfId="9652"/>
    <cellStyle name="g_rate_Valuation summaries_MASTER M&amp;A TRANSACTION DATABASE" xfId="9653"/>
    <cellStyle name="g_rate_Valuation summaries_MASTER M&amp;A TRANSACTION DATABASE_NOLs" xfId="9654"/>
    <cellStyle name="g_rate_Valuation summaries_Sheet1" xfId="9655"/>
    <cellStyle name="g_rate_Valuation summaries_Sheet1_NOLs" xfId="9656"/>
    <cellStyle name="g_rate_WACC-CableCar" xfId="9657"/>
    <cellStyle name="g_rate_WACC-CableCar_Comps 2" xfId="9658"/>
    <cellStyle name="g_rate_WACC-CableCar_MASTER M&amp;A TRANSACTION DATABASE" xfId="9659"/>
    <cellStyle name="g_rate_WACC-CableCar_MASTER M&amp;A TRANSACTION DATABASE_NOLs" xfId="9660"/>
    <cellStyle name="g_rate_WACC-CableCar_Sheet1" xfId="9661"/>
    <cellStyle name="g_rate_WACC-CableCar_Sheet1_NOLs" xfId="9662"/>
    <cellStyle name="g_rate_WACC-CableCar_THEsumPage (2)" xfId="9663"/>
    <cellStyle name="g_rate_WACC-CableCar_THEsumPage (2)_Comps 2" xfId="9664"/>
    <cellStyle name="g_rate_WACC-CableCar_THEsumPage (2)_MASTER M&amp;A TRANSACTION DATABASE" xfId="9665"/>
    <cellStyle name="g_rate_WACC-CableCar_THEsumPage (2)_MASTER M&amp;A TRANSACTION DATABASE_NOLs" xfId="9666"/>
    <cellStyle name="g_rate_WACC-CableCar_THEsumPage (2)_Sheet1" xfId="9667"/>
    <cellStyle name="g_rate_WACC-CableCar_THEsumPage (2)_Sheet1_NOLs" xfId="9668"/>
    <cellStyle name="g_rate_WACC-RAD (2)" xfId="9669"/>
    <cellStyle name="g_rate_WACC-RAD (2)_Comps 2" xfId="9670"/>
    <cellStyle name="g_rate_WACC-RAD (2)_MASTER M&amp;A TRANSACTION DATABASE" xfId="9671"/>
    <cellStyle name="g_rate_WACC-RAD (2)_MASTER M&amp;A TRANSACTION DATABASE_NOLs" xfId="9672"/>
    <cellStyle name="g_rate_WACC-RAD (2)_Sheet1" xfId="9673"/>
    <cellStyle name="g_rate_WACC-RAD (2)_Sheet1_NOLs" xfId="9674"/>
    <cellStyle name="g_rate_WACC-RAD (2)_THEsumPage (2)" xfId="9675"/>
    <cellStyle name="g_rate_WACC-RAD (2)_THEsumPage (2)_Comps 2" xfId="9676"/>
    <cellStyle name="g_rate_WACC-RAD (2)_THEsumPage (2)_MASTER M&amp;A TRANSACTION DATABASE" xfId="9677"/>
    <cellStyle name="g_rate_WACC-RAD (2)_THEsumPage (2)_MASTER M&amp;A TRANSACTION DATABASE_NOLs" xfId="9678"/>
    <cellStyle name="g_rate_WACC-RAD (2)_THEsumPage (2)_Sheet1" xfId="9679"/>
    <cellStyle name="g_rate_WACC-RAD (2)_THEsumPage (2)_Sheet1_NOLs" xfId="9680"/>
    <cellStyle name="Good 10" xfId="9681"/>
    <cellStyle name="Good 11" xfId="9682"/>
    <cellStyle name="Good 12" xfId="9683"/>
    <cellStyle name="Good 13" xfId="9684"/>
    <cellStyle name="Good 14" xfId="9685"/>
    <cellStyle name="Good 15" xfId="9686"/>
    <cellStyle name="Good 16" xfId="9687"/>
    <cellStyle name="Good 16 2" xfId="9688"/>
    <cellStyle name="Good 16_Observations" xfId="9689"/>
    <cellStyle name="Good 17" xfId="9690"/>
    <cellStyle name="Good 17 2" xfId="9691"/>
    <cellStyle name="Good 17_Observations" xfId="9692"/>
    <cellStyle name="Good 18" xfId="9693"/>
    <cellStyle name="Good 18 2" xfId="9694"/>
    <cellStyle name="Good 18_Observations" xfId="9695"/>
    <cellStyle name="Good 19" xfId="9696"/>
    <cellStyle name="Good 19 2" xfId="9697"/>
    <cellStyle name="Good 19_Observations" xfId="9698"/>
    <cellStyle name="Good 2" xfId="9699"/>
    <cellStyle name="Good 2 10" xfId="9700"/>
    <cellStyle name="Good 2 11" xfId="9701"/>
    <cellStyle name="Good 2 12" xfId="9702"/>
    <cellStyle name="Good 2 13" xfId="9703"/>
    <cellStyle name="Good 2 14" xfId="9704"/>
    <cellStyle name="Good 2 15" xfId="9705"/>
    <cellStyle name="Good 2 16" xfId="9706"/>
    <cellStyle name="Good 2 17" xfId="9707"/>
    <cellStyle name="Good 2 18" xfId="9708"/>
    <cellStyle name="Good 2 19" xfId="9709"/>
    <cellStyle name="Good 2 2" xfId="9710"/>
    <cellStyle name="Good 2 2 2" xfId="9711"/>
    <cellStyle name="Good 2 2_Observations" xfId="9712"/>
    <cellStyle name="Good 2 20" xfId="9713"/>
    <cellStyle name="Good 2 21" xfId="9714"/>
    <cellStyle name="Good 2 22" xfId="9715"/>
    <cellStyle name="Good 2 23" xfId="9716"/>
    <cellStyle name="Good 2 24" xfId="9717"/>
    <cellStyle name="Good 2 25" xfId="9718"/>
    <cellStyle name="Good 2 26" xfId="9719"/>
    <cellStyle name="Good 2 27" xfId="9720"/>
    <cellStyle name="Good 2 28" xfId="9721"/>
    <cellStyle name="Good 2 29" xfId="9722"/>
    <cellStyle name="Good 2 3" xfId="9723"/>
    <cellStyle name="Good 2 3 2" xfId="9724"/>
    <cellStyle name="Good 2 3_Observations" xfId="9725"/>
    <cellStyle name="Good 2 30" xfId="9726"/>
    <cellStyle name="Good 2 31" xfId="9727"/>
    <cellStyle name="Good 2 32" xfId="9728"/>
    <cellStyle name="Good 2 33" xfId="9729"/>
    <cellStyle name="Good 2 34" xfId="9730"/>
    <cellStyle name="Good 2 35" xfId="9731"/>
    <cellStyle name="Good 2 36" xfId="9732"/>
    <cellStyle name="Good 2 4" xfId="9733"/>
    <cellStyle name="Good 2 5" xfId="9734"/>
    <cellStyle name="Good 2 6" xfId="9735"/>
    <cellStyle name="Good 2 7" xfId="9736"/>
    <cellStyle name="Good 2 8" xfId="9737"/>
    <cellStyle name="Good 2 9" xfId="9738"/>
    <cellStyle name="Good 2_Observations" xfId="9739"/>
    <cellStyle name="Good 20" xfId="9740"/>
    <cellStyle name="Good 20 2" xfId="9741"/>
    <cellStyle name="Good 20_Observations" xfId="9742"/>
    <cellStyle name="Good 21" xfId="9743"/>
    <cellStyle name="Good 21 2" xfId="9744"/>
    <cellStyle name="Good 21_Observations" xfId="9745"/>
    <cellStyle name="Good 22" xfId="9746"/>
    <cellStyle name="Good 22 2" xfId="9747"/>
    <cellStyle name="Good 22_Observations" xfId="9748"/>
    <cellStyle name="Good 23" xfId="9749"/>
    <cellStyle name="Good 23 2" xfId="9750"/>
    <cellStyle name="Good 23_Observations" xfId="9751"/>
    <cellStyle name="Good 24" xfId="9752"/>
    <cellStyle name="Good 24 2" xfId="9753"/>
    <cellStyle name="Good 24_Observations" xfId="9754"/>
    <cellStyle name="Good 25" xfId="9755"/>
    <cellStyle name="Good 25 2" xfId="9756"/>
    <cellStyle name="Good 25_Observations" xfId="9757"/>
    <cellStyle name="Good 26" xfId="9758"/>
    <cellStyle name="Good 26 2" xfId="9759"/>
    <cellStyle name="Good 26_Observations" xfId="9760"/>
    <cellStyle name="Good 27" xfId="9761"/>
    <cellStyle name="Good 27 2" xfId="9762"/>
    <cellStyle name="Good 27_Observations" xfId="9763"/>
    <cellStyle name="Good 28" xfId="9764"/>
    <cellStyle name="Good 28 2" xfId="9765"/>
    <cellStyle name="Good 28_Observations" xfId="9766"/>
    <cellStyle name="Good 29" xfId="9767"/>
    <cellStyle name="Good 3" xfId="9768"/>
    <cellStyle name="Good 3 2" xfId="9769"/>
    <cellStyle name="Good 3_Observations" xfId="9770"/>
    <cellStyle name="Good 30" xfId="9771"/>
    <cellStyle name="Good 31" xfId="9772"/>
    <cellStyle name="Good 32" xfId="9773"/>
    <cellStyle name="Good 33" xfId="9774"/>
    <cellStyle name="Good 34" xfId="9775"/>
    <cellStyle name="Good 35" xfId="9776"/>
    <cellStyle name="Good 36" xfId="9777"/>
    <cellStyle name="Good 37" xfId="9778"/>
    <cellStyle name="Good 38" xfId="9779"/>
    <cellStyle name="Good 39" xfId="9780"/>
    <cellStyle name="Good 4" xfId="9781"/>
    <cellStyle name="Good 4 2" xfId="9782"/>
    <cellStyle name="Good 4_Observations" xfId="9783"/>
    <cellStyle name="Good 40" xfId="9784"/>
    <cellStyle name="Good 41" xfId="9785"/>
    <cellStyle name="Good 42" xfId="9786"/>
    <cellStyle name="Good 43" xfId="9787"/>
    <cellStyle name="Good 44" xfId="9788"/>
    <cellStyle name="Good 45" xfId="9789"/>
    <cellStyle name="Good 46" xfId="9790"/>
    <cellStyle name="Good 47" xfId="9791"/>
    <cellStyle name="Good 48" xfId="9792"/>
    <cellStyle name="Good 49" xfId="9793"/>
    <cellStyle name="Good 5" xfId="9794"/>
    <cellStyle name="Good 5 2" xfId="9795"/>
    <cellStyle name="Good 5_Observations" xfId="9796"/>
    <cellStyle name="Good 50" xfId="9797"/>
    <cellStyle name="Good 51" xfId="9798"/>
    <cellStyle name="Good 6" xfId="9799"/>
    <cellStyle name="Good 6 2" xfId="9800"/>
    <cellStyle name="Good 6_Observations" xfId="9801"/>
    <cellStyle name="Good 7" xfId="9802"/>
    <cellStyle name="Good 8" xfId="9803"/>
    <cellStyle name="Good 9" xfId="9804"/>
    <cellStyle name="GPAFont" xfId="9805"/>
    <cellStyle name="Green" xfId="9806"/>
    <cellStyle name="greenl" xfId="9807"/>
    <cellStyle name="greenl 2" xfId="9808"/>
    <cellStyle name="greenl 2 2" xfId="9809"/>
    <cellStyle name="greenl 3" xfId="9810"/>
    <cellStyle name="GreenLet" xfId="9811"/>
    <cellStyle name="Grey" xfId="9812"/>
    <cellStyle name="Grey 2" xfId="9813"/>
    <cellStyle name="Grey 2 2" xfId="9814"/>
    <cellStyle name="Grey 2_Observations" xfId="9815"/>
    <cellStyle name="Grey 3" xfId="9816"/>
    <cellStyle name="grey 4" xfId="9817"/>
    <cellStyle name="Grey_Observations" xfId="9818"/>
    <cellStyle name="grnlet" xfId="9819"/>
    <cellStyle name="h" xfId="9820"/>
    <cellStyle name="h 2" xfId="9821"/>
    <cellStyle name="h 3" xfId="9822"/>
    <cellStyle name="h_Observations" xfId="9823"/>
    <cellStyle name="Hard Percent" xfId="9824"/>
    <cellStyle name="Hard Percent 2" xfId="9825"/>
    <cellStyle name="head1" xfId="9826"/>
    <cellStyle name="head1 2" xfId="9827"/>
    <cellStyle name="head1 3" xfId="9828"/>
    <cellStyle name="head1_Observations" xfId="9829"/>
    <cellStyle name="head2" xfId="9830"/>
    <cellStyle name="head2 2" xfId="9831"/>
    <cellStyle name="head2 3" xfId="9832"/>
    <cellStyle name="head2_Observations" xfId="9833"/>
    <cellStyle name="Header" xfId="9834"/>
    <cellStyle name="Header 2" xfId="9835"/>
    <cellStyle name="Header 3" xfId="9836"/>
    <cellStyle name="Header 4" xfId="9837"/>
    <cellStyle name="Header_Observations" xfId="9838"/>
    <cellStyle name="Header1" xfId="11"/>
    <cellStyle name="Header1 2" xfId="9839"/>
    <cellStyle name="Header1 3" xfId="9840"/>
    <cellStyle name="Header1_Observations" xfId="9841"/>
    <cellStyle name="Header2" xfId="12"/>
    <cellStyle name="Header2 2" xfId="9842"/>
    <cellStyle name="Header2 2 2" xfId="9843"/>
    <cellStyle name="Header2 2_Observations" xfId="9844"/>
    <cellStyle name="Header2 3" xfId="9845"/>
    <cellStyle name="Header2 3 2" xfId="9846"/>
    <cellStyle name="Header2 3_Observations" xfId="9847"/>
    <cellStyle name="Header2 4" xfId="9848"/>
    <cellStyle name="Header2 5" xfId="9849"/>
    <cellStyle name="Header2 6" xfId="9850"/>
    <cellStyle name="Header2 7" xfId="9851"/>
    <cellStyle name="Header2_Observations" xfId="9852"/>
    <cellStyle name="headers" xfId="9853"/>
    <cellStyle name="headers 2" xfId="9854"/>
    <cellStyle name="headers 3" xfId="9855"/>
    <cellStyle name="headers 4" xfId="9856"/>
    <cellStyle name="headers_Observations" xfId="9857"/>
    <cellStyle name="HeaderShading" xfId="9858"/>
    <cellStyle name="HeaderShading 2" xfId="9859"/>
    <cellStyle name="HeaderShading 3" xfId="9860"/>
    <cellStyle name="HeaderShading_Observations" xfId="9861"/>
    <cellStyle name="Heading" xfId="9862"/>
    <cellStyle name="Heading 1" xfId="13" builtinId="16" customBuiltin="1"/>
    <cellStyle name="Heading 1 10" xfId="9863"/>
    <cellStyle name="Heading 1 11" xfId="9864"/>
    <cellStyle name="Heading 1 12" xfId="9865"/>
    <cellStyle name="Heading 1 13" xfId="9866"/>
    <cellStyle name="Heading 1 14" xfId="9867"/>
    <cellStyle name="Heading 1 15" xfId="9868"/>
    <cellStyle name="Heading 1 16" xfId="9869"/>
    <cellStyle name="Heading 1 16 2" xfId="9870"/>
    <cellStyle name="Heading 1 16_Observations" xfId="9871"/>
    <cellStyle name="Heading 1 17" xfId="9872"/>
    <cellStyle name="Heading 1 17 2" xfId="9873"/>
    <cellStyle name="Heading 1 17_Observations" xfId="9874"/>
    <cellStyle name="Heading 1 18" xfId="9875"/>
    <cellStyle name="Heading 1 18 2" xfId="9876"/>
    <cellStyle name="Heading 1 18_Observations" xfId="9877"/>
    <cellStyle name="Heading 1 19" xfId="9878"/>
    <cellStyle name="Heading 1 19 2" xfId="9879"/>
    <cellStyle name="Heading 1 19_Observations" xfId="9880"/>
    <cellStyle name="Heading 1 2" xfId="9881"/>
    <cellStyle name="Heading 1 2 10" xfId="9882"/>
    <cellStyle name="Heading 1 2 11" xfId="9883"/>
    <cellStyle name="Heading 1 2 12" xfId="9884"/>
    <cellStyle name="Heading 1 2 13" xfId="9885"/>
    <cellStyle name="Heading 1 2 14" xfId="9886"/>
    <cellStyle name="Heading 1 2 15" xfId="9887"/>
    <cellStyle name="Heading 1 2 16" xfId="9888"/>
    <cellStyle name="Heading 1 2 17" xfId="9889"/>
    <cellStyle name="Heading 1 2 18" xfId="9890"/>
    <cellStyle name="Heading 1 2 19" xfId="9891"/>
    <cellStyle name="Heading 1 2 2" xfId="9892"/>
    <cellStyle name="Heading 1 2 2 2" xfId="9893"/>
    <cellStyle name="Heading 1 2 2_Observations" xfId="9894"/>
    <cellStyle name="Heading 1 2 20" xfId="9895"/>
    <cellStyle name="Heading 1 2 21" xfId="9896"/>
    <cellStyle name="Heading 1 2 22" xfId="9897"/>
    <cellStyle name="Heading 1 2 23" xfId="9898"/>
    <cellStyle name="Heading 1 2 24" xfId="9899"/>
    <cellStyle name="Heading 1 2 25" xfId="9900"/>
    <cellStyle name="Heading 1 2 26" xfId="9901"/>
    <cellStyle name="Heading 1 2 27" xfId="9902"/>
    <cellStyle name="Heading 1 2 28" xfId="9903"/>
    <cellStyle name="Heading 1 2 29" xfId="9904"/>
    <cellStyle name="Heading 1 2 3" xfId="9905"/>
    <cellStyle name="Heading 1 2 3 2" xfId="9906"/>
    <cellStyle name="Heading 1 2 3_Observations" xfId="9907"/>
    <cellStyle name="Heading 1 2 30" xfId="9908"/>
    <cellStyle name="Heading 1 2 31" xfId="9909"/>
    <cellStyle name="Heading 1 2 32" xfId="9910"/>
    <cellStyle name="Heading 1 2 33" xfId="9911"/>
    <cellStyle name="Heading 1 2 34" xfId="9912"/>
    <cellStyle name="Heading 1 2 35" xfId="9913"/>
    <cellStyle name="Heading 1 2 36" xfId="9914"/>
    <cellStyle name="Heading 1 2 4" xfId="9915"/>
    <cellStyle name="Heading 1 2 5" xfId="9916"/>
    <cellStyle name="Heading 1 2 6" xfId="9917"/>
    <cellStyle name="Heading 1 2 7" xfId="9918"/>
    <cellStyle name="Heading 1 2 8" xfId="9919"/>
    <cellStyle name="Heading 1 2 9" xfId="9920"/>
    <cellStyle name="Heading 1 2_Observations" xfId="9921"/>
    <cellStyle name="Heading 1 20" xfId="9922"/>
    <cellStyle name="Heading 1 20 2" xfId="9923"/>
    <cellStyle name="Heading 1 20_Observations" xfId="9924"/>
    <cellStyle name="Heading 1 21" xfId="9925"/>
    <cellStyle name="Heading 1 21 2" xfId="9926"/>
    <cellStyle name="Heading 1 21_Observations" xfId="9927"/>
    <cellStyle name="Heading 1 22" xfId="9928"/>
    <cellStyle name="Heading 1 22 2" xfId="9929"/>
    <cellStyle name="Heading 1 22_Observations" xfId="9930"/>
    <cellStyle name="Heading 1 23" xfId="9931"/>
    <cellStyle name="Heading 1 23 2" xfId="9932"/>
    <cellStyle name="Heading 1 23_Observations" xfId="9933"/>
    <cellStyle name="Heading 1 24" xfId="9934"/>
    <cellStyle name="Heading 1 24 2" xfId="9935"/>
    <cellStyle name="Heading 1 24_Observations" xfId="9936"/>
    <cellStyle name="Heading 1 25" xfId="9937"/>
    <cellStyle name="Heading 1 25 2" xfId="9938"/>
    <cellStyle name="Heading 1 25_Observations" xfId="9939"/>
    <cellStyle name="Heading 1 26" xfId="9940"/>
    <cellStyle name="Heading 1 26 2" xfId="9941"/>
    <cellStyle name="Heading 1 26_Observations" xfId="9942"/>
    <cellStyle name="Heading 1 27" xfId="9943"/>
    <cellStyle name="Heading 1 27 2" xfId="9944"/>
    <cellStyle name="Heading 1 27_Observations" xfId="9945"/>
    <cellStyle name="Heading 1 28" xfId="9946"/>
    <cellStyle name="Heading 1 28 2" xfId="9947"/>
    <cellStyle name="Heading 1 28_Observations" xfId="9948"/>
    <cellStyle name="Heading 1 29" xfId="9949"/>
    <cellStyle name="Heading 1 3" xfId="9950"/>
    <cellStyle name="Heading 1 3 2" xfId="9951"/>
    <cellStyle name="Heading 1 3_Observations" xfId="9952"/>
    <cellStyle name="Heading 1 30" xfId="9953"/>
    <cellStyle name="Heading 1 31" xfId="9954"/>
    <cellStyle name="Heading 1 32" xfId="9955"/>
    <cellStyle name="Heading 1 33" xfId="9956"/>
    <cellStyle name="Heading 1 34" xfId="9957"/>
    <cellStyle name="Heading 1 35" xfId="9958"/>
    <cellStyle name="Heading 1 36" xfId="9959"/>
    <cellStyle name="Heading 1 37" xfId="9960"/>
    <cellStyle name="Heading 1 38" xfId="9961"/>
    <cellStyle name="Heading 1 39" xfId="9962"/>
    <cellStyle name="Heading 1 4" xfId="9963"/>
    <cellStyle name="Heading 1 4 2" xfId="9964"/>
    <cellStyle name="Heading 1 4_Observations" xfId="9965"/>
    <cellStyle name="Heading 1 40" xfId="9966"/>
    <cellStyle name="Heading 1 41" xfId="9967"/>
    <cellStyle name="Heading 1 42" xfId="9968"/>
    <cellStyle name="Heading 1 43" xfId="9969"/>
    <cellStyle name="Heading 1 44" xfId="9970"/>
    <cellStyle name="Heading 1 45" xfId="9971"/>
    <cellStyle name="Heading 1 46" xfId="9972"/>
    <cellStyle name="Heading 1 47" xfId="9973"/>
    <cellStyle name="Heading 1 48" xfId="9974"/>
    <cellStyle name="Heading 1 49" xfId="9975"/>
    <cellStyle name="Heading 1 5" xfId="9976"/>
    <cellStyle name="Heading 1 5 2" xfId="9977"/>
    <cellStyle name="Heading 1 5_Observations" xfId="9978"/>
    <cellStyle name="Heading 1 50" xfId="9979"/>
    <cellStyle name="Heading 1 51" xfId="9980"/>
    <cellStyle name="Heading 1 6" xfId="9981"/>
    <cellStyle name="Heading 1 6 2" xfId="9982"/>
    <cellStyle name="Heading 1 6_Observations" xfId="9983"/>
    <cellStyle name="Heading 1 7" xfId="9984"/>
    <cellStyle name="Heading 1 8" xfId="9985"/>
    <cellStyle name="Heading 1 9" xfId="9986"/>
    <cellStyle name="heading 10" xfId="9987"/>
    <cellStyle name="heading 11" xfId="9988"/>
    <cellStyle name="heading 11 2" xfId="9989"/>
    <cellStyle name="heading 11_Observations" xfId="9990"/>
    <cellStyle name="heading 12" xfId="9991"/>
    <cellStyle name="heading 12 2" xfId="9992"/>
    <cellStyle name="heading 12_Observations" xfId="9993"/>
    <cellStyle name="heading 13" xfId="9994"/>
    <cellStyle name="heading 14" xfId="9995"/>
    <cellStyle name="heading 15" xfId="9996"/>
    <cellStyle name="heading 16" xfId="9997"/>
    <cellStyle name="heading 17" xfId="9998"/>
    <cellStyle name="heading 18" xfId="9999"/>
    <cellStyle name="heading 19" xfId="10000"/>
    <cellStyle name="Heading 2" xfId="14" builtinId="17" customBuiltin="1"/>
    <cellStyle name="Heading 2 10" xfId="10001"/>
    <cellStyle name="Heading 2 11" xfId="10002"/>
    <cellStyle name="Heading 2 12" xfId="10003"/>
    <cellStyle name="Heading 2 13" xfId="10004"/>
    <cellStyle name="Heading 2 14" xfId="10005"/>
    <cellStyle name="Heading 2 15" xfId="10006"/>
    <cellStyle name="Heading 2 16" xfId="10007"/>
    <cellStyle name="Heading 2 16 2" xfId="10008"/>
    <cellStyle name="Heading 2 16_Observations" xfId="10009"/>
    <cellStyle name="Heading 2 17" xfId="10010"/>
    <cellStyle name="Heading 2 17 2" xfId="10011"/>
    <cellStyle name="Heading 2 17_Observations" xfId="10012"/>
    <cellStyle name="Heading 2 18" xfId="10013"/>
    <cellStyle name="Heading 2 18 2" xfId="10014"/>
    <cellStyle name="Heading 2 18_Observations" xfId="10015"/>
    <cellStyle name="Heading 2 19" xfId="10016"/>
    <cellStyle name="Heading 2 19 2" xfId="10017"/>
    <cellStyle name="Heading 2 19_Observations" xfId="10018"/>
    <cellStyle name="Heading 2 2" xfId="10019"/>
    <cellStyle name="Heading 2 2 10" xfId="10020"/>
    <cellStyle name="Heading 2 2 11" xfId="10021"/>
    <cellStyle name="Heading 2 2 12" xfId="10022"/>
    <cellStyle name="Heading 2 2 13" xfId="10023"/>
    <cellStyle name="Heading 2 2 14" xfId="10024"/>
    <cellStyle name="Heading 2 2 15" xfId="10025"/>
    <cellStyle name="Heading 2 2 16" xfId="10026"/>
    <cellStyle name="Heading 2 2 17" xfId="10027"/>
    <cellStyle name="Heading 2 2 18" xfId="10028"/>
    <cellStyle name="Heading 2 2 19" xfId="10029"/>
    <cellStyle name="Heading 2 2 2" xfId="10030"/>
    <cellStyle name="Heading 2 2 2 2" xfId="10031"/>
    <cellStyle name="Heading 2 2 2_Observations" xfId="10032"/>
    <cellStyle name="Heading 2 2 20" xfId="10033"/>
    <cellStyle name="Heading 2 2 21" xfId="10034"/>
    <cellStyle name="Heading 2 2 22" xfId="10035"/>
    <cellStyle name="Heading 2 2 23" xfId="10036"/>
    <cellStyle name="Heading 2 2 24" xfId="10037"/>
    <cellStyle name="Heading 2 2 25" xfId="10038"/>
    <cellStyle name="Heading 2 2 26" xfId="10039"/>
    <cellStyle name="Heading 2 2 27" xfId="10040"/>
    <cellStyle name="Heading 2 2 28" xfId="10041"/>
    <cellStyle name="Heading 2 2 29" xfId="10042"/>
    <cellStyle name="Heading 2 2 3" xfId="10043"/>
    <cellStyle name="Heading 2 2 3 2" xfId="10044"/>
    <cellStyle name="Heading 2 2 3_Observations" xfId="10045"/>
    <cellStyle name="Heading 2 2 30" xfId="10046"/>
    <cellStyle name="Heading 2 2 31" xfId="10047"/>
    <cellStyle name="Heading 2 2 32" xfId="10048"/>
    <cellStyle name="Heading 2 2 33" xfId="10049"/>
    <cellStyle name="Heading 2 2 34" xfId="10050"/>
    <cellStyle name="Heading 2 2 35" xfId="10051"/>
    <cellStyle name="Heading 2 2 36" xfId="10052"/>
    <cellStyle name="Heading 2 2 4" xfId="10053"/>
    <cellStyle name="Heading 2 2 5" xfId="10054"/>
    <cellStyle name="Heading 2 2 6" xfId="10055"/>
    <cellStyle name="Heading 2 2 7" xfId="10056"/>
    <cellStyle name="Heading 2 2 8" xfId="10057"/>
    <cellStyle name="Heading 2 2 9" xfId="10058"/>
    <cellStyle name="Heading 2 2_Observations" xfId="10059"/>
    <cellStyle name="Heading 2 20" xfId="10060"/>
    <cellStyle name="Heading 2 20 2" xfId="10061"/>
    <cellStyle name="Heading 2 20_Observations" xfId="10062"/>
    <cellStyle name="Heading 2 21" xfId="10063"/>
    <cellStyle name="Heading 2 21 2" xfId="10064"/>
    <cellStyle name="Heading 2 21_Observations" xfId="10065"/>
    <cellStyle name="Heading 2 22" xfId="10066"/>
    <cellStyle name="Heading 2 22 2" xfId="10067"/>
    <cellStyle name="Heading 2 22_Observations" xfId="10068"/>
    <cellStyle name="Heading 2 23" xfId="10069"/>
    <cellStyle name="Heading 2 23 2" xfId="10070"/>
    <cellStyle name="Heading 2 23_Observations" xfId="10071"/>
    <cellStyle name="Heading 2 24" xfId="10072"/>
    <cellStyle name="Heading 2 24 2" xfId="10073"/>
    <cellStyle name="Heading 2 24_Observations" xfId="10074"/>
    <cellStyle name="Heading 2 25" xfId="10075"/>
    <cellStyle name="Heading 2 25 2" xfId="10076"/>
    <cellStyle name="Heading 2 25_Observations" xfId="10077"/>
    <cellStyle name="Heading 2 26" xfId="10078"/>
    <cellStyle name="Heading 2 26 2" xfId="10079"/>
    <cellStyle name="Heading 2 26_Observations" xfId="10080"/>
    <cellStyle name="Heading 2 27" xfId="10081"/>
    <cellStyle name="Heading 2 27 2" xfId="10082"/>
    <cellStyle name="Heading 2 27_Observations" xfId="10083"/>
    <cellStyle name="Heading 2 28" xfId="10084"/>
    <cellStyle name="Heading 2 28 2" xfId="10085"/>
    <cellStyle name="Heading 2 28_Observations" xfId="10086"/>
    <cellStyle name="Heading 2 29" xfId="10087"/>
    <cellStyle name="Heading 2 3" xfId="10088"/>
    <cellStyle name="Heading 2 3 2" xfId="10089"/>
    <cellStyle name="Heading 2 3_Observations" xfId="10090"/>
    <cellStyle name="Heading 2 30" xfId="10091"/>
    <cellStyle name="Heading 2 31" xfId="10092"/>
    <cellStyle name="Heading 2 32" xfId="10093"/>
    <cellStyle name="Heading 2 33" xfId="10094"/>
    <cellStyle name="Heading 2 34" xfId="10095"/>
    <cellStyle name="Heading 2 35" xfId="10096"/>
    <cellStyle name="Heading 2 36" xfId="10097"/>
    <cellStyle name="Heading 2 37" xfId="10098"/>
    <cellStyle name="Heading 2 38" xfId="10099"/>
    <cellStyle name="Heading 2 39" xfId="10100"/>
    <cellStyle name="Heading 2 4" xfId="10101"/>
    <cellStyle name="Heading 2 4 2" xfId="10102"/>
    <cellStyle name="Heading 2 4_Observations" xfId="10103"/>
    <cellStyle name="Heading 2 40" xfId="10104"/>
    <cellStyle name="Heading 2 41" xfId="10105"/>
    <cellStyle name="Heading 2 42" xfId="10106"/>
    <cellStyle name="Heading 2 43" xfId="10107"/>
    <cellStyle name="Heading 2 44" xfId="10108"/>
    <cellStyle name="Heading 2 45" xfId="10109"/>
    <cellStyle name="Heading 2 46" xfId="10110"/>
    <cellStyle name="Heading 2 47" xfId="10111"/>
    <cellStyle name="Heading 2 48" xfId="10112"/>
    <cellStyle name="Heading 2 49" xfId="10113"/>
    <cellStyle name="Heading 2 5" xfId="10114"/>
    <cellStyle name="Heading 2 5 2" xfId="10115"/>
    <cellStyle name="Heading 2 5_Observations" xfId="10116"/>
    <cellStyle name="Heading 2 50" xfId="10117"/>
    <cellStyle name="Heading 2 51" xfId="10118"/>
    <cellStyle name="Heading 2 6" xfId="10119"/>
    <cellStyle name="Heading 2 6 2" xfId="10120"/>
    <cellStyle name="Heading 2 6_Observations" xfId="10121"/>
    <cellStyle name="Heading 2 7" xfId="10122"/>
    <cellStyle name="Heading 2 8" xfId="10123"/>
    <cellStyle name="Heading 2 9" xfId="10124"/>
    <cellStyle name="heading 20" xfId="10125"/>
    <cellStyle name="heading 21" xfId="10126"/>
    <cellStyle name="heading 22" xfId="10127"/>
    <cellStyle name="heading 23" xfId="10128"/>
    <cellStyle name="heading 24" xfId="10129"/>
    <cellStyle name="heading 25" xfId="10130"/>
    <cellStyle name="heading 26" xfId="10131"/>
    <cellStyle name="heading 27" xfId="10132"/>
    <cellStyle name="heading 28" xfId="10133"/>
    <cellStyle name="heading 29" xfId="10134"/>
    <cellStyle name="Heading 3 10" xfId="10135"/>
    <cellStyle name="Heading 3 11" xfId="10136"/>
    <cellStyle name="Heading 3 12" xfId="10137"/>
    <cellStyle name="Heading 3 13" xfId="10138"/>
    <cellStyle name="Heading 3 14" xfId="10139"/>
    <cellStyle name="Heading 3 15" xfId="10140"/>
    <cellStyle name="Heading 3 16" xfId="10141"/>
    <cellStyle name="Heading 3 16 2" xfId="10142"/>
    <cellStyle name="Heading 3 16_Observations" xfId="10143"/>
    <cellStyle name="Heading 3 17" xfId="10144"/>
    <cellStyle name="Heading 3 17 2" xfId="10145"/>
    <cellStyle name="Heading 3 17_Observations" xfId="10146"/>
    <cellStyle name="Heading 3 18" xfId="10147"/>
    <cellStyle name="Heading 3 18 2" xfId="10148"/>
    <cellStyle name="Heading 3 18_Observations" xfId="10149"/>
    <cellStyle name="Heading 3 19" xfId="10150"/>
    <cellStyle name="Heading 3 19 2" xfId="10151"/>
    <cellStyle name="Heading 3 19_Observations" xfId="10152"/>
    <cellStyle name="Heading 3 2" xfId="10153"/>
    <cellStyle name="Heading 3 2 10" xfId="10154"/>
    <cellStyle name="Heading 3 2 11" xfId="10155"/>
    <cellStyle name="Heading 3 2 12" xfId="10156"/>
    <cellStyle name="Heading 3 2 13" xfId="10157"/>
    <cellStyle name="Heading 3 2 14" xfId="10158"/>
    <cellStyle name="Heading 3 2 15" xfId="10159"/>
    <cellStyle name="Heading 3 2 16" xfId="10160"/>
    <cellStyle name="Heading 3 2 17" xfId="10161"/>
    <cellStyle name="Heading 3 2 18" xfId="10162"/>
    <cellStyle name="Heading 3 2 19" xfId="10163"/>
    <cellStyle name="Heading 3 2 2" xfId="10164"/>
    <cellStyle name="Heading 3 2 2 2" xfId="10165"/>
    <cellStyle name="Heading 3 2 2_Observations" xfId="10166"/>
    <cellStyle name="Heading 3 2 20" xfId="10167"/>
    <cellStyle name="Heading 3 2 21" xfId="10168"/>
    <cellStyle name="Heading 3 2 22" xfId="10169"/>
    <cellStyle name="Heading 3 2 23" xfId="10170"/>
    <cellStyle name="Heading 3 2 24" xfId="10171"/>
    <cellStyle name="Heading 3 2 25" xfId="10172"/>
    <cellStyle name="Heading 3 2 26" xfId="10173"/>
    <cellStyle name="Heading 3 2 27" xfId="10174"/>
    <cellStyle name="Heading 3 2 28" xfId="10175"/>
    <cellStyle name="Heading 3 2 29" xfId="10176"/>
    <cellStyle name="Heading 3 2 3" xfId="10177"/>
    <cellStyle name="Heading 3 2 3 2" xfId="10178"/>
    <cellStyle name="Heading 3 2 3_Observations" xfId="10179"/>
    <cellStyle name="Heading 3 2 30" xfId="10180"/>
    <cellStyle name="Heading 3 2 31" xfId="10181"/>
    <cellStyle name="Heading 3 2 32" xfId="10182"/>
    <cellStyle name="Heading 3 2 33" xfId="10183"/>
    <cellStyle name="Heading 3 2 34" xfId="10184"/>
    <cellStyle name="Heading 3 2 35" xfId="10185"/>
    <cellStyle name="Heading 3 2 36" xfId="10186"/>
    <cellStyle name="Heading 3 2 4" xfId="10187"/>
    <cellStyle name="Heading 3 2 5" xfId="10188"/>
    <cellStyle name="Heading 3 2 6" xfId="10189"/>
    <cellStyle name="Heading 3 2 7" xfId="10190"/>
    <cellStyle name="Heading 3 2 8" xfId="10191"/>
    <cellStyle name="Heading 3 2 9" xfId="10192"/>
    <cellStyle name="Heading 3 2_Observations" xfId="10193"/>
    <cellStyle name="Heading 3 20" xfId="10194"/>
    <cellStyle name="Heading 3 20 2" xfId="10195"/>
    <cellStyle name="Heading 3 20_Observations" xfId="10196"/>
    <cellStyle name="Heading 3 21" xfId="10197"/>
    <cellStyle name="Heading 3 21 2" xfId="10198"/>
    <cellStyle name="Heading 3 21_Observations" xfId="10199"/>
    <cellStyle name="Heading 3 22" xfId="10200"/>
    <cellStyle name="Heading 3 22 2" xfId="10201"/>
    <cellStyle name="Heading 3 22_Observations" xfId="10202"/>
    <cellStyle name="Heading 3 23" xfId="10203"/>
    <cellStyle name="Heading 3 23 2" xfId="10204"/>
    <cellStyle name="Heading 3 23_Observations" xfId="10205"/>
    <cellStyle name="Heading 3 24" xfId="10206"/>
    <cellStyle name="Heading 3 24 2" xfId="10207"/>
    <cellStyle name="Heading 3 24_Observations" xfId="10208"/>
    <cellStyle name="Heading 3 25" xfId="10209"/>
    <cellStyle name="Heading 3 25 2" xfId="10210"/>
    <cellStyle name="Heading 3 25_Observations" xfId="10211"/>
    <cellStyle name="Heading 3 26" xfId="10212"/>
    <cellStyle name="Heading 3 26 2" xfId="10213"/>
    <cellStyle name="Heading 3 26_Observations" xfId="10214"/>
    <cellStyle name="Heading 3 27" xfId="10215"/>
    <cellStyle name="Heading 3 27 2" xfId="10216"/>
    <cellStyle name="Heading 3 27_Observations" xfId="10217"/>
    <cellStyle name="Heading 3 28" xfId="10218"/>
    <cellStyle name="Heading 3 28 2" xfId="10219"/>
    <cellStyle name="Heading 3 28_Observations" xfId="10220"/>
    <cellStyle name="Heading 3 29" xfId="10221"/>
    <cellStyle name="Heading 3 3" xfId="10222"/>
    <cellStyle name="Heading 3 3 2" xfId="10223"/>
    <cellStyle name="Heading 3 3_Observations" xfId="10224"/>
    <cellStyle name="Heading 3 30" xfId="10225"/>
    <cellStyle name="Heading 3 31" xfId="10226"/>
    <cellStyle name="Heading 3 32" xfId="10227"/>
    <cellStyle name="Heading 3 33" xfId="10228"/>
    <cellStyle name="Heading 3 34" xfId="10229"/>
    <cellStyle name="Heading 3 35" xfId="10230"/>
    <cellStyle name="Heading 3 36" xfId="10231"/>
    <cellStyle name="Heading 3 37" xfId="10232"/>
    <cellStyle name="Heading 3 38" xfId="10233"/>
    <cellStyle name="Heading 3 39" xfId="10234"/>
    <cellStyle name="Heading 3 4" xfId="10235"/>
    <cellStyle name="Heading 3 4 2" xfId="10236"/>
    <cellStyle name="Heading 3 4_Observations" xfId="10237"/>
    <cellStyle name="Heading 3 40" xfId="10238"/>
    <cellStyle name="Heading 3 41" xfId="10239"/>
    <cellStyle name="Heading 3 42" xfId="10240"/>
    <cellStyle name="Heading 3 43" xfId="10241"/>
    <cellStyle name="Heading 3 44" xfId="10242"/>
    <cellStyle name="Heading 3 45" xfId="10243"/>
    <cellStyle name="Heading 3 46" xfId="10244"/>
    <cellStyle name="Heading 3 47" xfId="10245"/>
    <cellStyle name="Heading 3 48" xfId="10246"/>
    <cellStyle name="Heading 3 49" xfId="10247"/>
    <cellStyle name="Heading 3 5" xfId="10248"/>
    <cellStyle name="Heading 3 5 2" xfId="10249"/>
    <cellStyle name="Heading 3 5_Observations" xfId="10250"/>
    <cellStyle name="Heading 3 50" xfId="10251"/>
    <cellStyle name="Heading 3 51" xfId="10252"/>
    <cellStyle name="Heading 3 6" xfId="10253"/>
    <cellStyle name="Heading 3 6 2" xfId="10254"/>
    <cellStyle name="Heading 3 6_Observations" xfId="10255"/>
    <cellStyle name="Heading 3 7" xfId="10256"/>
    <cellStyle name="Heading 3 8" xfId="10257"/>
    <cellStyle name="Heading 3 9" xfId="10258"/>
    <cellStyle name="heading 30" xfId="10259"/>
    <cellStyle name="heading 31" xfId="10260"/>
    <cellStyle name="heading 32" xfId="10261"/>
    <cellStyle name="heading 33" xfId="10262"/>
    <cellStyle name="heading 34" xfId="10263"/>
    <cellStyle name="heading 35" xfId="10264"/>
    <cellStyle name="heading 36" xfId="10265"/>
    <cellStyle name="heading 37" xfId="10266"/>
    <cellStyle name="heading 38" xfId="10267"/>
    <cellStyle name="heading 39" xfId="10268"/>
    <cellStyle name="Heading 4 10" xfId="10269"/>
    <cellStyle name="Heading 4 11" xfId="10270"/>
    <cellStyle name="Heading 4 12" xfId="10271"/>
    <cellStyle name="Heading 4 13" xfId="10272"/>
    <cellStyle name="Heading 4 14" xfId="10273"/>
    <cellStyle name="Heading 4 15" xfId="10274"/>
    <cellStyle name="Heading 4 16" xfId="10275"/>
    <cellStyle name="Heading 4 16 2" xfId="10276"/>
    <cellStyle name="Heading 4 16_Observations" xfId="10277"/>
    <cellStyle name="Heading 4 17" xfId="10278"/>
    <cellStyle name="Heading 4 17 2" xfId="10279"/>
    <cellStyle name="Heading 4 17_Observations" xfId="10280"/>
    <cellStyle name="Heading 4 18" xfId="10281"/>
    <cellStyle name="Heading 4 18 2" xfId="10282"/>
    <cellStyle name="Heading 4 18_Observations" xfId="10283"/>
    <cellStyle name="Heading 4 19" xfId="10284"/>
    <cellStyle name="Heading 4 19 2" xfId="10285"/>
    <cellStyle name="Heading 4 19_Observations" xfId="10286"/>
    <cellStyle name="Heading 4 2" xfId="10287"/>
    <cellStyle name="Heading 4 2 10" xfId="10288"/>
    <cellStyle name="Heading 4 2 11" xfId="10289"/>
    <cellStyle name="Heading 4 2 12" xfId="10290"/>
    <cellStyle name="Heading 4 2 13" xfId="10291"/>
    <cellStyle name="Heading 4 2 14" xfId="10292"/>
    <cellStyle name="Heading 4 2 15" xfId="10293"/>
    <cellStyle name="Heading 4 2 16" xfId="10294"/>
    <cellStyle name="Heading 4 2 17" xfId="10295"/>
    <cellStyle name="Heading 4 2 18" xfId="10296"/>
    <cellStyle name="Heading 4 2 19" xfId="10297"/>
    <cellStyle name="Heading 4 2 2" xfId="10298"/>
    <cellStyle name="Heading 4 2 2 2" xfId="10299"/>
    <cellStyle name="Heading 4 2 2_Observations" xfId="10300"/>
    <cellStyle name="Heading 4 2 20" xfId="10301"/>
    <cellStyle name="Heading 4 2 21" xfId="10302"/>
    <cellStyle name="Heading 4 2 22" xfId="10303"/>
    <cellStyle name="Heading 4 2 23" xfId="10304"/>
    <cellStyle name="Heading 4 2 24" xfId="10305"/>
    <cellStyle name="Heading 4 2 25" xfId="10306"/>
    <cellStyle name="Heading 4 2 26" xfId="10307"/>
    <cellStyle name="Heading 4 2 27" xfId="10308"/>
    <cellStyle name="Heading 4 2 28" xfId="10309"/>
    <cellStyle name="Heading 4 2 29" xfId="10310"/>
    <cellStyle name="Heading 4 2 3" xfId="10311"/>
    <cellStyle name="Heading 4 2 3 2" xfId="10312"/>
    <cellStyle name="Heading 4 2 3_Observations" xfId="10313"/>
    <cellStyle name="Heading 4 2 30" xfId="10314"/>
    <cellStyle name="Heading 4 2 31" xfId="10315"/>
    <cellStyle name="Heading 4 2 32" xfId="10316"/>
    <cellStyle name="Heading 4 2 33" xfId="10317"/>
    <cellStyle name="Heading 4 2 34" xfId="10318"/>
    <cellStyle name="Heading 4 2 35" xfId="10319"/>
    <cellStyle name="Heading 4 2 36" xfId="10320"/>
    <cellStyle name="Heading 4 2 4" xfId="10321"/>
    <cellStyle name="Heading 4 2 5" xfId="10322"/>
    <cellStyle name="Heading 4 2 6" xfId="10323"/>
    <cellStyle name="Heading 4 2 7" xfId="10324"/>
    <cellStyle name="Heading 4 2 8" xfId="10325"/>
    <cellStyle name="Heading 4 2 9" xfId="10326"/>
    <cellStyle name="Heading 4 2_Observations" xfId="10327"/>
    <cellStyle name="Heading 4 20" xfId="10328"/>
    <cellStyle name="Heading 4 20 2" xfId="10329"/>
    <cellStyle name="Heading 4 20_Observations" xfId="10330"/>
    <cellStyle name="Heading 4 21" xfId="10331"/>
    <cellStyle name="Heading 4 21 2" xfId="10332"/>
    <cellStyle name="Heading 4 21_Observations" xfId="10333"/>
    <cellStyle name="Heading 4 22" xfId="10334"/>
    <cellStyle name="Heading 4 22 2" xfId="10335"/>
    <cellStyle name="Heading 4 22_Observations" xfId="10336"/>
    <cellStyle name="Heading 4 23" xfId="10337"/>
    <cellStyle name="Heading 4 23 2" xfId="10338"/>
    <cellStyle name="Heading 4 23_Observations" xfId="10339"/>
    <cellStyle name="Heading 4 24" xfId="10340"/>
    <cellStyle name="Heading 4 24 2" xfId="10341"/>
    <cellStyle name="Heading 4 24_Observations" xfId="10342"/>
    <cellStyle name="Heading 4 25" xfId="10343"/>
    <cellStyle name="Heading 4 25 2" xfId="10344"/>
    <cellStyle name="Heading 4 25_Observations" xfId="10345"/>
    <cellStyle name="Heading 4 26" xfId="10346"/>
    <cellStyle name="Heading 4 26 2" xfId="10347"/>
    <cellStyle name="Heading 4 26_Observations" xfId="10348"/>
    <cellStyle name="Heading 4 27" xfId="10349"/>
    <cellStyle name="Heading 4 27 2" xfId="10350"/>
    <cellStyle name="Heading 4 27_Observations" xfId="10351"/>
    <cellStyle name="Heading 4 28" xfId="10352"/>
    <cellStyle name="Heading 4 28 2" xfId="10353"/>
    <cellStyle name="Heading 4 28_Observations" xfId="10354"/>
    <cellStyle name="Heading 4 29" xfId="10355"/>
    <cellStyle name="Heading 4 3" xfId="10356"/>
    <cellStyle name="Heading 4 3 2" xfId="10357"/>
    <cellStyle name="Heading 4 3_Observations" xfId="10358"/>
    <cellStyle name="Heading 4 30" xfId="10359"/>
    <cellStyle name="Heading 4 31" xfId="10360"/>
    <cellStyle name="Heading 4 32" xfId="10361"/>
    <cellStyle name="Heading 4 33" xfId="10362"/>
    <cellStyle name="Heading 4 34" xfId="10363"/>
    <cellStyle name="Heading 4 35" xfId="10364"/>
    <cellStyle name="Heading 4 36" xfId="10365"/>
    <cellStyle name="Heading 4 37" xfId="10366"/>
    <cellStyle name="Heading 4 38" xfId="10367"/>
    <cellStyle name="Heading 4 39" xfId="10368"/>
    <cellStyle name="Heading 4 4" xfId="10369"/>
    <cellStyle name="Heading 4 4 2" xfId="10370"/>
    <cellStyle name="Heading 4 4_Observations" xfId="10371"/>
    <cellStyle name="Heading 4 40" xfId="10372"/>
    <cellStyle name="Heading 4 41" xfId="10373"/>
    <cellStyle name="Heading 4 42" xfId="10374"/>
    <cellStyle name="Heading 4 43" xfId="10375"/>
    <cellStyle name="Heading 4 44" xfId="10376"/>
    <cellStyle name="Heading 4 45" xfId="10377"/>
    <cellStyle name="Heading 4 46" xfId="10378"/>
    <cellStyle name="Heading 4 47" xfId="10379"/>
    <cellStyle name="Heading 4 48" xfId="10380"/>
    <cellStyle name="Heading 4 49" xfId="10381"/>
    <cellStyle name="Heading 4 5" xfId="10382"/>
    <cellStyle name="Heading 4 5 2" xfId="10383"/>
    <cellStyle name="Heading 4 5_Observations" xfId="10384"/>
    <cellStyle name="Heading 4 50" xfId="10385"/>
    <cellStyle name="Heading 4 51" xfId="10386"/>
    <cellStyle name="Heading 4 6" xfId="10387"/>
    <cellStyle name="Heading 4 6 2" xfId="10388"/>
    <cellStyle name="Heading 4 6_Observations" xfId="10389"/>
    <cellStyle name="Heading 4 7" xfId="10390"/>
    <cellStyle name="Heading 4 8" xfId="10391"/>
    <cellStyle name="Heading 4 9" xfId="10392"/>
    <cellStyle name="heading 40" xfId="10393"/>
    <cellStyle name="heading 41" xfId="10394"/>
    <cellStyle name="heading 42" xfId="10395"/>
    <cellStyle name="heading 43" xfId="10396"/>
    <cellStyle name="heading 44" xfId="10397"/>
    <cellStyle name="heading 45" xfId="10398"/>
    <cellStyle name="heading 46" xfId="10399"/>
    <cellStyle name="heading 47" xfId="10400"/>
    <cellStyle name="heading 48" xfId="10401"/>
    <cellStyle name="heading 49" xfId="10402"/>
    <cellStyle name="heading 5" xfId="10403"/>
    <cellStyle name="heading 5 10" xfId="10404"/>
    <cellStyle name="Heading 5 11" xfId="10405"/>
    <cellStyle name="Heading 5 2" xfId="10406"/>
    <cellStyle name="heading 5 3" xfId="10407"/>
    <cellStyle name="heading 5 4" xfId="10408"/>
    <cellStyle name="heading 5 5" xfId="10409"/>
    <cellStyle name="heading 5 6" xfId="10410"/>
    <cellStyle name="heading 5 7" xfId="10411"/>
    <cellStyle name="heading 5 8" xfId="10412"/>
    <cellStyle name="heading 5 9" xfId="10413"/>
    <cellStyle name="heading 5_Observations" xfId="10414"/>
    <cellStyle name="heading 50" xfId="10415"/>
    <cellStyle name="heading 51" xfId="10416"/>
    <cellStyle name="heading 52" xfId="10417"/>
    <cellStyle name="heading 53" xfId="10418"/>
    <cellStyle name="heading 54" xfId="10419"/>
    <cellStyle name="heading 55" xfId="10420"/>
    <cellStyle name="heading 56" xfId="10421"/>
    <cellStyle name="heading 57" xfId="10422"/>
    <cellStyle name="heading 58" xfId="10423"/>
    <cellStyle name="heading 59" xfId="10424"/>
    <cellStyle name="heading 6" xfId="10425"/>
    <cellStyle name="heading 6 10" xfId="10426"/>
    <cellStyle name="Heading 6 11" xfId="10427"/>
    <cellStyle name="Heading 6 2" xfId="10428"/>
    <cellStyle name="heading 6 3" xfId="10429"/>
    <cellStyle name="heading 6 4" xfId="10430"/>
    <cellStyle name="heading 6 5" xfId="10431"/>
    <cellStyle name="heading 6 6" xfId="10432"/>
    <cellStyle name="heading 6 7" xfId="10433"/>
    <cellStyle name="heading 6 8" xfId="10434"/>
    <cellStyle name="heading 6 9" xfId="10435"/>
    <cellStyle name="heading 6_Observations" xfId="10436"/>
    <cellStyle name="heading 60" xfId="10437"/>
    <cellStyle name="heading 61" xfId="10438"/>
    <cellStyle name="Heading 62" xfId="10439"/>
    <cellStyle name="Heading 63" xfId="10440"/>
    <cellStyle name="Heading 64" xfId="10441"/>
    <cellStyle name="Heading 65" xfId="10442"/>
    <cellStyle name="Heading 66" xfId="10443"/>
    <cellStyle name="Heading 67" xfId="10444"/>
    <cellStyle name="Heading 68" xfId="10445"/>
    <cellStyle name="Heading 69" xfId="10446"/>
    <cellStyle name="heading 7" xfId="10447"/>
    <cellStyle name="heading 7 10" xfId="10448"/>
    <cellStyle name="Heading 7 11" xfId="10449"/>
    <cellStyle name="Heading 7 2" xfId="10450"/>
    <cellStyle name="heading 7 3" xfId="10451"/>
    <cellStyle name="heading 7 4" xfId="10452"/>
    <cellStyle name="heading 7 5" xfId="10453"/>
    <cellStyle name="heading 7 6" xfId="10454"/>
    <cellStyle name="heading 7 7" xfId="10455"/>
    <cellStyle name="heading 7 8" xfId="10456"/>
    <cellStyle name="heading 7 9" xfId="10457"/>
    <cellStyle name="heading 7_Observations" xfId="10458"/>
    <cellStyle name="Heading 70" xfId="10459"/>
    <cellStyle name="heading 71" xfId="10460"/>
    <cellStyle name="Heading 72" xfId="10461"/>
    <cellStyle name="Heading 73" xfId="10462"/>
    <cellStyle name="Heading 74" xfId="10463"/>
    <cellStyle name="heading 75" xfId="10464"/>
    <cellStyle name="heading 76" xfId="10465"/>
    <cellStyle name="heading 77" xfId="10466"/>
    <cellStyle name="heading 78" xfId="10467"/>
    <cellStyle name="heading 79" xfId="10468"/>
    <cellStyle name="heading 8" xfId="10469"/>
    <cellStyle name="heading 8 10" xfId="10470"/>
    <cellStyle name="Heading 8 11" xfId="10471"/>
    <cellStyle name="Heading 8 2" xfId="10472"/>
    <cellStyle name="heading 8 3" xfId="10473"/>
    <cellStyle name="heading 8 4" xfId="10474"/>
    <cellStyle name="heading 8 5" xfId="10475"/>
    <cellStyle name="heading 8 6" xfId="10476"/>
    <cellStyle name="heading 8 7" xfId="10477"/>
    <cellStyle name="heading 8 8" xfId="10478"/>
    <cellStyle name="heading 8 9" xfId="10479"/>
    <cellStyle name="heading 8_Observations" xfId="10480"/>
    <cellStyle name="heading 80" xfId="10481"/>
    <cellStyle name="heading 81" xfId="10482"/>
    <cellStyle name="heading 82" xfId="10483"/>
    <cellStyle name="heading 9" xfId="10484"/>
    <cellStyle name="Heading Left" xfId="10485"/>
    <cellStyle name="Heading No Underline" xfId="10486"/>
    <cellStyle name="Heading No Underline 2" xfId="10487"/>
    <cellStyle name="Heading Right" xfId="10488"/>
    <cellStyle name="Heading With Underline" xfId="10489"/>
    <cellStyle name="heading1" xfId="10490"/>
    <cellStyle name="heading1 2" xfId="10491"/>
    <cellStyle name="heading1 3" xfId="10492"/>
    <cellStyle name="HEADING1 4" xfId="10493"/>
    <cellStyle name="heading1_Observations" xfId="10494"/>
    <cellStyle name="heading2" xfId="10495"/>
    <cellStyle name="heading2 2" xfId="10496"/>
    <cellStyle name="heading2 3" xfId="10497"/>
    <cellStyle name="HEADING2 4" xfId="10498"/>
    <cellStyle name="heading2_Observations" xfId="10499"/>
    <cellStyle name="HeadingB" xfId="10500"/>
    <cellStyle name="HeadingB 2" xfId="10501"/>
    <cellStyle name="HeadingB 3" xfId="10502"/>
    <cellStyle name="HeadingB_Observations" xfId="10503"/>
    <cellStyle name="HeadingBU" xfId="10504"/>
    <cellStyle name="HeadingBU 2" xfId="10505"/>
    <cellStyle name="HeadingBU 3" xfId="10506"/>
    <cellStyle name="HeadingBU_Observations" xfId="10507"/>
    <cellStyle name="HEADINGS" xfId="10508"/>
    <cellStyle name="HEADINGS 2" xfId="10509"/>
    <cellStyle name="HEADINGS 3" xfId="10510"/>
    <cellStyle name="HeadingS 4" xfId="10511"/>
    <cellStyle name="HEADINGS_Observations" xfId="10512"/>
    <cellStyle name="HEADINGSTOP" xfId="10513"/>
    <cellStyle name="HEADINGSTOP 2" xfId="10514"/>
    <cellStyle name="HEADINGSTOP 3" xfId="10515"/>
    <cellStyle name="HEADINGSTOP_Observations" xfId="10516"/>
    <cellStyle name="HIDDEN" xfId="10517"/>
    <cellStyle name="Hide" xfId="10518"/>
    <cellStyle name="Hyperlink 2" xfId="10519"/>
    <cellStyle name="Hyperlink 2 2" xfId="10520"/>
    <cellStyle name="Hyperlink 3" xfId="10521"/>
    <cellStyle name="Hyperlink 4" xfId="10522"/>
    <cellStyle name="imput" xfId="10523"/>
    <cellStyle name="Input %" xfId="10524"/>
    <cellStyle name="Input % 2" xfId="10525"/>
    <cellStyle name="Input % 2 2" xfId="10526"/>
    <cellStyle name="Input ," xfId="10527"/>
    <cellStyle name="Input , 2" xfId="10528"/>
    <cellStyle name="Input , 2 2" xfId="10529"/>
    <cellStyle name="Input [yellow]" xfId="10530"/>
    <cellStyle name="Input [yellow] 2" xfId="10531"/>
    <cellStyle name="Input [yellow] 2 2" xfId="10532"/>
    <cellStyle name="Input [yellow] 2 3" xfId="10533"/>
    <cellStyle name="Input [yellow] 2 4" xfId="10534"/>
    <cellStyle name="Input [yellow] 2 5" xfId="10535"/>
    <cellStyle name="Input [yellow] 2_Observations" xfId="10536"/>
    <cellStyle name="Input [yellow] 3" xfId="10537"/>
    <cellStyle name="Input [yellow] 4" xfId="10538"/>
    <cellStyle name="Input [yellow] 5" xfId="10539"/>
    <cellStyle name="Input [yellow] 6" xfId="10540"/>
    <cellStyle name="Input [yellow]_Observations" xfId="10541"/>
    <cellStyle name="Input 10" xfId="10542"/>
    <cellStyle name="Input 11" xfId="10543"/>
    <cellStyle name="Input 12" xfId="10544"/>
    <cellStyle name="Input 13" xfId="10545"/>
    <cellStyle name="Input 14" xfId="10546"/>
    <cellStyle name="Input 15" xfId="10547"/>
    <cellStyle name="Input 16" xfId="10548"/>
    <cellStyle name="Input 16 2" xfId="10549"/>
    <cellStyle name="Input 16_Observations" xfId="10550"/>
    <cellStyle name="Input 17" xfId="10551"/>
    <cellStyle name="Input 17 2" xfId="10552"/>
    <cellStyle name="Input 17_Observations" xfId="10553"/>
    <cellStyle name="Input 18" xfId="10554"/>
    <cellStyle name="Input 18 2" xfId="10555"/>
    <cellStyle name="Input 18_Observations" xfId="10556"/>
    <cellStyle name="Input 19" xfId="10557"/>
    <cellStyle name="Input 19 2" xfId="10558"/>
    <cellStyle name="Input 19_Observations" xfId="10559"/>
    <cellStyle name="Input 2" xfId="10560"/>
    <cellStyle name="Input 2 10" xfId="10561"/>
    <cellStyle name="Input 2 11" xfId="10562"/>
    <cellStyle name="Input 2 12" xfId="10563"/>
    <cellStyle name="Input 2 13" xfId="10564"/>
    <cellStyle name="Input 2 14" xfId="10565"/>
    <cellStyle name="Input 2 15" xfId="10566"/>
    <cellStyle name="Input 2 16" xfId="10567"/>
    <cellStyle name="Input 2 17" xfId="10568"/>
    <cellStyle name="Input 2 18" xfId="10569"/>
    <cellStyle name="Input 2 19" xfId="10570"/>
    <cellStyle name="Input 2 2" xfId="10571"/>
    <cellStyle name="Input 2 2 2" xfId="10572"/>
    <cellStyle name="Input 2 2 3" xfId="10573"/>
    <cellStyle name="Input 2 2_Observations" xfId="10574"/>
    <cellStyle name="Input 2 20" xfId="10575"/>
    <cellStyle name="Input 2 21" xfId="10576"/>
    <cellStyle name="Input 2 22" xfId="10577"/>
    <cellStyle name="Input 2 23" xfId="10578"/>
    <cellStyle name="Input 2 24" xfId="10579"/>
    <cellStyle name="Input 2 25" xfId="10580"/>
    <cellStyle name="Input 2 26" xfId="10581"/>
    <cellStyle name="Input 2 27" xfId="10582"/>
    <cellStyle name="Input 2 28" xfId="10583"/>
    <cellStyle name="Input 2 29" xfId="10584"/>
    <cellStyle name="Input 2 3" xfId="10585"/>
    <cellStyle name="Input 2 3 2" xfId="10586"/>
    <cellStyle name="Input 2 3 3" xfId="10587"/>
    <cellStyle name="Input 2 3_Observations" xfId="10588"/>
    <cellStyle name="Input 2 30" xfId="10589"/>
    <cellStyle name="Input 2 31" xfId="10590"/>
    <cellStyle name="Input 2 32" xfId="10591"/>
    <cellStyle name="Input 2 33" xfId="10592"/>
    <cellStyle name="Input 2 34" xfId="10593"/>
    <cellStyle name="Input 2 35" xfId="10594"/>
    <cellStyle name="Input 2 36" xfId="10595"/>
    <cellStyle name="Input 2 37" xfId="10596"/>
    <cellStyle name="Input 2 4" xfId="10597"/>
    <cellStyle name="Input 2 5" xfId="10598"/>
    <cellStyle name="Input 2 6" xfId="10599"/>
    <cellStyle name="Input 2 7" xfId="10600"/>
    <cellStyle name="Input 2 8" xfId="10601"/>
    <cellStyle name="Input 2 9" xfId="10602"/>
    <cellStyle name="input 2 dec" xfId="10603"/>
    <cellStyle name="input 2 dec 2" xfId="10604"/>
    <cellStyle name="input 2 dec 2 2" xfId="10605"/>
    <cellStyle name="Input 2_Observations" xfId="10606"/>
    <cellStyle name="Input 20" xfId="10607"/>
    <cellStyle name="Input 20 2" xfId="10608"/>
    <cellStyle name="Input 20_Observations" xfId="10609"/>
    <cellStyle name="Input 21" xfId="10610"/>
    <cellStyle name="Input 21 2" xfId="10611"/>
    <cellStyle name="Input 21_Observations" xfId="10612"/>
    <cellStyle name="Input 22" xfId="10613"/>
    <cellStyle name="Input 22 2" xfId="10614"/>
    <cellStyle name="Input 22_Observations" xfId="10615"/>
    <cellStyle name="Input 23" xfId="10616"/>
    <cellStyle name="Input 23 2" xfId="10617"/>
    <cellStyle name="Input 23_Observations" xfId="10618"/>
    <cellStyle name="Input 24" xfId="10619"/>
    <cellStyle name="Input 24 2" xfId="10620"/>
    <cellStyle name="Input 24_Observations" xfId="10621"/>
    <cellStyle name="Input 25" xfId="10622"/>
    <cellStyle name="Input 25 2" xfId="10623"/>
    <cellStyle name="Input 25_Observations" xfId="10624"/>
    <cellStyle name="Input 26" xfId="10625"/>
    <cellStyle name="Input 26 2" xfId="10626"/>
    <cellStyle name="Input 26_Observations" xfId="10627"/>
    <cellStyle name="Input 27" xfId="10628"/>
    <cellStyle name="Input 27 2" xfId="10629"/>
    <cellStyle name="Input 27_Observations" xfId="10630"/>
    <cellStyle name="Input 28" xfId="10631"/>
    <cellStyle name="Input 28 2" xfId="10632"/>
    <cellStyle name="Input 28_Observations" xfId="10633"/>
    <cellStyle name="Input 29" xfId="10634"/>
    <cellStyle name="Input 3" xfId="10635"/>
    <cellStyle name="Input 3 2" xfId="10636"/>
    <cellStyle name="Input 3 2 2" xfId="10637"/>
    <cellStyle name="Input 3 2_Observations" xfId="10638"/>
    <cellStyle name="Input 3 3" xfId="10639"/>
    <cellStyle name="Input 3_Observations" xfId="10640"/>
    <cellStyle name="Input 30" xfId="10641"/>
    <cellStyle name="Input 31" xfId="10642"/>
    <cellStyle name="Input 32" xfId="10643"/>
    <cellStyle name="Input 33" xfId="10644"/>
    <cellStyle name="Input 34" xfId="10645"/>
    <cellStyle name="Input 35" xfId="10646"/>
    <cellStyle name="Input 36" xfId="10647"/>
    <cellStyle name="Input 37" xfId="10648"/>
    <cellStyle name="Input 38" xfId="10649"/>
    <cellStyle name="Input 39" xfId="10650"/>
    <cellStyle name="Input 4" xfId="10651"/>
    <cellStyle name="Input 4 2" xfId="10652"/>
    <cellStyle name="Input 4_Observations" xfId="10653"/>
    <cellStyle name="Input 40" xfId="10654"/>
    <cellStyle name="Input 41" xfId="10655"/>
    <cellStyle name="Input 42" xfId="10656"/>
    <cellStyle name="Input 43" xfId="10657"/>
    <cellStyle name="Input 44" xfId="10658"/>
    <cellStyle name="Input 45" xfId="10659"/>
    <cellStyle name="Input 46" xfId="10660"/>
    <cellStyle name="Input 47" xfId="10661"/>
    <cellStyle name="Input 48" xfId="10662"/>
    <cellStyle name="Input 49" xfId="10663"/>
    <cellStyle name="Input 5" xfId="10664"/>
    <cellStyle name="Input 5 2" xfId="10665"/>
    <cellStyle name="Input 5_Observations" xfId="10666"/>
    <cellStyle name="Input 50" xfId="10667"/>
    <cellStyle name="Input 51" xfId="10668"/>
    <cellStyle name="Input 52" xfId="10669"/>
    <cellStyle name="Input 6" xfId="10670"/>
    <cellStyle name="Input 6 2" xfId="10671"/>
    <cellStyle name="Input 6_Observations" xfId="10672"/>
    <cellStyle name="Input 7" xfId="10673"/>
    <cellStyle name="Input 8" xfId="10674"/>
    <cellStyle name="Input 9" xfId="10675"/>
    <cellStyle name="Input Currency" xfId="10676"/>
    <cellStyle name="Input Currency 2" xfId="10677"/>
    <cellStyle name="Input Currency_Observations" xfId="10678"/>
    <cellStyle name="Input Date" xfId="10679"/>
    <cellStyle name="Input Date 2" xfId="10680"/>
    <cellStyle name="Input Date_Observations" xfId="10681"/>
    <cellStyle name="Input Fixed [0]" xfId="10682"/>
    <cellStyle name="Input Fixed [0] 2" xfId="10683"/>
    <cellStyle name="Input Fixed [0]_Observations" xfId="10684"/>
    <cellStyle name="Input Normal" xfId="10685"/>
    <cellStyle name="Input Normal 2" xfId="10686"/>
    <cellStyle name="Input Normal_Observations" xfId="10687"/>
    <cellStyle name="Input Percent" xfId="10688"/>
    <cellStyle name="Input Percent [2]" xfId="10689"/>
    <cellStyle name="Input Percent [2] 2" xfId="10690"/>
    <cellStyle name="Input Percent [2]_Observations" xfId="10691"/>
    <cellStyle name="Input Percent 10" xfId="10692"/>
    <cellStyle name="Input Percent 2" xfId="10693"/>
    <cellStyle name="Input Percent 3" xfId="10694"/>
    <cellStyle name="Input Percent 4" xfId="10695"/>
    <cellStyle name="Input Percent 5" xfId="10696"/>
    <cellStyle name="Input Percent 6" xfId="10697"/>
    <cellStyle name="Input Percent 7" xfId="10698"/>
    <cellStyle name="Input Percent 8" xfId="10699"/>
    <cellStyle name="Input Percent 9" xfId="10700"/>
    <cellStyle name="Input Percent_Observations" xfId="10701"/>
    <cellStyle name="Input Titles" xfId="10702"/>
    <cellStyle name="Input1" xfId="10703"/>
    <cellStyle name="Input1 2" xfId="10704"/>
    <cellStyle name="Input1_Observations" xfId="10705"/>
    <cellStyle name="Input2" xfId="10706"/>
    <cellStyle name="Input2 2" xfId="10707"/>
    <cellStyle name="Input2_Observations" xfId="10708"/>
    <cellStyle name="InputBlueFont" xfId="10709"/>
    <cellStyle name="InputBlueFont 2" xfId="10710"/>
    <cellStyle name="InputBlueFont 3" xfId="10711"/>
    <cellStyle name="InputBlueFont_Observations" xfId="10712"/>
    <cellStyle name="InputBlueFontLocked" xfId="10713"/>
    <cellStyle name="InputBlueFontLocked 2" xfId="10714"/>
    <cellStyle name="InputBlueFontLocked 3" xfId="10715"/>
    <cellStyle name="InputBlueFontLocked_Observations" xfId="10716"/>
    <cellStyle name="InputCell" xfId="10717"/>
    <cellStyle name="InputNumberA" xfId="10718"/>
    <cellStyle name="InputNumberB" xfId="10719"/>
    <cellStyle name="InputOptional" xfId="10720"/>
    <cellStyle name="InputOptional 2" xfId="10721"/>
    <cellStyle name="InputOptional 3" xfId="10722"/>
    <cellStyle name="InputOptional_Observations" xfId="10723"/>
    <cellStyle name="InputPercentA" xfId="10724"/>
    <cellStyle name="InputPercentB" xfId="10725"/>
    <cellStyle name="InputRequired" xfId="10726"/>
    <cellStyle name="InputRequired 2" xfId="10727"/>
    <cellStyle name="InputRequired 3" xfId="10728"/>
    <cellStyle name="InputRequired_Observations" xfId="10729"/>
    <cellStyle name="IntInput" xfId="10730"/>
    <cellStyle name="IntInput 2" xfId="10731"/>
    <cellStyle name="IntInput 3" xfId="10732"/>
    <cellStyle name="IntInput 4" xfId="10733"/>
    <cellStyle name="IntInput_Observations" xfId="10734"/>
    <cellStyle name="IntInputBk" xfId="10735"/>
    <cellStyle name="IntInputBk 2" xfId="10736"/>
    <cellStyle name="IntInputBk 3" xfId="10737"/>
    <cellStyle name="IntInputBk 4" xfId="10738"/>
    <cellStyle name="IntInputBk_Observations" xfId="10739"/>
    <cellStyle name="IntInputBu" xfId="10740"/>
    <cellStyle name="IntInputBu 2" xfId="10741"/>
    <cellStyle name="IntInputBu 3" xfId="10742"/>
    <cellStyle name="IntInputBu 4" xfId="10743"/>
    <cellStyle name="IntInputBu_Observations" xfId="10744"/>
    <cellStyle name="Invisible" xfId="10745"/>
    <cellStyle name="Italics" xfId="10746"/>
    <cellStyle name="Italics 2" xfId="10747"/>
    <cellStyle name="Item" xfId="10748"/>
    <cellStyle name="Item 2" xfId="10749"/>
    <cellStyle name="Item 2 2" xfId="10750"/>
    <cellStyle name="Item 2_Observations" xfId="10751"/>
    <cellStyle name="Item 3" xfId="10752"/>
    <cellStyle name="Item 3 2" xfId="10753"/>
    <cellStyle name="Item 3_Observations" xfId="10754"/>
    <cellStyle name="Item 4" xfId="10755"/>
    <cellStyle name="Item 5" xfId="10756"/>
    <cellStyle name="Item 8" xfId="10757"/>
    <cellStyle name="Item 8 2" xfId="10758"/>
    <cellStyle name="Item 8 2 2" xfId="10759"/>
    <cellStyle name="Item 8 2_Observations" xfId="10760"/>
    <cellStyle name="Item 8 3" xfId="10761"/>
    <cellStyle name="Item 8 3 2" xfId="10762"/>
    <cellStyle name="Item 8 3_Observations" xfId="10763"/>
    <cellStyle name="Item 8 left" xfId="10764"/>
    <cellStyle name="Item 8 left 2" xfId="10765"/>
    <cellStyle name="Item 8 left 2 2" xfId="10766"/>
    <cellStyle name="Item 8 left 2_Observations" xfId="10767"/>
    <cellStyle name="Item 8 left 3" xfId="10768"/>
    <cellStyle name="Item 8 left 3 2" xfId="10769"/>
    <cellStyle name="Item 8 left 3_Observations" xfId="10770"/>
    <cellStyle name="Item 8 left_Observations" xfId="10771"/>
    <cellStyle name="Item 8 long date" xfId="10772"/>
    <cellStyle name="Item 8 long date 2" xfId="10773"/>
    <cellStyle name="Item 8 long date center" xfId="10774"/>
    <cellStyle name="Item 8 long date center 2" xfId="10775"/>
    <cellStyle name="Item 8 long date center_Observations" xfId="10776"/>
    <cellStyle name="Item 8 long date_MHD_Pierce County Revised Budgets 9-24-09_jat" xfId="10777"/>
    <cellStyle name="Item 8 right" xfId="10778"/>
    <cellStyle name="Item 8 right 2" xfId="10779"/>
    <cellStyle name="Item 8 right 2 2" xfId="10780"/>
    <cellStyle name="Item 8 right 2_Observations" xfId="10781"/>
    <cellStyle name="Item 8 right 3" xfId="10782"/>
    <cellStyle name="Item 8 right 3 2" xfId="10783"/>
    <cellStyle name="Item 8 right 3_Observations" xfId="10784"/>
    <cellStyle name="Item 8 right_Observations" xfId="10785"/>
    <cellStyle name="Item 8_MHD_Pierce County Revised Budgets 9-24-09_jat" xfId="10786"/>
    <cellStyle name="Item bold" xfId="10787"/>
    <cellStyle name="Item bold 2" xfId="10788"/>
    <cellStyle name="Item bold 2 2" xfId="10789"/>
    <cellStyle name="Item bold 2_Observations" xfId="10790"/>
    <cellStyle name="Item bold 3" xfId="10791"/>
    <cellStyle name="Item bold 3 2" xfId="10792"/>
    <cellStyle name="Item bold 3_Observations" xfId="10793"/>
    <cellStyle name="Item bold 4" xfId="10794"/>
    <cellStyle name="Item bold_Observations" xfId="10795"/>
    <cellStyle name="Item centered" xfId="10796"/>
    <cellStyle name="Item centered 2" xfId="10797"/>
    <cellStyle name="Item centered 2 2" xfId="10798"/>
    <cellStyle name="Item centered 2_Observations" xfId="10799"/>
    <cellStyle name="Item centered 3" xfId="10800"/>
    <cellStyle name="Item centered 3 2" xfId="10801"/>
    <cellStyle name="Item centered 3_Observations" xfId="10802"/>
    <cellStyle name="Item centered 4" xfId="10803"/>
    <cellStyle name="Item centered accross" xfId="10804"/>
    <cellStyle name="Item centered accross 2" xfId="10805"/>
    <cellStyle name="Item centered accross 2 2" xfId="10806"/>
    <cellStyle name="Item centered accross 2_Observations" xfId="10807"/>
    <cellStyle name="Item centered accross 3" xfId="10808"/>
    <cellStyle name="Item centered accross 3 2" xfId="10809"/>
    <cellStyle name="Item centered accross 3_Observations" xfId="10810"/>
    <cellStyle name="Item centered accross 4" xfId="10811"/>
    <cellStyle name="Item centered accross bold" xfId="10812"/>
    <cellStyle name="Item centered accross bold 2" xfId="10813"/>
    <cellStyle name="Item centered accross bold 3" xfId="10814"/>
    <cellStyle name="Item centered accross bold_Observations" xfId="10815"/>
    <cellStyle name="Item centered accross_Observations" xfId="10816"/>
    <cellStyle name="Item centered bold" xfId="10817"/>
    <cellStyle name="Item centered bold 2" xfId="10818"/>
    <cellStyle name="Item centered bold 2 2" xfId="10819"/>
    <cellStyle name="Item centered bold 2_Observations" xfId="10820"/>
    <cellStyle name="Item centered bold 3" xfId="10821"/>
    <cellStyle name="Item centered bold 3 2" xfId="10822"/>
    <cellStyle name="Item centered bold 3_Observations" xfId="10823"/>
    <cellStyle name="Item centered bold 4" xfId="10824"/>
    <cellStyle name="Item centered bold 5" xfId="10825"/>
    <cellStyle name="Item centered bold wrap" xfId="10826"/>
    <cellStyle name="Item centered bold wrap 2" xfId="10827"/>
    <cellStyle name="Item centered bold wrap 2 2" xfId="10828"/>
    <cellStyle name="Item centered bold wrap 2_Observations" xfId="10829"/>
    <cellStyle name="Item centered bold wrap 3" xfId="10830"/>
    <cellStyle name="Item centered bold wrap 3 2" xfId="10831"/>
    <cellStyle name="Item centered bold wrap 3_Observations" xfId="10832"/>
    <cellStyle name="Item centered bold wrap 4" xfId="10833"/>
    <cellStyle name="Item centered bold wrap 5" xfId="10834"/>
    <cellStyle name="Item centered bold wrap_Observations" xfId="10835"/>
    <cellStyle name="Item centered bold_Observations" xfId="10836"/>
    <cellStyle name="Item centered vc" xfId="10837"/>
    <cellStyle name="Item centered vc 2" xfId="10838"/>
    <cellStyle name="Item centered vc 2 2" xfId="10839"/>
    <cellStyle name="Item centered vc 2_Observations" xfId="10840"/>
    <cellStyle name="Item centered vc 3" xfId="10841"/>
    <cellStyle name="Item centered vc 3 2" xfId="10842"/>
    <cellStyle name="Item centered vc 3_Observations" xfId="10843"/>
    <cellStyle name="Item centered vc 4" xfId="10844"/>
    <cellStyle name="Item centered vc 5" xfId="10845"/>
    <cellStyle name="Item centered vc_Observations" xfId="10846"/>
    <cellStyle name="Item centered_Observations" xfId="10847"/>
    <cellStyle name="Item Descriptions" xfId="10848"/>
    <cellStyle name="Item Descriptions - Bold" xfId="10849"/>
    <cellStyle name="Item Descriptions_6079BX" xfId="10850"/>
    <cellStyle name="Item_Observations" xfId="10851"/>
    <cellStyle name="KPMG Heading 1" xfId="10852"/>
    <cellStyle name="KPMG Heading 2" xfId="10853"/>
    <cellStyle name="KPMG Heading 3" xfId="10854"/>
    <cellStyle name="KPMG Heading 4" xfId="10855"/>
    <cellStyle name="KPMG Normal" xfId="10856"/>
    <cellStyle name="KPMG Normal 2" xfId="10857"/>
    <cellStyle name="KPMG Normal 3" xfId="10858"/>
    <cellStyle name="KPMG Normal Text" xfId="10859"/>
    <cellStyle name="KPMG Normal Text 2" xfId="10860"/>
    <cellStyle name="KPMG Normal Text 3" xfId="10861"/>
    <cellStyle name="KPMG Normal Text_Observations" xfId="10862"/>
    <cellStyle name="KPMG Normal_Observations" xfId="10863"/>
    <cellStyle name="Labels" xfId="10864"/>
    <cellStyle name="Labels 2" xfId="10865"/>
    <cellStyle name="Labels 3" xfId="10866"/>
    <cellStyle name="Labels_Observations" xfId="10867"/>
    <cellStyle name="Lable8Left" xfId="10868"/>
    <cellStyle name="Lable8Left 2" xfId="10869"/>
    <cellStyle name="Lable8Left_Observations" xfId="10870"/>
    <cellStyle name="Left" xfId="10871"/>
    <cellStyle name="Left 2" xfId="10872"/>
    <cellStyle name="Left 2 2" xfId="10873"/>
    <cellStyle name="Left 3" xfId="10874"/>
    <cellStyle name="Legal 8½ x 14 in" xfId="10875"/>
    <cellStyle name="Legal 8½ x 14 in 2" xfId="10876"/>
    <cellStyle name="Legal 8½ x 14 in 3" xfId="10877"/>
    <cellStyle name="Legal 8½ x 14 in_Observations" xfId="10878"/>
    <cellStyle name="Level 1" xfId="10879"/>
    <cellStyle name="Level 2" xfId="10880"/>
    <cellStyle name="Level 3" xfId="10881"/>
    <cellStyle name="Line" xfId="10882"/>
    <cellStyle name="Line 2" xfId="10883"/>
    <cellStyle name="Line 3" xfId="10884"/>
    <cellStyle name="Line 4" xfId="10885"/>
    <cellStyle name="Line_Observations" xfId="10886"/>
    <cellStyle name="LineItem" xfId="10887"/>
    <cellStyle name="Lines" xfId="10888"/>
    <cellStyle name="Lines 2" xfId="10889"/>
    <cellStyle name="Lines 2 2" xfId="10890"/>
    <cellStyle name="Lines 2_Observations" xfId="10891"/>
    <cellStyle name="Lines 3" xfId="10892"/>
    <cellStyle name="Lines 3 2" xfId="10893"/>
    <cellStyle name="Lines 3_Observations" xfId="10894"/>
    <cellStyle name="Lines_Observations" xfId="10895"/>
    <cellStyle name="link" xfId="10896"/>
    <cellStyle name="link %" xfId="10897"/>
    <cellStyle name="link % 2" xfId="10898"/>
    <cellStyle name="link % 2 2" xfId="10899"/>
    <cellStyle name="link ," xfId="10900"/>
    <cellStyle name="link , 2" xfId="10901"/>
    <cellStyle name="link , 2 2" xfId="10902"/>
    <cellStyle name="link 2" xfId="10903"/>
    <cellStyle name="link 2 2" xfId="10904"/>
    <cellStyle name="link gen" xfId="10905"/>
    <cellStyle name="link gen 2" xfId="10906"/>
    <cellStyle name="link gen 2 2" xfId="10907"/>
    <cellStyle name="link_NY MatNewb CRCS Template" xfId="10908"/>
    <cellStyle name="Linked" xfId="10909"/>
    <cellStyle name="Linked Cell 10" xfId="10910"/>
    <cellStyle name="Linked Cell 11" xfId="10911"/>
    <cellStyle name="Linked Cell 12" xfId="10912"/>
    <cellStyle name="Linked Cell 13" xfId="10913"/>
    <cellStyle name="Linked Cell 14" xfId="10914"/>
    <cellStyle name="Linked Cell 15" xfId="10915"/>
    <cellStyle name="Linked Cell 16" xfId="10916"/>
    <cellStyle name="Linked Cell 16 2" xfId="10917"/>
    <cellStyle name="Linked Cell 16_Observations" xfId="10918"/>
    <cellStyle name="Linked Cell 17" xfId="10919"/>
    <cellStyle name="Linked Cell 17 2" xfId="10920"/>
    <cellStyle name="Linked Cell 17_Observations" xfId="10921"/>
    <cellStyle name="Linked Cell 18" xfId="10922"/>
    <cellStyle name="Linked Cell 18 2" xfId="10923"/>
    <cellStyle name="Linked Cell 18_Observations" xfId="10924"/>
    <cellStyle name="Linked Cell 19" xfId="10925"/>
    <cellStyle name="Linked Cell 19 2" xfId="10926"/>
    <cellStyle name="Linked Cell 19_Observations" xfId="10927"/>
    <cellStyle name="Linked Cell 2" xfId="10928"/>
    <cellStyle name="Linked Cell 2 10" xfId="10929"/>
    <cellStyle name="Linked Cell 2 11" xfId="10930"/>
    <cellStyle name="Linked Cell 2 12" xfId="10931"/>
    <cellStyle name="Linked Cell 2 13" xfId="10932"/>
    <cellStyle name="Linked Cell 2 14" xfId="10933"/>
    <cellStyle name="Linked Cell 2 15" xfId="10934"/>
    <cellStyle name="Linked Cell 2 16" xfId="10935"/>
    <cellStyle name="Linked Cell 2 17" xfId="10936"/>
    <cellStyle name="Linked Cell 2 18" xfId="10937"/>
    <cellStyle name="Linked Cell 2 19" xfId="10938"/>
    <cellStyle name="Linked Cell 2 2" xfId="10939"/>
    <cellStyle name="Linked Cell 2 2 2" xfId="10940"/>
    <cellStyle name="Linked Cell 2 2_Observations" xfId="10941"/>
    <cellStyle name="Linked Cell 2 20" xfId="10942"/>
    <cellStyle name="Linked Cell 2 21" xfId="10943"/>
    <cellStyle name="Linked Cell 2 22" xfId="10944"/>
    <cellStyle name="Linked Cell 2 23" xfId="10945"/>
    <cellStyle name="Linked Cell 2 24" xfId="10946"/>
    <cellStyle name="Linked Cell 2 25" xfId="10947"/>
    <cellStyle name="Linked Cell 2 26" xfId="10948"/>
    <cellStyle name="Linked Cell 2 27" xfId="10949"/>
    <cellStyle name="Linked Cell 2 28" xfId="10950"/>
    <cellStyle name="Linked Cell 2 29" xfId="10951"/>
    <cellStyle name="Linked Cell 2 3" xfId="10952"/>
    <cellStyle name="Linked Cell 2 3 2" xfId="10953"/>
    <cellStyle name="Linked Cell 2 3_Observations" xfId="10954"/>
    <cellStyle name="Linked Cell 2 30" xfId="10955"/>
    <cellStyle name="Linked Cell 2 31" xfId="10956"/>
    <cellStyle name="Linked Cell 2 32" xfId="10957"/>
    <cellStyle name="Linked Cell 2 33" xfId="10958"/>
    <cellStyle name="Linked Cell 2 34" xfId="10959"/>
    <cellStyle name="Linked Cell 2 35" xfId="10960"/>
    <cellStyle name="Linked Cell 2 36" xfId="10961"/>
    <cellStyle name="Linked Cell 2 4" xfId="10962"/>
    <cellStyle name="Linked Cell 2 5" xfId="10963"/>
    <cellStyle name="Linked Cell 2 6" xfId="10964"/>
    <cellStyle name="Linked Cell 2 7" xfId="10965"/>
    <cellStyle name="Linked Cell 2 8" xfId="10966"/>
    <cellStyle name="Linked Cell 2 9" xfId="10967"/>
    <cellStyle name="Linked Cell 2_Observations" xfId="10968"/>
    <cellStyle name="Linked Cell 20" xfId="10969"/>
    <cellStyle name="Linked Cell 20 2" xfId="10970"/>
    <cellStyle name="Linked Cell 20_Observations" xfId="10971"/>
    <cellStyle name="Linked Cell 21" xfId="10972"/>
    <cellStyle name="Linked Cell 21 2" xfId="10973"/>
    <cellStyle name="Linked Cell 21_Observations" xfId="10974"/>
    <cellStyle name="Linked Cell 22" xfId="10975"/>
    <cellStyle name="Linked Cell 22 2" xfId="10976"/>
    <cellStyle name="Linked Cell 22_Observations" xfId="10977"/>
    <cellStyle name="Linked Cell 23" xfId="10978"/>
    <cellStyle name="Linked Cell 23 2" xfId="10979"/>
    <cellStyle name="Linked Cell 23_Observations" xfId="10980"/>
    <cellStyle name="Linked Cell 24" xfId="10981"/>
    <cellStyle name="Linked Cell 24 2" xfId="10982"/>
    <cellStyle name="Linked Cell 24_Observations" xfId="10983"/>
    <cellStyle name="Linked Cell 25" xfId="10984"/>
    <cellStyle name="Linked Cell 25 2" xfId="10985"/>
    <cellStyle name="Linked Cell 25_Observations" xfId="10986"/>
    <cellStyle name="Linked Cell 26" xfId="10987"/>
    <cellStyle name="Linked Cell 26 2" xfId="10988"/>
    <cellStyle name="Linked Cell 26_Observations" xfId="10989"/>
    <cellStyle name="Linked Cell 27" xfId="10990"/>
    <cellStyle name="Linked Cell 27 2" xfId="10991"/>
    <cellStyle name="Linked Cell 27_Observations" xfId="10992"/>
    <cellStyle name="Linked Cell 28" xfId="10993"/>
    <cellStyle name="Linked Cell 28 2" xfId="10994"/>
    <cellStyle name="Linked Cell 28_Observations" xfId="10995"/>
    <cellStyle name="Linked Cell 29" xfId="10996"/>
    <cellStyle name="Linked Cell 3" xfId="10997"/>
    <cellStyle name="Linked Cell 3 2" xfId="10998"/>
    <cellStyle name="Linked Cell 3_Observations" xfId="10999"/>
    <cellStyle name="Linked Cell 30" xfId="11000"/>
    <cellStyle name="Linked Cell 31" xfId="11001"/>
    <cellStyle name="Linked Cell 32" xfId="11002"/>
    <cellStyle name="Linked Cell 33" xfId="11003"/>
    <cellStyle name="Linked Cell 34" xfId="11004"/>
    <cellStyle name="Linked Cell 35" xfId="11005"/>
    <cellStyle name="Linked Cell 36" xfId="11006"/>
    <cellStyle name="Linked Cell 37" xfId="11007"/>
    <cellStyle name="Linked Cell 38" xfId="11008"/>
    <cellStyle name="Linked Cell 39" xfId="11009"/>
    <cellStyle name="Linked Cell 4" xfId="11010"/>
    <cellStyle name="Linked Cell 4 2" xfId="11011"/>
    <cellStyle name="Linked Cell 4_Observations" xfId="11012"/>
    <cellStyle name="Linked Cell 40" xfId="11013"/>
    <cellStyle name="Linked Cell 41" xfId="11014"/>
    <cellStyle name="Linked Cell 42" xfId="11015"/>
    <cellStyle name="Linked Cell 43" xfId="11016"/>
    <cellStyle name="Linked Cell 44" xfId="11017"/>
    <cellStyle name="Linked Cell 45" xfId="11018"/>
    <cellStyle name="Linked Cell 46" xfId="11019"/>
    <cellStyle name="Linked Cell 47" xfId="11020"/>
    <cellStyle name="Linked Cell 48" xfId="11021"/>
    <cellStyle name="Linked Cell 49" xfId="11022"/>
    <cellStyle name="Linked Cell 5" xfId="11023"/>
    <cellStyle name="Linked Cell 5 2" xfId="11024"/>
    <cellStyle name="Linked Cell 5_Observations" xfId="11025"/>
    <cellStyle name="Linked Cell 50" xfId="11026"/>
    <cellStyle name="Linked Cell 51" xfId="11027"/>
    <cellStyle name="Linked Cell 6" xfId="11028"/>
    <cellStyle name="Linked Cell 6 2" xfId="11029"/>
    <cellStyle name="Linked Cell 6_Observations" xfId="11030"/>
    <cellStyle name="Linked Cell 7" xfId="11031"/>
    <cellStyle name="Linked Cell 8" xfId="11032"/>
    <cellStyle name="Linked Cell 9" xfId="11033"/>
    <cellStyle name="m" xfId="11034"/>
    <cellStyle name="m 2" xfId="11035"/>
    <cellStyle name="m 3" xfId="11036"/>
    <cellStyle name="m 4" xfId="11037"/>
    <cellStyle name="m$" xfId="11038"/>
    <cellStyle name="m_AVP" xfId="11039"/>
    <cellStyle name="m_AVP_Comps 2" xfId="11040"/>
    <cellStyle name="m_AVP_MASTER M&amp;A TRANSACTION DATABASE" xfId="11041"/>
    <cellStyle name="m_AVP_Sheet1" xfId="11042"/>
    <cellStyle name="m_Disc Analysis" xfId="11043"/>
    <cellStyle name="m_Disc Analysis_Comps 2" xfId="11044"/>
    <cellStyle name="m_Disc Analysis_MASTER M&amp;A TRANSACTION DATABASE" xfId="11045"/>
    <cellStyle name="m_Disc Analysis_Sheet1" xfId="11046"/>
    <cellStyle name="m_LP Chart" xfId="11047"/>
    <cellStyle name="m_Merg Cons" xfId="11048"/>
    <cellStyle name="m_Merg Cons_Comps 2" xfId="11049"/>
    <cellStyle name="m_Merg Cons_MASTER M&amp;A TRANSACTION DATABASE" xfId="11050"/>
    <cellStyle name="m_Merg Cons_Sheet1" xfId="11051"/>
    <cellStyle name="m_Observations" xfId="11052"/>
    <cellStyle name="m_Proj10" xfId="11053"/>
    <cellStyle name="m_Proj10_AVP" xfId="11054"/>
    <cellStyle name="m_Proj10_AVP_Comps 2" xfId="11055"/>
    <cellStyle name="m_Proj10_AVP_MASTER M&amp;A TRANSACTION DATABASE" xfId="11056"/>
    <cellStyle name="m_Proj10_AVP_Sheet1" xfId="11057"/>
    <cellStyle name="m_Proj10_Disc Analysis" xfId="11058"/>
    <cellStyle name="m_Proj10_Disc Analysis_Comps 2" xfId="11059"/>
    <cellStyle name="m_Proj10_Disc Analysis_MASTER M&amp;A TRANSACTION DATABASE" xfId="11060"/>
    <cellStyle name="m_Proj10_Disc Analysis_Sheet1" xfId="11061"/>
    <cellStyle name="m_Proj10_LP Chart" xfId="11062"/>
    <cellStyle name="m_Proj10_Merg Cons" xfId="11063"/>
    <cellStyle name="m_Proj10_Merg Cons_Comps 2" xfId="11064"/>
    <cellStyle name="m_Proj10_Merg Cons_MASTER M&amp;A TRANSACTION DATABASE" xfId="11065"/>
    <cellStyle name="m_Proj10_Merg Cons_Sheet1" xfId="11066"/>
    <cellStyle name="m_Proj10_Sensitivity" xfId="11067"/>
    <cellStyle name="m_Proj10_Sensitivity_Comps 2" xfId="11068"/>
    <cellStyle name="m_Proj10_Sensitivity_MASTER M&amp;A TRANSACTION DATABASE" xfId="11069"/>
    <cellStyle name="m_Proj10_Sensitivity_Sheet1" xfId="11070"/>
    <cellStyle name="m_Proj10_show-hold" xfId="11071"/>
    <cellStyle name="m_Proj10_show-hold_Comps 2" xfId="11072"/>
    <cellStyle name="m_Proj10_show-hold_MASTER M&amp;A TRANSACTION DATABASE" xfId="11073"/>
    <cellStyle name="m_Proj10_show-hold_Sheet1" xfId="11074"/>
    <cellStyle name="m_Proj10_WACC-CableCar" xfId="11075"/>
    <cellStyle name="m_Proj10_WACC-RAD (2)" xfId="11076"/>
    <cellStyle name="m_Report 3" xfId="11077"/>
    <cellStyle name="m_Report 3_Observations" xfId="11078"/>
    <cellStyle name="m_Sensitivity" xfId="11079"/>
    <cellStyle name="m_Sensitivity_Comps 2" xfId="11080"/>
    <cellStyle name="m_Sensitivity_MASTER M&amp;A TRANSACTION DATABASE" xfId="11081"/>
    <cellStyle name="m_Sensitivity_Sheet1" xfId="11082"/>
    <cellStyle name="m_Sheet2" xfId="11083"/>
    <cellStyle name="m_Sheet2_Observations" xfId="11084"/>
    <cellStyle name="m_Sheet3" xfId="11085"/>
    <cellStyle name="m_Sheet3_Observations" xfId="11086"/>
    <cellStyle name="m_show-hold" xfId="11087"/>
    <cellStyle name="m_show-hold_Comps 2" xfId="11088"/>
    <cellStyle name="m_show-hold_MASTER M&amp;A TRANSACTION DATABASE" xfId="11089"/>
    <cellStyle name="m_show-hold_Sheet1" xfId="11090"/>
    <cellStyle name="m_WACC-CableCar" xfId="11091"/>
    <cellStyle name="m_WACC-RAD (2)" xfId="11092"/>
    <cellStyle name="Map Labels" xfId="15"/>
    <cellStyle name="Map Labels 2" xfId="11093"/>
    <cellStyle name="Map Labels 3" xfId="11094"/>
    <cellStyle name="Map Labels_Observations" xfId="11095"/>
    <cellStyle name="Map Legend" xfId="16"/>
    <cellStyle name="Map Legend 2" xfId="11096"/>
    <cellStyle name="Map Legend 3" xfId="11097"/>
    <cellStyle name="Map Legend_Observations" xfId="11098"/>
    <cellStyle name="MIL Currency" xfId="11099"/>
    <cellStyle name="MIL Currency 2" xfId="11100"/>
    <cellStyle name="MIL Currency 3" xfId="11101"/>
    <cellStyle name="MIL Currency 4" xfId="11102"/>
    <cellStyle name="MIL Currency_Observations" xfId="11103"/>
    <cellStyle name="MIL Date" xfId="11104"/>
    <cellStyle name="MIL Date 2" xfId="11105"/>
    <cellStyle name="MIL Date 3" xfId="11106"/>
    <cellStyle name="MIL Date 4" xfId="11107"/>
    <cellStyle name="MIL Date_Observations" xfId="11108"/>
    <cellStyle name="MIL Header" xfId="11109"/>
    <cellStyle name="MIL Header 2" xfId="11110"/>
    <cellStyle name="MIL Header 3" xfId="11111"/>
    <cellStyle name="MIL Header 4" xfId="11112"/>
    <cellStyle name="MIL Header_Observations" xfId="11113"/>
    <cellStyle name="MIL Person Months" xfId="11114"/>
    <cellStyle name="MIL Person Months 2" xfId="11115"/>
    <cellStyle name="MIL Person Months 3" xfId="11116"/>
    <cellStyle name="MIL Person Months 4" xfId="11117"/>
    <cellStyle name="MIL Person Months_Observations" xfId="11118"/>
    <cellStyle name="MIL Score" xfId="11119"/>
    <cellStyle name="MIL Score 2" xfId="11120"/>
    <cellStyle name="MIL Score 3" xfId="11121"/>
    <cellStyle name="MIL Score 4" xfId="11122"/>
    <cellStyle name="MIL Score_Observations" xfId="11123"/>
    <cellStyle name="MIL TAT" xfId="11124"/>
    <cellStyle name="MIL TAT 2" xfId="11125"/>
    <cellStyle name="MIL TAT 3" xfId="11126"/>
    <cellStyle name="MIL TAT 4" xfId="11127"/>
    <cellStyle name="MIL TAT_Observations" xfId="11128"/>
    <cellStyle name="MIL Top Header" xfId="11129"/>
    <cellStyle name="MIL Top Header 2" xfId="11130"/>
    <cellStyle name="MIL Top Header 3" xfId="11131"/>
    <cellStyle name="MIL Top Header 4" xfId="11132"/>
    <cellStyle name="MIL Top Header_Observations" xfId="11133"/>
    <cellStyle name="MIL Unique Reference Number" xfId="11134"/>
    <cellStyle name="MIL Unique Reference Number 2" xfId="11135"/>
    <cellStyle name="MIL Unique Reference Number 3" xfId="11136"/>
    <cellStyle name="MIL Unique Reference Number 4" xfId="11137"/>
    <cellStyle name="MIL Unique Reference Number_Observations" xfId="11138"/>
    <cellStyle name="Millares [0]_pldt" xfId="11139"/>
    <cellStyle name="Millares_pldt" xfId="11140"/>
    <cellStyle name="Milliers [0]_BOOK1" xfId="11141"/>
    <cellStyle name="Milliers_BOOK1" xfId="11142"/>
    <cellStyle name="Millions" xfId="11143"/>
    <cellStyle name="MinorSeparator" xfId="11144"/>
    <cellStyle name="Miscellaneous" xfId="11145"/>
    <cellStyle name="MLComma0" xfId="11146"/>
    <cellStyle name="MLDollar0" xfId="11147"/>
    <cellStyle name="MLEuro0" xfId="11148"/>
    <cellStyle name="MLHeaderSection" xfId="11149"/>
    <cellStyle name="MLMultiple0" xfId="11150"/>
    <cellStyle name="MLPercent0" xfId="11151"/>
    <cellStyle name="MLPound0" xfId="11152"/>
    <cellStyle name="MLYen0" xfId="11153"/>
    <cellStyle name="mm" xfId="11154"/>
    <cellStyle name="mm/dd/yy" xfId="11155"/>
    <cellStyle name="Model" xfId="11156"/>
    <cellStyle name="Model 2" xfId="11157"/>
    <cellStyle name="Model 3" xfId="11158"/>
    <cellStyle name="Model_Observations" xfId="11159"/>
    <cellStyle name="Moneda [0]_pldt" xfId="11160"/>
    <cellStyle name="Moneda_pldt" xfId="11161"/>
    <cellStyle name="Monétaire [0]_BOOK1" xfId="11162"/>
    <cellStyle name="Monétaire_BOOK1" xfId="11163"/>
    <cellStyle name="MonthHeader" xfId="11164"/>
    <cellStyle name="MonthLabels" xfId="11165"/>
    <cellStyle name="MSectionHeadings" xfId="11166"/>
    <cellStyle name="mt" xfId="11167"/>
    <cellStyle name="mt 2" xfId="11168"/>
    <cellStyle name="mt 3" xfId="11169"/>
    <cellStyle name="mt_Observations" xfId="11170"/>
    <cellStyle name="Mult No x" xfId="11171"/>
    <cellStyle name="Mult With x" xfId="11172"/>
    <cellStyle name="Multiple" xfId="11173"/>
    <cellStyle name="Multiple (no x)" xfId="11174"/>
    <cellStyle name="Multiple (x)" xfId="11175"/>
    <cellStyle name="Multiple [0]" xfId="11176"/>
    <cellStyle name="Multiple [0] 2" xfId="11177"/>
    <cellStyle name="Multiple [1]" xfId="11178"/>
    <cellStyle name="Multiple [1] 2" xfId="11179"/>
    <cellStyle name="Multiple [2]" xfId="11180"/>
    <cellStyle name="Multiple 2" xfId="11181"/>
    <cellStyle name="Multiple[1]" xfId="11182"/>
    <cellStyle name="Multiple_1 Dec" xfId="11183"/>
    <cellStyle name="Multiple0" xfId="11184"/>
    <cellStyle name="Multiple1" xfId="11185"/>
    <cellStyle name="multiples" xfId="11186"/>
    <cellStyle name="multipoles" xfId="11187"/>
    <cellStyle name="NA is zero" xfId="11188"/>
    <cellStyle name="NA is zero 2" xfId="11189"/>
    <cellStyle name="NA is zero_Observations" xfId="11190"/>
    <cellStyle name="Neutral 10" xfId="11191"/>
    <cellStyle name="Neutral 11" xfId="11192"/>
    <cellStyle name="Neutral 12" xfId="11193"/>
    <cellStyle name="Neutral 13" xfId="11194"/>
    <cellStyle name="Neutral 14" xfId="11195"/>
    <cellStyle name="Neutral 15" xfId="11196"/>
    <cellStyle name="Neutral 16" xfId="11197"/>
    <cellStyle name="Neutral 16 2" xfId="11198"/>
    <cellStyle name="Neutral 16_Observations" xfId="11199"/>
    <cellStyle name="Neutral 17" xfId="11200"/>
    <cellStyle name="Neutral 17 2" xfId="11201"/>
    <cellStyle name="Neutral 17_Observations" xfId="11202"/>
    <cellStyle name="Neutral 18" xfId="11203"/>
    <cellStyle name="Neutral 18 2" xfId="11204"/>
    <cellStyle name="Neutral 18_Observations" xfId="11205"/>
    <cellStyle name="Neutral 19" xfId="11206"/>
    <cellStyle name="Neutral 19 2" xfId="11207"/>
    <cellStyle name="Neutral 19_Observations" xfId="11208"/>
    <cellStyle name="Neutral 2" xfId="11209"/>
    <cellStyle name="Neutral 2 10" xfId="11210"/>
    <cellStyle name="Neutral 2 11" xfId="11211"/>
    <cellStyle name="Neutral 2 12" xfId="11212"/>
    <cellStyle name="Neutral 2 13" xfId="11213"/>
    <cellStyle name="Neutral 2 14" xfId="11214"/>
    <cellStyle name="Neutral 2 15" xfId="11215"/>
    <cellStyle name="Neutral 2 16" xfId="11216"/>
    <cellStyle name="Neutral 2 17" xfId="11217"/>
    <cellStyle name="Neutral 2 18" xfId="11218"/>
    <cellStyle name="Neutral 2 19" xfId="11219"/>
    <cellStyle name="Neutral 2 2" xfId="11220"/>
    <cellStyle name="Neutral 2 2 2" xfId="11221"/>
    <cellStyle name="Neutral 2 2_Observations" xfId="11222"/>
    <cellStyle name="Neutral 2 20" xfId="11223"/>
    <cellStyle name="Neutral 2 21" xfId="11224"/>
    <cellStyle name="Neutral 2 22" xfId="11225"/>
    <cellStyle name="Neutral 2 23" xfId="11226"/>
    <cellStyle name="Neutral 2 24" xfId="11227"/>
    <cellStyle name="Neutral 2 25" xfId="11228"/>
    <cellStyle name="Neutral 2 26" xfId="11229"/>
    <cellStyle name="Neutral 2 27" xfId="11230"/>
    <cellStyle name="Neutral 2 28" xfId="11231"/>
    <cellStyle name="Neutral 2 29" xfId="11232"/>
    <cellStyle name="Neutral 2 3" xfId="11233"/>
    <cellStyle name="Neutral 2 3 2" xfId="11234"/>
    <cellStyle name="Neutral 2 3_Observations" xfId="11235"/>
    <cellStyle name="Neutral 2 30" xfId="11236"/>
    <cellStyle name="Neutral 2 31" xfId="11237"/>
    <cellStyle name="Neutral 2 32" xfId="11238"/>
    <cellStyle name="Neutral 2 33" xfId="11239"/>
    <cellStyle name="Neutral 2 34" xfId="11240"/>
    <cellStyle name="Neutral 2 35" xfId="11241"/>
    <cellStyle name="Neutral 2 36" xfId="11242"/>
    <cellStyle name="Neutral 2 4" xfId="11243"/>
    <cellStyle name="Neutral 2 5" xfId="11244"/>
    <cellStyle name="Neutral 2 6" xfId="11245"/>
    <cellStyle name="Neutral 2 7" xfId="11246"/>
    <cellStyle name="Neutral 2 8" xfId="11247"/>
    <cellStyle name="Neutral 2 9" xfId="11248"/>
    <cellStyle name="Neutral 2_Observations" xfId="11249"/>
    <cellStyle name="Neutral 20" xfId="11250"/>
    <cellStyle name="Neutral 20 2" xfId="11251"/>
    <cellStyle name="Neutral 20_Observations" xfId="11252"/>
    <cellStyle name="Neutral 21" xfId="11253"/>
    <cellStyle name="Neutral 21 2" xfId="11254"/>
    <cellStyle name="Neutral 21_Observations" xfId="11255"/>
    <cellStyle name="Neutral 22" xfId="11256"/>
    <cellStyle name="Neutral 22 2" xfId="11257"/>
    <cellStyle name="Neutral 22_Observations" xfId="11258"/>
    <cellStyle name="Neutral 23" xfId="11259"/>
    <cellStyle name="Neutral 23 2" xfId="11260"/>
    <cellStyle name="Neutral 23_Observations" xfId="11261"/>
    <cellStyle name="Neutral 24" xfId="11262"/>
    <cellStyle name="Neutral 24 2" xfId="11263"/>
    <cellStyle name="Neutral 24_Observations" xfId="11264"/>
    <cellStyle name="Neutral 25" xfId="11265"/>
    <cellStyle name="Neutral 25 2" xfId="11266"/>
    <cellStyle name="Neutral 25_Observations" xfId="11267"/>
    <cellStyle name="Neutral 26" xfId="11268"/>
    <cellStyle name="Neutral 26 2" xfId="11269"/>
    <cellStyle name="Neutral 26_Observations" xfId="11270"/>
    <cellStyle name="Neutral 27" xfId="11271"/>
    <cellStyle name="Neutral 27 2" xfId="11272"/>
    <cellStyle name="Neutral 27_Observations" xfId="11273"/>
    <cellStyle name="Neutral 28" xfId="11274"/>
    <cellStyle name="Neutral 28 2" xfId="11275"/>
    <cellStyle name="Neutral 28_Observations" xfId="11276"/>
    <cellStyle name="Neutral 29" xfId="11277"/>
    <cellStyle name="Neutral 3" xfId="11278"/>
    <cellStyle name="Neutral 3 2" xfId="11279"/>
    <cellStyle name="Neutral 3_Observations" xfId="11280"/>
    <cellStyle name="Neutral 30" xfId="11281"/>
    <cellStyle name="Neutral 31" xfId="11282"/>
    <cellStyle name="Neutral 32" xfId="11283"/>
    <cellStyle name="Neutral 33" xfId="11284"/>
    <cellStyle name="Neutral 34" xfId="11285"/>
    <cellStyle name="Neutral 35" xfId="11286"/>
    <cellStyle name="Neutral 36" xfId="11287"/>
    <cellStyle name="Neutral 37" xfId="11288"/>
    <cellStyle name="Neutral 38" xfId="11289"/>
    <cellStyle name="Neutral 39" xfId="11290"/>
    <cellStyle name="Neutral 4" xfId="11291"/>
    <cellStyle name="Neutral 4 2" xfId="11292"/>
    <cellStyle name="Neutral 4_Observations" xfId="11293"/>
    <cellStyle name="Neutral 40" xfId="11294"/>
    <cellStyle name="Neutral 41" xfId="11295"/>
    <cellStyle name="Neutral 42" xfId="11296"/>
    <cellStyle name="Neutral 43" xfId="11297"/>
    <cellStyle name="Neutral 44" xfId="11298"/>
    <cellStyle name="Neutral 45" xfId="11299"/>
    <cellStyle name="Neutral 46" xfId="11300"/>
    <cellStyle name="Neutral 47" xfId="11301"/>
    <cellStyle name="Neutral 48" xfId="11302"/>
    <cellStyle name="Neutral 49" xfId="11303"/>
    <cellStyle name="Neutral 5" xfId="11304"/>
    <cellStyle name="Neutral 5 2" xfId="11305"/>
    <cellStyle name="Neutral 5_Observations" xfId="11306"/>
    <cellStyle name="Neutral 50" xfId="11307"/>
    <cellStyle name="Neutral 51" xfId="11308"/>
    <cellStyle name="Neutral 6" xfId="11309"/>
    <cellStyle name="Neutral 6 2" xfId="11310"/>
    <cellStyle name="Neutral 6_Observations" xfId="11311"/>
    <cellStyle name="Neutral 7" xfId="11312"/>
    <cellStyle name="Neutral 8" xfId="11313"/>
    <cellStyle name="Neutral 9" xfId="11314"/>
    <cellStyle name="NewColumnHeaderNormal" xfId="11315"/>
    <cellStyle name="NewSectionHeaderNormal" xfId="11316"/>
    <cellStyle name="NewTitleNormal" xfId="11317"/>
    <cellStyle name="NINA" xfId="11318"/>
    <cellStyle name="NINA 2" xfId="11319"/>
    <cellStyle name="NINA 3" xfId="11320"/>
    <cellStyle name="NINA_Observations" xfId="11321"/>
    <cellStyle name="No Border" xfId="11322"/>
    <cellStyle name="no dec" xfId="11323"/>
    <cellStyle name="nonmultiple" xfId="11324"/>
    <cellStyle name="norm" xfId="11325"/>
    <cellStyle name="norm 2" xfId="11326"/>
    <cellStyle name="norm 3" xfId="11327"/>
    <cellStyle name="norm_Observations" xfId="11328"/>
    <cellStyle name="norma" xfId="11329"/>
    <cellStyle name="Normal" xfId="0" builtinId="0"/>
    <cellStyle name="Normal - Style1" xfId="11330"/>
    <cellStyle name="Normal - Style1 2" xfId="11331"/>
    <cellStyle name="Normal - Style1 2 2" xfId="11332"/>
    <cellStyle name="Normal - Style1 2 3" xfId="11333"/>
    <cellStyle name="Normal - Style1 2_Observations" xfId="11334"/>
    <cellStyle name="Normal - Style1 3" xfId="40"/>
    <cellStyle name="Normal - Style1_Observations" xfId="11335"/>
    <cellStyle name="Normal - Style2" xfId="11336"/>
    <cellStyle name="Normal - Style2 2" xfId="11337"/>
    <cellStyle name="Normal - Style2 3" xfId="11338"/>
    <cellStyle name="Normal - Style2 4" xfId="11339"/>
    <cellStyle name="Normal - Style2_Observations" xfId="11340"/>
    <cellStyle name="Normal - Style3" xfId="11341"/>
    <cellStyle name="Normal - Style3 2" xfId="11342"/>
    <cellStyle name="Normal - Style3 3" xfId="11343"/>
    <cellStyle name="Normal - Style3 4" xfId="11344"/>
    <cellStyle name="Normal - Style3_Observations" xfId="11345"/>
    <cellStyle name="Normal - Style4" xfId="11346"/>
    <cellStyle name="Normal - Style4 2" xfId="11347"/>
    <cellStyle name="Normal - Style4 3" xfId="11348"/>
    <cellStyle name="Normal - Style4 4" xfId="11349"/>
    <cellStyle name="Normal - Style4_Observations" xfId="11350"/>
    <cellStyle name="Normal - Style5" xfId="11351"/>
    <cellStyle name="Normal - Style5 2" xfId="11352"/>
    <cellStyle name="Normal - Style5 3" xfId="11353"/>
    <cellStyle name="Normal - Style5 4" xfId="11354"/>
    <cellStyle name="Normal - Style5_Observations" xfId="11355"/>
    <cellStyle name="Normal - Style6" xfId="11356"/>
    <cellStyle name="Normal - Style6 2" xfId="11357"/>
    <cellStyle name="Normal - Style6 3" xfId="11358"/>
    <cellStyle name="Normal - Style6_Observations" xfId="11359"/>
    <cellStyle name="Normal - Style7" xfId="11360"/>
    <cellStyle name="Normal - Style7 2" xfId="11361"/>
    <cellStyle name="Normal - Style7 3" xfId="11362"/>
    <cellStyle name="Normal - Style7_Observations" xfId="11363"/>
    <cellStyle name="Normal - Style8" xfId="11364"/>
    <cellStyle name="Normal - Style8 2" xfId="11365"/>
    <cellStyle name="Normal - Style8 3" xfId="11366"/>
    <cellStyle name="Normal - Style8_Observations" xfId="11367"/>
    <cellStyle name="Normal [0]" xfId="11368"/>
    <cellStyle name="Normal [0] 2" xfId="11369"/>
    <cellStyle name="Normal [0]_Observations" xfId="11370"/>
    <cellStyle name="Normal [1]" xfId="11371"/>
    <cellStyle name="Normal [2]" xfId="11372"/>
    <cellStyle name="Normal [2] 2" xfId="11373"/>
    <cellStyle name="Normal [2]_Observations" xfId="11374"/>
    <cellStyle name="Normal [3]" xfId="11375"/>
    <cellStyle name="Normal [3] 2" xfId="11376"/>
    <cellStyle name="Normal [3]_Observations" xfId="11377"/>
    <cellStyle name="Normal 10" xfId="11378"/>
    <cellStyle name="Normal 10 10" xfId="11379"/>
    <cellStyle name="Normal 10 11" xfId="11380"/>
    <cellStyle name="Normal 10 12" xfId="11381"/>
    <cellStyle name="Normal 10 13" xfId="11382"/>
    <cellStyle name="Normal 10 14" xfId="11383"/>
    <cellStyle name="Normal 10 15" xfId="11384"/>
    <cellStyle name="Normal 10 2" xfId="11385"/>
    <cellStyle name="Normal 10 2 2" xfId="11386"/>
    <cellStyle name="Normal 10 2 3" xfId="11387"/>
    <cellStyle name="Normal 10 2_Observations" xfId="11388"/>
    <cellStyle name="Normal 10 3" xfId="11389"/>
    <cellStyle name="Normal 10 3 2" xfId="11390"/>
    <cellStyle name="Normal 10 4" xfId="11391"/>
    <cellStyle name="Normal 10 4 2" xfId="11392"/>
    <cellStyle name="Normal 10 5" xfId="11393"/>
    <cellStyle name="Normal 10 5 2" xfId="11394"/>
    <cellStyle name="Normal 10 6" xfId="11395"/>
    <cellStyle name="Normal 10 7" xfId="11396"/>
    <cellStyle name="Normal 10 8" xfId="11397"/>
    <cellStyle name="Normal 10 9" xfId="11398"/>
    <cellStyle name="Normal 10_2013 Louisiana Rate Model High Scenario Shared_Feb-Jun 2013" xfId="11399"/>
    <cellStyle name="Normal 100" xfId="11400"/>
    <cellStyle name="Normal 100 2" xfId="11401"/>
    <cellStyle name="Normal 100 2 2" xfId="11402"/>
    <cellStyle name="Normal 100 2 3" xfId="11403"/>
    <cellStyle name="Normal 100 2_Observations" xfId="11404"/>
    <cellStyle name="Normal 100 3" xfId="11405"/>
    <cellStyle name="Normal 100 4" xfId="11406"/>
    <cellStyle name="Normal 100_Observations" xfId="11407"/>
    <cellStyle name="Normal 101" xfId="11408"/>
    <cellStyle name="Normal 101 2" xfId="11409"/>
    <cellStyle name="Normal 101 2 2" xfId="11410"/>
    <cellStyle name="Normal 101 2 3" xfId="11411"/>
    <cellStyle name="Normal 101 2_Observations" xfId="11412"/>
    <cellStyle name="Normal 101 3" xfId="11413"/>
    <cellStyle name="Normal 101 4" xfId="11414"/>
    <cellStyle name="Normal 101_Observations" xfId="11415"/>
    <cellStyle name="Normal 102" xfId="11416"/>
    <cellStyle name="Normal 102 2" xfId="11417"/>
    <cellStyle name="Normal 102 2 2" xfId="11418"/>
    <cellStyle name="Normal 102 2 3" xfId="11419"/>
    <cellStyle name="Normal 102 2_Observations" xfId="11420"/>
    <cellStyle name="Normal 102 3" xfId="11421"/>
    <cellStyle name="Normal 102 4" xfId="11422"/>
    <cellStyle name="Normal 102_Observations" xfId="11423"/>
    <cellStyle name="Normal 103" xfId="11424"/>
    <cellStyle name="Normal 103 2" xfId="11425"/>
    <cellStyle name="Normal 103 2 2" xfId="11426"/>
    <cellStyle name="Normal 103 2 3" xfId="11427"/>
    <cellStyle name="Normal 103 2_Observations" xfId="11428"/>
    <cellStyle name="Normal 103 3" xfId="11429"/>
    <cellStyle name="Normal 103 4" xfId="11430"/>
    <cellStyle name="Normal 103_Observations" xfId="11431"/>
    <cellStyle name="Normal 104" xfId="11432"/>
    <cellStyle name="Normal 104 2" xfId="11433"/>
    <cellStyle name="Normal 104 2 2" xfId="11434"/>
    <cellStyle name="Normal 104 2 3" xfId="11435"/>
    <cellStyle name="Normal 104 2_Observations" xfId="11436"/>
    <cellStyle name="Normal 104 3" xfId="11437"/>
    <cellStyle name="Normal 104 4" xfId="11438"/>
    <cellStyle name="Normal 104_Observations" xfId="11439"/>
    <cellStyle name="Normal 105" xfId="11440"/>
    <cellStyle name="Normal 105 2" xfId="11441"/>
    <cellStyle name="Normal 105 2 2" xfId="11442"/>
    <cellStyle name="Normal 105 2 3" xfId="11443"/>
    <cellStyle name="Normal 105 2_Observations" xfId="11444"/>
    <cellStyle name="Normal 105 3" xfId="11445"/>
    <cellStyle name="Normal 105 4" xfId="11446"/>
    <cellStyle name="Normal 105_Observations" xfId="11447"/>
    <cellStyle name="Normal 106" xfId="45"/>
    <cellStyle name="Normal 106 2" xfId="11448"/>
    <cellStyle name="Normal 106 3" xfId="11449"/>
    <cellStyle name="Normal 106 4" xfId="11450"/>
    <cellStyle name="Normal 106_Observations" xfId="11451"/>
    <cellStyle name="Normal 107" xfId="11452"/>
    <cellStyle name="Normal 107 2" xfId="11453"/>
    <cellStyle name="Normal 107 2 2" xfId="11454"/>
    <cellStyle name="Normal 107 2 3" xfId="11455"/>
    <cellStyle name="Normal 107 2_Observations" xfId="11456"/>
    <cellStyle name="Normal 107 3" xfId="11457"/>
    <cellStyle name="Normal 107 4" xfId="11458"/>
    <cellStyle name="Normal 107_Observations" xfId="11459"/>
    <cellStyle name="Normal 108" xfId="11460"/>
    <cellStyle name="Normal 108 2" xfId="11461"/>
    <cellStyle name="Normal 108 2 2" xfId="11462"/>
    <cellStyle name="Normal 108 2 3" xfId="11463"/>
    <cellStyle name="Normal 108 2_Observations" xfId="11464"/>
    <cellStyle name="Normal 108 3" xfId="11465"/>
    <cellStyle name="Normal 108 4" xfId="11466"/>
    <cellStyle name="Normal 108_Observations" xfId="11467"/>
    <cellStyle name="Normal 109" xfId="11468"/>
    <cellStyle name="Normal 109 2" xfId="11469"/>
    <cellStyle name="Normal 109 2 2" xfId="11470"/>
    <cellStyle name="Normal 109 2 3" xfId="11471"/>
    <cellStyle name="Normal 109 2_Observations" xfId="11472"/>
    <cellStyle name="Normal 109 3" xfId="11473"/>
    <cellStyle name="Normal 109 4" xfId="11474"/>
    <cellStyle name="Normal 109_Observations" xfId="11475"/>
    <cellStyle name="Normal 11" xfId="11476"/>
    <cellStyle name="Normal 11 2" xfId="11477"/>
    <cellStyle name="Normal 11 2 2" xfId="11478"/>
    <cellStyle name="Normal 11 2 3" xfId="11479"/>
    <cellStyle name="Normal 11 2 4" xfId="11480"/>
    <cellStyle name="Normal 11 2 5" xfId="11481"/>
    <cellStyle name="Normal 11 2_Observations" xfId="11482"/>
    <cellStyle name="Normal 11 3" xfId="11483"/>
    <cellStyle name="Normal 11 3 2" xfId="11484"/>
    <cellStyle name="Normal 11 4" xfId="11485"/>
    <cellStyle name="Normal 11 4 2" xfId="11486"/>
    <cellStyle name="Normal 11 5" xfId="11487"/>
    <cellStyle name="Normal 11 5 2" xfId="11488"/>
    <cellStyle name="Normal 11 6" xfId="11489"/>
    <cellStyle name="Normal 11 6 2" xfId="11490"/>
    <cellStyle name="Normal 11 7" xfId="11491"/>
    <cellStyle name="Normal 11 8" xfId="11492"/>
    <cellStyle name="Normal 11_2013 Louisiana Rate Model High Scenario Shared_Feb-Jun 2013" xfId="11493"/>
    <cellStyle name="Normal 110" xfId="11494"/>
    <cellStyle name="Normal 110 2" xfId="11495"/>
    <cellStyle name="Normal 110 2 2" xfId="11496"/>
    <cellStyle name="Normal 110 2 3" xfId="11497"/>
    <cellStyle name="Normal 110 2_Observations" xfId="11498"/>
    <cellStyle name="Normal 110 3" xfId="11499"/>
    <cellStyle name="Normal 110 4" xfId="11500"/>
    <cellStyle name="Normal 110_Observations" xfId="11501"/>
    <cellStyle name="Normal 111" xfId="11502"/>
    <cellStyle name="Normal 111 2" xfId="11503"/>
    <cellStyle name="Normal 111 2 2" xfId="11504"/>
    <cellStyle name="Normal 111 2 3" xfId="11505"/>
    <cellStyle name="Normal 111 2_Observations" xfId="11506"/>
    <cellStyle name="Normal 111 3" xfId="11507"/>
    <cellStyle name="Normal 111 4" xfId="11508"/>
    <cellStyle name="Normal 111_Observations" xfId="11509"/>
    <cellStyle name="Normal 112" xfId="11510"/>
    <cellStyle name="Normal 112 2" xfId="11511"/>
    <cellStyle name="Normal 112_Observations" xfId="11512"/>
    <cellStyle name="Normal 113" xfId="11513"/>
    <cellStyle name="Normal 113 2" xfId="11514"/>
    <cellStyle name="Normal 113_Observations" xfId="11515"/>
    <cellStyle name="Normal 114" xfId="11516"/>
    <cellStyle name="Normal 114 2" xfId="11517"/>
    <cellStyle name="Normal 114_Observations" xfId="11518"/>
    <cellStyle name="Normal 115" xfId="11519"/>
    <cellStyle name="Normal 115 10" xfId="11520"/>
    <cellStyle name="Normal 115 11" xfId="11521"/>
    <cellStyle name="Normal 115 2" xfId="11522"/>
    <cellStyle name="Normal 115 2 2" xfId="11523"/>
    <cellStyle name="Normal 115 2 3" xfId="11524"/>
    <cellStyle name="Normal 115 2_Observations" xfId="11525"/>
    <cellStyle name="Normal 115 3" xfId="11526"/>
    <cellStyle name="Normal 115 4" xfId="11527"/>
    <cellStyle name="Normal 115 5" xfId="11528"/>
    <cellStyle name="Normal 115 6" xfId="11529"/>
    <cellStyle name="Normal 115 7" xfId="11530"/>
    <cellStyle name="Normal 115 8" xfId="11531"/>
    <cellStyle name="Normal 115 9" xfId="11532"/>
    <cellStyle name="Normal 115_Observations" xfId="11533"/>
    <cellStyle name="Normal 116" xfId="11534"/>
    <cellStyle name="Normal 116 2" xfId="11535"/>
    <cellStyle name="Normal 116 2 2" xfId="11536"/>
    <cellStyle name="Normal 116 2 3" xfId="11537"/>
    <cellStyle name="Normal 116 2_Observations" xfId="11538"/>
    <cellStyle name="Normal 116 3" xfId="11539"/>
    <cellStyle name="Normal 116 4" xfId="11540"/>
    <cellStyle name="Normal 116_Observations" xfId="11541"/>
    <cellStyle name="Normal 117" xfId="11542"/>
    <cellStyle name="Normal 117 2" xfId="11543"/>
    <cellStyle name="Normal 117 2 2" xfId="11544"/>
    <cellStyle name="Normal 117 2_Observations" xfId="11545"/>
    <cellStyle name="Normal 117 3" xfId="11546"/>
    <cellStyle name="Normal 117 4" xfId="11547"/>
    <cellStyle name="Normal 117 5" xfId="11548"/>
    <cellStyle name="Normal 117_Observations" xfId="11549"/>
    <cellStyle name="Normal 118" xfId="11550"/>
    <cellStyle name="Normal 118 2" xfId="11551"/>
    <cellStyle name="Normal 118 2 2" xfId="11552"/>
    <cellStyle name="Normal 118 2 3" xfId="11553"/>
    <cellStyle name="Normal 118 2_Observations" xfId="11554"/>
    <cellStyle name="Normal 118 3" xfId="11555"/>
    <cellStyle name="Normal 118 4" xfId="11556"/>
    <cellStyle name="Normal 118_Observations" xfId="11557"/>
    <cellStyle name="Normal 119" xfId="11558"/>
    <cellStyle name="Normal 119 2" xfId="11559"/>
    <cellStyle name="Normal 119 2 2" xfId="11560"/>
    <cellStyle name="Normal 119 2 3" xfId="11561"/>
    <cellStyle name="Normal 119 2_Observations" xfId="11562"/>
    <cellStyle name="Normal 119 3" xfId="11563"/>
    <cellStyle name="Normal 119 4" xfId="11564"/>
    <cellStyle name="Normal 119_Observations" xfId="11565"/>
    <cellStyle name="Normal 12" xfId="11566"/>
    <cellStyle name="Normal 12 2" xfId="11567"/>
    <cellStyle name="Normal 12 2 2" xfId="11568"/>
    <cellStyle name="Normal 12 2 3" xfId="11569"/>
    <cellStyle name="Normal 12 2 4" xfId="11570"/>
    <cellStyle name="Normal 12 2 5" xfId="11571"/>
    <cellStyle name="Normal 12 2_Observations" xfId="11572"/>
    <cellStyle name="Normal 12 3" xfId="11573"/>
    <cellStyle name="Normal 12 3 2" xfId="11574"/>
    <cellStyle name="Normal 12 3 2 2" xfId="11575"/>
    <cellStyle name="Normal 12 3 2 2 2" xfId="11576"/>
    <cellStyle name="Normal 12 3 2 2 2 2" xfId="11577"/>
    <cellStyle name="Normal 12 3 2 2 2 3" xfId="11578"/>
    <cellStyle name="Normal 12 3 2 2 2 4" xfId="11579"/>
    <cellStyle name="Normal 12 3 2 2 3" xfId="11580"/>
    <cellStyle name="Normal 12 3 2 2 4" xfId="11581"/>
    <cellStyle name="Normal 12 3 2 2 5" xfId="11582"/>
    <cellStyle name="Normal 12 3 2 3" xfId="11583"/>
    <cellStyle name="Normal 12 3 2 3 2" xfId="11584"/>
    <cellStyle name="Normal 12 3 2 3 2 2" xfId="11585"/>
    <cellStyle name="Normal 12 3 2 3 2 3" xfId="11586"/>
    <cellStyle name="Normal 12 3 2 3 2 4" xfId="11587"/>
    <cellStyle name="Normal 12 3 2 3 3" xfId="11588"/>
    <cellStyle name="Normal 12 3 2 3 4" xfId="11589"/>
    <cellStyle name="Normal 12 3 2 3 5" xfId="11590"/>
    <cellStyle name="Normal 12 3 2 4" xfId="11591"/>
    <cellStyle name="Normal 12 3 2 4 2" xfId="11592"/>
    <cellStyle name="Normal 12 3 2 4 3" xfId="11593"/>
    <cellStyle name="Normal 12 3 2 4 4" xfId="11594"/>
    <cellStyle name="Normal 12 3 2 5" xfId="11595"/>
    <cellStyle name="Normal 12 3 2 6" xfId="11596"/>
    <cellStyle name="Normal 12 3 2 7" xfId="11597"/>
    <cellStyle name="Normal 12 3 3" xfId="11598"/>
    <cellStyle name="Normal 12 3 3 2" xfId="11599"/>
    <cellStyle name="Normal 12 3 3 2 2" xfId="11600"/>
    <cellStyle name="Normal 12 3 3 2 3" xfId="11601"/>
    <cellStyle name="Normal 12 3 3 2 4" xfId="11602"/>
    <cellStyle name="Normal 12 3 3 3" xfId="11603"/>
    <cellStyle name="Normal 12 3 3 4" xfId="11604"/>
    <cellStyle name="Normal 12 3 3 5" xfId="11605"/>
    <cellStyle name="Normal 12 3 4" xfId="11606"/>
    <cellStyle name="Normal 12 3 4 2" xfId="11607"/>
    <cellStyle name="Normal 12 3 4 2 2" xfId="11608"/>
    <cellStyle name="Normal 12 3 4 2 3" xfId="11609"/>
    <cellStyle name="Normal 12 3 4 2 4" xfId="11610"/>
    <cellStyle name="Normal 12 3 4 3" xfId="11611"/>
    <cellStyle name="Normal 12 3 4 4" xfId="11612"/>
    <cellStyle name="Normal 12 3 4 5" xfId="11613"/>
    <cellStyle name="Normal 12 3 5" xfId="11614"/>
    <cellStyle name="Normal 12 3 5 2" xfId="11615"/>
    <cellStyle name="Normal 12 3 5 3" xfId="11616"/>
    <cellStyle name="Normal 12 3 5 4" xfId="11617"/>
    <cellStyle name="Normal 12 3 6" xfId="11618"/>
    <cellStyle name="Normal 12 3 7" xfId="11619"/>
    <cellStyle name="Normal 12 3 8" xfId="11620"/>
    <cellStyle name="Normal 12 3 9" xfId="11621"/>
    <cellStyle name="Normal 12 4" xfId="11622"/>
    <cellStyle name="Normal 12 5" xfId="11623"/>
    <cellStyle name="Normal 12_Observations" xfId="11624"/>
    <cellStyle name="Normal 120" xfId="11625"/>
    <cellStyle name="Normal 120 2" xfId="11626"/>
    <cellStyle name="Normal 120 2 2" xfId="11627"/>
    <cellStyle name="Normal 120 2_Observations" xfId="11628"/>
    <cellStyle name="Normal 120 3" xfId="11629"/>
    <cellStyle name="Normal 120_Observations" xfId="11630"/>
    <cellStyle name="Normal 121" xfId="11631"/>
    <cellStyle name="Normal 121 2" xfId="11632"/>
    <cellStyle name="Normal 121 3" xfId="11633"/>
    <cellStyle name="Normal 121_Observations" xfId="11634"/>
    <cellStyle name="Normal 122" xfId="11635"/>
    <cellStyle name="Normal 122 2" xfId="11636"/>
    <cellStyle name="Normal 122 3" xfId="11637"/>
    <cellStyle name="Normal 122_Observations" xfId="11638"/>
    <cellStyle name="Normal 123" xfId="11639"/>
    <cellStyle name="Normal 123 2" xfId="11640"/>
    <cellStyle name="Normal 123 3" xfId="11641"/>
    <cellStyle name="Normal 123_Observations" xfId="11642"/>
    <cellStyle name="Normal 124" xfId="11643"/>
    <cellStyle name="Normal 124 2" xfId="11644"/>
    <cellStyle name="Normal 124 2 2" xfId="11645"/>
    <cellStyle name="Normal 124 2 3" xfId="11646"/>
    <cellStyle name="Normal 124 2_Observations" xfId="11647"/>
    <cellStyle name="Normal 124 3" xfId="11648"/>
    <cellStyle name="Normal 124 4" xfId="11649"/>
    <cellStyle name="Normal 124_Observations" xfId="11650"/>
    <cellStyle name="Normal 125" xfId="11651"/>
    <cellStyle name="Normal 125 2" xfId="11652"/>
    <cellStyle name="Normal 125 2 2" xfId="11653"/>
    <cellStyle name="Normal 125 2 3" xfId="11654"/>
    <cellStyle name="Normal 125 2_Observations" xfId="11655"/>
    <cellStyle name="Normal 125 3" xfId="11656"/>
    <cellStyle name="Normal 125 4" xfId="11657"/>
    <cellStyle name="Normal 125_Observations" xfId="11658"/>
    <cellStyle name="Normal 126" xfId="11659"/>
    <cellStyle name="Normal 126 2" xfId="11660"/>
    <cellStyle name="Normal 126 3" xfId="11661"/>
    <cellStyle name="Normal 126 4" xfId="11662"/>
    <cellStyle name="Normal 126_Observations" xfId="11663"/>
    <cellStyle name="Normal 127" xfId="11664"/>
    <cellStyle name="Normal 127 2" xfId="11665"/>
    <cellStyle name="Normal 127 2 2" xfId="11666"/>
    <cellStyle name="Normal 127 2 3" xfId="11667"/>
    <cellStyle name="Normal 127 2_Observations" xfId="11668"/>
    <cellStyle name="Normal 127 3" xfId="11669"/>
    <cellStyle name="Normal 127 4" xfId="11670"/>
    <cellStyle name="Normal 127_Observations" xfId="11671"/>
    <cellStyle name="Normal 128" xfId="11672"/>
    <cellStyle name="Normal 128 2" xfId="11673"/>
    <cellStyle name="Normal 128 3" xfId="11674"/>
    <cellStyle name="Normal 128 4" xfId="11675"/>
    <cellStyle name="Normal 128_Observations" xfId="11676"/>
    <cellStyle name="Normal 129" xfId="11677"/>
    <cellStyle name="Normal 129 2" xfId="11678"/>
    <cellStyle name="Normal 129 3" xfId="11679"/>
    <cellStyle name="Normal 129 4" xfId="11680"/>
    <cellStyle name="Normal 129_Observations" xfId="11681"/>
    <cellStyle name="Normal 13" xfId="11682"/>
    <cellStyle name="Normal 13 10" xfId="11683"/>
    <cellStyle name="Normal 13 11" xfId="11684"/>
    <cellStyle name="Normal 13 2" xfId="11685"/>
    <cellStyle name="Normal 13 2 2" xfId="11686"/>
    <cellStyle name="Normal 13 2 2 2" xfId="11687"/>
    <cellStyle name="Normal 13 2 2 2 2" xfId="11688"/>
    <cellStyle name="Normal 13 2 2 2 3" xfId="11689"/>
    <cellStyle name="Normal 13 2 2 2 4" xfId="11690"/>
    <cellStyle name="Normal 13 2 2 3" xfId="11691"/>
    <cellStyle name="Normal 13 2 2 4" xfId="11692"/>
    <cellStyle name="Normal 13 2 2 5" xfId="11693"/>
    <cellStyle name="Normal 13 2 2 6" xfId="11694"/>
    <cellStyle name="Normal 13 2 3" xfId="11695"/>
    <cellStyle name="Normal 13 2 3 2" xfId="11696"/>
    <cellStyle name="Normal 13 2 3 3" xfId="11697"/>
    <cellStyle name="Normal 13 2 3 4" xfId="11698"/>
    <cellStyle name="Normal 13 2 3 5" xfId="11699"/>
    <cellStyle name="Normal 13 2 4" xfId="11700"/>
    <cellStyle name="Normal 13 2 4 2" xfId="11701"/>
    <cellStyle name="Normal 13 2 5" xfId="11702"/>
    <cellStyle name="Normal 13 2 6" xfId="11703"/>
    <cellStyle name="Normal 13 2 7" xfId="11704"/>
    <cellStyle name="Normal 13 2 8" xfId="11705"/>
    <cellStyle name="Normal 13 2_Observations" xfId="11706"/>
    <cellStyle name="Normal 13 3" xfId="11707"/>
    <cellStyle name="Normal 13 3 2" xfId="11708"/>
    <cellStyle name="Normal 13 3 2 2" xfId="11709"/>
    <cellStyle name="Normal 13 3 2 3" xfId="11710"/>
    <cellStyle name="Normal 13 3 2 4" xfId="11711"/>
    <cellStyle name="Normal 13 3 2 5" xfId="11712"/>
    <cellStyle name="Normal 13 3 3" xfId="11713"/>
    <cellStyle name="Normal 13 3 4" xfId="11714"/>
    <cellStyle name="Normal 13 3 5" xfId="11715"/>
    <cellStyle name="Normal 13 3 6" xfId="11716"/>
    <cellStyle name="Normal 13 4" xfId="11717"/>
    <cellStyle name="Normal 13 4 2" xfId="11718"/>
    <cellStyle name="Normal 13 4 2 2" xfId="11719"/>
    <cellStyle name="Normal 13 4 2 3" xfId="11720"/>
    <cellStyle name="Normal 13 4 2 4" xfId="11721"/>
    <cellStyle name="Normal 13 4 2 5" xfId="11722"/>
    <cellStyle name="Normal 13 4 3" xfId="11723"/>
    <cellStyle name="Normal 13 4 4" xfId="11724"/>
    <cellStyle name="Normal 13 4 5" xfId="11725"/>
    <cellStyle name="Normal 13 4 6" xfId="11726"/>
    <cellStyle name="Normal 13 5" xfId="11727"/>
    <cellStyle name="Normal 13 5 2" xfId="11728"/>
    <cellStyle name="Normal 13 5 3" xfId="11729"/>
    <cellStyle name="Normal 13 5 4" xfId="11730"/>
    <cellStyle name="Normal 13 5 5" xfId="11731"/>
    <cellStyle name="Normal 13 6" xfId="11732"/>
    <cellStyle name="Normal 13 7" xfId="11733"/>
    <cellStyle name="Normal 13 8" xfId="11734"/>
    <cellStyle name="Normal 13 9" xfId="11735"/>
    <cellStyle name="Normal 13_2013 Louisiana Rate Model High Scenario Shared_Feb-Jun 2013" xfId="11736"/>
    <cellStyle name="Normal 130" xfId="11737"/>
    <cellStyle name="Normal 130 2" xfId="11738"/>
    <cellStyle name="Normal 130 3" xfId="11739"/>
    <cellStyle name="Normal 130 4" xfId="11740"/>
    <cellStyle name="Normal 130_Observations" xfId="11741"/>
    <cellStyle name="Normal 131" xfId="11742"/>
    <cellStyle name="Normal 131 2" xfId="11743"/>
    <cellStyle name="Normal 131 3" xfId="11744"/>
    <cellStyle name="Normal 131 4" xfId="11745"/>
    <cellStyle name="Normal 131_Observations" xfId="11746"/>
    <cellStyle name="Normal 132" xfId="11747"/>
    <cellStyle name="Normal 132 2" xfId="11748"/>
    <cellStyle name="Normal 132 2 2" xfId="11749"/>
    <cellStyle name="Normal 132 2_Observations" xfId="11750"/>
    <cellStyle name="Normal 132 3" xfId="11751"/>
    <cellStyle name="Normal 132 4" xfId="11752"/>
    <cellStyle name="Normal 132 5" xfId="41"/>
    <cellStyle name="Normal 132_Observations" xfId="11753"/>
    <cellStyle name="Normal 133" xfId="11754"/>
    <cellStyle name="Normal 133 2" xfId="11755"/>
    <cellStyle name="Normal 133 3" xfId="11756"/>
    <cellStyle name="Normal 133 4" xfId="11757"/>
    <cellStyle name="Normal 133_Observations" xfId="11758"/>
    <cellStyle name="Normal 134" xfId="11759"/>
    <cellStyle name="Normal 134 2" xfId="11760"/>
    <cellStyle name="Normal 134 2 2" xfId="11761"/>
    <cellStyle name="Normal 134 2_Observations" xfId="11762"/>
    <cellStyle name="Normal 134 3" xfId="11763"/>
    <cellStyle name="Normal 134 4" xfId="11764"/>
    <cellStyle name="Normal 134 5" xfId="11765"/>
    <cellStyle name="Normal 134_Observations" xfId="11766"/>
    <cellStyle name="Normal 135" xfId="11767"/>
    <cellStyle name="Normal 135 2" xfId="11768"/>
    <cellStyle name="Normal 135 2 2" xfId="11769"/>
    <cellStyle name="Normal 135 2_Observations" xfId="11770"/>
    <cellStyle name="Normal 135 3" xfId="11771"/>
    <cellStyle name="Normal 135 4" xfId="11772"/>
    <cellStyle name="Normal 135_Observations" xfId="11773"/>
    <cellStyle name="Normal 136" xfId="11774"/>
    <cellStyle name="Normal 136 2" xfId="11775"/>
    <cellStyle name="Normal 136 2 2" xfId="11776"/>
    <cellStyle name="Normal 136 2_Observations" xfId="11777"/>
    <cellStyle name="Normal 136 3" xfId="11778"/>
    <cellStyle name="Normal 136 4" xfId="11779"/>
    <cellStyle name="Normal 136_Observations" xfId="11780"/>
    <cellStyle name="Normal 137" xfId="11781"/>
    <cellStyle name="Normal 137 2" xfId="11782"/>
    <cellStyle name="Normal 137 3" xfId="11783"/>
    <cellStyle name="Normal 137_Observations" xfId="11784"/>
    <cellStyle name="Normal 138" xfId="11785"/>
    <cellStyle name="Normal 138 2" xfId="11786"/>
    <cellStyle name="Normal 138 3" xfId="11787"/>
    <cellStyle name="Normal 138_Observations" xfId="11788"/>
    <cellStyle name="Normal 139" xfId="11789"/>
    <cellStyle name="Normal 139 2" xfId="11790"/>
    <cellStyle name="Normal 139 3" xfId="11791"/>
    <cellStyle name="Normal 139_Observations" xfId="11792"/>
    <cellStyle name="Normal 14" xfId="11793"/>
    <cellStyle name="Normal 14 2" xfId="11794"/>
    <cellStyle name="Normal 14 2 2" xfId="11795"/>
    <cellStyle name="Normal 14 2 3" xfId="11796"/>
    <cellStyle name="Normal 14 2 4" xfId="11797"/>
    <cellStyle name="Normal 14 2 5" xfId="11798"/>
    <cellStyle name="Normal 14 2_Observations" xfId="11799"/>
    <cellStyle name="Normal 14 3" xfId="11800"/>
    <cellStyle name="Normal 14 3 2" xfId="11801"/>
    <cellStyle name="Normal 14 4" xfId="11802"/>
    <cellStyle name="Normal 14 4 2" xfId="11803"/>
    <cellStyle name="Normal 14 5" xfId="11804"/>
    <cellStyle name="Normal 14 6" xfId="11805"/>
    <cellStyle name="Normal 14_2013 Louisiana Rate Model High Scenario Shared_Feb-Jun 2013" xfId="11806"/>
    <cellStyle name="Normal 140" xfId="11807"/>
    <cellStyle name="Normal 140 2" xfId="11808"/>
    <cellStyle name="Normal 140 3" xfId="11809"/>
    <cellStyle name="Normal 140_Observations" xfId="11810"/>
    <cellStyle name="Normal 141" xfId="11811"/>
    <cellStyle name="Normal 141 2" xfId="11812"/>
    <cellStyle name="Normal 141 3" xfId="11813"/>
    <cellStyle name="Normal 141_Observations" xfId="11814"/>
    <cellStyle name="Normal 142" xfId="11815"/>
    <cellStyle name="Normal 142 2" xfId="11816"/>
    <cellStyle name="Normal 142 3" xfId="11817"/>
    <cellStyle name="Normal 142_Observations" xfId="11818"/>
    <cellStyle name="Normal 143" xfId="11819"/>
    <cellStyle name="Normal 143 2" xfId="11820"/>
    <cellStyle name="Normal 143 3" xfId="11821"/>
    <cellStyle name="Normal 143_Observations" xfId="11822"/>
    <cellStyle name="Normal 144" xfId="11823"/>
    <cellStyle name="Normal 144 2" xfId="11824"/>
    <cellStyle name="Normal 144 3" xfId="11825"/>
    <cellStyle name="Normal 144_Observations" xfId="11826"/>
    <cellStyle name="Normal 145" xfId="11827"/>
    <cellStyle name="Normal 145 2" xfId="11828"/>
    <cellStyle name="Normal 145 3" xfId="11829"/>
    <cellStyle name="Normal 145_Observations" xfId="11830"/>
    <cellStyle name="Normal 146" xfId="11831"/>
    <cellStyle name="Normal 146 2" xfId="11832"/>
    <cellStyle name="Normal 146 3" xfId="11833"/>
    <cellStyle name="Normal 146_Observations" xfId="11834"/>
    <cellStyle name="Normal 147" xfId="11835"/>
    <cellStyle name="Normal 147 2" xfId="11836"/>
    <cellStyle name="Normal 147 3" xfId="11837"/>
    <cellStyle name="Normal 147_Observations" xfId="11838"/>
    <cellStyle name="Normal 148" xfId="11839"/>
    <cellStyle name="Normal 148 2" xfId="11840"/>
    <cellStyle name="Normal 148 3" xfId="11841"/>
    <cellStyle name="Normal 148_Observations" xfId="11842"/>
    <cellStyle name="Normal 149" xfId="11843"/>
    <cellStyle name="Normal 149 2" xfId="11844"/>
    <cellStyle name="Normal 149 3" xfId="11845"/>
    <cellStyle name="Normal 149_Observations" xfId="11846"/>
    <cellStyle name="Normal 15" xfId="11847"/>
    <cellStyle name="Normal 15 2" xfId="11848"/>
    <cellStyle name="Normal 15 2 2" xfId="11849"/>
    <cellStyle name="Normal 15 2 2 2" xfId="11850"/>
    <cellStyle name="Normal 15 2 2 2 2" xfId="11851"/>
    <cellStyle name="Normal 15 2 2 2 3" xfId="11852"/>
    <cellStyle name="Normal 15 2 2 2 4" xfId="11853"/>
    <cellStyle name="Normal 15 2 2 3" xfId="11854"/>
    <cellStyle name="Normal 15 2 2 4" xfId="11855"/>
    <cellStyle name="Normal 15 2 2 5" xfId="11856"/>
    <cellStyle name="Normal 15 2 2 6" xfId="11857"/>
    <cellStyle name="Normal 15 2 3" xfId="11858"/>
    <cellStyle name="Normal 15 2 3 2" xfId="11859"/>
    <cellStyle name="Normal 15 2 3 2 2" xfId="11860"/>
    <cellStyle name="Normal 15 2 3 2 3" xfId="11861"/>
    <cellStyle name="Normal 15 2 3 2 4" xfId="11862"/>
    <cellStyle name="Normal 15 2 3 3" xfId="11863"/>
    <cellStyle name="Normal 15 2 3 4" xfId="11864"/>
    <cellStyle name="Normal 15 2 3 5" xfId="11865"/>
    <cellStyle name="Normal 15 2 3 6" xfId="11866"/>
    <cellStyle name="Normal 15 2 4" xfId="11867"/>
    <cellStyle name="Normal 15 2 4 2" xfId="11868"/>
    <cellStyle name="Normal 15 2 4 3" xfId="11869"/>
    <cellStyle name="Normal 15 2 4 4" xfId="11870"/>
    <cellStyle name="Normal 15 2 4 5" xfId="11871"/>
    <cellStyle name="Normal 15 2 5" xfId="11872"/>
    <cellStyle name="Normal 15 2 6" xfId="11873"/>
    <cellStyle name="Normal 15 2 7" xfId="11874"/>
    <cellStyle name="Normal 15 2 8" xfId="11875"/>
    <cellStyle name="Normal 15 2_Observations" xfId="11876"/>
    <cellStyle name="Normal 15 3" xfId="11877"/>
    <cellStyle name="Normal 15 3 2" xfId="11878"/>
    <cellStyle name="Normal 15 3 2 2" xfId="11879"/>
    <cellStyle name="Normal 15 3 2 3" xfId="11880"/>
    <cellStyle name="Normal 15 3 2 4" xfId="11881"/>
    <cellStyle name="Normal 15 3 2 5" xfId="11882"/>
    <cellStyle name="Normal 15 3 3" xfId="11883"/>
    <cellStyle name="Normal 15 3 4" xfId="11884"/>
    <cellStyle name="Normal 15 3 5" xfId="11885"/>
    <cellStyle name="Normal 15 3 6" xfId="11886"/>
    <cellStyle name="Normal 15 4" xfId="11887"/>
    <cellStyle name="Normal 15 4 2" xfId="11888"/>
    <cellStyle name="Normal 15 4 2 2" xfId="11889"/>
    <cellStyle name="Normal 15 4 2 3" xfId="11890"/>
    <cellStyle name="Normal 15 4 2 4" xfId="11891"/>
    <cellStyle name="Normal 15 4 2 5" xfId="11892"/>
    <cellStyle name="Normal 15 4 3" xfId="11893"/>
    <cellStyle name="Normal 15 4 4" xfId="11894"/>
    <cellStyle name="Normal 15 4 5" xfId="11895"/>
    <cellStyle name="Normal 15 4 6" xfId="11896"/>
    <cellStyle name="Normal 15 5" xfId="11897"/>
    <cellStyle name="Normal 15 5 2" xfId="11898"/>
    <cellStyle name="Normal 15 5 3" xfId="11899"/>
    <cellStyle name="Normal 15 5 4" xfId="11900"/>
    <cellStyle name="Normal 15 5 5" xfId="11901"/>
    <cellStyle name="Normal 15 6" xfId="11902"/>
    <cellStyle name="Normal 15 7" xfId="11903"/>
    <cellStyle name="Normal 15 8" xfId="11904"/>
    <cellStyle name="Normal 15 9" xfId="11905"/>
    <cellStyle name="Normal 15_2013 Louisiana Rate Model High Scenario Shared_Feb-Jun 2013" xfId="11906"/>
    <cellStyle name="Normal 150" xfId="11907"/>
    <cellStyle name="Normal 150 2" xfId="11908"/>
    <cellStyle name="Normal 150 3" xfId="11909"/>
    <cellStyle name="Normal 150_Observations" xfId="11910"/>
    <cellStyle name="Normal 151" xfId="11911"/>
    <cellStyle name="Normal 151 2" xfId="11912"/>
    <cellStyle name="Normal 151 3" xfId="11913"/>
    <cellStyle name="Normal 151_Observations" xfId="11914"/>
    <cellStyle name="Normal 152" xfId="11915"/>
    <cellStyle name="Normal 152 2" xfId="11916"/>
    <cellStyle name="Normal 152 3" xfId="11917"/>
    <cellStyle name="Normal 152_Observations" xfId="11918"/>
    <cellStyle name="Normal 153" xfId="11919"/>
    <cellStyle name="Normal 153 2" xfId="11920"/>
    <cellStyle name="Normal 153 3" xfId="11921"/>
    <cellStyle name="Normal 153_Observations" xfId="11922"/>
    <cellStyle name="Normal 154" xfId="11923"/>
    <cellStyle name="Normal 154 2" xfId="11924"/>
    <cellStyle name="Normal 154 3" xfId="11925"/>
    <cellStyle name="Normal 154_Observations" xfId="11926"/>
    <cellStyle name="Normal 155" xfId="11927"/>
    <cellStyle name="Normal 155 2" xfId="11928"/>
    <cellStyle name="Normal 155 3" xfId="11929"/>
    <cellStyle name="Normal 155_Observations" xfId="11930"/>
    <cellStyle name="Normal 156" xfId="11931"/>
    <cellStyle name="Normal 156 2" xfId="11932"/>
    <cellStyle name="Normal 156 3" xfId="11933"/>
    <cellStyle name="Normal 156_Observations" xfId="11934"/>
    <cellStyle name="Normal 157" xfId="11935"/>
    <cellStyle name="Normal 157 2" xfId="11936"/>
    <cellStyle name="Normal 157 3" xfId="11937"/>
    <cellStyle name="Normal 157_Observations" xfId="11938"/>
    <cellStyle name="Normal 158" xfId="11939"/>
    <cellStyle name="Normal 158 2" xfId="11940"/>
    <cellStyle name="Normal 158 3" xfId="11941"/>
    <cellStyle name="Normal 158_Observations" xfId="11942"/>
    <cellStyle name="Normal 159" xfId="11943"/>
    <cellStyle name="Normal 159 2" xfId="11944"/>
    <cellStyle name="Normal 159 3" xfId="11945"/>
    <cellStyle name="Normal 159_Observations" xfId="11946"/>
    <cellStyle name="Normal 16" xfId="11947"/>
    <cellStyle name="Normal 16 2" xfId="11948"/>
    <cellStyle name="Normal 16 2 2" xfId="11949"/>
    <cellStyle name="Normal 16 2 3" xfId="11950"/>
    <cellStyle name="Normal 16 2 4" xfId="11951"/>
    <cellStyle name="Normal 16 2_Observations" xfId="11952"/>
    <cellStyle name="Normal 16 3" xfId="11953"/>
    <cellStyle name="Normal 16 4" xfId="11954"/>
    <cellStyle name="Normal 16 5" xfId="11955"/>
    <cellStyle name="Normal 16 6" xfId="11956"/>
    <cellStyle name="Normal 16_Observations" xfId="11957"/>
    <cellStyle name="Normal 160" xfId="11958"/>
    <cellStyle name="Normal 160 2" xfId="11959"/>
    <cellStyle name="Normal 160 3" xfId="11960"/>
    <cellStyle name="Normal 160_Observations" xfId="11961"/>
    <cellStyle name="Normal 161" xfId="11962"/>
    <cellStyle name="Normal 161 2" xfId="11963"/>
    <cellStyle name="Normal 161 3" xfId="11964"/>
    <cellStyle name="Normal 161_Observations" xfId="11965"/>
    <cellStyle name="Normal 162" xfId="11966"/>
    <cellStyle name="Normal 162 2" xfId="11967"/>
    <cellStyle name="Normal 162 3" xfId="11968"/>
    <cellStyle name="Normal 162_Observations" xfId="11969"/>
    <cellStyle name="Normal 163" xfId="11970"/>
    <cellStyle name="Normal 163 2" xfId="11971"/>
    <cellStyle name="Normal 163 3" xfId="11972"/>
    <cellStyle name="Normal 163_Observations" xfId="11973"/>
    <cellStyle name="Normal 164" xfId="11974"/>
    <cellStyle name="Normal 164 2" xfId="11975"/>
    <cellStyle name="Normal 164 3" xfId="11976"/>
    <cellStyle name="Normal 164_Observations" xfId="11977"/>
    <cellStyle name="Normal 165" xfId="11978"/>
    <cellStyle name="Normal 165 2" xfId="11979"/>
    <cellStyle name="Normal 165 3" xfId="11980"/>
    <cellStyle name="Normal 165_Observations" xfId="11981"/>
    <cellStyle name="Normal 166" xfId="11982"/>
    <cellStyle name="Normal 166 2" xfId="11983"/>
    <cellStyle name="Normal 166 3" xfId="11984"/>
    <cellStyle name="Normal 166_Observations" xfId="11985"/>
    <cellStyle name="Normal 167" xfId="11986"/>
    <cellStyle name="Normal 167 2" xfId="11987"/>
    <cellStyle name="Normal 167 3" xfId="11988"/>
    <cellStyle name="Normal 167_Observations" xfId="11989"/>
    <cellStyle name="Normal 168" xfId="11990"/>
    <cellStyle name="Normal 168 2" xfId="11991"/>
    <cellStyle name="Normal 168 3" xfId="11992"/>
    <cellStyle name="Normal 168_Observations" xfId="11993"/>
    <cellStyle name="Normal 169" xfId="11994"/>
    <cellStyle name="Normal 169 2" xfId="11995"/>
    <cellStyle name="Normal 169 3" xfId="11996"/>
    <cellStyle name="Normal 169_Observations" xfId="11997"/>
    <cellStyle name="Normal 17" xfId="11998"/>
    <cellStyle name="Normal 17 2" xfId="11999"/>
    <cellStyle name="Normal 17 2 2" xfId="12000"/>
    <cellStyle name="Normal 17 2 3" xfId="12001"/>
    <cellStyle name="Normal 17 2 4" xfId="12002"/>
    <cellStyle name="Normal 17 2_Observations" xfId="12003"/>
    <cellStyle name="Normal 17 3" xfId="12004"/>
    <cellStyle name="Normal 17 4" xfId="12005"/>
    <cellStyle name="Normal 17 5" xfId="12006"/>
    <cellStyle name="Normal 17_Observations" xfId="12007"/>
    <cellStyle name="Normal 170" xfId="12008"/>
    <cellStyle name="Normal 170 2" xfId="12009"/>
    <cellStyle name="Normal 170 3" xfId="12010"/>
    <cellStyle name="Normal 170 4" xfId="12011"/>
    <cellStyle name="Normal 170 5" xfId="12012"/>
    <cellStyle name="Normal 170_Observations" xfId="12013"/>
    <cellStyle name="Normal 171" xfId="12014"/>
    <cellStyle name="Normal 171 2" xfId="12015"/>
    <cellStyle name="Normal 171 3" xfId="12016"/>
    <cellStyle name="Normal 171 4" xfId="12017"/>
    <cellStyle name="Normal 171 5" xfId="12018"/>
    <cellStyle name="Normal 171 6" xfId="12019"/>
    <cellStyle name="Normal 171_Observations" xfId="12020"/>
    <cellStyle name="Normal 172" xfId="12021"/>
    <cellStyle name="Normal 172 2" xfId="12022"/>
    <cellStyle name="Normal 172 3" xfId="12023"/>
    <cellStyle name="Normal 172 4" xfId="12024"/>
    <cellStyle name="Normal 172 5" xfId="12025"/>
    <cellStyle name="Normal 172_Observations" xfId="12026"/>
    <cellStyle name="Normal 173" xfId="12027"/>
    <cellStyle name="Normal 173 2" xfId="12028"/>
    <cellStyle name="Normal 173 3" xfId="12029"/>
    <cellStyle name="Normal 173_Observations" xfId="12030"/>
    <cellStyle name="Normal 174" xfId="12031"/>
    <cellStyle name="Normal 174 2" xfId="12032"/>
    <cellStyle name="Normal 174 3" xfId="12033"/>
    <cellStyle name="Normal 174_Observations" xfId="12034"/>
    <cellStyle name="Normal 175" xfId="12035"/>
    <cellStyle name="Normal 175 2" xfId="12036"/>
    <cellStyle name="Normal 175 2 2" xfId="12037"/>
    <cellStyle name="Normal 175 2_Observations" xfId="12038"/>
    <cellStyle name="Normal 175 3" xfId="12039"/>
    <cellStyle name="Normal 175_Observations" xfId="12040"/>
    <cellStyle name="Normal 176" xfId="12041"/>
    <cellStyle name="Normal 176 2" xfId="12042"/>
    <cellStyle name="Normal 176 2 2" xfId="12043"/>
    <cellStyle name="Normal 176 2_Observations" xfId="12044"/>
    <cellStyle name="Normal 176 3" xfId="12045"/>
    <cellStyle name="Normal 176_Observations" xfId="12046"/>
    <cellStyle name="Normal 177" xfId="12047"/>
    <cellStyle name="Normal 177 2" xfId="12048"/>
    <cellStyle name="Normal 177 2 2" xfId="12049"/>
    <cellStyle name="Normal 177 2_Observations" xfId="12050"/>
    <cellStyle name="Normal 177 3" xfId="12051"/>
    <cellStyle name="Normal 177_Observations" xfId="12052"/>
    <cellStyle name="Normal 178" xfId="12053"/>
    <cellStyle name="Normal 178 2" xfId="12054"/>
    <cellStyle name="Normal 178 2 2" xfId="12055"/>
    <cellStyle name="Normal 178 2_Observations" xfId="12056"/>
    <cellStyle name="Normal 178 3" xfId="12057"/>
    <cellStyle name="Normal 178 4" xfId="12058"/>
    <cellStyle name="Normal 178_Observations" xfId="12059"/>
    <cellStyle name="Normal 179" xfId="12060"/>
    <cellStyle name="Normal 179 2" xfId="12061"/>
    <cellStyle name="Normal 179 2 2" xfId="12062"/>
    <cellStyle name="Normal 179 2_Observations" xfId="12063"/>
    <cellStyle name="Normal 179 3" xfId="12064"/>
    <cellStyle name="Normal 179 4" xfId="12065"/>
    <cellStyle name="Normal 179_Observations" xfId="12066"/>
    <cellStyle name="Normal 18" xfId="12067"/>
    <cellStyle name="Normal 18 2" xfId="12068"/>
    <cellStyle name="Normal 18 2 2" xfId="12069"/>
    <cellStyle name="Normal 18 2 3" xfId="12070"/>
    <cellStyle name="Normal 18 2 4" xfId="12071"/>
    <cellStyle name="Normal 18 2 5" xfId="12072"/>
    <cellStyle name="Normal 18 2_Observations" xfId="12073"/>
    <cellStyle name="Normal 18 3" xfId="12074"/>
    <cellStyle name="Normal 18 4" xfId="12075"/>
    <cellStyle name="Normal 18 5" xfId="12076"/>
    <cellStyle name="Normal 18_Observations" xfId="12077"/>
    <cellStyle name="Normal 180" xfId="12078"/>
    <cellStyle name="Normal 180 2" xfId="12079"/>
    <cellStyle name="Normal 180 3" xfId="12080"/>
    <cellStyle name="Normal 180 4" xfId="12081"/>
    <cellStyle name="Normal 180_Observations" xfId="12082"/>
    <cellStyle name="Normal 181" xfId="12083"/>
    <cellStyle name="Normal 181 2" xfId="12084"/>
    <cellStyle name="Normal 181 3" xfId="12085"/>
    <cellStyle name="Normal 181 4" xfId="12086"/>
    <cellStyle name="Normal 181_Observations" xfId="12087"/>
    <cellStyle name="Normal 182" xfId="12088"/>
    <cellStyle name="Normal 182 2" xfId="12089"/>
    <cellStyle name="Normal 182 3" xfId="12090"/>
    <cellStyle name="Normal 182 4" xfId="12091"/>
    <cellStyle name="Normal 182_Observations" xfId="12092"/>
    <cellStyle name="Normal 183" xfId="12093"/>
    <cellStyle name="Normal 183 2" xfId="12094"/>
    <cellStyle name="Normal 183 3" xfId="12095"/>
    <cellStyle name="Normal 183 4" xfId="12096"/>
    <cellStyle name="Normal 183_Observations" xfId="12097"/>
    <cellStyle name="Normal 184" xfId="12098"/>
    <cellStyle name="Normal 184 2" xfId="12099"/>
    <cellStyle name="Normal 184 3" xfId="12100"/>
    <cellStyle name="Normal 184 4" xfId="12101"/>
    <cellStyle name="Normal 184_Observations" xfId="12102"/>
    <cellStyle name="Normal 185" xfId="12103"/>
    <cellStyle name="Normal 185 2" xfId="12104"/>
    <cellStyle name="Normal 185 3" xfId="12105"/>
    <cellStyle name="Normal 185 4" xfId="12106"/>
    <cellStyle name="Normal 185_Observations" xfId="12107"/>
    <cellStyle name="Normal 186" xfId="12108"/>
    <cellStyle name="Normal 186 2" xfId="12109"/>
    <cellStyle name="Normal 186 3" xfId="12110"/>
    <cellStyle name="Normal 186 4" xfId="12111"/>
    <cellStyle name="Normal 186_Observations" xfId="12112"/>
    <cellStyle name="Normal 187" xfId="12113"/>
    <cellStyle name="Normal 187 2" xfId="12114"/>
    <cellStyle name="Normal 187 3" xfId="12115"/>
    <cellStyle name="Normal 187 4" xfId="12116"/>
    <cellStyle name="Normal 187_Observations" xfId="12117"/>
    <cellStyle name="Normal 188" xfId="12118"/>
    <cellStyle name="Normal 188 2" xfId="12119"/>
    <cellStyle name="Normal 188 3" xfId="12120"/>
    <cellStyle name="Normal 188 4" xfId="12121"/>
    <cellStyle name="Normal 188_Observations" xfId="12122"/>
    <cellStyle name="Normal 189" xfId="12123"/>
    <cellStyle name="Normal 189 2" xfId="12124"/>
    <cellStyle name="Normal 189 3" xfId="12125"/>
    <cellStyle name="Normal 189 4" xfId="12126"/>
    <cellStyle name="Normal 189_Observations" xfId="12127"/>
    <cellStyle name="Normal 19" xfId="12128"/>
    <cellStyle name="Normal 19 2" xfId="12129"/>
    <cellStyle name="Normal 19 2 2" xfId="12130"/>
    <cellStyle name="Normal 19 2 3" xfId="12131"/>
    <cellStyle name="Normal 19 2 4" xfId="12132"/>
    <cellStyle name="Normal 19 2 5" xfId="12133"/>
    <cellStyle name="Normal 19 2_Observations" xfId="12134"/>
    <cellStyle name="Normal 19 3" xfId="12135"/>
    <cellStyle name="Normal 19 3 2" xfId="12136"/>
    <cellStyle name="Normal 19 4" xfId="12137"/>
    <cellStyle name="Normal 19 5" xfId="12138"/>
    <cellStyle name="Normal 19_Observations" xfId="12139"/>
    <cellStyle name="Normal 190" xfId="12140"/>
    <cellStyle name="Normal 190 2" xfId="12141"/>
    <cellStyle name="Normal 190 3" xfId="12142"/>
    <cellStyle name="Normal 190 4" xfId="12143"/>
    <cellStyle name="Normal 190_Observations" xfId="12144"/>
    <cellStyle name="Normal 191" xfId="12145"/>
    <cellStyle name="Normal 191 2" xfId="12146"/>
    <cellStyle name="Normal 191 3" xfId="12147"/>
    <cellStyle name="Normal 191 4" xfId="12148"/>
    <cellStyle name="Normal 191_Observations" xfId="12149"/>
    <cellStyle name="Normal 192" xfId="12150"/>
    <cellStyle name="Normal 192 2" xfId="12151"/>
    <cellStyle name="Normal 192 3" xfId="12152"/>
    <cellStyle name="Normal 192 4" xfId="12153"/>
    <cellStyle name="Normal 192_Observations" xfId="12154"/>
    <cellStyle name="Normal 193" xfId="12155"/>
    <cellStyle name="Normal 193 2" xfId="12156"/>
    <cellStyle name="Normal 193 3" xfId="12157"/>
    <cellStyle name="Normal 193_Observations" xfId="12158"/>
    <cellStyle name="Normal 194" xfId="12159"/>
    <cellStyle name="Normal 194 2" xfId="12160"/>
    <cellStyle name="Normal 194 3" xfId="12161"/>
    <cellStyle name="Normal 194_Observations" xfId="12162"/>
    <cellStyle name="Normal 195" xfId="12163"/>
    <cellStyle name="Normal 195 2" xfId="12164"/>
    <cellStyle name="Normal 195 3" xfId="12165"/>
    <cellStyle name="Normal 195_Observations" xfId="12166"/>
    <cellStyle name="Normal 196" xfId="12167"/>
    <cellStyle name="Normal 196 2" xfId="12168"/>
    <cellStyle name="Normal 196 3" xfId="12169"/>
    <cellStyle name="Normal 196_Observations" xfId="12170"/>
    <cellStyle name="Normal 197" xfId="12171"/>
    <cellStyle name="Normal 197 2" xfId="12172"/>
    <cellStyle name="Normal 197 3" xfId="12173"/>
    <cellStyle name="Normal 197_Observations" xfId="12174"/>
    <cellStyle name="Normal 198" xfId="12175"/>
    <cellStyle name="Normal 198 2" xfId="12176"/>
    <cellStyle name="Normal 198 3" xfId="12177"/>
    <cellStyle name="Normal 198_Observations" xfId="12178"/>
    <cellStyle name="Normal 199" xfId="12179"/>
    <cellStyle name="Normal 199 2" xfId="12180"/>
    <cellStyle name="Normal 199 3" xfId="12181"/>
    <cellStyle name="Normal 199_Observations" xfId="12182"/>
    <cellStyle name="Normal 2" xfId="17"/>
    <cellStyle name="Normal 2 10" xfId="12183"/>
    <cellStyle name="Normal 2 10 2" xfId="12184"/>
    <cellStyle name="Normal 2 10 3" xfId="12185"/>
    <cellStyle name="Normal 2 10 4" xfId="12186"/>
    <cellStyle name="Normal 2 10_Observations" xfId="12187"/>
    <cellStyle name="Normal 2 11" xfId="12188"/>
    <cellStyle name="Normal 2 11 2" xfId="12189"/>
    <cellStyle name="Normal 2 12" xfId="12190"/>
    <cellStyle name="Normal 2 13" xfId="12191"/>
    <cellStyle name="Normal 2 14" xfId="12192"/>
    <cellStyle name="Normal 2 15" xfId="12193"/>
    <cellStyle name="Normal 2 16" xfId="12194"/>
    <cellStyle name="Normal 2 17" xfId="12195"/>
    <cellStyle name="Normal 2 18" xfId="12196"/>
    <cellStyle name="Normal 2 19" xfId="12197"/>
    <cellStyle name="Normal 2 2" xfId="33"/>
    <cellStyle name="Normal 2 2 2" xfId="12198"/>
    <cellStyle name="Normal 2 2 2 2" xfId="12199"/>
    <cellStyle name="Normal 2 2 2 2 2" xfId="12200"/>
    <cellStyle name="Normal 2 2 2 2 2 2" xfId="12201"/>
    <cellStyle name="Normal 2 2 2 2 3" xfId="12202"/>
    <cellStyle name="Normal 2 2 2 2_2013 Louisiana Rate Model High Scenario Shared_Feb-Jun 2013" xfId="12203"/>
    <cellStyle name="Normal 2 2 2 3" xfId="12204"/>
    <cellStyle name="Normal 2 2 2 3 2" xfId="12205"/>
    <cellStyle name="Normal 2 2 2 4" xfId="12206"/>
    <cellStyle name="Normal 2 2 2 4 2" xfId="12207"/>
    <cellStyle name="Normal 2 2 2 5" xfId="12208"/>
    <cellStyle name="Normal 2 2 2 6" xfId="12209"/>
    <cellStyle name="Normal 2 2 2_2013 Louisiana Rate Model High Scenario Shared_Feb-Jun 2013" xfId="12210"/>
    <cellStyle name="Normal 2 2 3" xfId="12211"/>
    <cellStyle name="Normal 2 2 3 2" xfId="12212"/>
    <cellStyle name="Normal 2 2 4" xfId="12213"/>
    <cellStyle name="Normal 2 2 4 2" xfId="12214"/>
    <cellStyle name="Normal 2 2 5" xfId="12215"/>
    <cellStyle name="Normal 2 2 5 2" xfId="12216"/>
    <cellStyle name="Normal 2 2 5 2 2" xfId="12217"/>
    <cellStyle name="Normal 2 2 5 3" xfId="12218"/>
    <cellStyle name="Normal 2 2 5_2013 Louisiana Rate Model High Scenario Shared_Feb-Jun 2013" xfId="12219"/>
    <cellStyle name="Normal 2 2 6" xfId="12220"/>
    <cellStyle name="Normal 2 2 6 2" xfId="12221"/>
    <cellStyle name="Normal 2 2 6 2 2" xfId="12222"/>
    <cellStyle name="Normal 2 2 6 3" xfId="12223"/>
    <cellStyle name="Normal 2 2 6_2013 Louisiana Rate Model High Scenario Shared_Feb-Jun 2013" xfId="12224"/>
    <cellStyle name="Normal 2 2 7" xfId="12225"/>
    <cellStyle name="Normal 2 2 8" xfId="12226"/>
    <cellStyle name="Normal 2 2_2013 Louisiana Rate Model High Scenario Shared_Feb-Jun 2013" xfId="12227"/>
    <cellStyle name="Normal 2 20" xfId="12228"/>
    <cellStyle name="Normal 2 3" xfId="12229"/>
    <cellStyle name="Normal 2 3 2" xfId="12230"/>
    <cellStyle name="Normal 2 3 2 2" xfId="12231"/>
    <cellStyle name="Normal 2 3 2 2 2" xfId="12232"/>
    <cellStyle name="Normal 2 3 2 3" xfId="12233"/>
    <cellStyle name="Normal 2 3 2 3 2" xfId="12234"/>
    <cellStyle name="Normal 2 3 2 4" xfId="12235"/>
    <cellStyle name="Normal 2 3 2_2013 Louisiana Rate Model High Scenario Shared_Feb-Jun 2013" xfId="12236"/>
    <cellStyle name="Normal 2 3 3" xfId="12237"/>
    <cellStyle name="Normal 2 3 3 2" xfId="12238"/>
    <cellStyle name="Normal 2 3 3 2 2" xfId="12239"/>
    <cellStyle name="Normal 2 3 3 3" xfId="12240"/>
    <cellStyle name="Normal 2 3 3_2013 Louisiana Rate Model High Scenario Shared_Feb-Jun 2013" xfId="12241"/>
    <cellStyle name="Normal 2 3 4" xfId="12242"/>
    <cellStyle name="Normal 2 3 4 2" xfId="12243"/>
    <cellStyle name="Normal 2 3 5" xfId="12244"/>
    <cellStyle name="Normal 2 3_2013 Louisiana Rate Model High Scenario Shared_Feb-Jun 2013" xfId="12245"/>
    <cellStyle name="Normal 2 4" xfId="12246"/>
    <cellStyle name="Normal 2 4 2" xfId="12247"/>
    <cellStyle name="Normal 2 4 2 2" xfId="12248"/>
    <cellStyle name="Normal 2 4 3" xfId="12249"/>
    <cellStyle name="Normal 2 4 3 2" xfId="12250"/>
    <cellStyle name="Normal 2 4 3 2 2" xfId="12251"/>
    <cellStyle name="Normal 2 4 3 3" xfId="12252"/>
    <cellStyle name="Normal 2 4 3_2013 Louisiana Rate Model High Scenario Shared_Feb-Jun 2013" xfId="12253"/>
    <cellStyle name="Normal 2 4 4" xfId="12254"/>
    <cellStyle name="Normal 2 4 5" xfId="12255"/>
    <cellStyle name="Normal 2 4_2013 Louisiana Rate Model High Scenario Shared_Feb-Jun 2013" xfId="12256"/>
    <cellStyle name="Normal 2 5" xfId="12257"/>
    <cellStyle name="Normal 2 5 2" xfId="12258"/>
    <cellStyle name="Normal 2 5 2 2" xfId="12259"/>
    <cellStyle name="Normal 2 5 2 2 2" xfId="12260"/>
    <cellStyle name="Normal 2 5 2 3" xfId="12261"/>
    <cellStyle name="Normal 2 5 2 4" xfId="12262"/>
    <cellStyle name="Normal 2 5 2 5" xfId="12263"/>
    <cellStyle name="Normal 2 5 3" xfId="12264"/>
    <cellStyle name="Normal 2 5 3 2" xfId="12265"/>
    <cellStyle name="Normal 2 5 4" xfId="12266"/>
    <cellStyle name="Normal 2 5 5" xfId="12267"/>
    <cellStyle name="Normal 2 5 6" xfId="12268"/>
    <cellStyle name="Normal 2 5_2013 Louisiana Rate Model High Scenario Shared_Feb-Jun 2013" xfId="12269"/>
    <cellStyle name="Normal 2 6" xfId="12270"/>
    <cellStyle name="Normal 2 6 2" xfId="12271"/>
    <cellStyle name="Normal 2 6 2 2" xfId="12272"/>
    <cellStyle name="Normal 2 6 2 2 2" xfId="12273"/>
    <cellStyle name="Normal 2 6 2 3" xfId="12274"/>
    <cellStyle name="Normal 2 6 2 4" xfId="12275"/>
    <cellStyle name="Normal 2 6 2 5" xfId="12276"/>
    <cellStyle name="Normal 2 6 3" xfId="12277"/>
    <cellStyle name="Normal 2 6 3 2" xfId="12278"/>
    <cellStyle name="Normal 2 6 4" xfId="12279"/>
    <cellStyle name="Normal 2 6 5" xfId="12280"/>
    <cellStyle name="Normal 2 6 6" xfId="12281"/>
    <cellStyle name="Normal 2 6_Observations" xfId="12282"/>
    <cellStyle name="Normal 2 7" xfId="12283"/>
    <cellStyle name="Normal 2 7 2" xfId="12284"/>
    <cellStyle name="Normal 2 7 2 2" xfId="12285"/>
    <cellStyle name="Normal 2 7 3" xfId="12286"/>
    <cellStyle name="Normal 2 7 3 2" xfId="12287"/>
    <cellStyle name="Normal 2 7 4" xfId="12288"/>
    <cellStyle name="Normal 2 7 5" xfId="12289"/>
    <cellStyle name="Normal 2 7_Observations" xfId="12290"/>
    <cellStyle name="Normal 2 8" xfId="12291"/>
    <cellStyle name="Normal 2 8 2" xfId="12292"/>
    <cellStyle name="Normal 2 8 3" xfId="12293"/>
    <cellStyle name="Normal 2 8 4" xfId="12294"/>
    <cellStyle name="Normal 2 8_Observations" xfId="12295"/>
    <cellStyle name="Normal 2 9" xfId="12296"/>
    <cellStyle name="Normal 2 9 2" xfId="12297"/>
    <cellStyle name="Normal 2 9 3" xfId="12298"/>
    <cellStyle name="Normal 2 9 4" xfId="12299"/>
    <cellStyle name="Normal 2 9_Observations" xfId="12300"/>
    <cellStyle name="Normal 2_2013 Louisiana Rate Model High Scenario Shared_Feb-Jun 2013" xfId="12301"/>
    <cellStyle name="Normal 20" xfId="12302"/>
    <cellStyle name="Normal 20 2" xfId="12303"/>
    <cellStyle name="Normal 20 2 2" xfId="12304"/>
    <cellStyle name="Normal 20 2 3" xfId="12305"/>
    <cellStyle name="Normal 20 2 4" xfId="12306"/>
    <cellStyle name="Normal 20 2 5" xfId="12307"/>
    <cellStyle name="Normal 20 2_Observations" xfId="12308"/>
    <cellStyle name="Normal 20 3" xfId="12309"/>
    <cellStyle name="Normal 20 3 2" xfId="12310"/>
    <cellStyle name="Normal 20 4" xfId="12311"/>
    <cellStyle name="Normal 20 5" xfId="12312"/>
    <cellStyle name="Normal 20_Observations" xfId="12313"/>
    <cellStyle name="Normal 200" xfId="12314"/>
    <cellStyle name="Normal 200 2" xfId="12315"/>
    <cellStyle name="Normal 200 3" xfId="12316"/>
    <cellStyle name="Normal 200_Observations" xfId="12317"/>
    <cellStyle name="Normal 201" xfId="12318"/>
    <cellStyle name="Normal 201 2" xfId="12319"/>
    <cellStyle name="Normal 201 3" xfId="12320"/>
    <cellStyle name="Normal 201 4" xfId="12321"/>
    <cellStyle name="Normal 201_Observations" xfId="12322"/>
    <cellStyle name="Normal 202" xfId="12323"/>
    <cellStyle name="Normal 202 2" xfId="12324"/>
    <cellStyle name="Normal 202 3" xfId="12325"/>
    <cellStyle name="Normal 202 4" xfId="12326"/>
    <cellStyle name="Normal 202_Observations" xfId="12327"/>
    <cellStyle name="Normal 203" xfId="12328"/>
    <cellStyle name="Normal 203 2" xfId="12329"/>
    <cellStyle name="Normal 203 3" xfId="12330"/>
    <cellStyle name="Normal 203_Observations" xfId="12331"/>
    <cellStyle name="Normal 204" xfId="12332"/>
    <cellStyle name="Normal 204 2" xfId="12333"/>
    <cellStyle name="Normal 204 3" xfId="12334"/>
    <cellStyle name="Normal 204 4" xfId="12335"/>
    <cellStyle name="Normal 204_Observations" xfId="12336"/>
    <cellStyle name="Normal 205" xfId="12337"/>
    <cellStyle name="Normal 205 2" xfId="12338"/>
    <cellStyle name="Normal 205 3" xfId="12339"/>
    <cellStyle name="Normal 205 4" xfId="12340"/>
    <cellStyle name="Normal 205_Observations" xfId="12341"/>
    <cellStyle name="Normal 206" xfId="12342"/>
    <cellStyle name="Normal 206 2" xfId="12343"/>
    <cellStyle name="Normal 206 3" xfId="12344"/>
    <cellStyle name="Normal 206 4" xfId="12345"/>
    <cellStyle name="Normal 206_Observations" xfId="12346"/>
    <cellStyle name="Normal 207" xfId="12347"/>
    <cellStyle name="Normal 207 2" xfId="12348"/>
    <cellStyle name="Normal 207 3" xfId="12349"/>
    <cellStyle name="Normal 207 4" xfId="12350"/>
    <cellStyle name="Normal 207_Observations" xfId="12351"/>
    <cellStyle name="Normal 208" xfId="12352"/>
    <cellStyle name="Normal 208 2" xfId="12353"/>
    <cellStyle name="Normal 208 3" xfId="12354"/>
    <cellStyle name="Normal 208 4" xfId="12355"/>
    <cellStyle name="Normal 208_Observations" xfId="12356"/>
    <cellStyle name="Normal 209" xfId="12357"/>
    <cellStyle name="Normal 209 2" xfId="12358"/>
    <cellStyle name="Normal 209 2 2" xfId="12359"/>
    <cellStyle name="Normal 209 2_Observations" xfId="12360"/>
    <cellStyle name="Normal 209 3" xfId="12361"/>
    <cellStyle name="Normal 209 4" xfId="12362"/>
    <cellStyle name="Normal 209_Observations" xfId="12363"/>
    <cellStyle name="Normal 21" xfId="12364"/>
    <cellStyle name="Normal 21 2" xfId="12365"/>
    <cellStyle name="Normal 21 2 2" xfId="12366"/>
    <cellStyle name="Normal 21 2 3" xfId="12367"/>
    <cellStyle name="Normal 21 2 4" xfId="12368"/>
    <cellStyle name="Normal 21 2_Observations" xfId="12369"/>
    <cellStyle name="Normal 21 3" xfId="12370"/>
    <cellStyle name="Normal 21 4" xfId="12371"/>
    <cellStyle name="Normal 21 5" xfId="12372"/>
    <cellStyle name="Normal 21_Observations" xfId="12373"/>
    <cellStyle name="Normal 210" xfId="12374"/>
    <cellStyle name="Normal 210 2" xfId="12375"/>
    <cellStyle name="Normal 210 2 2" xfId="12376"/>
    <cellStyle name="Normal 210 2_Observations" xfId="12377"/>
    <cellStyle name="Normal 210 3" xfId="12378"/>
    <cellStyle name="Normal 210 4" xfId="12379"/>
    <cellStyle name="Normal 210_Observations" xfId="12380"/>
    <cellStyle name="Normal 211" xfId="12381"/>
    <cellStyle name="Normal 211 2" xfId="12382"/>
    <cellStyle name="Normal 211 3" xfId="12383"/>
    <cellStyle name="Normal 211 4" xfId="12384"/>
    <cellStyle name="Normal 211_Observations" xfId="12385"/>
    <cellStyle name="Normal 212" xfId="12386"/>
    <cellStyle name="Normal 212 2" xfId="12387"/>
    <cellStyle name="Normal 212 3" xfId="12388"/>
    <cellStyle name="Normal 212 4" xfId="12389"/>
    <cellStyle name="Normal 212_Observations" xfId="12390"/>
    <cellStyle name="Normal 213" xfId="12391"/>
    <cellStyle name="Normal 213 2" xfId="12392"/>
    <cellStyle name="Normal 213 2 2" xfId="12393"/>
    <cellStyle name="Normal 213 2_Observations" xfId="12394"/>
    <cellStyle name="Normal 213 3" xfId="12395"/>
    <cellStyle name="Normal 213 4" xfId="12396"/>
    <cellStyle name="Normal 213_Observations" xfId="12397"/>
    <cellStyle name="Normal 214" xfId="12398"/>
    <cellStyle name="Normal 214 2" xfId="12399"/>
    <cellStyle name="Normal 214 2 2" xfId="12400"/>
    <cellStyle name="Normal 214 2_Observations" xfId="12401"/>
    <cellStyle name="Normal 214 3" xfId="12402"/>
    <cellStyle name="Normal 214 4" xfId="12403"/>
    <cellStyle name="Normal 214_Observations" xfId="12404"/>
    <cellStyle name="Normal 215" xfId="12405"/>
    <cellStyle name="Normal 215 2" xfId="12406"/>
    <cellStyle name="Normal 215 2 2" xfId="12407"/>
    <cellStyle name="Normal 215 2_Observations" xfId="12408"/>
    <cellStyle name="Normal 215 3" xfId="12409"/>
    <cellStyle name="Normal 215 4" xfId="12410"/>
    <cellStyle name="Normal 215_Observations" xfId="12411"/>
    <cellStyle name="Normal 216" xfId="12412"/>
    <cellStyle name="Normal 216 2" xfId="12413"/>
    <cellStyle name="Normal 216 2 2" xfId="12414"/>
    <cellStyle name="Normal 216 2_Observations" xfId="12415"/>
    <cellStyle name="Normal 216 3" xfId="12416"/>
    <cellStyle name="Normal 216 4" xfId="12417"/>
    <cellStyle name="Normal 216_Observations" xfId="12418"/>
    <cellStyle name="Normal 217" xfId="12419"/>
    <cellStyle name="Normal 217 2" xfId="12420"/>
    <cellStyle name="Normal 217 2 2" xfId="12421"/>
    <cellStyle name="Normal 217 2_Observations" xfId="12422"/>
    <cellStyle name="Normal 217 3" xfId="12423"/>
    <cellStyle name="Normal 217 4" xfId="12424"/>
    <cellStyle name="Normal 217_Observations" xfId="12425"/>
    <cellStyle name="Normal 218" xfId="12426"/>
    <cellStyle name="Normal 218 2" xfId="12427"/>
    <cellStyle name="Normal 218 2 2" xfId="12428"/>
    <cellStyle name="Normal 218 2_Observations" xfId="12429"/>
    <cellStyle name="Normal 218 3" xfId="12430"/>
    <cellStyle name="Normal 218 4" xfId="12431"/>
    <cellStyle name="Normal 218_Observations" xfId="12432"/>
    <cellStyle name="Normal 219" xfId="12433"/>
    <cellStyle name="Normal 219 2" xfId="12434"/>
    <cellStyle name="Normal 219 2 2" xfId="12435"/>
    <cellStyle name="Normal 219 2_Observations" xfId="12436"/>
    <cellStyle name="Normal 219 3" xfId="12437"/>
    <cellStyle name="Normal 219 4" xfId="12438"/>
    <cellStyle name="Normal 219_Observations" xfId="12439"/>
    <cellStyle name="Normal 22" xfId="12440"/>
    <cellStyle name="Normal 22 2" xfId="12441"/>
    <cellStyle name="Normal 22 2 2" xfId="12442"/>
    <cellStyle name="Normal 22 2 3" xfId="12443"/>
    <cellStyle name="Normal 22 2 4" xfId="12444"/>
    <cellStyle name="Normal 22 2_Observations" xfId="12445"/>
    <cellStyle name="Normal 22 3" xfId="12446"/>
    <cellStyle name="Normal 22 4" xfId="12447"/>
    <cellStyle name="Normal 22 5" xfId="12448"/>
    <cellStyle name="Normal 22_Observations" xfId="12449"/>
    <cellStyle name="Normal 220" xfId="12450"/>
    <cellStyle name="Normal 220 2" xfId="12451"/>
    <cellStyle name="Normal 220 2 2" xfId="12452"/>
    <cellStyle name="Normal 220 2_Observations" xfId="12453"/>
    <cellStyle name="Normal 220 3" xfId="12454"/>
    <cellStyle name="Normal 220 4" xfId="12455"/>
    <cellStyle name="Normal 220_Observations" xfId="12456"/>
    <cellStyle name="Normal 221" xfId="12457"/>
    <cellStyle name="Normal 221 2" xfId="12458"/>
    <cellStyle name="Normal 221 2 2" xfId="12459"/>
    <cellStyle name="Normal 221 2_Observations" xfId="12460"/>
    <cellStyle name="Normal 221 3" xfId="12461"/>
    <cellStyle name="Normal 221 4" xfId="12462"/>
    <cellStyle name="Normal 221_Observations" xfId="12463"/>
    <cellStyle name="Normal 222" xfId="12464"/>
    <cellStyle name="Normal 222 2" xfId="12465"/>
    <cellStyle name="Normal 222 2 2" xfId="12466"/>
    <cellStyle name="Normal 222 2_Observations" xfId="12467"/>
    <cellStyle name="Normal 222 3" xfId="12468"/>
    <cellStyle name="Normal 222 4" xfId="12469"/>
    <cellStyle name="Normal 222_Observations" xfId="12470"/>
    <cellStyle name="Normal 223" xfId="12471"/>
    <cellStyle name="Normal 223 2" xfId="12472"/>
    <cellStyle name="Normal 223 3" xfId="12473"/>
    <cellStyle name="Normal 223 4" xfId="12474"/>
    <cellStyle name="Normal 223_Observations" xfId="12475"/>
    <cellStyle name="Normal 224" xfId="12476"/>
    <cellStyle name="Normal 224 2" xfId="12477"/>
    <cellStyle name="Normal 224 3" xfId="12478"/>
    <cellStyle name="Normal 224 4" xfId="12479"/>
    <cellStyle name="Normal 224_Observations" xfId="12480"/>
    <cellStyle name="Normal 225" xfId="12481"/>
    <cellStyle name="Normal 225 2" xfId="12482"/>
    <cellStyle name="Normal 225 3" xfId="12483"/>
    <cellStyle name="Normal 225 4" xfId="12484"/>
    <cellStyle name="Normal 225_Observations" xfId="12485"/>
    <cellStyle name="Normal 226" xfId="12486"/>
    <cellStyle name="Normal 226 2" xfId="12487"/>
    <cellStyle name="Normal 226 3" xfId="12488"/>
    <cellStyle name="Normal 226 4" xfId="12489"/>
    <cellStyle name="Normal 226_Observations" xfId="12490"/>
    <cellStyle name="Normal 227" xfId="12491"/>
    <cellStyle name="Normal 227 2" xfId="12492"/>
    <cellStyle name="Normal 227 3" xfId="12493"/>
    <cellStyle name="Normal 227 4" xfId="12494"/>
    <cellStyle name="Normal 227_Observations" xfId="12495"/>
    <cellStyle name="Normal 228" xfId="12496"/>
    <cellStyle name="Normal 228 2" xfId="12497"/>
    <cellStyle name="Normal 228 3" xfId="12498"/>
    <cellStyle name="Normal 228 4" xfId="12499"/>
    <cellStyle name="Normal 228_Observations" xfId="12500"/>
    <cellStyle name="Normal 229" xfId="12501"/>
    <cellStyle name="Normal 229 2" xfId="12502"/>
    <cellStyle name="Normal 229 3" xfId="12503"/>
    <cellStyle name="Normal 229 4" xfId="12504"/>
    <cellStyle name="Normal 229_Observations" xfId="12505"/>
    <cellStyle name="Normal 23" xfId="12506"/>
    <cellStyle name="Normal 23 2" xfId="12507"/>
    <cellStyle name="Normal 23 2 2" xfId="12508"/>
    <cellStyle name="Normal 23 2_Observations" xfId="12509"/>
    <cellStyle name="Normal 23 3" xfId="12510"/>
    <cellStyle name="Normal 23 4" xfId="12511"/>
    <cellStyle name="Normal 23_Observations" xfId="12512"/>
    <cellStyle name="Normal 230" xfId="12513"/>
    <cellStyle name="Normal 230 2" xfId="12514"/>
    <cellStyle name="Normal 230 3" xfId="12515"/>
    <cellStyle name="Normal 230_Observations" xfId="12516"/>
    <cellStyle name="Normal 231" xfId="12517"/>
    <cellStyle name="Normal 231 2" xfId="12518"/>
    <cellStyle name="Normal 231 3" xfId="12519"/>
    <cellStyle name="Normal 231_Observations" xfId="12520"/>
    <cellStyle name="Normal 232" xfId="12521"/>
    <cellStyle name="Normal 232 2" xfId="12522"/>
    <cellStyle name="Normal 232 3" xfId="12523"/>
    <cellStyle name="Normal 232_Observations" xfId="12524"/>
    <cellStyle name="Normal 233" xfId="12525"/>
    <cellStyle name="Normal 233 2" xfId="12526"/>
    <cellStyle name="Normal 233 3" xfId="12527"/>
    <cellStyle name="Normal 233_Observations" xfId="12528"/>
    <cellStyle name="Normal 234" xfId="12529"/>
    <cellStyle name="Normal 234 2" xfId="12530"/>
    <cellStyle name="Normal 234 3" xfId="12531"/>
    <cellStyle name="Normal 234_Observations" xfId="12532"/>
    <cellStyle name="Normal 235" xfId="12533"/>
    <cellStyle name="Normal 235 2" xfId="12534"/>
    <cellStyle name="Normal 235 3" xfId="12535"/>
    <cellStyle name="Normal 235 4" xfId="12536"/>
    <cellStyle name="Normal 235_Observations" xfId="12537"/>
    <cellStyle name="Normal 236" xfId="12538"/>
    <cellStyle name="Normal 236 2" xfId="12539"/>
    <cellStyle name="Normal 236 3" xfId="12540"/>
    <cellStyle name="Normal 236 4" xfId="12541"/>
    <cellStyle name="Normal 236_Observations" xfId="12542"/>
    <cellStyle name="Normal 237" xfId="12543"/>
    <cellStyle name="Normal 237 2" xfId="12544"/>
    <cellStyle name="Normal 237 3" xfId="12545"/>
    <cellStyle name="Normal 237 4" xfId="12546"/>
    <cellStyle name="Normal 237_Observations" xfId="12547"/>
    <cellStyle name="Normal 238" xfId="12548"/>
    <cellStyle name="Normal 238 2" xfId="12549"/>
    <cellStyle name="Normal 238 3" xfId="12550"/>
    <cellStyle name="Normal 238 4" xfId="12551"/>
    <cellStyle name="Normal 238_Observations" xfId="12552"/>
    <cellStyle name="Normal 239" xfId="12553"/>
    <cellStyle name="Normal 239 2" xfId="12554"/>
    <cellStyle name="Normal 239 3" xfId="12555"/>
    <cellStyle name="Normal 239 4" xfId="12556"/>
    <cellStyle name="Normal 239_Observations" xfId="12557"/>
    <cellStyle name="Normal 24" xfId="12558"/>
    <cellStyle name="Normal 24 2" xfId="12559"/>
    <cellStyle name="Normal 24 2 2" xfId="12560"/>
    <cellStyle name="Normal 24 2 3" xfId="12561"/>
    <cellStyle name="Normal 24 2_Observations" xfId="12562"/>
    <cellStyle name="Normal 24 3" xfId="12563"/>
    <cellStyle name="Normal 24 4" xfId="12564"/>
    <cellStyle name="Normal 24 5" xfId="12565"/>
    <cellStyle name="Normal 24_Observations" xfId="12566"/>
    <cellStyle name="Normal 240" xfId="12567"/>
    <cellStyle name="Normal 240 2" xfId="12568"/>
    <cellStyle name="Normal 240 3" xfId="12569"/>
    <cellStyle name="Normal 240 4" xfId="12570"/>
    <cellStyle name="Normal 240_Observations" xfId="12571"/>
    <cellStyle name="Normal 241" xfId="12572"/>
    <cellStyle name="Normal 241 2" xfId="12573"/>
    <cellStyle name="Normal 241 3" xfId="12574"/>
    <cellStyle name="Normal 241 4" xfId="12575"/>
    <cellStyle name="Normal 241_Observations" xfId="12576"/>
    <cellStyle name="Normal 242" xfId="12577"/>
    <cellStyle name="Normal 242 2" xfId="12578"/>
    <cellStyle name="Normal 242 3" xfId="12579"/>
    <cellStyle name="Normal 242 4" xfId="12580"/>
    <cellStyle name="Normal 242_Observations" xfId="12581"/>
    <cellStyle name="Normal 243" xfId="12582"/>
    <cellStyle name="Normal 243 2" xfId="12583"/>
    <cellStyle name="Normal 243 3" xfId="12584"/>
    <cellStyle name="Normal 243 4" xfId="12585"/>
    <cellStyle name="Normal 243_Observations" xfId="12586"/>
    <cellStyle name="Normal 244" xfId="12587"/>
    <cellStyle name="Normal 244 2" xfId="12588"/>
    <cellStyle name="Normal 244 3" xfId="12589"/>
    <cellStyle name="Normal 244 4" xfId="12590"/>
    <cellStyle name="Normal 244_Observations" xfId="12591"/>
    <cellStyle name="Normal 245" xfId="12592"/>
    <cellStyle name="Normal 245 2" xfId="12593"/>
    <cellStyle name="Normal 245 3" xfId="12594"/>
    <cellStyle name="Normal 245 4" xfId="12595"/>
    <cellStyle name="Normal 245_Observations" xfId="12596"/>
    <cellStyle name="Normal 246" xfId="12597"/>
    <cellStyle name="Normal 246 2" xfId="12598"/>
    <cellStyle name="Normal 246 3" xfId="12599"/>
    <cellStyle name="Normal 246 4" xfId="12600"/>
    <cellStyle name="Normal 246_Observations" xfId="12601"/>
    <cellStyle name="Normal 247" xfId="12602"/>
    <cellStyle name="Normal 247 2" xfId="12603"/>
    <cellStyle name="Normal 247 3" xfId="12604"/>
    <cellStyle name="Normal 247 4" xfId="12605"/>
    <cellStyle name="Normal 247_Observations" xfId="12606"/>
    <cellStyle name="Normal 248" xfId="12607"/>
    <cellStyle name="Normal 248 2" xfId="12608"/>
    <cellStyle name="Normal 248 3" xfId="12609"/>
    <cellStyle name="Normal 248 4" xfId="12610"/>
    <cellStyle name="Normal 248_Observations" xfId="12611"/>
    <cellStyle name="Normal 249" xfId="12612"/>
    <cellStyle name="Normal 249 2" xfId="12613"/>
    <cellStyle name="Normal 249 3" xfId="12614"/>
    <cellStyle name="Normal 249 4" xfId="12615"/>
    <cellStyle name="Normal 249_Observations" xfId="12616"/>
    <cellStyle name="Normal 25" xfId="12617"/>
    <cellStyle name="Normal 25 2" xfId="12618"/>
    <cellStyle name="Normal 25 2 2" xfId="12619"/>
    <cellStyle name="Normal 25 2 3" xfId="12620"/>
    <cellStyle name="Normal 25 2_Observations" xfId="12621"/>
    <cellStyle name="Normal 25 3" xfId="12622"/>
    <cellStyle name="Normal 25 4" xfId="12623"/>
    <cellStyle name="Normal 25 5" xfId="12624"/>
    <cellStyle name="Normal 25_Observations" xfId="12625"/>
    <cellStyle name="Normal 250" xfId="12626"/>
    <cellStyle name="Normal 250 2" xfId="12627"/>
    <cellStyle name="Normal 250 3" xfId="12628"/>
    <cellStyle name="Normal 250 4" xfId="12629"/>
    <cellStyle name="Normal 250_Observations" xfId="12630"/>
    <cellStyle name="Normal 251" xfId="12631"/>
    <cellStyle name="Normal 251 2" xfId="12632"/>
    <cellStyle name="Normal 251 3" xfId="12633"/>
    <cellStyle name="Normal 251 4" xfId="12634"/>
    <cellStyle name="Normal 251_Observations" xfId="12635"/>
    <cellStyle name="Normal 252" xfId="12636"/>
    <cellStyle name="Normal 252 2" xfId="12637"/>
    <cellStyle name="Normal 252 3" xfId="12638"/>
    <cellStyle name="Normal 252 4" xfId="12639"/>
    <cellStyle name="Normal 252_Observations" xfId="12640"/>
    <cellStyle name="Normal 253" xfId="12641"/>
    <cellStyle name="Normal 253 2" xfId="12642"/>
    <cellStyle name="Normal 253 3" xfId="12643"/>
    <cellStyle name="Normal 253 4" xfId="12644"/>
    <cellStyle name="Normal 253_Observations" xfId="12645"/>
    <cellStyle name="Normal 254" xfId="12646"/>
    <cellStyle name="Normal 254 2" xfId="12647"/>
    <cellStyle name="Normal 254 3" xfId="12648"/>
    <cellStyle name="Normal 254 4" xfId="12649"/>
    <cellStyle name="Normal 254_Observations" xfId="12650"/>
    <cellStyle name="Normal 255" xfId="12651"/>
    <cellStyle name="Normal 255 2" xfId="12652"/>
    <cellStyle name="Normal 255 3" xfId="12653"/>
    <cellStyle name="Normal 255 4" xfId="12654"/>
    <cellStyle name="Normal 255_Observations" xfId="12655"/>
    <cellStyle name="Normal 256" xfId="12656"/>
    <cellStyle name="Normal 256 2" xfId="12657"/>
    <cellStyle name="Normal 256 3" xfId="12658"/>
    <cellStyle name="Normal 256_Observations" xfId="12659"/>
    <cellStyle name="Normal 257" xfId="12660"/>
    <cellStyle name="Normal 257 2" xfId="12661"/>
    <cellStyle name="Normal 257 3" xfId="12662"/>
    <cellStyle name="Normal 257_Observations" xfId="12663"/>
    <cellStyle name="Normal 258" xfId="12664"/>
    <cellStyle name="Normal 258 2" xfId="12665"/>
    <cellStyle name="Normal 258 3" xfId="12666"/>
    <cellStyle name="Normal 258_Observations" xfId="12667"/>
    <cellStyle name="Normal 259" xfId="12668"/>
    <cellStyle name="Normal 259 2" xfId="12669"/>
    <cellStyle name="Normal 259 3" xfId="12670"/>
    <cellStyle name="Normal 259_Observations" xfId="12671"/>
    <cellStyle name="Normal 26" xfId="12672"/>
    <cellStyle name="Normal 26 2" xfId="12673"/>
    <cellStyle name="Normal 26 2 2" xfId="12674"/>
    <cellStyle name="Normal 26 2 3" xfId="12675"/>
    <cellStyle name="Normal 26 2 4" xfId="12676"/>
    <cellStyle name="Normal 26 2_Observations" xfId="12677"/>
    <cellStyle name="Normal 26 3" xfId="12678"/>
    <cellStyle name="Normal 26 4" xfId="12679"/>
    <cellStyle name="Normal 26_Observations" xfId="12680"/>
    <cellStyle name="Normal 260" xfId="12681"/>
    <cellStyle name="Normal 260 2" xfId="12682"/>
    <cellStyle name="Normal 260 3" xfId="12683"/>
    <cellStyle name="Normal 260_Observations" xfId="12684"/>
    <cellStyle name="Normal 261" xfId="12685"/>
    <cellStyle name="Normal 261 2" xfId="12686"/>
    <cellStyle name="Normal 261 3" xfId="12687"/>
    <cellStyle name="Normal 261_Observations" xfId="12688"/>
    <cellStyle name="Normal 262" xfId="12689"/>
    <cellStyle name="Normal 262 2" xfId="12690"/>
    <cellStyle name="Normal 262 3" xfId="12691"/>
    <cellStyle name="Normal 262_Observations" xfId="12692"/>
    <cellStyle name="Normal 263" xfId="12693"/>
    <cellStyle name="Normal 263 2" xfId="12694"/>
    <cellStyle name="Normal 263 3" xfId="12695"/>
    <cellStyle name="Normal 263_Observations" xfId="12696"/>
    <cellStyle name="Normal 264" xfId="12697"/>
    <cellStyle name="Normal 264 2" xfId="12698"/>
    <cellStyle name="Normal 264 3" xfId="12699"/>
    <cellStyle name="Normal 264_Observations" xfId="12700"/>
    <cellStyle name="Normal 265" xfId="12701"/>
    <cellStyle name="Normal 265 2" xfId="12702"/>
    <cellStyle name="Normal 265 3" xfId="12703"/>
    <cellStyle name="Normal 265_Observations" xfId="12704"/>
    <cellStyle name="Normal 266" xfId="12705"/>
    <cellStyle name="Normal 266 2" xfId="12706"/>
    <cellStyle name="Normal 266 3" xfId="12707"/>
    <cellStyle name="Normal 266_Observations" xfId="12708"/>
    <cellStyle name="Normal 267" xfId="12709"/>
    <cellStyle name="Normal 267 2" xfId="12710"/>
    <cellStyle name="Normal 267 3" xfId="12711"/>
    <cellStyle name="Normal 267_Observations" xfId="12712"/>
    <cellStyle name="Normal 268" xfId="12713"/>
    <cellStyle name="Normal 268 2" xfId="12714"/>
    <cellStyle name="Normal 268 3" xfId="12715"/>
    <cellStyle name="Normal 268_Observations" xfId="12716"/>
    <cellStyle name="Normal 269" xfId="12717"/>
    <cellStyle name="Normal 269 2" xfId="12718"/>
    <cellStyle name="Normal 269 3" xfId="12719"/>
    <cellStyle name="Normal 269_Observations" xfId="12720"/>
    <cellStyle name="Normal 27" xfId="12721"/>
    <cellStyle name="Normal 27 2" xfId="12722"/>
    <cellStyle name="Normal 27 2 2" xfId="12723"/>
    <cellStyle name="Normal 27 2 3" xfId="12724"/>
    <cellStyle name="Normal 27 2 4" xfId="12725"/>
    <cellStyle name="Normal 27 2_Observations" xfId="12726"/>
    <cellStyle name="Normal 27 3" xfId="12727"/>
    <cellStyle name="Normal 27 4" xfId="12728"/>
    <cellStyle name="Normal 27_Observations" xfId="12729"/>
    <cellStyle name="Normal 270" xfId="12730"/>
    <cellStyle name="Normal 270 2" xfId="12731"/>
    <cellStyle name="Normal 270 3" xfId="12732"/>
    <cellStyle name="Normal 270_Observations" xfId="12733"/>
    <cellStyle name="Normal 271" xfId="12734"/>
    <cellStyle name="Normal 271 2" xfId="12735"/>
    <cellStyle name="Normal 271 3" xfId="12736"/>
    <cellStyle name="Normal 271_Observations" xfId="12737"/>
    <cellStyle name="Normal 272" xfId="12738"/>
    <cellStyle name="Normal 272 2" xfId="12739"/>
    <cellStyle name="Normal 272 3" xfId="12740"/>
    <cellStyle name="Normal 272_Observations" xfId="12741"/>
    <cellStyle name="Normal 273" xfId="12742"/>
    <cellStyle name="Normal 273 2" xfId="12743"/>
    <cellStyle name="Normal 273 3" xfId="12744"/>
    <cellStyle name="Normal 273_Observations" xfId="12745"/>
    <cellStyle name="Normal 274" xfId="12746"/>
    <cellStyle name="Normal 274 2" xfId="12747"/>
    <cellStyle name="Normal 274 3" xfId="12748"/>
    <cellStyle name="Normal 274_Observations" xfId="12749"/>
    <cellStyle name="Normal 275" xfId="12750"/>
    <cellStyle name="Normal 275 2" xfId="12751"/>
    <cellStyle name="Normal 275 3" xfId="12752"/>
    <cellStyle name="Normal 275_Observations" xfId="12753"/>
    <cellStyle name="Normal 276" xfId="12754"/>
    <cellStyle name="Normal 276 2" xfId="12755"/>
    <cellStyle name="Normal 276 3" xfId="12756"/>
    <cellStyle name="Normal 276_Observations" xfId="12757"/>
    <cellStyle name="Normal 277" xfId="12758"/>
    <cellStyle name="Normal 277 2" xfId="12759"/>
    <cellStyle name="Normal 277 3" xfId="12760"/>
    <cellStyle name="Normal 277_Observations" xfId="12761"/>
    <cellStyle name="Normal 278" xfId="12762"/>
    <cellStyle name="Normal 278 2" xfId="12763"/>
    <cellStyle name="Normal 278 3" xfId="12764"/>
    <cellStyle name="Normal 278_Observations" xfId="12765"/>
    <cellStyle name="Normal 279" xfId="12766"/>
    <cellStyle name="Normal 279 2" xfId="12767"/>
    <cellStyle name="Normal 279 3" xfId="12768"/>
    <cellStyle name="Normal 279_Observations" xfId="12769"/>
    <cellStyle name="Normal 28" xfId="12770"/>
    <cellStyle name="Normal 28 2" xfId="12771"/>
    <cellStyle name="Normal 28 2 2" xfId="12772"/>
    <cellStyle name="Normal 28 2 3" xfId="12773"/>
    <cellStyle name="Normal 28 2 4" xfId="12774"/>
    <cellStyle name="Normal 28 2_Observations" xfId="12775"/>
    <cellStyle name="Normal 28 3" xfId="12776"/>
    <cellStyle name="Normal 28 4" xfId="12777"/>
    <cellStyle name="Normal 28_Observations" xfId="12778"/>
    <cellStyle name="Normal 280" xfId="12779"/>
    <cellStyle name="Normal 280 2" xfId="12780"/>
    <cellStyle name="Normal 280 3" xfId="12781"/>
    <cellStyle name="Normal 280_Observations" xfId="12782"/>
    <cellStyle name="Normal 281" xfId="12783"/>
    <cellStyle name="Normal 281 2" xfId="12784"/>
    <cellStyle name="Normal 281 3" xfId="12785"/>
    <cellStyle name="Normal 281_Observations" xfId="12786"/>
    <cellStyle name="Normal 282" xfId="12787"/>
    <cellStyle name="Normal 282 2" xfId="12788"/>
    <cellStyle name="Normal 282 3" xfId="12789"/>
    <cellStyle name="Normal 282_Observations" xfId="12790"/>
    <cellStyle name="Normal 283" xfId="12791"/>
    <cellStyle name="Normal 283 2" xfId="12792"/>
    <cellStyle name="Normal 283 3" xfId="12793"/>
    <cellStyle name="Normal 283_Observations" xfId="12794"/>
    <cellStyle name="Normal 284" xfId="12795"/>
    <cellStyle name="Normal 284 2" xfId="12796"/>
    <cellStyle name="Normal 284 3" xfId="12797"/>
    <cellStyle name="Normal 284_Observations" xfId="12798"/>
    <cellStyle name="Normal 285" xfId="12799"/>
    <cellStyle name="Normal 285 2" xfId="12800"/>
    <cellStyle name="Normal 285 3" xfId="12801"/>
    <cellStyle name="Normal 285_Observations" xfId="12802"/>
    <cellStyle name="Normal 286" xfId="12803"/>
    <cellStyle name="Normal 286 2" xfId="12804"/>
    <cellStyle name="Normal 286 3" xfId="12805"/>
    <cellStyle name="Normal 286_Observations" xfId="12806"/>
    <cellStyle name="Normal 287" xfId="12807"/>
    <cellStyle name="Normal 287 2" xfId="12808"/>
    <cellStyle name="Normal 287 3" xfId="12809"/>
    <cellStyle name="Normal 287_Observations" xfId="12810"/>
    <cellStyle name="Normal 288" xfId="12811"/>
    <cellStyle name="Normal 288 2" xfId="12812"/>
    <cellStyle name="Normal 288 3" xfId="12813"/>
    <cellStyle name="Normal 288_Observations" xfId="12814"/>
    <cellStyle name="Normal 289" xfId="12815"/>
    <cellStyle name="Normal 289 2" xfId="12816"/>
    <cellStyle name="Normal 289 3" xfId="12817"/>
    <cellStyle name="Normal 289_Observations" xfId="12818"/>
    <cellStyle name="Normal 29" xfId="12819"/>
    <cellStyle name="Normal 29 2" xfId="12820"/>
    <cellStyle name="Normal 29 2 2" xfId="12821"/>
    <cellStyle name="Normal 29 2 2 2" xfId="12822"/>
    <cellStyle name="Normal 29 2 2 2 2" xfId="12823"/>
    <cellStyle name="Normal 29 2 2 2 3" xfId="12824"/>
    <cellStyle name="Normal 29 2 2 3" xfId="12825"/>
    <cellStyle name="Normal 29 2 2 4" xfId="12826"/>
    <cellStyle name="Normal 29 2 3" xfId="12827"/>
    <cellStyle name="Normal 29 2 3 2" xfId="12828"/>
    <cellStyle name="Normal 29 2 3 2 2" xfId="12829"/>
    <cellStyle name="Normal 29 2 3 2 3" xfId="12830"/>
    <cellStyle name="Normal 29 2 3 3" xfId="12831"/>
    <cellStyle name="Normal 29 2 3 4" xfId="12832"/>
    <cellStyle name="Normal 29 2 4" xfId="12833"/>
    <cellStyle name="Normal 29 2 4 2" xfId="12834"/>
    <cellStyle name="Normal 29 2 4 3" xfId="12835"/>
    <cellStyle name="Normal 29 2 5" xfId="12836"/>
    <cellStyle name="Normal 29 2 6" xfId="12837"/>
    <cellStyle name="Normal 29 2_Observations" xfId="12838"/>
    <cellStyle name="Normal 29 3" xfId="12839"/>
    <cellStyle name="Normal 29 3 2" xfId="12840"/>
    <cellStyle name="Normal 29 3 2 2" xfId="12841"/>
    <cellStyle name="Normal 29 3 2 3" xfId="12842"/>
    <cellStyle name="Normal 29 3 3" xfId="12843"/>
    <cellStyle name="Normal 29 3 4" xfId="12844"/>
    <cellStyle name="Normal 29 4" xfId="12845"/>
    <cellStyle name="Normal 29 4 2" xfId="12846"/>
    <cellStyle name="Normal 29 4 2 2" xfId="12847"/>
    <cellStyle name="Normal 29 4 2 3" xfId="12848"/>
    <cellStyle name="Normal 29 4 3" xfId="12849"/>
    <cellStyle name="Normal 29 4 4" xfId="12850"/>
    <cellStyle name="Normal 29 5" xfId="12851"/>
    <cellStyle name="Normal 29 5 2" xfId="12852"/>
    <cellStyle name="Normal 29 5 3" xfId="12853"/>
    <cellStyle name="Normal 29 6" xfId="12854"/>
    <cellStyle name="Normal 29 7" xfId="12855"/>
    <cellStyle name="Normal 29_Observations" xfId="12856"/>
    <cellStyle name="Normal 290" xfId="12857"/>
    <cellStyle name="Normal 290 2" xfId="12858"/>
    <cellStyle name="Normal 290 3" xfId="12859"/>
    <cellStyle name="Normal 290_Observations" xfId="12860"/>
    <cellStyle name="Normal 291" xfId="12861"/>
    <cellStyle name="Normal 291 2" xfId="12862"/>
    <cellStyle name="Normal 291 3" xfId="12863"/>
    <cellStyle name="Normal 291_Observations" xfId="12864"/>
    <cellStyle name="Normal 292" xfId="12865"/>
    <cellStyle name="Normal 292 2" xfId="12866"/>
    <cellStyle name="Normal 292 3" xfId="12867"/>
    <cellStyle name="Normal 292_Observations" xfId="12868"/>
    <cellStyle name="Normal 293" xfId="12869"/>
    <cellStyle name="Normal 293 2" xfId="12870"/>
    <cellStyle name="Normal 293 3" xfId="12871"/>
    <cellStyle name="Normal 293_Observations" xfId="12872"/>
    <cellStyle name="Normal 294" xfId="12873"/>
    <cellStyle name="Normal 294 2" xfId="12874"/>
    <cellStyle name="Normal 294 3" xfId="12875"/>
    <cellStyle name="Normal 294_Observations" xfId="12876"/>
    <cellStyle name="Normal 295" xfId="12877"/>
    <cellStyle name="Normal 295 2" xfId="12878"/>
    <cellStyle name="Normal 295 3" xfId="12879"/>
    <cellStyle name="Normal 295_Observations" xfId="12880"/>
    <cellStyle name="Normal 296" xfId="12881"/>
    <cellStyle name="Normal 296 2" xfId="12882"/>
    <cellStyle name="Normal 296 3" xfId="12883"/>
    <cellStyle name="Normal 296_Observations" xfId="12884"/>
    <cellStyle name="Normal 297" xfId="12885"/>
    <cellStyle name="Normal 297 2" xfId="12886"/>
    <cellStyle name="Normal 297 3" xfId="12887"/>
    <cellStyle name="Normal 297_Observations" xfId="12888"/>
    <cellStyle name="Normal 298" xfId="12889"/>
    <cellStyle name="Normal 298 2" xfId="12890"/>
    <cellStyle name="Normal 298 3" xfId="12891"/>
    <cellStyle name="Normal 298_Observations" xfId="12892"/>
    <cellStyle name="Normal 299" xfId="12893"/>
    <cellStyle name="Normal 299 2" xfId="12894"/>
    <cellStyle name="Normal 299 3" xfId="12895"/>
    <cellStyle name="Normal 299_Observations" xfId="12896"/>
    <cellStyle name="Normal 3" xfId="24"/>
    <cellStyle name="Normal 3 10" xfId="12897"/>
    <cellStyle name="Normal 3 10 10" xfId="12898"/>
    <cellStyle name="Normal 3 10 10 2" xfId="12899"/>
    <cellStyle name="Normal 3 10 10_Category Summary by LOB" xfId="12900"/>
    <cellStyle name="Normal 3 10 11" xfId="12901"/>
    <cellStyle name="Normal 3 10 12" xfId="12902"/>
    <cellStyle name="Normal 3 10 2" xfId="12903"/>
    <cellStyle name="Normal 3 10 2 2" xfId="12904"/>
    <cellStyle name="Normal 3 10 2 2 2" xfId="12905"/>
    <cellStyle name="Normal 3 10 2 2_Category Summary by LOB" xfId="12906"/>
    <cellStyle name="Normal 3 10 2 3" xfId="12907"/>
    <cellStyle name="Normal 3 10 2 3 2" xfId="12908"/>
    <cellStyle name="Normal 3 10 2 3_Category Summary by LOB" xfId="12909"/>
    <cellStyle name="Normal 3 10 2 4" xfId="12910"/>
    <cellStyle name="Normal 3 10 2 4 2" xfId="12911"/>
    <cellStyle name="Normal 3 10 2 4_Category Summary by LOB" xfId="12912"/>
    <cellStyle name="Normal 3 10 2 5" xfId="12913"/>
    <cellStyle name="Normal 3 10 2 5 2" xfId="12914"/>
    <cellStyle name="Normal 3 10 2 5_Category Summary by LOB" xfId="12915"/>
    <cellStyle name="Normal 3 10 2 6" xfId="12916"/>
    <cellStyle name="Normal 3 10 2 6 2" xfId="12917"/>
    <cellStyle name="Normal 3 10 2 6_Category Summary by LOB" xfId="12918"/>
    <cellStyle name="Normal 3 10 2 7" xfId="12919"/>
    <cellStyle name="Normal 3 10 2 7 2" xfId="12920"/>
    <cellStyle name="Normal 3 10 2 7_Category Summary by LOB" xfId="12921"/>
    <cellStyle name="Normal 3 10 2 8" xfId="12922"/>
    <cellStyle name="Normal 3 10 2 8 2" xfId="12923"/>
    <cellStyle name="Normal 3 10 2 8_Category Summary by LOB" xfId="12924"/>
    <cellStyle name="Normal 3 10 2 9" xfId="12925"/>
    <cellStyle name="Normal 3 10 2_Category Summary by LOB" xfId="12926"/>
    <cellStyle name="Normal 3 10 3" xfId="12927"/>
    <cellStyle name="Normal 3 10 3 2" xfId="12928"/>
    <cellStyle name="Normal 3 10 3 2 2" xfId="12929"/>
    <cellStyle name="Normal 3 10 3 2_Category Summary by LOB" xfId="12930"/>
    <cellStyle name="Normal 3 10 3 3" xfId="12931"/>
    <cellStyle name="Normal 3 10 3 3 2" xfId="12932"/>
    <cellStyle name="Normal 3 10 3 3_Category Summary by LOB" xfId="12933"/>
    <cellStyle name="Normal 3 10 3 4" xfId="12934"/>
    <cellStyle name="Normal 3 10 3 4 2" xfId="12935"/>
    <cellStyle name="Normal 3 10 3 4_Category Summary by LOB" xfId="12936"/>
    <cellStyle name="Normal 3 10 3 5" xfId="12937"/>
    <cellStyle name="Normal 3 10 3 5 2" xfId="12938"/>
    <cellStyle name="Normal 3 10 3 5_Category Summary by LOB" xfId="12939"/>
    <cellStyle name="Normal 3 10 3 6" xfId="12940"/>
    <cellStyle name="Normal 3 10 3 6 2" xfId="12941"/>
    <cellStyle name="Normal 3 10 3 6_Category Summary by LOB" xfId="12942"/>
    <cellStyle name="Normal 3 10 3 7" xfId="12943"/>
    <cellStyle name="Normal 3 10 3 7 2" xfId="12944"/>
    <cellStyle name="Normal 3 10 3 7_Category Summary by LOB" xfId="12945"/>
    <cellStyle name="Normal 3 10 3 8" xfId="12946"/>
    <cellStyle name="Normal 3 10 3 8 2" xfId="12947"/>
    <cellStyle name="Normal 3 10 3 8_Category Summary by LOB" xfId="12948"/>
    <cellStyle name="Normal 3 10 3 9" xfId="12949"/>
    <cellStyle name="Normal 3 10 3_Category Summary by LOB" xfId="12950"/>
    <cellStyle name="Normal 3 10 4" xfId="12951"/>
    <cellStyle name="Normal 3 10 4 2" xfId="12952"/>
    <cellStyle name="Normal 3 10 4_Category Summary by LOB" xfId="12953"/>
    <cellStyle name="Normal 3 10 5" xfId="12954"/>
    <cellStyle name="Normal 3 10 5 2" xfId="12955"/>
    <cellStyle name="Normal 3 10 5_Category Summary by LOB" xfId="12956"/>
    <cellStyle name="Normal 3 10 6" xfId="12957"/>
    <cellStyle name="Normal 3 10 6 2" xfId="12958"/>
    <cellStyle name="Normal 3 10 6_Category Summary by LOB" xfId="12959"/>
    <cellStyle name="Normal 3 10 7" xfId="12960"/>
    <cellStyle name="Normal 3 10 7 2" xfId="12961"/>
    <cellStyle name="Normal 3 10 7_Category Summary by LOB" xfId="12962"/>
    <cellStyle name="Normal 3 10 8" xfId="12963"/>
    <cellStyle name="Normal 3 10 8 2" xfId="12964"/>
    <cellStyle name="Normal 3 10 8_Category Summary by LOB" xfId="12965"/>
    <cellStyle name="Normal 3 10 9" xfId="12966"/>
    <cellStyle name="Normal 3 10 9 2" xfId="12967"/>
    <cellStyle name="Normal 3 10 9_Category Summary by LOB" xfId="12968"/>
    <cellStyle name="Normal 3 10_Category Summary by LOB" xfId="12969"/>
    <cellStyle name="Normal 3 11" xfId="12970"/>
    <cellStyle name="Normal 3 11 10" xfId="12971"/>
    <cellStyle name="Normal 3 11 10 2" xfId="12972"/>
    <cellStyle name="Normal 3 11 10_Category Summary by LOB" xfId="12973"/>
    <cellStyle name="Normal 3 11 11" xfId="12974"/>
    <cellStyle name="Normal 3 11 2" xfId="12975"/>
    <cellStyle name="Normal 3 11 2 2" xfId="12976"/>
    <cellStyle name="Normal 3 11 2 2 2" xfId="12977"/>
    <cellStyle name="Normal 3 11 2 2_Category Summary by LOB" xfId="12978"/>
    <cellStyle name="Normal 3 11 2 3" xfId="12979"/>
    <cellStyle name="Normal 3 11 2 3 2" xfId="12980"/>
    <cellStyle name="Normal 3 11 2 3_Category Summary by LOB" xfId="12981"/>
    <cellStyle name="Normal 3 11 2 4" xfId="12982"/>
    <cellStyle name="Normal 3 11 2 4 2" xfId="12983"/>
    <cellStyle name="Normal 3 11 2 4_Category Summary by LOB" xfId="12984"/>
    <cellStyle name="Normal 3 11 2 5" xfId="12985"/>
    <cellStyle name="Normal 3 11 2 5 2" xfId="12986"/>
    <cellStyle name="Normal 3 11 2 5_Category Summary by LOB" xfId="12987"/>
    <cellStyle name="Normal 3 11 2 6" xfId="12988"/>
    <cellStyle name="Normal 3 11 2 6 2" xfId="12989"/>
    <cellStyle name="Normal 3 11 2 6_Category Summary by LOB" xfId="12990"/>
    <cellStyle name="Normal 3 11 2 7" xfId="12991"/>
    <cellStyle name="Normal 3 11 2 7 2" xfId="12992"/>
    <cellStyle name="Normal 3 11 2 7_Category Summary by LOB" xfId="12993"/>
    <cellStyle name="Normal 3 11 2 8" xfId="12994"/>
    <cellStyle name="Normal 3 11 2 8 2" xfId="12995"/>
    <cellStyle name="Normal 3 11 2 8_Category Summary by LOB" xfId="12996"/>
    <cellStyle name="Normal 3 11 2 9" xfId="12997"/>
    <cellStyle name="Normal 3 11 2_Category Summary by LOB" xfId="12998"/>
    <cellStyle name="Normal 3 11 3" xfId="12999"/>
    <cellStyle name="Normal 3 11 3 2" xfId="13000"/>
    <cellStyle name="Normal 3 11 3 2 2" xfId="13001"/>
    <cellStyle name="Normal 3 11 3 2_Category Summary by LOB" xfId="13002"/>
    <cellStyle name="Normal 3 11 3 3" xfId="13003"/>
    <cellStyle name="Normal 3 11 3 3 2" xfId="13004"/>
    <cellStyle name="Normal 3 11 3 3_Category Summary by LOB" xfId="13005"/>
    <cellStyle name="Normal 3 11 3 4" xfId="13006"/>
    <cellStyle name="Normal 3 11 3 4 2" xfId="13007"/>
    <cellStyle name="Normal 3 11 3 4_Category Summary by LOB" xfId="13008"/>
    <cellStyle name="Normal 3 11 3 5" xfId="13009"/>
    <cellStyle name="Normal 3 11 3 5 2" xfId="13010"/>
    <cellStyle name="Normal 3 11 3 5_Category Summary by LOB" xfId="13011"/>
    <cellStyle name="Normal 3 11 3 6" xfId="13012"/>
    <cellStyle name="Normal 3 11 3 6 2" xfId="13013"/>
    <cellStyle name="Normal 3 11 3 6_Category Summary by LOB" xfId="13014"/>
    <cellStyle name="Normal 3 11 3 7" xfId="13015"/>
    <cellStyle name="Normal 3 11 3 7 2" xfId="13016"/>
    <cellStyle name="Normal 3 11 3 7_Category Summary by LOB" xfId="13017"/>
    <cellStyle name="Normal 3 11 3 8" xfId="13018"/>
    <cellStyle name="Normal 3 11 3 8 2" xfId="13019"/>
    <cellStyle name="Normal 3 11 3 8_Category Summary by LOB" xfId="13020"/>
    <cellStyle name="Normal 3 11 3 9" xfId="13021"/>
    <cellStyle name="Normal 3 11 3_Category Summary by LOB" xfId="13022"/>
    <cellStyle name="Normal 3 11 4" xfId="13023"/>
    <cellStyle name="Normal 3 11 4 2" xfId="13024"/>
    <cellStyle name="Normal 3 11 4_Category Summary by LOB" xfId="13025"/>
    <cellStyle name="Normal 3 11 5" xfId="13026"/>
    <cellStyle name="Normal 3 11 5 2" xfId="13027"/>
    <cellStyle name="Normal 3 11 5_Category Summary by LOB" xfId="13028"/>
    <cellStyle name="Normal 3 11 6" xfId="13029"/>
    <cellStyle name="Normal 3 11 6 2" xfId="13030"/>
    <cellStyle name="Normal 3 11 6_Category Summary by LOB" xfId="13031"/>
    <cellStyle name="Normal 3 11 7" xfId="13032"/>
    <cellStyle name="Normal 3 11 7 2" xfId="13033"/>
    <cellStyle name="Normal 3 11 7_Category Summary by LOB" xfId="13034"/>
    <cellStyle name="Normal 3 11 8" xfId="13035"/>
    <cellStyle name="Normal 3 11 8 2" xfId="13036"/>
    <cellStyle name="Normal 3 11 8_Category Summary by LOB" xfId="13037"/>
    <cellStyle name="Normal 3 11 9" xfId="13038"/>
    <cellStyle name="Normal 3 11 9 2" xfId="13039"/>
    <cellStyle name="Normal 3 11 9_Category Summary by LOB" xfId="13040"/>
    <cellStyle name="Normal 3 11_Category Summary by LOB" xfId="13041"/>
    <cellStyle name="Normal 3 12" xfId="13042"/>
    <cellStyle name="Normal 3 12 10" xfId="13043"/>
    <cellStyle name="Normal 3 12 10 2" xfId="13044"/>
    <cellStyle name="Normal 3 12 10_Category Summary by LOB" xfId="13045"/>
    <cellStyle name="Normal 3 12 11" xfId="13046"/>
    <cellStyle name="Normal 3 12 2" xfId="13047"/>
    <cellStyle name="Normal 3 12 2 2" xfId="13048"/>
    <cellStyle name="Normal 3 12 2 2 2" xfId="13049"/>
    <cellStyle name="Normal 3 12 2 2_Category Summary by LOB" xfId="13050"/>
    <cellStyle name="Normal 3 12 2 3" xfId="13051"/>
    <cellStyle name="Normal 3 12 2 3 2" xfId="13052"/>
    <cellStyle name="Normal 3 12 2 3_Category Summary by LOB" xfId="13053"/>
    <cellStyle name="Normal 3 12 2 4" xfId="13054"/>
    <cellStyle name="Normal 3 12 2 4 2" xfId="13055"/>
    <cellStyle name="Normal 3 12 2 4_Category Summary by LOB" xfId="13056"/>
    <cellStyle name="Normal 3 12 2 5" xfId="13057"/>
    <cellStyle name="Normal 3 12 2 5 2" xfId="13058"/>
    <cellStyle name="Normal 3 12 2 5_Category Summary by LOB" xfId="13059"/>
    <cellStyle name="Normal 3 12 2 6" xfId="13060"/>
    <cellStyle name="Normal 3 12 2 6 2" xfId="13061"/>
    <cellStyle name="Normal 3 12 2 6_Category Summary by LOB" xfId="13062"/>
    <cellStyle name="Normal 3 12 2 7" xfId="13063"/>
    <cellStyle name="Normal 3 12 2 7 2" xfId="13064"/>
    <cellStyle name="Normal 3 12 2 7_Category Summary by LOB" xfId="13065"/>
    <cellStyle name="Normal 3 12 2 8" xfId="13066"/>
    <cellStyle name="Normal 3 12 2 8 2" xfId="13067"/>
    <cellStyle name="Normal 3 12 2 8_Category Summary by LOB" xfId="13068"/>
    <cellStyle name="Normal 3 12 2 9" xfId="13069"/>
    <cellStyle name="Normal 3 12 2_Category Summary by LOB" xfId="13070"/>
    <cellStyle name="Normal 3 12 3" xfId="13071"/>
    <cellStyle name="Normal 3 12 3 2" xfId="13072"/>
    <cellStyle name="Normal 3 12 3 2 2" xfId="13073"/>
    <cellStyle name="Normal 3 12 3 2_Category Summary by LOB" xfId="13074"/>
    <cellStyle name="Normal 3 12 3 3" xfId="13075"/>
    <cellStyle name="Normal 3 12 3 3 2" xfId="13076"/>
    <cellStyle name="Normal 3 12 3 3_Category Summary by LOB" xfId="13077"/>
    <cellStyle name="Normal 3 12 3 4" xfId="13078"/>
    <cellStyle name="Normal 3 12 3 4 2" xfId="13079"/>
    <cellStyle name="Normal 3 12 3 4_Category Summary by LOB" xfId="13080"/>
    <cellStyle name="Normal 3 12 3 5" xfId="13081"/>
    <cellStyle name="Normal 3 12 3 5 2" xfId="13082"/>
    <cellStyle name="Normal 3 12 3 5_Category Summary by LOB" xfId="13083"/>
    <cellStyle name="Normal 3 12 3 6" xfId="13084"/>
    <cellStyle name="Normal 3 12 3 6 2" xfId="13085"/>
    <cellStyle name="Normal 3 12 3 6_Category Summary by LOB" xfId="13086"/>
    <cellStyle name="Normal 3 12 3 7" xfId="13087"/>
    <cellStyle name="Normal 3 12 3 7 2" xfId="13088"/>
    <cellStyle name="Normal 3 12 3 7_Category Summary by LOB" xfId="13089"/>
    <cellStyle name="Normal 3 12 3 8" xfId="13090"/>
    <cellStyle name="Normal 3 12 3 8 2" xfId="13091"/>
    <cellStyle name="Normal 3 12 3 8_Category Summary by LOB" xfId="13092"/>
    <cellStyle name="Normal 3 12 3 9" xfId="13093"/>
    <cellStyle name="Normal 3 12 3_Category Summary by LOB" xfId="13094"/>
    <cellStyle name="Normal 3 12 4" xfId="13095"/>
    <cellStyle name="Normal 3 12 4 2" xfId="13096"/>
    <cellStyle name="Normal 3 12 4_Category Summary by LOB" xfId="13097"/>
    <cellStyle name="Normal 3 12 5" xfId="13098"/>
    <cellStyle name="Normal 3 12 5 2" xfId="13099"/>
    <cellStyle name="Normal 3 12 5_Category Summary by LOB" xfId="13100"/>
    <cellStyle name="Normal 3 12 6" xfId="13101"/>
    <cellStyle name="Normal 3 12 6 2" xfId="13102"/>
    <cellStyle name="Normal 3 12 6_Category Summary by LOB" xfId="13103"/>
    <cellStyle name="Normal 3 12 7" xfId="13104"/>
    <cellStyle name="Normal 3 12 7 2" xfId="13105"/>
    <cellStyle name="Normal 3 12 7_Category Summary by LOB" xfId="13106"/>
    <cellStyle name="Normal 3 12 8" xfId="13107"/>
    <cellStyle name="Normal 3 12 8 2" xfId="13108"/>
    <cellStyle name="Normal 3 12 8_Category Summary by LOB" xfId="13109"/>
    <cellStyle name="Normal 3 12 9" xfId="13110"/>
    <cellStyle name="Normal 3 12 9 2" xfId="13111"/>
    <cellStyle name="Normal 3 12 9_Category Summary by LOB" xfId="13112"/>
    <cellStyle name="Normal 3 12_Category Summary by LOB" xfId="13113"/>
    <cellStyle name="Normal 3 13" xfId="13114"/>
    <cellStyle name="Normal 3 13 10" xfId="13115"/>
    <cellStyle name="Normal 3 13 10 2" xfId="13116"/>
    <cellStyle name="Normal 3 13 10_Category Summary by LOB" xfId="13117"/>
    <cellStyle name="Normal 3 13 11" xfId="13118"/>
    <cellStyle name="Normal 3 13 2" xfId="13119"/>
    <cellStyle name="Normal 3 13 2 2" xfId="13120"/>
    <cellStyle name="Normal 3 13 2 2 2" xfId="13121"/>
    <cellStyle name="Normal 3 13 2 2_Category Summary by LOB" xfId="13122"/>
    <cellStyle name="Normal 3 13 2 3" xfId="13123"/>
    <cellStyle name="Normal 3 13 2 3 2" xfId="13124"/>
    <cellStyle name="Normal 3 13 2 3_Category Summary by LOB" xfId="13125"/>
    <cellStyle name="Normal 3 13 2 4" xfId="13126"/>
    <cellStyle name="Normal 3 13 2 4 2" xfId="13127"/>
    <cellStyle name="Normal 3 13 2 4_Category Summary by LOB" xfId="13128"/>
    <cellStyle name="Normal 3 13 2 5" xfId="13129"/>
    <cellStyle name="Normal 3 13 2 5 2" xfId="13130"/>
    <cellStyle name="Normal 3 13 2 5_Category Summary by LOB" xfId="13131"/>
    <cellStyle name="Normal 3 13 2 6" xfId="13132"/>
    <cellStyle name="Normal 3 13 2 6 2" xfId="13133"/>
    <cellStyle name="Normal 3 13 2 6_Category Summary by LOB" xfId="13134"/>
    <cellStyle name="Normal 3 13 2 7" xfId="13135"/>
    <cellStyle name="Normal 3 13 2 7 2" xfId="13136"/>
    <cellStyle name="Normal 3 13 2 7_Category Summary by LOB" xfId="13137"/>
    <cellStyle name="Normal 3 13 2 8" xfId="13138"/>
    <cellStyle name="Normal 3 13 2 8 2" xfId="13139"/>
    <cellStyle name="Normal 3 13 2 8_Category Summary by LOB" xfId="13140"/>
    <cellStyle name="Normal 3 13 2 9" xfId="13141"/>
    <cellStyle name="Normal 3 13 2_Category Summary by LOB" xfId="13142"/>
    <cellStyle name="Normal 3 13 3" xfId="13143"/>
    <cellStyle name="Normal 3 13 3 2" xfId="13144"/>
    <cellStyle name="Normal 3 13 3 2 2" xfId="13145"/>
    <cellStyle name="Normal 3 13 3 2_Category Summary by LOB" xfId="13146"/>
    <cellStyle name="Normal 3 13 3 3" xfId="13147"/>
    <cellStyle name="Normal 3 13 3 3 2" xfId="13148"/>
    <cellStyle name="Normal 3 13 3 3_Category Summary by LOB" xfId="13149"/>
    <cellStyle name="Normal 3 13 3 4" xfId="13150"/>
    <cellStyle name="Normal 3 13 3 4 2" xfId="13151"/>
    <cellStyle name="Normal 3 13 3 4_Category Summary by LOB" xfId="13152"/>
    <cellStyle name="Normal 3 13 3 5" xfId="13153"/>
    <cellStyle name="Normal 3 13 3 5 2" xfId="13154"/>
    <cellStyle name="Normal 3 13 3 5_Category Summary by LOB" xfId="13155"/>
    <cellStyle name="Normal 3 13 3 6" xfId="13156"/>
    <cellStyle name="Normal 3 13 3 6 2" xfId="13157"/>
    <cellStyle name="Normal 3 13 3 6_Category Summary by LOB" xfId="13158"/>
    <cellStyle name="Normal 3 13 3 7" xfId="13159"/>
    <cellStyle name="Normal 3 13 3 7 2" xfId="13160"/>
    <cellStyle name="Normal 3 13 3 7_Category Summary by LOB" xfId="13161"/>
    <cellStyle name="Normal 3 13 3 8" xfId="13162"/>
    <cellStyle name="Normal 3 13 3 8 2" xfId="13163"/>
    <cellStyle name="Normal 3 13 3 8_Category Summary by LOB" xfId="13164"/>
    <cellStyle name="Normal 3 13 3 9" xfId="13165"/>
    <cellStyle name="Normal 3 13 3_Category Summary by LOB" xfId="13166"/>
    <cellStyle name="Normal 3 13 4" xfId="13167"/>
    <cellStyle name="Normal 3 13 4 2" xfId="13168"/>
    <cellStyle name="Normal 3 13 4_Category Summary by LOB" xfId="13169"/>
    <cellStyle name="Normal 3 13 5" xfId="13170"/>
    <cellStyle name="Normal 3 13 5 2" xfId="13171"/>
    <cellStyle name="Normal 3 13 5_Category Summary by LOB" xfId="13172"/>
    <cellStyle name="Normal 3 13 6" xfId="13173"/>
    <cellStyle name="Normal 3 13 6 2" xfId="13174"/>
    <cellStyle name="Normal 3 13 6_Category Summary by LOB" xfId="13175"/>
    <cellStyle name="Normal 3 13 7" xfId="13176"/>
    <cellStyle name="Normal 3 13 7 2" xfId="13177"/>
    <cellStyle name="Normal 3 13 7_Category Summary by LOB" xfId="13178"/>
    <cellStyle name="Normal 3 13 8" xfId="13179"/>
    <cellStyle name="Normal 3 13 8 2" xfId="13180"/>
    <cellStyle name="Normal 3 13 8_Category Summary by LOB" xfId="13181"/>
    <cellStyle name="Normal 3 13 9" xfId="13182"/>
    <cellStyle name="Normal 3 13 9 2" xfId="13183"/>
    <cellStyle name="Normal 3 13 9_Category Summary by LOB" xfId="13184"/>
    <cellStyle name="Normal 3 13_Category Summary by LOB" xfId="13185"/>
    <cellStyle name="Normal 3 14" xfId="13186"/>
    <cellStyle name="Normal 3 14 10" xfId="13187"/>
    <cellStyle name="Normal 3 14 10 2" xfId="13188"/>
    <cellStyle name="Normal 3 14 10_Category Summary by LOB" xfId="13189"/>
    <cellStyle name="Normal 3 14 11" xfId="13190"/>
    <cellStyle name="Normal 3 14 2" xfId="13191"/>
    <cellStyle name="Normal 3 14 2 2" xfId="13192"/>
    <cellStyle name="Normal 3 14 2 2 2" xfId="13193"/>
    <cellStyle name="Normal 3 14 2 2_Category Summary by LOB" xfId="13194"/>
    <cellStyle name="Normal 3 14 2 3" xfId="13195"/>
    <cellStyle name="Normal 3 14 2 3 2" xfId="13196"/>
    <cellStyle name="Normal 3 14 2 3_Category Summary by LOB" xfId="13197"/>
    <cellStyle name="Normal 3 14 2 4" xfId="13198"/>
    <cellStyle name="Normal 3 14 2 4 2" xfId="13199"/>
    <cellStyle name="Normal 3 14 2 4_Category Summary by LOB" xfId="13200"/>
    <cellStyle name="Normal 3 14 2 5" xfId="13201"/>
    <cellStyle name="Normal 3 14 2 5 2" xfId="13202"/>
    <cellStyle name="Normal 3 14 2 5_Category Summary by LOB" xfId="13203"/>
    <cellStyle name="Normal 3 14 2 6" xfId="13204"/>
    <cellStyle name="Normal 3 14 2 6 2" xfId="13205"/>
    <cellStyle name="Normal 3 14 2 6_Category Summary by LOB" xfId="13206"/>
    <cellStyle name="Normal 3 14 2 7" xfId="13207"/>
    <cellStyle name="Normal 3 14 2 7 2" xfId="13208"/>
    <cellStyle name="Normal 3 14 2 7_Category Summary by LOB" xfId="13209"/>
    <cellStyle name="Normal 3 14 2 8" xfId="13210"/>
    <cellStyle name="Normal 3 14 2 8 2" xfId="13211"/>
    <cellStyle name="Normal 3 14 2 8_Category Summary by LOB" xfId="13212"/>
    <cellStyle name="Normal 3 14 2 9" xfId="13213"/>
    <cellStyle name="Normal 3 14 2_Category Summary by LOB" xfId="13214"/>
    <cellStyle name="Normal 3 14 3" xfId="13215"/>
    <cellStyle name="Normal 3 14 3 2" xfId="13216"/>
    <cellStyle name="Normal 3 14 3 2 2" xfId="13217"/>
    <cellStyle name="Normal 3 14 3 2_Category Summary by LOB" xfId="13218"/>
    <cellStyle name="Normal 3 14 3 3" xfId="13219"/>
    <cellStyle name="Normal 3 14 3 3 2" xfId="13220"/>
    <cellStyle name="Normal 3 14 3 3_Category Summary by LOB" xfId="13221"/>
    <cellStyle name="Normal 3 14 3 4" xfId="13222"/>
    <cellStyle name="Normal 3 14 3 4 2" xfId="13223"/>
    <cellStyle name="Normal 3 14 3 4_Category Summary by LOB" xfId="13224"/>
    <cellStyle name="Normal 3 14 3 5" xfId="13225"/>
    <cellStyle name="Normal 3 14 3 5 2" xfId="13226"/>
    <cellStyle name="Normal 3 14 3 5_Category Summary by LOB" xfId="13227"/>
    <cellStyle name="Normal 3 14 3 6" xfId="13228"/>
    <cellStyle name="Normal 3 14 3 6 2" xfId="13229"/>
    <cellStyle name="Normal 3 14 3 6_Category Summary by LOB" xfId="13230"/>
    <cellStyle name="Normal 3 14 3 7" xfId="13231"/>
    <cellStyle name="Normal 3 14 3 7 2" xfId="13232"/>
    <cellStyle name="Normal 3 14 3 7_Category Summary by LOB" xfId="13233"/>
    <cellStyle name="Normal 3 14 3 8" xfId="13234"/>
    <cellStyle name="Normal 3 14 3 8 2" xfId="13235"/>
    <cellStyle name="Normal 3 14 3 8_Category Summary by LOB" xfId="13236"/>
    <cellStyle name="Normal 3 14 3 9" xfId="13237"/>
    <cellStyle name="Normal 3 14 3_Category Summary by LOB" xfId="13238"/>
    <cellStyle name="Normal 3 14 4" xfId="13239"/>
    <cellStyle name="Normal 3 14 4 2" xfId="13240"/>
    <cellStyle name="Normal 3 14 4_Category Summary by LOB" xfId="13241"/>
    <cellStyle name="Normal 3 14 5" xfId="13242"/>
    <cellStyle name="Normal 3 14 5 2" xfId="13243"/>
    <cellStyle name="Normal 3 14 5_Category Summary by LOB" xfId="13244"/>
    <cellStyle name="Normal 3 14 6" xfId="13245"/>
    <cellStyle name="Normal 3 14 6 2" xfId="13246"/>
    <cellStyle name="Normal 3 14 6_Category Summary by LOB" xfId="13247"/>
    <cellStyle name="Normal 3 14 7" xfId="13248"/>
    <cellStyle name="Normal 3 14 7 2" xfId="13249"/>
    <cellStyle name="Normal 3 14 7_Category Summary by LOB" xfId="13250"/>
    <cellStyle name="Normal 3 14 8" xfId="13251"/>
    <cellStyle name="Normal 3 14 8 2" xfId="13252"/>
    <cellStyle name="Normal 3 14 8_Category Summary by LOB" xfId="13253"/>
    <cellStyle name="Normal 3 14 9" xfId="13254"/>
    <cellStyle name="Normal 3 14 9 2" xfId="13255"/>
    <cellStyle name="Normal 3 14 9_Category Summary by LOB" xfId="13256"/>
    <cellStyle name="Normal 3 14_Category Summary by LOB" xfId="13257"/>
    <cellStyle name="Normal 3 15" xfId="13258"/>
    <cellStyle name="Normal 3 15 10" xfId="13259"/>
    <cellStyle name="Normal 3 15 10 2" xfId="13260"/>
    <cellStyle name="Normal 3 15 10_Category Summary by LOB" xfId="13261"/>
    <cellStyle name="Normal 3 15 11" xfId="13262"/>
    <cellStyle name="Normal 3 15 2" xfId="13263"/>
    <cellStyle name="Normal 3 15 2 2" xfId="13264"/>
    <cellStyle name="Normal 3 15 2 2 2" xfId="13265"/>
    <cellStyle name="Normal 3 15 2 2_Category Summary by LOB" xfId="13266"/>
    <cellStyle name="Normal 3 15 2 3" xfId="13267"/>
    <cellStyle name="Normal 3 15 2 3 2" xfId="13268"/>
    <cellStyle name="Normal 3 15 2 3_Category Summary by LOB" xfId="13269"/>
    <cellStyle name="Normal 3 15 2 4" xfId="13270"/>
    <cellStyle name="Normal 3 15 2 4 2" xfId="13271"/>
    <cellStyle name="Normal 3 15 2 4_Category Summary by LOB" xfId="13272"/>
    <cellStyle name="Normal 3 15 2 5" xfId="13273"/>
    <cellStyle name="Normal 3 15 2 5 2" xfId="13274"/>
    <cellStyle name="Normal 3 15 2 5_Category Summary by LOB" xfId="13275"/>
    <cellStyle name="Normal 3 15 2 6" xfId="13276"/>
    <cellStyle name="Normal 3 15 2 6 2" xfId="13277"/>
    <cellStyle name="Normal 3 15 2 6_Category Summary by LOB" xfId="13278"/>
    <cellStyle name="Normal 3 15 2 7" xfId="13279"/>
    <cellStyle name="Normal 3 15 2 7 2" xfId="13280"/>
    <cellStyle name="Normal 3 15 2 7_Category Summary by LOB" xfId="13281"/>
    <cellStyle name="Normal 3 15 2 8" xfId="13282"/>
    <cellStyle name="Normal 3 15 2 8 2" xfId="13283"/>
    <cellStyle name="Normal 3 15 2 8_Category Summary by LOB" xfId="13284"/>
    <cellStyle name="Normal 3 15 2 9" xfId="13285"/>
    <cellStyle name="Normal 3 15 2_Category Summary by LOB" xfId="13286"/>
    <cellStyle name="Normal 3 15 3" xfId="13287"/>
    <cellStyle name="Normal 3 15 3 2" xfId="13288"/>
    <cellStyle name="Normal 3 15 3 2 2" xfId="13289"/>
    <cellStyle name="Normal 3 15 3 2_Category Summary by LOB" xfId="13290"/>
    <cellStyle name="Normal 3 15 3 3" xfId="13291"/>
    <cellStyle name="Normal 3 15 3 3 2" xfId="13292"/>
    <cellStyle name="Normal 3 15 3 3_Category Summary by LOB" xfId="13293"/>
    <cellStyle name="Normal 3 15 3 4" xfId="13294"/>
    <cellStyle name="Normal 3 15 3 4 2" xfId="13295"/>
    <cellStyle name="Normal 3 15 3 4_Category Summary by LOB" xfId="13296"/>
    <cellStyle name="Normal 3 15 3 5" xfId="13297"/>
    <cellStyle name="Normal 3 15 3 5 2" xfId="13298"/>
    <cellStyle name="Normal 3 15 3 5_Category Summary by LOB" xfId="13299"/>
    <cellStyle name="Normal 3 15 3 6" xfId="13300"/>
    <cellStyle name="Normal 3 15 3 6 2" xfId="13301"/>
    <cellStyle name="Normal 3 15 3 6_Category Summary by LOB" xfId="13302"/>
    <cellStyle name="Normal 3 15 3 7" xfId="13303"/>
    <cellStyle name="Normal 3 15 3 7 2" xfId="13304"/>
    <cellStyle name="Normal 3 15 3 7_Category Summary by LOB" xfId="13305"/>
    <cellStyle name="Normal 3 15 3 8" xfId="13306"/>
    <cellStyle name="Normal 3 15 3 8 2" xfId="13307"/>
    <cellStyle name="Normal 3 15 3 8_Category Summary by LOB" xfId="13308"/>
    <cellStyle name="Normal 3 15 3 9" xfId="13309"/>
    <cellStyle name="Normal 3 15 3_Category Summary by LOB" xfId="13310"/>
    <cellStyle name="Normal 3 15 4" xfId="13311"/>
    <cellStyle name="Normal 3 15 4 2" xfId="13312"/>
    <cellStyle name="Normal 3 15 4_Category Summary by LOB" xfId="13313"/>
    <cellStyle name="Normal 3 15 5" xfId="13314"/>
    <cellStyle name="Normal 3 15 5 2" xfId="13315"/>
    <cellStyle name="Normal 3 15 5_Category Summary by LOB" xfId="13316"/>
    <cellStyle name="Normal 3 15 6" xfId="13317"/>
    <cellStyle name="Normal 3 15 6 2" xfId="13318"/>
    <cellStyle name="Normal 3 15 6_Category Summary by LOB" xfId="13319"/>
    <cellStyle name="Normal 3 15 7" xfId="13320"/>
    <cellStyle name="Normal 3 15 7 2" xfId="13321"/>
    <cellStyle name="Normal 3 15 7_Category Summary by LOB" xfId="13322"/>
    <cellStyle name="Normal 3 15 8" xfId="13323"/>
    <cellStyle name="Normal 3 15 8 2" xfId="13324"/>
    <cellStyle name="Normal 3 15 8_Category Summary by LOB" xfId="13325"/>
    <cellStyle name="Normal 3 15 9" xfId="13326"/>
    <cellStyle name="Normal 3 15 9 2" xfId="13327"/>
    <cellStyle name="Normal 3 15 9_Category Summary by LOB" xfId="13328"/>
    <cellStyle name="Normal 3 15_Category Summary by LOB" xfId="13329"/>
    <cellStyle name="Normal 3 16" xfId="13330"/>
    <cellStyle name="Normal 3 16 10" xfId="13331"/>
    <cellStyle name="Normal 3 16 10 2" xfId="13332"/>
    <cellStyle name="Normal 3 16 10_Category Summary by LOB" xfId="13333"/>
    <cellStyle name="Normal 3 16 11" xfId="13334"/>
    <cellStyle name="Normal 3 16 2" xfId="13335"/>
    <cellStyle name="Normal 3 16 2 2" xfId="13336"/>
    <cellStyle name="Normal 3 16 2 2 2" xfId="13337"/>
    <cellStyle name="Normal 3 16 2 2_Category Summary by LOB" xfId="13338"/>
    <cellStyle name="Normal 3 16 2 3" xfId="13339"/>
    <cellStyle name="Normal 3 16 2 3 2" xfId="13340"/>
    <cellStyle name="Normal 3 16 2 3_Category Summary by LOB" xfId="13341"/>
    <cellStyle name="Normal 3 16 2 4" xfId="13342"/>
    <cellStyle name="Normal 3 16 2 4 2" xfId="13343"/>
    <cellStyle name="Normal 3 16 2 4_Category Summary by LOB" xfId="13344"/>
    <cellStyle name="Normal 3 16 2 5" xfId="13345"/>
    <cellStyle name="Normal 3 16 2 5 2" xfId="13346"/>
    <cellStyle name="Normal 3 16 2 5_Category Summary by LOB" xfId="13347"/>
    <cellStyle name="Normal 3 16 2 6" xfId="13348"/>
    <cellStyle name="Normal 3 16 2 6 2" xfId="13349"/>
    <cellStyle name="Normal 3 16 2 6_Category Summary by LOB" xfId="13350"/>
    <cellStyle name="Normal 3 16 2 7" xfId="13351"/>
    <cellStyle name="Normal 3 16 2 7 2" xfId="13352"/>
    <cellStyle name="Normal 3 16 2 7_Category Summary by LOB" xfId="13353"/>
    <cellStyle name="Normal 3 16 2 8" xfId="13354"/>
    <cellStyle name="Normal 3 16 2 8 2" xfId="13355"/>
    <cellStyle name="Normal 3 16 2 8_Category Summary by LOB" xfId="13356"/>
    <cellStyle name="Normal 3 16 2 9" xfId="13357"/>
    <cellStyle name="Normal 3 16 2_Category Summary by LOB" xfId="13358"/>
    <cellStyle name="Normal 3 16 3" xfId="13359"/>
    <cellStyle name="Normal 3 16 3 2" xfId="13360"/>
    <cellStyle name="Normal 3 16 3 2 2" xfId="13361"/>
    <cellStyle name="Normal 3 16 3 2_Category Summary by LOB" xfId="13362"/>
    <cellStyle name="Normal 3 16 3 3" xfId="13363"/>
    <cellStyle name="Normal 3 16 3 3 2" xfId="13364"/>
    <cellStyle name="Normal 3 16 3 3_Category Summary by LOB" xfId="13365"/>
    <cellStyle name="Normal 3 16 3 4" xfId="13366"/>
    <cellStyle name="Normal 3 16 3 4 2" xfId="13367"/>
    <cellStyle name="Normal 3 16 3 4_Category Summary by LOB" xfId="13368"/>
    <cellStyle name="Normal 3 16 3 5" xfId="13369"/>
    <cellStyle name="Normal 3 16 3 5 2" xfId="13370"/>
    <cellStyle name="Normal 3 16 3 5_Category Summary by LOB" xfId="13371"/>
    <cellStyle name="Normal 3 16 3 6" xfId="13372"/>
    <cellStyle name="Normal 3 16 3 6 2" xfId="13373"/>
    <cellStyle name="Normal 3 16 3 6_Category Summary by LOB" xfId="13374"/>
    <cellStyle name="Normal 3 16 3 7" xfId="13375"/>
    <cellStyle name="Normal 3 16 3 7 2" xfId="13376"/>
    <cellStyle name="Normal 3 16 3 7_Category Summary by LOB" xfId="13377"/>
    <cellStyle name="Normal 3 16 3 8" xfId="13378"/>
    <cellStyle name="Normal 3 16 3 8 2" xfId="13379"/>
    <cellStyle name="Normal 3 16 3 8_Category Summary by LOB" xfId="13380"/>
    <cellStyle name="Normal 3 16 3 9" xfId="13381"/>
    <cellStyle name="Normal 3 16 3_Category Summary by LOB" xfId="13382"/>
    <cellStyle name="Normal 3 16 4" xfId="13383"/>
    <cellStyle name="Normal 3 16 4 2" xfId="13384"/>
    <cellStyle name="Normal 3 16 4_Category Summary by LOB" xfId="13385"/>
    <cellStyle name="Normal 3 16 5" xfId="13386"/>
    <cellStyle name="Normal 3 16 5 2" xfId="13387"/>
    <cellStyle name="Normal 3 16 5_Category Summary by LOB" xfId="13388"/>
    <cellStyle name="Normal 3 16 6" xfId="13389"/>
    <cellStyle name="Normal 3 16 6 2" xfId="13390"/>
    <cellStyle name="Normal 3 16 6_Category Summary by LOB" xfId="13391"/>
    <cellStyle name="Normal 3 16 7" xfId="13392"/>
    <cellStyle name="Normal 3 16 7 2" xfId="13393"/>
    <cellStyle name="Normal 3 16 7_Category Summary by LOB" xfId="13394"/>
    <cellStyle name="Normal 3 16 8" xfId="13395"/>
    <cellStyle name="Normal 3 16 8 2" xfId="13396"/>
    <cellStyle name="Normal 3 16 8_Category Summary by LOB" xfId="13397"/>
    <cellStyle name="Normal 3 16 9" xfId="13398"/>
    <cellStyle name="Normal 3 16 9 2" xfId="13399"/>
    <cellStyle name="Normal 3 16 9_Category Summary by LOB" xfId="13400"/>
    <cellStyle name="Normal 3 16_Category Summary by LOB" xfId="13401"/>
    <cellStyle name="Normal 3 17" xfId="13402"/>
    <cellStyle name="Normal 3 17 10" xfId="13403"/>
    <cellStyle name="Normal 3 17 10 2" xfId="13404"/>
    <cellStyle name="Normal 3 17 10_Category Summary by LOB" xfId="13405"/>
    <cellStyle name="Normal 3 17 11" xfId="13406"/>
    <cellStyle name="Normal 3 17 2" xfId="13407"/>
    <cellStyle name="Normal 3 17 2 2" xfId="13408"/>
    <cellStyle name="Normal 3 17 2 2 2" xfId="13409"/>
    <cellStyle name="Normal 3 17 2 2_Category Summary by LOB" xfId="13410"/>
    <cellStyle name="Normal 3 17 2 3" xfId="13411"/>
    <cellStyle name="Normal 3 17 2 3 2" xfId="13412"/>
    <cellStyle name="Normal 3 17 2 3_Category Summary by LOB" xfId="13413"/>
    <cellStyle name="Normal 3 17 2 4" xfId="13414"/>
    <cellStyle name="Normal 3 17 2 4 2" xfId="13415"/>
    <cellStyle name="Normal 3 17 2 4_Category Summary by LOB" xfId="13416"/>
    <cellStyle name="Normal 3 17 2 5" xfId="13417"/>
    <cellStyle name="Normal 3 17 2 5 2" xfId="13418"/>
    <cellStyle name="Normal 3 17 2 5_Category Summary by LOB" xfId="13419"/>
    <cellStyle name="Normal 3 17 2 6" xfId="13420"/>
    <cellStyle name="Normal 3 17 2 6 2" xfId="13421"/>
    <cellStyle name="Normal 3 17 2 6_Category Summary by LOB" xfId="13422"/>
    <cellStyle name="Normal 3 17 2 7" xfId="13423"/>
    <cellStyle name="Normal 3 17 2 7 2" xfId="13424"/>
    <cellStyle name="Normal 3 17 2 7_Category Summary by LOB" xfId="13425"/>
    <cellStyle name="Normal 3 17 2 8" xfId="13426"/>
    <cellStyle name="Normal 3 17 2 8 2" xfId="13427"/>
    <cellStyle name="Normal 3 17 2 8_Category Summary by LOB" xfId="13428"/>
    <cellStyle name="Normal 3 17 2 9" xfId="13429"/>
    <cellStyle name="Normal 3 17 2_Category Summary by LOB" xfId="13430"/>
    <cellStyle name="Normal 3 17 3" xfId="13431"/>
    <cellStyle name="Normal 3 17 3 2" xfId="13432"/>
    <cellStyle name="Normal 3 17 3 2 2" xfId="13433"/>
    <cellStyle name="Normal 3 17 3 2_Category Summary by LOB" xfId="13434"/>
    <cellStyle name="Normal 3 17 3 3" xfId="13435"/>
    <cellStyle name="Normal 3 17 3 3 2" xfId="13436"/>
    <cellStyle name="Normal 3 17 3 3_Category Summary by LOB" xfId="13437"/>
    <cellStyle name="Normal 3 17 3 4" xfId="13438"/>
    <cellStyle name="Normal 3 17 3 4 2" xfId="13439"/>
    <cellStyle name="Normal 3 17 3 4_Category Summary by LOB" xfId="13440"/>
    <cellStyle name="Normal 3 17 3 5" xfId="13441"/>
    <cellStyle name="Normal 3 17 3 5 2" xfId="13442"/>
    <cellStyle name="Normal 3 17 3 5_Category Summary by LOB" xfId="13443"/>
    <cellStyle name="Normal 3 17 3 6" xfId="13444"/>
    <cellStyle name="Normal 3 17 3 6 2" xfId="13445"/>
    <cellStyle name="Normal 3 17 3 6_Category Summary by LOB" xfId="13446"/>
    <cellStyle name="Normal 3 17 3 7" xfId="13447"/>
    <cellStyle name="Normal 3 17 3 7 2" xfId="13448"/>
    <cellStyle name="Normal 3 17 3 7_Category Summary by LOB" xfId="13449"/>
    <cellStyle name="Normal 3 17 3 8" xfId="13450"/>
    <cellStyle name="Normal 3 17 3 8 2" xfId="13451"/>
    <cellStyle name="Normal 3 17 3 8_Category Summary by LOB" xfId="13452"/>
    <cellStyle name="Normal 3 17 3 9" xfId="13453"/>
    <cellStyle name="Normal 3 17 3_Category Summary by LOB" xfId="13454"/>
    <cellStyle name="Normal 3 17 4" xfId="13455"/>
    <cellStyle name="Normal 3 17 4 2" xfId="13456"/>
    <cellStyle name="Normal 3 17 4_Category Summary by LOB" xfId="13457"/>
    <cellStyle name="Normal 3 17 5" xfId="13458"/>
    <cellStyle name="Normal 3 17 5 2" xfId="13459"/>
    <cellStyle name="Normal 3 17 5_Category Summary by LOB" xfId="13460"/>
    <cellStyle name="Normal 3 17 6" xfId="13461"/>
    <cellStyle name="Normal 3 17 6 2" xfId="13462"/>
    <cellStyle name="Normal 3 17 6_Category Summary by LOB" xfId="13463"/>
    <cellStyle name="Normal 3 17 7" xfId="13464"/>
    <cellStyle name="Normal 3 17 7 2" xfId="13465"/>
    <cellStyle name="Normal 3 17 7_Category Summary by LOB" xfId="13466"/>
    <cellStyle name="Normal 3 17 8" xfId="13467"/>
    <cellStyle name="Normal 3 17 8 2" xfId="13468"/>
    <cellStyle name="Normal 3 17 8_Category Summary by LOB" xfId="13469"/>
    <cellStyle name="Normal 3 17 9" xfId="13470"/>
    <cellStyle name="Normal 3 17 9 2" xfId="13471"/>
    <cellStyle name="Normal 3 17 9_Category Summary by LOB" xfId="13472"/>
    <cellStyle name="Normal 3 17_Category Summary by LOB" xfId="13473"/>
    <cellStyle name="Normal 3 18" xfId="13474"/>
    <cellStyle name="Normal 3 18 10" xfId="13475"/>
    <cellStyle name="Normal 3 18 10 2" xfId="13476"/>
    <cellStyle name="Normal 3 18 10_Category Summary by LOB" xfId="13477"/>
    <cellStyle name="Normal 3 18 11" xfId="13478"/>
    <cellStyle name="Normal 3 18 2" xfId="13479"/>
    <cellStyle name="Normal 3 18 2 2" xfId="13480"/>
    <cellStyle name="Normal 3 18 2 2 2" xfId="13481"/>
    <cellStyle name="Normal 3 18 2 2_Category Summary by LOB" xfId="13482"/>
    <cellStyle name="Normal 3 18 2 3" xfId="13483"/>
    <cellStyle name="Normal 3 18 2 3 2" xfId="13484"/>
    <cellStyle name="Normal 3 18 2 3_Category Summary by LOB" xfId="13485"/>
    <cellStyle name="Normal 3 18 2 4" xfId="13486"/>
    <cellStyle name="Normal 3 18 2 4 2" xfId="13487"/>
    <cellStyle name="Normal 3 18 2 4_Category Summary by LOB" xfId="13488"/>
    <cellStyle name="Normal 3 18 2 5" xfId="13489"/>
    <cellStyle name="Normal 3 18 2 5 2" xfId="13490"/>
    <cellStyle name="Normal 3 18 2 5_Category Summary by LOB" xfId="13491"/>
    <cellStyle name="Normal 3 18 2 6" xfId="13492"/>
    <cellStyle name="Normal 3 18 2 6 2" xfId="13493"/>
    <cellStyle name="Normal 3 18 2 6_Category Summary by LOB" xfId="13494"/>
    <cellStyle name="Normal 3 18 2 7" xfId="13495"/>
    <cellStyle name="Normal 3 18 2 7 2" xfId="13496"/>
    <cellStyle name="Normal 3 18 2 7_Category Summary by LOB" xfId="13497"/>
    <cellStyle name="Normal 3 18 2 8" xfId="13498"/>
    <cellStyle name="Normal 3 18 2 8 2" xfId="13499"/>
    <cellStyle name="Normal 3 18 2 8_Category Summary by LOB" xfId="13500"/>
    <cellStyle name="Normal 3 18 2 9" xfId="13501"/>
    <cellStyle name="Normal 3 18 2_Category Summary by LOB" xfId="13502"/>
    <cellStyle name="Normal 3 18 3" xfId="13503"/>
    <cellStyle name="Normal 3 18 3 2" xfId="13504"/>
    <cellStyle name="Normal 3 18 3 2 2" xfId="13505"/>
    <cellStyle name="Normal 3 18 3 2_Category Summary by LOB" xfId="13506"/>
    <cellStyle name="Normal 3 18 3 3" xfId="13507"/>
    <cellStyle name="Normal 3 18 3 3 2" xfId="13508"/>
    <cellStyle name="Normal 3 18 3 3_Category Summary by LOB" xfId="13509"/>
    <cellStyle name="Normal 3 18 3 4" xfId="13510"/>
    <cellStyle name="Normal 3 18 3 4 2" xfId="13511"/>
    <cellStyle name="Normal 3 18 3 4_Category Summary by LOB" xfId="13512"/>
    <cellStyle name="Normal 3 18 3 5" xfId="13513"/>
    <cellStyle name="Normal 3 18 3 5 2" xfId="13514"/>
    <cellStyle name="Normal 3 18 3 5_Category Summary by LOB" xfId="13515"/>
    <cellStyle name="Normal 3 18 3 6" xfId="13516"/>
    <cellStyle name="Normal 3 18 3 6 2" xfId="13517"/>
    <cellStyle name="Normal 3 18 3 6_Category Summary by LOB" xfId="13518"/>
    <cellStyle name="Normal 3 18 3 7" xfId="13519"/>
    <cellStyle name="Normal 3 18 3 7 2" xfId="13520"/>
    <cellStyle name="Normal 3 18 3 7_Category Summary by LOB" xfId="13521"/>
    <cellStyle name="Normal 3 18 3 8" xfId="13522"/>
    <cellStyle name="Normal 3 18 3 8 2" xfId="13523"/>
    <cellStyle name="Normal 3 18 3 8_Category Summary by LOB" xfId="13524"/>
    <cellStyle name="Normal 3 18 3 9" xfId="13525"/>
    <cellStyle name="Normal 3 18 3_Category Summary by LOB" xfId="13526"/>
    <cellStyle name="Normal 3 18 4" xfId="13527"/>
    <cellStyle name="Normal 3 18 4 2" xfId="13528"/>
    <cellStyle name="Normal 3 18 4_Category Summary by LOB" xfId="13529"/>
    <cellStyle name="Normal 3 18 5" xfId="13530"/>
    <cellStyle name="Normal 3 18 5 2" xfId="13531"/>
    <cellStyle name="Normal 3 18 5_Category Summary by LOB" xfId="13532"/>
    <cellStyle name="Normal 3 18 6" xfId="13533"/>
    <cellStyle name="Normal 3 18 6 2" xfId="13534"/>
    <cellStyle name="Normal 3 18 6_Category Summary by LOB" xfId="13535"/>
    <cellStyle name="Normal 3 18 7" xfId="13536"/>
    <cellStyle name="Normal 3 18 7 2" xfId="13537"/>
    <cellStyle name="Normal 3 18 7_Category Summary by LOB" xfId="13538"/>
    <cellStyle name="Normal 3 18 8" xfId="13539"/>
    <cellStyle name="Normal 3 18 8 2" xfId="13540"/>
    <cellStyle name="Normal 3 18 8_Category Summary by LOB" xfId="13541"/>
    <cellStyle name="Normal 3 18 9" xfId="13542"/>
    <cellStyle name="Normal 3 18 9 2" xfId="13543"/>
    <cellStyle name="Normal 3 18 9_Category Summary by LOB" xfId="13544"/>
    <cellStyle name="Normal 3 18_Category Summary by LOB" xfId="13545"/>
    <cellStyle name="Normal 3 19" xfId="13546"/>
    <cellStyle name="Normal 3 19 10" xfId="13547"/>
    <cellStyle name="Normal 3 19 10 2" xfId="13548"/>
    <cellStyle name="Normal 3 19 10_Category Summary by LOB" xfId="13549"/>
    <cellStyle name="Normal 3 19 11" xfId="13550"/>
    <cellStyle name="Normal 3 19 2" xfId="13551"/>
    <cellStyle name="Normal 3 19 2 2" xfId="13552"/>
    <cellStyle name="Normal 3 19 2 2 2" xfId="13553"/>
    <cellStyle name="Normal 3 19 2 2_Category Summary by LOB" xfId="13554"/>
    <cellStyle name="Normal 3 19 2 3" xfId="13555"/>
    <cellStyle name="Normal 3 19 2 3 2" xfId="13556"/>
    <cellStyle name="Normal 3 19 2 3_Category Summary by LOB" xfId="13557"/>
    <cellStyle name="Normal 3 19 2 4" xfId="13558"/>
    <cellStyle name="Normal 3 19 2 4 2" xfId="13559"/>
    <cellStyle name="Normal 3 19 2 4_Category Summary by LOB" xfId="13560"/>
    <cellStyle name="Normal 3 19 2 5" xfId="13561"/>
    <cellStyle name="Normal 3 19 2 5 2" xfId="13562"/>
    <cellStyle name="Normal 3 19 2 5_Category Summary by LOB" xfId="13563"/>
    <cellStyle name="Normal 3 19 2 6" xfId="13564"/>
    <cellStyle name="Normal 3 19 2 6 2" xfId="13565"/>
    <cellStyle name="Normal 3 19 2 6_Category Summary by LOB" xfId="13566"/>
    <cellStyle name="Normal 3 19 2 7" xfId="13567"/>
    <cellStyle name="Normal 3 19 2 7 2" xfId="13568"/>
    <cellStyle name="Normal 3 19 2 7_Category Summary by LOB" xfId="13569"/>
    <cellStyle name="Normal 3 19 2 8" xfId="13570"/>
    <cellStyle name="Normal 3 19 2 8 2" xfId="13571"/>
    <cellStyle name="Normal 3 19 2 8_Category Summary by LOB" xfId="13572"/>
    <cellStyle name="Normal 3 19 2 9" xfId="13573"/>
    <cellStyle name="Normal 3 19 2_Category Summary by LOB" xfId="13574"/>
    <cellStyle name="Normal 3 19 3" xfId="13575"/>
    <cellStyle name="Normal 3 19 3 2" xfId="13576"/>
    <cellStyle name="Normal 3 19 3 2 2" xfId="13577"/>
    <cellStyle name="Normal 3 19 3 2_Category Summary by LOB" xfId="13578"/>
    <cellStyle name="Normal 3 19 3 3" xfId="13579"/>
    <cellStyle name="Normal 3 19 3 3 2" xfId="13580"/>
    <cellStyle name="Normal 3 19 3 3_Category Summary by LOB" xfId="13581"/>
    <cellStyle name="Normal 3 19 3 4" xfId="13582"/>
    <cellStyle name="Normal 3 19 3 4 2" xfId="13583"/>
    <cellStyle name="Normal 3 19 3 4_Category Summary by LOB" xfId="13584"/>
    <cellStyle name="Normal 3 19 3 5" xfId="13585"/>
    <cellStyle name="Normal 3 19 3 5 2" xfId="13586"/>
    <cellStyle name="Normal 3 19 3 5_Category Summary by LOB" xfId="13587"/>
    <cellStyle name="Normal 3 19 3 6" xfId="13588"/>
    <cellStyle name="Normal 3 19 3 6 2" xfId="13589"/>
    <cellStyle name="Normal 3 19 3 6_Category Summary by LOB" xfId="13590"/>
    <cellStyle name="Normal 3 19 3 7" xfId="13591"/>
    <cellStyle name="Normal 3 19 3 7 2" xfId="13592"/>
    <cellStyle name="Normal 3 19 3 7_Category Summary by LOB" xfId="13593"/>
    <cellStyle name="Normal 3 19 3 8" xfId="13594"/>
    <cellStyle name="Normal 3 19 3 8 2" xfId="13595"/>
    <cellStyle name="Normal 3 19 3 8_Category Summary by LOB" xfId="13596"/>
    <cellStyle name="Normal 3 19 3 9" xfId="13597"/>
    <cellStyle name="Normal 3 19 3_Category Summary by LOB" xfId="13598"/>
    <cellStyle name="Normal 3 19 4" xfId="13599"/>
    <cellStyle name="Normal 3 19 4 2" xfId="13600"/>
    <cellStyle name="Normal 3 19 4_Category Summary by LOB" xfId="13601"/>
    <cellStyle name="Normal 3 19 5" xfId="13602"/>
    <cellStyle name="Normal 3 19 5 2" xfId="13603"/>
    <cellStyle name="Normal 3 19 5_Category Summary by LOB" xfId="13604"/>
    <cellStyle name="Normal 3 19 6" xfId="13605"/>
    <cellStyle name="Normal 3 19 6 2" xfId="13606"/>
    <cellStyle name="Normal 3 19 6_Category Summary by LOB" xfId="13607"/>
    <cellStyle name="Normal 3 19 7" xfId="13608"/>
    <cellStyle name="Normal 3 19 7 2" xfId="13609"/>
    <cellStyle name="Normal 3 19 7_Category Summary by LOB" xfId="13610"/>
    <cellStyle name="Normal 3 19 8" xfId="13611"/>
    <cellStyle name="Normal 3 19 8 2" xfId="13612"/>
    <cellStyle name="Normal 3 19 8_Category Summary by LOB" xfId="13613"/>
    <cellStyle name="Normal 3 19 9" xfId="13614"/>
    <cellStyle name="Normal 3 19 9 2" xfId="13615"/>
    <cellStyle name="Normal 3 19 9_Category Summary by LOB" xfId="13616"/>
    <cellStyle name="Normal 3 19_Category Summary by LOB" xfId="13617"/>
    <cellStyle name="Normal 3 2" xfId="34"/>
    <cellStyle name="Normal 3 2 10" xfId="13618"/>
    <cellStyle name="Normal 3 2 10 10" xfId="13619"/>
    <cellStyle name="Normal 3 2 10 10 2" xfId="13620"/>
    <cellStyle name="Normal 3 2 10 10_Category Summary by LOB" xfId="13621"/>
    <cellStyle name="Normal 3 2 10 11" xfId="13622"/>
    <cellStyle name="Normal 3 2 10 2" xfId="13623"/>
    <cellStyle name="Normal 3 2 10 2 2" xfId="13624"/>
    <cellStyle name="Normal 3 2 10 2 2 2" xfId="13625"/>
    <cellStyle name="Normal 3 2 10 2 2_Category Summary by LOB" xfId="13626"/>
    <cellStyle name="Normal 3 2 10 2 3" xfId="13627"/>
    <cellStyle name="Normal 3 2 10 2 3 2" xfId="13628"/>
    <cellStyle name="Normal 3 2 10 2 3_Category Summary by LOB" xfId="13629"/>
    <cellStyle name="Normal 3 2 10 2 4" xfId="13630"/>
    <cellStyle name="Normal 3 2 10 2 4 2" xfId="13631"/>
    <cellStyle name="Normal 3 2 10 2 4_Category Summary by LOB" xfId="13632"/>
    <cellStyle name="Normal 3 2 10 2 5" xfId="13633"/>
    <cellStyle name="Normal 3 2 10 2 5 2" xfId="13634"/>
    <cellStyle name="Normal 3 2 10 2 5_Category Summary by LOB" xfId="13635"/>
    <cellStyle name="Normal 3 2 10 2 6" xfId="13636"/>
    <cellStyle name="Normal 3 2 10 2 6 2" xfId="13637"/>
    <cellStyle name="Normal 3 2 10 2 6_Category Summary by LOB" xfId="13638"/>
    <cellStyle name="Normal 3 2 10 2 7" xfId="13639"/>
    <cellStyle name="Normal 3 2 10 2 7 2" xfId="13640"/>
    <cellStyle name="Normal 3 2 10 2 7_Category Summary by LOB" xfId="13641"/>
    <cellStyle name="Normal 3 2 10 2 8" xfId="13642"/>
    <cellStyle name="Normal 3 2 10 2 8 2" xfId="13643"/>
    <cellStyle name="Normal 3 2 10 2 8_Category Summary by LOB" xfId="13644"/>
    <cellStyle name="Normal 3 2 10 2 9" xfId="13645"/>
    <cellStyle name="Normal 3 2 10 2_Category Summary by LOB" xfId="13646"/>
    <cellStyle name="Normal 3 2 10 3" xfId="13647"/>
    <cellStyle name="Normal 3 2 10 3 2" xfId="13648"/>
    <cellStyle name="Normal 3 2 10 3 2 2" xfId="13649"/>
    <cellStyle name="Normal 3 2 10 3 2_Category Summary by LOB" xfId="13650"/>
    <cellStyle name="Normal 3 2 10 3 3" xfId="13651"/>
    <cellStyle name="Normal 3 2 10 3 3 2" xfId="13652"/>
    <cellStyle name="Normal 3 2 10 3 3_Category Summary by LOB" xfId="13653"/>
    <cellStyle name="Normal 3 2 10 3 4" xfId="13654"/>
    <cellStyle name="Normal 3 2 10 3 4 2" xfId="13655"/>
    <cellStyle name="Normal 3 2 10 3 4_Category Summary by LOB" xfId="13656"/>
    <cellStyle name="Normal 3 2 10 3 5" xfId="13657"/>
    <cellStyle name="Normal 3 2 10 3 5 2" xfId="13658"/>
    <cellStyle name="Normal 3 2 10 3 5_Category Summary by LOB" xfId="13659"/>
    <cellStyle name="Normal 3 2 10 3 6" xfId="13660"/>
    <cellStyle name="Normal 3 2 10 3 6 2" xfId="13661"/>
    <cellStyle name="Normal 3 2 10 3 6_Category Summary by LOB" xfId="13662"/>
    <cellStyle name="Normal 3 2 10 3 7" xfId="13663"/>
    <cellStyle name="Normal 3 2 10 3 7 2" xfId="13664"/>
    <cellStyle name="Normal 3 2 10 3 7_Category Summary by LOB" xfId="13665"/>
    <cellStyle name="Normal 3 2 10 3 8" xfId="13666"/>
    <cellStyle name="Normal 3 2 10 3 8 2" xfId="13667"/>
    <cellStyle name="Normal 3 2 10 3 8_Category Summary by LOB" xfId="13668"/>
    <cellStyle name="Normal 3 2 10 3 9" xfId="13669"/>
    <cellStyle name="Normal 3 2 10 3_Category Summary by LOB" xfId="13670"/>
    <cellStyle name="Normal 3 2 10 4" xfId="13671"/>
    <cellStyle name="Normal 3 2 10 4 2" xfId="13672"/>
    <cellStyle name="Normal 3 2 10 4_Category Summary by LOB" xfId="13673"/>
    <cellStyle name="Normal 3 2 10 5" xfId="13674"/>
    <cellStyle name="Normal 3 2 10 5 2" xfId="13675"/>
    <cellStyle name="Normal 3 2 10 5_Category Summary by LOB" xfId="13676"/>
    <cellStyle name="Normal 3 2 10 6" xfId="13677"/>
    <cellStyle name="Normal 3 2 10 6 2" xfId="13678"/>
    <cellStyle name="Normal 3 2 10 6_Category Summary by LOB" xfId="13679"/>
    <cellStyle name="Normal 3 2 10 7" xfId="13680"/>
    <cellStyle name="Normal 3 2 10 7 2" xfId="13681"/>
    <cellStyle name="Normal 3 2 10 7_Category Summary by LOB" xfId="13682"/>
    <cellStyle name="Normal 3 2 10 8" xfId="13683"/>
    <cellStyle name="Normal 3 2 10 8 2" xfId="13684"/>
    <cellStyle name="Normal 3 2 10 8_Category Summary by LOB" xfId="13685"/>
    <cellStyle name="Normal 3 2 10 9" xfId="13686"/>
    <cellStyle name="Normal 3 2 10 9 2" xfId="13687"/>
    <cellStyle name="Normal 3 2 10 9_Category Summary by LOB" xfId="13688"/>
    <cellStyle name="Normal 3 2 10_Category Summary by LOB" xfId="13689"/>
    <cellStyle name="Normal 3 2 11" xfId="13690"/>
    <cellStyle name="Normal 3 2 11 10" xfId="13691"/>
    <cellStyle name="Normal 3 2 11 10 2" xfId="13692"/>
    <cellStyle name="Normal 3 2 11 10_Category Summary by LOB" xfId="13693"/>
    <cellStyle name="Normal 3 2 11 11" xfId="13694"/>
    <cellStyle name="Normal 3 2 11 2" xfId="13695"/>
    <cellStyle name="Normal 3 2 11 2 2" xfId="13696"/>
    <cellStyle name="Normal 3 2 11 2 2 2" xfId="13697"/>
    <cellStyle name="Normal 3 2 11 2 2_Category Summary by LOB" xfId="13698"/>
    <cellStyle name="Normal 3 2 11 2 3" xfId="13699"/>
    <cellStyle name="Normal 3 2 11 2 3 2" xfId="13700"/>
    <cellStyle name="Normal 3 2 11 2 3_Category Summary by LOB" xfId="13701"/>
    <cellStyle name="Normal 3 2 11 2 4" xfId="13702"/>
    <cellStyle name="Normal 3 2 11 2 4 2" xfId="13703"/>
    <cellStyle name="Normal 3 2 11 2 4_Category Summary by LOB" xfId="13704"/>
    <cellStyle name="Normal 3 2 11 2 5" xfId="13705"/>
    <cellStyle name="Normal 3 2 11 2 5 2" xfId="13706"/>
    <cellStyle name="Normal 3 2 11 2 5_Category Summary by LOB" xfId="13707"/>
    <cellStyle name="Normal 3 2 11 2 6" xfId="13708"/>
    <cellStyle name="Normal 3 2 11 2 6 2" xfId="13709"/>
    <cellStyle name="Normal 3 2 11 2 6_Category Summary by LOB" xfId="13710"/>
    <cellStyle name="Normal 3 2 11 2 7" xfId="13711"/>
    <cellStyle name="Normal 3 2 11 2 7 2" xfId="13712"/>
    <cellStyle name="Normal 3 2 11 2 7_Category Summary by LOB" xfId="13713"/>
    <cellStyle name="Normal 3 2 11 2 8" xfId="13714"/>
    <cellStyle name="Normal 3 2 11 2 8 2" xfId="13715"/>
    <cellStyle name="Normal 3 2 11 2 8_Category Summary by LOB" xfId="13716"/>
    <cellStyle name="Normal 3 2 11 2 9" xfId="13717"/>
    <cellStyle name="Normal 3 2 11 2_Category Summary by LOB" xfId="13718"/>
    <cellStyle name="Normal 3 2 11 3" xfId="13719"/>
    <cellStyle name="Normal 3 2 11 3 2" xfId="13720"/>
    <cellStyle name="Normal 3 2 11 3 2 2" xfId="13721"/>
    <cellStyle name="Normal 3 2 11 3 2_Category Summary by LOB" xfId="13722"/>
    <cellStyle name="Normal 3 2 11 3 3" xfId="13723"/>
    <cellStyle name="Normal 3 2 11 3 3 2" xfId="13724"/>
    <cellStyle name="Normal 3 2 11 3 3_Category Summary by LOB" xfId="13725"/>
    <cellStyle name="Normal 3 2 11 3 4" xfId="13726"/>
    <cellStyle name="Normal 3 2 11 3 4 2" xfId="13727"/>
    <cellStyle name="Normal 3 2 11 3 4_Category Summary by LOB" xfId="13728"/>
    <cellStyle name="Normal 3 2 11 3 5" xfId="13729"/>
    <cellStyle name="Normal 3 2 11 3 5 2" xfId="13730"/>
    <cellStyle name="Normal 3 2 11 3 5_Category Summary by LOB" xfId="13731"/>
    <cellStyle name="Normal 3 2 11 3 6" xfId="13732"/>
    <cellStyle name="Normal 3 2 11 3 6 2" xfId="13733"/>
    <cellStyle name="Normal 3 2 11 3 6_Category Summary by LOB" xfId="13734"/>
    <cellStyle name="Normal 3 2 11 3 7" xfId="13735"/>
    <cellStyle name="Normal 3 2 11 3 7 2" xfId="13736"/>
    <cellStyle name="Normal 3 2 11 3 7_Category Summary by LOB" xfId="13737"/>
    <cellStyle name="Normal 3 2 11 3 8" xfId="13738"/>
    <cellStyle name="Normal 3 2 11 3 8 2" xfId="13739"/>
    <cellStyle name="Normal 3 2 11 3 8_Category Summary by LOB" xfId="13740"/>
    <cellStyle name="Normal 3 2 11 3 9" xfId="13741"/>
    <cellStyle name="Normal 3 2 11 3_Category Summary by LOB" xfId="13742"/>
    <cellStyle name="Normal 3 2 11 4" xfId="13743"/>
    <cellStyle name="Normal 3 2 11 4 2" xfId="13744"/>
    <cellStyle name="Normal 3 2 11 4_Category Summary by LOB" xfId="13745"/>
    <cellStyle name="Normal 3 2 11 5" xfId="13746"/>
    <cellStyle name="Normal 3 2 11 5 2" xfId="13747"/>
    <cellStyle name="Normal 3 2 11 5_Category Summary by LOB" xfId="13748"/>
    <cellStyle name="Normal 3 2 11 6" xfId="13749"/>
    <cellStyle name="Normal 3 2 11 6 2" xfId="13750"/>
    <cellStyle name="Normal 3 2 11 6_Category Summary by LOB" xfId="13751"/>
    <cellStyle name="Normal 3 2 11 7" xfId="13752"/>
    <cellStyle name="Normal 3 2 11 7 2" xfId="13753"/>
    <cellStyle name="Normal 3 2 11 7_Category Summary by LOB" xfId="13754"/>
    <cellStyle name="Normal 3 2 11 8" xfId="13755"/>
    <cellStyle name="Normal 3 2 11 8 2" xfId="13756"/>
    <cellStyle name="Normal 3 2 11 8_Category Summary by LOB" xfId="13757"/>
    <cellStyle name="Normal 3 2 11 9" xfId="13758"/>
    <cellStyle name="Normal 3 2 11 9 2" xfId="13759"/>
    <cellStyle name="Normal 3 2 11 9_Category Summary by LOB" xfId="13760"/>
    <cellStyle name="Normal 3 2 11_Category Summary by LOB" xfId="13761"/>
    <cellStyle name="Normal 3 2 12" xfId="13762"/>
    <cellStyle name="Normal 3 2 12 10" xfId="13763"/>
    <cellStyle name="Normal 3 2 12 10 2" xfId="13764"/>
    <cellStyle name="Normal 3 2 12 10_Category Summary by LOB" xfId="13765"/>
    <cellStyle name="Normal 3 2 12 11" xfId="13766"/>
    <cellStyle name="Normal 3 2 12 2" xfId="13767"/>
    <cellStyle name="Normal 3 2 12 2 2" xfId="13768"/>
    <cellStyle name="Normal 3 2 12 2 2 2" xfId="13769"/>
    <cellStyle name="Normal 3 2 12 2 2_Category Summary by LOB" xfId="13770"/>
    <cellStyle name="Normal 3 2 12 2 3" xfId="13771"/>
    <cellStyle name="Normal 3 2 12 2 3 2" xfId="13772"/>
    <cellStyle name="Normal 3 2 12 2 3_Category Summary by LOB" xfId="13773"/>
    <cellStyle name="Normal 3 2 12 2 4" xfId="13774"/>
    <cellStyle name="Normal 3 2 12 2 4 2" xfId="13775"/>
    <cellStyle name="Normal 3 2 12 2 4_Category Summary by LOB" xfId="13776"/>
    <cellStyle name="Normal 3 2 12 2 5" xfId="13777"/>
    <cellStyle name="Normal 3 2 12 2 5 2" xfId="13778"/>
    <cellStyle name="Normal 3 2 12 2 5_Category Summary by LOB" xfId="13779"/>
    <cellStyle name="Normal 3 2 12 2 6" xfId="13780"/>
    <cellStyle name="Normal 3 2 12 2 6 2" xfId="13781"/>
    <cellStyle name="Normal 3 2 12 2 6_Category Summary by LOB" xfId="13782"/>
    <cellStyle name="Normal 3 2 12 2 7" xfId="13783"/>
    <cellStyle name="Normal 3 2 12 2 7 2" xfId="13784"/>
    <cellStyle name="Normal 3 2 12 2 7_Category Summary by LOB" xfId="13785"/>
    <cellStyle name="Normal 3 2 12 2 8" xfId="13786"/>
    <cellStyle name="Normal 3 2 12 2 8 2" xfId="13787"/>
    <cellStyle name="Normal 3 2 12 2 8_Category Summary by LOB" xfId="13788"/>
    <cellStyle name="Normal 3 2 12 2 9" xfId="13789"/>
    <cellStyle name="Normal 3 2 12 2_Category Summary by LOB" xfId="13790"/>
    <cellStyle name="Normal 3 2 12 3" xfId="13791"/>
    <cellStyle name="Normal 3 2 12 3 2" xfId="13792"/>
    <cellStyle name="Normal 3 2 12 3 2 2" xfId="13793"/>
    <cellStyle name="Normal 3 2 12 3 2_Category Summary by LOB" xfId="13794"/>
    <cellStyle name="Normal 3 2 12 3 3" xfId="13795"/>
    <cellStyle name="Normal 3 2 12 3 3 2" xfId="13796"/>
    <cellStyle name="Normal 3 2 12 3 3_Category Summary by LOB" xfId="13797"/>
    <cellStyle name="Normal 3 2 12 3 4" xfId="13798"/>
    <cellStyle name="Normal 3 2 12 3 4 2" xfId="13799"/>
    <cellStyle name="Normal 3 2 12 3 4_Category Summary by LOB" xfId="13800"/>
    <cellStyle name="Normal 3 2 12 3 5" xfId="13801"/>
    <cellStyle name="Normal 3 2 12 3 5 2" xfId="13802"/>
    <cellStyle name="Normal 3 2 12 3 5_Category Summary by LOB" xfId="13803"/>
    <cellStyle name="Normal 3 2 12 3 6" xfId="13804"/>
    <cellStyle name="Normal 3 2 12 3 6 2" xfId="13805"/>
    <cellStyle name="Normal 3 2 12 3 6_Category Summary by LOB" xfId="13806"/>
    <cellStyle name="Normal 3 2 12 3 7" xfId="13807"/>
    <cellStyle name="Normal 3 2 12 3 7 2" xfId="13808"/>
    <cellStyle name="Normal 3 2 12 3 7_Category Summary by LOB" xfId="13809"/>
    <cellStyle name="Normal 3 2 12 3 8" xfId="13810"/>
    <cellStyle name="Normal 3 2 12 3 8 2" xfId="13811"/>
    <cellStyle name="Normal 3 2 12 3 8_Category Summary by LOB" xfId="13812"/>
    <cellStyle name="Normal 3 2 12 3 9" xfId="13813"/>
    <cellStyle name="Normal 3 2 12 3_Category Summary by LOB" xfId="13814"/>
    <cellStyle name="Normal 3 2 12 4" xfId="13815"/>
    <cellStyle name="Normal 3 2 12 4 2" xfId="13816"/>
    <cellStyle name="Normal 3 2 12 4_Category Summary by LOB" xfId="13817"/>
    <cellStyle name="Normal 3 2 12 5" xfId="13818"/>
    <cellStyle name="Normal 3 2 12 5 2" xfId="13819"/>
    <cellStyle name="Normal 3 2 12 5_Category Summary by LOB" xfId="13820"/>
    <cellStyle name="Normal 3 2 12 6" xfId="13821"/>
    <cellStyle name="Normal 3 2 12 6 2" xfId="13822"/>
    <cellStyle name="Normal 3 2 12 6_Category Summary by LOB" xfId="13823"/>
    <cellStyle name="Normal 3 2 12 7" xfId="13824"/>
    <cellStyle name="Normal 3 2 12 7 2" xfId="13825"/>
    <cellStyle name="Normal 3 2 12 7_Category Summary by LOB" xfId="13826"/>
    <cellStyle name="Normal 3 2 12 8" xfId="13827"/>
    <cellStyle name="Normal 3 2 12 8 2" xfId="13828"/>
    <cellStyle name="Normal 3 2 12 8_Category Summary by LOB" xfId="13829"/>
    <cellStyle name="Normal 3 2 12 9" xfId="13830"/>
    <cellStyle name="Normal 3 2 12 9 2" xfId="13831"/>
    <cellStyle name="Normal 3 2 12 9_Category Summary by LOB" xfId="13832"/>
    <cellStyle name="Normal 3 2 12_Category Summary by LOB" xfId="13833"/>
    <cellStyle name="Normal 3 2 13" xfId="13834"/>
    <cellStyle name="Normal 3 2 13 10" xfId="13835"/>
    <cellStyle name="Normal 3 2 13 10 2" xfId="13836"/>
    <cellStyle name="Normal 3 2 13 10_Category Summary by LOB" xfId="13837"/>
    <cellStyle name="Normal 3 2 13 11" xfId="13838"/>
    <cellStyle name="Normal 3 2 13 2" xfId="13839"/>
    <cellStyle name="Normal 3 2 13 2 2" xfId="13840"/>
    <cellStyle name="Normal 3 2 13 2 2 2" xfId="13841"/>
    <cellStyle name="Normal 3 2 13 2 2_Category Summary by LOB" xfId="13842"/>
    <cellStyle name="Normal 3 2 13 2 3" xfId="13843"/>
    <cellStyle name="Normal 3 2 13 2 3 2" xfId="13844"/>
    <cellStyle name="Normal 3 2 13 2 3_Category Summary by LOB" xfId="13845"/>
    <cellStyle name="Normal 3 2 13 2 4" xfId="13846"/>
    <cellStyle name="Normal 3 2 13 2 4 2" xfId="13847"/>
    <cellStyle name="Normal 3 2 13 2 4_Category Summary by LOB" xfId="13848"/>
    <cellStyle name="Normal 3 2 13 2 5" xfId="13849"/>
    <cellStyle name="Normal 3 2 13 2 5 2" xfId="13850"/>
    <cellStyle name="Normal 3 2 13 2 5_Category Summary by LOB" xfId="13851"/>
    <cellStyle name="Normal 3 2 13 2 6" xfId="13852"/>
    <cellStyle name="Normal 3 2 13 2 6 2" xfId="13853"/>
    <cellStyle name="Normal 3 2 13 2 6_Category Summary by LOB" xfId="13854"/>
    <cellStyle name="Normal 3 2 13 2 7" xfId="13855"/>
    <cellStyle name="Normal 3 2 13 2 7 2" xfId="13856"/>
    <cellStyle name="Normal 3 2 13 2 7_Category Summary by LOB" xfId="13857"/>
    <cellStyle name="Normal 3 2 13 2 8" xfId="13858"/>
    <cellStyle name="Normal 3 2 13 2 8 2" xfId="13859"/>
    <cellStyle name="Normal 3 2 13 2 8_Category Summary by LOB" xfId="13860"/>
    <cellStyle name="Normal 3 2 13 2 9" xfId="13861"/>
    <cellStyle name="Normal 3 2 13 2_Category Summary by LOB" xfId="13862"/>
    <cellStyle name="Normal 3 2 13 3" xfId="13863"/>
    <cellStyle name="Normal 3 2 13 3 2" xfId="13864"/>
    <cellStyle name="Normal 3 2 13 3 2 2" xfId="13865"/>
    <cellStyle name="Normal 3 2 13 3 2_Category Summary by LOB" xfId="13866"/>
    <cellStyle name="Normal 3 2 13 3 3" xfId="13867"/>
    <cellStyle name="Normal 3 2 13 3 3 2" xfId="13868"/>
    <cellStyle name="Normal 3 2 13 3 3_Category Summary by LOB" xfId="13869"/>
    <cellStyle name="Normal 3 2 13 3 4" xfId="13870"/>
    <cellStyle name="Normal 3 2 13 3 4 2" xfId="13871"/>
    <cellStyle name="Normal 3 2 13 3 4_Category Summary by LOB" xfId="13872"/>
    <cellStyle name="Normal 3 2 13 3 5" xfId="13873"/>
    <cellStyle name="Normal 3 2 13 3 5 2" xfId="13874"/>
    <cellStyle name="Normal 3 2 13 3 5_Category Summary by LOB" xfId="13875"/>
    <cellStyle name="Normal 3 2 13 3 6" xfId="13876"/>
    <cellStyle name="Normal 3 2 13 3 6 2" xfId="13877"/>
    <cellStyle name="Normal 3 2 13 3 6_Category Summary by LOB" xfId="13878"/>
    <cellStyle name="Normal 3 2 13 3 7" xfId="13879"/>
    <cellStyle name="Normal 3 2 13 3 7 2" xfId="13880"/>
    <cellStyle name="Normal 3 2 13 3 7_Category Summary by LOB" xfId="13881"/>
    <cellStyle name="Normal 3 2 13 3 8" xfId="13882"/>
    <cellStyle name="Normal 3 2 13 3 8 2" xfId="13883"/>
    <cellStyle name="Normal 3 2 13 3 8_Category Summary by LOB" xfId="13884"/>
    <cellStyle name="Normal 3 2 13 3 9" xfId="13885"/>
    <cellStyle name="Normal 3 2 13 3_Category Summary by LOB" xfId="13886"/>
    <cellStyle name="Normal 3 2 13 4" xfId="13887"/>
    <cellStyle name="Normal 3 2 13 4 2" xfId="13888"/>
    <cellStyle name="Normal 3 2 13 4_Category Summary by LOB" xfId="13889"/>
    <cellStyle name="Normal 3 2 13 5" xfId="13890"/>
    <cellStyle name="Normal 3 2 13 5 2" xfId="13891"/>
    <cellStyle name="Normal 3 2 13 5_Category Summary by LOB" xfId="13892"/>
    <cellStyle name="Normal 3 2 13 6" xfId="13893"/>
    <cellStyle name="Normal 3 2 13 6 2" xfId="13894"/>
    <cellStyle name="Normal 3 2 13 6_Category Summary by LOB" xfId="13895"/>
    <cellStyle name="Normal 3 2 13 7" xfId="13896"/>
    <cellStyle name="Normal 3 2 13 7 2" xfId="13897"/>
    <cellStyle name="Normal 3 2 13 7_Category Summary by LOB" xfId="13898"/>
    <cellStyle name="Normal 3 2 13 8" xfId="13899"/>
    <cellStyle name="Normal 3 2 13 8 2" xfId="13900"/>
    <cellStyle name="Normal 3 2 13 8_Category Summary by LOB" xfId="13901"/>
    <cellStyle name="Normal 3 2 13 9" xfId="13902"/>
    <cellStyle name="Normal 3 2 13 9 2" xfId="13903"/>
    <cellStyle name="Normal 3 2 13 9_Category Summary by LOB" xfId="13904"/>
    <cellStyle name="Normal 3 2 13_Category Summary by LOB" xfId="13905"/>
    <cellStyle name="Normal 3 2 14" xfId="13906"/>
    <cellStyle name="Normal 3 2 14 10" xfId="13907"/>
    <cellStyle name="Normal 3 2 14 10 2" xfId="13908"/>
    <cellStyle name="Normal 3 2 14 10_Category Summary by LOB" xfId="13909"/>
    <cellStyle name="Normal 3 2 14 11" xfId="13910"/>
    <cellStyle name="Normal 3 2 14 2" xfId="13911"/>
    <cellStyle name="Normal 3 2 14 2 2" xfId="13912"/>
    <cellStyle name="Normal 3 2 14 2 2 2" xfId="13913"/>
    <cellStyle name="Normal 3 2 14 2 2_Category Summary by LOB" xfId="13914"/>
    <cellStyle name="Normal 3 2 14 2 3" xfId="13915"/>
    <cellStyle name="Normal 3 2 14 2 3 2" xfId="13916"/>
    <cellStyle name="Normal 3 2 14 2 3_Category Summary by LOB" xfId="13917"/>
    <cellStyle name="Normal 3 2 14 2 4" xfId="13918"/>
    <cellStyle name="Normal 3 2 14 2 4 2" xfId="13919"/>
    <cellStyle name="Normal 3 2 14 2 4_Category Summary by LOB" xfId="13920"/>
    <cellStyle name="Normal 3 2 14 2 5" xfId="13921"/>
    <cellStyle name="Normal 3 2 14 2 5 2" xfId="13922"/>
    <cellStyle name="Normal 3 2 14 2 5_Category Summary by LOB" xfId="13923"/>
    <cellStyle name="Normal 3 2 14 2 6" xfId="13924"/>
    <cellStyle name="Normal 3 2 14 2 6 2" xfId="13925"/>
    <cellStyle name="Normal 3 2 14 2 6_Category Summary by LOB" xfId="13926"/>
    <cellStyle name="Normal 3 2 14 2 7" xfId="13927"/>
    <cellStyle name="Normal 3 2 14 2 7 2" xfId="13928"/>
    <cellStyle name="Normal 3 2 14 2 7_Category Summary by LOB" xfId="13929"/>
    <cellStyle name="Normal 3 2 14 2 8" xfId="13930"/>
    <cellStyle name="Normal 3 2 14 2 8 2" xfId="13931"/>
    <cellStyle name="Normal 3 2 14 2 8_Category Summary by LOB" xfId="13932"/>
    <cellStyle name="Normal 3 2 14 2 9" xfId="13933"/>
    <cellStyle name="Normal 3 2 14 2_Category Summary by LOB" xfId="13934"/>
    <cellStyle name="Normal 3 2 14 3" xfId="13935"/>
    <cellStyle name="Normal 3 2 14 3 2" xfId="13936"/>
    <cellStyle name="Normal 3 2 14 3 2 2" xfId="13937"/>
    <cellStyle name="Normal 3 2 14 3 2_Category Summary by LOB" xfId="13938"/>
    <cellStyle name="Normal 3 2 14 3 3" xfId="13939"/>
    <cellStyle name="Normal 3 2 14 3 3 2" xfId="13940"/>
    <cellStyle name="Normal 3 2 14 3 3_Category Summary by LOB" xfId="13941"/>
    <cellStyle name="Normal 3 2 14 3 4" xfId="13942"/>
    <cellStyle name="Normal 3 2 14 3 4 2" xfId="13943"/>
    <cellStyle name="Normal 3 2 14 3 4_Category Summary by LOB" xfId="13944"/>
    <cellStyle name="Normal 3 2 14 3 5" xfId="13945"/>
    <cellStyle name="Normal 3 2 14 3 5 2" xfId="13946"/>
    <cellStyle name="Normal 3 2 14 3 5_Category Summary by LOB" xfId="13947"/>
    <cellStyle name="Normal 3 2 14 3 6" xfId="13948"/>
    <cellStyle name="Normal 3 2 14 3 6 2" xfId="13949"/>
    <cellStyle name="Normal 3 2 14 3 6_Category Summary by LOB" xfId="13950"/>
    <cellStyle name="Normal 3 2 14 3 7" xfId="13951"/>
    <cellStyle name="Normal 3 2 14 3 7 2" xfId="13952"/>
    <cellStyle name="Normal 3 2 14 3 7_Category Summary by LOB" xfId="13953"/>
    <cellStyle name="Normal 3 2 14 3 8" xfId="13954"/>
    <cellStyle name="Normal 3 2 14 3 8 2" xfId="13955"/>
    <cellStyle name="Normal 3 2 14 3 8_Category Summary by LOB" xfId="13956"/>
    <cellStyle name="Normal 3 2 14 3 9" xfId="13957"/>
    <cellStyle name="Normal 3 2 14 3_Category Summary by LOB" xfId="13958"/>
    <cellStyle name="Normal 3 2 14 4" xfId="13959"/>
    <cellStyle name="Normal 3 2 14 4 2" xfId="13960"/>
    <cellStyle name="Normal 3 2 14 4_Category Summary by LOB" xfId="13961"/>
    <cellStyle name="Normal 3 2 14 5" xfId="13962"/>
    <cellStyle name="Normal 3 2 14 5 2" xfId="13963"/>
    <cellStyle name="Normal 3 2 14 5_Category Summary by LOB" xfId="13964"/>
    <cellStyle name="Normal 3 2 14 6" xfId="13965"/>
    <cellStyle name="Normal 3 2 14 6 2" xfId="13966"/>
    <cellStyle name="Normal 3 2 14 6_Category Summary by LOB" xfId="13967"/>
    <cellStyle name="Normal 3 2 14 7" xfId="13968"/>
    <cellStyle name="Normal 3 2 14 7 2" xfId="13969"/>
    <cellStyle name="Normal 3 2 14 7_Category Summary by LOB" xfId="13970"/>
    <cellStyle name="Normal 3 2 14 8" xfId="13971"/>
    <cellStyle name="Normal 3 2 14 8 2" xfId="13972"/>
    <cellStyle name="Normal 3 2 14 8_Category Summary by LOB" xfId="13973"/>
    <cellStyle name="Normal 3 2 14 9" xfId="13974"/>
    <cellStyle name="Normal 3 2 14 9 2" xfId="13975"/>
    <cellStyle name="Normal 3 2 14 9_Category Summary by LOB" xfId="13976"/>
    <cellStyle name="Normal 3 2 14_Category Summary by LOB" xfId="13977"/>
    <cellStyle name="Normal 3 2 15" xfId="13978"/>
    <cellStyle name="Normal 3 2 15 10" xfId="13979"/>
    <cellStyle name="Normal 3 2 15 10 2" xfId="13980"/>
    <cellStyle name="Normal 3 2 15 10_Category Summary by LOB" xfId="13981"/>
    <cellStyle name="Normal 3 2 15 11" xfId="13982"/>
    <cellStyle name="Normal 3 2 15 2" xfId="13983"/>
    <cellStyle name="Normal 3 2 15 2 2" xfId="13984"/>
    <cellStyle name="Normal 3 2 15 2 2 2" xfId="13985"/>
    <cellStyle name="Normal 3 2 15 2 2_Category Summary by LOB" xfId="13986"/>
    <cellStyle name="Normal 3 2 15 2 3" xfId="13987"/>
    <cellStyle name="Normal 3 2 15 2 3 2" xfId="13988"/>
    <cellStyle name="Normal 3 2 15 2 3_Category Summary by LOB" xfId="13989"/>
    <cellStyle name="Normal 3 2 15 2 4" xfId="13990"/>
    <cellStyle name="Normal 3 2 15 2 4 2" xfId="13991"/>
    <cellStyle name="Normal 3 2 15 2 4_Category Summary by LOB" xfId="13992"/>
    <cellStyle name="Normal 3 2 15 2 5" xfId="13993"/>
    <cellStyle name="Normal 3 2 15 2 5 2" xfId="13994"/>
    <cellStyle name="Normal 3 2 15 2 5_Category Summary by LOB" xfId="13995"/>
    <cellStyle name="Normal 3 2 15 2 6" xfId="13996"/>
    <cellStyle name="Normal 3 2 15 2 6 2" xfId="13997"/>
    <cellStyle name="Normal 3 2 15 2 6_Category Summary by LOB" xfId="13998"/>
    <cellStyle name="Normal 3 2 15 2 7" xfId="13999"/>
    <cellStyle name="Normal 3 2 15 2 7 2" xfId="14000"/>
    <cellStyle name="Normal 3 2 15 2 7_Category Summary by LOB" xfId="14001"/>
    <cellStyle name="Normal 3 2 15 2 8" xfId="14002"/>
    <cellStyle name="Normal 3 2 15 2 8 2" xfId="14003"/>
    <cellStyle name="Normal 3 2 15 2 8_Category Summary by LOB" xfId="14004"/>
    <cellStyle name="Normal 3 2 15 2 9" xfId="14005"/>
    <cellStyle name="Normal 3 2 15 2_Category Summary by LOB" xfId="14006"/>
    <cellStyle name="Normal 3 2 15 3" xfId="14007"/>
    <cellStyle name="Normal 3 2 15 3 2" xfId="14008"/>
    <cellStyle name="Normal 3 2 15 3 2 2" xfId="14009"/>
    <cellStyle name="Normal 3 2 15 3 2_Category Summary by LOB" xfId="14010"/>
    <cellStyle name="Normal 3 2 15 3 3" xfId="14011"/>
    <cellStyle name="Normal 3 2 15 3 3 2" xfId="14012"/>
    <cellStyle name="Normal 3 2 15 3 3_Category Summary by LOB" xfId="14013"/>
    <cellStyle name="Normal 3 2 15 3 4" xfId="14014"/>
    <cellStyle name="Normal 3 2 15 3 4 2" xfId="14015"/>
    <cellStyle name="Normal 3 2 15 3 4_Category Summary by LOB" xfId="14016"/>
    <cellStyle name="Normal 3 2 15 3 5" xfId="14017"/>
    <cellStyle name="Normal 3 2 15 3 5 2" xfId="14018"/>
    <cellStyle name="Normal 3 2 15 3 5_Category Summary by LOB" xfId="14019"/>
    <cellStyle name="Normal 3 2 15 3 6" xfId="14020"/>
    <cellStyle name="Normal 3 2 15 3 6 2" xfId="14021"/>
    <cellStyle name="Normal 3 2 15 3 6_Category Summary by LOB" xfId="14022"/>
    <cellStyle name="Normal 3 2 15 3 7" xfId="14023"/>
    <cellStyle name="Normal 3 2 15 3 7 2" xfId="14024"/>
    <cellStyle name="Normal 3 2 15 3 7_Category Summary by LOB" xfId="14025"/>
    <cellStyle name="Normal 3 2 15 3 8" xfId="14026"/>
    <cellStyle name="Normal 3 2 15 3 8 2" xfId="14027"/>
    <cellStyle name="Normal 3 2 15 3 8_Category Summary by LOB" xfId="14028"/>
    <cellStyle name="Normal 3 2 15 3 9" xfId="14029"/>
    <cellStyle name="Normal 3 2 15 3_Category Summary by LOB" xfId="14030"/>
    <cellStyle name="Normal 3 2 15 4" xfId="14031"/>
    <cellStyle name="Normal 3 2 15 4 2" xfId="14032"/>
    <cellStyle name="Normal 3 2 15 4_Category Summary by LOB" xfId="14033"/>
    <cellStyle name="Normal 3 2 15 5" xfId="14034"/>
    <cellStyle name="Normal 3 2 15 5 2" xfId="14035"/>
    <cellStyle name="Normal 3 2 15 5_Category Summary by LOB" xfId="14036"/>
    <cellStyle name="Normal 3 2 15 6" xfId="14037"/>
    <cellStyle name="Normal 3 2 15 6 2" xfId="14038"/>
    <cellStyle name="Normal 3 2 15 6_Category Summary by LOB" xfId="14039"/>
    <cellStyle name="Normal 3 2 15 7" xfId="14040"/>
    <cellStyle name="Normal 3 2 15 7 2" xfId="14041"/>
    <cellStyle name="Normal 3 2 15 7_Category Summary by LOB" xfId="14042"/>
    <cellStyle name="Normal 3 2 15 8" xfId="14043"/>
    <cellStyle name="Normal 3 2 15 8 2" xfId="14044"/>
    <cellStyle name="Normal 3 2 15 8_Category Summary by LOB" xfId="14045"/>
    <cellStyle name="Normal 3 2 15 9" xfId="14046"/>
    <cellStyle name="Normal 3 2 15 9 2" xfId="14047"/>
    <cellStyle name="Normal 3 2 15 9_Category Summary by LOB" xfId="14048"/>
    <cellStyle name="Normal 3 2 15_Category Summary by LOB" xfId="14049"/>
    <cellStyle name="Normal 3 2 16" xfId="14050"/>
    <cellStyle name="Normal 3 2 16 10" xfId="14051"/>
    <cellStyle name="Normal 3 2 16 10 2" xfId="14052"/>
    <cellStyle name="Normal 3 2 16 10_Category Summary by LOB" xfId="14053"/>
    <cellStyle name="Normal 3 2 16 11" xfId="14054"/>
    <cellStyle name="Normal 3 2 16 2" xfId="14055"/>
    <cellStyle name="Normal 3 2 16 2 2" xfId="14056"/>
    <cellStyle name="Normal 3 2 16 2 2 2" xfId="14057"/>
    <cellStyle name="Normal 3 2 16 2 2_Category Summary by LOB" xfId="14058"/>
    <cellStyle name="Normal 3 2 16 2 3" xfId="14059"/>
    <cellStyle name="Normal 3 2 16 2 3 2" xfId="14060"/>
    <cellStyle name="Normal 3 2 16 2 3_Category Summary by LOB" xfId="14061"/>
    <cellStyle name="Normal 3 2 16 2 4" xfId="14062"/>
    <cellStyle name="Normal 3 2 16 2 4 2" xfId="14063"/>
    <cellStyle name="Normal 3 2 16 2 4_Category Summary by LOB" xfId="14064"/>
    <cellStyle name="Normal 3 2 16 2 5" xfId="14065"/>
    <cellStyle name="Normal 3 2 16 2 5 2" xfId="14066"/>
    <cellStyle name="Normal 3 2 16 2 5_Category Summary by LOB" xfId="14067"/>
    <cellStyle name="Normal 3 2 16 2 6" xfId="14068"/>
    <cellStyle name="Normal 3 2 16 2 6 2" xfId="14069"/>
    <cellStyle name="Normal 3 2 16 2 6_Category Summary by LOB" xfId="14070"/>
    <cellStyle name="Normal 3 2 16 2 7" xfId="14071"/>
    <cellStyle name="Normal 3 2 16 2 7 2" xfId="14072"/>
    <cellStyle name="Normal 3 2 16 2 7_Category Summary by LOB" xfId="14073"/>
    <cellStyle name="Normal 3 2 16 2 8" xfId="14074"/>
    <cellStyle name="Normal 3 2 16 2 8 2" xfId="14075"/>
    <cellStyle name="Normal 3 2 16 2 8_Category Summary by LOB" xfId="14076"/>
    <cellStyle name="Normal 3 2 16 2 9" xfId="14077"/>
    <cellStyle name="Normal 3 2 16 2_Category Summary by LOB" xfId="14078"/>
    <cellStyle name="Normal 3 2 16 3" xfId="14079"/>
    <cellStyle name="Normal 3 2 16 3 2" xfId="14080"/>
    <cellStyle name="Normal 3 2 16 3 2 2" xfId="14081"/>
    <cellStyle name="Normal 3 2 16 3 2_Category Summary by LOB" xfId="14082"/>
    <cellStyle name="Normal 3 2 16 3 3" xfId="14083"/>
    <cellStyle name="Normal 3 2 16 3 3 2" xfId="14084"/>
    <cellStyle name="Normal 3 2 16 3 3_Category Summary by LOB" xfId="14085"/>
    <cellStyle name="Normal 3 2 16 3 4" xfId="14086"/>
    <cellStyle name="Normal 3 2 16 3 4 2" xfId="14087"/>
    <cellStyle name="Normal 3 2 16 3 4_Category Summary by LOB" xfId="14088"/>
    <cellStyle name="Normal 3 2 16 3 5" xfId="14089"/>
    <cellStyle name="Normal 3 2 16 3 5 2" xfId="14090"/>
    <cellStyle name="Normal 3 2 16 3 5_Category Summary by LOB" xfId="14091"/>
    <cellStyle name="Normal 3 2 16 3 6" xfId="14092"/>
    <cellStyle name="Normal 3 2 16 3 6 2" xfId="14093"/>
    <cellStyle name="Normal 3 2 16 3 6_Category Summary by LOB" xfId="14094"/>
    <cellStyle name="Normal 3 2 16 3 7" xfId="14095"/>
    <cellStyle name="Normal 3 2 16 3 7 2" xfId="14096"/>
    <cellStyle name="Normal 3 2 16 3 7_Category Summary by LOB" xfId="14097"/>
    <cellStyle name="Normal 3 2 16 3 8" xfId="14098"/>
    <cellStyle name="Normal 3 2 16 3 8 2" xfId="14099"/>
    <cellStyle name="Normal 3 2 16 3 8_Category Summary by LOB" xfId="14100"/>
    <cellStyle name="Normal 3 2 16 3 9" xfId="14101"/>
    <cellStyle name="Normal 3 2 16 3_Category Summary by LOB" xfId="14102"/>
    <cellStyle name="Normal 3 2 16 4" xfId="14103"/>
    <cellStyle name="Normal 3 2 16 4 2" xfId="14104"/>
    <cellStyle name="Normal 3 2 16 4_Category Summary by LOB" xfId="14105"/>
    <cellStyle name="Normal 3 2 16 5" xfId="14106"/>
    <cellStyle name="Normal 3 2 16 5 2" xfId="14107"/>
    <cellStyle name="Normal 3 2 16 5_Category Summary by LOB" xfId="14108"/>
    <cellStyle name="Normal 3 2 16 6" xfId="14109"/>
    <cellStyle name="Normal 3 2 16 6 2" xfId="14110"/>
    <cellStyle name="Normal 3 2 16 6_Category Summary by LOB" xfId="14111"/>
    <cellStyle name="Normal 3 2 16 7" xfId="14112"/>
    <cellStyle name="Normal 3 2 16 7 2" xfId="14113"/>
    <cellStyle name="Normal 3 2 16 7_Category Summary by LOB" xfId="14114"/>
    <cellStyle name="Normal 3 2 16 8" xfId="14115"/>
    <cellStyle name="Normal 3 2 16 8 2" xfId="14116"/>
    <cellStyle name="Normal 3 2 16 8_Category Summary by LOB" xfId="14117"/>
    <cellStyle name="Normal 3 2 16 9" xfId="14118"/>
    <cellStyle name="Normal 3 2 16 9 2" xfId="14119"/>
    <cellStyle name="Normal 3 2 16 9_Category Summary by LOB" xfId="14120"/>
    <cellStyle name="Normal 3 2 16_Category Summary by LOB" xfId="14121"/>
    <cellStyle name="Normal 3 2 17" xfId="14122"/>
    <cellStyle name="Normal 3 2 17 10" xfId="14123"/>
    <cellStyle name="Normal 3 2 17 10 2" xfId="14124"/>
    <cellStyle name="Normal 3 2 17 10_Category Summary by LOB" xfId="14125"/>
    <cellStyle name="Normal 3 2 17 11" xfId="14126"/>
    <cellStyle name="Normal 3 2 17 2" xfId="14127"/>
    <cellStyle name="Normal 3 2 17 2 2" xfId="14128"/>
    <cellStyle name="Normal 3 2 17 2 2 2" xfId="14129"/>
    <cellStyle name="Normal 3 2 17 2 2_Category Summary by LOB" xfId="14130"/>
    <cellStyle name="Normal 3 2 17 2 3" xfId="14131"/>
    <cellStyle name="Normal 3 2 17 2 3 2" xfId="14132"/>
    <cellStyle name="Normal 3 2 17 2 3_Category Summary by LOB" xfId="14133"/>
    <cellStyle name="Normal 3 2 17 2 4" xfId="14134"/>
    <cellStyle name="Normal 3 2 17 2 4 2" xfId="14135"/>
    <cellStyle name="Normal 3 2 17 2 4_Category Summary by LOB" xfId="14136"/>
    <cellStyle name="Normal 3 2 17 2 5" xfId="14137"/>
    <cellStyle name="Normal 3 2 17 2 5 2" xfId="14138"/>
    <cellStyle name="Normal 3 2 17 2 5_Category Summary by LOB" xfId="14139"/>
    <cellStyle name="Normal 3 2 17 2 6" xfId="14140"/>
    <cellStyle name="Normal 3 2 17 2 6 2" xfId="14141"/>
    <cellStyle name="Normal 3 2 17 2 6_Category Summary by LOB" xfId="14142"/>
    <cellStyle name="Normal 3 2 17 2 7" xfId="14143"/>
    <cellStyle name="Normal 3 2 17 2 7 2" xfId="14144"/>
    <cellStyle name="Normal 3 2 17 2 7_Category Summary by LOB" xfId="14145"/>
    <cellStyle name="Normal 3 2 17 2 8" xfId="14146"/>
    <cellStyle name="Normal 3 2 17 2 8 2" xfId="14147"/>
    <cellStyle name="Normal 3 2 17 2 8_Category Summary by LOB" xfId="14148"/>
    <cellStyle name="Normal 3 2 17 2 9" xfId="14149"/>
    <cellStyle name="Normal 3 2 17 2_Category Summary by LOB" xfId="14150"/>
    <cellStyle name="Normal 3 2 17 3" xfId="14151"/>
    <cellStyle name="Normal 3 2 17 3 2" xfId="14152"/>
    <cellStyle name="Normal 3 2 17 3 2 2" xfId="14153"/>
    <cellStyle name="Normal 3 2 17 3 2_Category Summary by LOB" xfId="14154"/>
    <cellStyle name="Normal 3 2 17 3 3" xfId="14155"/>
    <cellStyle name="Normal 3 2 17 3 3 2" xfId="14156"/>
    <cellStyle name="Normal 3 2 17 3 3_Category Summary by LOB" xfId="14157"/>
    <cellStyle name="Normal 3 2 17 3 4" xfId="14158"/>
    <cellStyle name="Normal 3 2 17 3 4 2" xfId="14159"/>
    <cellStyle name="Normal 3 2 17 3 4_Category Summary by LOB" xfId="14160"/>
    <cellStyle name="Normal 3 2 17 3 5" xfId="14161"/>
    <cellStyle name="Normal 3 2 17 3 5 2" xfId="14162"/>
    <cellStyle name="Normal 3 2 17 3 5_Category Summary by LOB" xfId="14163"/>
    <cellStyle name="Normal 3 2 17 3 6" xfId="14164"/>
    <cellStyle name="Normal 3 2 17 3 6 2" xfId="14165"/>
    <cellStyle name="Normal 3 2 17 3 6_Category Summary by LOB" xfId="14166"/>
    <cellStyle name="Normal 3 2 17 3 7" xfId="14167"/>
    <cellStyle name="Normal 3 2 17 3 7 2" xfId="14168"/>
    <cellStyle name="Normal 3 2 17 3 7_Category Summary by LOB" xfId="14169"/>
    <cellStyle name="Normal 3 2 17 3 8" xfId="14170"/>
    <cellStyle name="Normal 3 2 17 3 8 2" xfId="14171"/>
    <cellStyle name="Normal 3 2 17 3 8_Category Summary by LOB" xfId="14172"/>
    <cellStyle name="Normal 3 2 17 3 9" xfId="14173"/>
    <cellStyle name="Normal 3 2 17 3_Category Summary by LOB" xfId="14174"/>
    <cellStyle name="Normal 3 2 17 4" xfId="14175"/>
    <cellStyle name="Normal 3 2 17 4 2" xfId="14176"/>
    <cellStyle name="Normal 3 2 17 4_Category Summary by LOB" xfId="14177"/>
    <cellStyle name="Normal 3 2 17 5" xfId="14178"/>
    <cellStyle name="Normal 3 2 17 5 2" xfId="14179"/>
    <cellStyle name="Normal 3 2 17 5_Category Summary by LOB" xfId="14180"/>
    <cellStyle name="Normal 3 2 17 6" xfId="14181"/>
    <cellStyle name="Normal 3 2 17 6 2" xfId="14182"/>
    <cellStyle name="Normal 3 2 17 6_Category Summary by LOB" xfId="14183"/>
    <cellStyle name="Normal 3 2 17 7" xfId="14184"/>
    <cellStyle name="Normal 3 2 17 7 2" xfId="14185"/>
    <cellStyle name="Normal 3 2 17 7_Category Summary by LOB" xfId="14186"/>
    <cellStyle name="Normal 3 2 17 8" xfId="14187"/>
    <cellStyle name="Normal 3 2 17 8 2" xfId="14188"/>
    <cellStyle name="Normal 3 2 17 8_Category Summary by LOB" xfId="14189"/>
    <cellStyle name="Normal 3 2 17 9" xfId="14190"/>
    <cellStyle name="Normal 3 2 17 9 2" xfId="14191"/>
    <cellStyle name="Normal 3 2 17 9_Category Summary by LOB" xfId="14192"/>
    <cellStyle name="Normal 3 2 17_Category Summary by LOB" xfId="14193"/>
    <cellStyle name="Normal 3 2 18" xfId="14194"/>
    <cellStyle name="Normal 3 2 18 10" xfId="14195"/>
    <cellStyle name="Normal 3 2 18 10 2" xfId="14196"/>
    <cellStyle name="Normal 3 2 18 10_Category Summary by LOB" xfId="14197"/>
    <cellStyle name="Normal 3 2 18 11" xfId="14198"/>
    <cellStyle name="Normal 3 2 18 2" xfId="14199"/>
    <cellStyle name="Normal 3 2 18 2 2" xfId="14200"/>
    <cellStyle name="Normal 3 2 18 2 2 2" xfId="14201"/>
    <cellStyle name="Normal 3 2 18 2 2_Category Summary by LOB" xfId="14202"/>
    <cellStyle name="Normal 3 2 18 2 3" xfId="14203"/>
    <cellStyle name="Normal 3 2 18 2 3 2" xfId="14204"/>
    <cellStyle name="Normal 3 2 18 2 3_Category Summary by LOB" xfId="14205"/>
    <cellStyle name="Normal 3 2 18 2 4" xfId="14206"/>
    <cellStyle name="Normal 3 2 18 2 4 2" xfId="14207"/>
    <cellStyle name="Normal 3 2 18 2 4_Category Summary by LOB" xfId="14208"/>
    <cellStyle name="Normal 3 2 18 2 5" xfId="14209"/>
    <cellStyle name="Normal 3 2 18 2 5 2" xfId="14210"/>
    <cellStyle name="Normal 3 2 18 2 5_Category Summary by LOB" xfId="14211"/>
    <cellStyle name="Normal 3 2 18 2 6" xfId="14212"/>
    <cellStyle name="Normal 3 2 18 2 6 2" xfId="14213"/>
    <cellStyle name="Normal 3 2 18 2 6_Category Summary by LOB" xfId="14214"/>
    <cellStyle name="Normal 3 2 18 2 7" xfId="14215"/>
    <cellStyle name="Normal 3 2 18 2 7 2" xfId="14216"/>
    <cellStyle name="Normal 3 2 18 2 7_Category Summary by LOB" xfId="14217"/>
    <cellStyle name="Normal 3 2 18 2 8" xfId="14218"/>
    <cellStyle name="Normal 3 2 18 2 8 2" xfId="14219"/>
    <cellStyle name="Normal 3 2 18 2 8_Category Summary by LOB" xfId="14220"/>
    <cellStyle name="Normal 3 2 18 2 9" xfId="14221"/>
    <cellStyle name="Normal 3 2 18 2_Category Summary by LOB" xfId="14222"/>
    <cellStyle name="Normal 3 2 18 3" xfId="14223"/>
    <cellStyle name="Normal 3 2 18 3 2" xfId="14224"/>
    <cellStyle name="Normal 3 2 18 3 2 2" xfId="14225"/>
    <cellStyle name="Normal 3 2 18 3 2_Category Summary by LOB" xfId="14226"/>
    <cellStyle name="Normal 3 2 18 3 3" xfId="14227"/>
    <cellStyle name="Normal 3 2 18 3 3 2" xfId="14228"/>
    <cellStyle name="Normal 3 2 18 3 3_Category Summary by LOB" xfId="14229"/>
    <cellStyle name="Normal 3 2 18 3 4" xfId="14230"/>
    <cellStyle name="Normal 3 2 18 3 4 2" xfId="14231"/>
    <cellStyle name="Normal 3 2 18 3 4_Category Summary by LOB" xfId="14232"/>
    <cellStyle name="Normal 3 2 18 3 5" xfId="14233"/>
    <cellStyle name="Normal 3 2 18 3 5 2" xfId="14234"/>
    <cellStyle name="Normal 3 2 18 3 5_Category Summary by LOB" xfId="14235"/>
    <cellStyle name="Normal 3 2 18 3 6" xfId="14236"/>
    <cellStyle name="Normal 3 2 18 3 6 2" xfId="14237"/>
    <cellStyle name="Normal 3 2 18 3 6_Category Summary by LOB" xfId="14238"/>
    <cellStyle name="Normal 3 2 18 3 7" xfId="14239"/>
    <cellStyle name="Normal 3 2 18 3 7 2" xfId="14240"/>
    <cellStyle name="Normal 3 2 18 3 7_Category Summary by LOB" xfId="14241"/>
    <cellStyle name="Normal 3 2 18 3 8" xfId="14242"/>
    <cellStyle name="Normal 3 2 18 3 8 2" xfId="14243"/>
    <cellStyle name="Normal 3 2 18 3 8_Category Summary by LOB" xfId="14244"/>
    <cellStyle name="Normal 3 2 18 3 9" xfId="14245"/>
    <cellStyle name="Normal 3 2 18 3_Category Summary by LOB" xfId="14246"/>
    <cellStyle name="Normal 3 2 18 4" xfId="14247"/>
    <cellStyle name="Normal 3 2 18 4 2" xfId="14248"/>
    <cellStyle name="Normal 3 2 18 4_Category Summary by LOB" xfId="14249"/>
    <cellStyle name="Normal 3 2 18 5" xfId="14250"/>
    <cellStyle name="Normal 3 2 18 5 2" xfId="14251"/>
    <cellStyle name="Normal 3 2 18 5_Category Summary by LOB" xfId="14252"/>
    <cellStyle name="Normal 3 2 18 6" xfId="14253"/>
    <cellStyle name="Normal 3 2 18 6 2" xfId="14254"/>
    <cellStyle name="Normal 3 2 18 6_Category Summary by LOB" xfId="14255"/>
    <cellStyle name="Normal 3 2 18 7" xfId="14256"/>
    <cellStyle name="Normal 3 2 18 7 2" xfId="14257"/>
    <cellStyle name="Normal 3 2 18 7_Category Summary by LOB" xfId="14258"/>
    <cellStyle name="Normal 3 2 18 8" xfId="14259"/>
    <cellStyle name="Normal 3 2 18 8 2" xfId="14260"/>
    <cellStyle name="Normal 3 2 18 8_Category Summary by LOB" xfId="14261"/>
    <cellStyle name="Normal 3 2 18 9" xfId="14262"/>
    <cellStyle name="Normal 3 2 18 9 2" xfId="14263"/>
    <cellStyle name="Normal 3 2 18 9_Category Summary by LOB" xfId="14264"/>
    <cellStyle name="Normal 3 2 18_Category Summary by LOB" xfId="14265"/>
    <cellStyle name="Normal 3 2 19" xfId="14266"/>
    <cellStyle name="Normal 3 2 19 10" xfId="14267"/>
    <cellStyle name="Normal 3 2 19 10 2" xfId="14268"/>
    <cellStyle name="Normal 3 2 19 10_Category Summary by LOB" xfId="14269"/>
    <cellStyle name="Normal 3 2 19 11" xfId="14270"/>
    <cellStyle name="Normal 3 2 19 2" xfId="14271"/>
    <cellStyle name="Normal 3 2 19 2 2" xfId="14272"/>
    <cellStyle name="Normal 3 2 19 2 2 2" xfId="14273"/>
    <cellStyle name="Normal 3 2 19 2 2_Category Summary by LOB" xfId="14274"/>
    <cellStyle name="Normal 3 2 19 2 3" xfId="14275"/>
    <cellStyle name="Normal 3 2 19 2 3 2" xfId="14276"/>
    <cellStyle name="Normal 3 2 19 2 3_Category Summary by LOB" xfId="14277"/>
    <cellStyle name="Normal 3 2 19 2 4" xfId="14278"/>
    <cellStyle name="Normal 3 2 19 2 4 2" xfId="14279"/>
    <cellStyle name="Normal 3 2 19 2 4_Category Summary by LOB" xfId="14280"/>
    <cellStyle name="Normal 3 2 19 2 5" xfId="14281"/>
    <cellStyle name="Normal 3 2 19 2 5 2" xfId="14282"/>
    <cellStyle name="Normal 3 2 19 2 5_Category Summary by LOB" xfId="14283"/>
    <cellStyle name="Normal 3 2 19 2 6" xfId="14284"/>
    <cellStyle name="Normal 3 2 19 2 6 2" xfId="14285"/>
    <cellStyle name="Normal 3 2 19 2 6_Category Summary by LOB" xfId="14286"/>
    <cellStyle name="Normal 3 2 19 2 7" xfId="14287"/>
    <cellStyle name="Normal 3 2 19 2 7 2" xfId="14288"/>
    <cellStyle name="Normal 3 2 19 2 7_Category Summary by LOB" xfId="14289"/>
    <cellStyle name="Normal 3 2 19 2 8" xfId="14290"/>
    <cellStyle name="Normal 3 2 19 2 8 2" xfId="14291"/>
    <cellStyle name="Normal 3 2 19 2 8_Category Summary by LOB" xfId="14292"/>
    <cellStyle name="Normal 3 2 19 2 9" xfId="14293"/>
    <cellStyle name="Normal 3 2 19 2_Category Summary by LOB" xfId="14294"/>
    <cellStyle name="Normal 3 2 19 3" xfId="14295"/>
    <cellStyle name="Normal 3 2 19 3 2" xfId="14296"/>
    <cellStyle name="Normal 3 2 19 3 2 2" xfId="14297"/>
    <cellStyle name="Normal 3 2 19 3 2_Category Summary by LOB" xfId="14298"/>
    <cellStyle name="Normal 3 2 19 3 3" xfId="14299"/>
    <cellStyle name="Normal 3 2 19 3 3 2" xfId="14300"/>
    <cellStyle name="Normal 3 2 19 3 3_Category Summary by LOB" xfId="14301"/>
    <cellStyle name="Normal 3 2 19 3 4" xfId="14302"/>
    <cellStyle name="Normal 3 2 19 3 4 2" xfId="14303"/>
    <cellStyle name="Normal 3 2 19 3 4_Category Summary by LOB" xfId="14304"/>
    <cellStyle name="Normal 3 2 19 3 5" xfId="14305"/>
    <cellStyle name="Normal 3 2 19 3 5 2" xfId="14306"/>
    <cellStyle name="Normal 3 2 19 3 5_Category Summary by LOB" xfId="14307"/>
    <cellStyle name="Normal 3 2 19 3 6" xfId="14308"/>
    <cellStyle name="Normal 3 2 19 3 6 2" xfId="14309"/>
    <cellStyle name="Normal 3 2 19 3 6_Category Summary by LOB" xfId="14310"/>
    <cellStyle name="Normal 3 2 19 3 7" xfId="14311"/>
    <cellStyle name="Normal 3 2 19 3 7 2" xfId="14312"/>
    <cellStyle name="Normal 3 2 19 3 7_Category Summary by LOB" xfId="14313"/>
    <cellStyle name="Normal 3 2 19 3 8" xfId="14314"/>
    <cellStyle name="Normal 3 2 19 3 8 2" xfId="14315"/>
    <cellStyle name="Normal 3 2 19 3 8_Category Summary by LOB" xfId="14316"/>
    <cellStyle name="Normal 3 2 19 3 9" xfId="14317"/>
    <cellStyle name="Normal 3 2 19 3_Category Summary by LOB" xfId="14318"/>
    <cellStyle name="Normal 3 2 19 4" xfId="14319"/>
    <cellStyle name="Normal 3 2 19 4 2" xfId="14320"/>
    <cellStyle name="Normal 3 2 19 4_Category Summary by LOB" xfId="14321"/>
    <cellStyle name="Normal 3 2 19 5" xfId="14322"/>
    <cellStyle name="Normal 3 2 19 5 2" xfId="14323"/>
    <cellStyle name="Normal 3 2 19 5_Category Summary by LOB" xfId="14324"/>
    <cellStyle name="Normal 3 2 19 6" xfId="14325"/>
    <cellStyle name="Normal 3 2 19 6 2" xfId="14326"/>
    <cellStyle name="Normal 3 2 19 6_Category Summary by LOB" xfId="14327"/>
    <cellStyle name="Normal 3 2 19 7" xfId="14328"/>
    <cellStyle name="Normal 3 2 19 7 2" xfId="14329"/>
    <cellStyle name="Normal 3 2 19 7_Category Summary by LOB" xfId="14330"/>
    <cellStyle name="Normal 3 2 19 8" xfId="14331"/>
    <cellStyle name="Normal 3 2 19 8 2" xfId="14332"/>
    <cellStyle name="Normal 3 2 19 8_Category Summary by LOB" xfId="14333"/>
    <cellStyle name="Normal 3 2 19 9" xfId="14334"/>
    <cellStyle name="Normal 3 2 19 9 2" xfId="14335"/>
    <cellStyle name="Normal 3 2 19 9_Category Summary by LOB" xfId="14336"/>
    <cellStyle name="Normal 3 2 19_Category Summary by LOB" xfId="14337"/>
    <cellStyle name="Normal 3 2 2" xfId="14338"/>
    <cellStyle name="Normal 3 2 2 10" xfId="14339"/>
    <cellStyle name="Normal 3 2 2 10 10" xfId="14340"/>
    <cellStyle name="Normal 3 2 2 10 10 2" xfId="14341"/>
    <cellStyle name="Normal 3 2 2 10 10_Category Summary by LOB" xfId="14342"/>
    <cellStyle name="Normal 3 2 2 10 11" xfId="14343"/>
    <cellStyle name="Normal 3 2 2 10 2" xfId="14344"/>
    <cellStyle name="Normal 3 2 2 10 2 2" xfId="14345"/>
    <cellStyle name="Normal 3 2 2 10 2 2 2" xfId="14346"/>
    <cellStyle name="Normal 3 2 2 10 2 2_Category Summary by LOB" xfId="14347"/>
    <cellStyle name="Normal 3 2 2 10 2 3" xfId="14348"/>
    <cellStyle name="Normal 3 2 2 10 2 3 2" xfId="14349"/>
    <cellStyle name="Normal 3 2 2 10 2 3_Category Summary by LOB" xfId="14350"/>
    <cellStyle name="Normal 3 2 2 10 2 4" xfId="14351"/>
    <cellStyle name="Normal 3 2 2 10 2 4 2" xfId="14352"/>
    <cellStyle name="Normal 3 2 2 10 2 4_Category Summary by LOB" xfId="14353"/>
    <cellStyle name="Normal 3 2 2 10 2 5" xfId="14354"/>
    <cellStyle name="Normal 3 2 2 10 2 5 2" xfId="14355"/>
    <cellStyle name="Normal 3 2 2 10 2 5_Category Summary by LOB" xfId="14356"/>
    <cellStyle name="Normal 3 2 2 10 2 6" xfId="14357"/>
    <cellStyle name="Normal 3 2 2 10 2 6 2" xfId="14358"/>
    <cellStyle name="Normal 3 2 2 10 2 6_Category Summary by LOB" xfId="14359"/>
    <cellStyle name="Normal 3 2 2 10 2 7" xfId="14360"/>
    <cellStyle name="Normal 3 2 2 10 2 7 2" xfId="14361"/>
    <cellStyle name="Normal 3 2 2 10 2 7_Category Summary by LOB" xfId="14362"/>
    <cellStyle name="Normal 3 2 2 10 2 8" xfId="14363"/>
    <cellStyle name="Normal 3 2 2 10 2 8 2" xfId="14364"/>
    <cellStyle name="Normal 3 2 2 10 2 8_Category Summary by LOB" xfId="14365"/>
    <cellStyle name="Normal 3 2 2 10 2 9" xfId="14366"/>
    <cellStyle name="Normal 3 2 2 10 2_Category Summary by LOB" xfId="14367"/>
    <cellStyle name="Normal 3 2 2 10 3" xfId="14368"/>
    <cellStyle name="Normal 3 2 2 10 3 2" xfId="14369"/>
    <cellStyle name="Normal 3 2 2 10 3 2 2" xfId="14370"/>
    <cellStyle name="Normal 3 2 2 10 3 2_Category Summary by LOB" xfId="14371"/>
    <cellStyle name="Normal 3 2 2 10 3 3" xfId="14372"/>
    <cellStyle name="Normal 3 2 2 10 3 3 2" xfId="14373"/>
    <cellStyle name="Normal 3 2 2 10 3 3_Category Summary by LOB" xfId="14374"/>
    <cellStyle name="Normal 3 2 2 10 3 4" xfId="14375"/>
    <cellStyle name="Normal 3 2 2 10 3 4 2" xfId="14376"/>
    <cellStyle name="Normal 3 2 2 10 3 4_Category Summary by LOB" xfId="14377"/>
    <cellStyle name="Normal 3 2 2 10 3 5" xfId="14378"/>
    <cellStyle name="Normal 3 2 2 10 3 5 2" xfId="14379"/>
    <cellStyle name="Normal 3 2 2 10 3 5_Category Summary by LOB" xfId="14380"/>
    <cellStyle name="Normal 3 2 2 10 3 6" xfId="14381"/>
    <cellStyle name="Normal 3 2 2 10 3 6 2" xfId="14382"/>
    <cellStyle name="Normal 3 2 2 10 3 6_Category Summary by LOB" xfId="14383"/>
    <cellStyle name="Normal 3 2 2 10 3 7" xfId="14384"/>
    <cellStyle name="Normal 3 2 2 10 3 7 2" xfId="14385"/>
    <cellStyle name="Normal 3 2 2 10 3 7_Category Summary by LOB" xfId="14386"/>
    <cellStyle name="Normal 3 2 2 10 3 8" xfId="14387"/>
    <cellStyle name="Normal 3 2 2 10 3 8 2" xfId="14388"/>
    <cellStyle name="Normal 3 2 2 10 3 8_Category Summary by LOB" xfId="14389"/>
    <cellStyle name="Normal 3 2 2 10 3 9" xfId="14390"/>
    <cellStyle name="Normal 3 2 2 10 3_Category Summary by LOB" xfId="14391"/>
    <cellStyle name="Normal 3 2 2 10 4" xfId="14392"/>
    <cellStyle name="Normal 3 2 2 10 4 2" xfId="14393"/>
    <cellStyle name="Normal 3 2 2 10 4_Category Summary by LOB" xfId="14394"/>
    <cellStyle name="Normal 3 2 2 10 5" xfId="14395"/>
    <cellStyle name="Normal 3 2 2 10 5 2" xfId="14396"/>
    <cellStyle name="Normal 3 2 2 10 5_Category Summary by LOB" xfId="14397"/>
    <cellStyle name="Normal 3 2 2 10 6" xfId="14398"/>
    <cellStyle name="Normal 3 2 2 10 6 2" xfId="14399"/>
    <cellStyle name="Normal 3 2 2 10 6_Category Summary by LOB" xfId="14400"/>
    <cellStyle name="Normal 3 2 2 10 7" xfId="14401"/>
    <cellStyle name="Normal 3 2 2 10 7 2" xfId="14402"/>
    <cellStyle name="Normal 3 2 2 10 7_Category Summary by LOB" xfId="14403"/>
    <cellStyle name="Normal 3 2 2 10 8" xfId="14404"/>
    <cellStyle name="Normal 3 2 2 10 8 2" xfId="14405"/>
    <cellStyle name="Normal 3 2 2 10 8_Category Summary by LOB" xfId="14406"/>
    <cellStyle name="Normal 3 2 2 10 9" xfId="14407"/>
    <cellStyle name="Normal 3 2 2 10 9 2" xfId="14408"/>
    <cellStyle name="Normal 3 2 2 10 9_Category Summary by LOB" xfId="14409"/>
    <cellStyle name="Normal 3 2 2 10_Category Summary by LOB" xfId="14410"/>
    <cellStyle name="Normal 3 2 2 11" xfId="14411"/>
    <cellStyle name="Normal 3 2 2 11 10" xfId="14412"/>
    <cellStyle name="Normal 3 2 2 11 10 2" xfId="14413"/>
    <cellStyle name="Normal 3 2 2 11 10_Category Summary by LOB" xfId="14414"/>
    <cellStyle name="Normal 3 2 2 11 11" xfId="14415"/>
    <cellStyle name="Normal 3 2 2 11 2" xfId="14416"/>
    <cellStyle name="Normal 3 2 2 11 2 2" xfId="14417"/>
    <cellStyle name="Normal 3 2 2 11 2 2 2" xfId="14418"/>
    <cellStyle name="Normal 3 2 2 11 2 2_Category Summary by LOB" xfId="14419"/>
    <cellStyle name="Normal 3 2 2 11 2 3" xfId="14420"/>
    <cellStyle name="Normal 3 2 2 11 2 3 2" xfId="14421"/>
    <cellStyle name="Normal 3 2 2 11 2 3_Category Summary by LOB" xfId="14422"/>
    <cellStyle name="Normal 3 2 2 11 2 4" xfId="14423"/>
    <cellStyle name="Normal 3 2 2 11 2 4 2" xfId="14424"/>
    <cellStyle name="Normal 3 2 2 11 2 4_Category Summary by LOB" xfId="14425"/>
    <cellStyle name="Normal 3 2 2 11 2 5" xfId="14426"/>
    <cellStyle name="Normal 3 2 2 11 2 5 2" xfId="14427"/>
    <cellStyle name="Normal 3 2 2 11 2 5_Category Summary by LOB" xfId="14428"/>
    <cellStyle name="Normal 3 2 2 11 2 6" xfId="14429"/>
    <cellStyle name="Normal 3 2 2 11 2 6 2" xfId="14430"/>
    <cellStyle name="Normal 3 2 2 11 2 6_Category Summary by LOB" xfId="14431"/>
    <cellStyle name="Normal 3 2 2 11 2 7" xfId="14432"/>
    <cellStyle name="Normal 3 2 2 11 2 7 2" xfId="14433"/>
    <cellStyle name="Normal 3 2 2 11 2 7_Category Summary by LOB" xfId="14434"/>
    <cellStyle name="Normal 3 2 2 11 2 8" xfId="14435"/>
    <cellStyle name="Normal 3 2 2 11 2 8 2" xfId="14436"/>
    <cellStyle name="Normal 3 2 2 11 2 8_Category Summary by LOB" xfId="14437"/>
    <cellStyle name="Normal 3 2 2 11 2 9" xfId="14438"/>
    <cellStyle name="Normal 3 2 2 11 2_Category Summary by LOB" xfId="14439"/>
    <cellStyle name="Normal 3 2 2 11 3" xfId="14440"/>
    <cellStyle name="Normal 3 2 2 11 3 2" xfId="14441"/>
    <cellStyle name="Normal 3 2 2 11 3 2 2" xfId="14442"/>
    <cellStyle name="Normal 3 2 2 11 3 2_Category Summary by LOB" xfId="14443"/>
    <cellStyle name="Normal 3 2 2 11 3 3" xfId="14444"/>
    <cellStyle name="Normal 3 2 2 11 3 3 2" xfId="14445"/>
    <cellStyle name="Normal 3 2 2 11 3 3_Category Summary by LOB" xfId="14446"/>
    <cellStyle name="Normal 3 2 2 11 3 4" xfId="14447"/>
    <cellStyle name="Normal 3 2 2 11 3 4 2" xfId="14448"/>
    <cellStyle name="Normal 3 2 2 11 3 4_Category Summary by LOB" xfId="14449"/>
    <cellStyle name="Normal 3 2 2 11 3 5" xfId="14450"/>
    <cellStyle name="Normal 3 2 2 11 3 5 2" xfId="14451"/>
    <cellStyle name="Normal 3 2 2 11 3 5_Category Summary by LOB" xfId="14452"/>
    <cellStyle name="Normal 3 2 2 11 3 6" xfId="14453"/>
    <cellStyle name="Normal 3 2 2 11 3 6 2" xfId="14454"/>
    <cellStyle name="Normal 3 2 2 11 3 6_Category Summary by LOB" xfId="14455"/>
    <cellStyle name="Normal 3 2 2 11 3 7" xfId="14456"/>
    <cellStyle name="Normal 3 2 2 11 3 7 2" xfId="14457"/>
    <cellStyle name="Normal 3 2 2 11 3 7_Category Summary by LOB" xfId="14458"/>
    <cellStyle name="Normal 3 2 2 11 3 8" xfId="14459"/>
    <cellStyle name="Normal 3 2 2 11 3 8 2" xfId="14460"/>
    <cellStyle name="Normal 3 2 2 11 3 8_Category Summary by LOB" xfId="14461"/>
    <cellStyle name="Normal 3 2 2 11 3 9" xfId="14462"/>
    <cellStyle name="Normal 3 2 2 11 3_Category Summary by LOB" xfId="14463"/>
    <cellStyle name="Normal 3 2 2 11 4" xfId="14464"/>
    <cellStyle name="Normal 3 2 2 11 4 2" xfId="14465"/>
    <cellStyle name="Normal 3 2 2 11 4_Category Summary by LOB" xfId="14466"/>
    <cellStyle name="Normal 3 2 2 11 5" xfId="14467"/>
    <cellStyle name="Normal 3 2 2 11 5 2" xfId="14468"/>
    <cellStyle name="Normal 3 2 2 11 5_Category Summary by LOB" xfId="14469"/>
    <cellStyle name="Normal 3 2 2 11 6" xfId="14470"/>
    <cellStyle name="Normal 3 2 2 11 6 2" xfId="14471"/>
    <cellStyle name="Normal 3 2 2 11 6_Category Summary by LOB" xfId="14472"/>
    <cellStyle name="Normal 3 2 2 11 7" xfId="14473"/>
    <cellStyle name="Normal 3 2 2 11 7 2" xfId="14474"/>
    <cellStyle name="Normal 3 2 2 11 7_Category Summary by LOB" xfId="14475"/>
    <cellStyle name="Normal 3 2 2 11 8" xfId="14476"/>
    <cellStyle name="Normal 3 2 2 11 8 2" xfId="14477"/>
    <cellStyle name="Normal 3 2 2 11 8_Category Summary by LOB" xfId="14478"/>
    <cellStyle name="Normal 3 2 2 11 9" xfId="14479"/>
    <cellStyle name="Normal 3 2 2 11 9 2" xfId="14480"/>
    <cellStyle name="Normal 3 2 2 11 9_Category Summary by LOB" xfId="14481"/>
    <cellStyle name="Normal 3 2 2 11_Category Summary by LOB" xfId="14482"/>
    <cellStyle name="Normal 3 2 2 12" xfId="14483"/>
    <cellStyle name="Normal 3 2 2 12 10" xfId="14484"/>
    <cellStyle name="Normal 3 2 2 12 10 2" xfId="14485"/>
    <cellStyle name="Normal 3 2 2 12 10_Category Summary by LOB" xfId="14486"/>
    <cellStyle name="Normal 3 2 2 12 11" xfId="14487"/>
    <cellStyle name="Normal 3 2 2 12 2" xfId="14488"/>
    <cellStyle name="Normal 3 2 2 12 2 2" xfId="14489"/>
    <cellStyle name="Normal 3 2 2 12 2 2 2" xfId="14490"/>
    <cellStyle name="Normal 3 2 2 12 2 2_Category Summary by LOB" xfId="14491"/>
    <cellStyle name="Normal 3 2 2 12 2 3" xfId="14492"/>
    <cellStyle name="Normal 3 2 2 12 2 3 2" xfId="14493"/>
    <cellStyle name="Normal 3 2 2 12 2 3_Category Summary by LOB" xfId="14494"/>
    <cellStyle name="Normal 3 2 2 12 2 4" xfId="14495"/>
    <cellStyle name="Normal 3 2 2 12 2 4 2" xfId="14496"/>
    <cellStyle name="Normal 3 2 2 12 2 4_Category Summary by LOB" xfId="14497"/>
    <cellStyle name="Normal 3 2 2 12 2 5" xfId="14498"/>
    <cellStyle name="Normal 3 2 2 12 2 5 2" xfId="14499"/>
    <cellStyle name="Normal 3 2 2 12 2 5_Category Summary by LOB" xfId="14500"/>
    <cellStyle name="Normal 3 2 2 12 2 6" xfId="14501"/>
    <cellStyle name="Normal 3 2 2 12 2 6 2" xfId="14502"/>
    <cellStyle name="Normal 3 2 2 12 2 6_Category Summary by LOB" xfId="14503"/>
    <cellStyle name="Normal 3 2 2 12 2 7" xfId="14504"/>
    <cellStyle name="Normal 3 2 2 12 2 7 2" xfId="14505"/>
    <cellStyle name="Normal 3 2 2 12 2 7_Category Summary by LOB" xfId="14506"/>
    <cellStyle name="Normal 3 2 2 12 2 8" xfId="14507"/>
    <cellStyle name="Normal 3 2 2 12 2 8 2" xfId="14508"/>
    <cellStyle name="Normal 3 2 2 12 2 8_Category Summary by LOB" xfId="14509"/>
    <cellStyle name="Normal 3 2 2 12 2 9" xfId="14510"/>
    <cellStyle name="Normal 3 2 2 12 2_Category Summary by LOB" xfId="14511"/>
    <cellStyle name="Normal 3 2 2 12 3" xfId="14512"/>
    <cellStyle name="Normal 3 2 2 12 3 2" xfId="14513"/>
    <cellStyle name="Normal 3 2 2 12 3 2 2" xfId="14514"/>
    <cellStyle name="Normal 3 2 2 12 3 2_Category Summary by LOB" xfId="14515"/>
    <cellStyle name="Normal 3 2 2 12 3 3" xfId="14516"/>
    <cellStyle name="Normal 3 2 2 12 3 3 2" xfId="14517"/>
    <cellStyle name="Normal 3 2 2 12 3 3_Category Summary by LOB" xfId="14518"/>
    <cellStyle name="Normal 3 2 2 12 3 4" xfId="14519"/>
    <cellStyle name="Normal 3 2 2 12 3 4 2" xfId="14520"/>
    <cellStyle name="Normal 3 2 2 12 3 4_Category Summary by LOB" xfId="14521"/>
    <cellStyle name="Normal 3 2 2 12 3 5" xfId="14522"/>
    <cellStyle name="Normal 3 2 2 12 3 5 2" xfId="14523"/>
    <cellStyle name="Normal 3 2 2 12 3 5_Category Summary by LOB" xfId="14524"/>
    <cellStyle name="Normal 3 2 2 12 3 6" xfId="14525"/>
    <cellStyle name="Normal 3 2 2 12 3 6 2" xfId="14526"/>
    <cellStyle name="Normal 3 2 2 12 3 6_Category Summary by LOB" xfId="14527"/>
    <cellStyle name="Normal 3 2 2 12 3 7" xfId="14528"/>
    <cellStyle name="Normal 3 2 2 12 3 7 2" xfId="14529"/>
    <cellStyle name="Normal 3 2 2 12 3 7_Category Summary by LOB" xfId="14530"/>
    <cellStyle name="Normal 3 2 2 12 3 8" xfId="14531"/>
    <cellStyle name="Normal 3 2 2 12 3 8 2" xfId="14532"/>
    <cellStyle name="Normal 3 2 2 12 3 8_Category Summary by LOB" xfId="14533"/>
    <cellStyle name="Normal 3 2 2 12 3 9" xfId="14534"/>
    <cellStyle name="Normal 3 2 2 12 3_Category Summary by LOB" xfId="14535"/>
    <cellStyle name="Normal 3 2 2 12 4" xfId="14536"/>
    <cellStyle name="Normal 3 2 2 12 4 2" xfId="14537"/>
    <cellStyle name="Normal 3 2 2 12 4_Category Summary by LOB" xfId="14538"/>
    <cellStyle name="Normal 3 2 2 12 5" xfId="14539"/>
    <cellStyle name="Normal 3 2 2 12 5 2" xfId="14540"/>
    <cellStyle name="Normal 3 2 2 12 5_Category Summary by LOB" xfId="14541"/>
    <cellStyle name="Normal 3 2 2 12 6" xfId="14542"/>
    <cellStyle name="Normal 3 2 2 12 6 2" xfId="14543"/>
    <cellStyle name="Normal 3 2 2 12 6_Category Summary by LOB" xfId="14544"/>
    <cellStyle name="Normal 3 2 2 12 7" xfId="14545"/>
    <cellStyle name="Normal 3 2 2 12 7 2" xfId="14546"/>
    <cellStyle name="Normal 3 2 2 12 7_Category Summary by LOB" xfId="14547"/>
    <cellStyle name="Normal 3 2 2 12 8" xfId="14548"/>
    <cellStyle name="Normal 3 2 2 12 8 2" xfId="14549"/>
    <cellStyle name="Normal 3 2 2 12 8_Category Summary by LOB" xfId="14550"/>
    <cellStyle name="Normal 3 2 2 12 9" xfId="14551"/>
    <cellStyle name="Normal 3 2 2 12 9 2" xfId="14552"/>
    <cellStyle name="Normal 3 2 2 12 9_Category Summary by LOB" xfId="14553"/>
    <cellStyle name="Normal 3 2 2 12_Category Summary by LOB" xfId="14554"/>
    <cellStyle name="Normal 3 2 2 13" xfId="14555"/>
    <cellStyle name="Normal 3 2 2 13 10" xfId="14556"/>
    <cellStyle name="Normal 3 2 2 13 10 2" xfId="14557"/>
    <cellStyle name="Normal 3 2 2 13 10_Category Summary by LOB" xfId="14558"/>
    <cellStyle name="Normal 3 2 2 13 11" xfId="14559"/>
    <cellStyle name="Normal 3 2 2 13 2" xfId="14560"/>
    <cellStyle name="Normal 3 2 2 13 2 2" xfId="14561"/>
    <cellStyle name="Normal 3 2 2 13 2 2 2" xfId="14562"/>
    <cellStyle name="Normal 3 2 2 13 2 2_Category Summary by LOB" xfId="14563"/>
    <cellStyle name="Normal 3 2 2 13 2 3" xfId="14564"/>
    <cellStyle name="Normal 3 2 2 13 2 3 2" xfId="14565"/>
    <cellStyle name="Normal 3 2 2 13 2 3_Category Summary by LOB" xfId="14566"/>
    <cellStyle name="Normal 3 2 2 13 2 4" xfId="14567"/>
    <cellStyle name="Normal 3 2 2 13 2 4 2" xfId="14568"/>
    <cellStyle name="Normal 3 2 2 13 2 4_Category Summary by LOB" xfId="14569"/>
    <cellStyle name="Normal 3 2 2 13 2 5" xfId="14570"/>
    <cellStyle name="Normal 3 2 2 13 2 5 2" xfId="14571"/>
    <cellStyle name="Normal 3 2 2 13 2 5_Category Summary by LOB" xfId="14572"/>
    <cellStyle name="Normal 3 2 2 13 2 6" xfId="14573"/>
    <cellStyle name="Normal 3 2 2 13 2 6 2" xfId="14574"/>
    <cellStyle name="Normal 3 2 2 13 2 6_Category Summary by LOB" xfId="14575"/>
    <cellStyle name="Normal 3 2 2 13 2 7" xfId="14576"/>
    <cellStyle name="Normal 3 2 2 13 2 7 2" xfId="14577"/>
    <cellStyle name="Normal 3 2 2 13 2 7_Category Summary by LOB" xfId="14578"/>
    <cellStyle name="Normal 3 2 2 13 2 8" xfId="14579"/>
    <cellStyle name="Normal 3 2 2 13 2 8 2" xfId="14580"/>
    <cellStyle name="Normal 3 2 2 13 2 8_Category Summary by LOB" xfId="14581"/>
    <cellStyle name="Normal 3 2 2 13 2 9" xfId="14582"/>
    <cellStyle name="Normal 3 2 2 13 2_Category Summary by LOB" xfId="14583"/>
    <cellStyle name="Normal 3 2 2 13 3" xfId="14584"/>
    <cellStyle name="Normal 3 2 2 13 3 2" xfId="14585"/>
    <cellStyle name="Normal 3 2 2 13 3 2 2" xfId="14586"/>
    <cellStyle name="Normal 3 2 2 13 3 2_Category Summary by LOB" xfId="14587"/>
    <cellStyle name="Normal 3 2 2 13 3 3" xfId="14588"/>
    <cellStyle name="Normal 3 2 2 13 3 3 2" xfId="14589"/>
    <cellStyle name="Normal 3 2 2 13 3 3_Category Summary by LOB" xfId="14590"/>
    <cellStyle name="Normal 3 2 2 13 3 4" xfId="14591"/>
    <cellStyle name="Normal 3 2 2 13 3 4 2" xfId="14592"/>
    <cellStyle name="Normal 3 2 2 13 3 4_Category Summary by LOB" xfId="14593"/>
    <cellStyle name="Normal 3 2 2 13 3 5" xfId="14594"/>
    <cellStyle name="Normal 3 2 2 13 3 5 2" xfId="14595"/>
    <cellStyle name="Normal 3 2 2 13 3 5_Category Summary by LOB" xfId="14596"/>
    <cellStyle name="Normal 3 2 2 13 3 6" xfId="14597"/>
    <cellStyle name="Normal 3 2 2 13 3 6 2" xfId="14598"/>
    <cellStyle name="Normal 3 2 2 13 3 6_Category Summary by LOB" xfId="14599"/>
    <cellStyle name="Normal 3 2 2 13 3 7" xfId="14600"/>
    <cellStyle name="Normal 3 2 2 13 3 7 2" xfId="14601"/>
    <cellStyle name="Normal 3 2 2 13 3 7_Category Summary by LOB" xfId="14602"/>
    <cellStyle name="Normal 3 2 2 13 3 8" xfId="14603"/>
    <cellStyle name="Normal 3 2 2 13 3 8 2" xfId="14604"/>
    <cellStyle name="Normal 3 2 2 13 3 8_Category Summary by LOB" xfId="14605"/>
    <cellStyle name="Normal 3 2 2 13 3 9" xfId="14606"/>
    <cellStyle name="Normal 3 2 2 13 3_Category Summary by LOB" xfId="14607"/>
    <cellStyle name="Normal 3 2 2 13 4" xfId="14608"/>
    <cellStyle name="Normal 3 2 2 13 4 2" xfId="14609"/>
    <cellStyle name="Normal 3 2 2 13 4_Category Summary by LOB" xfId="14610"/>
    <cellStyle name="Normal 3 2 2 13 5" xfId="14611"/>
    <cellStyle name="Normal 3 2 2 13 5 2" xfId="14612"/>
    <cellStyle name="Normal 3 2 2 13 5_Category Summary by LOB" xfId="14613"/>
    <cellStyle name="Normal 3 2 2 13 6" xfId="14614"/>
    <cellStyle name="Normal 3 2 2 13 6 2" xfId="14615"/>
    <cellStyle name="Normal 3 2 2 13 6_Category Summary by LOB" xfId="14616"/>
    <cellStyle name="Normal 3 2 2 13 7" xfId="14617"/>
    <cellStyle name="Normal 3 2 2 13 7 2" xfId="14618"/>
    <cellStyle name="Normal 3 2 2 13 7_Category Summary by LOB" xfId="14619"/>
    <cellStyle name="Normal 3 2 2 13 8" xfId="14620"/>
    <cellStyle name="Normal 3 2 2 13 8 2" xfId="14621"/>
    <cellStyle name="Normal 3 2 2 13 8_Category Summary by LOB" xfId="14622"/>
    <cellStyle name="Normal 3 2 2 13 9" xfId="14623"/>
    <cellStyle name="Normal 3 2 2 13 9 2" xfId="14624"/>
    <cellStyle name="Normal 3 2 2 13 9_Category Summary by LOB" xfId="14625"/>
    <cellStyle name="Normal 3 2 2 13_Category Summary by LOB" xfId="14626"/>
    <cellStyle name="Normal 3 2 2 14" xfId="14627"/>
    <cellStyle name="Normal 3 2 2 14 10" xfId="14628"/>
    <cellStyle name="Normal 3 2 2 14 10 2" xfId="14629"/>
    <cellStyle name="Normal 3 2 2 14 10_Category Summary by LOB" xfId="14630"/>
    <cellStyle name="Normal 3 2 2 14 11" xfId="14631"/>
    <cellStyle name="Normal 3 2 2 14 2" xfId="14632"/>
    <cellStyle name="Normal 3 2 2 14 2 2" xfId="14633"/>
    <cellStyle name="Normal 3 2 2 14 2 2 2" xfId="14634"/>
    <cellStyle name="Normal 3 2 2 14 2 2_Category Summary by LOB" xfId="14635"/>
    <cellStyle name="Normal 3 2 2 14 2 3" xfId="14636"/>
    <cellStyle name="Normal 3 2 2 14 2 3 2" xfId="14637"/>
    <cellStyle name="Normal 3 2 2 14 2 3_Category Summary by LOB" xfId="14638"/>
    <cellStyle name="Normal 3 2 2 14 2 4" xfId="14639"/>
    <cellStyle name="Normal 3 2 2 14 2 4 2" xfId="14640"/>
    <cellStyle name="Normal 3 2 2 14 2 4_Category Summary by LOB" xfId="14641"/>
    <cellStyle name="Normal 3 2 2 14 2 5" xfId="14642"/>
    <cellStyle name="Normal 3 2 2 14 2 5 2" xfId="14643"/>
    <cellStyle name="Normal 3 2 2 14 2 5_Category Summary by LOB" xfId="14644"/>
    <cellStyle name="Normal 3 2 2 14 2 6" xfId="14645"/>
    <cellStyle name="Normal 3 2 2 14 2 6 2" xfId="14646"/>
    <cellStyle name="Normal 3 2 2 14 2 6_Category Summary by LOB" xfId="14647"/>
    <cellStyle name="Normal 3 2 2 14 2 7" xfId="14648"/>
    <cellStyle name="Normal 3 2 2 14 2 7 2" xfId="14649"/>
    <cellStyle name="Normal 3 2 2 14 2 7_Category Summary by LOB" xfId="14650"/>
    <cellStyle name="Normal 3 2 2 14 2 8" xfId="14651"/>
    <cellStyle name="Normal 3 2 2 14 2 8 2" xfId="14652"/>
    <cellStyle name="Normal 3 2 2 14 2 8_Category Summary by LOB" xfId="14653"/>
    <cellStyle name="Normal 3 2 2 14 2 9" xfId="14654"/>
    <cellStyle name="Normal 3 2 2 14 2_Category Summary by LOB" xfId="14655"/>
    <cellStyle name="Normal 3 2 2 14 3" xfId="14656"/>
    <cellStyle name="Normal 3 2 2 14 3 2" xfId="14657"/>
    <cellStyle name="Normal 3 2 2 14 3 2 2" xfId="14658"/>
    <cellStyle name="Normal 3 2 2 14 3 2_Category Summary by LOB" xfId="14659"/>
    <cellStyle name="Normal 3 2 2 14 3 3" xfId="14660"/>
    <cellStyle name="Normal 3 2 2 14 3 3 2" xfId="14661"/>
    <cellStyle name="Normal 3 2 2 14 3 3_Category Summary by LOB" xfId="14662"/>
    <cellStyle name="Normal 3 2 2 14 3 4" xfId="14663"/>
    <cellStyle name="Normal 3 2 2 14 3 4 2" xfId="14664"/>
    <cellStyle name="Normal 3 2 2 14 3 4_Category Summary by LOB" xfId="14665"/>
    <cellStyle name="Normal 3 2 2 14 3 5" xfId="14666"/>
    <cellStyle name="Normal 3 2 2 14 3 5 2" xfId="14667"/>
    <cellStyle name="Normal 3 2 2 14 3 5_Category Summary by LOB" xfId="14668"/>
    <cellStyle name="Normal 3 2 2 14 3 6" xfId="14669"/>
    <cellStyle name="Normal 3 2 2 14 3 6 2" xfId="14670"/>
    <cellStyle name="Normal 3 2 2 14 3 6_Category Summary by LOB" xfId="14671"/>
    <cellStyle name="Normal 3 2 2 14 3 7" xfId="14672"/>
    <cellStyle name="Normal 3 2 2 14 3 7 2" xfId="14673"/>
    <cellStyle name="Normal 3 2 2 14 3 7_Category Summary by LOB" xfId="14674"/>
    <cellStyle name="Normal 3 2 2 14 3 8" xfId="14675"/>
    <cellStyle name="Normal 3 2 2 14 3 8 2" xfId="14676"/>
    <cellStyle name="Normal 3 2 2 14 3 8_Category Summary by LOB" xfId="14677"/>
    <cellStyle name="Normal 3 2 2 14 3 9" xfId="14678"/>
    <cellStyle name="Normal 3 2 2 14 3_Category Summary by LOB" xfId="14679"/>
    <cellStyle name="Normal 3 2 2 14 4" xfId="14680"/>
    <cellStyle name="Normal 3 2 2 14 4 2" xfId="14681"/>
    <cellStyle name="Normal 3 2 2 14 4_Category Summary by LOB" xfId="14682"/>
    <cellStyle name="Normal 3 2 2 14 5" xfId="14683"/>
    <cellStyle name="Normal 3 2 2 14 5 2" xfId="14684"/>
    <cellStyle name="Normal 3 2 2 14 5_Category Summary by LOB" xfId="14685"/>
    <cellStyle name="Normal 3 2 2 14 6" xfId="14686"/>
    <cellStyle name="Normal 3 2 2 14 6 2" xfId="14687"/>
    <cellStyle name="Normal 3 2 2 14 6_Category Summary by LOB" xfId="14688"/>
    <cellStyle name="Normal 3 2 2 14 7" xfId="14689"/>
    <cellStyle name="Normal 3 2 2 14 7 2" xfId="14690"/>
    <cellStyle name="Normal 3 2 2 14 7_Category Summary by LOB" xfId="14691"/>
    <cellStyle name="Normal 3 2 2 14 8" xfId="14692"/>
    <cellStyle name="Normal 3 2 2 14 8 2" xfId="14693"/>
    <cellStyle name="Normal 3 2 2 14 8_Category Summary by LOB" xfId="14694"/>
    <cellStyle name="Normal 3 2 2 14 9" xfId="14695"/>
    <cellStyle name="Normal 3 2 2 14 9 2" xfId="14696"/>
    <cellStyle name="Normal 3 2 2 14 9_Category Summary by LOB" xfId="14697"/>
    <cellStyle name="Normal 3 2 2 14_Category Summary by LOB" xfId="14698"/>
    <cellStyle name="Normal 3 2 2 15" xfId="14699"/>
    <cellStyle name="Normal 3 2 2 15 10" xfId="14700"/>
    <cellStyle name="Normal 3 2 2 15 10 2" xfId="14701"/>
    <cellStyle name="Normal 3 2 2 15 10_Category Summary by LOB" xfId="14702"/>
    <cellStyle name="Normal 3 2 2 15 11" xfId="14703"/>
    <cellStyle name="Normal 3 2 2 15 2" xfId="14704"/>
    <cellStyle name="Normal 3 2 2 15 2 2" xfId="14705"/>
    <cellStyle name="Normal 3 2 2 15 2 2 2" xfId="14706"/>
    <cellStyle name="Normal 3 2 2 15 2 2_Category Summary by LOB" xfId="14707"/>
    <cellStyle name="Normal 3 2 2 15 2 3" xfId="14708"/>
    <cellStyle name="Normal 3 2 2 15 2 3 2" xfId="14709"/>
    <cellStyle name="Normal 3 2 2 15 2 3_Category Summary by LOB" xfId="14710"/>
    <cellStyle name="Normal 3 2 2 15 2 4" xfId="14711"/>
    <cellStyle name="Normal 3 2 2 15 2 4 2" xfId="14712"/>
    <cellStyle name="Normal 3 2 2 15 2 4_Category Summary by LOB" xfId="14713"/>
    <cellStyle name="Normal 3 2 2 15 2 5" xfId="14714"/>
    <cellStyle name="Normal 3 2 2 15 2 5 2" xfId="14715"/>
    <cellStyle name="Normal 3 2 2 15 2 5_Category Summary by LOB" xfId="14716"/>
    <cellStyle name="Normal 3 2 2 15 2 6" xfId="14717"/>
    <cellStyle name="Normal 3 2 2 15 2 6 2" xfId="14718"/>
    <cellStyle name="Normal 3 2 2 15 2 6_Category Summary by LOB" xfId="14719"/>
    <cellStyle name="Normal 3 2 2 15 2 7" xfId="14720"/>
    <cellStyle name="Normal 3 2 2 15 2 7 2" xfId="14721"/>
    <cellStyle name="Normal 3 2 2 15 2 7_Category Summary by LOB" xfId="14722"/>
    <cellStyle name="Normal 3 2 2 15 2 8" xfId="14723"/>
    <cellStyle name="Normal 3 2 2 15 2 8 2" xfId="14724"/>
    <cellStyle name="Normal 3 2 2 15 2 8_Category Summary by LOB" xfId="14725"/>
    <cellStyle name="Normal 3 2 2 15 2 9" xfId="14726"/>
    <cellStyle name="Normal 3 2 2 15 2_Category Summary by LOB" xfId="14727"/>
    <cellStyle name="Normal 3 2 2 15 3" xfId="14728"/>
    <cellStyle name="Normal 3 2 2 15 3 2" xfId="14729"/>
    <cellStyle name="Normal 3 2 2 15 3 2 2" xfId="14730"/>
    <cellStyle name="Normal 3 2 2 15 3 2_Category Summary by LOB" xfId="14731"/>
    <cellStyle name="Normal 3 2 2 15 3 3" xfId="14732"/>
    <cellStyle name="Normal 3 2 2 15 3 3 2" xfId="14733"/>
    <cellStyle name="Normal 3 2 2 15 3 3_Category Summary by LOB" xfId="14734"/>
    <cellStyle name="Normal 3 2 2 15 3 4" xfId="14735"/>
    <cellStyle name="Normal 3 2 2 15 3 4 2" xfId="14736"/>
    <cellStyle name="Normal 3 2 2 15 3 4_Category Summary by LOB" xfId="14737"/>
    <cellStyle name="Normal 3 2 2 15 3 5" xfId="14738"/>
    <cellStyle name="Normal 3 2 2 15 3 5 2" xfId="14739"/>
    <cellStyle name="Normal 3 2 2 15 3 5_Category Summary by LOB" xfId="14740"/>
    <cellStyle name="Normal 3 2 2 15 3 6" xfId="14741"/>
    <cellStyle name="Normal 3 2 2 15 3 6 2" xfId="14742"/>
    <cellStyle name="Normal 3 2 2 15 3 6_Category Summary by LOB" xfId="14743"/>
    <cellStyle name="Normal 3 2 2 15 3 7" xfId="14744"/>
    <cellStyle name="Normal 3 2 2 15 3 7 2" xfId="14745"/>
    <cellStyle name="Normal 3 2 2 15 3 7_Category Summary by LOB" xfId="14746"/>
    <cellStyle name="Normal 3 2 2 15 3 8" xfId="14747"/>
    <cellStyle name="Normal 3 2 2 15 3 8 2" xfId="14748"/>
    <cellStyle name="Normal 3 2 2 15 3 8_Category Summary by LOB" xfId="14749"/>
    <cellStyle name="Normal 3 2 2 15 3 9" xfId="14750"/>
    <cellStyle name="Normal 3 2 2 15 3_Category Summary by LOB" xfId="14751"/>
    <cellStyle name="Normal 3 2 2 15 4" xfId="14752"/>
    <cellStyle name="Normal 3 2 2 15 4 2" xfId="14753"/>
    <cellStyle name="Normal 3 2 2 15 4_Category Summary by LOB" xfId="14754"/>
    <cellStyle name="Normal 3 2 2 15 5" xfId="14755"/>
    <cellStyle name="Normal 3 2 2 15 5 2" xfId="14756"/>
    <cellStyle name="Normal 3 2 2 15 5_Category Summary by LOB" xfId="14757"/>
    <cellStyle name="Normal 3 2 2 15 6" xfId="14758"/>
    <cellStyle name="Normal 3 2 2 15 6 2" xfId="14759"/>
    <cellStyle name="Normal 3 2 2 15 6_Category Summary by LOB" xfId="14760"/>
    <cellStyle name="Normal 3 2 2 15 7" xfId="14761"/>
    <cellStyle name="Normal 3 2 2 15 7 2" xfId="14762"/>
    <cellStyle name="Normal 3 2 2 15 7_Category Summary by LOB" xfId="14763"/>
    <cellStyle name="Normal 3 2 2 15 8" xfId="14764"/>
    <cellStyle name="Normal 3 2 2 15 8 2" xfId="14765"/>
    <cellStyle name="Normal 3 2 2 15 8_Category Summary by LOB" xfId="14766"/>
    <cellStyle name="Normal 3 2 2 15 9" xfId="14767"/>
    <cellStyle name="Normal 3 2 2 15 9 2" xfId="14768"/>
    <cellStyle name="Normal 3 2 2 15 9_Category Summary by LOB" xfId="14769"/>
    <cellStyle name="Normal 3 2 2 15_Category Summary by LOB" xfId="14770"/>
    <cellStyle name="Normal 3 2 2 16" xfId="14771"/>
    <cellStyle name="Normal 3 2 2 16 10" xfId="14772"/>
    <cellStyle name="Normal 3 2 2 16 10 2" xfId="14773"/>
    <cellStyle name="Normal 3 2 2 16 10_Category Summary by LOB" xfId="14774"/>
    <cellStyle name="Normal 3 2 2 16 11" xfId="14775"/>
    <cellStyle name="Normal 3 2 2 16 2" xfId="14776"/>
    <cellStyle name="Normal 3 2 2 16 2 2" xfId="14777"/>
    <cellStyle name="Normal 3 2 2 16 2 2 2" xfId="14778"/>
    <cellStyle name="Normal 3 2 2 16 2 2_Category Summary by LOB" xfId="14779"/>
    <cellStyle name="Normal 3 2 2 16 2 3" xfId="14780"/>
    <cellStyle name="Normal 3 2 2 16 2 3 2" xfId="14781"/>
    <cellStyle name="Normal 3 2 2 16 2 3_Category Summary by LOB" xfId="14782"/>
    <cellStyle name="Normal 3 2 2 16 2 4" xfId="14783"/>
    <cellStyle name="Normal 3 2 2 16 2 4 2" xfId="14784"/>
    <cellStyle name="Normal 3 2 2 16 2 4_Category Summary by LOB" xfId="14785"/>
    <cellStyle name="Normal 3 2 2 16 2 5" xfId="14786"/>
    <cellStyle name="Normal 3 2 2 16 2 5 2" xfId="14787"/>
    <cellStyle name="Normal 3 2 2 16 2 5_Category Summary by LOB" xfId="14788"/>
    <cellStyle name="Normal 3 2 2 16 2 6" xfId="14789"/>
    <cellStyle name="Normal 3 2 2 16 2 6 2" xfId="14790"/>
    <cellStyle name="Normal 3 2 2 16 2 6_Category Summary by LOB" xfId="14791"/>
    <cellStyle name="Normal 3 2 2 16 2 7" xfId="14792"/>
    <cellStyle name="Normal 3 2 2 16 2 7 2" xfId="14793"/>
    <cellStyle name="Normal 3 2 2 16 2 7_Category Summary by LOB" xfId="14794"/>
    <cellStyle name="Normal 3 2 2 16 2 8" xfId="14795"/>
    <cellStyle name="Normal 3 2 2 16 2 8 2" xfId="14796"/>
    <cellStyle name="Normal 3 2 2 16 2 8_Category Summary by LOB" xfId="14797"/>
    <cellStyle name="Normal 3 2 2 16 2 9" xfId="14798"/>
    <cellStyle name="Normal 3 2 2 16 2_Category Summary by LOB" xfId="14799"/>
    <cellStyle name="Normal 3 2 2 16 3" xfId="14800"/>
    <cellStyle name="Normal 3 2 2 16 3 2" xfId="14801"/>
    <cellStyle name="Normal 3 2 2 16 3 2 2" xfId="14802"/>
    <cellStyle name="Normal 3 2 2 16 3 2_Category Summary by LOB" xfId="14803"/>
    <cellStyle name="Normal 3 2 2 16 3 3" xfId="14804"/>
    <cellStyle name="Normal 3 2 2 16 3 3 2" xfId="14805"/>
    <cellStyle name="Normal 3 2 2 16 3 3_Category Summary by LOB" xfId="14806"/>
    <cellStyle name="Normal 3 2 2 16 3 4" xfId="14807"/>
    <cellStyle name="Normal 3 2 2 16 3 4 2" xfId="14808"/>
    <cellStyle name="Normal 3 2 2 16 3 4_Category Summary by LOB" xfId="14809"/>
    <cellStyle name="Normal 3 2 2 16 3 5" xfId="14810"/>
    <cellStyle name="Normal 3 2 2 16 3 5 2" xfId="14811"/>
    <cellStyle name="Normal 3 2 2 16 3 5_Category Summary by LOB" xfId="14812"/>
    <cellStyle name="Normal 3 2 2 16 3 6" xfId="14813"/>
    <cellStyle name="Normal 3 2 2 16 3 6 2" xfId="14814"/>
    <cellStyle name="Normal 3 2 2 16 3 6_Category Summary by LOB" xfId="14815"/>
    <cellStyle name="Normal 3 2 2 16 3 7" xfId="14816"/>
    <cellStyle name="Normal 3 2 2 16 3 7 2" xfId="14817"/>
    <cellStyle name="Normal 3 2 2 16 3 7_Category Summary by LOB" xfId="14818"/>
    <cellStyle name="Normal 3 2 2 16 3 8" xfId="14819"/>
    <cellStyle name="Normal 3 2 2 16 3 8 2" xfId="14820"/>
    <cellStyle name="Normal 3 2 2 16 3 8_Category Summary by LOB" xfId="14821"/>
    <cellStyle name="Normal 3 2 2 16 3 9" xfId="14822"/>
    <cellStyle name="Normal 3 2 2 16 3_Category Summary by LOB" xfId="14823"/>
    <cellStyle name="Normal 3 2 2 16 4" xfId="14824"/>
    <cellStyle name="Normal 3 2 2 16 4 2" xfId="14825"/>
    <cellStyle name="Normal 3 2 2 16 4_Category Summary by LOB" xfId="14826"/>
    <cellStyle name="Normal 3 2 2 16 5" xfId="14827"/>
    <cellStyle name="Normal 3 2 2 16 5 2" xfId="14828"/>
    <cellStyle name="Normal 3 2 2 16 5_Category Summary by LOB" xfId="14829"/>
    <cellStyle name="Normal 3 2 2 16 6" xfId="14830"/>
    <cellStyle name="Normal 3 2 2 16 6 2" xfId="14831"/>
    <cellStyle name="Normal 3 2 2 16 6_Category Summary by LOB" xfId="14832"/>
    <cellStyle name="Normal 3 2 2 16 7" xfId="14833"/>
    <cellStyle name="Normal 3 2 2 16 7 2" xfId="14834"/>
    <cellStyle name="Normal 3 2 2 16 7_Category Summary by LOB" xfId="14835"/>
    <cellStyle name="Normal 3 2 2 16 8" xfId="14836"/>
    <cellStyle name="Normal 3 2 2 16 8 2" xfId="14837"/>
    <cellStyle name="Normal 3 2 2 16 8_Category Summary by LOB" xfId="14838"/>
    <cellStyle name="Normal 3 2 2 16 9" xfId="14839"/>
    <cellStyle name="Normal 3 2 2 16 9 2" xfId="14840"/>
    <cellStyle name="Normal 3 2 2 16 9_Category Summary by LOB" xfId="14841"/>
    <cellStyle name="Normal 3 2 2 16_Category Summary by LOB" xfId="14842"/>
    <cellStyle name="Normal 3 2 2 17" xfId="14843"/>
    <cellStyle name="Normal 3 2 2 17 10" xfId="14844"/>
    <cellStyle name="Normal 3 2 2 17 10 2" xfId="14845"/>
    <cellStyle name="Normal 3 2 2 17 10_Category Summary by LOB" xfId="14846"/>
    <cellStyle name="Normal 3 2 2 17 11" xfId="14847"/>
    <cellStyle name="Normal 3 2 2 17 2" xfId="14848"/>
    <cellStyle name="Normal 3 2 2 17 2 2" xfId="14849"/>
    <cellStyle name="Normal 3 2 2 17 2 2 2" xfId="14850"/>
    <cellStyle name="Normal 3 2 2 17 2 2_Category Summary by LOB" xfId="14851"/>
    <cellStyle name="Normal 3 2 2 17 2 3" xfId="14852"/>
    <cellStyle name="Normal 3 2 2 17 2 3 2" xfId="14853"/>
    <cellStyle name="Normal 3 2 2 17 2 3_Category Summary by LOB" xfId="14854"/>
    <cellStyle name="Normal 3 2 2 17 2 4" xfId="14855"/>
    <cellStyle name="Normal 3 2 2 17 2 4 2" xfId="14856"/>
    <cellStyle name="Normal 3 2 2 17 2 4_Category Summary by LOB" xfId="14857"/>
    <cellStyle name="Normal 3 2 2 17 2 5" xfId="14858"/>
    <cellStyle name="Normal 3 2 2 17 2 5 2" xfId="14859"/>
    <cellStyle name="Normal 3 2 2 17 2 5_Category Summary by LOB" xfId="14860"/>
    <cellStyle name="Normal 3 2 2 17 2 6" xfId="14861"/>
    <cellStyle name="Normal 3 2 2 17 2 6 2" xfId="14862"/>
    <cellStyle name="Normal 3 2 2 17 2 6_Category Summary by LOB" xfId="14863"/>
    <cellStyle name="Normal 3 2 2 17 2 7" xfId="14864"/>
    <cellStyle name="Normal 3 2 2 17 2 7 2" xfId="14865"/>
    <cellStyle name="Normal 3 2 2 17 2 7_Category Summary by LOB" xfId="14866"/>
    <cellStyle name="Normal 3 2 2 17 2 8" xfId="14867"/>
    <cellStyle name="Normal 3 2 2 17 2 8 2" xfId="14868"/>
    <cellStyle name="Normal 3 2 2 17 2 8_Category Summary by LOB" xfId="14869"/>
    <cellStyle name="Normal 3 2 2 17 2 9" xfId="14870"/>
    <cellStyle name="Normal 3 2 2 17 2_Category Summary by LOB" xfId="14871"/>
    <cellStyle name="Normal 3 2 2 17 3" xfId="14872"/>
    <cellStyle name="Normal 3 2 2 17 3 2" xfId="14873"/>
    <cellStyle name="Normal 3 2 2 17 3 2 2" xfId="14874"/>
    <cellStyle name="Normal 3 2 2 17 3 2_Category Summary by LOB" xfId="14875"/>
    <cellStyle name="Normal 3 2 2 17 3 3" xfId="14876"/>
    <cellStyle name="Normal 3 2 2 17 3 3 2" xfId="14877"/>
    <cellStyle name="Normal 3 2 2 17 3 3_Category Summary by LOB" xfId="14878"/>
    <cellStyle name="Normal 3 2 2 17 3 4" xfId="14879"/>
    <cellStyle name="Normal 3 2 2 17 3 4 2" xfId="14880"/>
    <cellStyle name="Normal 3 2 2 17 3 4_Category Summary by LOB" xfId="14881"/>
    <cellStyle name="Normal 3 2 2 17 3 5" xfId="14882"/>
    <cellStyle name="Normal 3 2 2 17 3 5 2" xfId="14883"/>
    <cellStyle name="Normal 3 2 2 17 3 5_Category Summary by LOB" xfId="14884"/>
    <cellStyle name="Normal 3 2 2 17 3 6" xfId="14885"/>
    <cellStyle name="Normal 3 2 2 17 3 6 2" xfId="14886"/>
    <cellStyle name="Normal 3 2 2 17 3 6_Category Summary by LOB" xfId="14887"/>
    <cellStyle name="Normal 3 2 2 17 3 7" xfId="14888"/>
    <cellStyle name="Normal 3 2 2 17 3 7 2" xfId="14889"/>
    <cellStyle name="Normal 3 2 2 17 3 7_Category Summary by LOB" xfId="14890"/>
    <cellStyle name="Normal 3 2 2 17 3 8" xfId="14891"/>
    <cellStyle name="Normal 3 2 2 17 3 8 2" xfId="14892"/>
    <cellStyle name="Normal 3 2 2 17 3 8_Category Summary by LOB" xfId="14893"/>
    <cellStyle name="Normal 3 2 2 17 3 9" xfId="14894"/>
    <cellStyle name="Normal 3 2 2 17 3_Category Summary by LOB" xfId="14895"/>
    <cellStyle name="Normal 3 2 2 17 4" xfId="14896"/>
    <cellStyle name="Normal 3 2 2 17 4 2" xfId="14897"/>
    <cellStyle name="Normal 3 2 2 17 4_Category Summary by LOB" xfId="14898"/>
    <cellStyle name="Normal 3 2 2 17 5" xfId="14899"/>
    <cellStyle name="Normal 3 2 2 17 5 2" xfId="14900"/>
    <cellStyle name="Normal 3 2 2 17 5_Category Summary by LOB" xfId="14901"/>
    <cellStyle name="Normal 3 2 2 17 6" xfId="14902"/>
    <cellStyle name="Normal 3 2 2 17 6 2" xfId="14903"/>
    <cellStyle name="Normal 3 2 2 17 6_Category Summary by LOB" xfId="14904"/>
    <cellStyle name="Normal 3 2 2 17 7" xfId="14905"/>
    <cellStyle name="Normal 3 2 2 17 7 2" xfId="14906"/>
    <cellStyle name="Normal 3 2 2 17 7_Category Summary by LOB" xfId="14907"/>
    <cellStyle name="Normal 3 2 2 17 8" xfId="14908"/>
    <cellStyle name="Normal 3 2 2 17 8 2" xfId="14909"/>
    <cellStyle name="Normal 3 2 2 17 8_Category Summary by LOB" xfId="14910"/>
    <cellStyle name="Normal 3 2 2 17 9" xfId="14911"/>
    <cellStyle name="Normal 3 2 2 17 9 2" xfId="14912"/>
    <cellStyle name="Normal 3 2 2 17 9_Category Summary by LOB" xfId="14913"/>
    <cellStyle name="Normal 3 2 2 17_Category Summary by LOB" xfId="14914"/>
    <cellStyle name="Normal 3 2 2 18" xfId="14915"/>
    <cellStyle name="Normal 3 2 2 18 10" xfId="14916"/>
    <cellStyle name="Normal 3 2 2 18 10 2" xfId="14917"/>
    <cellStyle name="Normal 3 2 2 18 10_Category Summary by LOB" xfId="14918"/>
    <cellStyle name="Normal 3 2 2 18 11" xfId="14919"/>
    <cellStyle name="Normal 3 2 2 18 2" xfId="14920"/>
    <cellStyle name="Normal 3 2 2 18 2 2" xfId="14921"/>
    <cellStyle name="Normal 3 2 2 18 2 2 2" xfId="14922"/>
    <cellStyle name="Normal 3 2 2 18 2 2_Category Summary by LOB" xfId="14923"/>
    <cellStyle name="Normal 3 2 2 18 2 3" xfId="14924"/>
    <cellStyle name="Normal 3 2 2 18 2 3 2" xfId="14925"/>
    <cellStyle name="Normal 3 2 2 18 2 3_Category Summary by LOB" xfId="14926"/>
    <cellStyle name="Normal 3 2 2 18 2 4" xfId="14927"/>
    <cellStyle name="Normal 3 2 2 18 2 4 2" xfId="14928"/>
    <cellStyle name="Normal 3 2 2 18 2 4_Category Summary by LOB" xfId="14929"/>
    <cellStyle name="Normal 3 2 2 18 2 5" xfId="14930"/>
    <cellStyle name="Normal 3 2 2 18 2 5 2" xfId="14931"/>
    <cellStyle name="Normal 3 2 2 18 2 5_Category Summary by LOB" xfId="14932"/>
    <cellStyle name="Normal 3 2 2 18 2 6" xfId="14933"/>
    <cellStyle name="Normal 3 2 2 18 2 6 2" xfId="14934"/>
    <cellStyle name="Normal 3 2 2 18 2 6_Category Summary by LOB" xfId="14935"/>
    <cellStyle name="Normal 3 2 2 18 2 7" xfId="14936"/>
    <cellStyle name="Normal 3 2 2 18 2 7 2" xfId="14937"/>
    <cellStyle name="Normal 3 2 2 18 2 7_Category Summary by LOB" xfId="14938"/>
    <cellStyle name="Normal 3 2 2 18 2 8" xfId="14939"/>
    <cellStyle name="Normal 3 2 2 18 2 8 2" xfId="14940"/>
    <cellStyle name="Normal 3 2 2 18 2 8_Category Summary by LOB" xfId="14941"/>
    <cellStyle name="Normal 3 2 2 18 2 9" xfId="14942"/>
    <cellStyle name="Normal 3 2 2 18 2_Category Summary by LOB" xfId="14943"/>
    <cellStyle name="Normal 3 2 2 18 3" xfId="14944"/>
    <cellStyle name="Normal 3 2 2 18 3 2" xfId="14945"/>
    <cellStyle name="Normal 3 2 2 18 3 2 2" xfId="14946"/>
    <cellStyle name="Normal 3 2 2 18 3 2_Category Summary by LOB" xfId="14947"/>
    <cellStyle name="Normal 3 2 2 18 3 3" xfId="14948"/>
    <cellStyle name="Normal 3 2 2 18 3 3 2" xfId="14949"/>
    <cellStyle name="Normal 3 2 2 18 3 3_Category Summary by LOB" xfId="14950"/>
    <cellStyle name="Normal 3 2 2 18 3 4" xfId="14951"/>
    <cellStyle name="Normal 3 2 2 18 3 4 2" xfId="14952"/>
    <cellStyle name="Normal 3 2 2 18 3 4_Category Summary by LOB" xfId="14953"/>
    <cellStyle name="Normal 3 2 2 18 3 5" xfId="14954"/>
    <cellStyle name="Normal 3 2 2 18 3 5 2" xfId="14955"/>
    <cellStyle name="Normal 3 2 2 18 3 5_Category Summary by LOB" xfId="14956"/>
    <cellStyle name="Normal 3 2 2 18 3 6" xfId="14957"/>
    <cellStyle name="Normal 3 2 2 18 3 6 2" xfId="14958"/>
    <cellStyle name="Normal 3 2 2 18 3 6_Category Summary by LOB" xfId="14959"/>
    <cellStyle name="Normal 3 2 2 18 3 7" xfId="14960"/>
    <cellStyle name="Normal 3 2 2 18 3 7 2" xfId="14961"/>
    <cellStyle name="Normal 3 2 2 18 3 7_Category Summary by LOB" xfId="14962"/>
    <cellStyle name="Normal 3 2 2 18 3 8" xfId="14963"/>
    <cellStyle name="Normal 3 2 2 18 3 8 2" xfId="14964"/>
    <cellStyle name="Normal 3 2 2 18 3 8_Category Summary by LOB" xfId="14965"/>
    <cellStyle name="Normal 3 2 2 18 3 9" xfId="14966"/>
    <cellStyle name="Normal 3 2 2 18 3_Category Summary by LOB" xfId="14967"/>
    <cellStyle name="Normal 3 2 2 18 4" xfId="14968"/>
    <cellStyle name="Normal 3 2 2 18 4 2" xfId="14969"/>
    <cellStyle name="Normal 3 2 2 18 4_Category Summary by LOB" xfId="14970"/>
    <cellStyle name="Normal 3 2 2 18 5" xfId="14971"/>
    <cellStyle name="Normal 3 2 2 18 5 2" xfId="14972"/>
    <cellStyle name="Normal 3 2 2 18 5_Category Summary by LOB" xfId="14973"/>
    <cellStyle name="Normal 3 2 2 18 6" xfId="14974"/>
    <cellStyle name="Normal 3 2 2 18 6 2" xfId="14975"/>
    <cellStyle name="Normal 3 2 2 18 6_Category Summary by LOB" xfId="14976"/>
    <cellStyle name="Normal 3 2 2 18 7" xfId="14977"/>
    <cellStyle name="Normal 3 2 2 18 7 2" xfId="14978"/>
    <cellStyle name="Normal 3 2 2 18 7_Category Summary by LOB" xfId="14979"/>
    <cellStyle name="Normal 3 2 2 18 8" xfId="14980"/>
    <cellStyle name="Normal 3 2 2 18 8 2" xfId="14981"/>
    <cellStyle name="Normal 3 2 2 18 8_Category Summary by LOB" xfId="14982"/>
    <cellStyle name="Normal 3 2 2 18 9" xfId="14983"/>
    <cellStyle name="Normal 3 2 2 18 9 2" xfId="14984"/>
    <cellStyle name="Normal 3 2 2 18 9_Category Summary by LOB" xfId="14985"/>
    <cellStyle name="Normal 3 2 2 18_Category Summary by LOB" xfId="14986"/>
    <cellStyle name="Normal 3 2 2 19" xfId="14987"/>
    <cellStyle name="Normal 3 2 2 19 10" xfId="14988"/>
    <cellStyle name="Normal 3 2 2 19 10 2" xfId="14989"/>
    <cellStyle name="Normal 3 2 2 19 10_Category Summary by LOB" xfId="14990"/>
    <cellStyle name="Normal 3 2 2 19 11" xfId="14991"/>
    <cellStyle name="Normal 3 2 2 19 2" xfId="14992"/>
    <cellStyle name="Normal 3 2 2 19 2 2" xfId="14993"/>
    <cellStyle name="Normal 3 2 2 19 2 2 2" xfId="14994"/>
    <cellStyle name="Normal 3 2 2 19 2 2_Category Summary by LOB" xfId="14995"/>
    <cellStyle name="Normal 3 2 2 19 2 3" xfId="14996"/>
    <cellStyle name="Normal 3 2 2 19 2 3 2" xfId="14997"/>
    <cellStyle name="Normal 3 2 2 19 2 3_Category Summary by LOB" xfId="14998"/>
    <cellStyle name="Normal 3 2 2 19 2 4" xfId="14999"/>
    <cellStyle name="Normal 3 2 2 19 2 4 2" xfId="15000"/>
    <cellStyle name="Normal 3 2 2 19 2 4_Category Summary by LOB" xfId="15001"/>
    <cellStyle name="Normal 3 2 2 19 2 5" xfId="15002"/>
    <cellStyle name="Normal 3 2 2 19 2 5 2" xfId="15003"/>
    <cellStyle name="Normal 3 2 2 19 2 5_Category Summary by LOB" xfId="15004"/>
    <cellStyle name="Normal 3 2 2 19 2 6" xfId="15005"/>
    <cellStyle name="Normal 3 2 2 19 2 6 2" xfId="15006"/>
    <cellStyle name="Normal 3 2 2 19 2 6_Category Summary by LOB" xfId="15007"/>
    <cellStyle name="Normal 3 2 2 19 2 7" xfId="15008"/>
    <cellStyle name="Normal 3 2 2 19 2 7 2" xfId="15009"/>
    <cellStyle name="Normal 3 2 2 19 2 7_Category Summary by LOB" xfId="15010"/>
    <cellStyle name="Normal 3 2 2 19 2 8" xfId="15011"/>
    <cellStyle name="Normal 3 2 2 19 2 8 2" xfId="15012"/>
    <cellStyle name="Normal 3 2 2 19 2 8_Category Summary by LOB" xfId="15013"/>
    <cellStyle name="Normal 3 2 2 19 2 9" xfId="15014"/>
    <cellStyle name="Normal 3 2 2 19 2_Category Summary by LOB" xfId="15015"/>
    <cellStyle name="Normal 3 2 2 19 3" xfId="15016"/>
    <cellStyle name="Normal 3 2 2 19 3 2" xfId="15017"/>
    <cellStyle name="Normal 3 2 2 19 3 2 2" xfId="15018"/>
    <cellStyle name="Normal 3 2 2 19 3 2_Category Summary by LOB" xfId="15019"/>
    <cellStyle name="Normal 3 2 2 19 3 3" xfId="15020"/>
    <cellStyle name="Normal 3 2 2 19 3 3 2" xfId="15021"/>
    <cellStyle name="Normal 3 2 2 19 3 3_Category Summary by LOB" xfId="15022"/>
    <cellStyle name="Normal 3 2 2 19 3 4" xfId="15023"/>
    <cellStyle name="Normal 3 2 2 19 3 4 2" xfId="15024"/>
    <cellStyle name="Normal 3 2 2 19 3 4_Category Summary by LOB" xfId="15025"/>
    <cellStyle name="Normal 3 2 2 19 3 5" xfId="15026"/>
    <cellStyle name="Normal 3 2 2 19 3 5 2" xfId="15027"/>
    <cellStyle name="Normal 3 2 2 19 3 5_Category Summary by LOB" xfId="15028"/>
    <cellStyle name="Normal 3 2 2 19 3 6" xfId="15029"/>
    <cellStyle name="Normal 3 2 2 19 3 6 2" xfId="15030"/>
    <cellStyle name="Normal 3 2 2 19 3 6_Category Summary by LOB" xfId="15031"/>
    <cellStyle name="Normal 3 2 2 19 3 7" xfId="15032"/>
    <cellStyle name="Normal 3 2 2 19 3 7 2" xfId="15033"/>
    <cellStyle name="Normal 3 2 2 19 3 7_Category Summary by LOB" xfId="15034"/>
    <cellStyle name="Normal 3 2 2 19 3 8" xfId="15035"/>
    <cellStyle name="Normal 3 2 2 19 3 8 2" xfId="15036"/>
    <cellStyle name="Normal 3 2 2 19 3 8_Category Summary by LOB" xfId="15037"/>
    <cellStyle name="Normal 3 2 2 19 3 9" xfId="15038"/>
    <cellStyle name="Normal 3 2 2 19 3_Category Summary by LOB" xfId="15039"/>
    <cellStyle name="Normal 3 2 2 19 4" xfId="15040"/>
    <cellStyle name="Normal 3 2 2 19 4 2" xfId="15041"/>
    <cellStyle name="Normal 3 2 2 19 4_Category Summary by LOB" xfId="15042"/>
    <cellStyle name="Normal 3 2 2 19 5" xfId="15043"/>
    <cellStyle name="Normal 3 2 2 19 5 2" xfId="15044"/>
    <cellStyle name="Normal 3 2 2 19 5_Category Summary by LOB" xfId="15045"/>
    <cellStyle name="Normal 3 2 2 19 6" xfId="15046"/>
    <cellStyle name="Normal 3 2 2 19 6 2" xfId="15047"/>
    <cellStyle name="Normal 3 2 2 19 6_Category Summary by LOB" xfId="15048"/>
    <cellStyle name="Normal 3 2 2 19 7" xfId="15049"/>
    <cellStyle name="Normal 3 2 2 19 7 2" xfId="15050"/>
    <cellStyle name="Normal 3 2 2 19 7_Category Summary by LOB" xfId="15051"/>
    <cellStyle name="Normal 3 2 2 19 8" xfId="15052"/>
    <cellStyle name="Normal 3 2 2 19 8 2" xfId="15053"/>
    <cellStyle name="Normal 3 2 2 19 8_Category Summary by LOB" xfId="15054"/>
    <cellStyle name="Normal 3 2 2 19 9" xfId="15055"/>
    <cellStyle name="Normal 3 2 2 19 9 2" xfId="15056"/>
    <cellStyle name="Normal 3 2 2 19 9_Category Summary by LOB" xfId="15057"/>
    <cellStyle name="Normal 3 2 2 19_Category Summary by LOB" xfId="15058"/>
    <cellStyle name="Normal 3 2 2 2" xfId="15059"/>
    <cellStyle name="Normal 3 2 2 2 10" xfId="15060"/>
    <cellStyle name="Normal 3 2 2 2 10 2" xfId="15061"/>
    <cellStyle name="Normal 3 2 2 2 10_Category Summary by LOB" xfId="15062"/>
    <cellStyle name="Normal 3 2 2 2 11" xfId="15063"/>
    <cellStyle name="Normal 3 2 2 2 12" xfId="15064"/>
    <cellStyle name="Normal 3 2 2 2 2" xfId="15065"/>
    <cellStyle name="Normal 3 2 2 2 2 2" xfId="15066"/>
    <cellStyle name="Normal 3 2 2 2 2 2 2" xfId="15067"/>
    <cellStyle name="Normal 3 2 2 2 2 2_Category Summary by LOB" xfId="15068"/>
    <cellStyle name="Normal 3 2 2 2 2 3" xfId="15069"/>
    <cellStyle name="Normal 3 2 2 2 2 3 2" xfId="15070"/>
    <cellStyle name="Normal 3 2 2 2 2 3_Category Summary by LOB" xfId="15071"/>
    <cellStyle name="Normal 3 2 2 2 2 4" xfId="15072"/>
    <cellStyle name="Normal 3 2 2 2 2 4 2" xfId="15073"/>
    <cellStyle name="Normal 3 2 2 2 2 4_Category Summary by LOB" xfId="15074"/>
    <cellStyle name="Normal 3 2 2 2 2 5" xfId="15075"/>
    <cellStyle name="Normal 3 2 2 2 2 5 2" xfId="15076"/>
    <cellStyle name="Normal 3 2 2 2 2 5_Category Summary by LOB" xfId="15077"/>
    <cellStyle name="Normal 3 2 2 2 2 6" xfId="15078"/>
    <cellStyle name="Normal 3 2 2 2 2 6 2" xfId="15079"/>
    <cellStyle name="Normal 3 2 2 2 2 6_Category Summary by LOB" xfId="15080"/>
    <cellStyle name="Normal 3 2 2 2 2 7" xfId="15081"/>
    <cellStyle name="Normal 3 2 2 2 2 7 2" xfId="15082"/>
    <cellStyle name="Normal 3 2 2 2 2 7_Category Summary by LOB" xfId="15083"/>
    <cellStyle name="Normal 3 2 2 2 2 8" xfId="15084"/>
    <cellStyle name="Normal 3 2 2 2 2 8 2" xfId="15085"/>
    <cellStyle name="Normal 3 2 2 2 2 8_Category Summary by LOB" xfId="15086"/>
    <cellStyle name="Normal 3 2 2 2 2 9" xfId="15087"/>
    <cellStyle name="Normal 3 2 2 2 2_Category Summary by LOB" xfId="15088"/>
    <cellStyle name="Normal 3 2 2 2 3" xfId="15089"/>
    <cellStyle name="Normal 3 2 2 2 3 2" xfId="15090"/>
    <cellStyle name="Normal 3 2 2 2 3 2 2" xfId="15091"/>
    <cellStyle name="Normal 3 2 2 2 3 2_Category Summary by LOB" xfId="15092"/>
    <cellStyle name="Normal 3 2 2 2 3 3" xfId="15093"/>
    <cellStyle name="Normal 3 2 2 2 3 3 2" xfId="15094"/>
    <cellStyle name="Normal 3 2 2 2 3 3_Category Summary by LOB" xfId="15095"/>
    <cellStyle name="Normal 3 2 2 2 3 4" xfId="15096"/>
    <cellStyle name="Normal 3 2 2 2 3 4 2" xfId="15097"/>
    <cellStyle name="Normal 3 2 2 2 3 4_Category Summary by LOB" xfId="15098"/>
    <cellStyle name="Normal 3 2 2 2 3 5" xfId="15099"/>
    <cellStyle name="Normal 3 2 2 2 3 5 2" xfId="15100"/>
    <cellStyle name="Normal 3 2 2 2 3 5_Category Summary by LOB" xfId="15101"/>
    <cellStyle name="Normal 3 2 2 2 3 6" xfId="15102"/>
    <cellStyle name="Normal 3 2 2 2 3 6 2" xfId="15103"/>
    <cellStyle name="Normal 3 2 2 2 3 6_Category Summary by LOB" xfId="15104"/>
    <cellStyle name="Normal 3 2 2 2 3 7" xfId="15105"/>
    <cellStyle name="Normal 3 2 2 2 3 7 2" xfId="15106"/>
    <cellStyle name="Normal 3 2 2 2 3 7_Category Summary by LOB" xfId="15107"/>
    <cellStyle name="Normal 3 2 2 2 3 8" xfId="15108"/>
    <cellStyle name="Normal 3 2 2 2 3 8 2" xfId="15109"/>
    <cellStyle name="Normal 3 2 2 2 3 8_Category Summary by LOB" xfId="15110"/>
    <cellStyle name="Normal 3 2 2 2 3 9" xfId="15111"/>
    <cellStyle name="Normal 3 2 2 2 3_Category Summary by LOB" xfId="15112"/>
    <cellStyle name="Normal 3 2 2 2 4" xfId="15113"/>
    <cellStyle name="Normal 3 2 2 2 4 2" xfId="15114"/>
    <cellStyle name="Normal 3 2 2 2 4_Category Summary by LOB" xfId="15115"/>
    <cellStyle name="Normal 3 2 2 2 5" xfId="15116"/>
    <cellStyle name="Normal 3 2 2 2 5 2" xfId="15117"/>
    <cellStyle name="Normal 3 2 2 2 5_Category Summary by LOB" xfId="15118"/>
    <cellStyle name="Normal 3 2 2 2 6" xfId="15119"/>
    <cellStyle name="Normal 3 2 2 2 6 2" xfId="15120"/>
    <cellStyle name="Normal 3 2 2 2 6_Category Summary by LOB" xfId="15121"/>
    <cellStyle name="Normal 3 2 2 2 7" xfId="15122"/>
    <cellStyle name="Normal 3 2 2 2 7 2" xfId="15123"/>
    <cellStyle name="Normal 3 2 2 2 7_Category Summary by LOB" xfId="15124"/>
    <cellStyle name="Normal 3 2 2 2 8" xfId="15125"/>
    <cellStyle name="Normal 3 2 2 2 8 2" xfId="15126"/>
    <cellStyle name="Normal 3 2 2 2 8_Category Summary by LOB" xfId="15127"/>
    <cellStyle name="Normal 3 2 2 2 9" xfId="15128"/>
    <cellStyle name="Normal 3 2 2 2 9 2" xfId="15129"/>
    <cellStyle name="Normal 3 2 2 2 9_Category Summary by LOB" xfId="15130"/>
    <cellStyle name="Normal 3 2 2 2_Category Summary by LOB" xfId="15131"/>
    <cellStyle name="Normal 3 2 2 20" xfId="15132"/>
    <cellStyle name="Normal 3 2 2 20 10" xfId="15133"/>
    <cellStyle name="Normal 3 2 2 20 10 2" xfId="15134"/>
    <cellStyle name="Normal 3 2 2 20 10_Category Summary by LOB" xfId="15135"/>
    <cellStyle name="Normal 3 2 2 20 11" xfId="15136"/>
    <cellStyle name="Normal 3 2 2 20 2" xfId="15137"/>
    <cellStyle name="Normal 3 2 2 20 2 2" xfId="15138"/>
    <cellStyle name="Normal 3 2 2 20 2 2 2" xfId="15139"/>
    <cellStyle name="Normal 3 2 2 20 2 2_Category Summary by LOB" xfId="15140"/>
    <cellStyle name="Normal 3 2 2 20 2 3" xfId="15141"/>
    <cellStyle name="Normal 3 2 2 20 2 3 2" xfId="15142"/>
    <cellStyle name="Normal 3 2 2 20 2 3_Category Summary by LOB" xfId="15143"/>
    <cellStyle name="Normal 3 2 2 20 2 4" xfId="15144"/>
    <cellStyle name="Normal 3 2 2 20 2 4 2" xfId="15145"/>
    <cellStyle name="Normal 3 2 2 20 2 4_Category Summary by LOB" xfId="15146"/>
    <cellStyle name="Normal 3 2 2 20 2 5" xfId="15147"/>
    <cellStyle name="Normal 3 2 2 20 2 5 2" xfId="15148"/>
    <cellStyle name="Normal 3 2 2 20 2 5_Category Summary by LOB" xfId="15149"/>
    <cellStyle name="Normal 3 2 2 20 2 6" xfId="15150"/>
    <cellStyle name="Normal 3 2 2 20 2 6 2" xfId="15151"/>
    <cellStyle name="Normal 3 2 2 20 2 6_Category Summary by LOB" xfId="15152"/>
    <cellStyle name="Normal 3 2 2 20 2 7" xfId="15153"/>
    <cellStyle name="Normal 3 2 2 20 2 7 2" xfId="15154"/>
    <cellStyle name="Normal 3 2 2 20 2 7_Category Summary by LOB" xfId="15155"/>
    <cellStyle name="Normal 3 2 2 20 2 8" xfId="15156"/>
    <cellStyle name="Normal 3 2 2 20 2 8 2" xfId="15157"/>
    <cellStyle name="Normal 3 2 2 20 2 8_Category Summary by LOB" xfId="15158"/>
    <cellStyle name="Normal 3 2 2 20 2 9" xfId="15159"/>
    <cellStyle name="Normal 3 2 2 20 2_Category Summary by LOB" xfId="15160"/>
    <cellStyle name="Normal 3 2 2 20 3" xfId="15161"/>
    <cellStyle name="Normal 3 2 2 20 3 2" xfId="15162"/>
    <cellStyle name="Normal 3 2 2 20 3 2 2" xfId="15163"/>
    <cellStyle name="Normal 3 2 2 20 3 2_Category Summary by LOB" xfId="15164"/>
    <cellStyle name="Normal 3 2 2 20 3 3" xfId="15165"/>
    <cellStyle name="Normal 3 2 2 20 3 3 2" xfId="15166"/>
    <cellStyle name="Normal 3 2 2 20 3 3_Category Summary by LOB" xfId="15167"/>
    <cellStyle name="Normal 3 2 2 20 3 4" xfId="15168"/>
    <cellStyle name="Normal 3 2 2 20 3 4 2" xfId="15169"/>
    <cellStyle name="Normal 3 2 2 20 3 4_Category Summary by LOB" xfId="15170"/>
    <cellStyle name="Normal 3 2 2 20 3 5" xfId="15171"/>
    <cellStyle name="Normal 3 2 2 20 3 5 2" xfId="15172"/>
    <cellStyle name="Normal 3 2 2 20 3 5_Category Summary by LOB" xfId="15173"/>
    <cellStyle name="Normal 3 2 2 20 3 6" xfId="15174"/>
    <cellStyle name="Normal 3 2 2 20 3 6 2" xfId="15175"/>
    <cellStyle name="Normal 3 2 2 20 3 6_Category Summary by LOB" xfId="15176"/>
    <cellStyle name="Normal 3 2 2 20 3 7" xfId="15177"/>
    <cellStyle name="Normal 3 2 2 20 3 7 2" xfId="15178"/>
    <cellStyle name="Normal 3 2 2 20 3 7_Category Summary by LOB" xfId="15179"/>
    <cellStyle name="Normal 3 2 2 20 3 8" xfId="15180"/>
    <cellStyle name="Normal 3 2 2 20 3 8 2" xfId="15181"/>
    <cellStyle name="Normal 3 2 2 20 3 8_Category Summary by LOB" xfId="15182"/>
    <cellStyle name="Normal 3 2 2 20 3 9" xfId="15183"/>
    <cellStyle name="Normal 3 2 2 20 3_Category Summary by LOB" xfId="15184"/>
    <cellStyle name="Normal 3 2 2 20 4" xfId="15185"/>
    <cellStyle name="Normal 3 2 2 20 4 2" xfId="15186"/>
    <cellStyle name="Normal 3 2 2 20 4_Category Summary by LOB" xfId="15187"/>
    <cellStyle name="Normal 3 2 2 20 5" xfId="15188"/>
    <cellStyle name="Normal 3 2 2 20 5 2" xfId="15189"/>
    <cellStyle name="Normal 3 2 2 20 5_Category Summary by LOB" xfId="15190"/>
    <cellStyle name="Normal 3 2 2 20 6" xfId="15191"/>
    <cellStyle name="Normal 3 2 2 20 6 2" xfId="15192"/>
    <cellStyle name="Normal 3 2 2 20 6_Category Summary by LOB" xfId="15193"/>
    <cellStyle name="Normal 3 2 2 20 7" xfId="15194"/>
    <cellStyle name="Normal 3 2 2 20 7 2" xfId="15195"/>
    <cellStyle name="Normal 3 2 2 20 7_Category Summary by LOB" xfId="15196"/>
    <cellStyle name="Normal 3 2 2 20 8" xfId="15197"/>
    <cellStyle name="Normal 3 2 2 20 8 2" xfId="15198"/>
    <cellStyle name="Normal 3 2 2 20 8_Category Summary by LOB" xfId="15199"/>
    <cellStyle name="Normal 3 2 2 20 9" xfId="15200"/>
    <cellStyle name="Normal 3 2 2 20 9 2" xfId="15201"/>
    <cellStyle name="Normal 3 2 2 20 9_Category Summary by LOB" xfId="15202"/>
    <cellStyle name="Normal 3 2 2 20_Category Summary by LOB" xfId="15203"/>
    <cellStyle name="Normal 3 2 2 21" xfId="15204"/>
    <cellStyle name="Normal 3 2 2 21 10" xfId="15205"/>
    <cellStyle name="Normal 3 2 2 21 10 2" xfId="15206"/>
    <cellStyle name="Normal 3 2 2 21 10_Category Summary by LOB" xfId="15207"/>
    <cellStyle name="Normal 3 2 2 21 11" xfId="15208"/>
    <cellStyle name="Normal 3 2 2 21 2" xfId="15209"/>
    <cellStyle name="Normal 3 2 2 21 2 2" xfId="15210"/>
    <cellStyle name="Normal 3 2 2 21 2 2 2" xfId="15211"/>
    <cellStyle name="Normal 3 2 2 21 2 2_Category Summary by LOB" xfId="15212"/>
    <cellStyle name="Normal 3 2 2 21 2 3" xfId="15213"/>
    <cellStyle name="Normal 3 2 2 21 2 3 2" xfId="15214"/>
    <cellStyle name="Normal 3 2 2 21 2 3_Category Summary by LOB" xfId="15215"/>
    <cellStyle name="Normal 3 2 2 21 2 4" xfId="15216"/>
    <cellStyle name="Normal 3 2 2 21 2 4 2" xfId="15217"/>
    <cellStyle name="Normal 3 2 2 21 2 4_Category Summary by LOB" xfId="15218"/>
    <cellStyle name="Normal 3 2 2 21 2 5" xfId="15219"/>
    <cellStyle name="Normal 3 2 2 21 2 5 2" xfId="15220"/>
    <cellStyle name="Normal 3 2 2 21 2 5_Category Summary by LOB" xfId="15221"/>
    <cellStyle name="Normal 3 2 2 21 2 6" xfId="15222"/>
    <cellStyle name="Normal 3 2 2 21 2 6 2" xfId="15223"/>
    <cellStyle name="Normal 3 2 2 21 2 6_Category Summary by LOB" xfId="15224"/>
    <cellStyle name="Normal 3 2 2 21 2 7" xfId="15225"/>
    <cellStyle name="Normal 3 2 2 21 2 7 2" xfId="15226"/>
    <cellStyle name="Normal 3 2 2 21 2 7_Category Summary by LOB" xfId="15227"/>
    <cellStyle name="Normal 3 2 2 21 2 8" xfId="15228"/>
    <cellStyle name="Normal 3 2 2 21 2 8 2" xfId="15229"/>
    <cellStyle name="Normal 3 2 2 21 2 8_Category Summary by LOB" xfId="15230"/>
    <cellStyle name="Normal 3 2 2 21 2 9" xfId="15231"/>
    <cellStyle name="Normal 3 2 2 21 2_Category Summary by LOB" xfId="15232"/>
    <cellStyle name="Normal 3 2 2 21 3" xfId="15233"/>
    <cellStyle name="Normal 3 2 2 21 3 2" xfId="15234"/>
    <cellStyle name="Normal 3 2 2 21 3 2 2" xfId="15235"/>
    <cellStyle name="Normal 3 2 2 21 3 2_Category Summary by LOB" xfId="15236"/>
    <cellStyle name="Normal 3 2 2 21 3 3" xfId="15237"/>
    <cellStyle name="Normal 3 2 2 21 3 3 2" xfId="15238"/>
    <cellStyle name="Normal 3 2 2 21 3 3_Category Summary by LOB" xfId="15239"/>
    <cellStyle name="Normal 3 2 2 21 3 4" xfId="15240"/>
    <cellStyle name="Normal 3 2 2 21 3 4 2" xfId="15241"/>
    <cellStyle name="Normal 3 2 2 21 3 4_Category Summary by LOB" xfId="15242"/>
    <cellStyle name="Normal 3 2 2 21 3 5" xfId="15243"/>
    <cellStyle name="Normal 3 2 2 21 3 5 2" xfId="15244"/>
    <cellStyle name="Normal 3 2 2 21 3 5_Category Summary by LOB" xfId="15245"/>
    <cellStyle name="Normal 3 2 2 21 3 6" xfId="15246"/>
    <cellStyle name="Normal 3 2 2 21 3 6 2" xfId="15247"/>
    <cellStyle name="Normal 3 2 2 21 3 6_Category Summary by LOB" xfId="15248"/>
    <cellStyle name="Normal 3 2 2 21 3 7" xfId="15249"/>
    <cellStyle name="Normal 3 2 2 21 3 7 2" xfId="15250"/>
    <cellStyle name="Normal 3 2 2 21 3 7_Category Summary by LOB" xfId="15251"/>
    <cellStyle name="Normal 3 2 2 21 3 8" xfId="15252"/>
    <cellStyle name="Normal 3 2 2 21 3 8 2" xfId="15253"/>
    <cellStyle name="Normal 3 2 2 21 3 8_Category Summary by LOB" xfId="15254"/>
    <cellStyle name="Normal 3 2 2 21 3 9" xfId="15255"/>
    <cellStyle name="Normal 3 2 2 21 3_Category Summary by LOB" xfId="15256"/>
    <cellStyle name="Normal 3 2 2 21 4" xfId="15257"/>
    <cellStyle name="Normal 3 2 2 21 4 2" xfId="15258"/>
    <cellStyle name="Normal 3 2 2 21 4_Category Summary by LOB" xfId="15259"/>
    <cellStyle name="Normal 3 2 2 21 5" xfId="15260"/>
    <cellStyle name="Normal 3 2 2 21 5 2" xfId="15261"/>
    <cellStyle name="Normal 3 2 2 21 5_Category Summary by LOB" xfId="15262"/>
    <cellStyle name="Normal 3 2 2 21 6" xfId="15263"/>
    <cellStyle name="Normal 3 2 2 21 6 2" xfId="15264"/>
    <cellStyle name="Normal 3 2 2 21 6_Category Summary by LOB" xfId="15265"/>
    <cellStyle name="Normal 3 2 2 21 7" xfId="15266"/>
    <cellStyle name="Normal 3 2 2 21 7 2" xfId="15267"/>
    <cellStyle name="Normal 3 2 2 21 7_Category Summary by LOB" xfId="15268"/>
    <cellStyle name="Normal 3 2 2 21 8" xfId="15269"/>
    <cellStyle name="Normal 3 2 2 21 8 2" xfId="15270"/>
    <cellStyle name="Normal 3 2 2 21 8_Category Summary by LOB" xfId="15271"/>
    <cellStyle name="Normal 3 2 2 21 9" xfId="15272"/>
    <cellStyle name="Normal 3 2 2 21 9 2" xfId="15273"/>
    <cellStyle name="Normal 3 2 2 21 9_Category Summary by LOB" xfId="15274"/>
    <cellStyle name="Normal 3 2 2 21_Category Summary by LOB" xfId="15275"/>
    <cellStyle name="Normal 3 2 2 22" xfId="15276"/>
    <cellStyle name="Normal 3 2 2 22 10" xfId="15277"/>
    <cellStyle name="Normal 3 2 2 22 10 2" xfId="15278"/>
    <cellStyle name="Normal 3 2 2 22 10_Category Summary by LOB" xfId="15279"/>
    <cellStyle name="Normal 3 2 2 22 11" xfId="15280"/>
    <cellStyle name="Normal 3 2 2 22 2" xfId="15281"/>
    <cellStyle name="Normal 3 2 2 22 2 2" xfId="15282"/>
    <cellStyle name="Normal 3 2 2 22 2 2 2" xfId="15283"/>
    <cellStyle name="Normal 3 2 2 22 2 2_Category Summary by LOB" xfId="15284"/>
    <cellStyle name="Normal 3 2 2 22 2 3" xfId="15285"/>
    <cellStyle name="Normal 3 2 2 22 2 3 2" xfId="15286"/>
    <cellStyle name="Normal 3 2 2 22 2 3_Category Summary by LOB" xfId="15287"/>
    <cellStyle name="Normal 3 2 2 22 2 4" xfId="15288"/>
    <cellStyle name="Normal 3 2 2 22 2 4 2" xfId="15289"/>
    <cellStyle name="Normal 3 2 2 22 2 4_Category Summary by LOB" xfId="15290"/>
    <cellStyle name="Normal 3 2 2 22 2 5" xfId="15291"/>
    <cellStyle name="Normal 3 2 2 22 2 5 2" xfId="15292"/>
    <cellStyle name="Normal 3 2 2 22 2 5_Category Summary by LOB" xfId="15293"/>
    <cellStyle name="Normal 3 2 2 22 2 6" xfId="15294"/>
    <cellStyle name="Normal 3 2 2 22 2 6 2" xfId="15295"/>
    <cellStyle name="Normal 3 2 2 22 2 6_Category Summary by LOB" xfId="15296"/>
    <cellStyle name="Normal 3 2 2 22 2 7" xfId="15297"/>
    <cellStyle name="Normal 3 2 2 22 2 7 2" xfId="15298"/>
    <cellStyle name="Normal 3 2 2 22 2 7_Category Summary by LOB" xfId="15299"/>
    <cellStyle name="Normal 3 2 2 22 2 8" xfId="15300"/>
    <cellStyle name="Normal 3 2 2 22 2 8 2" xfId="15301"/>
    <cellStyle name="Normal 3 2 2 22 2 8_Category Summary by LOB" xfId="15302"/>
    <cellStyle name="Normal 3 2 2 22 2 9" xfId="15303"/>
    <cellStyle name="Normal 3 2 2 22 2_Category Summary by LOB" xfId="15304"/>
    <cellStyle name="Normal 3 2 2 22 3" xfId="15305"/>
    <cellStyle name="Normal 3 2 2 22 3 2" xfId="15306"/>
    <cellStyle name="Normal 3 2 2 22 3 2 2" xfId="15307"/>
    <cellStyle name="Normal 3 2 2 22 3 2_Category Summary by LOB" xfId="15308"/>
    <cellStyle name="Normal 3 2 2 22 3 3" xfId="15309"/>
    <cellStyle name="Normal 3 2 2 22 3 3 2" xfId="15310"/>
    <cellStyle name="Normal 3 2 2 22 3 3_Category Summary by LOB" xfId="15311"/>
    <cellStyle name="Normal 3 2 2 22 3 4" xfId="15312"/>
    <cellStyle name="Normal 3 2 2 22 3 4 2" xfId="15313"/>
    <cellStyle name="Normal 3 2 2 22 3 4_Category Summary by LOB" xfId="15314"/>
    <cellStyle name="Normal 3 2 2 22 3 5" xfId="15315"/>
    <cellStyle name="Normal 3 2 2 22 3 5 2" xfId="15316"/>
    <cellStyle name="Normal 3 2 2 22 3 5_Category Summary by LOB" xfId="15317"/>
    <cellStyle name="Normal 3 2 2 22 3 6" xfId="15318"/>
    <cellStyle name="Normal 3 2 2 22 3 6 2" xfId="15319"/>
    <cellStyle name="Normal 3 2 2 22 3 6_Category Summary by LOB" xfId="15320"/>
    <cellStyle name="Normal 3 2 2 22 3 7" xfId="15321"/>
    <cellStyle name="Normal 3 2 2 22 3 7 2" xfId="15322"/>
    <cellStyle name="Normal 3 2 2 22 3 7_Category Summary by LOB" xfId="15323"/>
    <cellStyle name="Normal 3 2 2 22 3 8" xfId="15324"/>
    <cellStyle name="Normal 3 2 2 22 3 8 2" xfId="15325"/>
    <cellStyle name="Normal 3 2 2 22 3 8_Category Summary by LOB" xfId="15326"/>
    <cellStyle name="Normal 3 2 2 22 3 9" xfId="15327"/>
    <cellStyle name="Normal 3 2 2 22 3_Category Summary by LOB" xfId="15328"/>
    <cellStyle name="Normal 3 2 2 22 4" xfId="15329"/>
    <cellStyle name="Normal 3 2 2 22 4 2" xfId="15330"/>
    <cellStyle name="Normal 3 2 2 22 4_Category Summary by LOB" xfId="15331"/>
    <cellStyle name="Normal 3 2 2 22 5" xfId="15332"/>
    <cellStyle name="Normal 3 2 2 22 5 2" xfId="15333"/>
    <cellStyle name="Normal 3 2 2 22 5_Category Summary by LOB" xfId="15334"/>
    <cellStyle name="Normal 3 2 2 22 6" xfId="15335"/>
    <cellStyle name="Normal 3 2 2 22 6 2" xfId="15336"/>
    <cellStyle name="Normal 3 2 2 22 6_Category Summary by LOB" xfId="15337"/>
    <cellStyle name="Normal 3 2 2 22 7" xfId="15338"/>
    <cellStyle name="Normal 3 2 2 22 7 2" xfId="15339"/>
    <cellStyle name="Normal 3 2 2 22 7_Category Summary by LOB" xfId="15340"/>
    <cellStyle name="Normal 3 2 2 22 8" xfId="15341"/>
    <cellStyle name="Normal 3 2 2 22 8 2" xfId="15342"/>
    <cellStyle name="Normal 3 2 2 22 8_Category Summary by LOB" xfId="15343"/>
    <cellStyle name="Normal 3 2 2 22 9" xfId="15344"/>
    <cellStyle name="Normal 3 2 2 22 9 2" xfId="15345"/>
    <cellStyle name="Normal 3 2 2 22 9_Category Summary by LOB" xfId="15346"/>
    <cellStyle name="Normal 3 2 2 22_Category Summary by LOB" xfId="15347"/>
    <cellStyle name="Normal 3 2 2 23" xfId="15348"/>
    <cellStyle name="Normal 3 2 2 23 10" xfId="15349"/>
    <cellStyle name="Normal 3 2 2 23 10 2" xfId="15350"/>
    <cellStyle name="Normal 3 2 2 23 10_Category Summary by LOB" xfId="15351"/>
    <cellStyle name="Normal 3 2 2 23 11" xfId="15352"/>
    <cellStyle name="Normal 3 2 2 23 2" xfId="15353"/>
    <cellStyle name="Normal 3 2 2 23 2 2" xfId="15354"/>
    <cellStyle name="Normal 3 2 2 23 2 2 2" xfId="15355"/>
    <cellStyle name="Normal 3 2 2 23 2 2_Category Summary by LOB" xfId="15356"/>
    <cellStyle name="Normal 3 2 2 23 2 3" xfId="15357"/>
    <cellStyle name="Normal 3 2 2 23 2 3 2" xfId="15358"/>
    <cellStyle name="Normal 3 2 2 23 2 3_Category Summary by LOB" xfId="15359"/>
    <cellStyle name="Normal 3 2 2 23 2 4" xfId="15360"/>
    <cellStyle name="Normal 3 2 2 23 2 4 2" xfId="15361"/>
    <cellStyle name="Normal 3 2 2 23 2 4_Category Summary by LOB" xfId="15362"/>
    <cellStyle name="Normal 3 2 2 23 2 5" xfId="15363"/>
    <cellStyle name="Normal 3 2 2 23 2 5 2" xfId="15364"/>
    <cellStyle name="Normal 3 2 2 23 2 5_Category Summary by LOB" xfId="15365"/>
    <cellStyle name="Normal 3 2 2 23 2 6" xfId="15366"/>
    <cellStyle name="Normal 3 2 2 23 2 6 2" xfId="15367"/>
    <cellStyle name="Normal 3 2 2 23 2 6_Category Summary by LOB" xfId="15368"/>
    <cellStyle name="Normal 3 2 2 23 2 7" xfId="15369"/>
    <cellStyle name="Normal 3 2 2 23 2 7 2" xfId="15370"/>
    <cellStyle name="Normal 3 2 2 23 2 7_Category Summary by LOB" xfId="15371"/>
    <cellStyle name="Normal 3 2 2 23 2 8" xfId="15372"/>
    <cellStyle name="Normal 3 2 2 23 2 8 2" xfId="15373"/>
    <cellStyle name="Normal 3 2 2 23 2 8_Category Summary by LOB" xfId="15374"/>
    <cellStyle name="Normal 3 2 2 23 2 9" xfId="15375"/>
    <cellStyle name="Normal 3 2 2 23 2_Category Summary by LOB" xfId="15376"/>
    <cellStyle name="Normal 3 2 2 23 3" xfId="15377"/>
    <cellStyle name="Normal 3 2 2 23 3 2" xfId="15378"/>
    <cellStyle name="Normal 3 2 2 23 3 2 2" xfId="15379"/>
    <cellStyle name="Normal 3 2 2 23 3 2_Category Summary by LOB" xfId="15380"/>
    <cellStyle name="Normal 3 2 2 23 3 3" xfId="15381"/>
    <cellStyle name="Normal 3 2 2 23 3 3 2" xfId="15382"/>
    <cellStyle name="Normal 3 2 2 23 3 3_Category Summary by LOB" xfId="15383"/>
    <cellStyle name="Normal 3 2 2 23 3 4" xfId="15384"/>
    <cellStyle name="Normal 3 2 2 23 3 4 2" xfId="15385"/>
    <cellStyle name="Normal 3 2 2 23 3 4_Category Summary by LOB" xfId="15386"/>
    <cellStyle name="Normal 3 2 2 23 3 5" xfId="15387"/>
    <cellStyle name="Normal 3 2 2 23 3 5 2" xfId="15388"/>
    <cellStyle name="Normal 3 2 2 23 3 5_Category Summary by LOB" xfId="15389"/>
    <cellStyle name="Normal 3 2 2 23 3 6" xfId="15390"/>
    <cellStyle name="Normal 3 2 2 23 3 6 2" xfId="15391"/>
    <cellStyle name="Normal 3 2 2 23 3 6_Category Summary by LOB" xfId="15392"/>
    <cellStyle name="Normal 3 2 2 23 3 7" xfId="15393"/>
    <cellStyle name="Normal 3 2 2 23 3 7 2" xfId="15394"/>
    <cellStyle name="Normal 3 2 2 23 3 7_Category Summary by LOB" xfId="15395"/>
    <cellStyle name="Normal 3 2 2 23 3 8" xfId="15396"/>
    <cellStyle name="Normal 3 2 2 23 3 8 2" xfId="15397"/>
    <cellStyle name="Normal 3 2 2 23 3 8_Category Summary by LOB" xfId="15398"/>
    <cellStyle name="Normal 3 2 2 23 3 9" xfId="15399"/>
    <cellStyle name="Normal 3 2 2 23 3_Category Summary by LOB" xfId="15400"/>
    <cellStyle name="Normal 3 2 2 23 4" xfId="15401"/>
    <cellStyle name="Normal 3 2 2 23 4 2" xfId="15402"/>
    <cellStyle name="Normal 3 2 2 23 4_Category Summary by LOB" xfId="15403"/>
    <cellStyle name="Normal 3 2 2 23 5" xfId="15404"/>
    <cellStyle name="Normal 3 2 2 23 5 2" xfId="15405"/>
    <cellStyle name="Normal 3 2 2 23 5_Category Summary by LOB" xfId="15406"/>
    <cellStyle name="Normal 3 2 2 23 6" xfId="15407"/>
    <cellStyle name="Normal 3 2 2 23 6 2" xfId="15408"/>
    <cellStyle name="Normal 3 2 2 23 6_Category Summary by LOB" xfId="15409"/>
    <cellStyle name="Normal 3 2 2 23 7" xfId="15410"/>
    <cellStyle name="Normal 3 2 2 23 7 2" xfId="15411"/>
    <cellStyle name="Normal 3 2 2 23 7_Category Summary by LOB" xfId="15412"/>
    <cellStyle name="Normal 3 2 2 23 8" xfId="15413"/>
    <cellStyle name="Normal 3 2 2 23 8 2" xfId="15414"/>
    <cellStyle name="Normal 3 2 2 23 8_Category Summary by LOB" xfId="15415"/>
    <cellStyle name="Normal 3 2 2 23 9" xfId="15416"/>
    <cellStyle name="Normal 3 2 2 23 9 2" xfId="15417"/>
    <cellStyle name="Normal 3 2 2 23 9_Category Summary by LOB" xfId="15418"/>
    <cellStyle name="Normal 3 2 2 23_Category Summary by LOB" xfId="15419"/>
    <cellStyle name="Normal 3 2 2 24" xfId="15420"/>
    <cellStyle name="Normal 3 2 2 24 2" xfId="15421"/>
    <cellStyle name="Normal 3 2 2 24 2 2" xfId="15422"/>
    <cellStyle name="Normal 3 2 2 24 2_Category Summary by LOB" xfId="15423"/>
    <cellStyle name="Normal 3 2 2 24 3" xfId="15424"/>
    <cellStyle name="Normal 3 2 2 24 3 2" xfId="15425"/>
    <cellStyle name="Normal 3 2 2 24 3_Category Summary by LOB" xfId="15426"/>
    <cellStyle name="Normal 3 2 2 24 4" xfId="15427"/>
    <cellStyle name="Normal 3 2 2 24 4 2" xfId="15428"/>
    <cellStyle name="Normal 3 2 2 24 4_Category Summary by LOB" xfId="15429"/>
    <cellStyle name="Normal 3 2 2 24 5" xfId="15430"/>
    <cellStyle name="Normal 3 2 2 24 5 2" xfId="15431"/>
    <cellStyle name="Normal 3 2 2 24 5_Category Summary by LOB" xfId="15432"/>
    <cellStyle name="Normal 3 2 2 24 6" xfId="15433"/>
    <cellStyle name="Normal 3 2 2 24 6 2" xfId="15434"/>
    <cellStyle name="Normal 3 2 2 24 6_Category Summary by LOB" xfId="15435"/>
    <cellStyle name="Normal 3 2 2 24 7" xfId="15436"/>
    <cellStyle name="Normal 3 2 2 24 7 2" xfId="15437"/>
    <cellStyle name="Normal 3 2 2 24 7_Category Summary by LOB" xfId="15438"/>
    <cellStyle name="Normal 3 2 2 24 8" xfId="15439"/>
    <cellStyle name="Normal 3 2 2 24 8 2" xfId="15440"/>
    <cellStyle name="Normal 3 2 2 24 8_Category Summary by LOB" xfId="15441"/>
    <cellStyle name="Normal 3 2 2 24 9" xfId="15442"/>
    <cellStyle name="Normal 3 2 2 24_Category Summary by LOB" xfId="15443"/>
    <cellStyle name="Normal 3 2 2 25" xfId="15444"/>
    <cellStyle name="Normal 3 2 2 25 2" xfId="15445"/>
    <cellStyle name="Normal 3 2 2 25 2 2" xfId="15446"/>
    <cellStyle name="Normal 3 2 2 25 2_Category Summary by LOB" xfId="15447"/>
    <cellStyle name="Normal 3 2 2 25 3" xfId="15448"/>
    <cellStyle name="Normal 3 2 2 25 3 2" xfId="15449"/>
    <cellStyle name="Normal 3 2 2 25 3_Category Summary by LOB" xfId="15450"/>
    <cellStyle name="Normal 3 2 2 25 4" xfId="15451"/>
    <cellStyle name="Normal 3 2 2 25 4 2" xfId="15452"/>
    <cellStyle name="Normal 3 2 2 25 4_Category Summary by LOB" xfId="15453"/>
    <cellStyle name="Normal 3 2 2 25 5" xfId="15454"/>
    <cellStyle name="Normal 3 2 2 25 5 2" xfId="15455"/>
    <cellStyle name="Normal 3 2 2 25 5_Category Summary by LOB" xfId="15456"/>
    <cellStyle name="Normal 3 2 2 25 6" xfId="15457"/>
    <cellStyle name="Normal 3 2 2 25 6 2" xfId="15458"/>
    <cellStyle name="Normal 3 2 2 25 6_Category Summary by LOB" xfId="15459"/>
    <cellStyle name="Normal 3 2 2 25 7" xfId="15460"/>
    <cellStyle name="Normal 3 2 2 25 7 2" xfId="15461"/>
    <cellStyle name="Normal 3 2 2 25 7_Category Summary by LOB" xfId="15462"/>
    <cellStyle name="Normal 3 2 2 25 8" xfId="15463"/>
    <cellStyle name="Normal 3 2 2 25 8 2" xfId="15464"/>
    <cellStyle name="Normal 3 2 2 25 8_Category Summary by LOB" xfId="15465"/>
    <cellStyle name="Normal 3 2 2 25 9" xfId="15466"/>
    <cellStyle name="Normal 3 2 2 25_Category Summary by LOB" xfId="15467"/>
    <cellStyle name="Normal 3 2 2 26" xfId="15468"/>
    <cellStyle name="Normal 3 2 2 26 2" xfId="15469"/>
    <cellStyle name="Normal 3 2 2 26_Category Summary by LOB" xfId="15470"/>
    <cellStyle name="Normal 3 2 2 27" xfId="15471"/>
    <cellStyle name="Normal 3 2 2 27 2" xfId="15472"/>
    <cellStyle name="Normal 3 2 2 27_Category Summary by LOB" xfId="15473"/>
    <cellStyle name="Normal 3 2 2 28" xfId="15474"/>
    <cellStyle name="Normal 3 2 2 28 2" xfId="15475"/>
    <cellStyle name="Normal 3 2 2 28_Category Summary by LOB" xfId="15476"/>
    <cellStyle name="Normal 3 2 2 29" xfId="15477"/>
    <cellStyle name="Normal 3 2 2 29 2" xfId="15478"/>
    <cellStyle name="Normal 3 2 2 29_Category Summary by LOB" xfId="15479"/>
    <cellStyle name="Normal 3 2 2 3" xfId="15480"/>
    <cellStyle name="Normal 3 2 2 3 10" xfId="15481"/>
    <cellStyle name="Normal 3 2 2 3 10 2" xfId="15482"/>
    <cellStyle name="Normal 3 2 2 3 10_Category Summary by LOB" xfId="15483"/>
    <cellStyle name="Normal 3 2 2 3 11" xfId="15484"/>
    <cellStyle name="Normal 3 2 2 3 12" xfId="15485"/>
    <cellStyle name="Normal 3 2 2 3 2" xfId="15486"/>
    <cellStyle name="Normal 3 2 2 3 2 2" xfId="15487"/>
    <cellStyle name="Normal 3 2 2 3 2 2 2" xfId="15488"/>
    <cellStyle name="Normal 3 2 2 3 2 2_Category Summary by LOB" xfId="15489"/>
    <cellStyle name="Normal 3 2 2 3 2 3" xfId="15490"/>
    <cellStyle name="Normal 3 2 2 3 2 3 2" xfId="15491"/>
    <cellStyle name="Normal 3 2 2 3 2 3_Category Summary by LOB" xfId="15492"/>
    <cellStyle name="Normal 3 2 2 3 2 4" xfId="15493"/>
    <cellStyle name="Normal 3 2 2 3 2 4 2" xfId="15494"/>
    <cellStyle name="Normal 3 2 2 3 2 4_Category Summary by LOB" xfId="15495"/>
    <cellStyle name="Normal 3 2 2 3 2 5" xfId="15496"/>
    <cellStyle name="Normal 3 2 2 3 2 5 2" xfId="15497"/>
    <cellStyle name="Normal 3 2 2 3 2 5_Category Summary by LOB" xfId="15498"/>
    <cellStyle name="Normal 3 2 2 3 2 6" xfId="15499"/>
    <cellStyle name="Normal 3 2 2 3 2 6 2" xfId="15500"/>
    <cellStyle name="Normal 3 2 2 3 2 6_Category Summary by LOB" xfId="15501"/>
    <cellStyle name="Normal 3 2 2 3 2 7" xfId="15502"/>
    <cellStyle name="Normal 3 2 2 3 2 7 2" xfId="15503"/>
    <cellStyle name="Normal 3 2 2 3 2 7_Category Summary by LOB" xfId="15504"/>
    <cellStyle name="Normal 3 2 2 3 2 8" xfId="15505"/>
    <cellStyle name="Normal 3 2 2 3 2 8 2" xfId="15506"/>
    <cellStyle name="Normal 3 2 2 3 2 8_Category Summary by LOB" xfId="15507"/>
    <cellStyle name="Normal 3 2 2 3 2 9" xfId="15508"/>
    <cellStyle name="Normal 3 2 2 3 2_Category Summary by LOB" xfId="15509"/>
    <cellStyle name="Normal 3 2 2 3 3" xfId="15510"/>
    <cellStyle name="Normal 3 2 2 3 3 2" xfId="15511"/>
    <cellStyle name="Normal 3 2 2 3 3 2 2" xfId="15512"/>
    <cellStyle name="Normal 3 2 2 3 3 2_Category Summary by LOB" xfId="15513"/>
    <cellStyle name="Normal 3 2 2 3 3 3" xfId="15514"/>
    <cellStyle name="Normal 3 2 2 3 3 3 2" xfId="15515"/>
    <cellStyle name="Normal 3 2 2 3 3 3_Category Summary by LOB" xfId="15516"/>
    <cellStyle name="Normal 3 2 2 3 3 4" xfId="15517"/>
    <cellStyle name="Normal 3 2 2 3 3 4 2" xfId="15518"/>
    <cellStyle name="Normal 3 2 2 3 3 4_Category Summary by LOB" xfId="15519"/>
    <cellStyle name="Normal 3 2 2 3 3 5" xfId="15520"/>
    <cellStyle name="Normal 3 2 2 3 3 5 2" xfId="15521"/>
    <cellStyle name="Normal 3 2 2 3 3 5_Category Summary by LOB" xfId="15522"/>
    <cellStyle name="Normal 3 2 2 3 3 6" xfId="15523"/>
    <cellStyle name="Normal 3 2 2 3 3 6 2" xfId="15524"/>
    <cellStyle name="Normal 3 2 2 3 3 6_Category Summary by LOB" xfId="15525"/>
    <cellStyle name="Normal 3 2 2 3 3 7" xfId="15526"/>
    <cellStyle name="Normal 3 2 2 3 3 7 2" xfId="15527"/>
    <cellStyle name="Normal 3 2 2 3 3 7_Category Summary by LOB" xfId="15528"/>
    <cellStyle name="Normal 3 2 2 3 3 8" xfId="15529"/>
    <cellStyle name="Normal 3 2 2 3 3 8 2" xfId="15530"/>
    <cellStyle name="Normal 3 2 2 3 3 8_Category Summary by LOB" xfId="15531"/>
    <cellStyle name="Normal 3 2 2 3 3 9" xfId="15532"/>
    <cellStyle name="Normal 3 2 2 3 3_Category Summary by LOB" xfId="15533"/>
    <cellStyle name="Normal 3 2 2 3 4" xfId="15534"/>
    <cellStyle name="Normal 3 2 2 3 4 2" xfId="15535"/>
    <cellStyle name="Normal 3 2 2 3 4_Category Summary by LOB" xfId="15536"/>
    <cellStyle name="Normal 3 2 2 3 5" xfId="15537"/>
    <cellStyle name="Normal 3 2 2 3 5 2" xfId="15538"/>
    <cellStyle name="Normal 3 2 2 3 5_Category Summary by LOB" xfId="15539"/>
    <cellStyle name="Normal 3 2 2 3 6" xfId="15540"/>
    <cellStyle name="Normal 3 2 2 3 6 2" xfId="15541"/>
    <cellStyle name="Normal 3 2 2 3 6_Category Summary by LOB" xfId="15542"/>
    <cellStyle name="Normal 3 2 2 3 7" xfId="15543"/>
    <cellStyle name="Normal 3 2 2 3 7 2" xfId="15544"/>
    <cellStyle name="Normal 3 2 2 3 7_Category Summary by LOB" xfId="15545"/>
    <cellStyle name="Normal 3 2 2 3 8" xfId="15546"/>
    <cellStyle name="Normal 3 2 2 3 8 2" xfId="15547"/>
    <cellStyle name="Normal 3 2 2 3 8_Category Summary by LOB" xfId="15548"/>
    <cellStyle name="Normal 3 2 2 3 9" xfId="15549"/>
    <cellStyle name="Normal 3 2 2 3 9 2" xfId="15550"/>
    <cellStyle name="Normal 3 2 2 3 9_Category Summary by LOB" xfId="15551"/>
    <cellStyle name="Normal 3 2 2 3_Category Summary by LOB" xfId="15552"/>
    <cellStyle name="Normal 3 2 2 30" xfId="15553"/>
    <cellStyle name="Normal 3 2 2 30 2" xfId="15554"/>
    <cellStyle name="Normal 3 2 2 30_Category Summary by LOB" xfId="15555"/>
    <cellStyle name="Normal 3 2 2 31" xfId="15556"/>
    <cellStyle name="Normal 3 2 2 31 2" xfId="15557"/>
    <cellStyle name="Normal 3 2 2 31_Category Summary by LOB" xfId="15558"/>
    <cellStyle name="Normal 3 2 2 32" xfId="15559"/>
    <cellStyle name="Normal 3 2 2 32 2" xfId="15560"/>
    <cellStyle name="Normal 3 2 2 32_Category Summary by LOB" xfId="15561"/>
    <cellStyle name="Normal 3 2 2 33" xfId="15562"/>
    <cellStyle name="Normal 3 2 2 34" xfId="15563"/>
    <cellStyle name="Normal 3 2 2 35" xfId="15564"/>
    <cellStyle name="Normal 3 2 2 36" xfId="15565"/>
    <cellStyle name="Normal 3 2 2 37" xfId="15566"/>
    <cellStyle name="Normal 3 2 2 4" xfId="15567"/>
    <cellStyle name="Normal 3 2 2 4 10" xfId="15568"/>
    <cellStyle name="Normal 3 2 2 4 10 2" xfId="15569"/>
    <cellStyle name="Normal 3 2 2 4 10_Category Summary by LOB" xfId="15570"/>
    <cellStyle name="Normal 3 2 2 4 11" xfId="15571"/>
    <cellStyle name="Normal 3 2 2 4 2" xfId="15572"/>
    <cellStyle name="Normal 3 2 2 4 2 2" xfId="15573"/>
    <cellStyle name="Normal 3 2 2 4 2 2 2" xfId="15574"/>
    <cellStyle name="Normal 3 2 2 4 2 2_Category Summary by LOB" xfId="15575"/>
    <cellStyle name="Normal 3 2 2 4 2 3" xfId="15576"/>
    <cellStyle name="Normal 3 2 2 4 2 3 2" xfId="15577"/>
    <cellStyle name="Normal 3 2 2 4 2 3_Category Summary by LOB" xfId="15578"/>
    <cellStyle name="Normal 3 2 2 4 2 4" xfId="15579"/>
    <cellStyle name="Normal 3 2 2 4 2 4 2" xfId="15580"/>
    <cellStyle name="Normal 3 2 2 4 2 4_Category Summary by LOB" xfId="15581"/>
    <cellStyle name="Normal 3 2 2 4 2 5" xfId="15582"/>
    <cellStyle name="Normal 3 2 2 4 2 5 2" xfId="15583"/>
    <cellStyle name="Normal 3 2 2 4 2 5_Category Summary by LOB" xfId="15584"/>
    <cellStyle name="Normal 3 2 2 4 2 6" xfId="15585"/>
    <cellStyle name="Normal 3 2 2 4 2 6 2" xfId="15586"/>
    <cellStyle name="Normal 3 2 2 4 2 6_Category Summary by LOB" xfId="15587"/>
    <cellStyle name="Normal 3 2 2 4 2 7" xfId="15588"/>
    <cellStyle name="Normal 3 2 2 4 2 7 2" xfId="15589"/>
    <cellStyle name="Normal 3 2 2 4 2 7_Category Summary by LOB" xfId="15590"/>
    <cellStyle name="Normal 3 2 2 4 2 8" xfId="15591"/>
    <cellStyle name="Normal 3 2 2 4 2 8 2" xfId="15592"/>
    <cellStyle name="Normal 3 2 2 4 2 8_Category Summary by LOB" xfId="15593"/>
    <cellStyle name="Normal 3 2 2 4 2 9" xfId="15594"/>
    <cellStyle name="Normal 3 2 2 4 2_Category Summary by LOB" xfId="15595"/>
    <cellStyle name="Normal 3 2 2 4 3" xfId="15596"/>
    <cellStyle name="Normal 3 2 2 4 3 2" xfId="15597"/>
    <cellStyle name="Normal 3 2 2 4 3 2 2" xfId="15598"/>
    <cellStyle name="Normal 3 2 2 4 3 2_Category Summary by LOB" xfId="15599"/>
    <cellStyle name="Normal 3 2 2 4 3 3" xfId="15600"/>
    <cellStyle name="Normal 3 2 2 4 3 3 2" xfId="15601"/>
    <cellStyle name="Normal 3 2 2 4 3 3_Category Summary by LOB" xfId="15602"/>
    <cellStyle name="Normal 3 2 2 4 3 4" xfId="15603"/>
    <cellStyle name="Normal 3 2 2 4 3 4 2" xfId="15604"/>
    <cellStyle name="Normal 3 2 2 4 3 4_Category Summary by LOB" xfId="15605"/>
    <cellStyle name="Normal 3 2 2 4 3 5" xfId="15606"/>
    <cellStyle name="Normal 3 2 2 4 3 5 2" xfId="15607"/>
    <cellStyle name="Normal 3 2 2 4 3 5_Category Summary by LOB" xfId="15608"/>
    <cellStyle name="Normal 3 2 2 4 3 6" xfId="15609"/>
    <cellStyle name="Normal 3 2 2 4 3 6 2" xfId="15610"/>
    <cellStyle name="Normal 3 2 2 4 3 6_Category Summary by LOB" xfId="15611"/>
    <cellStyle name="Normal 3 2 2 4 3 7" xfId="15612"/>
    <cellStyle name="Normal 3 2 2 4 3 7 2" xfId="15613"/>
    <cellStyle name="Normal 3 2 2 4 3 7_Category Summary by LOB" xfId="15614"/>
    <cellStyle name="Normal 3 2 2 4 3 8" xfId="15615"/>
    <cellStyle name="Normal 3 2 2 4 3 8 2" xfId="15616"/>
    <cellStyle name="Normal 3 2 2 4 3 8_Category Summary by LOB" xfId="15617"/>
    <cellStyle name="Normal 3 2 2 4 3 9" xfId="15618"/>
    <cellStyle name="Normal 3 2 2 4 3_Category Summary by LOB" xfId="15619"/>
    <cellStyle name="Normal 3 2 2 4 4" xfId="15620"/>
    <cellStyle name="Normal 3 2 2 4 4 2" xfId="15621"/>
    <cellStyle name="Normal 3 2 2 4 4_Category Summary by LOB" xfId="15622"/>
    <cellStyle name="Normal 3 2 2 4 5" xfId="15623"/>
    <cellStyle name="Normal 3 2 2 4 5 2" xfId="15624"/>
    <cellStyle name="Normal 3 2 2 4 5_Category Summary by LOB" xfId="15625"/>
    <cellStyle name="Normal 3 2 2 4 6" xfId="15626"/>
    <cellStyle name="Normal 3 2 2 4 6 2" xfId="15627"/>
    <cellStyle name="Normal 3 2 2 4 6_Category Summary by LOB" xfId="15628"/>
    <cellStyle name="Normal 3 2 2 4 7" xfId="15629"/>
    <cellStyle name="Normal 3 2 2 4 7 2" xfId="15630"/>
    <cellStyle name="Normal 3 2 2 4 7_Category Summary by LOB" xfId="15631"/>
    <cellStyle name="Normal 3 2 2 4 8" xfId="15632"/>
    <cellStyle name="Normal 3 2 2 4 8 2" xfId="15633"/>
    <cellStyle name="Normal 3 2 2 4 8_Category Summary by LOB" xfId="15634"/>
    <cellStyle name="Normal 3 2 2 4 9" xfId="15635"/>
    <cellStyle name="Normal 3 2 2 4 9 2" xfId="15636"/>
    <cellStyle name="Normal 3 2 2 4 9_Category Summary by LOB" xfId="15637"/>
    <cellStyle name="Normal 3 2 2 4_Category Summary by LOB" xfId="15638"/>
    <cellStyle name="Normal 3 2 2 5" xfId="15639"/>
    <cellStyle name="Normal 3 2 2 5 10" xfId="15640"/>
    <cellStyle name="Normal 3 2 2 5 10 2" xfId="15641"/>
    <cellStyle name="Normal 3 2 2 5 10_Category Summary by LOB" xfId="15642"/>
    <cellStyle name="Normal 3 2 2 5 11" xfId="15643"/>
    <cellStyle name="Normal 3 2 2 5 2" xfId="15644"/>
    <cellStyle name="Normal 3 2 2 5 2 2" xfId="15645"/>
    <cellStyle name="Normal 3 2 2 5 2 2 2" xfId="15646"/>
    <cellStyle name="Normal 3 2 2 5 2 2_Category Summary by LOB" xfId="15647"/>
    <cellStyle name="Normal 3 2 2 5 2 3" xfId="15648"/>
    <cellStyle name="Normal 3 2 2 5 2 3 2" xfId="15649"/>
    <cellStyle name="Normal 3 2 2 5 2 3_Category Summary by LOB" xfId="15650"/>
    <cellStyle name="Normal 3 2 2 5 2 4" xfId="15651"/>
    <cellStyle name="Normal 3 2 2 5 2 4 2" xfId="15652"/>
    <cellStyle name="Normal 3 2 2 5 2 4_Category Summary by LOB" xfId="15653"/>
    <cellStyle name="Normal 3 2 2 5 2 5" xfId="15654"/>
    <cellStyle name="Normal 3 2 2 5 2 5 2" xfId="15655"/>
    <cellStyle name="Normal 3 2 2 5 2 5_Category Summary by LOB" xfId="15656"/>
    <cellStyle name="Normal 3 2 2 5 2 6" xfId="15657"/>
    <cellStyle name="Normal 3 2 2 5 2 6 2" xfId="15658"/>
    <cellStyle name="Normal 3 2 2 5 2 6_Category Summary by LOB" xfId="15659"/>
    <cellStyle name="Normal 3 2 2 5 2 7" xfId="15660"/>
    <cellStyle name="Normal 3 2 2 5 2 7 2" xfId="15661"/>
    <cellStyle name="Normal 3 2 2 5 2 7_Category Summary by LOB" xfId="15662"/>
    <cellStyle name="Normal 3 2 2 5 2 8" xfId="15663"/>
    <cellStyle name="Normal 3 2 2 5 2 8 2" xfId="15664"/>
    <cellStyle name="Normal 3 2 2 5 2 8_Category Summary by LOB" xfId="15665"/>
    <cellStyle name="Normal 3 2 2 5 2 9" xfId="15666"/>
    <cellStyle name="Normal 3 2 2 5 2_Category Summary by LOB" xfId="15667"/>
    <cellStyle name="Normal 3 2 2 5 3" xfId="15668"/>
    <cellStyle name="Normal 3 2 2 5 3 2" xfId="15669"/>
    <cellStyle name="Normal 3 2 2 5 3 2 2" xfId="15670"/>
    <cellStyle name="Normal 3 2 2 5 3 2_Category Summary by LOB" xfId="15671"/>
    <cellStyle name="Normal 3 2 2 5 3 3" xfId="15672"/>
    <cellStyle name="Normal 3 2 2 5 3 3 2" xfId="15673"/>
    <cellStyle name="Normal 3 2 2 5 3 3_Category Summary by LOB" xfId="15674"/>
    <cellStyle name="Normal 3 2 2 5 3 4" xfId="15675"/>
    <cellStyle name="Normal 3 2 2 5 3 4 2" xfId="15676"/>
    <cellStyle name="Normal 3 2 2 5 3 4_Category Summary by LOB" xfId="15677"/>
    <cellStyle name="Normal 3 2 2 5 3 5" xfId="15678"/>
    <cellStyle name="Normal 3 2 2 5 3 5 2" xfId="15679"/>
    <cellStyle name="Normal 3 2 2 5 3 5_Category Summary by LOB" xfId="15680"/>
    <cellStyle name="Normal 3 2 2 5 3 6" xfId="15681"/>
    <cellStyle name="Normal 3 2 2 5 3 6 2" xfId="15682"/>
    <cellStyle name="Normal 3 2 2 5 3 6_Category Summary by LOB" xfId="15683"/>
    <cellStyle name="Normal 3 2 2 5 3 7" xfId="15684"/>
    <cellStyle name="Normal 3 2 2 5 3 7 2" xfId="15685"/>
    <cellStyle name="Normal 3 2 2 5 3 7_Category Summary by LOB" xfId="15686"/>
    <cellStyle name="Normal 3 2 2 5 3 8" xfId="15687"/>
    <cellStyle name="Normal 3 2 2 5 3 8 2" xfId="15688"/>
    <cellStyle name="Normal 3 2 2 5 3 8_Category Summary by LOB" xfId="15689"/>
    <cellStyle name="Normal 3 2 2 5 3 9" xfId="15690"/>
    <cellStyle name="Normal 3 2 2 5 3_Category Summary by LOB" xfId="15691"/>
    <cellStyle name="Normal 3 2 2 5 4" xfId="15692"/>
    <cellStyle name="Normal 3 2 2 5 4 2" xfId="15693"/>
    <cellStyle name="Normal 3 2 2 5 4_Category Summary by LOB" xfId="15694"/>
    <cellStyle name="Normal 3 2 2 5 5" xfId="15695"/>
    <cellStyle name="Normal 3 2 2 5 5 2" xfId="15696"/>
    <cellStyle name="Normal 3 2 2 5 5_Category Summary by LOB" xfId="15697"/>
    <cellStyle name="Normal 3 2 2 5 6" xfId="15698"/>
    <cellStyle name="Normal 3 2 2 5 6 2" xfId="15699"/>
    <cellStyle name="Normal 3 2 2 5 6_Category Summary by LOB" xfId="15700"/>
    <cellStyle name="Normal 3 2 2 5 7" xfId="15701"/>
    <cellStyle name="Normal 3 2 2 5 7 2" xfId="15702"/>
    <cellStyle name="Normal 3 2 2 5 7_Category Summary by LOB" xfId="15703"/>
    <cellStyle name="Normal 3 2 2 5 8" xfId="15704"/>
    <cellStyle name="Normal 3 2 2 5 8 2" xfId="15705"/>
    <cellStyle name="Normal 3 2 2 5 8_Category Summary by LOB" xfId="15706"/>
    <cellStyle name="Normal 3 2 2 5 9" xfId="15707"/>
    <cellStyle name="Normal 3 2 2 5 9 2" xfId="15708"/>
    <cellStyle name="Normal 3 2 2 5 9_Category Summary by LOB" xfId="15709"/>
    <cellStyle name="Normal 3 2 2 5_Category Summary by LOB" xfId="15710"/>
    <cellStyle name="Normal 3 2 2 6" xfId="15711"/>
    <cellStyle name="Normal 3 2 2 6 10" xfId="15712"/>
    <cellStyle name="Normal 3 2 2 6 10 2" xfId="15713"/>
    <cellStyle name="Normal 3 2 2 6 10_Category Summary by LOB" xfId="15714"/>
    <cellStyle name="Normal 3 2 2 6 11" xfId="15715"/>
    <cellStyle name="Normal 3 2 2 6 2" xfId="15716"/>
    <cellStyle name="Normal 3 2 2 6 2 2" xfId="15717"/>
    <cellStyle name="Normal 3 2 2 6 2 2 2" xfId="15718"/>
    <cellStyle name="Normal 3 2 2 6 2 2_Category Summary by LOB" xfId="15719"/>
    <cellStyle name="Normal 3 2 2 6 2 3" xfId="15720"/>
    <cellStyle name="Normal 3 2 2 6 2 3 2" xfId="15721"/>
    <cellStyle name="Normal 3 2 2 6 2 3_Category Summary by LOB" xfId="15722"/>
    <cellStyle name="Normal 3 2 2 6 2 4" xfId="15723"/>
    <cellStyle name="Normal 3 2 2 6 2 4 2" xfId="15724"/>
    <cellStyle name="Normal 3 2 2 6 2 4_Category Summary by LOB" xfId="15725"/>
    <cellStyle name="Normal 3 2 2 6 2 5" xfId="15726"/>
    <cellStyle name="Normal 3 2 2 6 2 5 2" xfId="15727"/>
    <cellStyle name="Normal 3 2 2 6 2 5_Category Summary by LOB" xfId="15728"/>
    <cellStyle name="Normal 3 2 2 6 2 6" xfId="15729"/>
    <cellStyle name="Normal 3 2 2 6 2 6 2" xfId="15730"/>
    <cellStyle name="Normal 3 2 2 6 2 6_Category Summary by LOB" xfId="15731"/>
    <cellStyle name="Normal 3 2 2 6 2 7" xfId="15732"/>
    <cellStyle name="Normal 3 2 2 6 2 7 2" xfId="15733"/>
    <cellStyle name="Normal 3 2 2 6 2 7_Category Summary by LOB" xfId="15734"/>
    <cellStyle name="Normal 3 2 2 6 2 8" xfId="15735"/>
    <cellStyle name="Normal 3 2 2 6 2 8 2" xfId="15736"/>
    <cellStyle name="Normal 3 2 2 6 2 8_Category Summary by LOB" xfId="15737"/>
    <cellStyle name="Normal 3 2 2 6 2 9" xfId="15738"/>
    <cellStyle name="Normal 3 2 2 6 2_Category Summary by LOB" xfId="15739"/>
    <cellStyle name="Normal 3 2 2 6 3" xfId="15740"/>
    <cellStyle name="Normal 3 2 2 6 3 2" xfId="15741"/>
    <cellStyle name="Normal 3 2 2 6 3 2 2" xfId="15742"/>
    <cellStyle name="Normal 3 2 2 6 3 2_Category Summary by LOB" xfId="15743"/>
    <cellStyle name="Normal 3 2 2 6 3 3" xfId="15744"/>
    <cellStyle name="Normal 3 2 2 6 3 3 2" xfId="15745"/>
    <cellStyle name="Normal 3 2 2 6 3 3_Category Summary by LOB" xfId="15746"/>
    <cellStyle name="Normal 3 2 2 6 3 4" xfId="15747"/>
    <cellStyle name="Normal 3 2 2 6 3 4 2" xfId="15748"/>
    <cellStyle name="Normal 3 2 2 6 3 4_Category Summary by LOB" xfId="15749"/>
    <cellStyle name="Normal 3 2 2 6 3 5" xfId="15750"/>
    <cellStyle name="Normal 3 2 2 6 3 5 2" xfId="15751"/>
    <cellStyle name="Normal 3 2 2 6 3 5_Category Summary by LOB" xfId="15752"/>
    <cellStyle name="Normal 3 2 2 6 3 6" xfId="15753"/>
    <cellStyle name="Normal 3 2 2 6 3 6 2" xfId="15754"/>
    <cellStyle name="Normal 3 2 2 6 3 6_Category Summary by LOB" xfId="15755"/>
    <cellStyle name="Normal 3 2 2 6 3 7" xfId="15756"/>
    <cellStyle name="Normal 3 2 2 6 3 7 2" xfId="15757"/>
    <cellStyle name="Normal 3 2 2 6 3 7_Category Summary by LOB" xfId="15758"/>
    <cellStyle name="Normal 3 2 2 6 3 8" xfId="15759"/>
    <cellStyle name="Normal 3 2 2 6 3 8 2" xfId="15760"/>
    <cellStyle name="Normal 3 2 2 6 3 8_Category Summary by LOB" xfId="15761"/>
    <cellStyle name="Normal 3 2 2 6 3 9" xfId="15762"/>
    <cellStyle name="Normal 3 2 2 6 3_Category Summary by LOB" xfId="15763"/>
    <cellStyle name="Normal 3 2 2 6 4" xfId="15764"/>
    <cellStyle name="Normal 3 2 2 6 4 2" xfId="15765"/>
    <cellStyle name="Normal 3 2 2 6 4_Category Summary by LOB" xfId="15766"/>
    <cellStyle name="Normal 3 2 2 6 5" xfId="15767"/>
    <cellStyle name="Normal 3 2 2 6 5 2" xfId="15768"/>
    <cellStyle name="Normal 3 2 2 6 5_Category Summary by LOB" xfId="15769"/>
    <cellStyle name="Normal 3 2 2 6 6" xfId="15770"/>
    <cellStyle name="Normal 3 2 2 6 6 2" xfId="15771"/>
    <cellStyle name="Normal 3 2 2 6 6_Category Summary by LOB" xfId="15772"/>
    <cellStyle name="Normal 3 2 2 6 7" xfId="15773"/>
    <cellStyle name="Normal 3 2 2 6 7 2" xfId="15774"/>
    <cellStyle name="Normal 3 2 2 6 7_Category Summary by LOB" xfId="15775"/>
    <cellStyle name="Normal 3 2 2 6 8" xfId="15776"/>
    <cellStyle name="Normal 3 2 2 6 8 2" xfId="15777"/>
    <cellStyle name="Normal 3 2 2 6 8_Category Summary by LOB" xfId="15778"/>
    <cellStyle name="Normal 3 2 2 6 9" xfId="15779"/>
    <cellStyle name="Normal 3 2 2 6 9 2" xfId="15780"/>
    <cellStyle name="Normal 3 2 2 6 9_Category Summary by LOB" xfId="15781"/>
    <cellStyle name="Normal 3 2 2 6_Category Summary by LOB" xfId="15782"/>
    <cellStyle name="Normal 3 2 2 7" xfId="15783"/>
    <cellStyle name="Normal 3 2 2 7 10" xfId="15784"/>
    <cellStyle name="Normal 3 2 2 7 10 2" xfId="15785"/>
    <cellStyle name="Normal 3 2 2 7 10_Category Summary by LOB" xfId="15786"/>
    <cellStyle name="Normal 3 2 2 7 11" xfId="15787"/>
    <cellStyle name="Normal 3 2 2 7 2" xfId="15788"/>
    <cellStyle name="Normal 3 2 2 7 2 2" xfId="15789"/>
    <cellStyle name="Normal 3 2 2 7 2 2 2" xfId="15790"/>
    <cellStyle name="Normal 3 2 2 7 2 2_Category Summary by LOB" xfId="15791"/>
    <cellStyle name="Normal 3 2 2 7 2 3" xfId="15792"/>
    <cellStyle name="Normal 3 2 2 7 2 3 2" xfId="15793"/>
    <cellStyle name="Normal 3 2 2 7 2 3_Category Summary by LOB" xfId="15794"/>
    <cellStyle name="Normal 3 2 2 7 2 4" xfId="15795"/>
    <cellStyle name="Normal 3 2 2 7 2 4 2" xfId="15796"/>
    <cellStyle name="Normal 3 2 2 7 2 4_Category Summary by LOB" xfId="15797"/>
    <cellStyle name="Normal 3 2 2 7 2 5" xfId="15798"/>
    <cellStyle name="Normal 3 2 2 7 2 5 2" xfId="15799"/>
    <cellStyle name="Normal 3 2 2 7 2 5_Category Summary by LOB" xfId="15800"/>
    <cellStyle name="Normal 3 2 2 7 2 6" xfId="15801"/>
    <cellStyle name="Normal 3 2 2 7 2 6 2" xfId="15802"/>
    <cellStyle name="Normal 3 2 2 7 2 6_Category Summary by LOB" xfId="15803"/>
    <cellStyle name="Normal 3 2 2 7 2 7" xfId="15804"/>
    <cellStyle name="Normal 3 2 2 7 2 7 2" xfId="15805"/>
    <cellStyle name="Normal 3 2 2 7 2 7_Category Summary by LOB" xfId="15806"/>
    <cellStyle name="Normal 3 2 2 7 2 8" xfId="15807"/>
    <cellStyle name="Normal 3 2 2 7 2 8 2" xfId="15808"/>
    <cellStyle name="Normal 3 2 2 7 2 8_Category Summary by LOB" xfId="15809"/>
    <cellStyle name="Normal 3 2 2 7 2 9" xfId="15810"/>
    <cellStyle name="Normal 3 2 2 7 2_Category Summary by LOB" xfId="15811"/>
    <cellStyle name="Normal 3 2 2 7 3" xfId="15812"/>
    <cellStyle name="Normal 3 2 2 7 3 2" xfId="15813"/>
    <cellStyle name="Normal 3 2 2 7 3 2 2" xfId="15814"/>
    <cellStyle name="Normal 3 2 2 7 3 2_Category Summary by LOB" xfId="15815"/>
    <cellStyle name="Normal 3 2 2 7 3 3" xfId="15816"/>
    <cellStyle name="Normal 3 2 2 7 3 3 2" xfId="15817"/>
    <cellStyle name="Normal 3 2 2 7 3 3_Category Summary by LOB" xfId="15818"/>
    <cellStyle name="Normal 3 2 2 7 3 4" xfId="15819"/>
    <cellStyle name="Normal 3 2 2 7 3 4 2" xfId="15820"/>
    <cellStyle name="Normal 3 2 2 7 3 4_Category Summary by LOB" xfId="15821"/>
    <cellStyle name="Normal 3 2 2 7 3 5" xfId="15822"/>
    <cellStyle name="Normal 3 2 2 7 3 5 2" xfId="15823"/>
    <cellStyle name="Normal 3 2 2 7 3 5_Category Summary by LOB" xfId="15824"/>
    <cellStyle name="Normal 3 2 2 7 3 6" xfId="15825"/>
    <cellStyle name="Normal 3 2 2 7 3 6 2" xfId="15826"/>
    <cellStyle name="Normal 3 2 2 7 3 6_Category Summary by LOB" xfId="15827"/>
    <cellStyle name="Normal 3 2 2 7 3 7" xfId="15828"/>
    <cellStyle name="Normal 3 2 2 7 3 7 2" xfId="15829"/>
    <cellStyle name="Normal 3 2 2 7 3 7_Category Summary by LOB" xfId="15830"/>
    <cellStyle name="Normal 3 2 2 7 3 8" xfId="15831"/>
    <cellStyle name="Normal 3 2 2 7 3 8 2" xfId="15832"/>
    <cellStyle name="Normal 3 2 2 7 3 8_Category Summary by LOB" xfId="15833"/>
    <cellStyle name="Normal 3 2 2 7 3 9" xfId="15834"/>
    <cellStyle name="Normal 3 2 2 7 3_Category Summary by LOB" xfId="15835"/>
    <cellStyle name="Normal 3 2 2 7 4" xfId="15836"/>
    <cellStyle name="Normal 3 2 2 7 4 2" xfId="15837"/>
    <cellStyle name="Normal 3 2 2 7 4_Category Summary by LOB" xfId="15838"/>
    <cellStyle name="Normal 3 2 2 7 5" xfId="15839"/>
    <cellStyle name="Normal 3 2 2 7 5 2" xfId="15840"/>
    <cellStyle name="Normal 3 2 2 7 5_Category Summary by LOB" xfId="15841"/>
    <cellStyle name="Normal 3 2 2 7 6" xfId="15842"/>
    <cellStyle name="Normal 3 2 2 7 6 2" xfId="15843"/>
    <cellStyle name="Normal 3 2 2 7 6_Category Summary by LOB" xfId="15844"/>
    <cellStyle name="Normal 3 2 2 7 7" xfId="15845"/>
    <cellStyle name="Normal 3 2 2 7 7 2" xfId="15846"/>
    <cellStyle name="Normal 3 2 2 7 7_Category Summary by LOB" xfId="15847"/>
    <cellStyle name="Normal 3 2 2 7 8" xfId="15848"/>
    <cellStyle name="Normal 3 2 2 7 8 2" xfId="15849"/>
    <cellStyle name="Normal 3 2 2 7 8_Category Summary by LOB" xfId="15850"/>
    <cellStyle name="Normal 3 2 2 7 9" xfId="15851"/>
    <cellStyle name="Normal 3 2 2 7 9 2" xfId="15852"/>
    <cellStyle name="Normal 3 2 2 7 9_Category Summary by LOB" xfId="15853"/>
    <cellStyle name="Normal 3 2 2 7_Category Summary by LOB" xfId="15854"/>
    <cellStyle name="Normal 3 2 2 8" xfId="15855"/>
    <cellStyle name="Normal 3 2 2 8 10" xfId="15856"/>
    <cellStyle name="Normal 3 2 2 8 10 2" xfId="15857"/>
    <cellStyle name="Normal 3 2 2 8 10_Category Summary by LOB" xfId="15858"/>
    <cellStyle name="Normal 3 2 2 8 11" xfId="15859"/>
    <cellStyle name="Normal 3 2 2 8 2" xfId="15860"/>
    <cellStyle name="Normal 3 2 2 8 2 2" xfId="15861"/>
    <cellStyle name="Normal 3 2 2 8 2 2 2" xfId="15862"/>
    <cellStyle name="Normal 3 2 2 8 2 2_Category Summary by LOB" xfId="15863"/>
    <cellStyle name="Normal 3 2 2 8 2 3" xfId="15864"/>
    <cellStyle name="Normal 3 2 2 8 2 3 2" xfId="15865"/>
    <cellStyle name="Normal 3 2 2 8 2 3_Category Summary by LOB" xfId="15866"/>
    <cellStyle name="Normal 3 2 2 8 2 4" xfId="15867"/>
    <cellStyle name="Normal 3 2 2 8 2 4 2" xfId="15868"/>
    <cellStyle name="Normal 3 2 2 8 2 4_Category Summary by LOB" xfId="15869"/>
    <cellStyle name="Normal 3 2 2 8 2 5" xfId="15870"/>
    <cellStyle name="Normal 3 2 2 8 2 5 2" xfId="15871"/>
    <cellStyle name="Normal 3 2 2 8 2 5_Category Summary by LOB" xfId="15872"/>
    <cellStyle name="Normal 3 2 2 8 2 6" xfId="15873"/>
    <cellStyle name="Normal 3 2 2 8 2 6 2" xfId="15874"/>
    <cellStyle name="Normal 3 2 2 8 2 6_Category Summary by LOB" xfId="15875"/>
    <cellStyle name="Normal 3 2 2 8 2 7" xfId="15876"/>
    <cellStyle name="Normal 3 2 2 8 2 7 2" xfId="15877"/>
    <cellStyle name="Normal 3 2 2 8 2 7_Category Summary by LOB" xfId="15878"/>
    <cellStyle name="Normal 3 2 2 8 2 8" xfId="15879"/>
    <cellStyle name="Normal 3 2 2 8 2 8 2" xfId="15880"/>
    <cellStyle name="Normal 3 2 2 8 2 8_Category Summary by LOB" xfId="15881"/>
    <cellStyle name="Normal 3 2 2 8 2 9" xfId="15882"/>
    <cellStyle name="Normal 3 2 2 8 2_Category Summary by LOB" xfId="15883"/>
    <cellStyle name="Normal 3 2 2 8 3" xfId="15884"/>
    <cellStyle name="Normal 3 2 2 8 3 2" xfId="15885"/>
    <cellStyle name="Normal 3 2 2 8 3 2 2" xfId="15886"/>
    <cellStyle name="Normal 3 2 2 8 3 2_Category Summary by LOB" xfId="15887"/>
    <cellStyle name="Normal 3 2 2 8 3 3" xfId="15888"/>
    <cellStyle name="Normal 3 2 2 8 3 3 2" xfId="15889"/>
    <cellStyle name="Normal 3 2 2 8 3 3_Category Summary by LOB" xfId="15890"/>
    <cellStyle name="Normal 3 2 2 8 3 4" xfId="15891"/>
    <cellStyle name="Normal 3 2 2 8 3 4 2" xfId="15892"/>
    <cellStyle name="Normal 3 2 2 8 3 4_Category Summary by LOB" xfId="15893"/>
    <cellStyle name="Normal 3 2 2 8 3 5" xfId="15894"/>
    <cellStyle name="Normal 3 2 2 8 3 5 2" xfId="15895"/>
    <cellStyle name="Normal 3 2 2 8 3 5_Category Summary by LOB" xfId="15896"/>
    <cellStyle name="Normal 3 2 2 8 3 6" xfId="15897"/>
    <cellStyle name="Normal 3 2 2 8 3 6 2" xfId="15898"/>
    <cellStyle name="Normal 3 2 2 8 3 6_Category Summary by LOB" xfId="15899"/>
    <cellStyle name="Normal 3 2 2 8 3 7" xfId="15900"/>
    <cellStyle name="Normal 3 2 2 8 3 7 2" xfId="15901"/>
    <cellStyle name="Normal 3 2 2 8 3 7_Category Summary by LOB" xfId="15902"/>
    <cellStyle name="Normal 3 2 2 8 3 8" xfId="15903"/>
    <cellStyle name="Normal 3 2 2 8 3 8 2" xfId="15904"/>
    <cellStyle name="Normal 3 2 2 8 3 8_Category Summary by LOB" xfId="15905"/>
    <cellStyle name="Normal 3 2 2 8 3 9" xfId="15906"/>
    <cellStyle name="Normal 3 2 2 8 3_Category Summary by LOB" xfId="15907"/>
    <cellStyle name="Normal 3 2 2 8 4" xfId="15908"/>
    <cellStyle name="Normal 3 2 2 8 4 2" xfId="15909"/>
    <cellStyle name="Normal 3 2 2 8 4_Category Summary by LOB" xfId="15910"/>
    <cellStyle name="Normal 3 2 2 8 5" xfId="15911"/>
    <cellStyle name="Normal 3 2 2 8 5 2" xfId="15912"/>
    <cellStyle name="Normal 3 2 2 8 5_Category Summary by LOB" xfId="15913"/>
    <cellStyle name="Normal 3 2 2 8 6" xfId="15914"/>
    <cellStyle name="Normal 3 2 2 8 6 2" xfId="15915"/>
    <cellStyle name="Normal 3 2 2 8 6_Category Summary by LOB" xfId="15916"/>
    <cellStyle name="Normal 3 2 2 8 7" xfId="15917"/>
    <cellStyle name="Normal 3 2 2 8 7 2" xfId="15918"/>
    <cellStyle name="Normal 3 2 2 8 7_Category Summary by LOB" xfId="15919"/>
    <cellStyle name="Normal 3 2 2 8 8" xfId="15920"/>
    <cellStyle name="Normal 3 2 2 8 8 2" xfId="15921"/>
    <cellStyle name="Normal 3 2 2 8 8_Category Summary by LOB" xfId="15922"/>
    <cellStyle name="Normal 3 2 2 8 9" xfId="15923"/>
    <cellStyle name="Normal 3 2 2 8 9 2" xfId="15924"/>
    <cellStyle name="Normal 3 2 2 8 9_Category Summary by LOB" xfId="15925"/>
    <cellStyle name="Normal 3 2 2 8_Category Summary by LOB" xfId="15926"/>
    <cellStyle name="Normal 3 2 2 9" xfId="15927"/>
    <cellStyle name="Normal 3 2 2 9 10" xfId="15928"/>
    <cellStyle name="Normal 3 2 2 9 10 2" xfId="15929"/>
    <cellStyle name="Normal 3 2 2 9 10_Category Summary by LOB" xfId="15930"/>
    <cellStyle name="Normal 3 2 2 9 11" xfId="15931"/>
    <cellStyle name="Normal 3 2 2 9 2" xfId="15932"/>
    <cellStyle name="Normal 3 2 2 9 2 2" xfId="15933"/>
    <cellStyle name="Normal 3 2 2 9 2 2 2" xfId="15934"/>
    <cellStyle name="Normal 3 2 2 9 2 2_Category Summary by LOB" xfId="15935"/>
    <cellStyle name="Normal 3 2 2 9 2 3" xfId="15936"/>
    <cellStyle name="Normal 3 2 2 9 2 3 2" xfId="15937"/>
    <cellStyle name="Normal 3 2 2 9 2 3_Category Summary by LOB" xfId="15938"/>
    <cellStyle name="Normal 3 2 2 9 2 4" xfId="15939"/>
    <cellStyle name="Normal 3 2 2 9 2 4 2" xfId="15940"/>
    <cellStyle name="Normal 3 2 2 9 2 4_Category Summary by LOB" xfId="15941"/>
    <cellStyle name="Normal 3 2 2 9 2 5" xfId="15942"/>
    <cellStyle name="Normal 3 2 2 9 2 5 2" xfId="15943"/>
    <cellStyle name="Normal 3 2 2 9 2 5_Category Summary by LOB" xfId="15944"/>
    <cellStyle name="Normal 3 2 2 9 2 6" xfId="15945"/>
    <cellStyle name="Normal 3 2 2 9 2 6 2" xfId="15946"/>
    <cellStyle name="Normal 3 2 2 9 2 6_Category Summary by LOB" xfId="15947"/>
    <cellStyle name="Normal 3 2 2 9 2 7" xfId="15948"/>
    <cellStyle name="Normal 3 2 2 9 2 7 2" xfId="15949"/>
    <cellStyle name="Normal 3 2 2 9 2 7_Category Summary by LOB" xfId="15950"/>
    <cellStyle name="Normal 3 2 2 9 2 8" xfId="15951"/>
    <cellStyle name="Normal 3 2 2 9 2 8 2" xfId="15952"/>
    <cellStyle name="Normal 3 2 2 9 2 8_Category Summary by LOB" xfId="15953"/>
    <cellStyle name="Normal 3 2 2 9 2 9" xfId="15954"/>
    <cellStyle name="Normal 3 2 2 9 2_Category Summary by LOB" xfId="15955"/>
    <cellStyle name="Normal 3 2 2 9 3" xfId="15956"/>
    <cellStyle name="Normal 3 2 2 9 3 2" xfId="15957"/>
    <cellStyle name="Normal 3 2 2 9 3 2 2" xfId="15958"/>
    <cellStyle name="Normal 3 2 2 9 3 2_Category Summary by LOB" xfId="15959"/>
    <cellStyle name="Normal 3 2 2 9 3 3" xfId="15960"/>
    <cellStyle name="Normal 3 2 2 9 3 3 2" xfId="15961"/>
    <cellStyle name="Normal 3 2 2 9 3 3_Category Summary by LOB" xfId="15962"/>
    <cellStyle name="Normal 3 2 2 9 3 4" xfId="15963"/>
    <cellStyle name="Normal 3 2 2 9 3 4 2" xfId="15964"/>
    <cellStyle name="Normal 3 2 2 9 3 4_Category Summary by LOB" xfId="15965"/>
    <cellStyle name="Normal 3 2 2 9 3 5" xfId="15966"/>
    <cellStyle name="Normal 3 2 2 9 3 5 2" xfId="15967"/>
    <cellStyle name="Normal 3 2 2 9 3 5_Category Summary by LOB" xfId="15968"/>
    <cellStyle name="Normal 3 2 2 9 3 6" xfId="15969"/>
    <cellStyle name="Normal 3 2 2 9 3 6 2" xfId="15970"/>
    <cellStyle name="Normal 3 2 2 9 3 6_Category Summary by LOB" xfId="15971"/>
    <cellStyle name="Normal 3 2 2 9 3 7" xfId="15972"/>
    <cellStyle name="Normal 3 2 2 9 3 7 2" xfId="15973"/>
    <cellStyle name="Normal 3 2 2 9 3 7_Category Summary by LOB" xfId="15974"/>
    <cellStyle name="Normal 3 2 2 9 3 8" xfId="15975"/>
    <cellStyle name="Normal 3 2 2 9 3 8 2" xfId="15976"/>
    <cellStyle name="Normal 3 2 2 9 3 8_Category Summary by LOB" xfId="15977"/>
    <cellStyle name="Normal 3 2 2 9 3 9" xfId="15978"/>
    <cellStyle name="Normal 3 2 2 9 3_Category Summary by LOB" xfId="15979"/>
    <cellStyle name="Normal 3 2 2 9 4" xfId="15980"/>
    <cellStyle name="Normal 3 2 2 9 4 2" xfId="15981"/>
    <cellStyle name="Normal 3 2 2 9 4_Category Summary by LOB" xfId="15982"/>
    <cellStyle name="Normal 3 2 2 9 5" xfId="15983"/>
    <cellStyle name="Normal 3 2 2 9 5 2" xfId="15984"/>
    <cellStyle name="Normal 3 2 2 9 5_Category Summary by LOB" xfId="15985"/>
    <cellStyle name="Normal 3 2 2 9 6" xfId="15986"/>
    <cellStyle name="Normal 3 2 2 9 6 2" xfId="15987"/>
    <cellStyle name="Normal 3 2 2 9 6_Category Summary by LOB" xfId="15988"/>
    <cellStyle name="Normal 3 2 2 9 7" xfId="15989"/>
    <cellStyle name="Normal 3 2 2 9 7 2" xfId="15990"/>
    <cellStyle name="Normal 3 2 2 9 7_Category Summary by LOB" xfId="15991"/>
    <cellStyle name="Normal 3 2 2 9 8" xfId="15992"/>
    <cellStyle name="Normal 3 2 2 9 8 2" xfId="15993"/>
    <cellStyle name="Normal 3 2 2 9 8_Category Summary by LOB" xfId="15994"/>
    <cellStyle name="Normal 3 2 2 9 9" xfId="15995"/>
    <cellStyle name="Normal 3 2 2 9 9 2" xfId="15996"/>
    <cellStyle name="Normal 3 2 2 9 9_Category Summary by LOB" xfId="15997"/>
    <cellStyle name="Normal 3 2 2 9_Category Summary by LOB" xfId="15998"/>
    <cellStyle name="Normal 3 2 2_Category Summary by LOB" xfId="15999"/>
    <cellStyle name="Normal 3 2 20" xfId="16000"/>
    <cellStyle name="Normal 3 2 20 10" xfId="16001"/>
    <cellStyle name="Normal 3 2 20 10 2" xfId="16002"/>
    <cellStyle name="Normal 3 2 20 10_Category Summary by LOB" xfId="16003"/>
    <cellStyle name="Normal 3 2 20 11" xfId="16004"/>
    <cellStyle name="Normal 3 2 20 2" xfId="16005"/>
    <cellStyle name="Normal 3 2 20 2 2" xfId="16006"/>
    <cellStyle name="Normal 3 2 20 2 2 2" xfId="16007"/>
    <cellStyle name="Normal 3 2 20 2 2_Category Summary by LOB" xfId="16008"/>
    <cellStyle name="Normal 3 2 20 2 3" xfId="16009"/>
    <cellStyle name="Normal 3 2 20 2 3 2" xfId="16010"/>
    <cellStyle name="Normal 3 2 20 2 3_Category Summary by LOB" xfId="16011"/>
    <cellStyle name="Normal 3 2 20 2 4" xfId="16012"/>
    <cellStyle name="Normal 3 2 20 2 4 2" xfId="16013"/>
    <cellStyle name="Normal 3 2 20 2 4_Category Summary by LOB" xfId="16014"/>
    <cellStyle name="Normal 3 2 20 2 5" xfId="16015"/>
    <cellStyle name="Normal 3 2 20 2 5 2" xfId="16016"/>
    <cellStyle name="Normal 3 2 20 2 5_Category Summary by LOB" xfId="16017"/>
    <cellStyle name="Normal 3 2 20 2 6" xfId="16018"/>
    <cellStyle name="Normal 3 2 20 2 6 2" xfId="16019"/>
    <cellStyle name="Normal 3 2 20 2 6_Category Summary by LOB" xfId="16020"/>
    <cellStyle name="Normal 3 2 20 2 7" xfId="16021"/>
    <cellStyle name="Normal 3 2 20 2 7 2" xfId="16022"/>
    <cellStyle name="Normal 3 2 20 2 7_Category Summary by LOB" xfId="16023"/>
    <cellStyle name="Normal 3 2 20 2 8" xfId="16024"/>
    <cellStyle name="Normal 3 2 20 2 8 2" xfId="16025"/>
    <cellStyle name="Normal 3 2 20 2 8_Category Summary by LOB" xfId="16026"/>
    <cellStyle name="Normal 3 2 20 2 9" xfId="16027"/>
    <cellStyle name="Normal 3 2 20 2_Category Summary by LOB" xfId="16028"/>
    <cellStyle name="Normal 3 2 20 3" xfId="16029"/>
    <cellStyle name="Normal 3 2 20 3 2" xfId="16030"/>
    <cellStyle name="Normal 3 2 20 3 2 2" xfId="16031"/>
    <cellStyle name="Normal 3 2 20 3 2_Category Summary by LOB" xfId="16032"/>
    <cellStyle name="Normal 3 2 20 3 3" xfId="16033"/>
    <cellStyle name="Normal 3 2 20 3 3 2" xfId="16034"/>
    <cellStyle name="Normal 3 2 20 3 3_Category Summary by LOB" xfId="16035"/>
    <cellStyle name="Normal 3 2 20 3 4" xfId="16036"/>
    <cellStyle name="Normal 3 2 20 3 4 2" xfId="16037"/>
    <cellStyle name="Normal 3 2 20 3 4_Category Summary by LOB" xfId="16038"/>
    <cellStyle name="Normal 3 2 20 3 5" xfId="16039"/>
    <cellStyle name="Normal 3 2 20 3 5 2" xfId="16040"/>
    <cellStyle name="Normal 3 2 20 3 5_Category Summary by LOB" xfId="16041"/>
    <cellStyle name="Normal 3 2 20 3 6" xfId="16042"/>
    <cellStyle name="Normal 3 2 20 3 6 2" xfId="16043"/>
    <cellStyle name="Normal 3 2 20 3 6_Category Summary by LOB" xfId="16044"/>
    <cellStyle name="Normal 3 2 20 3 7" xfId="16045"/>
    <cellStyle name="Normal 3 2 20 3 7 2" xfId="16046"/>
    <cellStyle name="Normal 3 2 20 3 7_Category Summary by LOB" xfId="16047"/>
    <cellStyle name="Normal 3 2 20 3 8" xfId="16048"/>
    <cellStyle name="Normal 3 2 20 3 8 2" xfId="16049"/>
    <cellStyle name="Normal 3 2 20 3 8_Category Summary by LOB" xfId="16050"/>
    <cellStyle name="Normal 3 2 20 3 9" xfId="16051"/>
    <cellStyle name="Normal 3 2 20 3_Category Summary by LOB" xfId="16052"/>
    <cellStyle name="Normal 3 2 20 4" xfId="16053"/>
    <cellStyle name="Normal 3 2 20 4 2" xfId="16054"/>
    <cellStyle name="Normal 3 2 20 4_Category Summary by LOB" xfId="16055"/>
    <cellStyle name="Normal 3 2 20 5" xfId="16056"/>
    <cellStyle name="Normal 3 2 20 5 2" xfId="16057"/>
    <cellStyle name="Normal 3 2 20 5_Category Summary by LOB" xfId="16058"/>
    <cellStyle name="Normal 3 2 20 6" xfId="16059"/>
    <cellStyle name="Normal 3 2 20 6 2" xfId="16060"/>
    <cellStyle name="Normal 3 2 20 6_Category Summary by LOB" xfId="16061"/>
    <cellStyle name="Normal 3 2 20 7" xfId="16062"/>
    <cellStyle name="Normal 3 2 20 7 2" xfId="16063"/>
    <cellStyle name="Normal 3 2 20 7_Category Summary by LOB" xfId="16064"/>
    <cellStyle name="Normal 3 2 20 8" xfId="16065"/>
    <cellStyle name="Normal 3 2 20 8 2" xfId="16066"/>
    <cellStyle name="Normal 3 2 20 8_Category Summary by LOB" xfId="16067"/>
    <cellStyle name="Normal 3 2 20 9" xfId="16068"/>
    <cellStyle name="Normal 3 2 20 9 2" xfId="16069"/>
    <cellStyle name="Normal 3 2 20 9_Category Summary by LOB" xfId="16070"/>
    <cellStyle name="Normal 3 2 20_Category Summary by LOB" xfId="16071"/>
    <cellStyle name="Normal 3 2 21" xfId="16072"/>
    <cellStyle name="Normal 3 2 21 10" xfId="16073"/>
    <cellStyle name="Normal 3 2 21 10 2" xfId="16074"/>
    <cellStyle name="Normal 3 2 21 10_Category Summary by LOB" xfId="16075"/>
    <cellStyle name="Normal 3 2 21 11" xfId="16076"/>
    <cellStyle name="Normal 3 2 21 2" xfId="16077"/>
    <cellStyle name="Normal 3 2 21 2 2" xfId="16078"/>
    <cellStyle name="Normal 3 2 21 2 2 2" xfId="16079"/>
    <cellStyle name="Normal 3 2 21 2 2_Category Summary by LOB" xfId="16080"/>
    <cellStyle name="Normal 3 2 21 2 3" xfId="16081"/>
    <cellStyle name="Normal 3 2 21 2 3 2" xfId="16082"/>
    <cellStyle name="Normal 3 2 21 2 3_Category Summary by LOB" xfId="16083"/>
    <cellStyle name="Normal 3 2 21 2 4" xfId="16084"/>
    <cellStyle name="Normal 3 2 21 2 4 2" xfId="16085"/>
    <cellStyle name="Normal 3 2 21 2 4_Category Summary by LOB" xfId="16086"/>
    <cellStyle name="Normal 3 2 21 2 5" xfId="16087"/>
    <cellStyle name="Normal 3 2 21 2 5 2" xfId="16088"/>
    <cellStyle name="Normal 3 2 21 2 5_Category Summary by LOB" xfId="16089"/>
    <cellStyle name="Normal 3 2 21 2 6" xfId="16090"/>
    <cellStyle name="Normal 3 2 21 2 6 2" xfId="16091"/>
    <cellStyle name="Normal 3 2 21 2 6_Category Summary by LOB" xfId="16092"/>
    <cellStyle name="Normal 3 2 21 2 7" xfId="16093"/>
    <cellStyle name="Normal 3 2 21 2 7 2" xfId="16094"/>
    <cellStyle name="Normal 3 2 21 2 7_Category Summary by LOB" xfId="16095"/>
    <cellStyle name="Normal 3 2 21 2 8" xfId="16096"/>
    <cellStyle name="Normal 3 2 21 2 8 2" xfId="16097"/>
    <cellStyle name="Normal 3 2 21 2 8_Category Summary by LOB" xfId="16098"/>
    <cellStyle name="Normal 3 2 21 2 9" xfId="16099"/>
    <cellStyle name="Normal 3 2 21 2_Category Summary by LOB" xfId="16100"/>
    <cellStyle name="Normal 3 2 21 3" xfId="16101"/>
    <cellStyle name="Normal 3 2 21 3 2" xfId="16102"/>
    <cellStyle name="Normal 3 2 21 3 2 2" xfId="16103"/>
    <cellStyle name="Normal 3 2 21 3 2_Category Summary by LOB" xfId="16104"/>
    <cellStyle name="Normal 3 2 21 3 3" xfId="16105"/>
    <cellStyle name="Normal 3 2 21 3 3 2" xfId="16106"/>
    <cellStyle name="Normal 3 2 21 3 3_Category Summary by LOB" xfId="16107"/>
    <cellStyle name="Normal 3 2 21 3 4" xfId="16108"/>
    <cellStyle name="Normal 3 2 21 3 4 2" xfId="16109"/>
    <cellStyle name="Normal 3 2 21 3 4_Category Summary by LOB" xfId="16110"/>
    <cellStyle name="Normal 3 2 21 3 5" xfId="16111"/>
    <cellStyle name="Normal 3 2 21 3 5 2" xfId="16112"/>
    <cellStyle name="Normal 3 2 21 3 5_Category Summary by LOB" xfId="16113"/>
    <cellStyle name="Normal 3 2 21 3 6" xfId="16114"/>
    <cellStyle name="Normal 3 2 21 3 6 2" xfId="16115"/>
    <cellStyle name="Normal 3 2 21 3 6_Category Summary by LOB" xfId="16116"/>
    <cellStyle name="Normal 3 2 21 3 7" xfId="16117"/>
    <cellStyle name="Normal 3 2 21 3 7 2" xfId="16118"/>
    <cellStyle name="Normal 3 2 21 3 7_Category Summary by LOB" xfId="16119"/>
    <cellStyle name="Normal 3 2 21 3 8" xfId="16120"/>
    <cellStyle name="Normal 3 2 21 3 8 2" xfId="16121"/>
    <cellStyle name="Normal 3 2 21 3 8_Category Summary by LOB" xfId="16122"/>
    <cellStyle name="Normal 3 2 21 3 9" xfId="16123"/>
    <cellStyle name="Normal 3 2 21 3_Category Summary by LOB" xfId="16124"/>
    <cellStyle name="Normal 3 2 21 4" xfId="16125"/>
    <cellStyle name="Normal 3 2 21 4 2" xfId="16126"/>
    <cellStyle name="Normal 3 2 21 4_Category Summary by LOB" xfId="16127"/>
    <cellStyle name="Normal 3 2 21 5" xfId="16128"/>
    <cellStyle name="Normal 3 2 21 5 2" xfId="16129"/>
    <cellStyle name="Normal 3 2 21 5_Category Summary by LOB" xfId="16130"/>
    <cellStyle name="Normal 3 2 21 6" xfId="16131"/>
    <cellStyle name="Normal 3 2 21 6 2" xfId="16132"/>
    <cellStyle name="Normal 3 2 21 6_Category Summary by LOB" xfId="16133"/>
    <cellStyle name="Normal 3 2 21 7" xfId="16134"/>
    <cellStyle name="Normal 3 2 21 7 2" xfId="16135"/>
    <cellStyle name="Normal 3 2 21 7_Category Summary by LOB" xfId="16136"/>
    <cellStyle name="Normal 3 2 21 8" xfId="16137"/>
    <cellStyle name="Normal 3 2 21 8 2" xfId="16138"/>
    <cellStyle name="Normal 3 2 21 8_Category Summary by LOB" xfId="16139"/>
    <cellStyle name="Normal 3 2 21 9" xfId="16140"/>
    <cellStyle name="Normal 3 2 21 9 2" xfId="16141"/>
    <cellStyle name="Normal 3 2 21 9_Category Summary by LOB" xfId="16142"/>
    <cellStyle name="Normal 3 2 21_Category Summary by LOB" xfId="16143"/>
    <cellStyle name="Normal 3 2 22" xfId="16144"/>
    <cellStyle name="Normal 3 2 22 10" xfId="16145"/>
    <cellStyle name="Normal 3 2 22 10 2" xfId="16146"/>
    <cellStyle name="Normal 3 2 22 10_Category Summary by LOB" xfId="16147"/>
    <cellStyle name="Normal 3 2 22 11" xfId="16148"/>
    <cellStyle name="Normal 3 2 22 2" xfId="16149"/>
    <cellStyle name="Normal 3 2 22 2 2" xfId="16150"/>
    <cellStyle name="Normal 3 2 22 2 2 2" xfId="16151"/>
    <cellStyle name="Normal 3 2 22 2 2_Category Summary by LOB" xfId="16152"/>
    <cellStyle name="Normal 3 2 22 2 3" xfId="16153"/>
    <cellStyle name="Normal 3 2 22 2 3 2" xfId="16154"/>
    <cellStyle name="Normal 3 2 22 2 3_Category Summary by LOB" xfId="16155"/>
    <cellStyle name="Normal 3 2 22 2 4" xfId="16156"/>
    <cellStyle name="Normal 3 2 22 2 4 2" xfId="16157"/>
    <cellStyle name="Normal 3 2 22 2 4_Category Summary by LOB" xfId="16158"/>
    <cellStyle name="Normal 3 2 22 2 5" xfId="16159"/>
    <cellStyle name="Normal 3 2 22 2 5 2" xfId="16160"/>
    <cellStyle name="Normal 3 2 22 2 5_Category Summary by LOB" xfId="16161"/>
    <cellStyle name="Normal 3 2 22 2 6" xfId="16162"/>
    <cellStyle name="Normal 3 2 22 2 6 2" xfId="16163"/>
    <cellStyle name="Normal 3 2 22 2 6_Category Summary by LOB" xfId="16164"/>
    <cellStyle name="Normal 3 2 22 2 7" xfId="16165"/>
    <cellStyle name="Normal 3 2 22 2 7 2" xfId="16166"/>
    <cellStyle name="Normal 3 2 22 2 7_Category Summary by LOB" xfId="16167"/>
    <cellStyle name="Normal 3 2 22 2 8" xfId="16168"/>
    <cellStyle name="Normal 3 2 22 2 8 2" xfId="16169"/>
    <cellStyle name="Normal 3 2 22 2 8_Category Summary by LOB" xfId="16170"/>
    <cellStyle name="Normal 3 2 22 2 9" xfId="16171"/>
    <cellStyle name="Normal 3 2 22 2_Category Summary by LOB" xfId="16172"/>
    <cellStyle name="Normal 3 2 22 3" xfId="16173"/>
    <cellStyle name="Normal 3 2 22 3 2" xfId="16174"/>
    <cellStyle name="Normal 3 2 22 3 2 2" xfId="16175"/>
    <cellStyle name="Normal 3 2 22 3 2_Category Summary by LOB" xfId="16176"/>
    <cellStyle name="Normal 3 2 22 3 3" xfId="16177"/>
    <cellStyle name="Normal 3 2 22 3 3 2" xfId="16178"/>
    <cellStyle name="Normal 3 2 22 3 3_Category Summary by LOB" xfId="16179"/>
    <cellStyle name="Normal 3 2 22 3 4" xfId="16180"/>
    <cellStyle name="Normal 3 2 22 3 4 2" xfId="16181"/>
    <cellStyle name="Normal 3 2 22 3 4_Category Summary by LOB" xfId="16182"/>
    <cellStyle name="Normal 3 2 22 3 5" xfId="16183"/>
    <cellStyle name="Normal 3 2 22 3 5 2" xfId="16184"/>
    <cellStyle name="Normal 3 2 22 3 5_Category Summary by LOB" xfId="16185"/>
    <cellStyle name="Normal 3 2 22 3 6" xfId="16186"/>
    <cellStyle name="Normal 3 2 22 3 6 2" xfId="16187"/>
    <cellStyle name="Normal 3 2 22 3 6_Category Summary by LOB" xfId="16188"/>
    <cellStyle name="Normal 3 2 22 3 7" xfId="16189"/>
    <cellStyle name="Normal 3 2 22 3 7 2" xfId="16190"/>
    <cellStyle name="Normal 3 2 22 3 7_Category Summary by LOB" xfId="16191"/>
    <cellStyle name="Normal 3 2 22 3 8" xfId="16192"/>
    <cellStyle name="Normal 3 2 22 3 8 2" xfId="16193"/>
    <cellStyle name="Normal 3 2 22 3 8_Category Summary by LOB" xfId="16194"/>
    <cellStyle name="Normal 3 2 22 3 9" xfId="16195"/>
    <cellStyle name="Normal 3 2 22 3_Category Summary by LOB" xfId="16196"/>
    <cellStyle name="Normal 3 2 22 4" xfId="16197"/>
    <cellStyle name="Normal 3 2 22 4 2" xfId="16198"/>
    <cellStyle name="Normal 3 2 22 4_Category Summary by LOB" xfId="16199"/>
    <cellStyle name="Normal 3 2 22 5" xfId="16200"/>
    <cellStyle name="Normal 3 2 22 5 2" xfId="16201"/>
    <cellStyle name="Normal 3 2 22 5_Category Summary by LOB" xfId="16202"/>
    <cellStyle name="Normal 3 2 22 6" xfId="16203"/>
    <cellStyle name="Normal 3 2 22 6 2" xfId="16204"/>
    <cellStyle name="Normal 3 2 22 6_Category Summary by LOB" xfId="16205"/>
    <cellStyle name="Normal 3 2 22 7" xfId="16206"/>
    <cellStyle name="Normal 3 2 22 7 2" xfId="16207"/>
    <cellStyle name="Normal 3 2 22 7_Category Summary by LOB" xfId="16208"/>
    <cellStyle name="Normal 3 2 22 8" xfId="16209"/>
    <cellStyle name="Normal 3 2 22 8 2" xfId="16210"/>
    <cellStyle name="Normal 3 2 22 8_Category Summary by LOB" xfId="16211"/>
    <cellStyle name="Normal 3 2 22 9" xfId="16212"/>
    <cellStyle name="Normal 3 2 22 9 2" xfId="16213"/>
    <cellStyle name="Normal 3 2 22 9_Category Summary by LOB" xfId="16214"/>
    <cellStyle name="Normal 3 2 22_Category Summary by LOB" xfId="16215"/>
    <cellStyle name="Normal 3 2 23" xfId="16216"/>
    <cellStyle name="Normal 3 2 23 10" xfId="16217"/>
    <cellStyle name="Normal 3 2 23 10 2" xfId="16218"/>
    <cellStyle name="Normal 3 2 23 10_Category Summary by LOB" xfId="16219"/>
    <cellStyle name="Normal 3 2 23 11" xfId="16220"/>
    <cellStyle name="Normal 3 2 23 2" xfId="16221"/>
    <cellStyle name="Normal 3 2 23 2 2" xfId="16222"/>
    <cellStyle name="Normal 3 2 23 2 2 2" xfId="16223"/>
    <cellStyle name="Normal 3 2 23 2 2_Category Summary by LOB" xfId="16224"/>
    <cellStyle name="Normal 3 2 23 2 3" xfId="16225"/>
    <cellStyle name="Normal 3 2 23 2 3 2" xfId="16226"/>
    <cellStyle name="Normal 3 2 23 2 3_Category Summary by LOB" xfId="16227"/>
    <cellStyle name="Normal 3 2 23 2 4" xfId="16228"/>
    <cellStyle name="Normal 3 2 23 2 4 2" xfId="16229"/>
    <cellStyle name="Normal 3 2 23 2 4_Category Summary by LOB" xfId="16230"/>
    <cellStyle name="Normal 3 2 23 2 5" xfId="16231"/>
    <cellStyle name="Normal 3 2 23 2 5 2" xfId="16232"/>
    <cellStyle name="Normal 3 2 23 2 5_Category Summary by LOB" xfId="16233"/>
    <cellStyle name="Normal 3 2 23 2 6" xfId="16234"/>
    <cellStyle name="Normal 3 2 23 2 6 2" xfId="16235"/>
    <cellStyle name="Normal 3 2 23 2 6_Category Summary by LOB" xfId="16236"/>
    <cellStyle name="Normal 3 2 23 2 7" xfId="16237"/>
    <cellStyle name="Normal 3 2 23 2 7 2" xfId="16238"/>
    <cellStyle name="Normal 3 2 23 2 7_Category Summary by LOB" xfId="16239"/>
    <cellStyle name="Normal 3 2 23 2 8" xfId="16240"/>
    <cellStyle name="Normal 3 2 23 2 8 2" xfId="16241"/>
    <cellStyle name="Normal 3 2 23 2 8_Category Summary by LOB" xfId="16242"/>
    <cellStyle name="Normal 3 2 23 2 9" xfId="16243"/>
    <cellStyle name="Normal 3 2 23 2_Category Summary by LOB" xfId="16244"/>
    <cellStyle name="Normal 3 2 23 3" xfId="16245"/>
    <cellStyle name="Normal 3 2 23 3 2" xfId="16246"/>
    <cellStyle name="Normal 3 2 23 3 2 2" xfId="16247"/>
    <cellStyle name="Normal 3 2 23 3 2_Category Summary by LOB" xfId="16248"/>
    <cellStyle name="Normal 3 2 23 3 3" xfId="16249"/>
    <cellStyle name="Normal 3 2 23 3 3 2" xfId="16250"/>
    <cellStyle name="Normal 3 2 23 3 3_Category Summary by LOB" xfId="16251"/>
    <cellStyle name="Normal 3 2 23 3 4" xfId="16252"/>
    <cellStyle name="Normal 3 2 23 3 4 2" xfId="16253"/>
    <cellStyle name="Normal 3 2 23 3 4_Category Summary by LOB" xfId="16254"/>
    <cellStyle name="Normal 3 2 23 3 5" xfId="16255"/>
    <cellStyle name="Normal 3 2 23 3 5 2" xfId="16256"/>
    <cellStyle name="Normal 3 2 23 3 5_Category Summary by LOB" xfId="16257"/>
    <cellStyle name="Normal 3 2 23 3 6" xfId="16258"/>
    <cellStyle name="Normal 3 2 23 3 6 2" xfId="16259"/>
    <cellStyle name="Normal 3 2 23 3 6_Category Summary by LOB" xfId="16260"/>
    <cellStyle name="Normal 3 2 23 3 7" xfId="16261"/>
    <cellStyle name="Normal 3 2 23 3 7 2" xfId="16262"/>
    <cellStyle name="Normal 3 2 23 3 7_Category Summary by LOB" xfId="16263"/>
    <cellStyle name="Normal 3 2 23 3 8" xfId="16264"/>
    <cellStyle name="Normal 3 2 23 3 8 2" xfId="16265"/>
    <cellStyle name="Normal 3 2 23 3 8_Category Summary by LOB" xfId="16266"/>
    <cellStyle name="Normal 3 2 23 3 9" xfId="16267"/>
    <cellStyle name="Normal 3 2 23 3_Category Summary by LOB" xfId="16268"/>
    <cellStyle name="Normal 3 2 23 4" xfId="16269"/>
    <cellStyle name="Normal 3 2 23 4 2" xfId="16270"/>
    <cellStyle name="Normal 3 2 23 4_Category Summary by LOB" xfId="16271"/>
    <cellStyle name="Normal 3 2 23 5" xfId="16272"/>
    <cellStyle name="Normal 3 2 23 5 2" xfId="16273"/>
    <cellStyle name="Normal 3 2 23 5_Category Summary by LOB" xfId="16274"/>
    <cellStyle name="Normal 3 2 23 6" xfId="16275"/>
    <cellStyle name="Normal 3 2 23 6 2" xfId="16276"/>
    <cellStyle name="Normal 3 2 23 6_Category Summary by LOB" xfId="16277"/>
    <cellStyle name="Normal 3 2 23 7" xfId="16278"/>
    <cellStyle name="Normal 3 2 23 7 2" xfId="16279"/>
    <cellStyle name="Normal 3 2 23 7_Category Summary by LOB" xfId="16280"/>
    <cellStyle name="Normal 3 2 23 8" xfId="16281"/>
    <cellStyle name="Normal 3 2 23 8 2" xfId="16282"/>
    <cellStyle name="Normal 3 2 23 8_Category Summary by LOB" xfId="16283"/>
    <cellStyle name="Normal 3 2 23 9" xfId="16284"/>
    <cellStyle name="Normal 3 2 23 9 2" xfId="16285"/>
    <cellStyle name="Normal 3 2 23 9_Category Summary by LOB" xfId="16286"/>
    <cellStyle name="Normal 3 2 23_Category Summary by LOB" xfId="16287"/>
    <cellStyle name="Normal 3 2 24" xfId="16288"/>
    <cellStyle name="Normal 3 2 24 10" xfId="16289"/>
    <cellStyle name="Normal 3 2 24 10 2" xfId="16290"/>
    <cellStyle name="Normal 3 2 24 10_Category Summary by LOB" xfId="16291"/>
    <cellStyle name="Normal 3 2 24 11" xfId="16292"/>
    <cellStyle name="Normal 3 2 24 2" xfId="16293"/>
    <cellStyle name="Normal 3 2 24 2 2" xfId="16294"/>
    <cellStyle name="Normal 3 2 24 2 2 2" xfId="16295"/>
    <cellStyle name="Normal 3 2 24 2 2_Category Summary by LOB" xfId="16296"/>
    <cellStyle name="Normal 3 2 24 2 3" xfId="16297"/>
    <cellStyle name="Normal 3 2 24 2 3 2" xfId="16298"/>
    <cellStyle name="Normal 3 2 24 2 3_Category Summary by LOB" xfId="16299"/>
    <cellStyle name="Normal 3 2 24 2 4" xfId="16300"/>
    <cellStyle name="Normal 3 2 24 2 4 2" xfId="16301"/>
    <cellStyle name="Normal 3 2 24 2 4_Category Summary by LOB" xfId="16302"/>
    <cellStyle name="Normal 3 2 24 2 5" xfId="16303"/>
    <cellStyle name="Normal 3 2 24 2 5 2" xfId="16304"/>
    <cellStyle name="Normal 3 2 24 2 5_Category Summary by LOB" xfId="16305"/>
    <cellStyle name="Normal 3 2 24 2 6" xfId="16306"/>
    <cellStyle name="Normal 3 2 24 2 6 2" xfId="16307"/>
    <cellStyle name="Normal 3 2 24 2 6_Category Summary by LOB" xfId="16308"/>
    <cellStyle name="Normal 3 2 24 2 7" xfId="16309"/>
    <cellStyle name="Normal 3 2 24 2 7 2" xfId="16310"/>
    <cellStyle name="Normal 3 2 24 2 7_Category Summary by LOB" xfId="16311"/>
    <cellStyle name="Normal 3 2 24 2 8" xfId="16312"/>
    <cellStyle name="Normal 3 2 24 2 8 2" xfId="16313"/>
    <cellStyle name="Normal 3 2 24 2 8_Category Summary by LOB" xfId="16314"/>
    <cellStyle name="Normal 3 2 24 2 9" xfId="16315"/>
    <cellStyle name="Normal 3 2 24 2_Category Summary by LOB" xfId="16316"/>
    <cellStyle name="Normal 3 2 24 3" xfId="16317"/>
    <cellStyle name="Normal 3 2 24 3 2" xfId="16318"/>
    <cellStyle name="Normal 3 2 24 3 2 2" xfId="16319"/>
    <cellStyle name="Normal 3 2 24 3 2_Category Summary by LOB" xfId="16320"/>
    <cellStyle name="Normal 3 2 24 3 3" xfId="16321"/>
    <cellStyle name="Normal 3 2 24 3 3 2" xfId="16322"/>
    <cellStyle name="Normal 3 2 24 3 3_Category Summary by LOB" xfId="16323"/>
    <cellStyle name="Normal 3 2 24 3 4" xfId="16324"/>
    <cellStyle name="Normal 3 2 24 3 4 2" xfId="16325"/>
    <cellStyle name="Normal 3 2 24 3 4_Category Summary by LOB" xfId="16326"/>
    <cellStyle name="Normal 3 2 24 3 5" xfId="16327"/>
    <cellStyle name="Normal 3 2 24 3 5 2" xfId="16328"/>
    <cellStyle name="Normal 3 2 24 3 5_Category Summary by LOB" xfId="16329"/>
    <cellStyle name="Normal 3 2 24 3 6" xfId="16330"/>
    <cellStyle name="Normal 3 2 24 3 6 2" xfId="16331"/>
    <cellStyle name="Normal 3 2 24 3 6_Category Summary by LOB" xfId="16332"/>
    <cellStyle name="Normal 3 2 24 3 7" xfId="16333"/>
    <cellStyle name="Normal 3 2 24 3 7 2" xfId="16334"/>
    <cellStyle name="Normal 3 2 24 3 7_Category Summary by LOB" xfId="16335"/>
    <cellStyle name="Normal 3 2 24 3 8" xfId="16336"/>
    <cellStyle name="Normal 3 2 24 3 8 2" xfId="16337"/>
    <cellStyle name="Normal 3 2 24 3 8_Category Summary by LOB" xfId="16338"/>
    <cellStyle name="Normal 3 2 24 3 9" xfId="16339"/>
    <cellStyle name="Normal 3 2 24 3_Category Summary by LOB" xfId="16340"/>
    <cellStyle name="Normal 3 2 24 4" xfId="16341"/>
    <cellStyle name="Normal 3 2 24 4 2" xfId="16342"/>
    <cellStyle name="Normal 3 2 24 4_Category Summary by LOB" xfId="16343"/>
    <cellStyle name="Normal 3 2 24 5" xfId="16344"/>
    <cellStyle name="Normal 3 2 24 5 2" xfId="16345"/>
    <cellStyle name="Normal 3 2 24 5_Category Summary by LOB" xfId="16346"/>
    <cellStyle name="Normal 3 2 24 6" xfId="16347"/>
    <cellStyle name="Normal 3 2 24 6 2" xfId="16348"/>
    <cellStyle name="Normal 3 2 24 6_Category Summary by LOB" xfId="16349"/>
    <cellStyle name="Normal 3 2 24 7" xfId="16350"/>
    <cellStyle name="Normal 3 2 24 7 2" xfId="16351"/>
    <cellStyle name="Normal 3 2 24 7_Category Summary by LOB" xfId="16352"/>
    <cellStyle name="Normal 3 2 24 8" xfId="16353"/>
    <cellStyle name="Normal 3 2 24 8 2" xfId="16354"/>
    <cellStyle name="Normal 3 2 24 8_Category Summary by LOB" xfId="16355"/>
    <cellStyle name="Normal 3 2 24 9" xfId="16356"/>
    <cellStyle name="Normal 3 2 24 9 2" xfId="16357"/>
    <cellStyle name="Normal 3 2 24 9_Category Summary by LOB" xfId="16358"/>
    <cellStyle name="Normal 3 2 24_Category Summary by LOB" xfId="16359"/>
    <cellStyle name="Normal 3 2 25" xfId="16360"/>
    <cellStyle name="Normal 3 2 25 10" xfId="16361"/>
    <cellStyle name="Normal 3 2 25 10 2" xfId="16362"/>
    <cellStyle name="Normal 3 2 25 10_Category Summary by LOB" xfId="16363"/>
    <cellStyle name="Normal 3 2 25 11" xfId="16364"/>
    <cellStyle name="Normal 3 2 25 2" xfId="16365"/>
    <cellStyle name="Normal 3 2 25 2 2" xfId="16366"/>
    <cellStyle name="Normal 3 2 25 2 2 2" xfId="16367"/>
    <cellStyle name="Normal 3 2 25 2 2_Category Summary by LOB" xfId="16368"/>
    <cellStyle name="Normal 3 2 25 2 3" xfId="16369"/>
    <cellStyle name="Normal 3 2 25 2 3 2" xfId="16370"/>
    <cellStyle name="Normal 3 2 25 2 3_Category Summary by LOB" xfId="16371"/>
    <cellStyle name="Normal 3 2 25 2 4" xfId="16372"/>
    <cellStyle name="Normal 3 2 25 2 4 2" xfId="16373"/>
    <cellStyle name="Normal 3 2 25 2 4_Category Summary by LOB" xfId="16374"/>
    <cellStyle name="Normal 3 2 25 2 5" xfId="16375"/>
    <cellStyle name="Normal 3 2 25 2 5 2" xfId="16376"/>
    <cellStyle name="Normal 3 2 25 2 5_Category Summary by LOB" xfId="16377"/>
    <cellStyle name="Normal 3 2 25 2 6" xfId="16378"/>
    <cellStyle name="Normal 3 2 25 2 6 2" xfId="16379"/>
    <cellStyle name="Normal 3 2 25 2 6_Category Summary by LOB" xfId="16380"/>
    <cellStyle name="Normal 3 2 25 2 7" xfId="16381"/>
    <cellStyle name="Normal 3 2 25 2 7 2" xfId="16382"/>
    <cellStyle name="Normal 3 2 25 2 7_Category Summary by LOB" xfId="16383"/>
    <cellStyle name="Normal 3 2 25 2 8" xfId="16384"/>
    <cellStyle name="Normal 3 2 25 2 8 2" xfId="16385"/>
    <cellStyle name="Normal 3 2 25 2 8_Category Summary by LOB" xfId="16386"/>
    <cellStyle name="Normal 3 2 25 2 9" xfId="16387"/>
    <cellStyle name="Normal 3 2 25 2_Category Summary by LOB" xfId="16388"/>
    <cellStyle name="Normal 3 2 25 3" xfId="16389"/>
    <cellStyle name="Normal 3 2 25 3 2" xfId="16390"/>
    <cellStyle name="Normal 3 2 25 3 2 2" xfId="16391"/>
    <cellStyle name="Normal 3 2 25 3 2_Category Summary by LOB" xfId="16392"/>
    <cellStyle name="Normal 3 2 25 3 3" xfId="16393"/>
    <cellStyle name="Normal 3 2 25 3 3 2" xfId="16394"/>
    <cellStyle name="Normal 3 2 25 3 3_Category Summary by LOB" xfId="16395"/>
    <cellStyle name="Normal 3 2 25 3 4" xfId="16396"/>
    <cellStyle name="Normal 3 2 25 3 4 2" xfId="16397"/>
    <cellStyle name="Normal 3 2 25 3 4_Category Summary by LOB" xfId="16398"/>
    <cellStyle name="Normal 3 2 25 3 5" xfId="16399"/>
    <cellStyle name="Normal 3 2 25 3 5 2" xfId="16400"/>
    <cellStyle name="Normal 3 2 25 3 5_Category Summary by LOB" xfId="16401"/>
    <cellStyle name="Normal 3 2 25 3 6" xfId="16402"/>
    <cellStyle name="Normal 3 2 25 3 6 2" xfId="16403"/>
    <cellStyle name="Normal 3 2 25 3 6_Category Summary by LOB" xfId="16404"/>
    <cellStyle name="Normal 3 2 25 3 7" xfId="16405"/>
    <cellStyle name="Normal 3 2 25 3 7 2" xfId="16406"/>
    <cellStyle name="Normal 3 2 25 3 7_Category Summary by LOB" xfId="16407"/>
    <cellStyle name="Normal 3 2 25 3 8" xfId="16408"/>
    <cellStyle name="Normal 3 2 25 3 8 2" xfId="16409"/>
    <cellStyle name="Normal 3 2 25 3 8_Category Summary by LOB" xfId="16410"/>
    <cellStyle name="Normal 3 2 25 3 9" xfId="16411"/>
    <cellStyle name="Normal 3 2 25 3_Category Summary by LOB" xfId="16412"/>
    <cellStyle name="Normal 3 2 25 4" xfId="16413"/>
    <cellStyle name="Normal 3 2 25 4 2" xfId="16414"/>
    <cellStyle name="Normal 3 2 25 4_Category Summary by LOB" xfId="16415"/>
    <cellStyle name="Normal 3 2 25 5" xfId="16416"/>
    <cellStyle name="Normal 3 2 25 5 2" xfId="16417"/>
    <cellStyle name="Normal 3 2 25 5_Category Summary by LOB" xfId="16418"/>
    <cellStyle name="Normal 3 2 25 6" xfId="16419"/>
    <cellStyle name="Normal 3 2 25 6 2" xfId="16420"/>
    <cellStyle name="Normal 3 2 25 6_Category Summary by LOB" xfId="16421"/>
    <cellStyle name="Normal 3 2 25 7" xfId="16422"/>
    <cellStyle name="Normal 3 2 25 7 2" xfId="16423"/>
    <cellStyle name="Normal 3 2 25 7_Category Summary by LOB" xfId="16424"/>
    <cellStyle name="Normal 3 2 25 8" xfId="16425"/>
    <cellStyle name="Normal 3 2 25 8 2" xfId="16426"/>
    <cellStyle name="Normal 3 2 25 8_Category Summary by LOB" xfId="16427"/>
    <cellStyle name="Normal 3 2 25 9" xfId="16428"/>
    <cellStyle name="Normal 3 2 25 9 2" xfId="16429"/>
    <cellStyle name="Normal 3 2 25 9_Category Summary by LOB" xfId="16430"/>
    <cellStyle name="Normal 3 2 25_Category Summary by LOB" xfId="16431"/>
    <cellStyle name="Normal 3 2 26" xfId="16432"/>
    <cellStyle name="Normal 3 2 26 2" xfId="16433"/>
    <cellStyle name="Normal 3 2 26 2 2" xfId="16434"/>
    <cellStyle name="Normal 3 2 26 2_Category Summary by LOB" xfId="16435"/>
    <cellStyle name="Normal 3 2 26 3" xfId="16436"/>
    <cellStyle name="Normal 3 2 26 3 2" xfId="16437"/>
    <cellStyle name="Normal 3 2 26 3_Category Summary by LOB" xfId="16438"/>
    <cellStyle name="Normal 3 2 26 4" xfId="16439"/>
    <cellStyle name="Normal 3 2 26 4 2" xfId="16440"/>
    <cellStyle name="Normal 3 2 26 4_Category Summary by LOB" xfId="16441"/>
    <cellStyle name="Normal 3 2 26 5" xfId="16442"/>
    <cellStyle name="Normal 3 2 26 5 2" xfId="16443"/>
    <cellStyle name="Normal 3 2 26 5_Category Summary by LOB" xfId="16444"/>
    <cellStyle name="Normal 3 2 26 6" xfId="16445"/>
    <cellStyle name="Normal 3 2 26 6 2" xfId="16446"/>
    <cellStyle name="Normal 3 2 26 6_Category Summary by LOB" xfId="16447"/>
    <cellStyle name="Normal 3 2 26 7" xfId="16448"/>
    <cellStyle name="Normal 3 2 26 7 2" xfId="16449"/>
    <cellStyle name="Normal 3 2 26 7_Category Summary by LOB" xfId="16450"/>
    <cellStyle name="Normal 3 2 26 8" xfId="16451"/>
    <cellStyle name="Normal 3 2 26 8 2" xfId="16452"/>
    <cellStyle name="Normal 3 2 26 8_Category Summary by LOB" xfId="16453"/>
    <cellStyle name="Normal 3 2 26 9" xfId="16454"/>
    <cellStyle name="Normal 3 2 26_Category Summary by LOB" xfId="16455"/>
    <cellStyle name="Normal 3 2 27" xfId="16456"/>
    <cellStyle name="Normal 3 2 27 2" xfId="16457"/>
    <cellStyle name="Normal 3 2 27 2 2" xfId="16458"/>
    <cellStyle name="Normal 3 2 27 2_Category Summary by LOB" xfId="16459"/>
    <cellStyle name="Normal 3 2 27 3" xfId="16460"/>
    <cellStyle name="Normal 3 2 27 3 2" xfId="16461"/>
    <cellStyle name="Normal 3 2 27 3_Category Summary by LOB" xfId="16462"/>
    <cellStyle name="Normal 3 2 27 4" xfId="16463"/>
    <cellStyle name="Normal 3 2 27 4 2" xfId="16464"/>
    <cellStyle name="Normal 3 2 27 4_Category Summary by LOB" xfId="16465"/>
    <cellStyle name="Normal 3 2 27 5" xfId="16466"/>
    <cellStyle name="Normal 3 2 27 5 2" xfId="16467"/>
    <cellStyle name="Normal 3 2 27 5_Category Summary by LOB" xfId="16468"/>
    <cellStyle name="Normal 3 2 27 6" xfId="16469"/>
    <cellStyle name="Normal 3 2 27 6 2" xfId="16470"/>
    <cellStyle name="Normal 3 2 27 6_Category Summary by LOB" xfId="16471"/>
    <cellStyle name="Normal 3 2 27 7" xfId="16472"/>
    <cellStyle name="Normal 3 2 27 7 2" xfId="16473"/>
    <cellStyle name="Normal 3 2 27 7_Category Summary by LOB" xfId="16474"/>
    <cellStyle name="Normal 3 2 27 8" xfId="16475"/>
    <cellStyle name="Normal 3 2 27 8 2" xfId="16476"/>
    <cellStyle name="Normal 3 2 27 8_Category Summary by LOB" xfId="16477"/>
    <cellStyle name="Normal 3 2 27 9" xfId="16478"/>
    <cellStyle name="Normal 3 2 27_Category Summary by LOB" xfId="16479"/>
    <cellStyle name="Normal 3 2 28" xfId="16480"/>
    <cellStyle name="Normal 3 2 28 2" xfId="16481"/>
    <cellStyle name="Normal 3 2 28 2 2" xfId="16482"/>
    <cellStyle name="Normal 3 2 28 2_Category Summary by LOB" xfId="16483"/>
    <cellStyle name="Normal 3 2 28 3" xfId="16484"/>
    <cellStyle name="Normal 3 2 28 3 2" xfId="16485"/>
    <cellStyle name="Normal 3 2 28 3_Category Summary by LOB" xfId="16486"/>
    <cellStyle name="Normal 3 2 28 4" xfId="16487"/>
    <cellStyle name="Normal 3 2 28 4 2" xfId="16488"/>
    <cellStyle name="Normal 3 2 28 4_Category Summary by LOB" xfId="16489"/>
    <cellStyle name="Normal 3 2 28 5" xfId="16490"/>
    <cellStyle name="Normal 3 2 28 5 2" xfId="16491"/>
    <cellStyle name="Normal 3 2 28 5_Category Summary by LOB" xfId="16492"/>
    <cellStyle name="Normal 3 2 28 6" xfId="16493"/>
    <cellStyle name="Normal 3 2 28 6 2" xfId="16494"/>
    <cellStyle name="Normal 3 2 28 6_Category Summary by LOB" xfId="16495"/>
    <cellStyle name="Normal 3 2 28 7" xfId="16496"/>
    <cellStyle name="Normal 3 2 28 7 2" xfId="16497"/>
    <cellStyle name="Normal 3 2 28 7_Category Summary by LOB" xfId="16498"/>
    <cellStyle name="Normal 3 2 28 8" xfId="16499"/>
    <cellStyle name="Normal 3 2 28 8 2" xfId="16500"/>
    <cellStyle name="Normal 3 2 28 8_Category Summary by LOB" xfId="16501"/>
    <cellStyle name="Normal 3 2 28 9" xfId="16502"/>
    <cellStyle name="Normal 3 2 28_Category Summary by LOB" xfId="16503"/>
    <cellStyle name="Normal 3 2 29" xfId="16504"/>
    <cellStyle name="Normal 3 2 29 2" xfId="16505"/>
    <cellStyle name="Normal 3 2 29 2 2" xfId="16506"/>
    <cellStyle name="Normal 3 2 29 2_Category Summary by LOB" xfId="16507"/>
    <cellStyle name="Normal 3 2 29 3" xfId="16508"/>
    <cellStyle name="Normal 3 2 29 3 2" xfId="16509"/>
    <cellStyle name="Normal 3 2 29 3_Category Summary by LOB" xfId="16510"/>
    <cellStyle name="Normal 3 2 29 4" xfId="16511"/>
    <cellStyle name="Normal 3 2 29 4 2" xfId="16512"/>
    <cellStyle name="Normal 3 2 29 4_Category Summary by LOB" xfId="16513"/>
    <cellStyle name="Normal 3 2 29 5" xfId="16514"/>
    <cellStyle name="Normal 3 2 29 5 2" xfId="16515"/>
    <cellStyle name="Normal 3 2 29 5_Category Summary by LOB" xfId="16516"/>
    <cellStyle name="Normal 3 2 29 6" xfId="16517"/>
    <cellStyle name="Normal 3 2 29 6 2" xfId="16518"/>
    <cellStyle name="Normal 3 2 29 6_Category Summary by LOB" xfId="16519"/>
    <cellStyle name="Normal 3 2 29 7" xfId="16520"/>
    <cellStyle name="Normal 3 2 29 7 2" xfId="16521"/>
    <cellStyle name="Normal 3 2 29 7_Category Summary by LOB" xfId="16522"/>
    <cellStyle name="Normal 3 2 29 8" xfId="16523"/>
    <cellStyle name="Normal 3 2 29 8 2" xfId="16524"/>
    <cellStyle name="Normal 3 2 29 8_Category Summary by LOB" xfId="16525"/>
    <cellStyle name="Normal 3 2 29 9" xfId="16526"/>
    <cellStyle name="Normal 3 2 29_Category Summary by LOB" xfId="16527"/>
    <cellStyle name="Normal 3 2 3" xfId="16528"/>
    <cellStyle name="Normal 3 2 3 10" xfId="16529"/>
    <cellStyle name="Normal 3 2 3 10 10" xfId="16530"/>
    <cellStyle name="Normal 3 2 3 10 10 2" xfId="16531"/>
    <cellStyle name="Normal 3 2 3 10 10_Category Summary by LOB" xfId="16532"/>
    <cellStyle name="Normal 3 2 3 10 11" xfId="16533"/>
    <cellStyle name="Normal 3 2 3 10 2" xfId="16534"/>
    <cellStyle name="Normal 3 2 3 10 2 2" xfId="16535"/>
    <cellStyle name="Normal 3 2 3 10 2 2 2" xfId="16536"/>
    <cellStyle name="Normal 3 2 3 10 2 2_Category Summary by LOB" xfId="16537"/>
    <cellStyle name="Normal 3 2 3 10 2 3" xfId="16538"/>
    <cellStyle name="Normal 3 2 3 10 2 3 2" xfId="16539"/>
    <cellStyle name="Normal 3 2 3 10 2 3_Category Summary by LOB" xfId="16540"/>
    <cellStyle name="Normal 3 2 3 10 2 4" xfId="16541"/>
    <cellStyle name="Normal 3 2 3 10 2 4 2" xfId="16542"/>
    <cellStyle name="Normal 3 2 3 10 2 4_Category Summary by LOB" xfId="16543"/>
    <cellStyle name="Normal 3 2 3 10 2 5" xfId="16544"/>
    <cellStyle name="Normal 3 2 3 10 2 5 2" xfId="16545"/>
    <cellStyle name="Normal 3 2 3 10 2 5_Category Summary by LOB" xfId="16546"/>
    <cellStyle name="Normal 3 2 3 10 2 6" xfId="16547"/>
    <cellStyle name="Normal 3 2 3 10 2 6 2" xfId="16548"/>
    <cellStyle name="Normal 3 2 3 10 2 6_Category Summary by LOB" xfId="16549"/>
    <cellStyle name="Normal 3 2 3 10 2 7" xfId="16550"/>
    <cellStyle name="Normal 3 2 3 10 2 7 2" xfId="16551"/>
    <cellStyle name="Normal 3 2 3 10 2 7_Category Summary by LOB" xfId="16552"/>
    <cellStyle name="Normal 3 2 3 10 2 8" xfId="16553"/>
    <cellStyle name="Normal 3 2 3 10 2 8 2" xfId="16554"/>
    <cellStyle name="Normal 3 2 3 10 2 8_Category Summary by LOB" xfId="16555"/>
    <cellStyle name="Normal 3 2 3 10 2 9" xfId="16556"/>
    <cellStyle name="Normal 3 2 3 10 2_Category Summary by LOB" xfId="16557"/>
    <cellStyle name="Normal 3 2 3 10 3" xfId="16558"/>
    <cellStyle name="Normal 3 2 3 10 3 2" xfId="16559"/>
    <cellStyle name="Normal 3 2 3 10 3 2 2" xfId="16560"/>
    <cellStyle name="Normal 3 2 3 10 3 2_Category Summary by LOB" xfId="16561"/>
    <cellStyle name="Normal 3 2 3 10 3 3" xfId="16562"/>
    <cellStyle name="Normal 3 2 3 10 3 3 2" xfId="16563"/>
    <cellStyle name="Normal 3 2 3 10 3 3_Category Summary by LOB" xfId="16564"/>
    <cellStyle name="Normal 3 2 3 10 3 4" xfId="16565"/>
    <cellStyle name="Normal 3 2 3 10 3 4 2" xfId="16566"/>
    <cellStyle name="Normal 3 2 3 10 3 4_Category Summary by LOB" xfId="16567"/>
    <cellStyle name="Normal 3 2 3 10 3 5" xfId="16568"/>
    <cellStyle name="Normal 3 2 3 10 3 5 2" xfId="16569"/>
    <cellStyle name="Normal 3 2 3 10 3 5_Category Summary by LOB" xfId="16570"/>
    <cellStyle name="Normal 3 2 3 10 3 6" xfId="16571"/>
    <cellStyle name="Normal 3 2 3 10 3 6 2" xfId="16572"/>
    <cellStyle name="Normal 3 2 3 10 3 6_Category Summary by LOB" xfId="16573"/>
    <cellStyle name="Normal 3 2 3 10 3 7" xfId="16574"/>
    <cellStyle name="Normal 3 2 3 10 3 7 2" xfId="16575"/>
    <cellStyle name="Normal 3 2 3 10 3 7_Category Summary by LOB" xfId="16576"/>
    <cellStyle name="Normal 3 2 3 10 3 8" xfId="16577"/>
    <cellStyle name="Normal 3 2 3 10 3 8 2" xfId="16578"/>
    <cellStyle name="Normal 3 2 3 10 3 8_Category Summary by LOB" xfId="16579"/>
    <cellStyle name="Normal 3 2 3 10 3 9" xfId="16580"/>
    <cellStyle name="Normal 3 2 3 10 3_Category Summary by LOB" xfId="16581"/>
    <cellStyle name="Normal 3 2 3 10 4" xfId="16582"/>
    <cellStyle name="Normal 3 2 3 10 4 2" xfId="16583"/>
    <cellStyle name="Normal 3 2 3 10 4_Category Summary by LOB" xfId="16584"/>
    <cellStyle name="Normal 3 2 3 10 5" xfId="16585"/>
    <cellStyle name="Normal 3 2 3 10 5 2" xfId="16586"/>
    <cellStyle name="Normal 3 2 3 10 5_Category Summary by LOB" xfId="16587"/>
    <cellStyle name="Normal 3 2 3 10 6" xfId="16588"/>
    <cellStyle name="Normal 3 2 3 10 6 2" xfId="16589"/>
    <cellStyle name="Normal 3 2 3 10 6_Category Summary by LOB" xfId="16590"/>
    <cellStyle name="Normal 3 2 3 10 7" xfId="16591"/>
    <cellStyle name="Normal 3 2 3 10 7 2" xfId="16592"/>
    <cellStyle name="Normal 3 2 3 10 7_Category Summary by LOB" xfId="16593"/>
    <cellStyle name="Normal 3 2 3 10 8" xfId="16594"/>
    <cellStyle name="Normal 3 2 3 10 8 2" xfId="16595"/>
    <cellStyle name="Normal 3 2 3 10 8_Category Summary by LOB" xfId="16596"/>
    <cellStyle name="Normal 3 2 3 10 9" xfId="16597"/>
    <cellStyle name="Normal 3 2 3 10 9 2" xfId="16598"/>
    <cellStyle name="Normal 3 2 3 10 9_Category Summary by LOB" xfId="16599"/>
    <cellStyle name="Normal 3 2 3 10_Category Summary by LOB" xfId="16600"/>
    <cellStyle name="Normal 3 2 3 11" xfId="16601"/>
    <cellStyle name="Normal 3 2 3 11 10" xfId="16602"/>
    <cellStyle name="Normal 3 2 3 11 10 2" xfId="16603"/>
    <cellStyle name="Normal 3 2 3 11 10_Category Summary by LOB" xfId="16604"/>
    <cellStyle name="Normal 3 2 3 11 11" xfId="16605"/>
    <cellStyle name="Normal 3 2 3 11 2" xfId="16606"/>
    <cellStyle name="Normal 3 2 3 11 2 2" xfId="16607"/>
    <cellStyle name="Normal 3 2 3 11 2 2 2" xfId="16608"/>
    <cellStyle name="Normal 3 2 3 11 2 2_Category Summary by LOB" xfId="16609"/>
    <cellStyle name="Normal 3 2 3 11 2 3" xfId="16610"/>
    <cellStyle name="Normal 3 2 3 11 2 3 2" xfId="16611"/>
    <cellStyle name="Normal 3 2 3 11 2 3_Category Summary by LOB" xfId="16612"/>
    <cellStyle name="Normal 3 2 3 11 2 4" xfId="16613"/>
    <cellStyle name="Normal 3 2 3 11 2 4 2" xfId="16614"/>
    <cellStyle name="Normal 3 2 3 11 2 4_Category Summary by LOB" xfId="16615"/>
    <cellStyle name="Normal 3 2 3 11 2 5" xfId="16616"/>
    <cellStyle name="Normal 3 2 3 11 2 5 2" xfId="16617"/>
    <cellStyle name="Normal 3 2 3 11 2 5_Category Summary by LOB" xfId="16618"/>
    <cellStyle name="Normal 3 2 3 11 2 6" xfId="16619"/>
    <cellStyle name="Normal 3 2 3 11 2 6 2" xfId="16620"/>
    <cellStyle name="Normal 3 2 3 11 2 6_Category Summary by LOB" xfId="16621"/>
    <cellStyle name="Normal 3 2 3 11 2 7" xfId="16622"/>
    <cellStyle name="Normal 3 2 3 11 2 7 2" xfId="16623"/>
    <cellStyle name="Normal 3 2 3 11 2 7_Category Summary by LOB" xfId="16624"/>
    <cellStyle name="Normal 3 2 3 11 2 8" xfId="16625"/>
    <cellStyle name="Normal 3 2 3 11 2 8 2" xfId="16626"/>
    <cellStyle name="Normal 3 2 3 11 2 8_Category Summary by LOB" xfId="16627"/>
    <cellStyle name="Normal 3 2 3 11 2 9" xfId="16628"/>
    <cellStyle name="Normal 3 2 3 11 2_Category Summary by LOB" xfId="16629"/>
    <cellStyle name="Normal 3 2 3 11 3" xfId="16630"/>
    <cellStyle name="Normal 3 2 3 11 3 2" xfId="16631"/>
    <cellStyle name="Normal 3 2 3 11 3 2 2" xfId="16632"/>
    <cellStyle name="Normal 3 2 3 11 3 2_Category Summary by LOB" xfId="16633"/>
    <cellStyle name="Normal 3 2 3 11 3 3" xfId="16634"/>
    <cellStyle name="Normal 3 2 3 11 3 3 2" xfId="16635"/>
    <cellStyle name="Normal 3 2 3 11 3 3_Category Summary by LOB" xfId="16636"/>
    <cellStyle name="Normal 3 2 3 11 3 4" xfId="16637"/>
    <cellStyle name="Normal 3 2 3 11 3 4 2" xfId="16638"/>
    <cellStyle name="Normal 3 2 3 11 3 4_Category Summary by LOB" xfId="16639"/>
    <cellStyle name="Normal 3 2 3 11 3 5" xfId="16640"/>
    <cellStyle name="Normal 3 2 3 11 3 5 2" xfId="16641"/>
    <cellStyle name="Normal 3 2 3 11 3 5_Category Summary by LOB" xfId="16642"/>
    <cellStyle name="Normal 3 2 3 11 3 6" xfId="16643"/>
    <cellStyle name="Normal 3 2 3 11 3 6 2" xfId="16644"/>
    <cellStyle name="Normal 3 2 3 11 3 6_Category Summary by LOB" xfId="16645"/>
    <cellStyle name="Normal 3 2 3 11 3 7" xfId="16646"/>
    <cellStyle name="Normal 3 2 3 11 3 7 2" xfId="16647"/>
    <cellStyle name="Normal 3 2 3 11 3 7_Category Summary by LOB" xfId="16648"/>
    <cellStyle name="Normal 3 2 3 11 3 8" xfId="16649"/>
    <cellStyle name="Normal 3 2 3 11 3 8 2" xfId="16650"/>
    <cellStyle name="Normal 3 2 3 11 3 8_Category Summary by LOB" xfId="16651"/>
    <cellStyle name="Normal 3 2 3 11 3 9" xfId="16652"/>
    <cellStyle name="Normal 3 2 3 11 3_Category Summary by LOB" xfId="16653"/>
    <cellStyle name="Normal 3 2 3 11 4" xfId="16654"/>
    <cellStyle name="Normal 3 2 3 11 4 2" xfId="16655"/>
    <cellStyle name="Normal 3 2 3 11 4_Category Summary by LOB" xfId="16656"/>
    <cellStyle name="Normal 3 2 3 11 5" xfId="16657"/>
    <cellStyle name="Normal 3 2 3 11 5 2" xfId="16658"/>
    <cellStyle name="Normal 3 2 3 11 5_Category Summary by LOB" xfId="16659"/>
    <cellStyle name="Normal 3 2 3 11 6" xfId="16660"/>
    <cellStyle name="Normal 3 2 3 11 6 2" xfId="16661"/>
    <cellStyle name="Normal 3 2 3 11 6_Category Summary by LOB" xfId="16662"/>
    <cellStyle name="Normal 3 2 3 11 7" xfId="16663"/>
    <cellStyle name="Normal 3 2 3 11 7 2" xfId="16664"/>
    <cellStyle name="Normal 3 2 3 11 7_Category Summary by LOB" xfId="16665"/>
    <cellStyle name="Normal 3 2 3 11 8" xfId="16666"/>
    <cellStyle name="Normal 3 2 3 11 8 2" xfId="16667"/>
    <cellStyle name="Normal 3 2 3 11 8_Category Summary by LOB" xfId="16668"/>
    <cellStyle name="Normal 3 2 3 11 9" xfId="16669"/>
    <cellStyle name="Normal 3 2 3 11 9 2" xfId="16670"/>
    <cellStyle name="Normal 3 2 3 11 9_Category Summary by LOB" xfId="16671"/>
    <cellStyle name="Normal 3 2 3 11_Category Summary by LOB" xfId="16672"/>
    <cellStyle name="Normal 3 2 3 12" xfId="16673"/>
    <cellStyle name="Normal 3 2 3 12 10" xfId="16674"/>
    <cellStyle name="Normal 3 2 3 12 10 2" xfId="16675"/>
    <cellStyle name="Normal 3 2 3 12 10_Category Summary by LOB" xfId="16676"/>
    <cellStyle name="Normal 3 2 3 12 11" xfId="16677"/>
    <cellStyle name="Normal 3 2 3 12 2" xfId="16678"/>
    <cellStyle name="Normal 3 2 3 12 2 2" xfId="16679"/>
    <cellStyle name="Normal 3 2 3 12 2 2 2" xfId="16680"/>
    <cellStyle name="Normal 3 2 3 12 2 2_Category Summary by LOB" xfId="16681"/>
    <cellStyle name="Normal 3 2 3 12 2 3" xfId="16682"/>
    <cellStyle name="Normal 3 2 3 12 2 3 2" xfId="16683"/>
    <cellStyle name="Normal 3 2 3 12 2 3_Category Summary by LOB" xfId="16684"/>
    <cellStyle name="Normal 3 2 3 12 2 4" xfId="16685"/>
    <cellStyle name="Normal 3 2 3 12 2 4 2" xfId="16686"/>
    <cellStyle name="Normal 3 2 3 12 2 4_Category Summary by LOB" xfId="16687"/>
    <cellStyle name="Normal 3 2 3 12 2 5" xfId="16688"/>
    <cellStyle name="Normal 3 2 3 12 2 5 2" xfId="16689"/>
    <cellStyle name="Normal 3 2 3 12 2 5_Category Summary by LOB" xfId="16690"/>
    <cellStyle name="Normal 3 2 3 12 2 6" xfId="16691"/>
    <cellStyle name="Normal 3 2 3 12 2 6 2" xfId="16692"/>
    <cellStyle name="Normal 3 2 3 12 2 6_Category Summary by LOB" xfId="16693"/>
    <cellStyle name="Normal 3 2 3 12 2 7" xfId="16694"/>
    <cellStyle name="Normal 3 2 3 12 2 7 2" xfId="16695"/>
    <cellStyle name="Normal 3 2 3 12 2 7_Category Summary by LOB" xfId="16696"/>
    <cellStyle name="Normal 3 2 3 12 2 8" xfId="16697"/>
    <cellStyle name="Normal 3 2 3 12 2 8 2" xfId="16698"/>
    <cellStyle name="Normal 3 2 3 12 2 8_Category Summary by LOB" xfId="16699"/>
    <cellStyle name="Normal 3 2 3 12 2 9" xfId="16700"/>
    <cellStyle name="Normal 3 2 3 12 2_Category Summary by LOB" xfId="16701"/>
    <cellStyle name="Normal 3 2 3 12 3" xfId="16702"/>
    <cellStyle name="Normal 3 2 3 12 3 2" xfId="16703"/>
    <cellStyle name="Normal 3 2 3 12 3 2 2" xfId="16704"/>
    <cellStyle name="Normal 3 2 3 12 3 2_Category Summary by LOB" xfId="16705"/>
    <cellStyle name="Normal 3 2 3 12 3 3" xfId="16706"/>
    <cellStyle name="Normal 3 2 3 12 3 3 2" xfId="16707"/>
    <cellStyle name="Normal 3 2 3 12 3 3_Category Summary by LOB" xfId="16708"/>
    <cellStyle name="Normal 3 2 3 12 3 4" xfId="16709"/>
    <cellStyle name="Normal 3 2 3 12 3 4 2" xfId="16710"/>
    <cellStyle name="Normal 3 2 3 12 3 4_Category Summary by LOB" xfId="16711"/>
    <cellStyle name="Normal 3 2 3 12 3 5" xfId="16712"/>
    <cellStyle name="Normal 3 2 3 12 3 5 2" xfId="16713"/>
    <cellStyle name="Normal 3 2 3 12 3 5_Category Summary by LOB" xfId="16714"/>
    <cellStyle name="Normal 3 2 3 12 3 6" xfId="16715"/>
    <cellStyle name="Normal 3 2 3 12 3 6 2" xfId="16716"/>
    <cellStyle name="Normal 3 2 3 12 3 6_Category Summary by LOB" xfId="16717"/>
    <cellStyle name="Normal 3 2 3 12 3 7" xfId="16718"/>
    <cellStyle name="Normal 3 2 3 12 3 7 2" xfId="16719"/>
    <cellStyle name="Normal 3 2 3 12 3 7_Category Summary by LOB" xfId="16720"/>
    <cellStyle name="Normal 3 2 3 12 3 8" xfId="16721"/>
    <cellStyle name="Normal 3 2 3 12 3 8 2" xfId="16722"/>
    <cellStyle name="Normal 3 2 3 12 3 8_Category Summary by LOB" xfId="16723"/>
    <cellStyle name="Normal 3 2 3 12 3 9" xfId="16724"/>
    <cellStyle name="Normal 3 2 3 12 3_Category Summary by LOB" xfId="16725"/>
    <cellStyle name="Normal 3 2 3 12 4" xfId="16726"/>
    <cellStyle name="Normal 3 2 3 12 4 2" xfId="16727"/>
    <cellStyle name="Normal 3 2 3 12 4_Category Summary by LOB" xfId="16728"/>
    <cellStyle name="Normal 3 2 3 12 5" xfId="16729"/>
    <cellStyle name="Normal 3 2 3 12 5 2" xfId="16730"/>
    <cellStyle name="Normal 3 2 3 12 5_Category Summary by LOB" xfId="16731"/>
    <cellStyle name="Normal 3 2 3 12 6" xfId="16732"/>
    <cellStyle name="Normal 3 2 3 12 6 2" xfId="16733"/>
    <cellStyle name="Normal 3 2 3 12 6_Category Summary by LOB" xfId="16734"/>
    <cellStyle name="Normal 3 2 3 12 7" xfId="16735"/>
    <cellStyle name="Normal 3 2 3 12 7 2" xfId="16736"/>
    <cellStyle name="Normal 3 2 3 12 7_Category Summary by LOB" xfId="16737"/>
    <cellStyle name="Normal 3 2 3 12 8" xfId="16738"/>
    <cellStyle name="Normal 3 2 3 12 8 2" xfId="16739"/>
    <cellStyle name="Normal 3 2 3 12 8_Category Summary by LOB" xfId="16740"/>
    <cellStyle name="Normal 3 2 3 12 9" xfId="16741"/>
    <cellStyle name="Normal 3 2 3 12 9 2" xfId="16742"/>
    <cellStyle name="Normal 3 2 3 12 9_Category Summary by LOB" xfId="16743"/>
    <cellStyle name="Normal 3 2 3 12_Category Summary by LOB" xfId="16744"/>
    <cellStyle name="Normal 3 2 3 13" xfId="16745"/>
    <cellStyle name="Normal 3 2 3 13 10" xfId="16746"/>
    <cellStyle name="Normal 3 2 3 13 10 2" xfId="16747"/>
    <cellStyle name="Normal 3 2 3 13 10_Category Summary by LOB" xfId="16748"/>
    <cellStyle name="Normal 3 2 3 13 11" xfId="16749"/>
    <cellStyle name="Normal 3 2 3 13 2" xfId="16750"/>
    <cellStyle name="Normal 3 2 3 13 2 2" xfId="16751"/>
    <cellStyle name="Normal 3 2 3 13 2 2 2" xfId="16752"/>
    <cellStyle name="Normal 3 2 3 13 2 2_Category Summary by LOB" xfId="16753"/>
    <cellStyle name="Normal 3 2 3 13 2 3" xfId="16754"/>
    <cellStyle name="Normal 3 2 3 13 2 3 2" xfId="16755"/>
    <cellStyle name="Normal 3 2 3 13 2 3_Category Summary by LOB" xfId="16756"/>
    <cellStyle name="Normal 3 2 3 13 2 4" xfId="16757"/>
    <cellStyle name="Normal 3 2 3 13 2 4 2" xfId="16758"/>
    <cellStyle name="Normal 3 2 3 13 2 4_Category Summary by LOB" xfId="16759"/>
    <cellStyle name="Normal 3 2 3 13 2 5" xfId="16760"/>
    <cellStyle name="Normal 3 2 3 13 2 5 2" xfId="16761"/>
    <cellStyle name="Normal 3 2 3 13 2 5_Category Summary by LOB" xfId="16762"/>
    <cellStyle name="Normal 3 2 3 13 2 6" xfId="16763"/>
    <cellStyle name="Normal 3 2 3 13 2 6 2" xfId="16764"/>
    <cellStyle name="Normal 3 2 3 13 2 6_Category Summary by LOB" xfId="16765"/>
    <cellStyle name="Normal 3 2 3 13 2 7" xfId="16766"/>
    <cellStyle name="Normal 3 2 3 13 2 7 2" xfId="16767"/>
    <cellStyle name="Normal 3 2 3 13 2 7_Category Summary by LOB" xfId="16768"/>
    <cellStyle name="Normal 3 2 3 13 2 8" xfId="16769"/>
    <cellStyle name="Normal 3 2 3 13 2 8 2" xfId="16770"/>
    <cellStyle name="Normal 3 2 3 13 2 8_Category Summary by LOB" xfId="16771"/>
    <cellStyle name="Normal 3 2 3 13 2 9" xfId="16772"/>
    <cellStyle name="Normal 3 2 3 13 2_Category Summary by LOB" xfId="16773"/>
    <cellStyle name="Normal 3 2 3 13 3" xfId="16774"/>
    <cellStyle name="Normal 3 2 3 13 3 2" xfId="16775"/>
    <cellStyle name="Normal 3 2 3 13 3 2 2" xfId="16776"/>
    <cellStyle name="Normal 3 2 3 13 3 2_Category Summary by LOB" xfId="16777"/>
    <cellStyle name="Normal 3 2 3 13 3 3" xfId="16778"/>
    <cellStyle name="Normal 3 2 3 13 3 3 2" xfId="16779"/>
    <cellStyle name="Normal 3 2 3 13 3 3_Category Summary by LOB" xfId="16780"/>
    <cellStyle name="Normal 3 2 3 13 3 4" xfId="16781"/>
    <cellStyle name="Normal 3 2 3 13 3 4 2" xfId="16782"/>
    <cellStyle name="Normal 3 2 3 13 3 4_Category Summary by LOB" xfId="16783"/>
    <cellStyle name="Normal 3 2 3 13 3 5" xfId="16784"/>
    <cellStyle name="Normal 3 2 3 13 3 5 2" xfId="16785"/>
    <cellStyle name="Normal 3 2 3 13 3 5_Category Summary by LOB" xfId="16786"/>
    <cellStyle name="Normal 3 2 3 13 3 6" xfId="16787"/>
    <cellStyle name="Normal 3 2 3 13 3 6 2" xfId="16788"/>
    <cellStyle name="Normal 3 2 3 13 3 6_Category Summary by LOB" xfId="16789"/>
    <cellStyle name="Normal 3 2 3 13 3 7" xfId="16790"/>
    <cellStyle name="Normal 3 2 3 13 3 7 2" xfId="16791"/>
    <cellStyle name="Normal 3 2 3 13 3 7_Category Summary by LOB" xfId="16792"/>
    <cellStyle name="Normal 3 2 3 13 3 8" xfId="16793"/>
    <cellStyle name="Normal 3 2 3 13 3 8 2" xfId="16794"/>
    <cellStyle name="Normal 3 2 3 13 3 8_Category Summary by LOB" xfId="16795"/>
    <cellStyle name="Normal 3 2 3 13 3 9" xfId="16796"/>
    <cellStyle name="Normal 3 2 3 13 3_Category Summary by LOB" xfId="16797"/>
    <cellStyle name="Normal 3 2 3 13 4" xfId="16798"/>
    <cellStyle name="Normal 3 2 3 13 4 2" xfId="16799"/>
    <cellStyle name="Normal 3 2 3 13 4_Category Summary by LOB" xfId="16800"/>
    <cellStyle name="Normal 3 2 3 13 5" xfId="16801"/>
    <cellStyle name="Normal 3 2 3 13 5 2" xfId="16802"/>
    <cellStyle name="Normal 3 2 3 13 5_Category Summary by LOB" xfId="16803"/>
    <cellStyle name="Normal 3 2 3 13 6" xfId="16804"/>
    <cellStyle name="Normal 3 2 3 13 6 2" xfId="16805"/>
    <cellStyle name="Normal 3 2 3 13 6_Category Summary by LOB" xfId="16806"/>
    <cellStyle name="Normal 3 2 3 13 7" xfId="16807"/>
    <cellStyle name="Normal 3 2 3 13 7 2" xfId="16808"/>
    <cellStyle name="Normal 3 2 3 13 7_Category Summary by LOB" xfId="16809"/>
    <cellStyle name="Normal 3 2 3 13 8" xfId="16810"/>
    <cellStyle name="Normal 3 2 3 13 8 2" xfId="16811"/>
    <cellStyle name="Normal 3 2 3 13 8_Category Summary by LOB" xfId="16812"/>
    <cellStyle name="Normal 3 2 3 13 9" xfId="16813"/>
    <cellStyle name="Normal 3 2 3 13 9 2" xfId="16814"/>
    <cellStyle name="Normal 3 2 3 13 9_Category Summary by LOB" xfId="16815"/>
    <cellStyle name="Normal 3 2 3 13_Category Summary by LOB" xfId="16816"/>
    <cellStyle name="Normal 3 2 3 14" xfId="16817"/>
    <cellStyle name="Normal 3 2 3 14 10" xfId="16818"/>
    <cellStyle name="Normal 3 2 3 14 10 2" xfId="16819"/>
    <cellStyle name="Normal 3 2 3 14 10_Category Summary by LOB" xfId="16820"/>
    <cellStyle name="Normal 3 2 3 14 11" xfId="16821"/>
    <cellStyle name="Normal 3 2 3 14 2" xfId="16822"/>
    <cellStyle name="Normal 3 2 3 14 2 2" xfId="16823"/>
    <cellStyle name="Normal 3 2 3 14 2 2 2" xfId="16824"/>
    <cellStyle name="Normal 3 2 3 14 2 2_Category Summary by LOB" xfId="16825"/>
    <cellStyle name="Normal 3 2 3 14 2 3" xfId="16826"/>
    <cellStyle name="Normal 3 2 3 14 2 3 2" xfId="16827"/>
    <cellStyle name="Normal 3 2 3 14 2 3_Category Summary by LOB" xfId="16828"/>
    <cellStyle name="Normal 3 2 3 14 2 4" xfId="16829"/>
    <cellStyle name="Normal 3 2 3 14 2 4 2" xfId="16830"/>
    <cellStyle name="Normal 3 2 3 14 2 4_Category Summary by LOB" xfId="16831"/>
    <cellStyle name="Normal 3 2 3 14 2 5" xfId="16832"/>
    <cellStyle name="Normal 3 2 3 14 2 5 2" xfId="16833"/>
    <cellStyle name="Normal 3 2 3 14 2 5_Category Summary by LOB" xfId="16834"/>
    <cellStyle name="Normal 3 2 3 14 2 6" xfId="16835"/>
    <cellStyle name="Normal 3 2 3 14 2 6 2" xfId="16836"/>
    <cellStyle name="Normal 3 2 3 14 2 6_Category Summary by LOB" xfId="16837"/>
    <cellStyle name="Normal 3 2 3 14 2 7" xfId="16838"/>
    <cellStyle name="Normal 3 2 3 14 2 7 2" xfId="16839"/>
    <cellStyle name="Normal 3 2 3 14 2 7_Category Summary by LOB" xfId="16840"/>
    <cellStyle name="Normal 3 2 3 14 2 8" xfId="16841"/>
    <cellStyle name="Normal 3 2 3 14 2 8 2" xfId="16842"/>
    <cellStyle name="Normal 3 2 3 14 2 8_Category Summary by LOB" xfId="16843"/>
    <cellStyle name="Normal 3 2 3 14 2 9" xfId="16844"/>
    <cellStyle name="Normal 3 2 3 14 2_Category Summary by LOB" xfId="16845"/>
    <cellStyle name="Normal 3 2 3 14 3" xfId="16846"/>
    <cellStyle name="Normal 3 2 3 14 3 2" xfId="16847"/>
    <cellStyle name="Normal 3 2 3 14 3 2 2" xfId="16848"/>
    <cellStyle name="Normal 3 2 3 14 3 2_Category Summary by LOB" xfId="16849"/>
    <cellStyle name="Normal 3 2 3 14 3 3" xfId="16850"/>
    <cellStyle name="Normal 3 2 3 14 3 3 2" xfId="16851"/>
    <cellStyle name="Normal 3 2 3 14 3 3_Category Summary by LOB" xfId="16852"/>
    <cellStyle name="Normal 3 2 3 14 3 4" xfId="16853"/>
    <cellStyle name="Normal 3 2 3 14 3 4 2" xfId="16854"/>
    <cellStyle name="Normal 3 2 3 14 3 4_Category Summary by LOB" xfId="16855"/>
    <cellStyle name="Normal 3 2 3 14 3 5" xfId="16856"/>
    <cellStyle name="Normal 3 2 3 14 3 5 2" xfId="16857"/>
    <cellStyle name="Normal 3 2 3 14 3 5_Category Summary by LOB" xfId="16858"/>
    <cellStyle name="Normal 3 2 3 14 3 6" xfId="16859"/>
    <cellStyle name="Normal 3 2 3 14 3 6 2" xfId="16860"/>
    <cellStyle name="Normal 3 2 3 14 3 6_Category Summary by LOB" xfId="16861"/>
    <cellStyle name="Normal 3 2 3 14 3 7" xfId="16862"/>
    <cellStyle name="Normal 3 2 3 14 3 7 2" xfId="16863"/>
    <cellStyle name="Normal 3 2 3 14 3 7_Category Summary by LOB" xfId="16864"/>
    <cellStyle name="Normal 3 2 3 14 3 8" xfId="16865"/>
    <cellStyle name="Normal 3 2 3 14 3 8 2" xfId="16866"/>
    <cellStyle name="Normal 3 2 3 14 3 8_Category Summary by LOB" xfId="16867"/>
    <cellStyle name="Normal 3 2 3 14 3 9" xfId="16868"/>
    <cellStyle name="Normal 3 2 3 14 3_Category Summary by LOB" xfId="16869"/>
    <cellStyle name="Normal 3 2 3 14 4" xfId="16870"/>
    <cellStyle name="Normal 3 2 3 14 4 2" xfId="16871"/>
    <cellStyle name="Normal 3 2 3 14 4_Category Summary by LOB" xfId="16872"/>
    <cellStyle name="Normal 3 2 3 14 5" xfId="16873"/>
    <cellStyle name="Normal 3 2 3 14 5 2" xfId="16874"/>
    <cellStyle name="Normal 3 2 3 14 5_Category Summary by LOB" xfId="16875"/>
    <cellStyle name="Normal 3 2 3 14 6" xfId="16876"/>
    <cellStyle name="Normal 3 2 3 14 6 2" xfId="16877"/>
    <cellStyle name="Normal 3 2 3 14 6_Category Summary by LOB" xfId="16878"/>
    <cellStyle name="Normal 3 2 3 14 7" xfId="16879"/>
    <cellStyle name="Normal 3 2 3 14 7 2" xfId="16880"/>
    <cellStyle name="Normal 3 2 3 14 7_Category Summary by LOB" xfId="16881"/>
    <cellStyle name="Normal 3 2 3 14 8" xfId="16882"/>
    <cellStyle name="Normal 3 2 3 14 8 2" xfId="16883"/>
    <cellStyle name="Normal 3 2 3 14 8_Category Summary by LOB" xfId="16884"/>
    <cellStyle name="Normal 3 2 3 14 9" xfId="16885"/>
    <cellStyle name="Normal 3 2 3 14 9 2" xfId="16886"/>
    <cellStyle name="Normal 3 2 3 14 9_Category Summary by LOB" xfId="16887"/>
    <cellStyle name="Normal 3 2 3 14_Category Summary by LOB" xfId="16888"/>
    <cellStyle name="Normal 3 2 3 15" xfId="16889"/>
    <cellStyle name="Normal 3 2 3 15 10" xfId="16890"/>
    <cellStyle name="Normal 3 2 3 15 10 2" xfId="16891"/>
    <cellStyle name="Normal 3 2 3 15 10_Category Summary by LOB" xfId="16892"/>
    <cellStyle name="Normal 3 2 3 15 11" xfId="16893"/>
    <cellStyle name="Normal 3 2 3 15 2" xfId="16894"/>
    <cellStyle name="Normal 3 2 3 15 2 2" xfId="16895"/>
    <cellStyle name="Normal 3 2 3 15 2 2 2" xfId="16896"/>
    <cellStyle name="Normal 3 2 3 15 2 2_Category Summary by LOB" xfId="16897"/>
    <cellStyle name="Normal 3 2 3 15 2 3" xfId="16898"/>
    <cellStyle name="Normal 3 2 3 15 2 3 2" xfId="16899"/>
    <cellStyle name="Normal 3 2 3 15 2 3_Category Summary by LOB" xfId="16900"/>
    <cellStyle name="Normal 3 2 3 15 2 4" xfId="16901"/>
    <cellStyle name="Normal 3 2 3 15 2 4 2" xfId="16902"/>
    <cellStyle name="Normal 3 2 3 15 2 4_Category Summary by LOB" xfId="16903"/>
    <cellStyle name="Normal 3 2 3 15 2 5" xfId="16904"/>
    <cellStyle name="Normal 3 2 3 15 2 5 2" xfId="16905"/>
    <cellStyle name="Normal 3 2 3 15 2 5_Category Summary by LOB" xfId="16906"/>
    <cellStyle name="Normal 3 2 3 15 2 6" xfId="16907"/>
    <cellStyle name="Normal 3 2 3 15 2 6 2" xfId="16908"/>
    <cellStyle name="Normal 3 2 3 15 2 6_Category Summary by LOB" xfId="16909"/>
    <cellStyle name="Normal 3 2 3 15 2 7" xfId="16910"/>
    <cellStyle name="Normal 3 2 3 15 2 7 2" xfId="16911"/>
    <cellStyle name="Normal 3 2 3 15 2 7_Category Summary by LOB" xfId="16912"/>
    <cellStyle name="Normal 3 2 3 15 2 8" xfId="16913"/>
    <cellStyle name="Normal 3 2 3 15 2 8 2" xfId="16914"/>
    <cellStyle name="Normal 3 2 3 15 2 8_Category Summary by LOB" xfId="16915"/>
    <cellStyle name="Normal 3 2 3 15 2 9" xfId="16916"/>
    <cellStyle name="Normal 3 2 3 15 2_Category Summary by LOB" xfId="16917"/>
    <cellStyle name="Normal 3 2 3 15 3" xfId="16918"/>
    <cellStyle name="Normal 3 2 3 15 3 2" xfId="16919"/>
    <cellStyle name="Normal 3 2 3 15 3 2 2" xfId="16920"/>
    <cellStyle name="Normal 3 2 3 15 3 2_Category Summary by LOB" xfId="16921"/>
    <cellStyle name="Normal 3 2 3 15 3 3" xfId="16922"/>
    <cellStyle name="Normal 3 2 3 15 3 3 2" xfId="16923"/>
    <cellStyle name="Normal 3 2 3 15 3 3_Category Summary by LOB" xfId="16924"/>
    <cellStyle name="Normal 3 2 3 15 3 4" xfId="16925"/>
    <cellStyle name="Normal 3 2 3 15 3 4 2" xfId="16926"/>
    <cellStyle name="Normal 3 2 3 15 3 4_Category Summary by LOB" xfId="16927"/>
    <cellStyle name="Normal 3 2 3 15 3 5" xfId="16928"/>
    <cellStyle name="Normal 3 2 3 15 3 5 2" xfId="16929"/>
    <cellStyle name="Normal 3 2 3 15 3 5_Category Summary by LOB" xfId="16930"/>
    <cellStyle name="Normal 3 2 3 15 3 6" xfId="16931"/>
    <cellStyle name="Normal 3 2 3 15 3 6 2" xfId="16932"/>
    <cellStyle name="Normal 3 2 3 15 3 6_Category Summary by LOB" xfId="16933"/>
    <cellStyle name="Normal 3 2 3 15 3 7" xfId="16934"/>
    <cellStyle name="Normal 3 2 3 15 3 7 2" xfId="16935"/>
    <cellStyle name="Normal 3 2 3 15 3 7_Category Summary by LOB" xfId="16936"/>
    <cellStyle name="Normal 3 2 3 15 3 8" xfId="16937"/>
    <cellStyle name="Normal 3 2 3 15 3 8 2" xfId="16938"/>
    <cellStyle name="Normal 3 2 3 15 3 8_Category Summary by LOB" xfId="16939"/>
    <cellStyle name="Normal 3 2 3 15 3 9" xfId="16940"/>
    <cellStyle name="Normal 3 2 3 15 3_Category Summary by LOB" xfId="16941"/>
    <cellStyle name="Normal 3 2 3 15 4" xfId="16942"/>
    <cellStyle name="Normal 3 2 3 15 4 2" xfId="16943"/>
    <cellStyle name="Normal 3 2 3 15 4_Category Summary by LOB" xfId="16944"/>
    <cellStyle name="Normal 3 2 3 15 5" xfId="16945"/>
    <cellStyle name="Normal 3 2 3 15 5 2" xfId="16946"/>
    <cellStyle name="Normal 3 2 3 15 5_Category Summary by LOB" xfId="16947"/>
    <cellStyle name="Normal 3 2 3 15 6" xfId="16948"/>
    <cellStyle name="Normal 3 2 3 15 6 2" xfId="16949"/>
    <cellStyle name="Normal 3 2 3 15 6_Category Summary by LOB" xfId="16950"/>
    <cellStyle name="Normal 3 2 3 15 7" xfId="16951"/>
    <cellStyle name="Normal 3 2 3 15 7 2" xfId="16952"/>
    <cellStyle name="Normal 3 2 3 15 7_Category Summary by LOB" xfId="16953"/>
    <cellStyle name="Normal 3 2 3 15 8" xfId="16954"/>
    <cellStyle name="Normal 3 2 3 15 8 2" xfId="16955"/>
    <cellStyle name="Normal 3 2 3 15 8_Category Summary by LOB" xfId="16956"/>
    <cellStyle name="Normal 3 2 3 15 9" xfId="16957"/>
    <cellStyle name="Normal 3 2 3 15 9 2" xfId="16958"/>
    <cellStyle name="Normal 3 2 3 15 9_Category Summary by LOB" xfId="16959"/>
    <cellStyle name="Normal 3 2 3 15_Category Summary by LOB" xfId="16960"/>
    <cellStyle name="Normal 3 2 3 16" xfId="16961"/>
    <cellStyle name="Normal 3 2 3 16 10" xfId="16962"/>
    <cellStyle name="Normal 3 2 3 16 10 2" xfId="16963"/>
    <cellStyle name="Normal 3 2 3 16 10_Category Summary by LOB" xfId="16964"/>
    <cellStyle name="Normal 3 2 3 16 11" xfId="16965"/>
    <cellStyle name="Normal 3 2 3 16 2" xfId="16966"/>
    <cellStyle name="Normal 3 2 3 16 2 2" xfId="16967"/>
    <cellStyle name="Normal 3 2 3 16 2 2 2" xfId="16968"/>
    <cellStyle name="Normal 3 2 3 16 2 2_Category Summary by LOB" xfId="16969"/>
    <cellStyle name="Normal 3 2 3 16 2 3" xfId="16970"/>
    <cellStyle name="Normal 3 2 3 16 2 3 2" xfId="16971"/>
    <cellStyle name="Normal 3 2 3 16 2 3_Category Summary by LOB" xfId="16972"/>
    <cellStyle name="Normal 3 2 3 16 2 4" xfId="16973"/>
    <cellStyle name="Normal 3 2 3 16 2 4 2" xfId="16974"/>
    <cellStyle name="Normal 3 2 3 16 2 4_Category Summary by LOB" xfId="16975"/>
    <cellStyle name="Normal 3 2 3 16 2 5" xfId="16976"/>
    <cellStyle name="Normal 3 2 3 16 2 5 2" xfId="16977"/>
    <cellStyle name="Normal 3 2 3 16 2 5_Category Summary by LOB" xfId="16978"/>
    <cellStyle name="Normal 3 2 3 16 2 6" xfId="16979"/>
    <cellStyle name="Normal 3 2 3 16 2 6 2" xfId="16980"/>
    <cellStyle name="Normal 3 2 3 16 2 6_Category Summary by LOB" xfId="16981"/>
    <cellStyle name="Normal 3 2 3 16 2 7" xfId="16982"/>
    <cellStyle name="Normal 3 2 3 16 2 7 2" xfId="16983"/>
    <cellStyle name="Normal 3 2 3 16 2 7_Category Summary by LOB" xfId="16984"/>
    <cellStyle name="Normal 3 2 3 16 2 8" xfId="16985"/>
    <cellStyle name="Normal 3 2 3 16 2 8 2" xfId="16986"/>
    <cellStyle name="Normal 3 2 3 16 2 8_Category Summary by LOB" xfId="16987"/>
    <cellStyle name="Normal 3 2 3 16 2 9" xfId="16988"/>
    <cellStyle name="Normal 3 2 3 16 2_Category Summary by LOB" xfId="16989"/>
    <cellStyle name="Normal 3 2 3 16 3" xfId="16990"/>
    <cellStyle name="Normal 3 2 3 16 3 2" xfId="16991"/>
    <cellStyle name="Normal 3 2 3 16 3 2 2" xfId="16992"/>
    <cellStyle name="Normal 3 2 3 16 3 2_Category Summary by LOB" xfId="16993"/>
    <cellStyle name="Normal 3 2 3 16 3 3" xfId="16994"/>
    <cellStyle name="Normal 3 2 3 16 3 3 2" xfId="16995"/>
    <cellStyle name="Normal 3 2 3 16 3 3_Category Summary by LOB" xfId="16996"/>
    <cellStyle name="Normal 3 2 3 16 3 4" xfId="16997"/>
    <cellStyle name="Normal 3 2 3 16 3 4 2" xfId="16998"/>
    <cellStyle name="Normal 3 2 3 16 3 4_Category Summary by LOB" xfId="16999"/>
    <cellStyle name="Normal 3 2 3 16 3 5" xfId="17000"/>
    <cellStyle name="Normal 3 2 3 16 3 5 2" xfId="17001"/>
    <cellStyle name="Normal 3 2 3 16 3 5_Category Summary by LOB" xfId="17002"/>
    <cellStyle name="Normal 3 2 3 16 3 6" xfId="17003"/>
    <cellStyle name="Normal 3 2 3 16 3 6 2" xfId="17004"/>
    <cellStyle name="Normal 3 2 3 16 3 6_Category Summary by LOB" xfId="17005"/>
    <cellStyle name="Normal 3 2 3 16 3 7" xfId="17006"/>
    <cellStyle name="Normal 3 2 3 16 3 7 2" xfId="17007"/>
    <cellStyle name="Normal 3 2 3 16 3 7_Category Summary by LOB" xfId="17008"/>
    <cellStyle name="Normal 3 2 3 16 3 8" xfId="17009"/>
    <cellStyle name="Normal 3 2 3 16 3 8 2" xfId="17010"/>
    <cellStyle name="Normal 3 2 3 16 3 8_Category Summary by LOB" xfId="17011"/>
    <cellStyle name="Normal 3 2 3 16 3 9" xfId="17012"/>
    <cellStyle name="Normal 3 2 3 16 3_Category Summary by LOB" xfId="17013"/>
    <cellStyle name="Normal 3 2 3 16 4" xfId="17014"/>
    <cellStyle name="Normal 3 2 3 16 4 2" xfId="17015"/>
    <cellStyle name="Normal 3 2 3 16 4_Category Summary by LOB" xfId="17016"/>
    <cellStyle name="Normal 3 2 3 16 5" xfId="17017"/>
    <cellStyle name="Normal 3 2 3 16 5 2" xfId="17018"/>
    <cellStyle name="Normal 3 2 3 16 5_Category Summary by LOB" xfId="17019"/>
    <cellStyle name="Normal 3 2 3 16 6" xfId="17020"/>
    <cellStyle name="Normal 3 2 3 16 6 2" xfId="17021"/>
    <cellStyle name="Normal 3 2 3 16 6_Category Summary by LOB" xfId="17022"/>
    <cellStyle name="Normal 3 2 3 16 7" xfId="17023"/>
    <cellStyle name="Normal 3 2 3 16 7 2" xfId="17024"/>
    <cellStyle name="Normal 3 2 3 16 7_Category Summary by LOB" xfId="17025"/>
    <cellStyle name="Normal 3 2 3 16 8" xfId="17026"/>
    <cellStyle name="Normal 3 2 3 16 8 2" xfId="17027"/>
    <cellStyle name="Normal 3 2 3 16 8_Category Summary by LOB" xfId="17028"/>
    <cellStyle name="Normal 3 2 3 16 9" xfId="17029"/>
    <cellStyle name="Normal 3 2 3 16 9 2" xfId="17030"/>
    <cellStyle name="Normal 3 2 3 16 9_Category Summary by LOB" xfId="17031"/>
    <cellStyle name="Normal 3 2 3 16_Category Summary by LOB" xfId="17032"/>
    <cellStyle name="Normal 3 2 3 17" xfId="17033"/>
    <cellStyle name="Normal 3 2 3 17 10" xfId="17034"/>
    <cellStyle name="Normal 3 2 3 17 10 2" xfId="17035"/>
    <cellStyle name="Normal 3 2 3 17 10_Category Summary by LOB" xfId="17036"/>
    <cellStyle name="Normal 3 2 3 17 11" xfId="17037"/>
    <cellStyle name="Normal 3 2 3 17 2" xfId="17038"/>
    <cellStyle name="Normal 3 2 3 17 2 2" xfId="17039"/>
    <cellStyle name="Normal 3 2 3 17 2 2 2" xfId="17040"/>
    <cellStyle name="Normal 3 2 3 17 2 2_Category Summary by LOB" xfId="17041"/>
    <cellStyle name="Normal 3 2 3 17 2 3" xfId="17042"/>
    <cellStyle name="Normal 3 2 3 17 2 3 2" xfId="17043"/>
    <cellStyle name="Normal 3 2 3 17 2 3_Category Summary by LOB" xfId="17044"/>
    <cellStyle name="Normal 3 2 3 17 2 4" xfId="17045"/>
    <cellStyle name="Normal 3 2 3 17 2 4 2" xfId="17046"/>
    <cellStyle name="Normal 3 2 3 17 2 4_Category Summary by LOB" xfId="17047"/>
    <cellStyle name="Normal 3 2 3 17 2 5" xfId="17048"/>
    <cellStyle name="Normal 3 2 3 17 2 5 2" xfId="17049"/>
    <cellStyle name="Normal 3 2 3 17 2 5_Category Summary by LOB" xfId="17050"/>
    <cellStyle name="Normal 3 2 3 17 2 6" xfId="17051"/>
    <cellStyle name="Normal 3 2 3 17 2 6 2" xfId="17052"/>
    <cellStyle name="Normal 3 2 3 17 2 6_Category Summary by LOB" xfId="17053"/>
    <cellStyle name="Normal 3 2 3 17 2 7" xfId="17054"/>
    <cellStyle name="Normal 3 2 3 17 2 7 2" xfId="17055"/>
    <cellStyle name="Normal 3 2 3 17 2 7_Category Summary by LOB" xfId="17056"/>
    <cellStyle name="Normal 3 2 3 17 2 8" xfId="17057"/>
    <cellStyle name="Normal 3 2 3 17 2 8 2" xfId="17058"/>
    <cellStyle name="Normal 3 2 3 17 2 8_Category Summary by LOB" xfId="17059"/>
    <cellStyle name="Normal 3 2 3 17 2 9" xfId="17060"/>
    <cellStyle name="Normal 3 2 3 17 2_Category Summary by LOB" xfId="17061"/>
    <cellStyle name="Normal 3 2 3 17 3" xfId="17062"/>
    <cellStyle name="Normal 3 2 3 17 3 2" xfId="17063"/>
    <cellStyle name="Normal 3 2 3 17 3 2 2" xfId="17064"/>
    <cellStyle name="Normal 3 2 3 17 3 2_Category Summary by LOB" xfId="17065"/>
    <cellStyle name="Normal 3 2 3 17 3 3" xfId="17066"/>
    <cellStyle name="Normal 3 2 3 17 3 3 2" xfId="17067"/>
    <cellStyle name="Normal 3 2 3 17 3 3_Category Summary by LOB" xfId="17068"/>
    <cellStyle name="Normal 3 2 3 17 3 4" xfId="17069"/>
    <cellStyle name="Normal 3 2 3 17 3 4 2" xfId="17070"/>
    <cellStyle name="Normal 3 2 3 17 3 4_Category Summary by LOB" xfId="17071"/>
    <cellStyle name="Normal 3 2 3 17 3 5" xfId="17072"/>
    <cellStyle name="Normal 3 2 3 17 3 5 2" xfId="17073"/>
    <cellStyle name="Normal 3 2 3 17 3 5_Category Summary by LOB" xfId="17074"/>
    <cellStyle name="Normal 3 2 3 17 3 6" xfId="17075"/>
    <cellStyle name="Normal 3 2 3 17 3 6 2" xfId="17076"/>
    <cellStyle name="Normal 3 2 3 17 3 6_Category Summary by LOB" xfId="17077"/>
    <cellStyle name="Normal 3 2 3 17 3 7" xfId="17078"/>
    <cellStyle name="Normal 3 2 3 17 3 7 2" xfId="17079"/>
    <cellStyle name="Normal 3 2 3 17 3 7_Category Summary by LOB" xfId="17080"/>
    <cellStyle name="Normal 3 2 3 17 3 8" xfId="17081"/>
    <cellStyle name="Normal 3 2 3 17 3 8 2" xfId="17082"/>
    <cellStyle name="Normal 3 2 3 17 3 8_Category Summary by LOB" xfId="17083"/>
    <cellStyle name="Normal 3 2 3 17 3 9" xfId="17084"/>
    <cellStyle name="Normal 3 2 3 17 3_Category Summary by LOB" xfId="17085"/>
    <cellStyle name="Normal 3 2 3 17 4" xfId="17086"/>
    <cellStyle name="Normal 3 2 3 17 4 2" xfId="17087"/>
    <cellStyle name="Normal 3 2 3 17 4_Category Summary by LOB" xfId="17088"/>
    <cellStyle name="Normal 3 2 3 17 5" xfId="17089"/>
    <cellStyle name="Normal 3 2 3 17 5 2" xfId="17090"/>
    <cellStyle name="Normal 3 2 3 17 5_Category Summary by LOB" xfId="17091"/>
    <cellStyle name="Normal 3 2 3 17 6" xfId="17092"/>
    <cellStyle name="Normal 3 2 3 17 6 2" xfId="17093"/>
    <cellStyle name="Normal 3 2 3 17 6_Category Summary by LOB" xfId="17094"/>
    <cellStyle name="Normal 3 2 3 17 7" xfId="17095"/>
    <cellStyle name="Normal 3 2 3 17 7 2" xfId="17096"/>
    <cellStyle name="Normal 3 2 3 17 7_Category Summary by LOB" xfId="17097"/>
    <cellStyle name="Normal 3 2 3 17 8" xfId="17098"/>
    <cellStyle name="Normal 3 2 3 17 8 2" xfId="17099"/>
    <cellStyle name="Normal 3 2 3 17 8_Category Summary by LOB" xfId="17100"/>
    <cellStyle name="Normal 3 2 3 17 9" xfId="17101"/>
    <cellStyle name="Normal 3 2 3 17 9 2" xfId="17102"/>
    <cellStyle name="Normal 3 2 3 17 9_Category Summary by LOB" xfId="17103"/>
    <cellStyle name="Normal 3 2 3 17_Category Summary by LOB" xfId="17104"/>
    <cellStyle name="Normal 3 2 3 18" xfId="17105"/>
    <cellStyle name="Normal 3 2 3 18 10" xfId="17106"/>
    <cellStyle name="Normal 3 2 3 18 10 2" xfId="17107"/>
    <cellStyle name="Normal 3 2 3 18 10_Category Summary by LOB" xfId="17108"/>
    <cellStyle name="Normal 3 2 3 18 11" xfId="17109"/>
    <cellStyle name="Normal 3 2 3 18 2" xfId="17110"/>
    <cellStyle name="Normal 3 2 3 18 2 2" xfId="17111"/>
    <cellStyle name="Normal 3 2 3 18 2 2 2" xfId="17112"/>
    <cellStyle name="Normal 3 2 3 18 2 2_Category Summary by LOB" xfId="17113"/>
    <cellStyle name="Normal 3 2 3 18 2 3" xfId="17114"/>
    <cellStyle name="Normal 3 2 3 18 2 3 2" xfId="17115"/>
    <cellStyle name="Normal 3 2 3 18 2 3_Category Summary by LOB" xfId="17116"/>
    <cellStyle name="Normal 3 2 3 18 2 4" xfId="17117"/>
    <cellStyle name="Normal 3 2 3 18 2 4 2" xfId="17118"/>
    <cellStyle name="Normal 3 2 3 18 2 4_Category Summary by LOB" xfId="17119"/>
    <cellStyle name="Normal 3 2 3 18 2 5" xfId="17120"/>
    <cellStyle name="Normal 3 2 3 18 2 5 2" xfId="17121"/>
    <cellStyle name="Normal 3 2 3 18 2 5_Category Summary by LOB" xfId="17122"/>
    <cellStyle name="Normal 3 2 3 18 2 6" xfId="17123"/>
    <cellStyle name="Normal 3 2 3 18 2 6 2" xfId="17124"/>
    <cellStyle name="Normal 3 2 3 18 2 6_Category Summary by LOB" xfId="17125"/>
    <cellStyle name="Normal 3 2 3 18 2 7" xfId="17126"/>
    <cellStyle name="Normal 3 2 3 18 2 7 2" xfId="17127"/>
    <cellStyle name="Normal 3 2 3 18 2 7_Category Summary by LOB" xfId="17128"/>
    <cellStyle name="Normal 3 2 3 18 2 8" xfId="17129"/>
    <cellStyle name="Normal 3 2 3 18 2 8 2" xfId="17130"/>
    <cellStyle name="Normal 3 2 3 18 2 8_Category Summary by LOB" xfId="17131"/>
    <cellStyle name="Normal 3 2 3 18 2 9" xfId="17132"/>
    <cellStyle name="Normal 3 2 3 18 2_Category Summary by LOB" xfId="17133"/>
    <cellStyle name="Normal 3 2 3 18 3" xfId="17134"/>
    <cellStyle name="Normal 3 2 3 18 3 2" xfId="17135"/>
    <cellStyle name="Normal 3 2 3 18 3 2 2" xfId="17136"/>
    <cellStyle name="Normal 3 2 3 18 3 2_Category Summary by LOB" xfId="17137"/>
    <cellStyle name="Normal 3 2 3 18 3 3" xfId="17138"/>
    <cellStyle name="Normal 3 2 3 18 3 3 2" xfId="17139"/>
    <cellStyle name="Normal 3 2 3 18 3 3_Category Summary by LOB" xfId="17140"/>
    <cellStyle name="Normal 3 2 3 18 3 4" xfId="17141"/>
    <cellStyle name="Normal 3 2 3 18 3 4 2" xfId="17142"/>
    <cellStyle name="Normal 3 2 3 18 3 4_Category Summary by LOB" xfId="17143"/>
    <cellStyle name="Normal 3 2 3 18 3 5" xfId="17144"/>
    <cellStyle name="Normal 3 2 3 18 3 5 2" xfId="17145"/>
    <cellStyle name="Normal 3 2 3 18 3 5_Category Summary by LOB" xfId="17146"/>
    <cellStyle name="Normal 3 2 3 18 3 6" xfId="17147"/>
    <cellStyle name="Normal 3 2 3 18 3 6 2" xfId="17148"/>
    <cellStyle name="Normal 3 2 3 18 3 6_Category Summary by LOB" xfId="17149"/>
    <cellStyle name="Normal 3 2 3 18 3 7" xfId="17150"/>
    <cellStyle name="Normal 3 2 3 18 3 7 2" xfId="17151"/>
    <cellStyle name="Normal 3 2 3 18 3 7_Category Summary by LOB" xfId="17152"/>
    <cellStyle name="Normal 3 2 3 18 3 8" xfId="17153"/>
    <cellStyle name="Normal 3 2 3 18 3 8 2" xfId="17154"/>
    <cellStyle name="Normal 3 2 3 18 3 8_Category Summary by LOB" xfId="17155"/>
    <cellStyle name="Normal 3 2 3 18 3 9" xfId="17156"/>
    <cellStyle name="Normal 3 2 3 18 3_Category Summary by LOB" xfId="17157"/>
    <cellStyle name="Normal 3 2 3 18 4" xfId="17158"/>
    <cellStyle name="Normal 3 2 3 18 4 2" xfId="17159"/>
    <cellStyle name="Normal 3 2 3 18 4_Category Summary by LOB" xfId="17160"/>
    <cellStyle name="Normal 3 2 3 18 5" xfId="17161"/>
    <cellStyle name="Normal 3 2 3 18 5 2" xfId="17162"/>
    <cellStyle name="Normal 3 2 3 18 5_Category Summary by LOB" xfId="17163"/>
    <cellStyle name="Normal 3 2 3 18 6" xfId="17164"/>
    <cellStyle name="Normal 3 2 3 18 6 2" xfId="17165"/>
    <cellStyle name="Normal 3 2 3 18 6_Category Summary by LOB" xfId="17166"/>
    <cellStyle name="Normal 3 2 3 18 7" xfId="17167"/>
    <cellStyle name="Normal 3 2 3 18 7 2" xfId="17168"/>
    <cellStyle name="Normal 3 2 3 18 7_Category Summary by LOB" xfId="17169"/>
    <cellStyle name="Normal 3 2 3 18 8" xfId="17170"/>
    <cellStyle name="Normal 3 2 3 18 8 2" xfId="17171"/>
    <cellStyle name="Normal 3 2 3 18 8_Category Summary by LOB" xfId="17172"/>
    <cellStyle name="Normal 3 2 3 18 9" xfId="17173"/>
    <cellStyle name="Normal 3 2 3 18 9 2" xfId="17174"/>
    <cellStyle name="Normal 3 2 3 18 9_Category Summary by LOB" xfId="17175"/>
    <cellStyle name="Normal 3 2 3 18_Category Summary by LOB" xfId="17176"/>
    <cellStyle name="Normal 3 2 3 19" xfId="17177"/>
    <cellStyle name="Normal 3 2 3 19 10" xfId="17178"/>
    <cellStyle name="Normal 3 2 3 19 10 2" xfId="17179"/>
    <cellStyle name="Normal 3 2 3 19 10_Category Summary by LOB" xfId="17180"/>
    <cellStyle name="Normal 3 2 3 19 11" xfId="17181"/>
    <cellStyle name="Normal 3 2 3 19 2" xfId="17182"/>
    <cellStyle name="Normal 3 2 3 19 2 2" xfId="17183"/>
    <cellStyle name="Normal 3 2 3 19 2 2 2" xfId="17184"/>
    <cellStyle name="Normal 3 2 3 19 2 2_Category Summary by LOB" xfId="17185"/>
    <cellStyle name="Normal 3 2 3 19 2 3" xfId="17186"/>
    <cellStyle name="Normal 3 2 3 19 2 3 2" xfId="17187"/>
    <cellStyle name="Normal 3 2 3 19 2 3_Category Summary by LOB" xfId="17188"/>
    <cellStyle name="Normal 3 2 3 19 2 4" xfId="17189"/>
    <cellStyle name="Normal 3 2 3 19 2 4 2" xfId="17190"/>
    <cellStyle name="Normal 3 2 3 19 2 4_Category Summary by LOB" xfId="17191"/>
    <cellStyle name="Normal 3 2 3 19 2 5" xfId="17192"/>
    <cellStyle name="Normal 3 2 3 19 2 5 2" xfId="17193"/>
    <cellStyle name="Normal 3 2 3 19 2 5_Category Summary by LOB" xfId="17194"/>
    <cellStyle name="Normal 3 2 3 19 2 6" xfId="17195"/>
    <cellStyle name="Normal 3 2 3 19 2 6 2" xfId="17196"/>
    <cellStyle name="Normal 3 2 3 19 2 6_Category Summary by LOB" xfId="17197"/>
    <cellStyle name="Normal 3 2 3 19 2 7" xfId="17198"/>
    <cellStyle name="Normal 3 2 3 19 2 7 2" xfId="17199"/>
    <cellStyle name="Normal 3 2 3 19 2 7_Category Summary by LOB" xfId="17200"/>
    <cellStyle name="Normal 3 2 3 19 2 8" xfId="17201"/>
    <cellStyle name="Normal 3 2 3 19 2 8 2" xfId="17202"/>
    <cellStyle name="Normal 3 2 3 19 2 8_Category Summary by LOB" xfId="17203"/>
    <cellStyle name="Normal 3 2 3 19 2 9" xfId="17204"/>
    <cellStyle name="Normal 3 2 3 19 2_Category Summary by LOB" xfId="17205"/>
    <cellStyle name="Normal 3 2 3 19 3" xfId="17206"/>
    <cellStyle name="Normal 3 2 3 19 3 2" xfId="17207"/>
    <cellStyle name="Normal 3 2 3 19 3 2 2" xfId="17208"/>
    <cellStyle name="Normal 3 2 3 19 3 2_Category Summary by LOB" xfId="17209"/>
    <cellStyle name="Normal 3 2 3 19 3 3" xfId="17210"/>
    <cellStyle name="Normal 3 2 3 19 3 3 2" xfId="17211"/>
    <cellStyle name="Normal 3 2 3 19 3 3_Category Summary by LOB" xfId="17212"/>
    <cellStyle name="Normal 3 2 3 19 3 4" xfId="17213"/>
    <cellStyle name="Normal 3 2 3 19 3 4 2" xfId="17214"/>
    <cellStyle name="Normal 3 2 3 19 3 4_Category Summary by LOB" xfId="17215"/>
    <cellStyle name="Normal 3 2 3 19 3 5" xfId="17216"/>
    <cellStyle name="Normal 3 2 3 19 3 5 2" xfId="17217"/>
    <cellStyle name="Normal 3 2 3 19 3 5_Category Summary by LOB" xfId="17218"/>
    <cellStyle name="Normal 3 2 3 19 3 6" xfId="17219"/>
    <cellStyle name="Normal 3 2 3 19 3 6 2" xfId="17220"/>
    <cellStyle name="Normal 3 2 3 19 3 6_Category Summary by LOB" xfId="17221"/>
    <cellStyle name="Normal 3 2 3 19 3 7" xfId="17222"/>
    <cellStyle name="Normal 3 2 3 19 3 7 2" xfId="17223"/>
    <cellStyle name="Normal 3 2 3 19 3 7_Category Summary by LOB" xfId="17224"/>
    <cellStyle name="Normal 3 2 3 19 3 8" xfId="17225"/>
    <cellStyle name="Normal 3 2 3 19 3 8 2" xfId="17226"/>
    <cellStyle name="Normal 3 2 3 19 3 8_Category Summary by LOB" xfId="17227"/>
    <cellStyle name="Normal 3 2 3 19 3 9" xfId="17228"/>
    <cellStyle name="Normal 3 2 3 19 3_Category Summary by LOB" xfId="17229"/>
    <cellStyle name="Normal 3 2 3 19 4" xfId="17230"/>
    <cellStyle name="Normal 3 2 3 19 4 2" xfId="17231"/>
    <cellStyle name="Normal 3 2 3 19 4_Category Summary by LOB" xfId="17232"/>
    <cellStyle name="Normal 3 2 3 19 5" xfId="17233"/>
    <cellStyle name="Normal 3 2 3 19 5 2" xfId="17234"/>
    <cellStyle name="Normal 3 2 3 19 5_Category Summary by LOB" xfId="17235"/>
    <cellStyle name="Normal 3 2 3 19 6" xfId="17236"/>
    <cellStyle name="Normal 3 2 3 19 6 2" xfId="17237"/>
    <cellStyle name="Normal 3 2 3 19 6_Category Summary by LOB" xfId="17238"/>
    <cellStyle name="Normal 3 2 3 19 7" xfId="17239"/>
    <cellStyle name="Normal 3 2 3 19 7 2" xfId="17240"/>
    <cellStyle name="Normal 3 2 3 19 7_Category Summary by LOB" xfId="17241"/>
    <cellStyle name="Normal 3 2 3 19 8" xfId="17242"/>
    <cellStyle name="Normal 3 2 3 19 8 2" xfId="17243"/>
    <cellStyle name="Normal 3 2 3 19 8_Category Summary by LOB" xfId="17244"/>
    <cellStyle name="Normal 3 2 3 19 9" xfId="17245"/>
    <cellStyle name="Normal 3 2 3 19 9 2" xfId="17246"/>
    <cellStyle name="Normal 3 2 3 19 9_Category Summary by LOB" xfId="17247"/>
    <cellStyle name="Normal 3 2 3 19_Category Summary by LOB" xfId="17248"/>
    <cellStyle name="Normal 3 2 3 2" xfId="17249"/>
    <cellStyle name="Normal 3 2 3 2 10" xfId="17250"/>
    <cellStyle name="Normal 3 2 3 2 10 2" xfId="17251"/>
    <cellStyle name="Normal 3 2 3 2 10_Category Summary by LOB" xfId="17252"/>
    <cellStyle name="Normal 3 2 3 2 11" xfId="17253"/>
    <cellStyle name="Normal 3 2 3 2 2" xfId="17254"/>
    <cellStyle name="Normal 3 2 3 2 2 2" xfId="17255"/>
    <cellStyle name="Normal 3 2 3 2 2 2 2" xfId="17256"/>
    <cellStyle name="Normal 3 2 3 2 2 2_Category Summary by LOB" xfId="17257"/>
    <cellStyle name="Normal 3 2 3 2 2 3" xfId="17258"/>
    <cellStyle name="Normal 3 2 3 2 2 3 2" xfId="17259"/>
    <cellStyle name="Normal 3 2 3 2 2 3_Category Summary by LOB" xfId="17260"/>
    <cellStyle name="Normal 3 2 3 2 2 4" xfId="17261"/>
    <cellStyle name="Normal 3 2 3 2 2 4 2" xfId="17262"/>
    <cellStyle name="Normal 3 2 3 2 2 4_Category Summary by LOB" xfId="17263"/>
    <cellStyle name="Normal 3 2 3 2 2 5" xfId="17264"/>
    <cellStyle name="Normal 3 2 3 2 2 5 2" xfId="17265"/>
    <cellStyle name="Normal 3 2 3 2 2 5_Category Summary by LOB" xfId="17266"/>
    <cellStyle name="Normal 3 2 3 2 2 6" xfId="17267"/>
    <cellStyle name="Normal 3 2 3 2 2 6 2" xfId="17268"/>
    <cellStyle name="Normal 3 2 3 2 2 6_Category Summary by LOB" xfId="17269"/>
    <cellStyle name="Normal 3 2 3 2 2 7" xfId="17270"/>
    <cellStyle name="Normal 3 2 3 2 2 7 2" xfId="17271"/>
    <cellStyle name="Normal 3 2 3 2 2 7_Category Summary by LOB" xfId="17272"/>
    <cellStyle name="Normal 3 2 3 2 2 8" xfId="17273"/>
    <cellStyle name="Normal 3 2 3 2 2 8 2" xfId="17274"/>
    <cellStyle name="Normal 3 2 3 2 2 8_Category Summary by LOB" xfId="17275"/>
    <cellStyle name="Normal 3 2 3 2 2 9" xfId="17276"/>
    <cellStyle name="Normal 3 2 3 2 2_Category Summary by LOB" xfId="17277"/>
    <cellStyle name="Normal 3 2 3 2 3" xfId="17278"/>
    <cellStyle name="Normal 3 2 3 2 3 2" xfId="17279"/>
    <cellStyle name="Normal 3 2 3 2 3 2 2" xfId="17280"/>
    <cellStyle name="Normal 3 2 3 2 3 2_Category Summary by LOB" xfId="17281"/>
    <cellStyle name="Normal 3 2 3 2 3 3" xfId="17282"/>
    <cellStyle name="Normal 3 2 3 2 3 3 2" xfId="17283"/>
    <cellStyle name="Normal 3 2 3 2 3 3_Category Summary by LOB" xfId="17284"/>
    <cellStyle name="Normal 3 2 3 2 3 4" xfId="17285"/>
    <cellStyle name="Normal 3 2 3 2 3 4 2" xfId="17286"/>
    <cellStyle name="Normal 3 2 3 2 3 4_Category Summary by LOB" xfId="17287"/>
    <cellStyle name="Normal 3 2 3 2 3 5" xfId="17288"/>
    <cellStyle name="Normal 3 2 3 2 3 5 2" xfId="17289"/>
    <cellStyle name="Normal 3 2 3 2 3 5_Category Summary by LOB" xfId="17290"/>
    <cellStyle name="Normal 3 2 3 2 3 6" xfId="17291"/>
    <cellStyle name="Normal 3 2 3 2 3 6 2" xfId="17292"/>
    <cellStyle name="Normal 3 2 3 2 3 6_Category Summary by LOB" xfId="17293"/>
    <cellStyle name="Normal 3 2 3 2 3 7" xfId="17294"/>
    <cellStyle name="Normal 3 2 3 2 3 7 2" xfId="17295"/>
    <cellStyle name="Normal 3 2 3 2 3 7_Category Summary by LOB" xfId="17296"/>
    <cellStyle name="Normal 3 2 3 2 3 8" xfId="17297"/>
    <cellStyle name="Normal 3 2 3 2 3 8 2" xfId="17298"/>
    <cellStyle name="Normal 3 2 3 2 3 8_Category Summary by LOB" xfId="17299"/>
    <cellStyle name="Normal 3 2 3 2 3 9" xfId="17300"/>
    <cellStyle name="Normal 3 2 3 2 3_Category Summary by LOB" xfId="17301"/>
    <cellStyle name="Normal 3 2 3 2 4" xfId="17302"/>
    <cellStyle name="Normal 3 2 3 2 4 2" xfId="17303"/>
    <cellStyle name="Normal 3 2 3 2 4_Category Summary by LOB" xfId="17304"/>
    <cellStyle name="Normal 3 2 3 2 5" xfId="17305"/>
    <cellStyle name="Normal 3 2 3 2 5 2" xfId="17306"/>
    <cellStyle name="Normal 3 2 3 2 5_Category Summary by LOB" xfId="17307"/>
    <cellStyle name="Normal 3 2 3 2 6" xfId="17308"/>
    <cellStyle name="Normal 3 2 3 2 6 2" xfId="17309"/>
    <cellStyle name="Normal 3 2 3 2 6_Category Summary by LOB" xfId="17310"/>
    <cellStyle name="Normal 3 2 3 2 7" xfId="17311"/>
    <cellStyle name="Normal 3 2 3 2 7 2" xfId="17312"/>
    <cellStyle name="Normal 3 2 3 2 7_Category Summary by LOB" xfId="17313"/>
    <cellStyle name="Normal 3 2 3 2 8" xfId="17314"/>
    <cellStyle name="Normal 3 2 3 2 8 2" xfId="17315"/>
    <cellStyle name="Normal 3 2 3 2 8_Category Summary by LOB" xfId="17316"/>
    <cellStyle name="Normal 3 2 3 2 9" xfId="17317"/>
    <cellStyle name="Normal 3 2 3 2 9 2" xfId="17318"/>
    <cellStyle name="Normal 3 2 3 2 9_Category Summary by LOB" xfId="17319"/>
    <cellStyle name="Normal 3 2 3 2_Category Summary by LOB" xfId="17320"/>
    <cellStyle name="Normal 3 2 3 20" xfId="17321"/>
    <cellStyle name="Normal 3 2 3 20 10" xfId="17322"/>
    <cellStyle name="Normal 3 2 3 20 10 2" xfId="17323"/>
    <cellStyle name="Normal 3 2 3 20 10_Category Summary by LOB" xfId="17324"/>
    <cellStyle name="Normal 3 2 3 20 11" xfId="17325"/>
    <cellStyle name="Normal 3 2 3 20 2" xfId="17326"/>
    <cellStyle name="Normal 3 2 3 20 2 2" xfId="17327"/>
    <cellStyle name="Normal 3 2 3 20 2 2 2" xfId="17328"/>
    <cellStyle name="Normal 3 2 3 20 2 2_Category Summary by LOB" xfId="17329"/>
    <cellStyle name="Normal 3 2 3 20 2 3" xfId="17330"/>
    <cellStyle name="Normal 3 2 3 20 2 3 2" xfId="17331"/>
    <cellStyle name="Normal 3 2 3 20 2 3_Category Summary by LOB" xfId="17332"/>
    <cellStyle name="Normal 3 2 3 20 2 4" xfId="17333"/>
    <cellStyle name="Normal 3 2 3 20 2 4 2" xfId="17334"/>
    <cellStyle name="Normal 3 2 3 20 2 4_Category Summary by LOB" xfId="17335"/>
    <cellStyle name="Normal 3 2 3 20 2 5" xfId="17336"/>
    <cellStyle name="Normal 3 2 3 20 2 5 2" xfId="17337"/>
    <cellStyle name="Normal 3 2 3 20 2 5_Category Summary by LOB" xfId="17338"/>
    <cellStyle name="Normal 3 2 3 20 2 6" xfId="17339"/>
    <cellStyle name="Normal 3 2 3 20 2 6 2" xfId="17340"/>
    <cellStyle name="Normal 3 2 3 20 2 6_Category Summary by LOB" xfId="17341"/>
    <cellStyle name="Normal 3 2 3 20 2 7" xfId="17342"/>
    <cellStyle name="Normal 3 2 3 20 2 7 2" xfId="17343"/>
    <cellStyle name="Normal 3 2 3 20 2 7_Category Summary by LOB" xfId="17344"/>
    <cellStyle name="Normal 3 2 3 20 2 8" xfId="17345"/>
    <cellStyle name="Normal 3 2 3 20 2 8 2" xfId="17346"/>
    <cellStyle name="Normal 3 2 3 20 2 8_Category Summary by LOB" xfId="17347"/>
    <cellStyle name="Normal 3 2 3 20 2 9" xfId="17348"/>
    <cellStyle name="Normal 3 2 3 20 2_Category Summary by LOB" xfId="17349"/>
    <cellStyle name="Normal 3 2 3 20 3" xfId="17350"/>
    <cellStyle name="Normal 3 2 3 20 3 2" xfId="17351"/>
    <cellStyle name="Normal 3 2 3 20 3 2 2" xfId="17352"/>
    <cellStyle name="Normal 3 2 3 20 3 2_Category Summary by LOB" xfId="17353"/>
    <cellStyle name="Normal 3 2 3 20 3 3" xfId="17354"/>
    <cellStyle name="Normal 3 2 3 20 3 3 2" xfId="17355"/>
    <cellStyle name="Normal 3 2 3 20 3 3_Category Summary by LOB" xfId="17356"/>
    <cellStyle name="Normal 3 2 3 20 3 4" xfId="17357"/>
    <cellStyle name="Normal 3 2 3 20 3 4 2" xfId="17358"/>
    <cellStyle name="Normal 3 2 3 20 3 4_Category Summary by LOB" xfId="17359"/>
    <cellStyle name="Normal 3 2 3 20 3 5" xfId="17360"/>
    <cellStyle name="Normal 3 2 3 20 3 5 2" xfId="17361"/>
    <cellStyle name="Normal 3 2 3 20 3 5_Category Summary by LOB" xfId="17362"/>
    <cellStyle name="Normal 3 2 3 20 3 6" xfId="17363"/>
    <cellStyle name="Normal 3 2 3 20 3 6 2" xfId="17364"/>
    <cellStyle name="Normal 3 2 3 20 3 6_Category Summary by LOB" xfId="17365"/>
    <cellStyle name="Normal 3 2 3 20 3 7" xfId="17366"/>
    <cellStyle name="Normal 3 2 3 20 3 7 2" xfId="17367"/>
    <cellStyle name="Normal 3 2 3 20 3 7_Category Summary by LOB" xfId="17368"/>
    <cellStyle name="Normal 3 2 3 20 3 8" xfId="17369"/>
    <cellStyle name="Normal 3 2 3 20 3 8 2" xfId="17370"/>
    <cellStyle name="Normal 3 2 3 20 3 8_Category Summary by LOB" xfId="17371"/>
    <cellStyle name="Normal 3 2 3 20 3 9" xfId="17372"/>
    <cellStyle name="Normal 3 2 3 20 3_Category Summary by LOB" xfId="17373"/>
    <cellStyle name="Normal 3 2 3 20 4" xfId="17374"/>
    <cellStyle name="Normal 3 2 3 20 4 2" xfId="17375"/>
    <cellStyle name="Normal 3 2 3 20 4_Category Summary by LOB" xfId="17376"/>
    <cellStyle name="Normal 3 2 3 20 5" xfId="17377"/>
    <cellStyle name="Normal 3 2 3 20 5 2" xfId="17378"/>
    <cellStyle name="Normal 3 2 3 20 5_Category Summary by LOB" xfId="17379"/>
    <cellStyle name="Normal 3 2 3 20 6" xfId="17380"/>
    <cellStyle name="Normal 3 2 3 20 6 2" xfId="17381"/>
    <cellStyle name="Normal 3 2 3 20 6_Category Summary by LOB" xfId="17382"/>
    <cellStyle name="Normal 3 2 3 20 7" xfId="17383"/>
    <cellStyle name="Normal 3 2 3 20 7 2" xfId="17384"/>
    <cellStyle name="Normal 3 2 3 20 7_Category Summary by LOB" xfId="17385"/>
    <cellStyle name="Normal 3 2 3 20 8" xfId="17386"/>
    <cellStyle name="Normal 3 2 3 20 8 2" xfId="17387"/>
    <cellStyle name="Normal 3 2 3 20 8_Category Summary by LOB" xfId="17388"/>
    <cellStyle name="Normal 3 2 3 20 9" xfId="17389"/>
    <cellStyle name="Normal 3 2 3 20 9 2" xfId="17390"/>
    <cellStyle name="Normal 3 2 3 20 9_Category Summary by LOB" xfId="17391"/>
    <cellStyle name="Normal 3 2 3 20_Category Summary by LOB" xfId="17392"/>
    <cellStyle name="Normal 3 2 3 21" xfId="17393"/>
    <cellStyle name="Normal 3 2 3 21 10" xfId="17394"/>
    <cellStyle name="Normal 3 2 3 21 10 2" xfId="17395"/>
    <cellStyle name="Normal 3 2 3 21 10_Category Summary by LOB" xfId="17396"/>
    <cellStyle name="Normal 3 2 3 21 11" xfId="17397"/>
    <cellStyle name="Normal 3 2 3 21 2" xfId="17398"/>
    <cellStyle name="Normal 3 2 3 21 2 2" xfId="17399"/>
    <cellStyle name="Normal 3 2 3 21 2 2 2" xfId="17400"/>
    <cellStyle name="Normal 3 2 3 21 2 2_Category Summary by LOB" xfId="17401"/>
    <cellStyle name="Normal 3 2 3 21 2 3" xfId="17402"/>
    <cellStyle name="Normal 3 2 3 21 2 3 2" xfId="17403"/>
    <cellStyle name="Normal 3 2 3 21 2 3_Category Summary by LOB" xfId="17404"/>
    <cellStyle name="Normal 3 2 3 21 2 4" xfId="17405"/>
    <cellStyle name="Normal 3 2 3 21 2 4 2" xfId="17406"/>
    <cellStyle name="Normal 3 2 3 21 2 4_Category Summary by LOB" xfId="17407"/>
    <cellStyle name="Normal 3 2 3 21 2 5" xfId="17408"/>
    <cellStyle name="Normal 3 2 3 21 2 5 2" xfId="17409"/>
    <cellStyle name="Normal 3 2 3 21 2 5_Category Summary by LOB" xfId="17410"/>
    <cellStyle name="Normal 3 2 3 21 2 6" xfId="17411"/>
    <cellStyle name="Normal 3 2 3 21 2 6 2" xfId="17412"/>
    <cellStyle name="Normal 3 2 3 21 2 6_Category Summary by LOB" xfId="17413"/>
    <cellStyle name="Normal 3 2 3 21 2 7" xfId="17414"/>
    <cellStyle name="Normal 3 2 3 21 2 7 2" xfId="17415"/>
    <cellStyle name="Normal 3 2 3 21 2 7_Category Summary by LOB" xfId="17416"/>
    <cellStyle name="Normal 3 2 3 21 2 8" xfId="17417"/>
    <cellStyle name="Normal 3 2 3 21 2 8 2" xfId="17418"/>
    <cellStyle name="Normal 3 2 3 21 2 8_Category Summary by LOB" xfId="17419"/>
    <cellStyle name="Normal 3 2 3 21 2 9" xfId="17420"/>
    <cellStyle name="Normal 3 2 3 21 2_Category Summary by LOB" xfId="17421"/>
    <cellStyle name="Normal 3 2 3 21 3" xfId="17422"/>
    <cellStyle name="Normal 3 2 3 21 3 2" xfId="17423"/>
    <cellStyle name="Normal 3 2 3 21 3 2 2" xfId="17424"/>
    <cellStyle name="Normal 3 2 3 21 3 2_Category Summary by LOB" xfId="17425"/>
    <cellStyle name="Normal 3 2 3 21 3 3" xfId="17426"/>
    <cellStyle name="Normal 3 2 3 21 3 3 2" xfId="17427"/>
    <cellStyle name="Normal 3 2 3 21 3 3_Category Summary by LOB" xfId="17428"/>
    <cellStyle name="Normal 3 2 3 21 3 4" xfId="17429"/>
    <cellStyle name="Normal 3 2 3 21 3 4 2" xfId="17430"/>
    <cellStyle name="Normal 3 2 3 21 3 4_Category Summary by LOB" xfId="17431"/>
    <cellStyle name="Normal 3 2 3 21 3 5" xfId="17432"/>
    <cellStyle name="Normal 3 2 3 21 3 5 2" xfId="17433"/>
    <cellStyle name="Normal 3 2 3 21 3 5_Category Summary by LOB" xfId="17434"/>
    <cellStyle name="Normal 3 2 3 21 3 6" xfId="17435"/>
    <cellStyle name="Normal 3 2 3 21 3 6 2" xfId="17436"/>
    <cellStyle name="Normal 3 2 3 21 3 6_Category Summary by LOB" xfId="17437"/>
    <cellStyle name="Normal 3 2 3 21 3 7" xfId="17438"/>
    <cellStyle name="Normal 3 2 3 21 3 7 2" xfId="17439"/>
    <cellStyle name="Normal 3 2 3 21 3 7_Category Summary by LOB" xfId="17440"/>
    <cellStyle name="Normal 3 2 3 21 3 8" xfId="17441"/>
    <cellStyle name="Normal 3 2 3 21 3 8 2" xfId="17442"/>
    <cellStyle name="Normal 3 2 3 21 3 8_Category Summary by LOB" xfId="17443"/>
    <cellStyle name="Normal 3 2 3 21 3 9" xfId="17444"/>
    <cellStyle name="Normal 3 2 3 21 3_Category Summary by LOB" xfId="17445"/>
    <cellStyle name="Normal 3 2 3 21 4" xfId="17446"/>
    <cellStyle name="Normal 3 2 3 21 4 2" xfId="17447"/>
    <cellStyle name="Normal 3 2 3 21 4_Category Summary by LOB" xfId="17448"/>
    <cellStyle name="Normal 3 2 3 21 5" xfId="17449"/>
    <cellStyle name="Normal 3 2 3 21 5 2" xfId="17450"/>
    <cellStyle name="Normal 3 2 3 21 5_Category Summary by LOB" xfId="17451"/>
    <cellStyle name="Normal 3 2 3 21 6" xfId="17452"/>
    <cellStyle name="Normal 3 2 3 21 6 2" xfId="17453"/>
    <cellStyle name="Normal 3 2 3 21 6_Category Summary by LOB" xfId="17454"/>
    <cellStyle name="Normal 3 2 3 21 7" xfId="17455"/>
    <cellStyle name="Normal 3 2 3 21 7 2" xfId="17456"/>
    <cellStyle name="Normal 3 2 3 21 7_Category Summary by LOB" xfId="17457"/>
    <cellStyle name="Normal 3 2 3 21 8" xfId="17458"/>
    <cellStyle name="Normal 3 2 3 21 8 2" xfId="17459"/>
    <cellStyle name="Normal 3 2 3 21 8_Category Summary by LOB" xfId="17460"/>
    <cellStyle name="Normal 3 2 3 21 9" xfId="17461"/>
    <cellStyle name="Normal 3 2 3 21 9 2" xfId="17462"/>
    <cellStyle name="Normal 3 2 3 21 9_Category Summary by LOB" xfId="17463"/>
    <cellStyle name="Normal 3 2 3 21_Category Summary by LOB" xfId="17464"/>
    <cellStyle name="Normal 3 2 3 22" xfId="17465"/>
    <cellStyle name="Normal 3 2 3 22 10" xfId="17466"/>
    <cellStyle name="Normal 3 2 3 22 10 2" xfId="17467"/>
    <cellStyle name="Normal 3 2 3 22 10_Category Summary by LOB" xfId="17468"/>
    <cellStyle name="Normal 3 2 3 22 11" xfId="17469"/>
    <cellStyle name="Normal 3 2 3 22 2" xfId="17470"/>
    <cellStyle name="Normal 3 2 3 22 2 2" xfId="17471"/>
    <cellStyle name="Normal 3 2 3 22 2 2 2" xfId="17472"/>
    <cellStyle name="Normal 3 2 3 22 2 2_Category Summary by LOB" xfId="17473"/>
    <cellStyle name="Normal 3 2 3 22 2 3" xfId="17474"/>
    <cellStyle name="Normal 3 2 3 22 2 3 2" xfId="17475"/>
    <cellStyle name="Normal 3 2 3 22 2 3_Category Summary by LOB" xfId="17476"/>
    <cellStyle name="Normal 3 2 3 22 2 4" xfId="17477"/>
    <cellStyle name="Normal 3 2 3 22 2 4 2" xfId="17478"/>
    <cellStyle name="Normal 3 2 3 22 2 4_Category Summary by LOB" xfId="17479"/>
    <cellStyle name="Normal 3 2 3 22 2 5" xfId="17480"/>
    <cellStyle name="Normal 3 2 3 22 2 5 2" xfId="17481"/>
    <cellStyle name="Normal 3 2 3 22 2 5_Category Summary by LOB" xfId="17482"/>
    <cellStyle name="Normal 3 2 3 22 2 6" xfId="17483"/>
    <cellStyle name="Normal 3 2 3 22 2 6 2" xfId="17484"/>
    <cellStyle name="Normal 3 2 3 22 2 6_Category Summary by LOB" xfId="17485"/>
    <cellStyle name="Normal 3 2 3 22 2 7" xfId="17486"/>
    <cellStyle name="Normal 3 2 3 22 2 7 2" xfId="17487"/>
    <cellStyle name="Normal 3 2 3 22 2 7_Category Summary by LOB" xfId="17488"/>
    <cellStyle name="Normal 3 2 3 22 2 8" xfId="17489"/>
    <cellStyle name="Normal 3 2 3 22 2 8 2" xfId="17490"/>
    <cellStyle name="Normal 3 2 3 22 2 8_Category Summary by LOB" xfId="17491"/>
    <cellStyle name="Normal 3 2 3 22 2 9" xfId="17492"/>
    <cellStyle name="Normal 3 2 3 22 2_Category Summary by LOB" xfId="17493"/>
    <cellStyle name="Normal 3 2 3 22 3" xfId="17494"/>
    <cellStyle name="Normal 3 2 3 22 3 2" xfId="17495"/>
    <cellStyle name="Normal 3 2 3 22 3 2 2" xfId="17496"/>
    <cellStyle name="Normal 3 2 3 22 3 2_Category Summary by LOB" xfId="17497"/>
    <cellStyle name="Normal 3 2 3 22 3 3" xfId="17498"/>
    <cellStyle name="Normal 3 2 3 22 3 3 2" xfId="17499"/>
    <cellStyle name="Normal 3 2 3 22 3 3_Category Summary by LOB" xfId="17500"/>
    <cellStyle name="Normal 3 2 3 22 3 4" xfId="17501"/>
    <cellStyle name="Normal 3 2 3 22 3 4 2" xfId="17502"/>
    <cellStyle name="Normal 3 2 3 22 3 4_Category Summary by LOB" xfId="17503"/>
    <cellStyle name="Normal 3 2 3 22 3 5" xfId="17504"/>
    <cellStyle name="Normal 3 2 3 22 3 5 2" xfId="17505"/>
    <cellStyle name="Normal 3 2 3 22 3 5_Category Summary by LOB" xfId="17506"/>
    <cellStyle name="Normal 3 2 3 22 3 6" xfId="17507"/>
    <cellStyle name="Normal 3 2 3 22 3 6 2" xfId="17508"/>
    <cellStyle name="Normal 3 2 3 22 3 6_Category Summary by LOB" xfId="17509"/>
    <cellStyle name="Normal 3 2 3 22 3 7" xfId="17510"/>
    <cellStyle name="Normal 3 2 3 22 3 7 2" xfId="17511"/>
    <cellStyle name="Normal 3 2 3 22 3 7_Category Summary by LOB" xfId="17512"/>
    <cellStyle name="Normal 3 2 3 22 3 8" xfId="17513"/>
    <cellStyle name="Normal 3 2 3 22 3 8 2" xfId="17514"/>
    <cellStyle name="Normal 3 2 3 22 3 8_Category Summary by LOB" xfId="17515"/>
    <cellStyle name="Normal 3 2 3 22 3 9" xfId="17516"/>
    <cellStyle name="Normal 3 2 3 22 3_Category Summary by LOB" xfId="17517"/>
    <cellStyle name="Normal 3 2 3 22 4" xfId="17518"/>
    <cellStyle name="Normal 3 2 3 22 4 2" xfId="17519"/>
    <cellStyle name="Normal 3 2 3 22 4_Category Summary by LOB" xfId="17520"/>
    <cellStyle name="Normal 3 2 3 22 5" xfId="17521"/>
    <cellStyle name="Normal 3 2 3 22 5 2" xfId="17522"/>
    <cellStyle name="Normal 3 2 3 22 5_Category Summary by LOB" xfId="17523"/>
    <cellStyle name="Normal 3 2 3 22 6" xfId="17524"/>
    <cellStyle name="Normal 3 2 3 22 6 2" xfId="17525"/>
    <cellStyle name="Normal 3 2 3 22 6_Category Summary by LOB" xfId="17526"/>
    <cellStyle name="Normal 3 2 3 22 7" xfId="17527"/>
    <cellStyle name="Normal 3 2 3 22 7 2" xfId="17528"/>
    <cellStyle name="Normal 3 2 3 22 7_Category Summary by LOB" xfId="17529"/>
    <cellStyle name="Normal 3 2 3 22 8" xfId="17530"/>
    <cellStyle name="Normal 3 2 3 22 8 2" xfId="17531"/>
    <cellStyle name="Normal 3 2 3 22 8_Category Summary by LOB" xfId="17532"/>
    <cellStyle name="Normal 3 2 3 22 9" xfId="17533"/>
    <cellStyle name="Normal 3 2 3 22 9 2" xfId="17534"/>
    <cellStyle name="Normal 3 2 3 22 9_Category Summary by LOB" xfId="17535"/>
    <cellStyle name="Normal 3 2 3 22_Category Summary by LOB" xfId="17536"/>
    <cellStyle name="Normal 3 2 3 23" xfId="17537"/>
    <cellStyle name="Normal 3 2 3 23 10" xfId="17538"/>
    <cellStyle name="Normal 3 2 3 23 10 2" xfId="17539"/>
    <cellStyle name="Normal 3 2 3 23 10_Category Summary by LOB" xfId="17540"/>
    <cellStyle name="Normal 3 2 3 23 11" xfId="17541"/>
    <cellStyle name="Normal 3 2 3 23 2" xfId="17542"/>
    <cellStyle name="Normal 3 2 3 23 2 2" xfId="17543"/>
    <cellStyle name="Normal 3 2 3 23 2 2 2" xfId="17544"/>
    <cellStyle name="Normal 3 2 3 23 2 2_Category Summary by LOB" xfId="17545"/>
    <cellStyle name="Normal 3 2 3 23 2 3" xfId="17546"/>
    <cellStyle name="Normal 3 2 3 23 2 3 2" xfId="17547"/>
    <cellStyle name="Normal 3 2 3 23 2 3_Category Summary by LOB" xfId="17548"/>
    <cellStyle name="Normal 3 2 3 23 2 4" xfId="17549"/>
    <cellStyle name="Normal 3 2 3 23 2 4 2" xfId="17550"/>
    <cellStyle name="Normal 3 2 3 23 2 4_Category Summary by LOB" xfId="17551"/>
    <cellStyle name="Normal 3 2 3 23 2 5" xfId="17552"/>
    <cellStyle name="Normal 3 2 3 23 2 5 2" xfId="17553"/>
    <cellStyle name="Normal 3 2 3 23 2 5_Category Summary by LOB" xfId="17554"/>
    <cellStyle name="Normal 3 2 3 23 2 6" xfId="17555"/>
    <cellStyle name="Normal 3 2 3 23 2 6 2" xfId="17556"/>
    <cellStyle name="Normal 3 2 3 23 2 6_Category Summary by LOB" xfId="17557"/>
    <cellStyle name="Normal 3 2 3 23 2 7" xfId="17558"/>
    <cellStyle name="Normal 3 2 3 23 2 7 2" xfId="17559"/>
    <cellStyle name="Normal 3 2 3 23 2 7_Category Summary by LOB" xfId="17560"/>
    <cellStyle name="Normal 3 2 3 23 2 8" xfId="17561"/>
    <cellStyle name="Normal 3 2 3 23 2 8 2" xfId="17562"/>
    <cellStyle name="Normal 3 2 3 23 2 8_Category Summary by LOB" xfId="17563"/>
    <cellStyle name="Normal 3 2 3 23 2 9" xfId="17564"/>
    <cellStyle name="Normal 3 2 3 23 2_Category Summary by LOB" xfId="17565"/>
    <cellStyle name="Normal 3 2 3 23 3" xfId="17566"/>
    <cellStyle name="Normal 3 2 3 23 3 2" xfId="17567"/>
    <cellStyle name="Normal 3 2 3 23 3 2 2" xfId="17568"/>
    <cellStyle name="Normal 3 2 3 23 3 2_Category Summary by LOB" xfId="17569"/>
    <cellStyle name="Normal 3 2 3 23 3 3" xfId="17570"/>
    <cellStyle name="Normal 3 2 3 23 3 3 2" xfId="17571"/>
    <cellStyle name="Normal 3 2 3 23 3 3_Category Summary by LOB" xfId="17572"/>
    <cellStyle name="Normal 3 2 3 23 3 4" xfId="17573"/>
    <cellStyle name="Normal 3 2 3 23 3 4 2" xfId="17574"/>
    <cellStyle name="Normal 3 2 3 23 3 4_Category Summary by LOB" xfId="17575"/>
    <cellStyle name="Normal 3 2 3 23 3 5" xfId="17576"/>
    <cellStyle name="Normal 3 2 3 23 3 5 2" xfId="17577"/>
    <cellStyle name="Normal 3 2 3 23 3 5_Category Summary by LOB" xfId="17578"/>
    <cellStyle name="Normal 3 2 3 23 3 6" xfId="17579"/>
    <cellStyle name="Normal 3 2 3 23 3 6 2" xfId="17580"/>
    <cellStyle name="Normal 3 2 3 23 3 6_Category Summary by LOB" xfId="17581"/>
    <cellStyle name="Normal 3 2 3 23 3 7" xfId="17582"/>
    <cellStyle name="Normal 3 2 3 23 3 7 2" xfId="17583"/>
    <cellStyle name="Normal 3 2 3 23 3 7_Category Summary by LOB" xfId="17584"/>
    <cellStyle name="Normal 3 2 3 23 3 8" xfId="17585"/>
    <cellStyle name="Normal 3 2 3 23 3 8 2" xfId="17586"/>
    <cellStyle name="Normal 3 2 3 23 3 8_Category Summary by LOB" xfId="17587"/>
    <cellStyle name="Normal 3 2 3 23 3 9" xfId="17588"/>
    <cellStyle name="Normal 3 2 3 23 3_Category Summary by LOB" xfId="17589"/>
    <cellStyle name="Normal 3 2 3 23 4" xfId="17590"/>
    <cellStyle name="Normal 3 2 3 23 4 2" xfId="17591"/>
    <cellStyle name="Normal 3 2 3 23 4_Category Summary by LOB" xfId="17592"/>
    <cellStyle name="Normal 3 2 3 23 5" xfId="17593"/>
    <cellStyle name="Normal 3 2 3 23 5 2" xfId="17594"/>
    <cellStyle name="Normal 3 2 3 23 5_Category Summary by LOB" xfId="17595"/>
    <cellStyle name="Normal 3 2 3 23 6" xfId="17596"/>
    <cellStyle name="Normal 3 2 3 23 6 2" xfId="17597"/>
    <cellStyle name="Normal 3 2 3 23 6_Category Summary by LOB" xfId="17598"/>
    <cellStyle name="Normal 3 2 3 23 7" xfId="17599"/>
    <cellStyle name="Normal 3 2 3 23 7 2" xfId="17600"/>
    <cellStyle name="Normal 3 2 3 23 7_Category Summary by LOB" xfId="17601"/>
    <cellStyle name="Normal 3 2 3 23 8" xfId="17602"/>
    <cellStyle name="Normal 3 2 3 23 8 2" xfId="17603"/>
    <cellStyle name="Normal 3 2 3 23 8_Category Summary by LOB" xfId="17604"/>
    <cellStyle name="Normal 3 2 3 23 9" xfId="17605"/>
    <cellStyle name="Normal 3 2 3 23 9 2" xfId="17606"/>
    <cellStyle name="Normal 3 2 3 23 9_Category Summary by LOB" xfId="17607"/>
    <cellStyle name="Normal 3 2 3 23_Category Summary by LOB" xfId="17608"/>
    <cellStyle name="Normal 3 2 3 24" xfId="17609"/>
    <cellStyle name="Normal 3 2 3 24 2" xfId="17610"/>
    <cellStyle name="Normal 3 2 3 24 2 2" xfId="17611"/>
    <cellStyle name="Normal 3 2 3 24 2_Category Summary by LOB" xfId="17612"/>
    <cellStyle name="Normal 3 2 3 24 3" xfId="17613"/>
    <cellStyle name="Normal 3 2 3 24 3 2" xfId="17614"/>
    <cellStyle name="Normal 3 2 3 24 3_Category Summary by LOB" xfId="17615"/>
    <cellStyle name="Normal 3 2 3 24 4" xfId="17616"/>
    <cellStyle name="Normal 3 2 3 24 4 2" xfId="17617"/>
    <cellStyle name="Normal 3 2 3 24 4_Category Summary by LOB" xfId="17618"/>
    <cellStyle name="Normal 3 2 3 24 5" xfId="17619"/>
    <cellStyle name="Normal 3 2 3 24 5 2" xfId="17620"/>
    <cellStyle name="Normal 3 2 3 24 5_Category Summary by LOB" xfId="17621"/>
    <cellStyle name="Normal 3 2 3 24 6" xfId="17622"/>
    <cellStyle name="Normal 3 2 3 24 6 2" xfId="17623"/>
    <cellStyle name="Normal 3 2 3 24 6_Category Summary by LOB" xfId="17624"/>
    <cellStyle name="Normal 3 2 3 24 7" xfId="17625"/>
    <cellStyle name="Normal 3 2 3 24 7 2" xfId="17626"/>
    <cellStyle name="Normal 3 2 3 24 7_Category Summary by LOB" xfId="17627"/>
    <cellStyle name="Normal 3 2 3 24 8" xfId="17628"/>
    <cellStyle name="Normal 3 2 3 24 8 2" xfId="17629"/>
    <cellStyle name="Normal 3 2 3 24 8_Category Summary by LOB" xfId="17630"/>
    <cellStyle name="Normal 3 2 3 24 9" xfId="17631"/>
    <cellStyle name="Normal 3 2 3 24_Category Summary by LOB" xfId="17632"/>
    <cellStyle name="Normal 3 2 3 25" xfId="17633"/>
    <cellStyle name="Normal 3 2 3 25 2" xfId="17634"/>
    <cellStyle name="Normal 3 2 3 25 2 2" xfId="17635"/>
    <cellStyle name="Normal 3 2 3 25 2_Category Summary by LOB" xfId="17636"/>
    <cellStyle name="Normal 3 2 3 25 3" xfId="17637"/>
    <cellStyle name="Normal 3 2 3 25 3 2" xfId="17638"/>
    <cellStyle name="Normal 3 2 3 25 3_Category Summary by LOB" xfId="17639"/>
    <cellStyle name="Normal 3 2 3 25 4" xfId="17640"/>
    <cellStyle name="Normal 3 2 3 25 4 2" xfId="17641"/>
    <cellStyle name="Normal 3 2 3 25 4_Category Summary by LOB" xfId="17642"/>
    <cellStyle name="Normal 3 2 3 25 5" xfId="17643"/>
    <cellStyle name="Normal 3 2 3 25 5 2" xfId="17644"/>
    <cellStyle name="Normal 3 2 3 25 5_Category Summary by LOB" xfId="17645"/>
    <cellStyle name="Normal 3 2 3 25 6" xfId="17646"/>
    <cellStyle name="Normal 3 2 3 25 6 2" xfId="17647"/>
    <cellStyle name="Normal 3 2 3 25 6_Category Summary by LOB" xfId="17648"/>
    <cellStyle name="Normal 3 2 3 25 7" xfId="17649"/>
    <cellStyle name="Normal 3 2 3 25 7 2" xfId="17650"/>
    <cellStyle name="Normal 3 2 3 25 7_Category Summary by LOB" xfId="17651"/>
    <cellStyle name="Normal 3 2 3 25 8" xfId="17652"/>
    <cellStyle name="Normal 3 2 3 25 8 2" xfId="17653"/>
    <cellStyle name="Normal 3 2 3 25 8_Category Summary by LOB" xfId="17654"/>
    <cellStyle name="Normal 3 2 3 25 9" xfId="17655"/>
    <cellStyle name="Normal 3 2 3 25_Category Summary by LOB" xfId="17656"/>
    <cellStyle name="Normal 3 2 3 26" xfId="17657"/>
    <cellStyle name="Normal 3 2 3 26 2" xfId="17658"/>
    <cellStyle name="Normal 3 2 3 26_Category Summary by LOB" xfId="17659"/>
    <cellStyle name="Normal 3 2 3 27" xfId="17660"/>
    <cellStyle name="Normal 3 2 3 27 2" xfId="17661"/>
    <cellStyle name="Normal 3 2 3 27_Category Summary by LOB" xfId="17662"/>
    <cellStyle name="Normal 3 2 3 28" xfId="17663"/>
    <cellStyle name="Normal 3 2 3 28 2" xfId="17664"/>
    <cellStyle name="Normal 3 2 3 28_Category Summary by LOB" xfId="17665"/>
    <cellStyle name="Normal 3 2 3 29" xfId="17666"/>
    <cellStyle name="Normal 3 2 3 29 2" xfId="17667"/>
    <cellStyle name="Normal 3 2 3 29_Category Summary by LOB" xfId="17668"/>
    <cellStyle name="Normal 3 2 3 3" xfId="17669"/>
    <cellStyle name="Normal 3 2 3 3 10" xfId="17670"/>
    <cellStyle name="Normal 3 2 3 3 10 2" xfId="17671"/>
    <cellStyle name="Normal 3 2 3 3 10_Category Summary by LOB" xfId="17672"/>
    <cellStyle name="Normal 3 2 3 3 11" xfId="17673"/>
    <cellStyle name="Normal 3 2 3 3 2" xfId="17674"/>
    <cellStyle name="Normal 3 2 3 3 2 2" xfId="17675"/>
    <cellStyle name="Normal 3 2 3 3 2 2 2" xfId="17676"/>
    <cellStyle name="Normal 3 2 3 3 2 2_Category Summary by LOB" xfId="17677"/>
    <cellStyle name="Normal 3 2 3 3 2 3" xfId="17678"/>
    <cellStyle name="Normal 3 2 3 3 2 3 2" xfId="17679"/>
    <cellStyle name="Normal 3 2 3 3 2 3_Category Summary by LOB" xfId="17680"/>
    <cellStyle name="Normal 3 2 3 3 2 4" xfId="17681"/>
    <cellStyle name="Normal 3 2 3 3 2 4 2" xfId="17682"/>
    <cellStyle name="Normal 3 2 3 3 2 4_Category Summary by LOB" xfId="17683"/>
    <cellStyle name="Normal 3 2 3 3 2 5" xfId="17684"/>
    <cellStyle name="Normal 3 2 3 3 2 5 2" xfId="17685"/>
    <cellStyle name="Normal 3 2 3 3 2 5_Category Summary by LOB" xfId="17686"/>
    <cellStyle name="Normal 3 2 3 3 2 6" xfId="17687"/>
    <cellStyle name="Normal 3 2 3 3 2 6 2" xfId="17688"/>
    <cellStyle name="Normal 3 2 3 3 2 6_Category Summary by LOB" xfId="17689"/>
    <cellStyle name="Normal 3 2 3 3 2 7" xfId="17690"/>
    <cellStyle name="Normal 3 2 3 3 2 7 2" xfId="17691"/>
    <cellStyle name="Normal 3 2 3 3 2 7_Category Summary by LOB" xfId="17692"/>
    <cellStyle name="Normal 3 2 3 3 2 8" xfId="17693"/>
    <cellStyle name="Normal 3 2 3 3 2 8 2" xfId="17694"/>
    <cellStyle name="Normal 3 2 3 3 2 8_Category Summary by LOB" xfId="17695"/>
    <cellStyle name="Normal 3 2 3 3 2 9" xfId="17696"/>
    <cellStyle name="Normal 3 2 3 3 2_Category Summary by LOB" xfId="17697"/>
    <cellStyle name="Normal 3 2 3 3 3" xfId="17698"/>
    <cellStyle name="Normal 3 2 3 3 3 2" xfId="17699"/>
    <cellStyle name="Normal 3 2 3 3 3 2 2" xfId="17700"/>
    <cellStyle name="Normal 3 2 3 3 3 2_Category Summary by LOB" xfId="17701"/>
    <cellStyle name="Normal 3 2 3 3 3 3" xfId="17702"/>
    <cellStyle name="Normal 3 2 3 3 3 3 2" xfId="17703"/>
    <cellStyle name="Normal 3 2 3 3 3 3_Category Summary by LOB" xfId="17704"/>
    <cellStyle name="Normal 3 2 3 3 3 4" xfId="17705"/>
    <cellStyle name="Normal 3 2 3 3 3 4 2" xfId="17706"/>
    <cellStyle name="Normal 3 2 3 3 3 4_Category Summary by LOB" xfId="17707"/>
    <cellStyle name="Normal 3 2 3 3 3 5" xfId="17708"/>
    <cellStyle name="Normal 3 2 3 3 3 5 2" xfId="17709"/>
    <cellStyle name="Normal 3 2 3 3 3 5_Category Summary by LOB" xfId="17710"/>
    <cellStyle name="Normal 3 2 3 3 3 6" xfId="17711"/>
    <cellStyle name="Normal 3 2 3 3 3 6 2" xfId="17712"/>
    <cellStyle name="Normal 3 2 3 3 3 6_Category Summary by LOB" xfId="17713"/>
    <cellStyle name="Normal 3 2 3 3 3 7" xfId="17714"/>
    <cellStyle name="Normal 3 2 3 3 3 7 2" xfId="17715"/>
    <cellStyle name="Normal 3 2 3 3 3 7_Category Summary by LOB" xfId="17716"/>
    <cellStyle name="Normal 3 2 3 3 3 8" xfId="17717"/>
    <cellStyle name="Normal 3 2 3 3 3 8 2" xfId="17718"/>
    <cellStyle name="Normal 3 2 3 3 3 8_Category Summary by LOB" xfId="17719"/>
    <cellStyle name="Normal 3 2 3 3 3 9" xfId="17720"/>
    <cellStyle name="Normal 3 2 3 3 3_Category Summary by LOB" xfId="17721"/>
    <cellStyle name="Normal 3 2 3 3 4" xfId="17722"/>
    <cellStyle name="Normal 3 2 3 3 4 2" xfId="17723"/>
    <cellStyle name="Normal 3 2 3 3 4_Category Summary by LOB" xfId="17724"/>
    <cellStyle name="Normal 3 2 3 3 5" xfId="17725"/>
    <cellStyle name="Normal 3 2 3 3 5 2" xfId="17726"/>
    <cellStyle name="Normal 3 2 3 3 5_Category Summary by LOB" xfId="17727"/>
    <cellStyle name="Normal 3 2 3 3 6" xfId="17728"/>
    <cellStyle name="Normal 3 2 3 3 6 2" xfId="17729"/>
    <cellStyle name="Normal 3 2 3 3 6_Category Summary by LOB" xfId="17730"/>
    <cellStyle name="Normal 3 2 3 3 7" xfId="17731"/>
    <cellStyle name="Normal 3 2 3 3 7 2" xfId="17732"/>
    <cellStyle name="Normal 3 2 3 3 7_Category Summary by LOB" xfId="17733"/>
    <cellStyle name="Normal 3 2 3 3 8" xfId="17734"/>
    <cellStyle name="Normal 3 2 3 3 8 2" xfId="17735"/>
    <cellStyle name="Normal 3 2 3 3 8_Category Summary by LOB" xfId="17736"/>
    <cellStyle name="Normal 3 2 3 3 9" xfId="17737"/>
    <cellStyle name="Normal 3 2 3 3 9 2" xfId="17738"/>
    <cellStyle name="Normal 3 2 3 3 9_Category Summary by LOB" xfId="17739"/>
    <cellStyle name="Normal 3 2 3 3_Category Summary by LOB" xfId="17740"/>
    <cellStyle name="Normal 3 2 3 30" xfId="17741"/>
    <cellStyle name="Normal 3 2 3 30 2" xfId="17742"/>
    <cellStyle name="Normal 3 2 3 30_Category Summary by LOB" xfId="17743"/>
    <cellStyle name="Normal 3 2 3 31" xfId="17744"/>
    <cellStyle name="Normal 3 2 3 31 2" xfId="17745"/>
    <cellStyle name="Normal 3 2 3 31_Category Summary by LOB" xfId="17746"/>
    <cellStyle name="Normal 3 2 3 32" xfId="17747"/>
    <cellStyle name="Normal 3 2 3 32 2" xfId="17748"/>
    <cellStyle name="Normal 3 2 3 32_Category Summary by LOB" xfId="17749"/>
    <cellStyle name="Normal 3 2 3 33" xfId="17750"/>
    <cellStyle name="Normal 3 2 3 34" xfId="17751"/>
    <cellStyle name="Normal 3 2 3 35" xfId="17752"/>
    <cellStyle name="Normal 3 2 3 4" xfId="17753"/>
    <cellStyle name="Normal 3 2 3 4 10" xfId="17754"/>
    <cellStyle name="Normal 3 2 3 4 10 2" xfId="17755"/>
    <cellStyle name="Normal 3 2 3 4 10_Category Summary by LOB" xfId="17756"/>
    <cellStyle name="Normal 3 2 3 4 11" xfId="17757"/>
    <cellStyle name="Normal 3 2 3 4 2" xfId="17758"/>
    <cellStyle name="Normal 3 2 3 4 2 2" xfId="17759"/>
    <cellStyle name="Normal 3 2 3 4 2 2 2" xfId="17760"/>
    <cellStyle name="Normal 3 2 3 4 2 2_Category Summary by LOB" xfId="17761"/>
    <cellStyle name="Normal 3 2 3 4 2 3" xfId="17762"/>
    <cellStyle name="Normal 3 2 3 4 2 3 2" xfId="17763"/>
    <cellStyle name="Normal 3 2 3 4 2 3_Category Summary by LOB" xfId="17764"/>
    <cellStyle name="Normal 3 2 3 4 2 4" xfId="17765"/>
    <cellStyle name="Normal 3 2 3 4 2 4 2" xfId="17766"/>
    <cellStyle name="Normal 3 2 3 4 2 4_Category Summary by LOB" xfId="17767"/>
    <cellStyle name="Normal 3 2 3 4 2 5" xfId="17768"/>
    <cellStyle name="Normal 3 2 3 4 2 5 2" xfId="17769"/>
    <cellStyle name="Normal 3 2 3 4 2 5_Category Summary by LOB" xfId="17770"/>
    <cellStyle name="Normal 3 2 3 4 2 6" xfId="17771"/>
    <cellStyle name="Normal 3 2 3 4 2 6 2" xfId="17772"/>
    <cellStyle name="Normal 3 2 3 4 2 6_Category Summary by LOB" xfId="17773"/>
    <cellStyle name="Normal 3 2 3 4 2 7" xfId="17774"/>
    <cellStyle name="Normal 3 2 3 4 2 7 2" xfId="17775"/>
    <cellStyle name="Normal 3 2 3 4 2 7_Category Summary by LOB" xfId="17776"/>
    <cellStyle name="Normal 3 2 3 4 2 8" xfId="17777"/>
    <cellStyle name="Normal 3 2 3 4 2 8 2" xfId="17778"/>
    <cellStyle name="Normal 3 2 3 4 2 8_Category Summary by LOB" xfId="17779"/>
    <cellStyle name="Normal 3 2 3 4 2 9" xfId="17780"/>
    <cellStyle name="Normal 3 2 3 4 2_Category Summary by LOB" xfId="17781"/>
    <cellStyle name="Normal 3 2 3 4 3" xfId="17782"/>
    <cellStyle name="Normal 3 2 3 4 3 2" xfId="17783"/>
    <cellStyle name="Normal 3 2 3 4 3 2 2" xfId="17784"/>
    <cellStyle name="Normal 3 2 3 4 3 2_Category Summary by LOB" xfId="17785"/>
    <cellStyle name="Normal 3 2 3 4 3 3" xfId="17786"/>
    <cellStyle name="Normal 3 2 3 4 3 3 2" xfId="17787"/>
    <cellStyle name="Normal 3 2 3 4 3 3_Category Summary by LOB" xfId="17788"/>
    <cellStyle name="Normal 3 2 3 4 3 4" xfId="17789"/>
    <cellStyle name="Normal 3 2 3 4 3 4 2" xfId="17790"/>
    <cellStyle name="Normal 3 2 3 4 3 4_Category Summary by LOB" xfId="17791"/>
    <cellStyle name="Normal 3 2 3 4 3 5" xfId="17792"/>
    <cellStyle name="Normal 3 2 3 4 3 5 2" xfId="17793"/>
    <cellStyle name="Normal 3 2 3 4 3 5_Category Summary by LOB" xfId="17794"/>
    <cellStyle name="Normal 3 2 3 4 3 6" xfId="17795"/>
    <cellStyle name="Normal 3 2 3 4 3 6 2" xfId="17796"/>
    <cellStyle name="Normal 3 2 3 4 3 6_Category Summary by LOB" xfId="17797"/>
    <cellStyle name="Normal 3 2 3 4 3 7" xfId="17798"/>
    <cellStyle name="Normal 3 2 3 4 3 7 2" xfId="17799"/>
    <cellStyle name="Normal 3 2 3 4 3 7_Category Summary by LOB" xfId="17800"/>
    <cellStyle name="Normal 3 2 3 4 3 8" xfId="17801"/>
    <cellStyle name="Normal 3 2 3 4 3 8 2" xfId="17802"/>
    <cellStyle name="Normal 3 2 3 4 3 8_Category Summary by LOB" xfId="17803"/>
    <cellStyle name="Normal 3 2 3 4 3 9" xfId="17804"/>
    <cellStyle name="Normal 3 2 3 4 3_Category Summary by LOB" xfId="17805"/>
    <cellStyle name="Normal 3 2 3 4 4" xfId="17806"/>
    <cellStyle name="Normal 3 2 3 4 4 2" xfId="17807"/>
    <cellStyle name="Normal 3 2 3 4 4_Category Summary by LOB" xfId="17808"/>
    <cellStyle name="Normal 3 2 3 4 5" xfId="17809"/>
    <cellStyle name="Normal 3 2 3 4 5 2" xfId="17810"/>
    <cellStyle name="Normal 3 2 3 4 5_Category Summary by LOB" xfId="17811"/>
    <cellStyle name="Normal 3 2 3 4 6" xfId="17812"/>
    <cellStyle name="Normal 3 2 3 4 6 2" xfId="17813"/>
    <cellStyle name="Normal 3 2 3 4 6_Category Summary by LOB" xfId="17814"/>
    <cellStyle name="Normal 3 2 3 4 7" xfId="17815"/>
    <cellStyle name="Normal 3 2 3 4 7 2" xfId="17816"/>
    <cellStyle name="Normal 3 2 3 4 7_Category Summary by LOB" xfId="17817"/>
    <cellStyle name="Normal 3 2 3 4 8" xfId="17818"/>
    <cellStyle name="Normal 3 2 3 4 8 2" xfId="17819"/>
    <cellStyle name="Normal 3 2 3 4 8_Category Summary by LOB" xfId="17820"/>
    <cellStyle name="Normal 3 2 3 4 9" xfId="17821"/>
    <cellStyle name="Normal 3 2 3 4 9 2" xfId="17822"/>
    <cellStyle name="Normal 3 2 3 4 9_Category Summary by LOB" xfId="17823"/>
    <cellStyle name="Normal 3 2 3 4_Category Summary by LOB" xfId="17824"/>
    <cellStyle name="Normal 3 2 3 5" xfId="17825"/>
    <cellStyle name="Normal 3 2 3 5 10" xfId="17826"/>
    <cellStyle name="Normal 3 2 3 5 10 2" xfId="17827"/>
    <cellStyle name="Normal 3 2 3 5 10_Category Summary by LOB" xfId="17828"/>
    <cellStyle name="Normal 3 2 3 5 11" xfId="17829"/>
    <cellStyle name="Normal 3 2 3 5 2" xfId="17830"/>
    <cellStyle name="Normal 3 2 3 5 2 2" xfId="17831"/>
    <cellStyle name="Normal 3 2 3 5 2 2 2" xfId="17832"/>
    <cellStyle name="Normal 3 2 3 5 2 2_Category Summary by LOB" xfId="17833"/>
    <cellStyle name="Normal 3 2 3 5 2 3" xfId="17834"/>
    <cellStyle name="Normal 3 2 3 5 2 3 2" xfId="17835"/>
    <cellStyle name="Normal 3 2 3 5 2 3_Category Summary by LOB" xfId="17836"/>
    <cellStyle name="Normal 3 2 3 5 2 4" xfId="17837"/>
    <cellStyle name="Normal 3 2 3 5 2 4 2" xfId="17838"/>
    <cellStyle name="Normal 3 2 3 5 2 4_Category Summary by LOB" xfId="17839"/>
    <cellStyle name="Normal 3 2 3 5 2 5" xfId="17840"/>
    <cellStyle name="Normal 3 2 3 5 2 5 2" xfId="17841"/>
    <cellStyle name="Normal 3 2 3 5 2 5_Category Summary by LOB" xfId="17842"/>
    <cellStyle name="Normal 3 2 3 5 2 6" xfId="17843"/>
    <cellStyle name="Normal 3 2 3 5 2 6 2" xfId="17844"/>
    <cellStyle name="Normal 3 2 3 5 2 6_Category Summary by LOB" xfId="17845"/>
    <cellStyle name="Normal 3 2 3 5 2 7" xfId="17846"/>
    <cellStyle name="Normal 3 2 3 5 2 7 2" xfId="17847"/>
    <cellStyle name="Normal 3 2 3 5 2 7_Category Summary by LOB" xfId="17848"/>
    <cellStyle name="Normal 3 2 3 5 2 8" xfId="17849"/>
    <cellStyle name="Normal 3 2 3 5 2 8 2" xfId="17850"/>
    <cellStyle name="Normal 3 2 3 5 2 8_Category Summary by LOB" xfId="17851"/>
    <cellStyle name="Normal 3 2 3 5 2 9" xfId="17852"/>
    <cellStyle name="Normal 3 2 3 5 2_Category Summary by LOB" xfId="17853"/>
    <cellStyle name="Normal 3 2 3 5 3" xfId="17854"/>
    <cellStyle name="Normal 3 2 3 5 3 2" xfId="17855"/>
    <cellStyle name="Normal 3 2 3 5 3 2 2" xfId="17856"/>
    <cellStyle name="Normal 3 2 3 5 3 2_Category Summary by LOB" xfId="17857"/>
    <cellStyle name="Normal 3 2 3 5 3 3" xfId="17858"/>
    <cellStyle name="Normal 3 2 3 5 3 3 2" xfId="17859"/>
    <cellStyle name="Normal 3 2 3 5 3 3_Category Summary by LOB" xfId="17860"/>
    <cellStyle name="Normal 3 2 3 5 3 4" xfId="17861"/>
    <cellStyle name="Normal 3 2 3 5 3 4 2" xfId="17862"/>
    <cellStyle name="Normal 3 2 3 5 3 4_Category Summary by LOB" xfId="17863"/>
    <cellStyle name="Normal 3 2 3 5 3 5" xfId="17864"/>
    <cellStyle name="Normal 3 2 3 5 3 5 2" xfId="17865"/>
    <cellStyle name="Normal 3 2 3 5 3 5_Category Summary by LOB" xfId="17866"/>
    <cellStyle name="Normal 3 2 3 5 3 6" xfId="17867"/>
    <cellStyle name="Normal 3 2 3 5 3 6 2" xfId="17868"/>
    <cellStyle name="Normal 3 2 3 5 3 6_Category Summary by LOB" xfId="17869"/>
    <cellStyle name="Normal 3 2 3 5 3 7" xfId="17870"/>
    <cellStyle name="Normal 3 2 3 5 3 7 2" xfId="17871"/>
    <cellStyle name="Normal 3 2 3 5 3 7_Category Summary by LOB" xfId="17872"/>
    <cellStyle name="Normal 3 2 3 5 3 8" xfId="17873"/>
    <cellStyle name="Normal 3 2 3 5 3 8 2" xfId="17874"/>
    <cellStyle name="Normal 3 2 3 5 3 8_Category Summary by LOB" xfId="17875"/>
    <cellStyle name="Normal 3 2 3 5 3 9" xfId="17876"/>
    <cellStyle name="Normal 3 2 3 5 3_Category Summary by LOB" xfId="17877"/>
    <cellStyle name="Normal 3 2 3 5 4" xfId="17878"/>
    <cellStyle name="Normal 3 2 3 5 4 2" xfId="17879"/>
    <cellStyle name="Normal 3 2 3 5 4_Category Summary by LOB" xfId="17880"/>
    <cellStyle name="Normal 3 2 3 5 5" xfId="17881"/>
    <cellStyle name="Normal 3 2 3 5 5 2" xfId="17882"/>
    <cellStyle name="Normal 3 2 3 5 5_Category Summary by LOB" xfId="17883"/>
    <cellStyle name="Normal 3 2 3 5 6" xfId="17884"/>
    <cellStyle name="Normal 3 2 3 5 6 2" xfId="17885"/>
    <cellStyle name="Normal 3 2 3 5 6_Category Summary by LOB" xfId="17886"/>
    <cellStyle name="Normal 3 2 3 5 7" xfId="17887"/>
    <cellStyle name="Normal 3 2 3 5 7 2" xfId="17888"/>
    <cellStyle name="Normal 3 2 3 5 7_Category Summary by LOB" xfId="17889"/>
    <cellStyle name="Normal 3 2 3 5 8" xfId="17890"/>
    <cellStyle name="Normal 3 2 3 5 8 2" xfId="17891"/>
    <cellStyle name="Normal 3 2 3 5 8_Category Summary by LOB" xfId="17892"/>
    <cellStyle name="Normal 3 2 3 5 9" xfId="17893"/>
    <cellStyle name="Normal 3 2 3 5 9 2" xfId="17894"/>
    <cellStyle name="Normal 3 2 3 5 9_Category Summary by LOB" xfId="17895"/>
    <cellStyle name="Normal 3 2 3 5_Category Summary by LOB" xfId="17896"/>
    <cellStyle name="Normal 3 2 3 6" xfId="17897"/>
    <cellStyle name="Normal 3 2 3 6 10" xfId="17898"/>
    <cellStyle name="Normal 3 2 3 6 10 2" xfId="17899"/>
    <cellStyle name="Normal 3 2 3 6 10_Category Summary by LOB" xfId="17900"/>
    <cellStyle name="Normal 3 2 3 6 11" xfId="17901"/>
    <cellStyle name="Normal 3 2 3 6 2" xfId="17902"/>
    <cellStyle name="Normal 3 2 3 6 2 2" xfId="17903"/>
    <cellStyle name="Normal 3 2 3 6 2 2 2" xfId="17904"/>
    <cellStyle name="Normal 3 2 3 6 2 2_Category Summary by LOB" xfId="17905"/>
    <cellStyle name="Normal 3 2 3 6 2 3" xfId="17906"/>
    <cellStyle name="Normal 3 2 3 6 2 3 2" xfId="17907"/>
    <cellStyle name="Normal 3 2 3 6 2 3_Category Summary by LOB" xfId="17908"/>
    <cellStyle name="Normal 3 2 3 6 2 4" xfId="17909"/>
    <cellStyle name="Normal 3 2 3 6 2 4 2" xfId="17910"/>
    <cellStyle name="Normal 3 2 3 6 2 4_Category Summary by LOB" xfId="17911"/>
    <cellStyle name="Normal 3 2 3 6 2 5" xfId="17912"/>
    <cellStyle name="Normal 3 2 3 6 2 5 2" xfId="17913"/>
    <cellStyle name="Normal 3 2 3 6 2 5_Category Summary by LOB" xfId="17914"/>
    <cellStyle name="Normal 3 2 3 6 2 6" xfId="17915"/>
    <cellStyle name="Normal 3 2 3 6 2 6 2" xfId="17916"/>
    <cellStyle name="Normal 3 2 3 6 2 6_Category Summary by LOB" xfId="17917"/>
    <cellStyle name="Normal 3 2 3 6 2 7" xfId="17918"/>
    <cellStyle name="Normal 3 2 3 6 2 7 2" xfId="17919"/>
    <cellStyle name="Normal 3 2 3 6 2 7_Category Summary by LOB" xfId="17920"/>
    <cellStyle name="Normal 3 2 3 6 2 8" xfId="17921"/>
    <cellStyle name="Normal 3 2 3 6 2 8 2" xfId="17922"/>
    <cellStyle name="Normal 3 2 3 6 2 8_Category Summary by LOB" xfId="17923"/>
    <cellStyle name="Normal 3 2 3 6 2 9" xfId="17924"/>
    <cellStyle name="Normal 3 2 3 6 2_Category Summary by LOB" xfId="17925"/>
    <cellStyle name="Normal 3 2 3 6 3" xfId="17926"/>
    <cellStyle name="Normal 3 2 3 6 3 2" xfId="17927"/>
    <cellStyle name="Normal 3 2 3 6 3 2 2" xfId="17928"/>
    <cellStyle name="Normal 3 2 3 6 3 2_Category Summary by LOB" xfId="17929"/>
    <cellStyle name="Normal 3 2 3 6 3 3" xfId="17930"/>
    <cellStyle name="Normal 3 2 3 6 3 3 2" xfId="17931"/>
    <cellStyle name="Normal 3 2 3 6 3 3_Category Summary by LOB" xfId="17932"/>
    <cellStyle name="Normal 3 2 3 6 3 4" xfId="17933"/>
    <cellStyle name="Normal 3 2 3 6 3 4 2" xfId="17934"/>
    <cellStyle name="Normal 3 2 3 6 3 4_Category Summary by LOB" xfId="17935"/>
    <cellStyle name="Normal 3 2 3 6 3 5" xfId="17936"/>
    <cellStyle name="Normal 3 2 3 6 3 5 2" xfId="17937"/>
    <cellStyle name="Normal 3 2 3 6 3 5_Category Summary by LOB" xfId="17938"/>
    <cellStyle name="Normal 3 2 3 6 3 6" xfId="17939"/>
    <cellStyle name="Normal 3 2 3 6 3 6 2" xfId="17940"/>
    <cellStyle name="Normal 3 2 3 6 3 6_Category Summary by LOB" xfId="17941"/>
    <cellStyle name="Normal 3 2 3 6 3 7" xfId="17942"/>
    <cellStyle name="Normal 3 2 3 6 3 7 2" xfId="17943"/>
    <cellStyle name="Normal 3 2 3 6 3 7_Category Summary by LOB" xfId="17944"/>
    <cellStyle name="Normal 3 2 3 6 3 8" xfId="17945"/>
    <cellStyle name="Normal 3 2 3 6 3 8 2" xfId="17946"/>
    <cellStyle name="Normal 3 2 3 6 3 8_Category Summary by LOB" xfId="17947"/>
    <cellStyle name="Normal 3 2 3 6 3 9" xfId="17948"/>
    <cellStyle name="Normal 3 2 3 6 3_Category Summary by LOB" xfId="17949"/>
    <cellStyle name="Normal 3 2 3 6 4" xfId="17950"/>
    <cellStyle name="Normal 3 2 3 6 4 2" xfId="17951"/>
    <cellStyle name="Normal 3 2 3 6 4_Category Summary by LOB" xfId="17952"/>
    <cellStyle name="Normal 3 2 3 6 5" xfId="17953"/>
    <cellStyle name="Normal 3 2 3 6 5 2" xfId="17954"/>
    <cellStyle name="Normal 3 2 3 6 5_Category Summary by LOB" xfId="17955"/>
    <cellStyle name="Normal 3 2 3 6 6" xfId="17956"/>
    <cellStyle name="Normal 3 2 3 6 6 2" xfId="17957"/>
    <cellStyle name="Normal 3 2 3 6 6_Category Summary by LOB" xfId="17958"/>
    <cellStyle name="Normal 3 2 3 6 7" xfId="17959"/>
    <cellStyle name="Normal 3 2 3 6 7 2" xfId="17960"/>
    <cellStyle name="Normal 3 2 3 6 7_Category Summary by LOB" xfId="17961"/>
    <cellStyle name="Normal 3 2 3 6 8" xfId="17962"/>
    <cellStyle name="Normal 3 2 3 6 8 2" xfId="17963"/>
    <cellStyle name="Normal 3 2 3 6 8_Category Summary by LOB" xfId="17964"/>
    <cellStyle name="Normal 3 2 3 6 9" xfId="17965"/>
    <cellStyle name="Normal 3 2 3 6 9 2" xfId="17966"/>
    <cellStyle name="Normal 3 2 3 6 9_Category Summary by LOB" xfId="17967"/>
    <cellStyle name="Normal 3 2 3 6_Category Summary by LOB" xfId="17968"/>
    <cellStyle name="Normal 3 2 3 7" xfId="17969"/>
    <cellStyle name="Normal 3 2 3 7 10" xfId="17970"/>
    <cellStyle name="Normal 3 2 3 7 10 2" xfId="17971"/>
    <cellStyle name="Normal 3 2 3 7 10_Category Summary by LOB" xfId="17972"/>
    <cellStyle name="Normal 3 2 3 7 11" xfId="17973"/>
    <cellStyle name="Normal 3 2 3 7 2" xfId="17974"/>
    <cellStyle name="Normal 3 2 3 7 2 2" xfId="17975"/>
    <cellStyle name="Normal 3 2 3 7 2 2 2" xfId="17976"/>
    <cellStyle name="Normal 3 2 3 7 2 2_Category Summary by LOB" xfId="17977"/>
    <cellStyle name="Normal 3 2 3 7 2 3" xfId="17978"/>
    <cellStyle name="Normal 3 2 3 7 2 3 2" xfId="17979"/>
    <cellStyle name="Normal 3 2 3 7 2 3_Category Summary by LOB" xfId="17980"/>
    <cellStyle name="Normal 3 2 3 7 2 4" xfId="17981"/>
    <cellStyle name="Normal 3 2 3 7 2 4 2" xfId="17982"/>
    <cellStyle name="Normal 3 2 3 7 2 4_Category Summary by LOB" xfId="17983"/>
    <cellStyle name="Normal 3 2 3 7 2 5" xfId="17984"/>
    <cellStyle name="Normal 3 2 3 7 2 5 2" xfId="17985"/>
    <cellStyle name="Normal 3 2 3 7 2 5_Category Summary by LOB" xfId="17986"/>
    <cellStyle name="Normal 3 2 3 7 2 6" xfId="17987"/>
    <cellStyle name="Normal 3 2 3 7 2 6 2" xfId="17988"/>
    <cellStyle name="Normal 3 2 3 7 2 6_Category Summary by LOB" xfId="17989"/>
    <cellStyle name="Normal 3 2 3 7 2 7" xfId="17990"/>
    <cellStyle name="Normal 3 2 3 7 2 7 2" xfId="17991"/>
    <cellStyle name="Normal 3 2 3 7 2 7_Category Summary by LOB" xfId="17992"/>
    <cellStyle name="Normal 3 2 3 7 2 8" xfId="17993"/>
    <cellStyle name="Normal 3 2 3 7 2 8 2" xfId="17994"/>
    <cellStyle name="Normal 3 2 3 7 2 8_Category Summary by LOB" xfId="17995"/>
    <cellStyle name="Normal 3 2 3 7 2 9" xfId="17996"/>
    <cellStyle name="Normal 3 2 3 7 2_Category Summary by LOB" xfId="17997"/>
    <cellStyle name="Normal 3 2 3 7 3" xfId="17998"/>
    <cellStyle name="Normal 3 2 3 7 3 2" xfId="17999"/>
    <cellStyle name="Normal 3 2 3 7 3 2 2" xfId="18000"/>
    <cellStyle name="Normal 3 2 3 7 3 2_Category Summary by LOB" xfId="18001"/>
    <cellStyle name="Normal 3 2 3 7 3 3" xfId="18002"/>
    <cellStyle name="Normal 3 2 3 7 3 3 2" xfId="18003"/>
    <cellStyle name="Normal 3 2 3 7 3 3_Category Summary by LOB" xfId="18004"/>
    <cellStyle name="Normal 3 2 3 7 3 4" xfId="18005"/>
    <cellStyle name="Normal 3 2 3 7 3 4 2" xfId="18006"/>
    <cellStyle name="Normal 3 2 3 7 3 4_Category Summary by LOB" xfId="18007"/>
    <cellStyle name="Normal 3 2 3 7 3 5" xfId="18008"/>
    <cellStyle name="Normal 3 2 3 7 3 5 2" xfId="18009"/>
    <cellStyle name="Normal 3 2 3 7 3 5_Category Summary by LOB" xfId="18010"/>
    <cellStyle name="Normal 3 2 3 7 3 6" xfId="18011"/>
    <cellStyle name="Normal 3 2 3 7 3 6 2" xfId="18012"/>
    <cellStyle name="Normal 3 2 3 7 3 6_Category Summary by LOB" xfId="18013"/>
    <cellStyle name="Normal 3 2 3 7 3 7" xfId="18014"/>
    <cellStyle name="Normal 3 2 3 7 3 7 2" xfId="18015"/>
    <cellStyle name="Normal 3 2 3 7 3 7_Category Summary by LOB" xfId="18016"/>
    <cellStyle name="Normal 3 2 3 7 3 8" xfId="18017"/>
    <cellStyle name="Normal 3 2 3 7 3 8 2" xfId="18018"/>
    <cellStyle name="Normal 3 2 3 7 3 8_Category Summary by LOB" xfId="18019"/>
    <cellStyle name="Normal 3 2 3 7 3 9" xfId="18020"/>
    <cellStyle name="Normal 3 2 3 7 3_Category Summary by LOB" xfId="18021"/>
    <cellStyle name="Normal 3 2 3 7 4" xfId="18022"/>
    <cellStyle name="Normal 3 2 3 7 4 2" xfId="18023"/>
    <cellStyle name="Normal 3 2 3 7 4_Category Summary by LOB" xfId="18024"/>
    <cellStyle name="Normal 3 2 3 7 5" xfId="18025"/>
    <cellStyle name="Normal 3 2 3 7 5 2" xfId="18026"/>
    <cellStyle name="Normal 3 2 3 7 5_Category Summary by LOB" xfId="18027"/>
    <cellStyle name="Normal 3 2 3 7 6" xfId="18028"/>
    <cellStyle name="Normal 3 2 3 7 6 2" xfId="18029"/>
    <cellStyle name="Normal 3 2 3 7 6_Category Summary by LOB" xfId="18030"/>
    <cellStyle name="Normal 3 2 3 7 7" xfId="18031"/>
    <cellStyle name="Normal 3 2 3 7 7 2" xfId="18032"/>
    <cellStyle name="Normal 3 2 3 7 7_Category Summary by LOB" xfId="18033"/>
    <cellStyle name="Normal 3 2 3 7 8" xfId="18034"/>
    <cellStyle name="Normal 3 2 3 7 8 2" xfId="18035"/>
    <cellStyle name="Normal 3 2 3 7 8_Category Summary by LOB" xfId="18036"/>
    <cellStyle name="Normal 3 2 3 7 9" xfId="18037"/>
    <cellStyle name="Normal 3 2 3 7 9 2" xfId="18038"/>
    <cellStyle name="Normal 3 2 3 7 9_Category Summary by LOB" xfId="18039"/>
    <cellStyle name="Normal 3 2 3 7_Category Summary by LOB" xfId="18040"/>
    <cellStyle name="Normal 3 2 3 8" xfId="18041"/>
    <cellStyle name="Normal 3 2 3 8 10" xfId="18042"/>
    <cellStyle name="Normal 3 2 3 8 10 2" xfId="18043"/>
    <cellStyle name="Normal 3 2 3 8 10_Category Summary by LOB" xfId="18044"/>
    <cellStyle name="Normal 3 2 3 8 11" xfId="18045"/>
    <cellStyle name="Normal 3 2 3 8 2" xfId="18046"/>
    <cellStyle name="Normal 3 2 3 8 2 2" xfId="18047"/>
    <cellStyle name="Normal 3 2 3 8 2 2 2" xfId="18048"/>
    <cellStyle name="Normal 3 2 3 8 2 2_Category Summary by LOB" xfId="18049"/>
    <cellStyle name="Normal 3 2 3 8 2 3" xfId="18050"/>
    <cellStyle name="Normal 3 2 3 8 2 3 2" xfId="18051"/>
    <cellStyle name="Normal 3 2 3 8 2 3_Category Summary by LOB" xfId="18052"/>
    <cellStyle name="Normal 3 2 3 8 2 4" xfId="18053"/>
    <cellStyle name="Normal 3 2 3 8 2 4 2" xfId="18054"/>
    <cellStyle name="Normal 3 2 3 8 2 4_Category Summary by LOB" xfId="18055"/>
    <cellStyle name="Normal 3 2 3 8 2 5" xfId="18056"/>
    <cellStyle name="Normal 3 2 3 8 2 5 2" xfId="18057"/>
    <cellStyle name="Normal 3 2 3 8 2 5_Category Summary by LOB" xfId="18058"/>
    <cellStyle name="Normal 3 2 3 8 2 6" xfId="18059"/>
    <cellStyle name="Normal 3 2 3 8 2 6 2" xfId="18060"/>
    <cellStyle name="Normal 3 2 3 8 2 6_Category Summary by LOB" xfId="18061"/>
    <cellStyle name="Normal 3 2 3 8 2 7" xfId="18062"/>
    <cellStyle name="Normal 3 2 3 8 2 7 2" xfId="18063"/>
    <cellStyle name="Normal 3 2 3 8 2 7_Category Summary by LOB" xfId="18064"/>
    <cellStyle name="Normal 3 2 3 8 2 8" xfId="18065"/>
    <cellStyle name="Normal 3 2 3 8 2 8 2" xfId="18066"/>
    <cellStyle name="Normal 3 2 3 8 2 8_Category Summary by LOB" xfId="18067"/>
    <cellStyle name="Normal 3 2 3 8 2 9" xfId="18068"/>
    <cellStyle name="Normal 3 2 3 8 2_Category Summary by LOB" xfId="18069"/>
    <cellStyle name="Normal 3 2 3 8 3" xfId="18070"/>
    <cellStyle name="Normal 3 2 3 8 3 2" xfId="18071"/>
    <cellStyle name="Normal 3 2 3 8 3 2 2" xfId="18072"/>
    <cellStyle name="Normal 3 2 3 8 3 2_Category Summary by LOB" xfId="18073"/>
    <cellStyle name="Normal 3 2 3 8 3 3" xfId="18074"/>
    <cellStyle name="Normal 3 2 3 8 3 3 2" xfId="18075"/>
    <cellStyle name="Normal 3 2 3 8 3 3_Category Summary by LOB" xfId="18076"/>
    <cellStyle name="Normal 3 2 3 8 3 4" xfId="18077"/>
    <cellStyle name="Normal 3 2 3 8 3 4 2" xfId="18078"/>
    <cellStyle name="Normal 3 2 3 8 3 4_Category Summary by LOB" xfId="18079"/>
    <cellStyle name="Normal 3 2 3 8 3 5" xfId="18080"/>
    <cellStyle name="Normal 3 2 3 8 3 5 2" xfId="18081"/>
    <cellStyle name="Normal 3 2 3 8 3 5_Category Summary by LOB" xfId="18082"/>
    <cellStyle name="Normal 3 2 3 8 3 6" xfId="18083"/>
    <cellStyle name="Normal 3 2 3 8 3 6 2" xfId="18084"/>
    <cellStyle name="Normal 3 2 3 8 3 6_Category Summary by LOB" xfId="18085"/>
    <cellStyle name="Normal 3 2 3 8 3 7" xfId="18086"/>
    <cellStyle name="Normal 3 2 3 8 3 7 2" xfId="18087"/>
    <cellStyle name="Normal 3 2 3 8 3 7_Category Summary by LOB" xfId="18088"/>
    <cellStyle name="Normal 3 2 3 8 3 8" xfId="18089"/>
    <cellStyle name="Normal 3 2 3 8 3 8 2" xfId="18090"/>
    <cellStyle name="Normal 3 2 3 8 3 8_Category Summary by LOB" xfId="18091"/>
    <cellStyle name="Normal 3 2 3 8 3 9" xfId="18092"/>
    <cellStyle name="Normal 3 2 3 8 3_Category Summary by LOB" xfId="18093"/>
    <cellStyle name="Normal 3 2 3 8 4" xfId="18094"/>
    <cellStyle name="Normal 3 2 3 8 4 2" xfId="18095"/>
    <cellStyle name="Normal 3 2 3 8 4_Category Summary by LOB" xfId="18096"/>
    <cellStyle name="Normal 3 2 3 8 5" xfId="18097"/>
    <cellStyle name="Normal 3 2 3 8 5 2" xfId="18098"/>
    <cellStyle name="Normal 3 2 3 8 5_Category Summary by LOB" xfId="18099"/>
    <cellStyle name="Normal 3 2 3 8 6" xfId="18100"/>
    <cellStyle name="Normal 3 2 3 8 6 2" xfId="18101"/>
    <cellStyle name="Normal 3 2 3 8 6_Category Summary by LOB" xfId="18102"/>
    <cellStyle name="Normal 3 2 3 8 7" xfId="18103"/>
    <cellStyle name="Normal 3 2 3 8 7 2" xfId="18104"/>
    <cellStyle name="Normal 3 2 3 8 7_Category Summary by LOB" xfId="18105"/>
    <cellStyle name="Normal 3 2 3 8 8" xfId="18106"/>
    <cellStyle name="Normal 3 2 3 8 8 2" xfId="18107"/>
    <cellStyle name="Normal 3 2 3 8 8_Category Summary by LOB" xfId="18108"/>
    <cellStyle name="Normal 3 2 3 8 9" xfId="18109"/>
    <cellStyle name="Normal 3 2 3 8 9 2" xfId="18110"/>
    <cellStyle name="Normal 3 2 3 8 9_Category Summary by LOB" xfId="18111"/>
    <cellStyle name="Normal 3 2 3 8_Category Summary by LOB" xfId="18112"/>
    <cellStyle name="Normal 3 2 3 9" xfId="18113"/>
    <cellStyle name="Normal 3 2 3 9 10" xfId="18114"/>
    <cellStyle name="Normal 3 2 3 9 10 2" xfId="18115"/>
    <cellStyle name="Normal 3 2 3 9 10_Category Summary by LOB" xfId="18116"/>
    <cellStyle name="Normal 3 2 3 9 11" xfId="18117"/>
    <cellStyle name="Normal 3 2 3 9 2" xfId="18118"/>
    <cellStyle name="Normal 3 2 3 9 2 2" xfId="18119"/>
    <cellStyle name="Normal 3 2 3 9 2 2 2" xfId="18120"/>
    <cellStyle name="Normal 3 2 3 9 2 2_Category Summary by LOB" xfId="18121"/>
    <cellStyle name="Normal 3 2 3 9 2 3" xfId="18122"/>
    <cellStyle name="Normal 3 2 3 9 2 3 2" xfId="18123"/>
    <cellStyle name="Normal 3 2 3 9 2 3_Category Summary by LOB" xfId="18124"/>
    <cellStyle name="Normal 3 2 3 9 2 4" xfId="18125"/>
    <cellStyle name="Normal 3 2 3 9 2 4 2" xfId="18126"/>
    <cellStyle name="Normal 3 2 3 9 2 4_Category Summary by LOB" xfId="18127"/>
    <cellStyle name="Normal 3 2 3 9 2 5" xfId="18128"/>
    <cellStyle name="Normal 3 2 3 9 2 5 2" xfId="18129"/>
    <cellStyle name="Normal 3 2 3 9 2 5_Category Summary by LOB" xfId="18130"/>
    <cellStyle name="Normal 3 2 3 9 2 6" xfId="18131"/>
    <cellStyle name="Normal 3 2 3 9 2 6 2" xfId="18132"/>
    <cellStyle name="Normal 3 2 3 9 2 6_Category Summary by LOB" xfId="18133"/>
    <cellStyle name="Normal 3 2 3 9 2 7" xfId="18134"/>
    <cellStyle name="Normal 3 2 3 9 2 7 2" xfId="18135"/>
    <cellStyle name="Normal 3 2 3 9 2 7_Category Summary by LOB" xfId="18136"/>
    <cellStyle name="Normal 3 2 3 9 2 8" xfId="18137"/>
    <cellStyle name="Normal 3 2 3 9 2 8 2" xfId="18138"/>
    <cellStyle name="Normal 3 2 3 9 2 8_Category Summary by LOB" xfId="18139"/>
    <cellStyle name="Normal 3 2 3 9 2 9" xfId="18140"/>
    <cellStyle name="Normal 3 2 3 9 2_Category Summary by LOB" xfId="18141"/>
    <cellStyle name="Normal 3 2 3 9 3" xfId="18142"/>
    <cellStyle name="Normal 3 2 3 9 3 2" xfId="18143"/>
    <cellStyle name="Normal 3 2 3 9 3 2 2" xfId="18144"/>
    <cellStyle name="Normal 3 2 3 9 3 2_Category Summary by LOB" xfId="18145"/>
    <cellStyle name="Normal 3 2 3 9 3 3" xfId="18146"/>
    <cellStyle name="Normal 3 2 3 9 3 3 2" xfId="18147"/>
    <cellStyle name="Normal 3 2 3 9 3 3_Category Summary by LOB" xfId="18148"/>
    <cellStyle name="Normal 3 2 3 9 3 4" xfId="18149"/>
    <cellStyle name="Normal 3 2 3 9 3 4 2" xfId="18150"/>
    <cellStyle name="Normal 3 2 3 9 3 4_Category Summary by LOB" xfId="18151"/>
    <cellStyle name="Normal 3 2 3 9 3 5" xfId="18152"/>
    <cellStyle name="Normal 3 2 3 9 3 5 2" xfId="18153"/>
    <cellStyle name="Normal 3 2 3 9 3 5_Category Summary by LOB" xfId="18154"/>
    <cellStyle name="Normal 3 2 3 9 3 6" xfId="18155"/>
    <cellStyle name="Normal 3 2 3 9 3 6 2" xfId="18156"/>
    <cellStyle name="Normal 3 2 3 9 3 6_Category Summary by LOB" xfId="18157"/>
    <cellStyle name="Normal 3 2 3 9 3 7" xfId="18158"/>
    <cellStyle name="Normal 3 2 3 9 3 7 2" xfId="18159"/>
    <cellStyle name="Normal 3 2 3 9 3 7_Category Summary by LOB" xfId="18160"/>
    <cellStyle name="Normal 3 2 3 9 3 8" xfId="18161"/>
    <cellStyle name="Normal 3 2 3 9 3 8 2" xfId="18162"/>
    <cellStyle name="Normal 3 2 3 9 3 8_Category Summary by LOB" xfId="18163"/>
    <cellStyle name="Normal 3 2 3 9 3 9" xfId="18164"/>
    <cellStyle name="Normal 3 2 3 9 3_Category Summary by LOB" xfId="18165"/>
    <cellStyle name="Normal 3 2 3 9 4" xfId="18166"/>
    <cellStyle name="Normal 3 2 3 9 4 2" xfId="18167"/>
    <cellStyle name="Normal 3 2 3 9 4_Category Summary by LOB" xfId="18168"/>
    <cellStyle name="Normal 3 2 3 9 5" xfId="18169"/>
    <cellStyle name="Normal 3 2 3 9 5 2" xfId="18170"/>
    <cellStyle name="Normal 3 2 3 9 5_Category Summary by LOB" xfId="18171"/>
    <cellStyle name="Normal 3 2 3 9 6" xfId="18172"/>
    <cellStyle name="Normal 3 2 3 9 6 2" xfId="18173"/>
    <cellStyle name="Normal 3 2 3 9 6_Category Summary by LOB" xfId="18174"/>
    <cellStyle name="Normal 3 2 3 9 7" xfId="18175"/>
    <cellStyle name="Normal 3 2 3 9 7 2" xfId="18176"/>
    <cellStyle name="Normal 3 2 3 9 7_Category Summary by LOB" xfId="18177"/>
    <cellStyle name="Normal 3 2 3 9 8" xfId="18178"/>
    <cellStyle name="Normal 3 2 3 9 8 2" xfId="18179"/>
    <cellStyle name="Normal 3 2 3 9 8_Category Summary by LOB" xfId="18180"/>
    <cellStyle name="Normal 3 2 3 9 9" xfId="18181"/>
    <cellStyle name="Normal 3 2 3 9 9 2" xfId="18182"/>
    <cellStyle name="Normal 3 2 3 9 9_Category Summary by LOB" xfId="18183"/>
    <cellStyle name="Normal 3 2 3 9_Category Summary by LOB" xfId="18184"/>
    <cellStyle name="Normal 3 2 3_Category Summary by LOB" xfId="18185"/>
    <cellStyle name="Normal 3 2 30" xfId="18186"/>
    <cellStyle name="Normal 3 2 30 2" xfId="18187"/>
    <cellStyle name="Normal 3 2 30 2 2" xfId="18188"/>
    <cellStyle name="Normal 3 2 30 2_Category Summary by LOB" xfId="18189"/>
    <cellStyle name="Normal 3 2 30 3" xfId="18190"/>
    <cellStyle name="Normal 3 2 30 3 2" xfId="18191"/>
    <cellStyle name="Normal 3 2 30 3_Category Summary by LOB" xfId="18192"/>
    <cellStyle name="Normal 3 2 30 4" xfId="18193"/>
    <cellStyle name="Normal 3 2 30 4 2" xfId="18194"/>
    <cellStyle name="Normal 3 2 30 4_Category Summary by LOB" xfId="18195"/>
    <cellStyle name="Normal 3 2 30 5" xfId="18196"/>
    <cellStyle name="Normal 3 2 30 5 2" xfId="18197"/>
    <cellStyle name="Normal 3 2 30 5_Category Summary by LOB" xfId="18198"/>
    <cellStyle name="Normal 3 2 30 6" xfId="18199"/>
    <cellStyle name="Normal 3 2 30 6 2" xfId="18200"/>
    <cellStyle name="Normal 3 2 30 6_Category Summary by LOB" xfId="18201"/>
    <cellStyle name="Normal 3 2 30 7" xfId="18202"/>
    <cellStyle name="Normal 3 2 30 7 2" xfId="18203"/>
    <cellStyle name="Normal 3 2 30 7_Category Summary by LOB" xfId="18204"/>
    <cellStyle name="Normal 3 2 30 8" xfId="18205"/>
    <cellStyle name="Normal 3 2 30 8 2" xfId="18206"/>
    <cellStyle name="Normal 3 2 30 8_Category Summary by LOB" xfId="18207"/>
    <cellStyle name="Normal 3 2 30 9" xfId="18208"/>
    <cellStyle name="Normal 3 2 30_Category Summary by LOB" xfId="18209"/>
    <cellStyle name="Normal 3 2 31" xfId="18210"/>
    <cellStyle name="Normal 3 2 31 2" xfId="18211"/>
    <cellStyle name="Normal 3 2 31 2 2" xfId="18212"/>
    <cellStyle name="Normal 3 2 31 2_Category Summary by LOB" xfId="18213"/>
    <cellStyle name="Normal 3 2 31 3" xfId="18214"/>
    <cellStyle name="Normal 3 2 31 3 2" xfId="18215"/>
    <cellStyle name="Normal 3 2 31 3_Category Summary by LOB" xfId="18216"/>
    <cellStyle name="Normal 3 2 31 4" xfId="18217"/>
    <cellStyle name="Normal 3 2 31 4 2" xfId="18218"/>
    <cellStyle name="Normal 3 2 31 4_Category Summary by LOB" xfId="18219"/>
    <cellStyle name="Normal 3 2 31 5" xfId="18220"/>
    <cellStyle name="Normal 3 2 31 5 2" xfId="18221"/>
    <cellStyle name="Normal 3 2 31 5_Category Summary by LOB" xfId="18222"/>
    <cellStyle name="Normal 3 2 31 6" xfId="18223"/>
    <cellStyle name="Normal 3 2 31 6 2" xfId="18224"/>
    <cellStyle name="Normal 3 2 31 6_Category Summary by LOB" xfId="18225"/>
    <cellStyle name="Normal 3 2 31 7" xfId="18226"/>
    <cellStyle name="Normal 3 2 31 7 2" xfId="18227"/>
    <cellStyle name="Normal 3 2 31 7_Category Summary by LOB" xfId="18228"/>
    <cellStyle name="Normal 3 2 31 8" xfId="18229"/>
    <cellStyle name="Normal 3 2 31 8 2" xfId="18230"/>
    <cellStyle name="Normal 3 2 31 8_Category Summary by LOB" xfId="18231"/>
    <cellStyle name="Normal 3 2 31 9" xfId="18232"/>
    <cellStyle name="Normal 3 2 31_Category Summary by LOB" xfId="18233"/>
    <cellStyle name="Normal 3 2 32" xfId="18234"/>
    <cellStyle name="Normal 3 2 32 2" xfId="18235"/>
    <cellStyle name="Normal 3 2 32 2 2" xfId="18236"/>
    <cellStyle name="Normal 3 2 32 2_Category Summary by LOB" xfId="18237"/>
    <cellStyle name="Normal 3 2 32 3" xfId="18238"/>
    <cellStyle name="Normal 3 2 32 3 2" xfId="18239"/>
    <cellStyle name="Normal 3 2 32 3_Category Summary by LOB" xfId="18240"/>
    <cellStyle name="Normal 3 2 32 4" xfId="18241"/>
    <cellStyle name="Normal 3 2 32 4 2" xfId="18242"/>
    <cellStyle name="Normal 3 2 32 4_Category Summary by LOB" xfId="18243"/>
    <cellStyle name="Normal 3 2 32 5" xfId="18244"/>
    <cellStyle name="Normal 3 2 32 5 2" xfId="18245"/>
    <cellStyle name="Normal 3 2 32 5_Category Summary by LOB" xfId="18246"/>
    <cellStyle name="Normal 3 2 32 6" xfId="18247"/>
    <cellStyle name="Normal 3 2 32 6 2" xfId="18248"/>
    <cellStyle name="Normal 3 2 32 6_Category Summary by LOB" xfId="18249"/>
    <cellStyle name="Normal 3 2 32 7" xfId="18250"/>
    <cellStyle name="Normal 3 2 32 7 2" xfId="18251"/>
    <cellStyle name="Normal 3 2 32 7_Category Summary by LOB" xfId="18252"/>
    <cellStyle name="Normal 3 2 32 8" xfId="18253"/>
    <cellStyle name="Normal 3 2 32 8 2" xfId="18254"/>
    <cellStyle name="Normal 3 2 32 8_Category Summary by LOB" xfId="18255"/>
    <cellStyle name="Normal 3 2 32 9" xfId="18256"/>
    <cellStyle name="Normal 3 2 32_Category Summary by LOB" xfId="18257"/>
    <cellStyle name="Normal 3 2 33" xfId="18258"/>
    <cellStyle name="Normal 3 2 33 2" xfId="18259"/>
    <cellStyle name="Normal 3 2 33 2 2" xfId="18260"/>
    <cellStyle name="Normal 3 2 33 2_Category Summary by LOB" xfId="18261"/>
    <cellStyle name="Normal 3 2 33 3" xfId="18262"/>
    <cellStyle name="Normal 3 2 33 3 2" xfId="18263"/>
    <cellStyle name="Normal 3 2 33 3_Category Summary by LOB" xfId="18264"/>
    <cellStyle name="Normal 3 2 33 4" xfId="18265"/>
    <cellStyle name="Normal 3 2 33 4 2" xfId="18266"/>
    <cellStyle name="Normal 3 2 33 4_Category Summary by LOB" xfId="18267"/>
    <cellStyle name="Normal 3 2 33 5" xfId="18268"/>
    <cellStyle name="Normal 3 2 33 5 2" xfId="18269"/>
    <cellStyle name="Normal 3 2 33 5_Category Summary by LOB" xfId="18270"/>
    <cellStyle name="Normal 3 2 33 6" xfId="18271"/>
    <cellStyle name="Normal 3 2 33 6 2" xfId="18272"/>
    <cellStyle name="Normal 3 2 33 6_Category Summary by LOB" xfId="18273"/>
    <cellStyle name="Normal 3 2 33 7" xfId="18274"/>
    <cellStyle name="Normal 3 2 33 7 2" xfId="18275"/>
    <cellStyle name="Normal 3 2 33 7_Category Summary by LOB" xfId="18276"/>
    <cellStyle name="Normal 3 2 33 8" xfId="18277"/>
    <cellStyle name="Normal 3 2 33 8 2" xfId="18278"/>
    <cellStyle name="Normal 3 2 33 8_Category Summary by LOB" xfId="18279"/>
    <cellStyle name="Normal 3 2 33 9" xfId="18280"/>
    <cellStyle name="Normal 3 2 33_Category Summary by LOB" xfId="18281"/>
    <cellStyle name="Normal 3 2 34" xfId="18282"/>
    <cellStyle name="Normal 3 2 34 2" xfId="18283"/>
    <cellStyle name="Normal 3 2 34 2 2" xfId="18284"/>
    <cellStyle name="Normal 3 2 34 2_Category Summary by LOB" xfId="18285"/>
    <cellStyle name="Normal 3 2 34 3" xfId="18286"/>
    <cellStyle name="Normal 3 2 34 3 2" xfId="18287"/>
    <cellStyle name="Normal 3 2 34 3_Category Summary by LOB" xfId="18288"/>
    <cellStyle name="Normal 3 2 34 4" xfId="18289"/>
    <cellStyle name="Normal 3 2 34 4 2" xfId="18290"/>
    <cellStyle name="Normal 3 2 34 4_Category Summary by LOB" xfId="18291"/>
    <cellStyle name="Normal 3 2 34 5" xfId="18292"/>
    <cellStyle name="Normal 3 2 34 5 2" xfId="18293"/>
    <cellStyle name="Normal 3 2 34 5_Category Summary by LOB" xfId="18294"/>
    <cellStyle name="Normal 3 2 34 6" xfId="18295"/>
    <cellStyle name="Normal 3 2 34 6 2" xfId="18296"/>
    <cellStyle name="Normal 3 2 34 6_Category Summary by LOB" xfId="18297"/>
    <cellStyle name="Normal 3 2 34 7" xfId="18298"/>
    <cellStyle name="Normal 3 2 34 7 2" xfId="18299"/>
    <cellStyle name="Normal 3 2 34 7_Category Summary by LOB" xfId="18300"/>
    <cellStyle name="Normal 3 2 34 8" xfId="18301"/>
    <cellStyle name="Normal 3 2 34 8 2" xfId="18302"/>
    <cellStyle name="Normal 3 2 34 8_Category Summary by LOB" xfId="18303"/>
    <cellStyle name="Normal 3 2 34 9" xfId="18304"/>
    <cellStyle name="Normal 3 2 34_Category Summary by LOB" xfId="18305"/>
    <cellStyle name="Normal 3 2 35" xfId="18306"/>
    <cellStyle name="Normal 3 2 35 2" xfId="18307"/>
    <cellStyle name="Normal 3 2 35 2 2" xfId="18308"/>
    <cellStyle name="Normal 3 2 35 2_Category Summary by LOB" xfId="18309"/>
    <cellStyle name="Normal 3 2 35 3" xfId="18310"/>
    <cellStyle name="Normal 3 2 35 3 2" xfId="18311"/>
    <cellStyle name="Normal 3 2 35 3_Category Summary by LOB" xfId="18312"/>
    <cellStyle name="Normal 3 2 35 4" xfId="18313"/>
    <cellStyle name="Normal 3 2 35 4 2" xfId="18314"/>
    <cellStyle name="Normal 3 2 35 4_Category Summary by LOB" xfId="18315"/>
    <cellStyle name="Normal 3 2 35 5" xfId="18316"/>
    <cellStyle name="Normal 3 2 35 5 2" xfId="18317"/>
    <cellStyle name="Normal 3 2 35 5_Category Summary by LOB" xfId="18318"/>
    <cellStyle name="Normal 3 2 35 6" xfId="18319"/>
    <cellStyle name="Normal 3 2 35 6 2" xfId="18320"/>
    <cellStyle name="Normal 3 2 35 6_Category Summary by LOB" xfId="18321"/>
    <cellStyle name="Normal 3 2 35 7" xfId="18322"/>
    <cellStyle name="Normal 3 2 35 7 2" xfId="18323"/>
    <cellStyle name="Normal 3 2 35 7_Category Summary by LOB" xfId="18324"/>
    <cellStyle name="Normal 3 2 35 8" xfId="18325"/>
    <cellStyle name="Normal 3 2 35 8 2" xfId="18326"/>
    <cellStyle name="Normal 3 2 35 8_Category Summary by LOB" xfId="18327"/>
    <cellStyle name="Normal 3 2 35 9" xfId="18328"/>
    <cellStyle name="Normal 3 2 35_Category Summary by LOB" xfId="18329"/>
    <cellStyle name="Normal 3 2 36" xfId="18330"/>
    <cellStyle name="Normal 3 2 36 2" xfId="18331"/>
    <cellStyle name="Normal 3 2 36 2 2" xfId="18332"/>
    <cellStyle name="Normal 3 2 36 2_Category Summary by LOB" xfId="18333"/>
    <cellStyle name="Normal 3 2 36 3" xfId="18334"/>
    <cellStyle name="Normal 3 2 36 3 2" xfId="18335"/>
    <cellStyle name="Normal 3 2 36 3_Category Summary by LOB" xfId="18336"/>
    <cellStyle name="Normal 3 2 36 4" xfId="18337"/>
    <cellStyle name="Normal 3 2 36 4 2" xfId="18338"/>
    <cellStyle name="Normal 3 2 36 4_Category Summary by LOB" xfId="18339"/>
    <cellStyle name="Normal 3 2 36 5" xfId="18340"/>
    <cellStyle name="Normal 3 2 36 5 2" xfId="18341"/>
    <cellStyle name="Normal 3 2 36 5_Category Summary by LOB" xfId="18342"/>
    <cellStyle name="Normal 3 2 36 6" xfId="18343"/>
    <cellStyle name="Normal 3 2 36 6 2" xfId="18344"/>
    <cellStyle name="Normal 3 2 36 6_Category Summary by LOB" xfId="18345"/>
    <cellStyle name="Normal 3 2 36 7" xfId="18346"/>
    <cellStyle name="Normal 3 2 36 7 2" xfId="18347"/>
    <cellStyle name="Normal 3 2 36 7_Category Summary by LOB" xfId="18348"/>
    <cellStyle name="Normal 3 2 36 8" xfId="18349"/>
    <cellStyle name="Normal 3 2 36 8 2" xfId="18350"/>
    <cellStyle name="Normal 3 2 36 8_Category Summary by LOB" xfId="18351"/>
    <cellStyle name="Normal 3 2 36 9" xfId="18352"/>
    <cellStyle name="Normal 3 2 36_Category Summary by LOB" xfId="18353"/>
    <cellStyle name="Normal 3 2 37" xfId="18354"/>
    <cellStyle name="Normal 3 2 37 2" xfId="18355"/>
    <cellStyle name="Normal 3 2 37 2 2" xfId="18356"/>
    <cellStyle name="Normal 3 2 37 2_Category Summary by LOB" xfId="18357"/>
    <cellStyle name="Normal 3 2 37 3" xfId="18358"/>
    <cellStyle name="Normal 3 2 37 3 2" xfId="18359"/>
    <cellStyle name="Normal 3 2 37 3_Category Summary by LOB" xfId="18360"/>
    <cellStyle name="Normal 3 2 37 4" xfId="18361"/>
    <cellStyle name="Normal 3 2 37 4 2" xfId="18362"/>
    <cellStyle name="Normal 3 2 37 4_Category Summary by LOB" xfId="18363"/>
    <cellStyle name="Normal 3 2 37 5" xfId="18364"/>
    <cellStyle name="Normal 3 2 37 5 2" xfId="18365"/>
    <cellStyle name="Normal 3 2 37 5_Category Summary by LOB" xfId="18366"/>
    <cellStyle name="Normal 3 2 37 6" xfId="18367"/>
    <cellStyle name="Normal 3 2 37 6 2" xfId="18368"/>
    <cellStyle name="Normal 3 2 37 6_Category Summary by LOB" xfId="18369"/>
    <cellStyle name="Normal 3 2 37 7" xfId="18370"/>
    <cellStyle name="Normal 3 2 37 7 2" xfId="18371"/>
    <cellStyle name="Normal 3 2 37 7_Category Summary by LOB" xfId="18372"/>
    <cellStyle name="Normal 3 2 37 8" xfId="18373"/>
    <cellStyle name="Normal 3 2 37 8 2" xfId="18374"/>
    <cellStyle name="Normal 3 2 37 8_Category Summary by LOB" xfId="18375"/>
    <cellStyle name="Normal 3 2 37 9" xfId="18376"/>
    <cellStyle name="Normal 3 2 37_Category Summary by LOB" xfId="18377"/>
    <cellStyle name="Normal 3 2 38" xfId="18378"/>
    <cellStyle name="Normal 3 2 38 2" xfId="18379"/>
    <cellStyle name="Normal 3 2 38 2 2" xfId="18380"/>
    <cellStyle name="Normal 3 2 38 2_Category Summary by LOB" xfId="18381"/>
    <cellStyle name="Normal 3 2 38 3" xfId="18382"/>
    <cellStyle name="Normal 3 2 38 3 2" xfId="18383"/>
    <cellStyle name="Normal 3 2 38 3_Category Summary by LOB" xfId="18384"/>
    <cellStyle name="Normal 3 2 38 4" xfId="18385"/>
    <cellStyle name="Normal 3 2 38 4 2" xfId="18386"/>
    <cellStyle name="Normal 3 2 38 4_Category Summary by LOB" xfId="18387"/>
    <cellStyle name="Normal 3 2 38 5" xfId="18388"/>
    <cellStyle name="Normal 3 2 38 5 2" xfId="18389"/>
    <cellStyle name="Normal 3 2 38 5_Category Summary by LOB" xfId="18390"/>
    <cellStyle name="Normal 3 2 38 6" xfId="18391"/>
    <cellStyle name="Normal 3 2 38 6 2" xfId="18392"/>
    <cellStyle name="Normal 3 2 38 6_Category Summary by LOB" xfId="18393"/>
    <cellStyle name="Normal 3 2 38 7" xfId="18394"/>
    <cellStyle name="Normal 3 2 38 7 2" xfId="18395"/>
    <cellStyle name="Normal 3 2 38 7_Category Summary by LOB" xfId="18396"/>
    <cellStyle name="Normal 3 2 38 8" xfId="18397"/>
    <cellStyle name="Normal 3 2 38 8 2" xfId="18398"/>
    <cellStyle name="Normal 3 2 38 8_Category Summary by LOB" xfId="18399"/>
    <cellStyle name="Normal 3 2 38 9" xfId="18400"/>
    <cellStyle name="Normal 3 2 38_Category Summary by LOB" xfId="18401"/>
    <cellStyle name="Normal 3 2 39" xfId="18402"/>
    <cellStyle name="Normal 3 2 39 2" xfId="18403"/>
    <cellStyle name="Normal 3 2 39 2 2" xfId="18404"/>
    <cellStyle name="Normal 3 2 39 2_Category Summary by LOB" xfId="18405"/>
    <cellStyle name="Normal 3 2 39 3" xfId="18406"/>
    <cellStyle name="Normal 3 2 39 3 2" xfId="18407"/>
    <cellStyle name="Normal 3 2 39 3_Category Summary by LOB" xfId="18408"/>
    <cellStyle name="Normal 3 2 39 4" xfId="18409"/>
    <cellStyle name="Normal 3 2 39 4 2" xfId="18410"/>
    <cellStyle name="Normal 3 2 39 4_Category Summary by LOB" xfId="18411"/>
    <cellStyle name="Normal 3 2 39 5" xfId="18412"/>
    <cellStyle name="Normal 3 2 39 5 2" xfId="18413"/>
    <cellStyle name="Normal 3 2 39 5_Category Summary by LOB" xfId="18414"/>
    <cellStyle name="Normal 3 2 39 6" xfId="18415"/>
    <cellStyle name="Normal 3 2 39 6 2" xfId="18416"/>
    <cellStyle name="Normal 3 2 39 6_Category Summary by LOB" xfId="18417"/>
    <cellStyle name="Normal 3 2 39 7" xfId="18418"/>
    <cellStyle name="Normal 3 2 39 7 2" xfId="18419"/>
    <cellStyle name="Normal 3 2 39 7_Category Summary by LOB" xfId="18420"/>
    <cellStyle name="Normal 3 2 39 8" xfId="18421"/>
    <cellStyle name="Normal 3 2 39 8 2" xfId="18422"/>
    <cellStyle name="Normal 3 2 39 8_Category Summary by LOB" xfId="18423"/>
    <cellStyle name="Normal 3 2 39 9" xfId="18424"/>
    <cellStyle name="Normal 3 2 39_Category Summary by LOB" xfId="18425"/>
    <cellStyle name="Normal 3 2 4" xfId="18426"/>
    <cellStyle name="Normal 3 2 4 10" xfId="18427"/>
    <cellStyle name="Normal 3 2 4 10 2" xfId="18428"/>
    <cellStyle name="Normal 3 2 4 10_Category Summary by LOB" xfId="18429"/>
    <cellStyle name="Normal 3 2 4 11" xfId="18430"/>
    <cellStyle name="Normal 3 2 4 2" xfId="18431"/>
    <cellStyle name="Normal 3 2 4 2 2" xfId="18432"/>
    <cellStyle name="Normal 3 2 4 2 2 2" xfId="18433"/>
    <cellStyle name="Normal 3 2 4 2 2_Category Summary by LOB" xfId="18434"/>
    <cellStyle name="Normal 3 2 4 2 3" xfId="18435"/>
    <cellStyle name="Normal 3 2 4 2 3 2" xfId="18436"/>
    <cellStyle name="Normal 3 2 4 2 3_Category Summary by LOB" xfId="18437"/>
    <cellStyle name="Normal 3 2 4 2 4" xfId="18438"/>
    <cellStyle name="Normal 3 2 4 2 4 2" xfId="18439"/>
    <cellStyle name="Normal 3 2 4 2 4_Category Summary by LOB" xfId="18440"/>
    <cellStyle name="Normal 3 2 4 2 5" xfId="18441"/>
    <cellStyle name="Normal 3 2 4 2 5 2" xfId="18442"/>
    <cellStyle name="Normal 3 2 4 2 5_Category Summary by LOB" xfId="18443"/>
    <cellStyle name="Normal 3 2 4 2 6" xfId="18444"/>
    <cellStyle name="Normal 3 2 4 2 6 2" xfId="18445"/>
    <cellStyle name="Normal 3 2 4 2 6_Category Summary by LOB" xfId="18446"/>
    <cellStyle name="Normal 3 2 4 2 7" xfId="18447"/>
    <cellStyle name="Normal 3 2 4 2 7 2" xfId="18448"/>
    <cellStyle name="Normal 3 2 4 2 7_Category Summary by LOB" xfId="18449"/>
    <cellStyle name="Normal 3 2 4 2 8" xfId="18450"/>
    <cellStyle name="Normal 3 2 4 2 8 2" xfId="18451"/>
    <cellStyle name="Normal 3 2 4 2 8_Category Summary by LOB" xfId="18452"/>
    <cellStyle name="Normal 3 2 4 2 9" xfId="18453"/>
    <cellStyle name="Normal 3 2 4 2_Category Summary by LOB" xfId="18454"/>
    <cellStyle name="Normal 3 2 4 3" xfId="18455"/>
    <cellStyle name="Normal 3 2 4 3 2" xfId="18456"/>
    <cellStyle name="Normal 3 2 4 3 2 2" xfId="18457"/>
    <cellStyle name="Normal 3 2 4 3 2_Category Summary by LOB" xfId="18458"/>
    <cellStyle name="Normal 3 2 4 3 3" xfId="18459"/>
    <cellStyle name="Normal 3 2 4 3 3 2" xfId="18460"/>
    <cellStyle name="Normal 3 2 4 3 3_Category Summary by LOB" xfId="18461"/>
    <cellStyle name="Normal 3 2 4 3 4" xfId="18462"/>
    <cellStyle name="Normal 3 2 4 3 4 2" xfId="18463"/>
    <cellStyle name="Normal 3 2 4 3 4_Category Summary by LOB" xfId="18464"/>
    <cellStyle name="Normal 3 2 4 3 5" xfId="18465"/>
    <cellStyle name="Normal 3 2 4 3 5 2" xfId="18466"/>
    <cellStyle name="Normal 3 2 4 3 5_Category Summary by LOB" xfId="18467"/>
    <cellStyle name="Normal 3 2 4 3 6" xfId="18468"/>
    <cellStyle name="Normal 3 2 4 3 6 2" xfId="18469"/>
    <cellStyle name="Normal 3 2 4 3 6_Category Summary by LOB" xfId="18470"/>
    <cellStyle name="Normal 3 2 4 3 7" xfId="18471"/>
    <cellStyle name="Normal 3 2 4 3 7 2" xfId="18472"/>
    <cellStyle name="Normal 3 2 4 3 7_Category Summary by LOB" xfId="18473"/>
    <cellStyle name="Normal 3 2 4 3 8" xfId="18474"/>
    <cellStyle name="Normal 3 2 4 3 8 2" xfId="18475"/>
    <cellStyle name="Normal 3 2 4 3 8_Category Summary by LOB" xfId="18476"/>
    <cellStyle name="Normal 3 2 4 3 9" xfId="18477"/>
    <cellStyle name="Normal 3 2 4 3_Category Summary by LOB" xfId="18478"/>
    <cellStyle name="Normal 3 2 4 4" xfId="18479"/>
    <cellStyle name="Normal 3 2 4 4 2" xfId="18480"/>
    <cellStyle name="Normal 3 2 4 4_Category Summary by LOB" xfId="18481"/>
    <cellStyle name="Normal 3 2 4 5" xfId="18482"/>
    <cellStyle name="Normal 3 2 4 5 2" xfId="18483"/>
    <cellStyle name="Normal 3 2 4 5_Category Summary by LOB" xfId="18484"/>
    <cellStyle name="Normal 3 2 4 6" xfId="18485"/>
    <cellStyle name="Normal 3 2 4 6 2" xfId="18486"/>
    <cellStyle name="Normal 3 2 4 6_Category Summary by LOB" xfId="18487"/>
    <cellStyle name="Normal 3 2 4 7" xfId="18488"/>
    <cellStyle name="Normal 3 2 4 7 2" xfId="18489"/>
    <cellStyle name="Normal 3 2 4 7_Category Summary by LOB" xfId="18490"/>
    <cellStyle name="Normal 3 2 4 8" xfId="18491"/>
    <cellStyle name="Normal 3 2 4 8 2" xfId="18492"/>
    <cellStyle name="Normal 3 2 4 8_Category Summary by LOB" xfId="18493"/>
    <cellStyle name="Normal 3 2 4 9" xfId="18494"/>
    <cellStyle name="Normal 3 2 4 9 2" xfId="18495"/>
    <cellStyle name="Normal 3 2 4 9_Category Summary by LOB" xfId="18496"/>
    <cellStyle name="Normal 3 2 4_Category Summary by LOB" xfId="18497"/>
    <cellStyle name="Normal 3 2 40" xfId="18498"/>
    <cellStyle name="Normal 3 2 40 2" xfId="18499"/>
    <cellStyle name="Normal 3 2 40 2 2" xfId="18500"/>
    <cellStyle name="Normal 3 2 40 2_Category Summary by LOB" xfId="18501"/>
    <cellStyle name="Normal 3 2 40 3" xfId="18502"/>
    <cellStyle name="Normal 3 2 40 3 2" xfId="18503"/>
    <cellStyle name="Normal 3 2 40 3_Category Summary by LOB" xfId="18504"/>
    <cellStyle name="Normal 3 2 40 4" xfId="18505"/>
    <cellStyle name="Normal 3 2 40 4 2" xfId="18506"/>
    <cellStyle name="Normal 3 2 40 4_Category Summary by LOB" xfId="18507"/>
    <cellStyle name="Normal 3 2 40 5" xfId="18508"/>
    <cellStyle name="Normal 3 2 40 5 2" xfId="18509"/>
    <cellStyle name="Normal 3 2 40 5_Category Summary by LOB" xfId="18510"/>
    <cellStyle name="Normal 3 2 40 6" xfId="18511"/>
    <cellStyle name="Normal 3 2 40 6 2" xfId="18512"/>
    <cellStyle name="Normal 3 2 40 6_Category Summary by LOB" xfId="18513"/>
    <cellStyle name="Normal 3 2 40 7" xfId="18514"/>
    <cellStyle name="Normal 3 2 40 7 2" xfId="18515"/>
    <cellStyle name="Normal 3 2 40 7_Category Summary by LOB" xfId="18516"/>
    <cellStyle name="Normal 3 2 40 8" xfId="18517"/>
    <cellStyle name="Normal 3 2 40 8 2" xfId="18518"/>
    <cellStyle name="Normal 3 2 40 8_Category Summary by LOB" xfId="18519"/>
    <cellStyle name="Normal 3 2 40 9" xfId="18520"/>
    <cellStyle name="Normal 3 2 40_Category Summary by LOB" xfId="18521"/>
    <cellStyle name="Normal 3 2 41" xfId="18522"/>
    <cellStyle name="Normal 3 2 42" xfId="18523"/>
    <cellStyle name="Normal 3 2 42 2" xfId="18524"/>
    <cellStyle name="Normal 3 2 42_Category Summary by LOB" xfId="18525"/>
    <cellStyle name="Normal 3 2 43" xfId="18526"/>
    <cellStyle name="Normal 3 2 43 2" xfId="18527"/>
    <cellStyle name="Normal 3 2 43_Category Summary by LOB" xfId="18528"/>
    <cellStyle name="Normal 3 2 44" xfId="18529"/>
    <cellStyle name="Normal 3 2 44 2" xfId="18530"/>
    <cellStyle name="Normal 3 2 44_Category Summary by LOB" xfId="18531"/>
    <cellStyle name="Normal 3 2 45" xfId="18532"/>
    <cellStyle name="Normal 3 2 45 2" xfId="18533"/>
    <cellStyle name="Normal 3 2 45_Category Summary by LOB" xfId="18534"/>
    <cellStyle name="Normal 3 2 46" xfId="18535"/>
    <cellStyle name="Normal 3 2 46 2" xfId="18536"/>
    <cellStyle name="Normal 3 2 46_Category Summary by LOB" xfId="18537"/>
    <cellStyle name="Normal 3 2 47" xfId="18538"/>
    <cellStyle name="Normal 3 2 47 2" xfId="18539"/>
    <cellStyle name="Normal 3 2 47_Category Summary by LOB" xfId="18540"/>
    <cellStyle name="Normal 3 2 48" xfId="18541"/>
    <cellStyle name="Normal 3 2 49" xfId="18542"/>
    <cellStyle name="Normal 3 2 5" xfId="18543"/>
    <cellStyle name="Normal 3 2 5 10" xfId="18544"/>
    <cellStyle name="Normal 3 2 5 10 2" xfId="18545"/>
    <cellStyle name="Normal 3 2 5 10_Category Summary by LOB" xfId="18546"/>
    <cellStyle name="Normal 3 2 5 11" xfId="18547"/>
    <cellStyle name="Normal 3 2 5 2" xfId="18548"/>
    <cellStyle name="Normal 3 2 5 2 2" xfId="18549"/>
    <cellStyle name="Normal 3 2 5 2 2 2" xfId="18550"/>
    <cellStyle name="Normal 3 2 5 2 2_Category Summary by LOB" xfId="18551"/>
    <cellStyle name="Normal 3 2 5 2 3" xfId="18552"/>
    <cellStyle name="Normal 3 2 5 2 3 2" xfId="18553"/>
    <cellStyle name="Normal 3 2 5 2 3_Category Summary by LOB" xfId="18554"/>
    <cellStyle name="Normal 3 2 5 2 4" xfId="18555"/>
    <cellStyle name="Normal 3 2 5 2 4 2" xfId="18556"/>
    <cellStyle name="Normal 3 2 5 2 4_Category Summary by LOB" xfId="18557"/>
    <cellStyle name="Normal 3 2 5 2 5" xfId="18558"/>
    <cellStyle name="Normal 3 2 5 2 5 2" xfId="18559"/>
    <cellStyle name="Normal 3 2 5 2 5_Category Summary by LOB" xfId="18560"/>
    <cellStyle name="Normal 3 2 5 2 6" xfId="18561"/>
    <cellStyle name="Normal 3 2 5 2 6 2" xfId="18562"/>
    <cellStyle name="Normal 3 2 5 2 6_Category Summary by LOB" xfId="18563"/>
    <cellStyle name="Normal 3 2 5 2 7" xfId="18564"/>
    <cellStyle name="Normal 3 2 5 2 7 2" xfId="18565"/>
    <cellStyle name="Normal 3 2 5 2 7_Category Summary by LOB" xfId="18566"/>
    <cellStyle name="Normal 3 2 5 2 8" xfId="18567"/>
    <cellStyle name="Normal 3 2 5 2 8 2" xfId="18568"/>
    <cellStyle name="Normal 3 2 5 2 8_Category Summary by LOB" xfId="18569"/>
    <cellStyle name="Normal 3 2 5 2 9" xfId="18570"/>
    <cellStyle name="Normal 3 2 5 2_Category Summary by LOB" xfId="18571"/>
    <cellStyle name="Normal 3 2 5 3" xfId="18572"/>
    <cellStyle name="Normal 3 2 5 3 2" xfId="18573"/>
    <cellStyle name="Normal 3 2 5 3 2 2" xfId="18574"/>
    <cellStyle name="Normal 3 2 5 3 2_Category Summary by LOB" xfId="18575"/>
    <cellStyle name="Normal 3 2 5 3 3" xfId="18576"/>
    <cellStyle name="Normal 3 2 5 3 3 2" xfId="18577"/>
    <cellStyle name="Normal 3 2 5 3 3_Category Summary by LOB" xfId="18578"/>
    <cellStyle name="Normal 3 2 5 3 4" xfId="18579"/>
    <cellStyle name="Normal 3 2 5 3 4 2" xfId="18580"/>
    <cellStyle name="Normal 3 2 5 3 4_Category Summary by LOB" xfId="18581"/>
    <cellStyle name="Normal 3 2 5 3 5" xfId="18582"/>
    <cellStyle name="Normal 3 2 5 3 5 2" xfId="18583"/>
    <cellStyle name="Normal 3 2 5 3 5_Category Summary by LOB" xfId="18584"/>
    <cellStyle name="Normal 3 2 5 3 6" xfId="18585"/>
    <cellStyle name="Normal 3 2 5 3 6 2" xfId="18586"/>
    <cellStyle name="Normal 3 2 5 3 6_Category Summary by LOB" xfId="18587"/>
    <cellStyle name="Normal 3 2 5 3 7" xfId="18588"/>
    <cellStyle name="Normal 3 2 5 3 7 2" xfId="18589"/>
    <cellStyle name="Normal 3 2 5 3 7_Category Summary by LOB" xfId="18590"/>
    <cellStyle name="Normal 3 2 5 3 8" xfId="18591"/>
    <cellStyle name="Normal 3 2 5 3 8 2" xfId="18592"/>
    <cellStyle name="Normal 3 2 5 3 8_Category Summary by LOB" xfId="18593"/>
    <cellStyle name="Normal 3 2 5 3 9" xfId="18594"/>
    <cellStyle name="Normal 3 2 5 3_Category Summary by LOB" xfId="18595"/>
    <cellStyle name="Normal 3 2 5 4" xfId="18596"/>
    <cellStyle name="Normal 3 2 5 4 2" xfId="18597"/>
    <cellStyle name="Normal 3 2 5 4_Category Summary by LOB" xfId="18598"/>
    <cellStyle name="Normal 3 2 5 5" xfId="18599"/>
    <cellStyle name="Normal 3 2 5 5 2" xfId="18600"/>
    <cellStyle name="Normal 3 2 5 5_Category Summary by LOB" xfId="18601"/>
    <cellStyle name="Normal 3 2 5 6" xfId="18602"/>
    <cellStyle name="Normal 3 2 5 6 2" xfId="18603"/>
    <cellStyle name="Normal 3 2 5 6_Category Summary by LOB" xfId="18604"/>
    <cellStyle name="Normal 3 2 5 7" xfId="18605"/>
    <cellStyle name="Normal 3 2 5 7 2" xfId="18606"/>
    <cellStyle name="Normal 3 2 5 7_Category Summary by LOB" xfId="18607"/>
    <cellStyle name="Normal 3 2 5 8" xfId="18608"/>
    <cellStyle name="Normal 3 2 5 8 2" xfId="18609"/>
    <cellStyle name="Normal 3 2 5 8_Category Summary by LOB" xfId="18610"/>
    <cellStyle name="Normal 3 2 5 9" xfId="18611"/>
    <cellStyle name="Normal 3 2 5 9 2" xfId="18612"/>
    <cellStyle name="Normal 3 2 5 9_Category Summary by LOB" xfId="18613"/>
    <cellStyle name="Normal 3 2 5_Category Summary by LOB" xfId="18614"/>
    <cellStyle name="Normal 3 2 50" xfId="18615"/>
    <cellStyle name="Normal 3 2 51" xfId="18616"/>
    <cellStyle name="Normal 3 2 52" xfId="18617"/>
    <cellStyle name="Normal 3 2 6" xfId="18618"/>
    <cellStyle name="Normal 3 2 6 10" xfId="18619"/>
    <cellStyle name="Normal 3 2 6 10 2" xfId="18620"/>
    <cellStyle name="Normal 3 2 6 10_Category Summary by LOB" xfId="18621"/>
    <cellStyle name="Normal 3 2 6 11" xfId="18622"/>
    <cellStyle name="Normal 3 2 6 2" xfId="18623"/>
    <cellStyle name="Normal 3 2 6 2 2" xfId="18624"/>
    <cellStyle name="Normal 3 2 6 2 2 2" xfId="18625"/>
    <cellStyle name="Normal 3 2 6 2 2_Category Summary by LOB" xfId="18626"/>
    <cellStyle name="Normal 3 2 6 2 3" xfId="18627"/>
    <cellStyle name="Normal 3 2 6 2 3 2" xfId="18628"/>
    <cellStyle name="Normal 3 2 6 2 3_Category Summary by LOB" xfId="18629"/>
    <cellStyle name="Normal 3 2 6 2 4" xfId="18630"/>
    <cellStyle name="Normal 3 2 6 2 4 2" xfId="18631"/>
    <cellStyle name="Normal 3 2 6 2 4_Category Summary by LOB" xfId="18632"/>
    <cellStyle name="Normal 3 2 6 2 5" xfId="18633"/>
    <cellStyle name="Normal 3 2 6 2 5 2" xfId="18634"/>
    <cellStyle name="Normal 3 2 6 2 5_Category Summary by LOB" xfId="18635"/>
    <cellStyle name="Normal 3 2 6 2 6" xfId="18636"/>
    <cellStyle name="Normal 3 2 6 2 6 2" xfId="18637"/>
    <cellStyle name="Normal 3 2 6 2 6_Category Summary by LOB" xfId="18638"/>
    <cellStyle name="Normal 3 2 6 2 7" xfId="18639"/>
    <cellStyle name="Normal 3 2 6 2 7 2" xfId="18640"/>
    <cellStyle name="Normal 3 2 6 2 7_Category Summary by LOB" xfId="18641"/>
    <cellStyle name="Normal 3 2 6 2 8" xfId="18642"/>
    <cellStyle name="Normal 3 2 6 2 8 2" xfId="18643"/>
    <cellStyle name="Normal 3 2 6 2 8_Category Summary by LOB" xfId="18644"/>
    <cellStyle name="Normal 3 2 6 2 9" xfId="18645"/>
    <cellStyle name="Normal 3 2 6 2_Category Summary by LOB" xfId="18646"/>
    <cellStyle name="Normal 3 2 6 3" xfId="18647"/>
    <cellStyle name="Normal 3 2 6 3 2" xfId="18648"/>
    <cellStyle name="Normal 3 2 6 3 2 2" xfId="18649"/>
    <cellStyle name="Normal 3 2 6 3 2_Category Summary by LOB" xfId="18650"/>
    <cellStyle name="Normal 3 2 6 3 3" xfId="18651"/>
    <cellStyle name="Normal 3 2 6 3 3 2" xfId="18652"/>
    <cellStyle name="Normal 3 2 6 3 3_Category Summary by LOB" xfId="18653"/>
    <cellStyle name="Normal 3 2 6 3 4" xfId="18654"/>
    <cellStyle name="Normal 3 2 6 3 4 2" xfId="18655"/>
    <cellStyle name="Normal 3 2 6 3 4_Category Summary by LOB" xfId="18656"/>
    <cellStyle name="Normal 3 2 6 3 5" xfId="18657"/>
    <cellStyle name="Normal 3 2 6 3 5 2" xfId="18658"/>
    <cellStyle name="Normal 3 2 6 3 5_Category Summary by LOB" xfId="18659"/>
    <cellStyle name="Normal 3 2 6 3 6" xfId="18660"/>
    <cellStyle name="Normal 3 2 6 3 6 2" xfId="18661"/>
    <cellStyle name="Normal 3 2 6 3 6_Category Summary by LOB" xfId="18662"/>
    <cellStyle name="Normal 3 2 6 3 7" xfId="18663"/>
    <cellStyle name="Normal 3 2 6 3 7 2" xfId="18664"/>
    <cellStyle name="Normal 3 2 6 3 7_Category Summary by LOB" xfId="18665"/>
    <cellStyle name="Normal 3 2 6 3 8" xfId="18666"/>
    <cellStyle name="Normal 3 2 6 3 8 2" xfId="18667"/>
    <cellStyle name="Normal 3 2 6 3 8_Category Summary by LOB" xfId="18668"/>
    <cellStyle name="Normal 3 2 6 3 9" xfId="18669"/>
    <cellStyle name="Normal 3 2 6 3_Category Summary by LOB" xfId="18670"/>
    <cellStyle name="Normal 3 2 6 4" xfId="18671"/>
    <cellStyle name="Normal 3 2 6 4 2" xfId="18672"/>
    <cellStyle name="Normal 3 2 6 4_Category Summary by LOB" xfId="18673"/>
    <cellStyle name="Normal 3 2 6 5" xfId="18674"/>
    <cellStyle name="Normal 3 2 6 5 2" xfId="18675"/>
    <cellStyle name="Normal 3 2 6 5_Category Summary by LOB" xfId="18676"/>
    <cellStyle name="Normal 3 2 6 6" xfId="18677"/>
    <cellStyle name="Normal 3 2 6 6 2" xfId="18678"/>
    <cellStyle name="Normal 3 2 6 6_Category Summary by LOB" xfId="18679"/>
    <cellStyle name="Normal 3 2 6 7" xfId="18680"/>
    <cellStyle name="Normal 3 2 6 7 2" xfId="18681"/>
    <cellStyle name="Normal 3 2 6 7_Category Summary by LOB" xfId="18682"/>
    <cellStyle name="Normal 3 2 6 8" xfId="18683"/>
    <cellStyle name="Normal 3 2 6 8 2" xfId="18684"/>
    <cellStyle name="Normal 3 2 6 8_Category Summary by LOB" xfId="18685"/>
    <cellStyle name="Normal 3 2 6 9" xfId="18686"/>
    <cellStyle name="Normal 3 2 6 9 2" xfId="18687"/>
    <cellStyle name="Normal 3 2 6 9_Category Summary by LOB" xfId="18688"/>
    <cellStyle name="Normal 3 2 6_Category Summary by LOB" xfId="18689"/>
    <cellStyle name="Normal 3 2 7" xfId="18690"/>
    <cellStyle name="Normal 3 2 7 10" xfId="18691"/>
    <cellStyle name="Normal 3 2 7 10 2" xfId="18692"/>
    <cellStyle name="Normal 3 2 7 10_Category Summary by LOB" xfId="18693"/>
    <cellStyle name="Normal 3 2 7 11" xfId="18694"/>
    <cellStyle name="Normal 3 2 7 2" xfId="18695"/>
    <cellStyle name="Normal 3 2 7 2 2" xfId="18696"/>
    <cellStyle name="Normal 3 2 7 2 2 2" xfId="18697"/>
    <cellStyle name="Normal 3 2 7 2 2_Category Summary by LOB" xfId="18698"/>
    <cellStyle name="Normal 3 2 7 2 3" xfId="18699"/>
    <cellStyle name="Normal 3 2 7 2 3 2" xfId="18700"/>
    <cellStyle name="Normal 3 2 7 2 3_Category Summary by LOB" xfId="18701"/>
    <cellStyle name="Normal 3 2 7 2 4" xfId="18702"/>
    <cellStyle name="Normal 3 2 7 2 4 2" xfId="18703"/>
    <cellStyle name="Normal 3 2 7 2 4_Category Summary by LOB" xfId="18704"/>
    <cellStyle name="Normal 3 2 7 2 5" xfId="18705"/>
    <cellStyle name="Normal 3 2 7 2 5 2" xfId="18706"/>
    <cellStyle name="Normal 3 2 7 2 5_Category Summary by LOB" xfId="18707"/>
    <cellStyle name="Normal 3 2 7 2 6" xfId="18708"/>
    <cellStyle name="Normal 3 2 7 2 6 2" xfId="18709"/>
    <cellStyle name="Normal 3 2 7 2 6_Category Summary by LOB" xfId="18710"/>
    <cellStyle name="Normal 3 2 7 2 7" xfId="18711"/>
    <cellStyle name="Normal 3 2 7 2 7 2" xfId="18712"/>
    <cellStyle name="Normal 3 2 7 2 7_Category Summary by LOB" xfId="18713"/>
    <cellStyle name="Normal 3 2 7 2 8" xfId="18714"/>
    <cellStyle name="Normal 3 2 7 2 8 2" xfId="18715"/>
    <cellStyle name="Normal 3 2 7 2 8_Category Summary by LOB" xfId="18716"/>
    <cellStyle name="Normal 3 2 7 2 9" xfId="18717"/>
    <cellStyle name="Normal 3 2 7 2_Category Summary by LOB" xfId="18718"/>
    <cellStyle name="Normal 3 2 7 3" xfId="18719"/>
    <cellStyle name="Normal 3 2 7 3 2" xfId="18720"/>
    <cellStyle name="Normal 3 2 7 3 2 2" xfId="18721"/>
    <cellStyle name="Normal 3 2 7 3 2_Category Summary by LOB" xfId="18722"/>
    <cellStyle name="Normal 3 2 7 3 3" xfId="18723"/>
    <cellStyle name="Normal 3 2 7 3 3 2" xfId="18724"/>
    <cellStyle name="Normal 3 2 7 3 3_Category Summary by LOB" xfId="18725"/>
    <cellStyle name="Normal 3 2 7 3 4" xfId="18726"/>
    <cellStyle name="Normal 3 2 7 3 4 2" xfId="18727"/>
    <cellStyle name="Normal 3 2 7 3 4_Category Summary by LOB" xfId="18728"/>
    <cellStyle name="Normal 3 2 7 3 5" xfId="18729"/>
    <cellStyle name="Normal 3 2 7 3 5 2" xfId="18730"/>
    <cellStyle name="Normal 3 2 7 3 5_Category Summary by LOB" xfId="18731"/>
    <cellStyle name="Normal 3 2 7 3 6" xfId="18732"/>
    <cellStyle name="Normal 3 2 7 3 6 2" xfId="18733"/>
    <cellStyle name="Normal 3 2 7 3 6_Category Summary by LOB" xfId="18734"/>
    <cellStyle name="Normal 3 2 7 3 7" xfId="18735"/>
    <cellStyle name="Normal 3 2 7 3 7 2" xfId="18736"/>
    <cellStyle name="Normal 3 2 7 3 7_Category Summary by LOB" xfId="18737"/>
    <cellStyle name="Normal 3 2 7 3 8" xfId="18738"/>
    <cellStyle name="Normal 3 2 7 3 8 2" xfId="18739"/>
    <cellStyle name="Normal 3 2 7 3 8_Category Summary by LOB" xfId="18740"/>
    <cellStyle name="Normal 3 2 7 3 9" xfId="18741"/>
    <cellStyle name="Normal 3 2 7 3_Category Summary by LOB" xfId="18742"/>
    <cellStyle name="Normal 3 2 7 4" xfId="18743"/>
    <cellStyle name="Normal 3 2 7 4 2" xfId="18744"/>
    <cellStyle name="Normal 3 2 7 4_Category Summary by LOB" xfId="18745"/>
    <cellStyle name="Normal 3 2 7 5" xfId="18746"/>
    <cellStyle name="Normal 3 2 7 5 2" xfId="18747"/>
    <cellStyle name="Normal 3 2 7 5_Category Summary by LOB" xfId="18748"/>
    <cellStyle name="Normal 3 2 7 6" xfId="18749"/>
    <cellStyle name="Normal 3 2 7 6 2" xfId="18750"/>
    <cellStyle name="Normal 3 2 7 6_Category Summary by LOB" xfId="18751"/>
    <cellStyle name="Normal 3 2 7 7" xfId="18752"/>
    <cellStyle name="Normal 3 2 7 7 2" xfId="18753"/>
    <cellStyle name="Normal 3 2 7 7_Category Summary by LOB" xfId="18754"/>
    <cellStyle name="Normal 3 2 7 8" xfId="18755"/>
    <cellStyle name="Normal 3 2 7 8 2" xfId="18756"/>
    <cellStyle name="Normal 3 2 7 8_Category Summary by LOB" xfId="18757"/>
    <cellStyle name="Normal 3 2 7 9" xfId="18758"/>
    <cellStyle name="Normal 3 2 7 9 2" xfId="18759"/>
    <cellStyle name="Normal 3 2 7 9_Category Summary by LOB" xfId="18760"/>
    <cellStyle name="Normal 3 2 7_Category Summary by LOB" xfId="18761"/>
    <cellStyle name="Normal 3 2 8" xfId="18762"/>
    <cellStyle name="Normal 3 2 8 10" xfId="18763"/>
    <cellStyle name="Normal 3 2 8 10 2" xfId="18764"/>
    <cellStyle name="Normal 3 2 8 10_Category Summary by LOB" xfId="18765"/>
    <cellStyle name="Normal 3 2 8 11" xfId="18766"/>
    <cellStyle name="Normal 3 2 8 2" xfId="18767"/>
    <cellStyle name="Normal 3 2 8 2 2" xfId="18768"/>
    <cellStyle name="Normal 3 2 8 2 2 2" xfId="18769"/>
    <cellStyle name="Normal 3 2 8 2 2_Category Summary by LOB" xfId="18770"/>
    <cellStyle name="Normal 3 2 8 2 3" xfId="18771"/>
    <cellStyle name="Normal 3 2 8 2 3 2" xfId="18772"/>
    <cellStyle name="Normal 3 2 8 2 3_Category Summary by LOB" xfId="18773"/>
    <cellStyle name="Normal 3 2 8 2 4" xfId="18774"/>
    <cellStyle name="Normal 3 2 8 2 4 2" xfId="18775"/>
    <cellStyle name="Normal 3 2 8 2 4_Category Summary by LOB" xfId="18776"/>
    <cellStyle name="Normal 3 2 8 2 5" xfId="18777"/>
    <cellStyle name="Normal 3 2 8 2 5 2" xfId="18778"/>
    <cellStyle name="Normal 3 2 8 2 5_Category Summary by LOB" xfId="18779"/>
    <cellStyle name="Normal 3 2 8 2 6" xfId="18780"/>
    <cellStyle name="Normal 3 2 8 2 6 2" xfId="18781"/>
    <cellStyle name="Normal 3 2 8 2 6_Category Summary by LOB" xfId="18782"/>
    <cellStyle name="Normal 3 2 8 2 7" xfId="18783"/>
    <cellStyle name="Normal 3 2 8 2 7 2" xfId="18784"/>
    <cellStyle name="Normal 3 2 8 2 7_Category Summary by LOB" xfId="18785"/>
    <cellStyle name="Normal 3 2 8 2 8" xfId="18786"/>
    <cellStyle name="Normal 3 2 8 2 8 2" xfId="18787"/>
    <cellStyle name="Normal 3 2 8 2 8_Category Summary by LOB" xfId="18788"/>
    <cellStyle name="Normal 3 2 8 2 9" xfId="18789"/>
    <cellStyle name="Normal 3 2 8 2_Category Summary by LOB" xfId="18790"/>
    <cellStyle name="Normal 3 2 8 3" xfId="18791"/>
    <cellStyle name="Normal 3 2 8 3 2" xfId="18792"/>
    <cellStyle name="Normal 3 2 8 3 2 2" xfId="18793"/>
    <cellStyle name="Normal 3 2 8 3 2_Category Summary by LOB" xfId="18794"/>
    <cellStyle name="Normal 3 2 8 3 3" xfId="18795"/>
    <cellStyle name="Normal 3 2 8 3 3 2" xfId="18796"/>
    <cellStyle name="Normal 3 2 8 3 3_Category Summary by LOB" xfId="18797"/>
    <cellStyle name="Normal 3 2 8 3 4" xfId="18798"/>
    <cellStyle name="Normal 3 2 8 3 4 2" xfId="18799"/>
    <cellStyle name="Normal 3 2 8 3 4_Category Summary by LOB" xfId="18800"/>
    <cellStyle name="Normal 3 2 8 3 5" xfId="18801"/>
    <cellStyle name="Normal 3 2 8 3 5 2" xfId="18802"/>
    <cellStyle name="Normal 3 2 8 3 5_Category Summary by LOB" xfId="18803"/>
    <cellStyle name="Normal 3 2 8 3 6" xfId="18804"/>
    <cellStyle name="Normal 3 2 8 3 6 2" xfId="18805"/>
    <cellStyle name="Normal 3 2 8 3 6_Category Summary by LOB" xfId="18806"/>
    <cellStyle name="Normal 3 2 8 3 7" xfId="18807"/>
    <cellStyle name="Normal 3 2 8 3 7 2" xfId="18808"/>
    <cellStyle name="Normal 3 2 8 3 7_Category Summary by LOB" xfId="18809"/>
    <cellStyle name="Normal 3 2 8 3 8" xfId="18810"/>
    <cellStyle name="Normal 3 2 8 3 8 2" xfId="18811"/>
    <cellStyle name="Normal 3 2 8 3 8_Category Summary by LOB" xfId="18812"/>
    <cellStyle name="Normal 3 2 8 3 9" xfId="18813"/>
    <cellStyle name="Normal 3 2 8 3_Category Summary by LOB" xfId="18814"/>
    <cellStyle name="Normal 3 2 8 4" xfId="18815"/>
    <cellStyle name="Normal 3 2 8 4 2" xfId="18816"/>
    <cellStyle name="Normal 3 2 8 4_Category Summary by LOB" xfId="18817"/>
    <cellStyle name="Normal 3 2 8 5" xfId="18818"/>
    <cellStyle name="Normal 3 2 8 5 2" xfId="18819"/>
    <cellStyle name="Normal 3 2 8 5_Category Summary by LOB" xfId="18820"/>
    <cellStyle name="Normal 3 2 8 6" xfId="18821"/>
    <cellStyle name="Normal 3 2 8 6 2" xfId="18822"/>
    <cellStyle name="Normal 3 2 8 6_Category Summary by LOB" xfId="18823"/>
    <cellStyle name="Normal 3 2 8 7" xfId="18824"/>
    <cellStyle name="Normal 3 2 8 7 2" xfId="18825"/>
    <cellStyle name="Normal 3 2 8 7_Category Summary by LOB" xfId="18826"/>
    <cellStyle name="Normal 3 2 8 8" xfId="18827"/>
    <cellStyle name="Normal 3 2 8 8 2" xfId="18828"/>
    <cellStyle name="Normal 3 2 8 8_Category Summary by LOB" xfId="18829"/>
    <cellStyle name="Normal 3 2 8 9" xfId="18830"/>
    <cellStyle name="Normal 3 2 8 9 2" xfId="18831"/>
    <cellStyle name="Normal 3 2 8 9_Category Summary by LOB" xfId="18832"/>
    <cellStyle name="Normal 3 2 8_Category Summary by LOB" xfId="18833"/>
    <cellStyle name="Normal 3 2 9" xfId="18834"/>
    <cellStyle name="Normal 3 2 9 10" xfId="18835"/>
    <cellStyle name="Normal 3 2 9 10 2" xfId="18836"/>
    <cellStyle name="Normal 3 2 9 10_Category Summary by LOB" xfId="18837"/>
    <cellStyle name="Normal 3 2 9 11" xfId="18838"/>
    <cellStyle name="Normal 3 2 9 2" xfId="18839"/>
    <cellStyle name="Normal 3 2 9 2 2" xfId="18840"/>
    <cellStyle name="Normal 3 2 9 2 2 2" xfId="18841"/>
    <cellStyle name="Normal 3 2 9 2 2_Category Summary by LOB" xfId="18842"/>
    <cellStyle name="Normal 3 2 9 2 3" xfId="18843"/>
    <cellStyle name="Normal 3 2 9 2 3 2" xfId="18844"/>
    <cellStyle name="Normal 3 2 9 2 3_Category Summary by LOB" xfId="18845"/>
    <cellStyle name="Normal 3 2 9 2 4" xfId="18846"/>
    <cellStyle name="Normal 3 2 9 2 4 2" xfId="18847"/>
    <cellStyle name="Normal 3 2 9 2 4_Category Summary by LOB" xfId="18848"/>
    <cellStyle name="Normal 3 2 9 2 5" xfId="18849"/>
    <cellStyle name="Normal 3 2 9 2 5 2" xfId="18850"/>
    <cellStyle name="Normal 3 2 9 2 5_Category Summary by LOB" xfId="18851"/>
    <cellStyle name="Normal 3 2 9 2 6" xfId="18852"/>
    <cellStyle name="Normal 3 2 9 2 6 2" xfId="18853"/>
    <cellStyle name="Normal 3 2 9 2 6_Category Summary by LOB" xfId="18854"/>
    <cellStyle name="Normal 3 2 9 2 7" xfId="18855"/>
    <cellStyle name="Normal 3 2 9 2 7 2" xfId="18856"/>
    <cellStyle name="Normal 3 2 9 2 7_Category Summary by LOB" xfId="18857"/>
    <cellStyle name="Normal 3 2 9 2 8" xfId="18858"/>
    <cellStyle name="Normal 3 2 9 2 8 2" xfId="18859"/>
    <cellStyle name="Normal 3 2 9 2 8_Category Summary by LOB" xfId="18860"/>
    <cellStyle name="Normal 3 2 9 2 9" xfId="18861"/>
    <cellStyle name="Normal 3 2 9 2_Category Summary by LOB" xfId="18862"/>
    <cellStyle name="Normal 3 2 9 3" xfId="18863"/>
    <cellStyle name="Normal 3 2 9 3 2" xfId="18864"/>
    <cellStyle name="Normal 3 2 9 3 2 2" xfId="18865"/>
    <cellStyle name="Normal 3 2 9 3 2_Category Summary by LOB" xfId="18866"/>
    <cellStyle name="Normal 3 2 9 3 3" xfId="18867"/>
    <cellStyle name="Normal 3 2 9 3 3 2" xfId="18868"/>
    <cellStyle name="Normal 3 2 9 3 3_Category Summary by LOB" xfId="18869"/>
    <cellStyle name="Normal 3 2 9 3 4" xfId="18870"/>
    <cellStyle name="Normal 3 2 9 3 4 2" xfId="18871"/>
    <cellStyle name="Normal 3 2 9 3 4_Category Summary by LOB" xfId="18872"/>
    <cellStyle name="Normal 3 2 9 3 5" xfId="18873"/>
    <cellStyle name="Normal 3 2 9 3 5 2" xfId="18874"/>
    <cellStyle name="Normal 3 2 9 3 5_Category Summary by LOB" xfId="18875"/>
    <cellStyle name="Normal 3 2 9 3 6" xfId="18876"/>
    <cellStyle name="Normal 3 2 9 3 6 2" xfId="18877"/>
    <cellStyle name="Normal 3 2 9 3 6_Category Summary by LOB" xfId="18878"/>
    <cellStyle name="Normal 3 2 9 3 7" xfId="18879"/>
    <cellStyle name="Normal 3 2 9 3 7 2" xfId="18880"/>
    <cellStyle name="Normal 3 2 9 3 7_Category Summary by LOB" xfId="18881"/>
    <cellStyle name="Normal 3 2 9 3 8" xfId="18882"/>
    <cellStyle name="Normal 3 2 9 3 8 2" xfId="18883"/>
    <cellStyle name="Normal 3 2 9 3 8_Category Summary by LOB" xfId="18884"/>
    <cellStyle name="Normal 3 2 9 3 9" xfId="18885"/>
    <cellStyle name="Normal 3 2 9 3_Category Summary by LOB" xfId="18886"/>
    <cellStyle name="Normal 3 2 9 4" xfId="18887"/>
    <cellStyle name="Normal 3 2 9 4 2" xfId="18888"/>
    <cellStyle name="Normal 3 2 9 4_Category Summary by LOB" xfId="18889"/>
    <cellStyle name="Normal 3 2 9 5" xfId="18890"/>
    <cellStyle name="Normal 3 2 9 5 2" xfId="18891"/>
    <cellStyle name="Normal 3 2 9 5_Category Summary by LOB" xfId="18892"/>
    <cellStyle name="Normal 3 2 9 6" xfId="18893"/>
    <cellStyle name="Normal 3 2 9 6 2" xfId="18894"/>
    <cellStyle name="Normal 3 2 9 6_Category Summary by LOB" xfId="18895"/>
    <cellStyle name="Normal 3 2 9 7" xfId="18896"/>
    <cellStyle name="Normal 3 2 9 7 2" xfId="18897"/>
    <cellStyle name="Normal 3 2 9 7_Category Summary by LOB" xfId="18898"/>
    <cellStyle name="Normal 3 2 9 8" xfId="18899"/>
    <cellStyle name="Normal 3 2 9 8 2" xfId="18900"/>
    <cellStyle name="Normal 3 2 9 8_Category Summary by LOB" xfId="18901"/>
    <cellStyle name="Normal 3 2 9 9" xfId="18902"/>
    <cellStyle name="Normal 3 2 9 9 2" xfId="18903"/>
    <cellStyle name="Normal 3 2 9 9_Category Summary by LOB" xfId="18904"/>
    <cellStyle name="Normal 3 2 9_Category Summary by LOB" xfId="18905"/>
    <cellStyle name="Normal 3 2_3Q2014 Data" xfId="18906"/>
    <cellStyle name="Normal 3 20" xfId="18907"/>
    <cellStyle name="Normal 3 20 10" xfId="18908"/>
    <cellStyle name="Normal 3 20 10 2" xfId="18909"/>
    <cellStyle name="Normal 3 20 10_Category Summary by LOB" xfId="18910"/>
    <cellStyle name="Normal 3 20 11" xfId="18911"/>
    <cellStyle name="Normal 3 20 2" xfId="18912"/>
    <cellStyle name="Normal 3 20 2 2" xfId="18913"/>
    <cellStyle name="Normal 3 20 2 2 2" xfId="18914"/>
    <cellStyle name="Normal 3 20 2 2_Category Summary by LOB" xfId="18915"/>
    <cellStyle name="Normal 3 20 2 3" xfId="18916"/>
    <cellStyle name="Normal 3 20 2 3 2" xfId="18917"/>
    <cellStyle name="Normal 3 20 2 3_Category Summary by LOB" xfId="18918"/>
    <cellStyle name="Normal 3 20 2 4" xfId="18919"/>
    <cellStyle name="Normal 3 20 2 4 2" xfId="18920"/>
    <cellStyle name="Normal 3 20 2 4_Category Summary by LOB" xfId="18921"/>
    <cellStyle name="Normal 3 20 2 5" xfId="18922"/>
    <cellStyle name="Normal 3 20 2 5 2" xfId="18923"/>
    <cellStyle name="Normal 3 20 2 5_Category Summary by LOB" xfId="18924"/>
    <cellStyle name="Normal 3 20 2 6" xfId="18925"/>
    <cellStyle name="Normal 3 20 2 6 2" xfId="18926"/>
    <cellStyle name="Normal 3 20 2 6_Category Summary by LOB" xfId="18927"/>
    <cellStyle name="Normal 3 20 2 7" xfId="18928"/>
    <cellStyle name="Normal 3 20 2 7 2" xfId="18929"/>
    <cellStyle name="Normal 3 20 2 7_Category Summary by LOB" xfId="18930"/>
    <cellStyle name="Normal 3 20 2 8" xfId="18931"/>
    <cellStyle name="Normal 3 20 2 8 2" xfId="18932"/>
    <cellStyle name="Normal 3 20 2 8_Category Summary by LOB" xfId="18933"/>
    <cellStyle name="Normal 3 20 2 9" xfId="18934"/>
    <cellStyle name="Normal 3 20 2_Category Summary by LOB" xfId="18935"/>
    <cellStyle name="Normal 3 20 3" xfId="18936"/>
    <cellStyle name="Normal 3 20 3 2" xfId="18937"/>
    <cellStyle name="Normal 3 20 3 2 2" xfId="18938"/>
    <cellStyle name="Normal 3 20 3 2_Category Summary by LOB" xfId="18939"/>
    <cellStyle name="Normal 3 20 3 3" xfId="18940"/>
    <cellStyle name="Normal 3 20 3 3 2" xfId="18941"/>
    <cellStyle name="Normal 3 20 3 3_Category Summary by LOB" xfId="18942"/>
    <cellStyle name="Normal 3 20 3 4" xfId="18943"/>
    <cellStyle name="Normal 3 20 3 4 2" xfId="18944"/>
    <cellStyle name="Normal 3 20 3 4_Category Summary by LOB" xfId="18945"/>
    <cellStyle name="Normal 3 20 3 5" xfId="18946"/>
    <cellStyle name="Normal 3 20 3 5 2" xfId="18947"/>
    <cellStyle name="Normal 3 20 3 5_Category Summary by LOB" xfId="18948"/>
    <cellStyle name="Normal 3 20 3 6" xfId="18949"/>
    <cellStyle name="Normal 3 20 3 6 2" xfId="18950"/>
    <cellStyle name="Normal 3 20 3 6_Category Summary by LOB" xfId="18951"/>
    <cellStyle name="Normal 3 20 3 7" xfId="18952"/>
    <cellStyle name="Normal 3 20 3 7 2" xfId="18953"/>
    <cellStyle name="Normal 3 20 3 7_Category Summary by LOB" xfId="18954"/>
    <cellStyle name="Normal 3 20 3 8" xfId="18955"/>
    <cellStyle name="Normal 3 20 3 8 2" xfId="18956"/>
    <cellStyle name="Normal 3 20 3 8_Category Summary by LOB" xfId="18957"/>
    <cellStyle name="Normal 3 20 3 9" xfId="18958"/>
    <cellStyle name="Normal 3 20 3_Category Summary by LOB" xfId="18959"/>
    <cellStyle name="Normal 3 20 4" xfId="18960"/>
    <cellStyle name="Normal 3 20 4 2" xfId="18961"/>
    <cellStyle name="Normal 3 20 4_Category Summary by LOB" xfId="18962"/>
    <cellStyle name="Normal 3 20 5" xfId="18963"/>
    <cellStyle name="Normal 3 20 5 2" xfId="18964"/>
    <cellStyle name="Normal 3 20 5_Category Summary by LOB" xfId="18965"/>
    <cellStyle name="Normal 3 20 6" xfId="18966"/>
    <cellStyle name="Normal 3 20 6 2" xfId="18967"/>
    <cellStyle name="Normal 3 20 6_Category Summary by LOB" xfId="18968"/>
    <cellStyle name="Normal 3 20 7" xfId="18969"/>
    <cellStyle name="Normal 3 20 7 2" xfId="18970"/>
    <cellStyle name="Normal 3 20 7_Category Summary by LOB" xfId="18971"/>
    <cellStyle name="Normal 3 20 8" xfId="18972"/>
    <cellStyle name="Normal 3 20 8 2" xfId="18973"/>
    <cellStyle name="Normal 3 20 8_Category Summary by LOB" xfId="18974"/>
    <cellStyle name="Normal 3 20 9" xfId="18975"/>
    <cellStyle name="Normal 3 20 9 2" xfId="18976"/>
    <cellStyle name="Normal 3 20 9_Category Summary by LOB" xfId="18977"/>
    <cellStyle name="Normal 3 20_Category Summary by LOB" xfId="18978"/>
    <cellStyle name="Normal 3 21" xfId="18979"/>
    <cellStyle name="Normal 3 21 10" xfId="18980"/>
    <cellStyle name="Normal 3 21 10 2" xfId="18981"/>
    <cellStyle name="Normal 3 21 10_Category Summary by LOB" xfId="18982"/>
    <cellStyle name="Normal 3 21 11" xfId="18983"/>
    <cellStyle name="Normal 3 21 2" xfId="18984"/>
    <cellStyle name="Normal 3 21 2 2" xfId="18985"/>
    <cellStyle name="Normal 3 21 2 2 2" xfId="18986"/>
    <cellStyle name="Normal 3 21 2 2_Category Summary by LOB" xfId="18987"/>
    <cellStyle name="Normal 3 21 2 3" xfId="18988"/>
    <cellStyle name="Normal 3 21 2 3 2" xfId="18989"/>
    <cellStyle name="Normal 3 21 2 3_Category Summary by LOB" xfId="18990"/>
    <cellStyle name="Normal 3 21 2 4" xfId="18991"/>
    <cellStyle name="Normal 3 21 2 4 2" xfId="18992"/>
    <cellStyle name="Normal 3 21 2 4_Category Summary by LOB" xfId="18993"/>
    <cellStyle name="Normal 3 21 2 5" xfId="18994"/>
    <cellStyle name="Normal 3 21 2 5 2" xfId="18995"/>
    <cellStyle name="Normal 3 21 2 5_Category Summary by LOB" xfId="18996"/>
    <cellStyle name="Normal 3 21 2 6" xfId="18997"/>
    <cellStyle name="Normal 3 21 2 6 2" xfId="18998"/>
    <cellStyle name="Normal 3 21 2 6_Category Summary by LOB" xfId="18999"/>
    <cellStyle name="Normal 3 21 2 7" xfId="19000"/>
    <cellStyle name="Normal 3 21 2 7 2" xfId="19001"/>
    <cellStyle name="Normal 3 21 2 7_Category Summary by LOB" xfId="19002"/>
    <cellStyle name="Normal 3 21 2 8" xfId="19003"/>
    <cellStyle name="Normal 3 21 2 8 2" xfId="19004"/>
    <cellStyle name="Normal 3 21 2 8_Category Summary by LOB" xfId="19005"/>
    <cellStyle name="Normal 3 21 2 9" xfId="19006"/>
    <cellStyle name="Normal 3 21 2_Category Summary by LOB" xfId="19007"/>
    <cellStyle name="Normal 3 21 3" xfId="19008"/>
    <cellStyle name="Normal 3 21 3 2" xfId="19009"/>
    <cellStyle name="Normal 3 21 3 2 2" xfId="19010"/>
    <cellStyle name="Normal 3 21 3 2_Category Summary by LOB" xfId="19011"/>
    <cellStyle name="Normal 3 21 3 3" xfId="19012"/>
    <cellStyle name="Normal 3 21 3 3 2" xfId="19013"/>
    <cellStyle name="Normal 3 21 3 3_Category Summary by LOB" xfId="19014"/>
    <cellStyle name="Normal 3 21 3 4" xfId="19015"/>
    <cellStyle name="Normal 3 21 3 4 2" xfId="19016"/>
    <cellStyle name="Normal 3 21 3 4_Category Summary by LOB" xfId="19017"/>
    <cellStyle name="Normal 3 21 3 5" xfId="19018"/>
    <cellStyle name="Normal 3 21 3 5 2" xfId="19019"/>
    <cellStyle name="Normal 3 21 3 5_Category Summary by LOB" xfId="19020"/>
    <cellStyle name="Normal 3 21 3 6" xfId="19021"/>
    <cellStyle name="Normal 3 21 3 6 2" xfId="19022"/>
    <cellStyle name="Normal 3 21 3 6_Category Summary by LOB" xfId="19023"/>
    <cellStyle name="Normal 3 21 3 7" xfId="19024"/>
    <cellStyle name="Normal 3 21 3 7 2" xfId="19025"/>
    <cellStyle name="Normal 3 21 3 7_Category Summary by LOB" xfId="19026"/>
    <cellStyle name="Normal 3 21 3 8" xfId="19027"/>
    <cellStyle name="Normal 3 21 3 8 2" xfId="19028"/>
    <cellStyle name="Normal 3 21 3 8_Category Summary by LOB" xfId="19029"/>
    <cellStyle name="Normal 3 21 3 9" xfId="19030"/>
    <cellStyle name="Normal 3 21 3_Category Summary by LOB" xfId="19031"/>
    <cellStyle name="Normal 3 21 4" xfId="19032"/>
    <cellStyle name="Normal 3 21 4 2" xfId="19033"/>
    <cellStyle name="Normal 3 21 4_Category Summary by LOB" xfId="19034"/>
    <cellStyle name="Normal 3 21 5" xfId="19035"/>
    <cellStyle name="Normal 3 21 5 2" xfId="19036"/>
    <cellStyle name="Normal 3 21 5_Category Summary by LOB" xfId="19037"/>
    <cellStyle name="Normal 3 21 6" xfId="19038"/>
    <cellStyle name="Normal 3 21 6 2" xfId="19039"/>
    <cellStyle name="Normal 3 21 6_Category Summary by LOB" xfId="19040"/>
    <cellStyle name="Normal 3 21 7" xfId="19041"/>
    <cellStyle name="Normal 3 21 7 2" xfId="19042"/>
    <cellStyle name="Normal 3 21 7_Category Summary by LOB" xfId="19043"/>
    <cellStyle name="Normal 3 21 8" xfId="19044"/>
    <cellStyle name="Normal 3 21 8 2" xfId="19045"/>
    <cellStyle name="Normal 3 21 8_Category Summary by LOB" xfId="19046"/>
    <cellStyle name="Normal 3 21 9" xfId="19047"/>
    <cellStyle name="Normal 3 21 9 2" xfId="19048"/>
    <cellStyle name="Normal 3 21 9_Category Summary by LOB" xfId="19049"/>
    <cellStyle name="Normal 3 21_Category Summary by LOB" xfId="19050"/>
    <cellStyle name="Normal 3 22" xfId="19051"/>
    <cellStyle name="Normal 3 22 10" xfId="19052"/>
    <cellStyle name="Normal 3 22 10 2" xfId="19053"/>
    <cellStyle name="Normal 3 22 10_Category Summary by LOB" xfId="19054"/>
    <cellStyle name="Normal 3 22 11" xfId="19055"/>
    <cellStyle name="Normal 3 22 2" xfId="19056"/>
    <cellStyle name="Normal 3 22 2 2" xfId="19057"/>
    <cellStyle name="Normal 3 22 2 2 2" xfId="19058"/>
    <cellStyle name="Normal 3 22 2 2_Category Summary by LOB" xfId="19059"/>
    <cellStyle name="Normal 3 22 2 3" xfId="19060"/>
    <cellStyle name="Normal 3 22 2 3 2" xfId="19061"/>
    <cellStyle name="Normal 3 22 2 3_Category Summary by LOB" xfId="19062"/>
    <cellStyle name="Normal 3 22 2 4" xfId="19063"/>
    <cellStyle name="Normal 3 22 2 4 2" xfId="19064"/>
    <cellStyle name="Normal 3 22 2 4_Category Summary by LOB" xfId="19065"/>
    <cellStyle name="Normal 3 22 2 5" xfId="19066"/>
    <cellStyle name="Normal 3 22 2 5 2" xfId="19067"/>
    <cellStyle name="Normal 3 22 2 5_Category Summary by LOB" xfId="19068"/>
    <cellStyle name="Normal 3 22 2 6" xfId="19069"/>
    <cellStyle name="Normal 3 22 2 6 2" xfId="19070"/>
    <cellStyle name="Normal 3 22 2 6_Category Summary by LOB" xfId="19071"/>
    <cellStyle name="Normal 3 22 2 7" xfId="19072"/>
    <cellStyle name="Normal 3 22 2 7 2" xfId="19073"/>
    <cellStyle name="Normal 3 22 2 7_Category Summary by LOB" xfId="19074"/>
    <cellStyle name="Normal 3 22 2 8" xfId="19075"/>
    <cellStyle name="Normal 3 22 2 8 2" xfId="19076"/>
    <cellStyle name="Normal 3 22 2 8_Category Summary by LOB" xfId="19077"/>
    <cellStyle name="Normal 3 22 2 9" xfId="19078"/>
    <cellStyle name="Normal 3 22 2_Category Summary by LOB" xfId="19079"/>
    <cellStyle name="Normal 3 22 3" xfId="19080"/>
    <cellStyle name="Normal 3 22 3 2" xfId="19081"/>
    <cellStyle name="Normal 3 22 3 2 2" xfId="19082"/>
    <cellStyle name="Normal 3 22 3 2_Category Summary by LOB" xfId="19083"/>
    <cellStyle name="Normal 3 22 3 3" xfId="19084"/>
    <cellStyle name="Normal 3 22 3 3 2" xfId="19085"/>
    <cellStyle name="Normal 3 22 3 3_Category Summary by LOB" xfId="19086"/>
    <cellStyle name="Normal 3 22 3 4" xfId="19087"/>
    <cellStyle name="Normal 3 22 3 4 2" xfId="19088"/>
    <cellStyle name="Normal 3 22 3 4_Category Summary by LOB" xfId="19089"/>
    <cellStyle name="Normal 3 22 3 5" xfId="19090"/>
    <cellStyle name="Normal 3 22 3 5 2" xfId="19091"/>
    <cellStyle name="Normal 3 22 3 5_Category Summary by LOB" xfId="19092"/>
    <cellStyle name="Normal 3 22 3 6" xfId="19093"/>
    <cellStyle name="Normal 3 22 3 6 2" xfId="19094"/>
    <cellStyle name="Normal 3 22 3 6_Category Summary by LOB" xfId="19095"/>
    <cellStyle name="Normal 3 22 3 7" xfId="19096"/>
    <cellStyle name="Normal 3 22 3 7 2" xfId="19097"/>
    <cellStyle name="Normal 3 22 3 7_Category Summary by LOB" xfId="19098"/>
    <cellStyle name="Normal 3 22 3 8" xfId="19099"/>
    <cellStyle name="Normal 3 22 3 8 2" xfId="19100"/>
    <cellStyle name="Normal 3 22 3 8_Category Summary by LOB" xfId="19101"/>
    <cellStyle name="Normal 3 22 3 9" xfId="19102"/>
    <cellStyle name="Normal 3 22 3_Category Summary by LOB" xfId="19103"/>
    <cellStyle name="Normal 3 22 4" xfId="19104"/>
    <cellStyle name="Normal 3 22 4 2" xfId="19105"/>
    <cellStyle name="Normal 3 22 4_Category Summary by LOB" xfId="19106"/>
    <cellStyle name="Normal 3 22 5" xfId="19107"/>
    <cellStyle name="Normal 3 22 5 2" xfId="19108"/>
    <cellStyle name="Normal 3 22 5_Category Summary by LOB" xfId="19109"/>
    <cellStyle name="Normal 3 22 6" xfId="19110"/>
    <cellStyle name="Normal 3 22 6 2" xfId="19111"/>
    <cellStyle name="Normal 3 22 6_Category Summary by LOB" xfId="19112"/>
    <cellStyle name="Normal 3 22 7" xfId="19113"/>
    <cellStyle name="Normal 3 22 7 2" xfId="19114"/>
    <cellStyle name="Normal 3 22 7_Category Summary by LOB" xfId="19115"/>
    <cellStyle name="Normal 3 22 8" xfId="19116"/>
    <cellStyle name="Normal 3 22 8 2" xfId="19117"/>
    <cellStyle name="Normal 3 22 8_Category Summary by LOB" xfId="19118"/>
    <cellStyle name="Normal 3 22 9" xfId="19119"/>
    <cellStyle name="Normal 3 22 9 2" xfId="19120"/>
    <cellStyle name="Normal 3 22 9_Category Summary by LOB" xfId="19121"/>
    <cellStyle name="Normal 3 22_Category Summary by LOB" xfId="19122"/>
    <cellStyle name="Normal 3 23" xfId="19123"/>
    <cellStyle name="Normal 3 23 10" xfId="19124"/>
    <cellStyle name="Normal 3 23 10 2" xfId="19125"/>
    <cellStyle name="Normal 3 23 10_Category Summary by LOB" xfId="19126"/>
    <cellStyle name="Normal 3 23 11" xfId="19127"/>
    <cellStyle name="Normal 3 23 2" xfId="19128"/>
    <cellStyle name="Normal 3 23 2 2" xfId="19129"/>
    <cellStyle name="Normal 3 23 2 2 2" xfId="19130"/>
    <cellStyle name="Normal 3 23 2 2_Category Summary by LOB" xfId="19131"/>
    <cellStyle name="Normal 3 23 2 3" xfId="19132"/>
    <cellStyle name="Normal 3 23 2 3 2" xfId="19133"/>
    <cellStyle name="Normal 3 23 2 3_Category Summary by LOB" xfId="19134"/>
    <cellStyle name="Normal 3 23 2 4" xfId="19135"/>
    <cellStyle name="Normal 3 23 2 4 2" xfId="19136"/>
    <cellStyle name="Normal 3 23 2 4_Category Summary by LOB" xfId="19137"/>
    <cellStyle name="Normal 3 23 2 5" xfId="19138"/>
    <cellStyle name="Normal 3 23 2 5 2" xfId="19139"/>
    <cellStyle name="Normal 3 23 2 5_Category Summary by LOB" xfId="19140"/>
    <cellStyle name="Normal 3 23 2 6" xfId="19141"/>
    <cellStyle name="Normal 3 23 2 6 2" xfId="19142"/>
    <cellStyle name="Normal 3 23 2 6_Category Summary by LOB" xfId="19143"/>
    <cellStyle name="Normal 3 23 2 7" xfId="19144"/>
    <cellStyle name="Normal 3 23 2 7 2" xfId="19145"/>
    <cellStyle name="Normal 3 23 2 7_Category Summary by LOB" xfId="19146"/>
    <cellStyle name="Normal 3 23 2 8" xfId="19147"/>
    <cellStyle name="Normal 3 23 2 8 2" xfId="19148"/>
    <cellStyle name="Normal 3 23 2 8_Category Summary by LOB" xfId="19149"/>
    <cellStyle name="Normal 3 23 2 9" xfId="19150"/>
    <cellStyle name="Normal 3 23 2_Category Summary by LOB" xfId="19151"/>
    <cellStyle name="Normal 3 23 3" xfId="19152"/>
    <cellStyle name="Normal 3 23 3 2" xfId="19153"/>
    <cellStyle name="Normal 3 23 3 2 2" xfId="19154"/>
    <cellStyle name="Normal 3 23 3 2_Category Summary by LOB" xfId="19155"/>
    <cellStyle name="Normal 3 23 3 3" xfId="19156"/>
    <cellStyle name="Normal 3 23 3 3 2" xfId="19157"/>
    <cellStyle name="Normal 3 23 3 3_Category Summary by LOB" xfId="19158"/>
    <cellStyle name="Normal 3 23 3 4" xfId="19159"/>
    <cellStyle name="Normal 3 23 3 4 2" xfId="19160"/>
    <cellStyle name="Normal 3 23 3 4_Category Summary by LOB" xfId="19161"/>
    <cellStyle name="Normal 3 23 3 5" xfId="19162"/>
    <cellStyle name="Normal 3 23 3 5 2" xfId="19163"/>
    <cellStyle name="Normal 3 23 3 5_Category Summary by LOB" xfId="19164"/>
    <cellStyle name="Normal 3 23 3 6" xfId="19165"/>
    <cellStyle name="Normal 3 23 3 6 2" xfId="19166"/>
    <cellStyle name="Normal 3 23 3 6_Category Summary by LOB" xfId="19167"/>
    <cellStyle name="Normal 3 23 3 7" xfId="19168"/>
    <cellStyle name="Normal 3 23 3 7 2" xfId="19169"/>
    <cellStyle name="Normal 3 23 3 7_Category Summary by LOB" xfId="19170"/>
    <cellStyle name="Normal 3 23 3 8" xfId="19171"/>
    <cellStyle name="Normal 3 23 3 8 2" xfId="19172"/>
    <cellStyle name="Normal 3 23 3 8_Category Summary by LOB" xfId="19173"/>
    <cellStyle name="Normal 3 23 3 9" xfId="19174"/>
    <cellStyle name="Normal 3 23 3_Category Summary by LOB" xfId="19175"/>
    <cellStyle name="Normal 3 23 4" xfId="19176"/>
    <cellStyle name="Normal 3 23 4 2" xfId="19177"/>
    <cellStyle name="Normal 3 23 4_Category Summary by LOB" xfId="19178"/>
    <cellStyle name="Normal 3 23 5" xfId="19179"/>
    <cellStyle name="Normal 3 23 5 2" xfId="19180"/>
    <cellStyle name="Normal 3 23 5_Category Summary by LOB" xfId="19181"/>
    <cellStyle name="Normal 3 23 6" xfId="19182"/>
    <cellStyle name="Normal 3 23 6 2" xfId="19183"/>
    <cellStyle name="Normal 3 23 6_Category Summary by LOB" xfId="19184"/>
    <cellStyle name="Normal 3 23 7" xfId="19185"/>
    <cellStyle name="Normal 3 23 7 2" xfId="19186"/>
    <cellStyle name="Normal 3 23 7_Category Summary by LOB" xfId="19187"/>
    <cellStyle name="Normal 3 23 8" xfId="19188"/>
    <cellStyle name="Normal 3 23 8 2" xfId="19189"/>
    <cellStyle name="Normal 3 23 8_Category Summary by LOB" xfId="19190"/>
    <cellStyle name="Normal 3 23 9" xfId="19191"/>
    <cellStyle name="Normal 3 23 9 2" xfId="19192"/>
    <cellStyle name="Normal 3 23 9_Category Summary by LOB" xfId="19193"/>
    <cellStyle name="Normal 3 23_Category Summary by LOB" xfId="19194"/>
    <cellStyle name="Normal 3 24" xfId="19195"/>
    <cellStyle name="Normal 3 24 10" xfId="19196"/>
    <cellStyle name="Normal 3 24 10 2" xfId="19197"/>
    <cellStyle name="Normal 3 24 10_Category Summary by LOB" xfId="19198"/>
    <cellStyle name="Normal 3 24 11" xfId="19199"/>
    <cellStyle name="Normal 3 24 2" xfId="19200"/>
    <cellStyle name="Normal 3 24 2 2" xfId="19201"/>
    <cellStyle name="Normal 3 24 2 2 2" xfId="19202"/>
    <cellStyle name="Normal 3 24 2 2_Category Summary by LOB" xfId="19203"/>
    <cellStyle name="Normal 3 24 2 3" xfId="19204"/>
    <cellStyle name="Normal 3 24 2 3 2" xfId="19205"/>
    <cellStyle name="Normal 3 24 2 3_Category Summary by LOB" xfId="19206"/>
    <cellStyle name="Normal 3 24 2 4" xfId="19207"/>
    <cellStyle name="Normal 3 24 2 4 2" xfId="19208"/>
    <cellStyle name="Normal 3 24 2 4_Category Summary by LOB" xfId="19209"/>
    <cellStyle name="Normal 3 24 2 5" xfId="19210"/>
    <cellStyle name="Normal 3 24 2 5 2" xfId="19211"/>
    <cellStyle name="Normal 3 24 2 5_Category Summary by LOB" xfId="19212"/>
    <cellStyle name="Normal 3 24 2 6" xfId="19213"/>
    <cellStyle name="Normal 3 24 2 6 2" xfId="19214"/>
    <cellStyle name="Normal 3 24 2 6_Category Summary by LOB" xfId="19215"/>
    <cellStyle name="Normal 3 24 2 7" xfId="19216"/>
    <cellStyle name="Normal 3 24 2 7 2" xfId="19217"/>
    <cellStyle name="Normal 3 24 2 7_Category Summary by LOB" xfId="19218"/>
    <cellStyle name="Normal 3 24 2 8" xfId="19219"/>
    <cellStyle name="Normal 3 24 2 8 2" xfId="19220"/>
    <cellStyle name="Normal 3 24 2 8_Category Summary by LOB" xfId="19221"/>
    <cellStyle name="Normal 3 24 2 9" xfId="19222"/>
    <cellStyle name="Normal 3 24 2_Category Summary by LOB" xfId="19223"/>
    <cellStyle name="Normal 3 24 3" xfId="19224"/>
    <cellStyle name="Normal 3 24 3 2" xfId="19225"/>
    <cellStyle name="Normal 3 24 3 2 2" xfId="19226"/>
    <cellStyle name="Normal 3 24 3 2_Category Summary by LOB" xfId="19227"/>
    <cellStyle name="Normal 3 24 3 3" xfId="19228"/>
    <cellStyle name="Normal 3 24 3 3 2" xfId="19229"/>
    <cellStyle name="Normal 3 24 3 3_Category Summary by LOB" xfId="19230"/>
    <cellStyle name="Normal 3 24 3 4" xfId="19231"/>
    <cellStyle name="Normal 3 24 3 4 2" xfId="19232"/>
    <cellStyle name="Normal 3 24 3 4_Category Summary by LOB" xfId="19233"/>
    <cellStyle name="Normal 3 24 3 5" xfId="19234"/>
    <cellStyle name="Normal 3 24 3 5 2" xfId="19235"/>
    <cellStyle name="Normal 3 24 3 5_Category Summary by LOB" xfId="19236"/>
    <cellStyle name="Normal 3 24 3 6" xfId="19237"/>
    <cellStyle name="Normal 3 24 3 6 2" xfId="19238"/>
    <cellStyle name="Normal 3 24 3 6_Category Summary by LOB" xfId="19239"/>
    <cellStyle name="Normal 3 24 3 7" xfId="19240"/>
    <cellStyle name="Normal 3 24 3 7 2" xfId="19241"/>
    <cellStyle name="Normal 3 24 3 7_Category Summary by LOB" xfId="19242"/>
    <cellStyle name="Normal 3 24 3 8" xfId="19243"/>
    <cellStyle name="Normal 3 24 3 8 2" xfId="19244"/>
    <cellStyle name="Normal 3 24 3 8_Category Summary by LOB" xfId="19245"/>
    <cellStyle name="Normal 3 24 3 9" xfId="19246"/>
    <cellStyle name="Normal 3 24 3_Category Summary by LOB" xfId="19247"/>
    <cellStyle name="Normal 3 24 4" xfId="19248"/>
    <cellStyle name="Normal 3 24 4 2" xfId="19249"/>
    <cellStyle name="Normal 3 24 4_Category Summary by LOB" xfId="19250"/>
    <cellStyle name="Normal 3 24 5" xfId="19251"/>
    <cellStyle name="Normal 3 24 5 2" xfId="19252"/>
    <cellStyle name="Normal 3 24 5_Category Summary by LOB" xfId="19253"/>
    <cellStyle name="Normal 3 24 6" xfId="19254"/>
    <cellStyle name="Normal 3 24 6 2" xfId="19255"/>
    <cellStyle name="Normal 3 24 6_Category Summary by LOB" xfId="19256"/>
    <cellStyle name="Normal 3 24 7" xfId="19257"/>
    <cellStyle name="Normal 3 24 7 2" xfId="19258"/>
    <cellStyle name="Normal 3 24 7_Category Summary by LOB" xfId="19259"/>
    <cellStyle name="Normal 3 24 8" xfId="19260"/>
    <cellStyle name="Normal 3 24 8 2" xfId="19261"/>
    <cellStyle name="Normal 3 24 8_Category Summary by LOB" xfId="19262"/>
    <cellStyle name="Normal 3 24 9" xfId="19263"/>
    <cellStyle name="Normal 3 24 9 2" xfId="19264"/>
    <cellStyle name="Normal 3 24 9_Category Summary by LOB" xfId="19265"/>
    <cellStyle name="Normal 3 24_Category Summary by LOB" xfId="19266"/>
    <cellStyle name="Normal 3 25" xfId="19267"/>
    <cellStyle name="Normal 3 25 10" xfId="19268"/>
    <cellStyle name="Normal 3 25 10 2" xfId="19269"/>
    <cellStyle name="Normal 3 25 10_Category Summary by LOB" xfId="19270"/>
    <cellStyle name="Normal 3 25 11" xfId="19271"/>
    <cellStyle name="Normal 3 25 2" xfId="19272"/>
    <cellStyle name="Normal 3 25 2 2" xfId="19273"/>
    <cellStyle name="Normal 3 25 2 2 2" xfId="19274"/>
    <cellStyle name="Normal 3 25 2 2_Category Summary by LOB" xfId="19275"/>
    <cellStyle name="Normal 3 25 2 3" xfId="19276"/>
    <cellStyle name="Normal 3 25 2 3 2" xfId="19277"/>
    <cellStyle name="Normal 3 25 2 3_Category Summary by LOB" xfId="19278"/>
    <cellStyle name="Normal 3 25 2 4" xfId="19279"/>
    <cellStyle name="Normal 3 25 2 4 2" xfId="19280"/>
    <cellStyle name="Normal 3 25 2 4_Category Summary by LOB" xfId="19281"/>
    <cellStyle name="Normal 3 25 2 5" xfId="19282"/>
    <cellStyle name="Normal 3 25 2 5 2" xfId="19283"/>
    <cellStyle name="Normal 3 25 2 5_Category Summary by LOB" xfId="19284"/>
    <cellStyle name="Normal 3 25 2 6" xfId="19285"/>
    <cellStyle name="Normal 3 25 2 6 2" xfId="19286"/>
    <cellStyle name="Normal 3 25 2 6_Category Summary by LOB" xfId="19287"/>
    <cellStyle name="Normal 3 25 2 7" xfId="19288"/>
    <cellStyle name="Normal 3 25 2 7 2" xfId="19289"/>
    <cellStyle name="Normal 3 25 2 7_Category Summary by LOB" xfId="19290"/>
    <cellStyle name="Normal 3 25 2 8" xfId="19291"/>
    <cellStyle name="Normal 3 25 2 8 2" xfId="19292"/>
    <cellStyle name="Normal 3 25 2 8_Category Summary by LOB" xfId="19293"/>
    <cellStyle name="Normal 3 25 2 9" xfId="19294"/>
    <cellStyle name="Normal 3 25 2_Category Summary by LOB" xfId="19295"/>
    <cellStyle name="Normal 3 25 3" xfId="19296"/>
    <cellStyle name="Normal 3 25 3 2" xfId="19297"/>
    <cellStyle name="Normal 3 25 3 2 2" xfId="19298"/>
    <cellStyle name="Normal 3 25 3 2_Category Summary by LOB" xfId="19299"/>
    <cellStyle name="Normal 3 25 3 3" xfId="19300"/>
    <cellStyle name="Normal 3 25 3 3 2" xfId="19301"/>
    <cellStyle name="Normal 3 25 3 3_Category Summary by LOB" xfId="19302"/>
    <cellStyle name="Normal 3 25 3 4" xfId="19303"/>
    <cellStyle name="Normal 3 25 3 4 2" xfId="19304"/>
    <cellStyle name="Normal 3 25 3 4_Category Summary by LOB" xfId="19305"/>
    <cellStyle name="Normal 3 25 3 5" xfId="19306"/>
    <cellStyle name="Normal 3 25 3 5 2" xfId="19307"/>
    <cellStyle name="Normal 3 25 3 5_Category Summary by LOB" xfId="19308"/>
    <cellStyle name="Normal 3 25 3 6" xfId="19309"/>
    <cellStyle name="Normal 3 25 3 6 2" xfId="19310"/>
    <cellStyle name="Normal 3 25 3 6_Category Summary by LOB" xfId="19311"/>
    <cellStyle name="Normal 3 25 3 7" xfId="19312"/>
    <cellStyle name="Normal 3 25 3 7 2" xfId="19313"/>
    <cellStyle name="Normal 3 25 3 7_Category Summary by LOB" xfId="19314"/>
    <cellStyle name="Normal 3 25 3 8" xfId="19315"/>
    <cellStyle name="Normal 3 25 3 8 2" xfId="19316"/>
    <cellStyle name="Normal 3 25 3 8_Category Summary by LOB" xfId="19317"/>
    <cellStyle name="Normal 3 25 3 9" xfId="19318"/>
    <cellStyle name="Normal 3 25 3_Category Summary by LOB" xfId="19319"/>
    <cellStyle name="Normal 3 25 4" xfId="19320"/>
    <cellStyle name="Normal 3 25 4 2" xfId="19321"/>
    <cellStyle name="Normal 3 25 4_Category Summary by LOB" xfId="19322"/>
    <cellStyle name="Normal 3 25 5" xfId="19323"/>
    <cellStyle name="Normal 3 25 5 2" xfId="19324"/>
    <cellStyle name="Normal 3 25 5_Category Summary by LOB" xfId="19325"/>
    <cellStyle name="Normal 3 25 6" xfId="19326"/>
    <cellStyle name="Normal 3 25 6 2" xfId="19327"/>
    <cellStyle name="Normal 3 25 6_Category Summary by LOB" xfId="19328"/>
    <cellStyle name="Normal 3 25 7" xfId="19329"/>
    <cellStyle name="Normal 3 25 7 2" xfId="19330"/>
    <cellStyle name="Normal 3 25 7_Category Summary by LOB" xfId="19331"/>
    <cellStyle name="Normal 3 25 8" xfId="19332"/>
    <cellStyle name="Normal 3 25 8 2" xfId="19333"/>
    <cellStyle name="Normal 3 25 8_Category Summary by LOB" xfId="19334"/>
    <cellStyle name="Normal 3 25 9" xfId="19335"/>
    <cellStyle name="Normal 3 25 9 2" xfId="19336"/>
    <cellStyle name="Normal 3 25 9_Category Summary by LOB" xfId="19337"/>
    <cellStyle name="Normal 3 25_Category Summary by LOB" xfId="19338"/>
    <cellStyle name="Normal 3 26" xfId="19339"/>
    <cellStyle name="Normal 3 26 10" xfId="19340"/>
    <cellStyle name="Normal 3 26 10 2" xfId="19341"/>
    <cellStyle name="Normal 3 26 10_Category Summary by LOB" xfId="19342"/>
    <cellStyle name="Normal 3 26 11" xfId="19343"/>
    <cellStyle name="Normal 3 26 2" xfId="19344"/>
    <cellStyle name="Normal 3 26 2 2" xfId="19345"/>
    <cellStyle name="Normal 3 26 2 2 2" xfId="19346"/>
    <cellStyle name="Normal 3 26 2 2_Category Summary by LOB" xfId="19347"/>
    <cellStyle name="Normal 3 26 2 3" xfId="19348"/>
    <cellStyle name="Normal 3 26 2 3 2" xfId="19349"/>
    <cellStyle name="Normal 3 26 2 3_Category Summary by LOB" xfId="19350"/>
    <cellStyle name="Normal 3 26 2 4" xfId="19351"/>
    <cellStyle name="Normal 3 26 2 4 2" xfId="19352"/>
    <cellStyle name="Normal 3 26 2 4_Category Summary by LOB" xfId="19353"/>
    <cellStyle name="Normal 3 26 2 5" xfId="19354"/>
    <cellStyle name="Normal 3 26 2 5 2" xfId="19355"/>
    <cellStyle name="Normal 3 26 2 5_Category Summary by LOB" xfId="19356"/>
    <cellStyle name="Normal 3 26 2 6" xfId="19357"/>
    <cellStyle name="Normal 3 26 2 6 2" xfId="19358"/>
    <cellStyle name="Normal 3 26 2 6_Category Summary by LOB" xfId="19359"/>
    <cellStyle name="Normal 3 26 2 7" xfId="19360"/>
    <cellStyle name="Normal 3 26 2 7 2" xfId="19361"/>
    <cellStyle name="Normal 3 26 2 7_Category Summary by LOB" xfId="19362"/>
    <cellStyle name="Normal 3 26 2 8" xfId="19363"/>
    <cellStyle name="Normal 3 26 2 8 2" xfId="19364"/>
    <cellStyle name="Normal 3 26 2 8_Category Summary by LOB" xfId="19365"/>
    <cellStyle name="Normal 3 26 2 9" xfId="19366"/>
    <cellStyle name="Normal 3 26 2_Category Summary by LOB" xfId="19367"/>
    <cellStyle name="Normal 3 26 3" xfId="19368"/>
    <cellStyle name="Normal 3 26 3 2" xfId="19369"/>
    <cellStyle name="Normal 3 26 3 2 2" xfId="19370"/>
    <cellStyle name="Normal 3 26 3 2_Category Summary by LOB" xfId="19371"/>
    <cellStyle name="Normal 3 26 3 3" xfId="19372"/>
    <cellStyle name="Normal 3 26 3 3 2" xfId="19373"/>
    <cellStyle name="Normal 3 26 3 3_Category Summary by LOB" xfId="19374"/>
    <cellStyle name="Normal 3 26 3 4" xfId="19375"/>
    <cellStyle name="Normal 3 26 3 4 2" xfId="19376"/>
    <cellStyle name="Normal 3 26 3 4_Category Summary by LOB" xfId="19377"/>
    <cellStyle name="Normal 3 26 3 5" xfId="19378"/>
    <cellStyle name="Normal 3 26 3 5 2" xfId="19379"/>
    <cellStyle name="Normal 3 26 3 5_Category Summary by LOB" xfId="19380"/>
    <cellStyle name="Normal 3 26 3 6" xfId="19381"/>
    <cellStyle name="Normal 3 26 3 6 2" xfId="19382"/>
    <cellStyle name="Normal 3 26 3 6_Category Summary by LOB" xfId="19383"/>
    <cellStyle name="Normal 3 26 3 7" xfId="19384"/>
    <cellStyle name="Normal 3 26 3 7 2" xfId="19385"/>
    <cellStyle name="Normal 3 26 3 7_Category Summary by LOB" xfId="19386"/>
    <cellStyle name="Normal 3 26 3 8" xfId="19387"/>
    <cellStyle name="Normal 3 26 3 8 2" xfId="19388"/>
    <cellStyle name="Normal 3 26 3 8_Category Summary by LOB" xfId="19389"/>
    <cellStyle name="Normal 3 26 3 9" xfId="19390"/>
    <cellStyle name="Normal 3 26 3_Category Summary by LOB" xfId="19391"/>
    <cellStyle name="Normal 3 26 4" xfId="19392"/>
    <cellStyle name="Normal 3 26 4 2" xfId="19393"/>
    <cellStyle name="Normal 3 26 4_Category Summary by LOB" xfId="19394"/>
    <cellStyle name="Normal 3 26 5" xfId="19395"/>
    <cellStyle name="Normal 3 26 5 2" xfId="19396"/>
    <cellStyle name="Normal 3 26 5_Category Summary by LOB" xfId="19397"/>
    <cellStyle name="Normal 3 26 6" xfId="19398"/>
    <cellStyle name="Normal 3 26 6 2" xfId="19399"/>
    <cellStyle name="Normal 3 26 6_Category Summary by LOB" xfId="19400"/>
    <cellStyle name="Normal 3 26 7" xfId="19401"/>
    <cellStyle name="Normal 3 26 7 2" xfId="19402"/>
    <cellStyle name="Normal 3 26 7_Category Summary by LOB" xfId="19403"/>
    <cellStyle name="Normal 3 26 8" xfId="19404"/>
    <cellStyle name="Normal 3 26 8 2" xfId="19405"/>
    <cellStyle name="Normal 3 26 8_Category Summary by LOB" xfId="19406"/>
    <cellStyle name="Normal 3 26 9" xfId="19407"/>
    <cellStyle name="Normal 3 26 9 2" xfId="19408"/>
    <cellStyle name="Normal 3 26 9_Category Summary by LOB" xfId="19409"/>
    <cellStyle name="Normal 3 26_Category Summary by LOB" xfId="19410"/>
    <cellStyle name="Normal 3 27" xfId="19411"/>
    <cellStyle name="Normal 3 27 10" xfId="19412"/>
    <cellStyle name="Normal 3 27 10 2" xfId="19413"/>
    <cellStyle name="Normal 3 27 10_Category Summary by LOB" xfId="19414"/>
    <cellStyle name="Normal 3 27 11" xfId="19415"/>
    <cellStyle name="Normal 3 27 2" xfId="19416"/>
    <cellStyle name="Normal 3 27 2 2" xfId="19417"/>
    <cellStyle name="Normal 3 27 2 2 2" xfId="19418"/>
    <cellStyle name="Normal 3 27 2 2_Category Summary by LOB" xfId="19419"/>
    <cellStyle name="Normal 3 27 2 3" xfId="19420"/>
    <cellStyle name="Normal 3 27 2 3 2" xfId="19421"/>
    <cellStyle name="Normal 3 27 2 3_Category Summary by LOB" xfId="19422"/>
    <cellStyle name="Normal 3 27 2 4" xfId="19423"/>
    <cellStyle name="Normal 3 27 2 4 2" xfId="19424"/>
    <cellStyle name="Normal 3 27 2 4_Category Summary by LOB" xfId="19425"/>
    <cellStyle name="Normal 3 27 2 5" xfId="19426"/>
    <cellStyle name="Normal 3 27 2 5 2" xfId="19427"/>
    <cellStyle name="Normal 3 27 2 5_Category Summary by LOB" xfId="19428"/>
    <cellStyle name="Normal 3 27 2 6" xfId="19429"/>
    <cellStyle name="Normal 3 27 2 6 2" xfId="19430"/>
    <cellStyle name="Normal 3 27 2 6_Category Summary by LOB" xfId="19431"/>
    <cellStyle name="Normal 3 27 2 7" xfId="19432"/>
    <cellStyle name="Normal 3 27 2 7 2" xfId="19433"/>
    <cellStyle name="Normal 3 27 2 7_Category Summary by LOB" xfId="19434"/>
    <cellStyle name="Normal 3 27 2 8" xfId="19435"/>
    <cellStyle name="Normal 3 27 2 8 2" xfId="19436"/>
    <cellStyle name="Normal 3 27 2 8_Category Summary by LOB" xfId="19437"/>
    <cellStyle name="Normal 3 27 2 9" xfId="19438"/>
    <cellStyle name="Normal 3 27 2_Category Summary by LOB" xfId="19439"/>
    <cellStyle name="Normal 3 27 3" xfId="19440"/>
    <cellStyle name="Normal 3 27 3 2" xfId="19441"/>
    <cellStyle name="Normal 3 27 3 2 2" xfId="19442"/>
    <cellStyle name="Normal 3 27 3 2_Category Summary by LOB" xfId="19443"/>
    <cellStyle name="Normal 3 27 3 3" xfId="19444"/>
    <cellStyle name="Normal 3 27 3 3 2" xfId="19445"/>
    <cellStyle name="Normal 3 27 3 3_Category Summary by LOB" xfId="19446"/>
    <cellStyle name="Normal 3 27 3 4" xfId="19447"/>
    <cellStyle name="Normal 3 27 3 4 2" xfId="19448"/>
    <cellStyle name="Normal 3 27 3 4_Category Summary by LOB" xfId="19449"/>
    <cellStyle name="Normal 3 27 3 5" xfId="19450"/>
    <cellStyle name="Normal 3 27 3 5 2" xfId="19451"/>
    <cellStyle name="Normal 3 27 3 5_Category Summary by LOB" xfId="19452"/>
    <cellStyle name="Normal 3 27 3 6" xfId="19453"/>
    <cellStyle name="Normal 3 27 3 6 2" xfId="19454"/>
    <cellStyle name="Normal 3 27 3 6_Category Summary by LOB" xfId="19455"/>
    <cellStyle name="Normal 3 27 3 7" xfId="19456"/>
    <cellStyle name="Normal 3 27 3 7 2" xfId="19457"/>
    <cellStyle name="Normal 3 27 3 7_Category Summary by LOB" xfId="19458"/>
    <cellStyle name="Normal 3 27 3 8" xfId="19459"/>
    <cellStyle name="Normal 3 27 3 8 2" xfId="19460"/>
    <cellStyle name="Normal 3 27 3 8_Category Summary by LOB" xfId="19461"/>
    <cellStyle name="Normal 3 27 3 9" xfId="19462"/>
    <cellStyle name="Normal 3 27 3_Category Summary by LOB" xfId="19463"/>
    <cellStyle name="Normal 3 27 4" xfId="19464"/>
    <cellStyle name="Normal 3 27 4 2" xfId="19465"/>
    <cellStyle name="Normal 3 27 4_Category Summary by LOB" xfId="19466"/>
    <cellStyle name="Normal 3 27 5" xfId="19467"/>
    <cellStyle name="Normal 3 27 5 2" xfId="19468"/>
    <cellStyle name="Normal 3 27 5_Category Summary by LOB" xfId="19469"/>
    <cellStyle name="Normal 3 27 6" xfId="19470"/>
    <cellStyle name="Normal 3 27 6 2" xfId="19471"/>
    <cellStyle name="Normal 3 27 6_Category Summary by LOB" xfId="19472"/>
    <cellStyle name="Normal 3 27 7" xfId="19473"/>
    <cellStyle name="Normal 3 27 7 2" xfId="19474"/>
    <cellStyle name="Normal 3 27 7_Category Summary by LOB" xfId="19475"/>
    <cellStyle name="Normal 3 27 8" xfId="19476"/>
    <cellStyle name="Normal 3 27 8 2" xfId="19477"/>
    <cellStyle name="Normal 3 27 8_Category Summary by LOB" xfId="19478"/>
    <cellStyle name="Normal 3 27 9" xfId="19479"/>
    <cellStyle name="Normal 3 27 9 2" xfId="19480"/>
    <cellStyle name="Normal 3 27 9_Category Summary by LOB" xfId="19481"/>
    <cellStyle name="Normal 3 27_Category Summary by LOB" xfId="19482"/>
    <cellStyle name="Normal 3 28" xfId="19483"/>
    <cellStyle name="Normal 3 28 2" xfId="19484"/>
    <cellStyle name="Normal 3 28 2 2" xfId="19485"/>
    <cellStyle name="Normal 3 28 2_Category Summary by LOB" xfId="19486"/>
    <cellStyle name="Normal 3 28 3" xfId="19487"/>
    <cellStyle name="Normal 3 28 3 2" xfId="19488"/>
    <cellStyle name="Normal 3 28 3_Category Summary by LOB" xfId="19489"/>
    <cellStyle name="Normal 3 28 4" xfId="19490"/>
    <cellStyle name="Normal 3 28 4 2" xfId="19491"/>
    <cellStyle name="Normal 3 28 4_Category Summary by LOB" xfId="19492"/>
    <cellStyle name="Normal 3 28 5" xfId="19493"/>
    <cellStyle name="Normal 3 28 5 2" xfId="19494"/>
    <cellStyle name="Normal 3 28 5_Category Summary by LOB" xfId="19495"/>
    <cellStyle name="Normal 3 28 6" xfId="19496"/>
    <cellStyle name="Normal 3 28 6 2" xfId="19497"/>
    <cellStyle name="Normal 3 28 6_Category Summary by LOB" xfId="19498"/>
    <cellStyle name="Normal 3 28 7" xfId="19499"/>
    <cellStyle name="Normal 3 28 7 2" xfId="19500"/>
    <cellStyle name="Normal 3 28 7_Category Summary by LOB" xfId="19501"/>
    <cellStyle name="Normal 3 28 8" xfId="19502"/>
    <cellStyle name="Normal 3 28 8 2" xfId="19503"/>
    <cellStyle name="Normal 3 28 8_Category Summary by LOB" xfId="19504"/>
    <cellStyle name="Normal 3 28 9" xfId="19505"/>
    <cellStyle name="Normal 3 28_Category Summary by LOB" xfId="19506"/>
    <cellStyle name="Normal 3 29" xfId="19507"/>
    <cellStyle name="Normal 3 29 2" xfId="19508"/>
    <cellStyle name="Normal 3 29 2 2" xfId="19509"/>
    <cellStyle name="Normal 3 29 2_Category Summary by LOB" xfId="19510"/>
    <cellStyle name="Normal 3 29 3" xfId="19511"/>
    <cellStyle name="Normal 3 29 3 2" xfId="19512"/>
    <cellStyle name="Normal 3 29 3_Category Summary by LOB" xfId="19513"/>
    <cellStyle name="Normal 3 29 4" xfId="19514"/>
    <cellStyle name="Normal 3 29 4 2" xfId="19515"/>
    <cellStyle name="Normal 3 29 4_Category Summary by LOB" xfId="19516"/>
    <cellStyle name="Normal 3 29 5" xfId="19517"/>
    <cellStyle name="Normal 3 29 5 2" xfId="19518"/>
    <cellStyle name="Normal 3 29 5_Category Summary by LOB" xfId="19519"/>
    <cellStyle name="Normal 3 29 6" xfId="19520"/>
    <cellStyle name="Normal 3 29 6 2" xfId="19521"/>
    <cellStyle name="Normal 3 29 6_Category Summary by LOB" xfId="19522"/>
    <cellStyle name="Normal 3 29 7" xfId="19523"/>
    <cellStyle name="Normal 3 29 7 2" xfId="19524"/>
    <cellStyle name="Normal 3 29 7_Category Summary by LOB" xfId="19525"/>
    <cellStyle name="Normal 3 29 8" xfId="19526"/>
    <cellStyle name="Normal 3 29 8 2" xfId="19527"/>
    <cellStyle name="Normal 3 29 8_Category Summary by LOB" xfId="19528"/>
    <cellStyle name="Normal 3 29 9" xfId="19529"/>
    <cellStyle name="Normal 3 29_Category Summary by LOB" xfId="19530"/>
    <cellStyle name="Normal 3 3" xfId="19531"/>
    <cellStyle name="Normal 3 3 10" xfId="19532"/>
    <cellStyle name="Normal 3 3 10 10" xfId="19533"/>
    <cellStyle name="Normal 3 3 10 10 2" xfId="19534"/>
    <cellStyle name="Normal 3 3 10 10_Category Summary by LOB" xfId="19535"/>
    <cellStyle name="Normal 3 3 10 11" xfId="19536"/>
    <cellStyle name="Normal 3 3 10 2" xfId="19537"/>
    <cellStyle name="Normal 3 3 10 2 2" xfId="19538"/>
    <cellStyle name="Normal 3 3 10 2 2 2" xfId="19539"/>
    <cellStyle name="Normal 3 3 10 2 2_Category Summary by LOB" xfId="19540"/>
    <cellStyle name="Normal 3 3 10 2 3" xfId="19541"/>
    <cellStyle name="Normal 3 3 10 2 3 2" xfId="19542"/>
    <cellStyle name="Normal 3 3 10 2 3_Category Summary by LOB" xfId="19543"/>
    <cellStyle name="Normal 3 3 10 2 4" xfId="19544"/>
    <cellStyle name="Normal 3 3 10 2 4 2" xfId="19545"/>
    <cellStyle name="Normal 3 3 10 2 4_Category Summary by LOB" xfId="19546"/>
    <cellStyle name="Normal 3 3 10 2 5" xfId="19547"/>
    <cellStyle name="Normal 3 3 10 2 5 2" xfId="19548"/>
    <cellStyle name="Normal 3 3 10 2 5_Category Summary by LOB" xfId="19549"/>
    <cellStyle name="Normal 3 3 10 2 6" xfId="19550"/>
    <cellStyle name="Normal 3 3 10 2 6 2" xfId="19551"/>
    <cellStyle name="Normal 3 3 10 2 6_Category Summary by LOB" xfId="19552"/>
    <cellStyle name="Normal 3 3 10 2 7" xfId="19553"/>
    <cellStyle name="Normal 3 3 10 2 7 2" xfId="19554"/>
    <cellStyle name="Normal 3 3 10 2 7_Category Summary by LOB" xfId="19555"/>
    <cellStyle name="Normal 3 3 10 2 8" xfId="19556"/>
    <cellStyle name="Normal 3 3 10 2 8 2" xfId="19557"/>
    <cellStyle name="Normal 3 3 10 2 8_Category Summary by LOB" xfId="19558"/>
    <cellStyle name="Normal 3 3 10 2 9" xfId="19559"/>
    <cellStyle name="Normal 3 3 10 2_Category Summary by LOB" xfId="19560"/>
    <cellStyle name="Normal 3 3 10 3" xfId="19561"/>
    <cellStyle name="Normal 3 3 10 3 2" xfId="19562"/>
    <cellStyle name="Normal 3 3 10 3 2 2" xfId="19563"/>
    <cellStyle name="Normal 3 3 10 3 2_Category Summary by LOB" xfId="19564"/>
    <cellStyle name="Normal 3 3 10 3 3" xfId="19565"/>
    <cellStyle name="Normal 3 3 10 3 3 2" xfId="19566"/>
    <cellStyle name="Normal 3 3 10 3 3_Category Summary by LOB" xfId="19567"/>
    <cellStyle name="Normal 3 3 10 3 4" xfId="19568"/>
    <cellStyle name="Normal 3 3 10 3 4 2" xfId="19569"/>
    <cellStyle name="Normal 3 3 10 3 4_Category Summary by LOB" xfId="19570"/>
    <cellStyle name="Normal 3 3 10 3 5" xfId="19571"/>
    <cellStyle name="Normal 3 3 10 3 5 2" xfId="19572"/>
    <cellStyle name="Normal 3 3 10 3 5_Category Summary by LOB" xfId="19573"/>
    <cellStyle name="Normal 3 3 10 3 6" xfId="19574"/>
    <cellStyle name="Normal 3 3 10 3 6 2" xfId="19575"/>
    <cellStyle name="Normal 3 3 10 3 6_Category Summary by LOB" xfId="19576"/>
    <cellStyle name="Normal 3 3 10 3 7" xfId="19577"/>
    <cellStyle name="Normal 3 3 10 3 7 2" xfId="19578"/>
    <cellStyle name="Normal 3 3 10 3 7_Category Summary by LOB" xfId="19579"/>
    <cellStyle name="Normal 3 3 10 3 8" xfId="19580"/>
    <cellStyle name="Normal 3 3 10 3 8 2" xfId="19581"/>
    <cellStyle name="Normal 3 3 10 3 8_Category Summary by LOB" xfId="19582"/>
    <cellStyle name="Normal 3 3 10 3 9" xfId="19583"/>
    <cellStyle name="Normal 3 3 10 3_Category Summary by LOB" xfId="19584"/>
    <cellStyle name="Normal 3 3 10 4" xfId="19585"/>
    <cellStyle name="Normal 3 3 10 4 2" xfId="19586"/>
    <cellStyle name="Normal 3 3 10 4_Category Summary by LOB" xfId="19587"/>
    <cellStyle name="Normal 3 3 10 5" xfId="19588"/>
    <cellStyle name="Normal 3 3 10 5 2" xfId="19589"/>
    <cellStyle name="Normal 3 3 10 5_Category Summary by LOB" xfId="19590"/>
    <cellStyle name="Normal 3 3 10 6" xfId="19591"/>
    <cellStyle name="Normal 3 3 10 6 2" xfId="19592"/>
    <cellStyle name="Normal 3 3 10 6_Category Summary by LOB" xfId="19593"/>
    <cellStyle name="Normal 3 3 10 7" xfId="19594"/>
    <cellStyle name="Normal 3 3 10 7 2" xfId="19595"/>
    <cellStyle name="Normal 3 3 10 7_Category Summary by LOB" xfId="19596"/>
    <cellStyle name="Normal 3 3 10 8" xfId="19597"/>
    <cellStyle name="Normal 3 3 10 8 2" xfId="19598"/>
    <cellStyle name="Normal 3 3 10 8_Category Summary by LOB" xfId="19599"/>
    <cellStyle name="Normal 3 3 10 9" xfId="19600"/>
    <cellStyle name="Normal 3 3 10 9 2" xfId="19601"/>
    <cellStyle name="Normal 3 3 10 9_Category Summary by LOB" xfId="19602"/>
    <cellStyle name="Normal 3 3 10_Category Summary by LOB" xfId="19603"/>
    <cellStyle name="Normal 3 3 100" xfId="19604"/>
    <cellStyle name="Normal 3 3 101" xfId="19605"/>
    <cellStyle name="Normal 3 3 102" xfId="19606"/>
    <cellStyle name="Normal 3 3 103" xfId="19607"/>
    <cellStyle name="Normal 3 3 104" xfId="19608"/>
    <cellStyle name="Normal 3 3 105" xfId="19609"/>
    <cellStyle name="Normal 3 3 106" xfId="19610"/>
    <cellStyle name="Normal 3 3 107" xfId="19611"/>
    <cellStyle name="Normal 3 3 108" xfId="19612"/>
    <cellStyle name="Normal 3 3 109" xfId="19613"/>
    <cellStyle name="Normal 3 3 11" xfId="19614"/>
    <cellStyle name="Normal 3 3 11 10" xfId="19615"/>
    <cellStyle name="Normal 3 3 11 10 2" xfId="19616"/>
    <cellStyle name="Normal 3 3 11 10_Category Summary by LOB" xfId="19617"/>
    <cellStyle name="Normal 3 3 11 11" xfId="19618"/>
    <cellStyle name="Normal 3 3 11 2" xfId="19619"/>
    <cellStyle name="Normal 3 3 11 2 2" xfId="19620"/>
    <cellStyle name="Normal 3 3 11 2 2 2" xfId="19621"/>
    <cellStyle name="Normal 3 3 11 2 2_Category Summary by LOB" xfId="19622"/>
    <cellStyle name="Normal 3 3 11 2 3" xfId="19623"/>
    <cellStyle name="Normal 3 3 11 2 3 2" xfId="19624"/>
    <cellStyle name="Normal 3 3 11 2 3_Category Summary by LOB" xfId="19625"/>
    <cellStyle name="Normal 3 3 11 2 4" xfId="19626"/>
    <cellStyle name="Normal 3 3 11 2 4 2" xfId="19627"/>
    <cellStyle name="Normal 3 3 11 2 4_Category Summary by LOB" xfId="19628"/>
    <cellStyle name="Normal 3 3 11 2 5" xfId="19629"/>
    <cellStyle name="Normal 3 3 11 2 5 2" xfId="19630"/>
    <cellStyle name="Normal 3 3 11 2 5_Category Summary by LOB" xfId="19631"/>
    <cellStyle name="Normal 3 3 11 2 6" xfId="19632"/>
    <cellStyle name="Normal 3 3 11 2 6 2" xfId="19633"/>
    <cellStyle name="Normal 3 3 11 2 6_Category Summary by LOB" xfId="19634"/>
    <cellStyle name="Normal 3 3 11 2 7" xfId="19635"/>
    <cellStyle name="Normal 3 3 11 2 7 2" xfId="19636"/>
    <cellStyle name="Normal 3 3 11 2 7_Category Summary by LOB" xfId="19637"/>
    <cellStyle name="Normal 3 3 11 2 8" xfId="19638"/>
    <cellStyle name="Normal 3 3 11 2 8 2" xfId="19639"/>
    <cellStyle name="Normal 3 3 11 2 8_Category Summary by LOB" xfId="19640"/>
    <cellStyle name="Normal 3 3 11 2 9" xfId="19641"/>
    <cellStyle name="Normal 3 3 11 2_Category Summary by LOB" xfId="19642"/>
    <cellStyle name="Normal 3 3 11 3" xfId="19643"/>
    <cellStyle name="Normal 3 3 11 3 2" xfId="19644"/>
    <cellStyle name="Normal 3 3 11 3 2 2" xfId="19645"/>
    <cellStyle name="Normal 3 3 11 3 2_Category Summary by LOB" xfId="19646"/>
    <cellStyle name="Normal 3 3 11 3 3" xfId="19647"/>
    <cellStyle name="Normal 3 3 11 3 3 2" xfId="19648"/>
    <cellStyle name="Normal 3 3 11 3 3_Category Summary by LOB" xfId="19649"/>
    <cellStyle name="Normal 3 3 11 3 4" xfId="19650"/>
    <cellStyle name="Normal 3 3 11 3 4 2" xfId="19651"/>
    <cellStyle name="Normal 3 3 11 3 4_Category Summary by LOB" xfId="19652"/>
    <cellStyle name="Normal 3 3 11 3 5" xfId="19653"/>
    <cellStyle name="Normal 3 3 11 3 5 2" xfId="19654"/>
    <cellStyle name="Normal 3 3 11 3 5_Category Summary by LOB" xfId="19655"/>
    <cellStyle name="Normal 3 3 11 3 6" xfId="19656"/>
    <cellStyle name="Normal 3 3 11 3 6 2" xfId="19657"/>
    <cellStyle name="Normal 3 3 11 3 6_Category Summary by LOB" xfId="19658"/>
    <cellStyle name="Normal 3 3 11 3 7" xfId="19659"/>
    <cellStyle name="Normal 3 3 11 3 7 2" xfId="19660"/>
    <cellStyle name="Normal 3 3 11 3 7_Category Summary by LOB" xfId="19661"/>
    <cellStyle name="Normal 3 3 11 3 8" xfId="19662"/>
    <cellStyle name="Normal 3 3 11 3 8 2" xfId="19663"/>
    <cellStyle name="Normal 3 3 11 3 8_Category Summary by LOB" xfId="19664"/>
    <cellStyle name="Normal 3 3 11 3 9" xfId="19665"/>
    <cellStyle name="Normal 3 3 11 3_Category Summary by LOB" xfId="19666"/>
    <cellStyle name="Normal 3 3 11 4" xfId="19667"/>
    <cellStyle name="Normal 3 3 11 4 2" xfId="19668"/>
    <cellStyle name="Normal 3 3 11 4_Category Summary by LOB" xfId="19669"/>
    <cellStyle name="Normal 3 3 11 5" xfId="19670"/>
    <cellStyle name="Normal 3 3 11 5 2" xfId="19671"/>
    <cellStyle name="Normal 3 3 11 5_Category Summary by LOB" xfId="19672"/>
    <cellStyle name="Normal 3 3 11 6" xfId="19673"/>
    <cellStyle name="Normal 3 3 11 6 2" xfId="19674"/>
    <cellStyle name="Normal 3 3 11 6_Category Summary by LOB" xfId="19675"/>
    <cellStyle name="Normal 3 3 11 7" xfId="19676"/>
    <cellStyle name="Normal 3 3 11 7 2" xfId="19677"/>
    <cellStyle name="Normal 3 3 11 7_Category Summary by LOB" xfId="19678"/>
    <cellStyle name="Normal 3 3 11 8" xfId="19679"/>
    <cellStyle name="Normal 3 3 11 8 2" xfId="19680"/>
    <cellStyle name="Normal 3 3 11 8_Category Summary by LOB" xfId="19681"/>
    <cellStyle name="Normal 3 3 11 9" xfId="19682"/>
    <cellStyle name="Normal 3 3 11 9 2" xfId="19683"/>
    <cellStyle name="Normal 3 3 11 9_Category Summary by LOB" xfId="19684"/>
    <cellStyle name="Normal 3 3 11_Category Summary by LOB" xfId="19685"/>
    <cellStyle name="Normal 3 3 110" xfId="19686"/>
    <cellStyle name="Normal 3 3 111" xfId="19687"/>
    <cellStyle name="Normal 3 3 112" xfId="19688"/>
    <cellStyle name="Normal 3 3 113" xfId="19689"/>
    <cellStyle name="Normal 3 3 114" xfId="19690"/>
    <cellStyle name="Normal 3 3 115" xfId="19691"/>
    <cellStyle name="Normal 3 3 116" xfId="19692"/>
    <cellStyle name="Normal 3 3 117" xfId="19693"/>
    <cellStyle name="Normal 3 3 118" xfId="19694"/>
    <cellStyle name="Normal 3 3 119" xfId="19695"/>
    <cellStyle name="Normal 3 3 12" xfId="19696"/>
    <cellStyle name="Normal 3 3 12 10" xfId="19697"/>
    <cellStyle name="Normal 3 3 12 10 2" xfId="19698"/>
    <cellStyle name="Normal 3 3 12 10_Category Summary by LOB" xfId="19699"/>
    <cellStyle name="Normal 3 3 12 11" xfId="19700"/>
    <cellStyle name="Normal 3 3 12 2" xfId="19701"/>
    <cellStyle name="Normal 3 3 12 2 2" xfId="19702"/>
    <cellStyle name="Normal 3 3 12 2 2 2" xfId="19703"/>
    <cellStyle name="Normal 3 3 12 2 2_Category Summary by LOB" xfId="19704"/>
    <cellStyle name="Normal 3 3 12 2 3" xfId="19705"/>
    <cellStyle name="Normal 3 3 12 2 3 2" xfId="19706"/>
    <cellStyle name="Normal 3 3 12 2 3_Category Summary by LOB" xfId="19707"/>
    <cellStyle name="Normal 3 3 12 2 4" xfId="19708"/>
    <cellStyle name="Normal 3 3 12 2 4 2" xfId="19709"/>
    <cellStyle name="Normal 3 3 12 2 4_Category Summary by LOB" xfId="19710"/>
    <cellStyle name="Normal 3 3 12 2 5" xfId="19711"/>
    <cellStyle name="Normal 3 3 12 2 5 2" xfId="19712"/>
    <cellStyle name="Normal 3 3 12 2 5_Category Summary by LOB" xfId="19713"/>
    <cellStyle name="Normal 3 3 12 2 6" xfId="19714"/>
    <cellStyle name="Normal 3 3 12 2 6 2" xfId="19715"/>
    <cellStyle name="Normal 3 3 12 2 6_Category Summary by LOB" xfId="19716"/>
    <cellStyle name="Normal 3 3 12 2 7" xfId="19717"/>
    <cellStyle name="Normal 3 3 12 2 7 2" xfId="19718"/>
    <cellStyle name="Normal 3 3 12 2 7_Category Summary by LOB" xfId="19719"/>
    <cellStyle name="Normal 3 3 12 2 8" xfId="19720"/>
    <cellStyle name="Normal 3 3 12 2 8 2" xfId="19721"/>
    <cellStyle name="Normal 3 3 12 2 8_Category Summary by LOB" xfId="19722"/>
    <cellStyle name="Normal 3 3 12 2 9" xfId="19723"/>
    <cellStyle name="Normal 3 3 12 2_Category Summary by LOB" xfId="19724"/>
    <cellStyle name="Normal 3 3 12 3" xfId="19725"/>
    <cellStyle name="Normal 3 3 12 3 2" xfId="19726"/>
    <cellStyle name="Normal 3 3 12 3 2 2" xfId="19727"/>
    <cellStyle name="Normal 3 3 12 3 2_Category Summary by LOB" xfId="19728"/>
    <cellStyle name="Normal 3 3 12 3 3" xfId="19729"/>
    <cellStyle name="Normal 3 3 12 3 3 2" xfId="19730"/>
    <cellStyle name="Normal 3 3 12 3 3_Category Summary by LOB" xfId="19731"/>
    <cellStyle name="Normal 3 3 12 3 4" xfId="19732"/>
    <cellStyle name="Normal 3 3 12 3 4 2" xfId="19733"/>
    <cellStyle name="Normal 3 3 12 3 4_Category Summary by LOB" xfId="19734"/>
    <cellStyle name="Normal 3 3 12 3 5" xfId="19735"/>
    <cellStyle name="Normal 3 3 12 3 5 2" xfId="19736"/>
    <cellStyle name="Normal 3 3 12 3 5_Category Summary by LOB" xfId="19737"/>
    <cellStyle name="Normal 3 3 12 3 6" xfId="19738"/>
    <cellStyle name="Normal 3 3 12 3 6 2" xfId="19739"/>
    <cellStyle name="Normal 3 3 12 3 6_Category Summary by LOB" xfId="19740"/>
    <cellStyle name="Normal 3 3 12 3 7" xfId="19741"/>
    <cellStyle name="Normal 3 3 12 3 7 2" xfId="19742"/>
    <cellStyle name="Normal 3 3 12 3 7_Category Summary by LOB" xfId="19743"/>
    <cellStyle name="Normal 3 3 12 3 8" xfId="19744"/>
    <cellStyle name="Normal 3 3 12 3 8 2" xfId="19745"/>
    <cellStyle name="Normal 3 3 12 3 8_Category Summary by LOB" xfId="19746"/>
    <cellStyle name="Normal 3 3 12 3 9" xfId="19747"/>
    <cellStyle name="Normal 3 3 12 3_Category Summary by LOB" xfId="19748"/>
    <cellStyle name="Normal 3 3 12 4" xfId="19749"/>
    <cellStyle name="Normal 3 3 12 4 2" xfId="19750"/>
    <cellStyle name="Normal 3 3 12 4_Category Summary by LOB" xfId="19751"/>
    <cellStyle name="Normal 3 3 12 5" xfId="19752"/>
    <cellStyle name="Normal 3 3 12 5 2" xfId="19753"/>
    <cellStyle name="Normal 3 3 12 5_Category Summary by LOB" xfId="19754"/>
    <cellStyle name="Normal 3 3 12 6" xfId="19755"/>
    <cellStyle name="Normal 3 3 12 6 2" xfId="19756"/>
    <cellStyle name="Normal 3 3 12 6_Category Summary by LOB" xfId="19757"/>
    <cellStyle name="Normal 3 3 12 7" xfId="19758"/>
    <cellStyle name="Normal 3 3 12 7 2" xfId="19759"/>
    <cellStyle name="Normal 3 3 12 7_Category Summary by LOB" xfId="19760"/>
    <cellStyle name="Normal 3 3 12 8" xfId="19761"/>
    <cellStyle name="Normal 3 3 12 8 2" xfId="19762"/>
    <cellStyle name="Normal 3 3 12 8_Category Summary by LOB" xfId="19763"/>
    <cellStyle name="Normal 3 3 12 9" xfId="19764"/>
    <cellStyle name="Normal 3 3 12 9 2" xfId="19765"/>
    <cellStyle name="Normal 3 3 12 9_Category Summary by LOB" xfId="19766"/>
    <cellStyle name="Normal 3 3 12_Category Summary by LOB" xfId="19767"/>
    <cellStyle name="Normal 3 3 120" xfId="19768"/>
    <cellStyle name="Normal 3 3 121" xfId="19769"/>
    <cellStyle name="Normal 3 3 122" xfId="19770"/>
    <cellStyle name="Normal 3 3 123" xfId="19771"/>
    <cellStyle name="Normal 3 3 124" xfId="19772"/>
    <cellStyle name="Normal 3 3 125" xfId="19773"/>
    <cellStyle name="Normal 3 3 126" xfId="19774"/>
    <cellStyle name="Normal 3 3 127" xfId="19775"/>
    <cellStyle name="Normal 3 3 128" xfId="19776"/>
    <cellStyle name="Normal 3 3 129" xfId="19777"/>
    <cellStyle name="Normal 3 3 13" xfId="19778"/>
    <cellStyle name="Normal 3 3 13 10" xfId="19779"/>
    <cellStyle name="Normal 3 3 13 10 2" xfId="19780"/>
    <cellStyle name="Normal 3 3 13 10_Category Summary by LOB" xfId="19781"/>
    <cellStyle name="Normal 3 3 13 11" xfId="19782"/>
    <cellStyle name="Normal 3 3 13 2" xfId="19783"/>
    <cellStyle name="Normal 3 3 13 2 2" xfId="19784"/>
    <cellStyle name="Normal 3 3 13 2 2 2" xfId="19785"/>
    <cellStyle name="Normal 3 3 13 2 2_Category Summary by LOB" xfId="19786"/>
    <cellStyle name="Normal 3 3 13 2 3" xfId="19787"/>
    <cellStyle name="Normal 3 3 13 2 3 2" xfId="19788"/>
    <cellStyle name="Normal 3 3 13 2 3_Category Summary by LOB" xfId="19789"/>
    <cellStyle name="Normal 3 3 13 2 4" xfId="19790"/>
    <cellStyle name="Normal 3 3 13 2 4 2" xfId="19791"/>
    <cellStyle name="Normal 3 3 13 2 4_Category Summary by LOB" xfId="19792"/>
    <cellStyle name="Normal 3 3 13 2 5" xfId="19793"/>
    <cellStyle name="Normal 3 3 13 2 5 2" xfId="19794"/>
    <cellStyle name="Normal 3 3 13 2 5_Category Summary by LOB" xfId="19795"/>
    <cellStyle name="Normal 3 3 13 2 6" xfId="19796"/>
    <cellStyle name="Normal 3 3 13 2 6 2" xfId="19797"/>
    <cellStyle name="Normal 3 3 13 2 6_Category Summary by LOB" xfId="19798"/>
    <cellStyle name="Normal 3 3 13 2 7" xfId="19799"/>
    <cellStyle name="Normal 3 3 13 2 7 2" xfId="19800"/>
    <cellStyle name="Normal 3 3 13 2 7_Category Summary by LOB" xfId="19801"/>
    <cellStyle name="Normal 3 3 13 2 8" xfId="19802"/>
    <cellStyle name="Normal 3 3 13 2 8 2" xfId="19803"/>
    <cellStyle name="Normal 3 3 13 2 8_Category Summary by LOB" xfId="19804"/>
    <cellStyle name="Normal 3 3 13 2 9" xfId="19805"/>
    <cellStyle name="Normal 3 3 13 2_Category Summary by LOB" xfId="19806"/>
    <cellStyle name="Normal 3 3 13 3" xfId="19807"/>
    <cellStyle name="Normal 3 3 13 3 2" xfId="19808"/>
    <cellStyle name="Normal 3 3 13 3 2 2" xfId="19809"/>
    <cellStyle name="Normal 3 3 13 3 2_Category Summary by LOB" xfId="19810"/>
    <cellStyle name="Normal 3 3 13 3 3" xfId="19811"/>
    <cellStyle name="Normal 3 3 13 3 3 2" xfId="19812"/>
    <cellStyle name="Normal 3 3 13 3 3_Category Summary by LOB" xfId="19813"/>
    <cellStyle name="Normal 3 3 13 3 4" xfId="19814"/>
    <cellStyle name="Normal 3 3 13 3 4 2" xfId="19815"/>
    <cellStyle name="Normal 3 3 13 3 4_Category Summary by LOB" xfId="19816"/>
    <cellStyle name="Normal 3 3 13 3 5" xfId="19817"/>
    <cellStyle name="Normal 3 3 13 3 5 2" xfId="19818"/>
    <cellStyle name="Normal 3 3 13 3 5_Category Summary by LOB" xfId="19819"/>
    <cellStyle name="Normal 3 3 13 3 6" xfId="19820"/>
    <cellStyle name="Normal 3 3 13 3 6 2" xfId="19821"/>
    <cellStyle name="Normal 3 3 13 3 6_Category Summary by LOB" xfId="19822"/>
    <cellStyle name="Normal 3 3 13 3 7" xfId="19823"/>
    <cellStyle name="Normal 3 3 13 3 7 2" xfId="19824"/>
    <cellStyle name="Normal 3 3 13 3 7_Category Summary by LOB" xfId="19825"/>
    <cellStyle name="Normal 3 3 13 3 8" xfId="19826"/>
    <cellStyle name="Normal 3 3 13 3 8 2" xfId="19827"/>
    <cellStyle name="Normal 3 3 13 3 8_Category Summary by LOB" xfId="19828"/>
    <cellStyle name="Normal 3 3 13 3 9" xfId="19829"/>
    <cellStyle name="Normal 3 3 13 3_Category Summary by LOB" xfId="19830"/>
    <cellStyle name="Normal 3 3 13 4" xfId="19831"/>
    <cellStyle name="Normal 3 3 13 4 2" xfId="19832"/>
    <cellStyle name="Normal 3 3 13 4_Category Summary by LOB" xfId="19833"/>
    <cellStyle name="Normal 3 3 13 5" xfId="19834"/>
    <cellStyle name="Normal 3 3 13 5 2" xfId="19835"/>
    <cellStyle name="Normal 3 3 13 5_Category Summary by LOB" xfId="19836"/>
    <cellStyle name="Normal 3 3 13 6" xfId="19837"/>
    <cellStyle name="Normal 3 3 13 6 2" xfId="19838"/>
    <cellStyle name="Normal 3 3 13 6_Category Summary by LOB" xfId="19839"/>
    <cellStyle name="Normal 3 3 13 7" xfId="19840"/>
    <cellStyle name="Normal 3 3 13 7 2" xfId="19841"/>
    <cellStyle name="Normal 3 3 13 7_Category Summary by LOB" xfId="19842"/>
    <cellStyle name="Normal 3 3 13 8" xfId="19843"/>
    <cellStyle name="Normal 3 3 13 8 2" xfId="19844"/>
    <cellStyle name="Normal 3 3 13 8_Category Summary by LOB" xfId="19845"/>
    <cellStyle name="Normal 3 3 13 9" xfId="19846"/>
    <cellStyle name="Normal 3 3 13 9 2" xfId="19847"/>
    <cellStyle name="Normal 3 3 13 9_Category Summary by LOB" xfId="19848"/>
    <cellStyle name="Normal 3 3 13_Category Summary by LOB" xfId="19849"/>
    <cellStyle name="Normal 3 3 130" xfId="19850"/>
    <cellStyle name="Normal 3 3 131" xfId="19851"/>
    <cellStyle name="Normal 3 3 132" xfId="19852"/>
    <cellStyle name="Normal 3 3 133" xfId="19853"/>
    <cellStyle name="Normal 3 3 134" xfId="19854"/>
    <cellStyle name="Normal 3 3 135" xfId="19855"/>
    <cellStyle name="Normal 3 3 136" xfId="19856"/>
    <cellStyle name="Normal 3 3 137" xfId="19857"/>
    <cellStyle name="Normal 3 3 138" xfId="19858"/>
    <cellStyle name="Normal 3 3 139" xfId="19859"/>
    <cellStyle name="Normal 3 3 14" xfId="19860"/>
    <cellStyle name="Normal 3 3 14 10" xfId="19861"/>
    <cellStyle name="Normal 3 3 14 10 2" xfId="19862"/>
    <cellStyle name="Normal 3 3 14 10_Category Summary by LOB" xfId="19863"/>
    <cellStyle name="Normal 3 3 14 11" xfId="19864"/>
    <cellStyle name="Normal 3 3 14 2" xfId="19865"/>
    <cellStyle name="Normal 3 3 14 2 2" xfId="19866"/>
    <cellStyle name="Normal 3 3 14 2 2 2" xfId="19867"/>
    <cellStyle name="Normal 3 3 14 2 2_Category Summary by LOB" xfId="19868"/>
    <cellStyle name="Normal 3 3 14 2 3" xfId="19869"/>
    <cellStyle name="Normal 3 3 14 2 3 2" xfId="19870"/>
    <cellStyle name="Normal 3 3 14 2 3_Category Summary by LOB" xfId="19871"/>
    <cellStyle name="Normal 3 3 14 2 4" xfId="19872"/>
    <cellStyle name="Normal 3 3 14 2 4 2" xfId="19873"/>
    <cellStyle name="Normal 3 3 14 2 4_Category Summary by LOB" xfId="19874"/>
    <cellStyle name="Normal 3 3 14 2 5" xfId="19875"/>
    <cellStyle name="Normal 3 3 14 2 5 2" xfId="19876"/>
    <cellStyle name="Normal 3 3 14 2 5_Category Summary by LOB" xfId="19877"/>
    <cellStyle name="Normal 3 3 14 2 6" xfId="19878"/>
    <cellStyle name="Normal 3 3 14 2 6 2" xfId="19879"/>
    <cellStyle name="Normal 3 3 14 2 6_Category Summary by LOB" xfId="19880"/>
    <cellStyle name="Normal 3 3 14 2 7" xfId="19881"/>
    <cellStyle name="Normal 3 3 14 2 7 2" xfId="19882"/>
    <cellStyle name="Normal 3 3 14 2 7_Category Summary by LOB" xfId="19883"/>
    <cellStyle name="Normal 3 3 14 2 8" xfId="19884"/>
    <cellStyle name="Normal 3 3 14 2 8 2" xfId="19885"/>
    <cellStyle name="Normal 3 3 14 2 8_Category Summary by LOB" xfId="19886"/>
    <cellStyle name="Normal 3 3 14 2 9" xfId="19887"/>
    <cellStyle name="Normal 3 3 14 2_Category Summary by LOB" xfId="19888"/>
    <cellStyle name="Normal 3 3 14 3" xfId="19889"/>
    <cellStyle name="Normal 3 3 14 3 2" xfId="19890"/>
    <cellStyle name="Normal 3 3 14 3 2 2" xfId="19891"/>
    <cellStyle name="Normal 3 3 14 3 2_Category Summary by LOB" xfId="19892"/>
    <cellStyle name="Normal 3 3 14 3 3" xfId="19893"/>
    <cellStyle name="Normal 3 3 14 3 3 2" xfId="19894"/>
    <cellStyle name="Normal 3 3 14 3 3_Category Summary by LOB" xfId="19895"/>
    <cellStyle name="Normal 3 3 14 3 4" xfId="19896"/>
    <cellStyle name="Normal 3 3 14 3 4 2" xfId="19897"/>
    <cellStyle name="Normal 3 3 14 3 4_Category Summary by LOB" xfId="19898"/>
    <cellStyle name="Normal 3 3 14 3 5" xfId="19899"/>
    <cellStyle name="Normal 3 3 14 3 5 2" xfId="19900"/>
    <cellStyle name="Normal 3 3 14 3 5_Category Summary by LOB" xfId="19901"/>
    <cellStyle name="Normal 3 3 14 3 6" xfId="19902"/>
    <cellStyle name="Normal 3 3 14 3 6 2" xfId="19903"/>
    <cellStyle name="Normal 3 3 14 3 6_Category Summary by LOB" xfId="19904"/>
    <cellStyle name="Normal 3 3 14 3 7" xfId="19905"/>
    <cellStyle name="Normal 3 3 14 3 7 2" xfId="19906"/>
    <cellStyle name="Normal 3 3 14 3 7_Category Summary by LOB" xfId="19907"/>
    <cellStyle name="Normal 3 3 14 3 8" xfId="19908"/>
    <cellStyle name="Normal 3 3 14 3 8 2" xfId="19909"/>
    <cellStyle name="Normal 3 3 14 3 8_Category Summary by LOB" xfId="19910"/>
    <cellStyle name="Normal 3 3 14 3 9" xfId="19911"/>
    <cellStyle name="Normal 3 3 14 3_Category Summary by LOB" xfId="19912"/>
    <cellStyle name="Normal 3 3 14 4" xfId="19913"/>
    <cellStyle name="Normal 3 3 14 4 2" xfId="19914"/>
    <cellStyle name="Normal 3 3 14 4_Category Summary by LOB" xfId="19915"/>
    <cellStyle name="Normal 3 3 14 5" xfId="19916"/>
    <cellStyle name="Normal 3 3 14 5 2" xfId="19917"/>
    <cellStyle name="Normal 3 3 14 5_Category Summary by LOB" xfId="19918"/>
    <cellStyle name="Normal 3 3 14 6" xfId="19919"/>
    <cellStyle name="Normal 3 3 14 6 2" xfId="19920"/>
    <cellStyle name="Normal 3 3 14 6_Category Summary by LOB" xfId="19921"/>
    <cellStyle name="Normal 3 3 14 7" xfId="19922"/>
    <cellStyle name="Normal 3 3 14 7 2" xfId="19923"/>
    <cellStyle name="Normal 3 3 14 7_Category Summary by LOB" xfId="19924"/>
    <cellStyle name="Normal 3 3 14 8" xfId="19925"/>
    <cellStyle name="Normal 3 3 14 8 2" xfId="19926"/>
    <cellStyle name="Normal 3 3 14 8_Category Summary by LOB" xfId="19927"/>
    <cellStyle name="Normal 3 3 14 9" xfId="19928"/>
    <cellStyle name="Normal 3 3 14 9 2" xfId="19929"/>
    <cellStyle name="Normal 3 3 14 9_Category Summary by LOB" xfId="19930"/>
    <cellStyle name="Normal 3 3 14_Category Summary by LOB" xfId="19931"/>
    <cellStyle name="Normal 3 3 140" xfId="19932"/>
    <cellStyle name="Normal 3 3 141" xfId="19933"/>
    <cellStyle name="Normal 3 3 142" xfId="19934"/>
    <cellStyle name="Normal 3 3 143" xfId="19935"/>
    <cellStyle name="Normal 3 3 144" xfId="19936"/>
    <cellStyle name="Normal 3 3 145" xfId="19937"/>
    <cellStyle name="Normal 3 3 146" xfId="19938"/>
    <cellStyle name="Normal 3 3 147" xfId="19939"/>
    <cellStyle name="Normal 3 3 148" xfId="19940"/>
    <cellStyle name="Normal 3 3 149" xfId="19941"/>
    <cellStyle name="Normal 3 3 15" xfId="19942"/>
    <cellStyle name="Normal 3 3 15 10" xfId="19943"/>
    <cellStyle name="Normal 3 3 15 10 2" xfId="19944"/>
    <cellStyle name="Normal 3 3 15 10_Category Summary by LOB" xfId="19945"/>
    <cellStyle name="Normal 3 3 15 11" xfId="19946"/>
    <cellStyle name="Normal 3 3 15 2" xfId="19947"/>
    <cellStyle name="Normal 3 3 15 2 2" xfId="19948"/>
    <cellStyle name="Normal 3 3 15 2 2 2" xfId="19949"/>
    <cellStyle name="Normal 3 3 15 2 2_Category Summary by LOB" xfId="19950"/>
    <cellStyle name="Normal 3 3 15 2 3" xfId="19951"/>
    <cellStyle name="Normal 3 3 15 2 3 2" xfId="19952"/>
    <cellStyle name="Normal 3 3 15 2 3_Category Summary by LOB" xfId="19953"/>
    <cellStyle name="Normal 3 3 15 2 4" xfId="19954"/>
    <cellStyle name="Normal 3 3 15 2 4 2" xfId="19955"/>
    <cellStyle name="Normal 3 3 15 2 4_Category Summary by LOB" xfId="19956"/>
    <cellStyle name="Normal 3 3 15 2 5" xfId="19957"/>
    <cellStyle name="Normal 3 3 15 2 5 2" xfId="19958"/>
    <cellStyle name="Normal 3 3 15 2 5_Category Summary by LOB" xfId="19959"/>
    <cellStyle name="Normal 3 3 15 2 6" xfId="19960"/>
    <cellStyle name="Normal 3 3 15 2 6 2" xfId="19961"/>
    <cellStyle name="Normal 3 3 15 2 6_Category Summary by LOB" xfId="19962"/>
    <cellStyle name="Normal 3 3 15 2 7" xfId="19963"/>
    <cellStyle name="Normal 3 3 15 2 7 2" xfId="19964"/>
    <cellStyle name="Normal 3 3 15 2 7_Category Summary by LOB" xfId="19965"/>
    <cellStyle name="Normal 3 3 15 2 8" xfId="19966"/>
    <cellStyle name="Normal 3 3 15 2 8 2" xfId="19967"/>
    <cellStyle name="Normal 3 3 15 2 8_Category Summary by LOB" xfId="19968"/>
    <cellStyle name="Normal 3 3 15 2 9" xfId="19969"/>
    <cellStyle name="Normal 3 3 15 2_Category Summary by LOB" xfId="19970"/>
    <cellStyle name="Normal 3 3 15 3" xfId="19971"/>
    <cellStyle name="Normal 3 3 15 3 2" xfId="19972"/>
    <cellStyle name="Normal 3 3 15 3 2 2" xfId="19973"/>
    <cellStyle name="Normal 3 3 15 3 2_Category Summary by LOB" xfId="19974"/>
    <cellStyle name="Normal 3 3 15 3 3" xfId="19975"/>
    <cellStyle name="Normal 3 3 15 3 3 2" xfId="19976"/>
    <cellStyle name="Normal 3 3 15 3 3_Category Summary by LOB" xfId="19977"/>
    <cellStyle name="Normal 3 3 15 3 4" xfId="19978"/>
    <cellStyle name="Normal 3 3 15 3 4 2" xfId="19979"/>
    <cellStyle name="Normal 3 3 15 3 4_Category Summary by LOB" xfId="19980"/>
    <cellStyle name="Normal 3 3 15 3 5" xfId="19981"/>
    <cellStyle name="Normal 3 3 15 3 5 2" xfId="19982"/>
    <cellStyle name="Normal 3 3 15 3 5_Category Summary by LOB" xfId="19983"/>
    <cellStyle name="Normal 3 3 15 3 6" xfId="19984"/>
    <cellStyle name="Normal 3 3 15 3 6 2" xfId="19985"/>
    <cellStyle name="Normal 3 3 15 3 6_Category Summary by LOB" xfId="19986"/>
    <cellStyle name="Normal 3 3 15 3 7" xfId="19987"/>
    <cellStyle name="Normal 3 3 15 3 7 2" xfId="19988"/>
    <cellStyle name="Normal 3 3 15 3 7_Category Summary by LOB" xfId="19989"/>
    <cellStyle name="Normal 3 3 15 3 8" xfId="19990"/>
    <cellStyle name="Normal 3 3 15 3 8 2" xfId="19991"/>
    <cellStyle name="Normal 3 3 15 3 8_Category Summary by LOB" xfId="19992"/>
    <cellStyle name="Normal 3 3 15 3 9" xfId="19993"/>
    <cellStyle name="Normal 3 3 15 3_Category Summary by LOB" xfId="19994"/>
    <cellStyle name="Normal 3 3 15 4" xfId="19995"/>
    <cellStyle name="Normal 3 3 15 4 2" xfId="19996"/>
    <cellStyle name="Normal 3 3 15 4_Category Summary by LOB" xfId="19997"/>
    <cellStyle name="Normal 3 3 15 5" xfId="19998"/>
    <cellStyle name="Normal 3 3 15 5 2" xfId="19999"/>
    <cellStyle name="Normal 3 3 15 5_Category Summary by LOB" xfId="20000"/>
    <cellStyle name="Normal 3 3 15 6" xfId="20001"/>
    <cellStyle name="Normal 3 3 15 6 2" xfId="20002"/>
    <cellStyle name="Normal 3 3 15 6_Category Summary by LOB" xfId="20003"/>
    <cellStyle name="Normal 3 3 15 7" xfId="20004"/>
    <cellStyle name="Normal 3 3 15 7 2" xfId="20005"/>
    <cellStyle name="Normal 3 3 15 7_Category Summary by LOB" xfId="20006"/>
    <cellStyle name="Normal 3 3 15 8" xfId="20007"/>
    <cellStyle name="Normal 3 3 15 8 2" xfId="20008"/>
    <cellStyle name="Normal 3 3 15 8_Category Summary by LOB" xfId="20009"/>
    <cellStyle name="Normal 3 3 15 9" xfId="20010"/>
    <cellStyle name="Normal 3 3 15 9 2" xfId="20011"/>
    <cellStyle name="Normal 3 3 15 9_Category Summary by LOB" xfId="20012"/>
    <cellStyle name="Normal 3 3 15_Category Summary by LOB" xfId="20013"/>
    <cellStyle name="Normal 3 3 150" xfId="20014"/>
    <cellStyle name="Normal 3 3 151" xfId="20015"/>
    <cellStyle name="Normal 3 3 152" xfId="20016"/>
    <cellStyle name="Normal 3 3 153" xfId="20017"/>
    <cellStyle name="Normal 3 3 154" xfId="20018"/>
    <cellStyle name="Normal 3 3 155" xfId="20019"/>
    <cellStyle name="Normal 3 3 156" xfId="20020"/>
    <cellStyle name="Normal 3 3 157" xfId="20021"/>
    <cellStyle name="Normal 3 3 158" xfId="20022"/>
    <cellStyle name="Normal 3 3 159" xfId="20023"/>
    <cellStyle name="Normal 3 3 16" xfId="20024"/>
    <cellStyle name="Normal 3 3 16 10" xfId="20025"/>
    <cellStyle name="Normal 3 3 16 10 2" xfId="20026"/>
    <cellStyle name="Normal 3 3 16 10_Category Summary by LOB" xfId="20027"/>
    <cellStyle name="Normal 3 3 16 11" xfId="20028"/>
    <cellStyle name="Normal 3 3 16 2" xfId="20029"/>
    <cellStyle name="Normal 3 3 16 2 2" xfId="20030"/>
    <cellStyle name="Normal 3 3 16 2 2 2" xfId="20031"/>
    <cellStyle name="Normal 3 3 16 2 2_Category Summary by LOB" xfId="20032"/>
    <cellStyle name="Normal 3 3 16 2 3" xfId="20033"/>
    <cellStyle name="Normal 3 3 16 2 3 2" xfId="20034"/>
    <cellStyle name="Normal 3 3 16 2 3_Category Summary by LOB" xfId="20035"/>
    <cellStyle name="Normal 3 3 16 2 4" xfId="20036"/>
    <cellStyle name="Normal 3 3 16 2 4 2" xfId="20037"/>
    <cellStyle name="Normal 3 3 16 2 4_Category Summary by LOB" xfId="20038"/>
    <cellStyle name="Normal 3 3 16 2 5" xfId="20039"/>
    <cellStyle name="Normal 3 3 16 2 5 2" xfId="20040"/>
    <cellStyle name="Normal 3 3 16 2 5_Category Summary by LOB" xfId="20041"/>
    <cellStyle name="Normal 3 3 16 2 6" xfId="20042"/>
    <cellStyle name="Normal 3 3 16 2 6 2" xfId="20043"/>
    <cellStyle name="Normal 3 3 16 2 6_Category Summary by LOB" xfId="20044"/>
    <cellStyle name="Normal 3 3 16 2 7" xfId="20045"/>
    <cellStyle name="Normal 3 3 16 2 7 2" xfId="20046"/>
    <cellStyle name="Normal 3 3 16 2 7_Category Summary by LOB" xfId="20047"/>
    <cellStyle name="Normal 3 3 16 2 8" xfId="20048"/>
    <cellStyle name="Normal 3 3 16 2 8 2" xfId="20049"/>
    <cellStyle name="Normal 3 3 16 2 8_Category Summary by LOB" xfId="20050"/>
    <cellStyle name="Normal 3 3 16 2 9" xfId="20051"/>
    <cellStyle name="Normal 3 3 16 2_Category Summary by LOB" xfId="20052"/>
    <cellStyle name="Normal 3 3 16 3" xfId="20053"/>
    <cellStyle name="Normal 3 3 16 3 2" xfId="20054"/>
    <cellStyle name="Normal 3 3 16 3 2 2" xfId="20055"/>
    <cellStyle name="Normal 3 3 16 3 2_Category Summary by LOB" xfId="20056"/>
    <cellStyle name="Normal 3 3 16 3 3" xfId="20057"/>
    <cellStyle name="Normal 3 3 16 3 3 2" xfId="20058"/>
    <cellStyle name="Normal 3 3 16 3 3_Category Summary by LOB" xfId="20059"/>
    <cellStyle name="Normal 3 3 16 3 4" xfId="20060"/>
    <cellStyle name="Normal 3 3 16 3 4 2" xfId="20061"/>
    <cellStyle name="Normal 3 3 16 3 4_Category Summary by LOB" xfId="20062"/>
    <cellStyle name="Normal 3 3 16 3 5" xfId="20063"/>
    <cellStyle name="Normal 3 3 16 3 5 2" xfId="20064"/>
    <cellStyle name="Normal 3 3 16 3 5_Category Summary by LOB" xfId="20065"/>
    <cellStyle name="Normal 3 3 16 3 6" xfId="20066"/>
    <cellStyle name="Normal 3 3 16 3 6 2" xfId="20067"/>
    <cellStyle name="Normal 3 3 16 3 6_Category Summary by LOB" xfId="20068"/>
    <cellStyle name="Normal 3 3 16 3 7" xfId="20069"/>
    <cellStyle name="Normal 3 3 16 3 7 2" xfId="20070"/>
    <cellStyle name="Normal 3 3 16 3 7_Category Summary by LOB" xfId="20071"/>
    <cellStyle name="Normal 3 3 16 3 8" xfId="20072"/>
    <cellStyle name="Normal 3 3 16 3 8 2" xfId="20073"/>
    <cellStyle name="Normal 3 3 16 3 8_Category Summary by LOB" xfId="20074"/>
    <cellStyle name="Normal 3 3 16 3 9" xfId="20075"/>
    <cellStyle name="Normal 3 3 16 3_Category Summary by LOB" xfId="20076"/>
    <cellStyle name="Normal 3 3 16 4" xfId="20077"/>
    <cellStyle name="Normal 3 3 16 4 2" xfId="20078"/>
    <cellStyle name="Normal 3 3 16 4_Category Summary by LOB" xfId="20079"/>
    <cellStyle name="Normal 3 3 16 5" xfId="20080"/>
    <cellStyle name="Normal 3 3 16 5 2" xfId="20081"/>
    <cellStyle name="Normal 3 3 16 5_Category Summary by LOB" xfId="20082"/>
    <cellStyle name="Normal 3 3 16 6" xfId="20083"/>
    <cellStyle name="Normal 3 3 16 6 2" xfId="20084"/>
    <cellStyle name="Normal 3 3 16 6_Category Summary by LOB" xfId="20085"/>
    <cellStyle name="Normal 3 3 16 7" xfId="20086"/>
    <cellStyle name="Normal 3 3 16 7 2" xfId="20087"/>
    <cellStyle name="Normal 3 3 16 7_Category Summary by LOB" xfId="20088"/>
    <cellStyle name="Normal 3 3 16 8" xfId="20089"/>
    <cellStyle name="Normal 3 3 16 8 2" xfId="20090"/>
    <cellStyle name="Normal 3 3 16 8_Category Summary by LOB" xfId="20091"/>
    <cellStyle name="Normal 3 3 16 9" xfId="20092"/>
    <cellStyle name="Normal 3 3 16 9 2" xfId="20093"/>
    <cellStyle name="Normal 3 3 16 9_Category Summary by LOB" xfId="20094"/>
    <cellStyle name="Normal 3 3 16_Category Summary by LOB" xfId="20095"/>
    <cellStyle name="Normal 3 3 160" xfId="20096"/>
    <cellStyle name="Normal 3 3 161" xfId="20097"/>
    <cellStyle name="Normal 3 3 162" xfId="20098"/>
    <cellStyle name="Normal 3 3 163" xfId="20099"/>
    <cellStyle name="Normal 3 3 164" xfId="20100"/>
    <cellStyle name="Normal 3 3 165" xfId="20101"/>
    <cellStyle name="Normal 3 3 166" xfId="20102"/>
    <cellStyle name="Normal 3 3 167" xfId="20103"/>
    <cellStyle name="Normal 3 3 168" xfId="20104"/>
    <cellStyle name="Normal 3 3 169" xfId="20105"/>
    <cellStyle name="Normal 3 3 17" xfId="20106"/>
    <cellStyle name="Normal 3 3 17 10" xfId="20107"/>
    <cellStyle name="Normal 3 3 17 10 2" xfId="20108"/>
    <cellStyle name="Normal 3 3 17 10_Category Summary by LOB" xfId="20109"/>
    <cellStyle name="Normal 3 3 17 11" xfId="20110"/>
    <cellStyle name="Normal 3 3 17 2" xfId="20111"/>
    <cellStyle name="Normal 3 3 17 2 2" xfId="20112"/>
    <cellStyle name="Normal 3 3 17 2 2 2" xfId="20113"/>
    <cellStyle name="Normal 3 3 17 2 2_Category Summary by LOB" xfId="20114"/>
    <cellStyle name="Normal 3 3 17 2 3" xfId="20115"/>
    <cellStyle name="Normal 3 3 17 2 3 2" xfId="20116"/>
    <cellStyle name="Normal 3 3 17 2 3_Category Summary by LOB" xfId="20117"/>
    <cellStyle name="Normal 3 3 17 2 4" xfId="20118"/>
    <cellStyle name="Normal 3 3 17 2 4 2" xfId="20119"/>
    <cellStyle name="Normal 3 3 17 2 4_Category Summary by LOB" xfId="20120"/>
    <cellStyle name="Normal 3 3 17 2 5" xfId="20121"/>
    <cellStyle name="Normal 3 3 17 2 5 2" xfId="20122"/>
    <cellStyle name="Normal 3 3 17 2 5_Category Summary by LOB" xfId="20123"/>
    <cellStyle name="Normal 3 3 17 2 6" xfId="20124"/>
    <cellStyle name="Normal 3 3 17 2 6 2" xfId="20125"/>
    <cellStyle name="Normal 3 3 17 2 6_Category Summary by LOB" xfId="20126"/>
    <cellStyle name="Normal 3 3 17 2 7" xfId="20127"/>
    <cellStyle name="Normal 3 3 17 2 7 2" xfId="20128"/>
    <cellStyle name="Normal 3 3 17 2 7_Category Summary by LOB" xfId="20129"/>
    <cellStyle name="Normal 3 3 17 2 8" xfId="20130"/>
    <cellStyle name="Normal 3 3 17 2 8 2" xfId="20131"/>
    <cellStyle name="Normal 3 3 17 2 8_Category Summary by LOB" xfId="20132"/>
    <cellStyle name="Normal 3 3 17 2 9" xfId="20133"/>
    <cellStyle name="Normal 3 3 17 2_Category Summary by LOB" xfId="20134"/>
    <cellStyle name="Normal 3 3 17 3" xfId="20135"/>
    <cellStyle name="Normal 3 3 17 3 2" xfId="20136"/>
    <cellStyle name="Normal 3 3 17 3 2 2" xfId="20137"/>
    <cellStyle name="Normal 3 3 17 3 2_Category Summary by LOB" xfId="20138"/>
    <cellStyle name="Normal 3 3 17 3 3" xfId="20139"/>
    <cellStyle name="Normal 3 3 17 3 3 2" xfId="20140"/>
    <cellStyle name="Normal 3 3 17 3 3_Category Summary by LOB" xfId="20141"/>
    <cellStyle name="Normal 3 3 17 3 4" xfId="20142"/>
    <cellStyle name="Normal 3 3 17 3 4 2" xfId="20143"/>
    <cellStyle name="Normal 3 3 17 3 4_Category Summary by LOB" xfId="20144"/>
    <cellStyle name="Normal 3 3 17 3 5" xfId="20145"/>
    <cellStyle name="Normal 3 3 17 3 5 2" xfId="20146"/>
    <cellStyle name="Normal 3 3 17 3 5_Category Summary by LOB" xfId="20147"/>
    <cellStyle name="Normal 3 3 17 3 6" xfId="20148"/>
    <cellStyle name="Normal 3 3 17 3 6 2" xfId="20149"/>
    <cellStyle name="Normal 3 3 17 3 6_Category Summary by LOB" xfId="20150"/>
    <cellStyle name="Normal 3 3 17 3 7" xfId="20151"/>
    <cellStyle name="Normal 3 3 17 3 7 2" xfId="20152"/>
    <cellStyle name="Normal 3 3 17 3 7_Category Summary by LOB" xfId="20153"/>
    <cellStyle name="Normal 3 3 17 3 8" xfId="20154"/>
    <cellStyle name="Normal 3 3 17 3 8 2" xfId="20155"/>
    <cellStyle name="Normal 3 3 17 3 8_Category Summary by LOB" xfId="20156"/>
    <cellStyle name="Normal 3 3 17 3 9" xfId="20157"/>
    <cellStyle name="Normal 3 3 17 3_Category Summary by LOB" xfId="20158"/>
    <cellStyle name="Normal 3 3 17 4" xfId="20159"/>
    <cellStyle name="Normal 3 3 17 4 2" xfId="20160"/>
    <cellStyle name="Normal 3 3 17 4_Category Summary by LOB" xfId="20161"/>
    <cellStyle name="Normal 3 3 17 5" xfId="20162"/>
    <cellStyle name="Normal 3 3 17 5 2" xfId="20163"/>
    <cellStyle name="Normal 3 3 17 5_Category Summary by LOB" xfId="20164"/>
    <cellStyle name="Normal 3 3 17 6" xfId="20165"/>
    <cellStyle name="Normal 3 3 17 6 2" xfId="20166"/>
    <cellStyle name="Normal 3 3 17 6_Category Summary by LOB" xfId="20167"/>
    <cellStyle name="Normal 3 3 17 7" xfId="20168"/>
    <cellStyle name="Normal 3 3 17 7 2" xfId="20169"/>
    <cellStyle name="Normal 3 3 17 7_Category Summary by LOB" xfId="20170"/>
    <cellStyle name="Normal 3 3 17 8" xfId="20171"/>
    <cellStyle name="Normal 3 3 17 8 2" xfId="20172"/>
    <cellStyle name="Normal 3 3 17 8_Category Summary by LOB" xfId="20173"/>
    <cellStyle name="Normal 3 3 17 9" xfId="20174"/>
    <cellStyle name="Normal 3 3 17 9 2" xfId="20175"/>
    <cellStyle name="Normal 3 3 17 9_Category Summary by LOB" xfId="20176"/>
    <cellStyle name="Normal 3 3 17_Category Summary by LOB" xfId="20177"/>
    <cellStyle name="Normal 3 3 170" xfId="20178"/>
    <cellStyle name="Normal 3 3 171" xfId="20179"/>
    <cellStyle name="Normal 3 3 172" xfId="20180"/>
    <cellStyle name="Normal 3 3 173" xfId="20181"/>
    <cellStyle name="Normal 3 3 174" xfId="20182"/>
    <cellStyle name="Normal 3 3 175" xfId="20183"/>
    <cellStyle name="Normal 3 3 176" xfId="20184"/>
    <cellStyle name="Normal 3 3 177" xfId="20185"/>
    <cellStyle name="Normal 3 3 178" xfId="20186"/>
    <cellStyle name="Normal 3 3 179" xfId="20187"/>
    <cellStyle name="Normal 3 3 18" xfId="20188"/>
    <cellStyle name="Normal 3 3 18 10" xfId="20189"/>
    <cellStyle name="Normal 3 3 18 10 2" xfId="20190"/>
    <cellStyle name="Normal 3 3 18 10_Category Summary by LOB" xfId="20191"/>
    <cellStyle name="Normal 3 3 18 11" xfId="20192"/>
    <cellStyle name="Normal 3 3 18 2" xfId="20193"/>
    <cellStyle name="Normal 3 3 18 2 2" xfId="20194"/>
    <cellStyle name="Normal 3 3 18 2 2 2" xfId="20195"/>
    <cellStyle name="Normal 3 3 18 2 2_Category Summary by LOB" xfId="20196"/>
    <cellStyle name="Normal 3 3 18 2 3" xfId="20197"/>
    <cellStyle name="Normal 3 3 18 2 3 2" xfId="20198"/>
    <cellStyle name="Normal 3 3 18 2 3_Category Summary by LOB" xfId="20199"/>
    <cellStyle name="Normal 3 3 18 2 4" xfId="20200"/>
    <cellStyle name="Normal 3 3 18 2 4 2" xfId="20201"/>
    <cellStyle name="Normal 3 3 18 2 4_Category Summary by LOB" xfId="20202"/>
    <cellStyle name="Normal 3 3 18 2 5" xfId="20203"/>
    <cellStyle name="Normal 3 3 18 2 5 2" xfId="20204"/>
    <cellStyle name="Normal 3 3 18 2 5_Category Summary by LOB" xfId="20205"/>
    <cellStyle name="Normal 3 3 18 2 6" xfId="20206"/>
    <cellStyle name="Normal 3 3 18 2 6 2" xfId="20207"/>
    <cellStyle name="Normal 3 3 18 2 6_Category Summary by LOB" xfId="20208"/>
    <cellStyle name="Normal 3 3 18 2 7" xfId="20209"/>
    <cellStyle name="Normal 3 3 18 2 7 2" xfId="20210"/>
    <cellStyle name="Normal 3 3 18 2 7_Category Summary by LOB" xfId="20211"/>
    <cellStyle name="Normal 3 3 18 2 8" xfId="20212"/>
    <cellStyle name="Normal 3 3 18 2 8 2" xfId="20213"/>
    <cellStyle name="Normal 3 3 18 2 8_Category Summary by LOB" xfId="20214"/>
    <cellStyle name="Normal 3 3 18 2 9" xfId="20215"/>
    <cellStyle name="Normal 3 3 18 2_Category Summary by LOB" xfId="20216"/>
    <cellStyle name="Normal 3 3 18 3" xfId="20217"/>
    <cellStyle name="Normal 3 3 18 3 2" xfId="20218"/>
    <cellStyle name="Normal 3 3 18 3 2 2" xfId="20219"/>
    <cellStyle name="Normal 3 3 18 3 2_Category Summary by LOB" xfId="20220"/>
    <cellStyle name="Normal 3 3 18 3 3" xfId="20221"/>
    <cellStyle name="Normal 3 3 18 3 3 2" xfId="20222"/>
    <cellStyle name="Normal 3 3 18 3 3_Category Summary by LOB" xfId="20223"/>
    <cellStyle name="Normal 3 3 18 3 4" xfId="20224"/>
    <cellStyle name="Normal 3 3 18 3 4 2" xfId="20225"/>
    <cellStyle name="Normal 3 3 18 3 4_Category Summary by LOB" xfId="20226"/>
    <cellStyle name="Normal 3 3 18 3 5" xfId="20227"/>
    <cellStyle name="Normal 3 3 18 3 5 2" xfId="20228"/>
    <cellStyle name="Normal 3 3 18 3 5_Category Summary by LOB" xfId="20229"/>
    <cellStyle name="Normal 3 3 18 3 6" xfId="20230"/>
    <cellStyle name="Normal 3 3 18 3 6 2" xfId="20231"/>
    <cellStyle name="Normal 3 3 18 3 6_Category Summary by LOB" xfId="20232"/>
    <cellStyle name="Normal 3 3 18 3 7" xfId="20233"/>
    <cellStyle name="Normal 3 3 18 3 7 2" xfId="20234"/>
    <cellStyle name="Normal 3 3 18 3 7_Category Summary by LOB" xfId="20235"/>
    <cellStyle name="Normal 3 3 18 3 8" xfId="20236"/>
    <cellStyle name="Normal 3 3 18 3 8 2" xfId="20237"/>
    <cellStyle name="Normal 3 3 18 3 8_Category Summary by LOB" xfId="20238"/>
    <cellStyle name="Normal 3 3 18 3 9" xfId="20239"/>
    <cellStyle name="Normal 3 3 18 3_Category Summary by LOB" xfId="20240"/>
    <cellStyle name="Normal 3 3 18 4" xfId="20241"/>
    <cellStyle name="Normal 3 3 18 4 2" xfId="20242"/>
    <cellStyle name="Normal 3 3 18 4_Category Summary by LOB" xfId="20243"/>
    <cellStyle name="Normal 3 3 18 5" xfId="20244"/>
    <cellStyle name="Normal 3 3 18 5 2" xfId="20245"/>
    <cellStyle name="Normal 3 3 18 5_Category Summary by LOB" xfId="20246"/>
    <cellStyle name="Normal 3 3 18 6" xfId="20247"/>
    <cellStyle name="Normal 3 3 18 6 2" xfId="20248"/>
    <cellStyle name="Normal 3 3 18 6_Category Summary by LOB" xfId="20249"/>
    <cellStyle name="Normal 3 3 18 7" xfId="20250"/>
    <cellStyle name="Normal 3 3 18 7 2" xfId="20251"/>
    <cellStyle name="Normal 3 3 18 7_Category Summary by LOB" xfId="20252"/>
    <cellStyle name="Normal 3 3 18 8" xfId="20253"/>
    <cellStyle name="Normal 3 3 18 8 2" xfId="20254"/>
    <cellStyle name="Normal 3 3 18 8_Category Summary by LOB" xfId="20255"/>
    <cellStyle name="Normal 3 3 18 9" xfId="20256"/>
    <cellStyle name="Normal 3 3 18 9 2" xfId="20257"/>
    <cellStyle name="Normal 3 3 18 9_Category Summary by LOB" xfId="20258"/>
    <cellStyle name="Normal 3 3 18_Category Summary by LOB" xfId="20259"/>
    <cellStyle name="Normal 3 3 180" xfId="20260"/>
    <cellStyle name="Normal 3 3 181" xfId="20261"/>
    <cellStyle name="Normal 3 3 182" xfId="20262"/>
    <cellStyle name="Normal 3 3 183" xfId="20263"/>
    <cellStyle name="Normal 3 3 184" xfId="20264"/>
    <cellStyle name="Normal 3 3 185" xfId="20265"/>
    <cellStyle name="Normal 3 3 186" xfId="20266"/>
    <cellStyle name="Normal 3 3 187" xfId="20267"/>
    <cellStyle name="Normal 3 3 188" xfId="20268"/>
    <cellStyle name="Normal 3 3 189" xfId="20269"/>
    <cellStyle name="Normal 3 3 19" xfId="20270"/>
    <cellStyle name="Normal 3 3 19 10" xfId="20271"/>
    <cellStyle name="Normal 3 3 19 10 2" xfId="20272"/>
    <cellStyle name="Normal 3 3 19 10_Category Summary by LOB" xfId="20273"/>
    <cellStyle name="Normal 3 3 19 11" xfId="20274"/>
    <cellStyle name="Normal 3 3 19 2" xfId="20275"/>
    <cellStyle name="Normal 3 3 19 2 2" xfId="20276"/>
    <cellStyle name="Normal 3 3 19 2 2 2" xfId="20277"/>
    <cellStyle name="Normal 3 3 19 2 2_Category Summary by LOB" xfId="20278"/>
    <cellStyle name="Normal 3 3 19 2 3" xfId="20279"/>
    <cellStyle name="Normal 3 3 19 2 3 2" xfId="20280"/>
    <cellStyle name="Normal 3 3 19 2 3_Category Summary by LOB" xfId="20281"/>
    <cellStyle name="Normal 3 3 19 2 4" xfId="20282"/>
    <cellStyle name="Normal 3 3 19 2 4 2" xfId="20283"/>
    <cellStyle name="Normal 3 3 19 2 4_Category Summary by LOB" xfId="20284"/>
    <cellStyle name="Normal 3 3 19 2 5" xfId="20285"/>
    <cellStyle name="Normal 3 3 19 2 5 2" xfId="20286"/>
    <cellStyle name="Normal 3 3 19 2 5_Category Summary by LOB" xfId="20287"/>
    <cellStyle name="Normal 3 3 19 2 6" xfId="20288"/>
    <cellStyle name="Normal 3 3 19 2 6 2" xfId="20289"/>
    <cellStyle name="Normal 3 3 19 2 6_Category Summary by LOB" xfId="20290"/>
    <cellStyle name="Normal 3 3 19 2 7" xfId="20291"/>
    <cellStyle name="Normal 3 3 19 2 7 2" xfId="20292"/>
    <cellStyle name="Normal 3 3 19 2 7_Category Summary by LOB" xfId="20293"/>
    <cellStyle name="Normal 3 3 19 2 8" xfId="20294"/>
    <cellStyle name="Normal 3 3 19 2 8 2" xfId="20295"/>
    <cellStyle name="Normal 3 3 19 2 8_Category Summary by LOB" xfId="20296"/>
    <cellStyle name="Normal 3 3 19 2 9" xfId="20297"/>
    <cellStyle name="Normal 3 3 19 2_Category Summary by LOB" xfId="20298"/>
    <cellStyle name="Normal 3 3 19 3" xfId="20299"/>
    <cellStyle name="Normal 3 3 19 3 2" xfId="20300"/>
    <cellStyle name="Normal 3 3 19 3 2 2" xfId="20301"/>
    <cellStyle name="Normal 3 3 19 3 2_Category Summary by LOB" xfId="20302"/>
    <cellStyle name="Normal 3 3 19 3 3" xfId="20303"/>
    <cellStyle name="Normal 3 3 19 3 3 2" xfId="20304"/>
    <cellStyle name="Normal 3 3 19 3 3_Category Summary by LOB" xfId="20305"/>
    <cellStyle name="Normal 3 3 19 3 4" xfId="20306"/>
    <cellStyle name="Normal 3 3 19 3 4 2" xfId="20307"/>
    <cellStyle name="Normal 3 3 19 3 4_Category Summary by LOB" xfId="20308"/>
    <cellStyle name="Normal 3 3 19 3 5" xfId="20309"/>
    <cellStyle name="Normal 3 3 19 3 5 2" xfId="20310"/>
    <cellStyle name="Normal 3 3 19 3 5_Category Summary by LOB" xfId="20311"/>
    <cellStyle name="Normal 3 3 19 3 6" xfId="20312"/>
    <cellStyle name="Normal 3 3 19 3 6 2" xfId="20313"/>
    <cellStyle name="Normal 3 3 19 3 6_Category Summary by LOB" xfId="20314"/>
    <cellStyle name="Normal 3 3 19 3 7" xfId="20315"/>
    <cellStyle name="Normal 3 3 19 3 7 2" xfId="20316"/>
    <cellStyle name="Normal 3 3 19 3 7_Category Summary by LOB" xfId="20317"/>
    <cellStyle name="Normal 3 3 19 3 8" xfId="20318"/>
    <cellStyle name="Normal 3 3 19 3 8 2" xfId="20319"/>
    <cellStyle name="Normal 3 3 19 3 8_Category Summary by LOB" xfId="20320"/>
    <cellStyle name="Normal 3 3 19 3 9" xfId="20321"/>
    <cellStyle name="Normal 3 3 19 3_Category Summary by LOB" xfId="20322"/>
    <cellStyle name="Normal 3 3 19 4" xfId="20323"/>
    <cellStyle name="Normal 3 3 19 4 2" xfId="20324"/>
    <cellStyle name="Normal 3 3 19 4_Category Summary by LOB" xfId="20325"/>
    <cellStyle name="Normal 3 3 19 5" xfId="20326"/>
    <cellStyle name="Normal 3 3 19 5 2" xfId="20327"/>
    <cellStyle name="Normal 3 3 19 5_Category Summary by LOB" xfId="20328"/>
    <cellStyle name="Normal 3 3 19 6" xfId="20329"/>
    <cellStyle name="Normal 3 3 19 6 2" xfId="20330"/>
    <cellStyle name="Normal 3 3 19 6_Category Summary by LOB" xfId="20331"/>
    <cellStyle name="Normal 3 3 19 7" xfId="20332"/>
    <cellStyle name="Normal 3 3 19 7 2" xfId="20333"/>
    <cellStyle name="Normal 3 3 19 7_Category Summary by LOB" xfId="20334"/>
    <cellStyle name="Normal 3 3 19 8" xfId="20335"/>
    <cellStyle name="Normal 3 3 19 8 2" xfId="20336"/>
    <cellStyle name="Normal 3 3 19 8_Category Summary by LOB" xfId="20337"/>
    <cellStyle name="Normal 3 3 19 9" xfId="20338"/>
    <cellStyle name="Normal 3 3 19 9 2" xfId="20339"/>
    <cellStyle name="Normal 3 3 19 9_Category Summary by LOB" xfId="20340"/>
    <cellStyle name="Normal 3 3 19_Category Summary by LOB" xfId="20341"/>
    <cellStyle name="Normal 3 3 190" xfId="20342"/>
    <cellStyle name="Normal 3 3 191" xfId="20343"/>
    <cellStyle name="Normal 3 3 192" xfId="20344"/>
    <cellStyle name="Normal 3 3 193" xfId="20345"/>
    <cellStyle name="Normal 3 3 194" xfId="20346"/>
    <cellStyle name="Normal 3 3 195" xfId="20347"/>
    <cellStyle name="Normal 3 3 196" xfId="20348"/>
    <cellStyle name="Normal 3 3 197" xfId="20349"/>
    <cellStyle name="Normal 3 3 198" xfId="20350"/>
    <cellStyle name="Normal 3 3 199" xfId="20351"/>
    <cellStyle name="Normal 3 3 2" xfId="20352"/>
    <cellStyle name="Normal 3 3 2 10" xfId="20353"/>
    <cellStyle name="Normal 3 3 2 10 10" xfId="20354"/>
    <cellStyle name="Normal 3 3 2 10 10 2" xfId="20355"/>
    <cellStyle name="Normal 3 3 2 10 10_Category Summary by LOB" xfId="20356"/>
    <cellStyle name="Normal 3 3 2 10 11" xfId="20357"/>
    <cellStyle name="Normal 3 3 2 10 2" xfId="20358"/>
    <cellStyle name="Normal 3 3 2 10 2 2" xfId="20359"/>
    <cellStyle name="Normal 3 3 2 10 2 2 2" xfId="20360"/>
    <cellStyle name="Normal 3 3 2 10 2 2_Category Summary by LOB" xfId="20361"/>
    <cellStyle name="Normal 3 3 2 10 2 3" xfId="20362"/>
    <cellStyle name="Normal 3 3 2 10 2 3 2" xfId="20363"/>
    <cellStyle name="Normal 3 3 2 10 2 3_Category Summary by LOB" xfId="20364"/>
    <cellStyle name="Normal 3 3 2 10 2 4" xfId="20365"/>
    <cellStyle name="Normal 3 3 2 10 2 4 2" xfId="20366"/>
    <cellStyle name="Normal 3 3 2 10 2 4_Category Summary by LOB" xfId="20367"/>
    <cellStyle name="Normal 3 3 2 10 2 5" xfId="20368"/>
    <cellStyle name="Normal 3 3 2 10 2 5 2" xfId="20369"/>
    <cellStyle name="Normal 3 3 2 10 2 5_Category Summary by LOB" xfId="20370"/>
    <cellStyle name="Normal 3 3 2 10 2 6" xfId="20371"/>
    <cellStyle name="Normal 3 3 2 10 2 6 2" xfId="20372"/>
    <cellStyle name="Normal 3 3 2 10 2 6_Category Summary by LOB" xfId="20373"/>
    <cellStyle name="Normal 3 3 2 10 2 7" xfId="20374"/>
    <cellStyle name="Normal 3 3 2 10 2 7 2" xfId="20375"/>
    <cellStyle name="Normal 3 3 2 10 2 7_Category Summary by LOB" xfId="20376"/>
    <cellStyle name="Normal 3 3 2 10 2 8" xfId="20377"/>
    <cellStyle name="Normal 3 3 2 10 2 8 2" xfId="20378"/>
    <cellStyle name="Normal 3 3 2 10 2 8_Category Summary by LOB" xfId="20379"/>
    <cellStyle name="Normal 3 3 2 10 2 9" xfId="20380"/>
    <cellStyle name="Normal 3 3 2 10 2_Category Summary by LOB" xfId="20381"/>
    <cellStyle name="Normal 3 3 2 10 3" xfId="20382"/>
    <cellStyle name="Normal 3 3 2 10 3 2" xfId="20383"/>
    <cellStyle name="Normal 3 3 2 10 3 2 2" xfId="20384"/>
    <cellStyle name="Normal 3 3 2 10 3 2_Category Summary by LOB" xfId="20385"/>
    <cellStyle name="Normal 3 3 2 10 3 3" xfId="20386"/>
    <cellStyle name="Normal 3 3 2 10 3 3 2" xfId="20387"/>
    <cellStyle name="Normal 3 3 2 10 3 3_Category Summary by LOB" xfId="20388"/>
    <cellStyle name="Normal 3 3 2 10 3 4" xfId="20389"/>
    <cellStyle name="Normal 3 3 2 10 3 4 2" xfId="20390"/>
    <cellStyle name="Normal 3 3 2 10 3 4_Category Summary by LOB" xfId="20391"/>
    <cellStyle name="Normal 3 3 2 10 3 5" xfId="20392"/>
    <cellStyle name="Normal 3 3 2 10 3 5 2" xfId="20393"/>
    <cellStyle name="Normal 3 3 2 10 3 5_Category Summary by LOB" xfId="20394"/>
    <cellStyle name="Normal 3 3 2 10 3 6" xfId="20395"/>
    <cellStyle name="Normal 3 3 2 10 3 6 2" xfId="20396"/>
    <cellStyle name="Normal 3 3 2 10 3 6_Category Summary by LOB" xfId="20397"/>
    <cellStyle name="Normal 3 3 2 10 3 7" xfId="20398"/>
    <cellStyle name="Normal 3 3 2 10 3 7 2" xfId="20399"/>
    <cellStyle name="Normal 3 3 2 10 3 7_Category Summary by LOB" xfId="20400"/>
    <cellStyle name="Normal 3 3 2 10 3 8" xfId="20401"/>
    <cellStyle name="Normal 3 3 2 10 3 8 2" xfId="20402"/>
    <cellStyle name="Normal 3 3 2 10 3 8_Category Summary by LOB" xfId="20403"/>
    <cellStyle name="Normal 3 3 2 10 3 9" xfId="20404"/>
    <cellStyle name="Normal 3 3 2 10 3_Category Summary by LOB" xfId="20405"/>
    <cellStyle name="Normal 3 3 2 10 4" xfId="20406"/>
    <cellStyle name="Normal 3 3 2 10 4 2" xfId="20407"/>
    <cellStyle name="Normal 3 3 2 10 4_Category Summary by LOB" xfId="20408"/>
    <cellStyle name="Normal 3 3 2 10 5" xfId="20409"/>
    <cellStyle name="Normal 3 3 2 10 5 2" xfId="20410"/>
    <cellStyle name="Normal 3 3 2 10 5_Category Summary by LOB" xfId="20411"/>
    <cellStyle name="Normal 3 3 2 10 6" xfId="20412"/>
    <cellStyle name="Normal 3 3 2 10 6 2" xfId="20413"/>
    <cellStyle name="Normal 3 3 2 10 6_Category Summary by LOB" xfId="20414"/>
    <cellStyle name="Normal 3 3 2 10 7" xfId="20415"/>
    <cellStyle name="Normal 3 3 2 10 7 2" xfId="20416"/>
    <cellStyle name="Normal 3 3 2 10 7_Category Summary by LOB" xfId="20417"/>
    <cellStyle name="Normal 3 3 2 10 8" xfId="20418"/>
    <cellStyle name="Normal 3 3 2 10 8 2" xfId="20419"/>
    <cellStyle name="Normal 3 3 2 10 8_Category Summary by LOB" xfId="20420"/>
    <cellStyle name="Normal 3 3 2 10 9" xfId="20421"/>
    <cellStyle name="Normal 3 3 2 10 9 2" xfId="20422"/>
    <cellStyle name="Normal 3 3 2 10 9_Category Summary by LOB" xfId="20423"/>
    <cellStyle name="Normal 3 3 2 10_Category Summary by LOB" xfId="20424"/>
    <cellStyle name="Normal 3 3 2 100" xfId="20425"/>
    <cellStyle name="Normal 3 3 2 101" xfId="20426"/>
    <cellStyle name="Normal 3 3 2 102" xfId="20427"/>
    <cellStyle name="Normal 3 3 2 103" xfId="20428"/>
    <cellStyle name="Normal 3 3 2 104" xfId="20429"/>
    <cellStyle name="Normal 3 3 2 105" xfId="20430"/>
    <cellStyle name="Normal 3 3 2 106" xfId="20431"/>
    <cellStyle name="Normal 3 3 2 107" xfId="20432"/>
    <cellStyle name="Normal 3 3 2 108" xfId="20433"/>
    <cellStyle name="Normal 3 3 2 109" xfId="20434"/>
    <cellStyle name="Normal 3 3 2 11" xfId="20435"/>
    <cellStyle name="Normal 3 3 2 11 10" xfId="20436"/>
    <cellStyle name="Normal 3 3 2 11 10 2" xfId="20437"/>
    <cellStyle name="Normal 3 3 2 11 10_Category Summary by LOB" xfId="20438"/>
    <cellStyle name="Normal 3 3 2 11 11" xfId="20439"/>
    <cellStyle name="Normal 3 3 2 11 2" xfId="20440"/>
    <cellStyle name="Normal 3 3 2 11 2 2" xfId="20441"/>
    <cellStyle name="Normal 3 3 2 11 2 2 2" xfId="20442"/>
    <cellStyle name="Normal 3 3 2 11 2 2_Category Summary by LOB" xfId="20443"/>
    <cellStyle name="Normal 3 3 2 11 2 3" xfId="20444"/>
    <cellStyle name="Normal 3 3 2 11 2 3 2" xfId="20445"/>
    <cellStyle name="Normal 3 3 2 11 2 3_Category Summary by LOB" xfId="20446"/>
    <cellStyle name="Normal 3 3 2 11 2 4" xfId="20447"/>
    <cellStyle name="Normal 3 3 2 11 2 4 2" xfId="20448"/>
    <cellStyle name="Normal 3 3 2 11 2 4_Category Summary by LOB" xfId="20449"/>
    <cellStyle name="Normal 3 3 2 11 2 5" xfId="20450"/>
    <cellStyle name="Normal 3 3 2 11 2 5 2" xfId="20451"/>
    <cellStyle name="Normal 3 3 2 11 2 5_Category Summary by LOB" xfId="20452"/>
    <cellStyle name="Normal 3 3 2 11 2 6" xfId="20453"/>
    <cellStyle name="Normal 3 3 2 11 2 6 2" xfId="20454"/>
    <cellStyle name="Normal 3 3 2 11 2 6_Category Summary by LOB" xfId="20455"/>
    <cellStyle name="Normal 3 3 2 11 2 7" xfId="20456"/>
    <cellStyle name="Normal 3 3 2 11 2 7 2" xfId="20457"/>
    <cellStyle name="Normal 3 3 2 11 2 7_Category Summary by LOB" xfId="20458"/>
    <cellStyle name="Normal 3 3 2 11 2 8" xfId="20459"/>
    <cellStyle name="Normal 3 3 2 11 2 8 2" xfId="20460"/>
    <cellStyle name="Normal 3 3 2 11 2 8_Category Summary by LOB" xfId="20461"/>
    <cellStyle name="Normal 3 3 2 11 2 9" xfId="20462"/>
    <cellStyle name="Normal 3 3 2 11 2_Category Summary by LOB" xfId="20463"/>
    <cellStyle name="Normal 3 3 2 11 3" xfId="20464"/>
    <cellStyle name="Normal 3 3 2 11 3 2" xfId="20465"/>
    <cellStyle name="Normal 3 3 2 11 3 2 2" xfId="20466"/>
    <cellStyle name="Normal 3 3 2 11 3 2_Category Summary by LOB" xfId="20467"/>
    <cellStyle name="Normal 3 3 2 11 3 3" xfId="20468"/>
    <cellStyle name="Normal 3 3 2 11 3 3 2" xfId="20469"/>
    <cellStyle name="Normal 3 3 2 11 3 3_Category Summary by LOB" xfId="20470"/>
    <cellStyle name="Normal 3 3 2 11 3 4" xfId="20471"/>
    <cellStyle name="Normal 3 3 2 11 3 4 2" xfId="20472"/>
    <cellStyle name="Normal 3 3 2 11 3 4_Category Summary by LOB" xfId="20473"/>
    <cellStyle name="Normal 3 3 2 11 3 5" xfId="20474"/>
    <cellStyle name="Normal 3 3 2 11 3 5 2" xfId="20475"/>
    <cellStyle name="Normal 3 3 2 11 3 5_Category Summary by LOB" xfId="20476"/>
    <cellStyle name="Normal 3 3 2 11 3 6" xfId="20477"/>
    <cellStyle name="Normal 3 3 2 11 3 6 2" xfId="20478"/>
    <cellStyle name="Normal 3 3 2 11 3 6_Category Summary by LOB" xfId="20479"/>
    <cellStyle name="Normal 3 3 2 11 3 7" xfId="20480"/>
    <cellStyle name="Normal 3 3 2 11 3 7 2" xfId="20481"/>
    <cellStyle name="Normal 3 3 2 11 3 7_Category Summary by LOB" xfId="20482"/>
    <cellStyle name="Normal 3 3 2 11 3 8" xfId="20483"/>
    <cellStyle name="Normal 3 3 2 11 3 8 2" xfId="20484"/>
    <cellStyle name="Normal 3 3 2 11 3 8_Category Summary by LOB" xfId="20485"/>
    <cellStyle name="Normal 3 3 2 11 3 9" xfId="20486"/>
    <cellStyle name="Normal 3 3 2 11 3_Category Summary by LOB" xfId="20487"/>
    <cellStyle name="Normal 3 3 2 11 4" xfId="20488"/>
    <cellStyle name="Normal 3 3 2 11 4 2" xfId="20489"/>
    <cellStyle name="Normal 3 3 2 11 4_Category Summary by LOB" xfId="20490"/>
    <cellStyle name="Normal 3 3 2 11 5" xfId="20491"/>
    <cellStyle name="Normal 3 3 2 11 5 2" xfId="20492"/>
    <cellStyle name="Normal 3 3 2 11 5_Category Summary by LOB" xfId="20493"/>
    <cellStyle name="Normal 3 3 2 11 6" xfId="20494"/>
    <cellStyle name="Normal 3 3 2 11 6 2" xfId="20495"/>
    <cellStyle name="Normal 3 3 2 11 6_Category Summary by LOB" xfId="20496"/>
    <cellStyle name="Normal 3 3 2 11 7" xfId="20497"/>
    <cellStyle name="Normal 3 3 2 11 7 2" xfId="20498"/>
    <cellStyle name="Normal 3 3 2 11 7_Category Summary by LOB" xfId="20499"/>
    <cellStyle name="Normal 3 3 2 11 8" xfId="20500"/>
    <cellStyle name="Normal 3 3 2 11 8 2" xfId="20501"/>
    <cellStyle name="Normal 3 3 2 11 8_Category Summary by LOB" xfId="20502"/>
    <cellStyle name="Normal 3 3 2 11 9" xfId="20503"/>
    <cellStyle name="Normal 3 3 2 11 9 2" xfId="20504"/>
    <cellStyle name="Normal 3 3 2 11 9_Category Summary by LOB" xfId="20505"/>
    <cellStyle name="Normal 3 3 2 11_Category Summary by LOB" xfId="20506"/>
    <cellStyle name="Normal 3 3 2 110" xfId="20507"/>
    <cellStyle name="Normal 3 3 2 111" xfId="20508"/>
    <cellStyle name="Normal 3 3 2 112" xfId="20509"/>
    <cellStyle name="Normal 3 3 2 113" xfId="20510"/>
    <cellStyle name="Normal 3 3 2 114" xfId="20511"/>
    <cellStyle name="Normal 3 3 2 115" xfId="20512"/>
    <cellStyle name="Normal 3 3 2 116" xfId="20513"/>
    <cellStyle name="Normal 3 3 2 117" xfId="20514"/>
    <cellStyle name="Normal 3 3 2 118" xfId="20515"/>
    <cellStyle name="Normal 3 3 2 119" xfId="20516"/>
    <cellStyle name="Normal 3 3 2 12" xfId="20517"/>
    <cellStyle name="Normal 3 3 2 12 10" xfId="20518"/>
    <cellStyle name="Normal 3 3 2 12 10 2" xfId="20519"/>
    <cellStyle name="Normal 3 3 2 12 10_Category Summary by LOB" xfId="20520"/>
    <cellStyle name="Normal 3 3 2 12 11" xfId="20521"/>
    <cellStyle name="Normal 3 3 2 12 2" xfId="20522"/>
    <cellStyle name="Normal 3 3 2 12 2 2" xfId="20523"/>
    <cellStyle name="Normal 3 3 2 12 2 2 2" xfId="20524"/>
    <cellStyle name="Normal 3 3 2 12 2 2_Category Summary by LOB" xfId="20525"/>
    <cellStyle name="Normal 3 3 2 12 2 3" xfId="20526"/>
    <cellStyle name="Normal 3 3 2 12 2 3 2" xfId="20527"/>
    <cellStyle name="Normal 3 3 2 12 2 3_Category Summary by LOB" xfId="20528"/>
    <cellStyle name="Normal 3 3 2 12 2 4" xfId="20529"/>
    <cellStyle name="Normal 3 3 2 12 2 4 2" xfId="20530"/>
    <cellStyle name="Normal 3 3 2 12 2 4_Category Summary by LOB" xfId="20531"/>
    <cellStyle name="Normal 3 3 2 12 2 5" xfId="20532"/>
    <cellStyle name="Normal 3 3 2 12 2 5 2" xfId="20533"/>
    <cellStyle name="Normal 3 3 2 12 2 5_Category Summary by LOB" xfId="20534"/>
    <cellStyle name="Normal 3 3 2 12 2 6" xfId="20535"/>
    <cellStyle name="Normal 3 3 2 12 2 6 2" xfId="20536"/>
    <cellStyle name="Normal 3 3 2 12 2 6_Category Summary by LOB" xfId="20537"/>
    <cellStyle name="Normal 3 3 2 12 2 7" xfId="20538"/>
    <cellStyle name="Normal 3 3 2 12 2 7 2" xfId="20539"/>
    <cellStyle name="Normal 3 3 2 12 2 7_Category Summary by LOB" xfId="20540"/>
    <cellStyle name="Normal 3 3 2 12 2 8" xfId="20541"/>
    <cellStyle name="Normal 3 3 2 12 2 8 2" xfId="20542"/>
    <cellStyle name="Normal 3 3 2 12 2 8_Category Summary by LOB" xfId="20543"/>
    <cellStyle name="Normal 3 3 2 12 2 9" xfId="20544"/>
    <cellStyle name="Normal 3 3 2 12 2_Category Summary by LOB" xfId="20545"/>
    <cellStyle name="Normal 3 3 2 12 3" xfId="20546"/>
    <cellStyle name="Normal 3 3 2 12 3 2" xfId="20547"/>
    <cellStyle name="Normal 3 3 2 12 3 2 2" xfId="20548"/>
    <cellStyle name="Normal 3 3 2 12 3 2_Category Summary by LOB" xfId="20549"/>
    <cellStyle name="Normal 3 3 2 12 3 3" xfId="20550"/>
    <cellStyle name="Normal 3 3 2 12 3 3 2" xfId="20551"/>
    <cellStyle name="Normal 3 3 2 12 3 3_Category Summary by LOB" xfId="20552"/>
    <cellStyle name="Normal 3 3 2 12 3 4" xfId="20553"/>
    <cellStyle name="Normal 3 3 2 12 3 4 2" xfId="20554"/>
    <cellStyle name="Normal 3 3 2 12 3 4_Category Summary by LOB" xfId="20555"/>
    <cellStyle name="Normal 3 3 2 12 3 5" xfId="20556"/>
    <cellStyle name="Normal 3 3 2 12 3 5 2" xfId="20557"/>
    <cellStyle name="Normal 3 3 2 12 3 5_Category Summary by LOB" xfId="20558"/>
    <cellStyle name="Normal 3 3 2 12 3 6" xfId="20559"/>
    <cellStyle name="Normal 3 3 2 12 3 6 2" xfId="20560"/>
    <cellStyle name="Normal 3 3 2 12 3 6_Category Summary by LOB" xfId="20561"/>
    <cellStyle name="Normal 3 3 2 12 3 7" xfId="20562"/>
    <cellStyle name="Normal 3 3 2 12 3 7 2" xfId="20563"/>
    <cellStyle name="Normal 3 3 2 12 3 7_Category Summary by LOB" xfId="20564"/>
    <cellStyle name="Normal 3 3 2 12 3 8" xfId="20565"/>
    <cellStyle name="Normal 3 3 2 12 3 8 2" xfId="20566"/>
    <cellStyle name="Normal 3 3 2 12 3 8_Category Summary by LOB" xfId="20567"/>
    <cellStyle name="Normal 3 3 2 12 3 9" xfId="20568"/>
    <cellStyle name="Normal 3 3 2 12 3_Category Summary by LOB" xfId="20569"/>
    <cellStyle name="Normal 3 3 2 12 4" xfId="20570"/>
    <cellStyle name="Normal 3 3 2 12 4 2" xfId="20571"/>
    <cellStyle name="Normal 3 3 2 12 4_Category Summary by LOB" xfId="20572"/>
    <cellStyle name="Normal 3 3 2 12 5" xfId="20573"/>
    <cellStyle name="Normal 3 3 2 12 5 2" xfId="20574"/>
    <cellStyle name="Normal 3 3 2 12 5_Category Summary by LOB" xfId="20575"/>
    <cellStyle name="Normal 3 3 2 12 6" xfId="20576"/>
    <cellStyle name="Normal 3 3 2 12 6 2" xfId="20577"/>
    <cellStyle name="Normal 3 3 2 12 6_Category Summary by LOB" xfId="20578"/>
    <cellStyle name="Normal 3 3 2 12 7" xfId="20579"/>
    <cellStyle name="Normal 3 3 2 12 7 2" xfId="20580"/>
    <cellStyle name="Normal 3 3 2 12 7_Category Summary by LOB" xfId="20581"/>
    <cellStyle name="Normal 3 3 2 12 8" xfId="20582"/>
    <cellStyle name="Normal 3 3 2 12 8 2" xfId="20583"/>
    <cellStyle name="Normal 3 3 2 12 8_Category Summary by LOB" xfId="20584"/>
    <cellStyle name="Normal 3 3 2 12 9" xfId="20585"/>
    <cellStyle name="Normal 3 3 2 12 9 2" xfId="20586"/>
    <cellStyle name="Normal 3 3 2 12 9_Category Summary by LOB" xfId="20587"/>
    <cellStyle name="Normal 3 3 2 12_Category Summary by LOB" xfId="20588"/>
    <cellStyle name="Normal 3 3 2 120" xfId="20589"/>
    <cellStyle name="Normal 3 3 2 121" xfId="20590"/>
    <cellStyle name="Normal 3 3 2 122" xfId="20591"/>
    <cellStyle name="Normal 3 3 2 123" xfId="20592"/>
    <cellStyle name="Normal 3 3 2 124" xfId="20593"/>
    <cellStyle name="Normal 3 3 2 125" xfId="20594"/>
    <cellStyle name="Normal 3 3 2 126" xfId="20595"/>
    <cellStyle name="Normal 3 3 2 127" xfId="20596"/>
    <cellStyle name="Normal 3 3 2 128" xfId="20597"/>
    <cellStyle name="Normal 3 3 2 129" xfId="20598"/>
    <cellStyle name="Normal 3 3 2 13" xfId="20599"/>
    <cellStyle name="Normal 3 3 2 13 10" xfId="20600"/>
    <cellStyle name="Normal 3 3 2 13 10 2" xfId="20601"/>
    <cellStyle name="Normal 3 3 2 13 10_Category Summary by LOB" xfId="20602"/>
    <cellStyle name="Normal 3 3 2 13 11" xfId="20603"/>
    <cellStyle name="Normal 3 3 2 13 2" xfId="20604"/>
    <cellStyle name="Normal 3 3 2 13 2 2" xfId="20605"/>
    <cellStyle name="Normal 3 3 2 13 2 2 2" xfId="20606"/>
    <cellStyle name="Normal 3 3 2 13 2 2_Category Summary by LOB" xfId="20607"/>
    <cellStyle name="Normal 3 3 2 13 2 3" xfId="20608"/>
    <cellStyle name="Normal 3 3 2 13 2 3 2" xfId="20609"/>
    <cellStyle name="Normal 3 3 2 13 2 3_Category Summary by LOB" xfId="20610"/>
    <cellStyle name="Normal 3 3 2 13 2 4" xfId="20611"/>
    <cellStyle name="Normal 3 3 2 13 2 4 2" xfId="20612"/>
    <cellStyle name="Normal 3 3 2 13 2 4_Category Summary by LOB" xfId="20613"/>
    <cellStyle name="Normal 3 3 2 13 2 5" xfId="20614"/>
    <cellStyle name="Normal 3 3 2 13 2 5 2" xfId="20615"/>
    <cellStyle name="Normal 3 3 2 13 2 5_Category Summary by LOB" xfId="20616"/>
    <cellStyle name="Normal 3 3 2 13 2 6" xfId="20617"/>
    <cellStyle name="Normal 3 3 2 13 2 6 2" xfId="20618"/>
    <cellStyle name="Normal 3 3 2 13 2 6_Category Summary by LOB" xfId="20619"/>
    <cellStyle name="Normal 3 3 2 13 2 7" xfId="20620"/>
    <cellStyle name="Normal 3 3 2 13 2 7 2" xfId="20621"/>
    <cellStyle name="Normal 3 3 2 13 2 7_Category Summary by LOB" xfId="20622"/>
    <cellStyle name="Normal 3 3 2 13 2 8" xfId="20623"/>
    <cellStyle name="Normal 3 3 2 13 2 8 2" xfId="20624"/>
    <cellStyle name="Normal 3 3 2 13 2 8_Category Summary by LOB" xfId="20625"/>
    <cellStyle name="Normal 3 3 2 13 2 9" xfId="20626"/>
    <cellStyle name="Normal 3 3 2 13 2_Category Summary by LOB" xfId="20627"/>
    <cellStyle name="Normal 3 3 2 13 3" xfId="20628"/>
    <cellStyle name="Normal 3 3 2 13 3 2" xfId="20629"/>
    <cellStyle name="Normal 3 3 2 13 3 2 2" xfId="20630"/>
    <cellStyle name="Normal 3 3 2 13 3 2_Category Summary by LOB" xfId="20631"/>
    <cellStyle name="Normal 3 3 2 13 3 3" xfId="20632"/>
    <cellStyle name="Normal 3 3 2 13 3 3 2" xfId="20633"/>
    <cellStyle name="Normal 3 3 2 13 3 3_Category Summary by LOB" xfId="20634"/>
    <cellStyle name="Normal 3 3 2 13 3 4" xfId="20635"/>
    <cellStyle name="Normal 3 3 2 13 3 4 2" xfId="20636"/>
    <cellStyle name="Normal 3 3 2 13 3 4_Category Summary by LOB" xfId="20637"/>
    <cellStyle name="Normal 3 3 2 13 3 5" xfId="20638"/>
    <cellStyle name="Normal 3 3 2 13 3 5 2" xfId="20639"/>
    <cellStyle name="Normal 3 3 2 13 3 5_Category Summary by LOB" xfId="20640"/>
    <cellStyle name="Normal 3 3 2 13 3 6" xfId="20641"/>
    <cellStyle name="Normal 3 3 2 13 3 6 2" xfId="20642"/>
    <cellStyle name="Normal 3 3 2 13 3 6_Category Summary by LOB" xfId="20643"/>
    <cellStyle name="Normal 3 3 2 13 3 7" xfId="20644"/>
    <cellStyle name="Normal 3 3 2 13 3 7 2" xfId="20645"/>
    <cellStyle name="Normal 3 3 2 13 3 7_Category Summary by LOB" xfId="20646"/>
    <cellStyle name="Normal 3 3 2 13 3 8" xfId="20647"/>
    <cellStyle name="Normal 3 3 2 13 3 8 2" xfId="20648"/>
    <cellStyle name="Normal 3 3 2 13 3 8_Category Summary by LOB" xfId="20649"/>
    <cellStyle name="Normal 3 3 2 13 3 9" xfId="20650"/>
    <cellStyle name="Normal 3 3 2 13 3_Category Summary by LOB" xfId="20651"/>
    <cellStyle name="Normal 3 3 2 13 4" xfId="20652"/>
    <cellStyle name="Normal 3 3 2 13 4 2" xfId="20653"/>
    <cellStyle name="Normal 3 3 2 13 4_Category Summary by LOB" xfId="20654"/>
    <cellStyle name="Normal 3 3 2 13 5" xfId="20655"/>
    <cellStyle name="Normal 3 3 2 13 5 2" xfId="20656"/>
    <cellStyle name="Normal 3 3 2 13 5_Category Summary by LOB" xfId="20657"/>
    <cellStyle name="Normal 3 3 2 13 6" xfId="20658"/>
    <cellStyle name="Normal 3 3 2 13 6 2" xfId="20659"/>
    <cellStyle name="Normal 3 3 2 13 6_Category Summary by LOB" xfId="20660"/>
    <cellStyle name="Normal 3 3 2 13 7" xfId="20661"/>
    <cellStyle name="Normal 3 3 2 13 7 2" xfId="20662"/>
    <cellStyle name="Normal 3 3 2 13 7_Category Summary by LOB" xfId="20663"/>
    <cellStyle name="Normal 3 3 2 13 8" xfId="20664"/>
    <cellStyle name="Normal 3 3 2 13 8 2" xfId="20665"/>
    <cellStyle name="Normal 3 3 2 13 8_Category Summary by LOB" xfId="20666"/>
    <cellStyle name="Normal 3 3 2 13 9" xfId="20667"/>
    <cellStyle name="Normal 3 3 2 13 9 2" xfId="20668"/>
    <cellStyle name="Normal 3 3 2 13 9_Category Summary by LOB" xfId="20669"/>
    <cellStyle name="Normal 3 3 2 13_Category Summary by LOB" xfId="20670"/>
    <cellStyle name="Normal 3 3 2 130" xfId="20671"/>
    <cellStyle name="Normal 3 3 2 131" xfId="20672"/>
    <cellStyle name="Normal 3 3 2 132" xfId="20673"/>
    <cellStyle name="Normal 3 3 2 133" xfId="20674"/>
    <cellStyle name="Normal 3 3 2 134" xfId="20675"/>
    <cellStyle name="Normal 3 3 2 135" xfId="20676"/>
    <cellStyle name="Normal 3 3 2 136" xfId="20677"/>
    <cellStyle name="Normal 3 3 2 137" xfId="20678"/>
    <cellStyle name="Normal 3 3 2 138" xfId="20679"/>
    <cellStyle name="Normal 3 3 2 139" xfId="20680"/>
    <cellStyle name="Normal 3 3 2 14" xfId="20681"/>
    <cellStyle name="Normal 3 3 2 14 10" xfId="20682"/>
    <cellStyle name="Normal 3 3 2 14 10 2" xfId="20683"/>
    <cellStyle name="Normal 3 3 2 14 10_Category Summary by LOB" xfId="20684"/>
    <cellStyle name="Normal 3 3 2 14 11" xfId="20685"/>
    <cellStyle name="Normal 3 3 2 14 2" xfId="20686"/>
    <cellStyle name="Normal 3 3 2 14 2 2" xfId="20687"/>
    <cellStyle name="Normal 3 3 2 14 2 2 2" xfId="20688"/>
    <cellStyle name="Normal 3 3 2 14 2 2_Category Summary by LOB" xfId="20689"/>
    <cellStyle name="Normal 3 3 2 14 2 3" xfId="20690"/>
    <cellStyle name="Normal 3 3 2 14 2 3 2" xfId="20691"/>
    <cellStyle name="Normal 3 3 2 14 2 3_Category Summary by LOB" xfId="20692"/>
    <cellStyle name="Normal 3 3 2 14 2 4" xfId="20693"/>
    <cellStyle name="Normal 3 3 2 14 2 4 2" xfId="20694"/>
    <cellStyle name="Normal 3 3 2 14 2 4_Category Summary by LOB" xfId="20695"/>
    <cellStyle name="Normal 3 3 2 14 2 5" xfId="20696"/>
    <cellStyle name="Normal 3 3 2 14 2 5 2" xfId="20697"/>
    <cellStyle name="Normal 3 3 2 14 2 5_Category Summary by LOB" xfId="20698"/>
    <cellStyle name="Normal 3 3 2 14 2 6" xfId="20699"/>
    <cellStyle name="Normal 3 3 2 14 2 6 2" xfId="20700"/>
    <cellStyle name="Normal 3 3 2 14 2 6_Category Summary by LOB" xfId="20701"/>
    <cellStyle name="Normal 3 3 2 14 2 7" xfId="20702"/>
    <cellStyle name="Normal 3 3 2 14 2 7 2" xfId="20703"/>
    <cellStyle name="Normal 3 3 2 14 2 7_Category Summary by LOB" xfId="20704"/>
    <cellStyle name="Normal 3 3 2 14 2 8" xfId="20705"/>
    <cellStyle name="Normal 3 3 2 14 2 8 2" xfId="20706"/>
    <cellStyle name="Normal 3 3 2 14 2 8_Category Summary by LOB" xfId="20707"/>
    <cellStyle name="Normal 3 3 2 14 2 9" xfId="20708"/>
    <cellStyle name="Normal 3 3 2 14 2_Category Summary by LOB" xfId="20709"/>
    <cellStyle name="Normal 3 3 2 14 3" xfId="20710"/>
    <cellStyle name="Normal 3 3 2 14 3 2" xfId="20711"/>
    <cellStyle name="Normal 3 3 2 14 3 2 2" xfId="20712"/>
    <cellStyle name="Normal 3 3 2 14 3 2_Category Summary by LOB" xfId="20713"/>
    <cellStyle name="Normal 3 3 2 14 3 3" xfId="20714"/>
    <cellStyle name="Normal 3 3 2 14 3 3 2" xfId="20715"/>
    <cellStyle name="Normal 3 3 2 14 3 3_Category Summary by LOB" xfId="20716"/>
    <cellStyle name="Normal 3 3 2 14 3 4" xfId="20717"/>
    <cellStyle name="Normal 3 3 2 14 3 4 2" xfId="20718"/>
    <cellStyle name="Normal 3 3 2 14 3 4_Category Summary by LOB" xfId="20719"/>
    <cellStyle name="Normal 3 3 2 14 3 5" xfId="20720"/>
    <cellStyle name="Normal 3 3 2 14 3 5 2" xfId="20721"/>
    <cellStyle name="Normal 3 3 2 14 3 5_Category Summary by LOB" xfId="20722"/>
    <cellStyle name="Normal 3 3 2 14 3 6" xfId="20723"/>
    <cellStyle name="Normal 3 3 2 14 3 6 2" xfId="20724"/>
    <cellStyle name="Normal 3 3 2 14 3 6_Category Summary by LOB" xfId="20725"/>
    <cellStyle name="Normal 3 3 2 14 3 7" xfId="20726"/>
    <cellStyle name="Normal 3 3 2 14 3 7 2" xfId="20727"/>
    <cellStyle name="Normal 3 3 2 14 3 7_Category Summary by LOB" xfId="20728"/>
    <cellStyle name="Normal 3 3 2 14 3 8" xfId="20729"/>
    <cellStyle name="Normal 3 3 2 14 3 8 2" xfId="20730"/>
    <cellStyle name="Normal 3 3 2 14 3 8_Category Summary by LOB" xfId="20731"/>
    <cellStyle name="Normal 3 3 2 14 3 9" xfId="20732"/>
    <cellStyle name="Normal 3 3 2 14 3_Category Summary by LOB" xfId="20733"/>
    <cellStyle name="Normal 3 3 2 14 4" xfId="20734"/>
    <cellStyle name="Normal 3 3 2 14 4 2" xfId="20735"/>
    <cellStyle name="Normal 3 3 2 14 4_Category Summary by LOB" xfId="20736"/>
    <cellStyle name="Normal 3 3 2 14 5" xfId="20737"/>
    <cellStyle name="Normal 3 3 2 14 5 2" xfId="20738"/>
    <cellStyle name="Normal 3 3 2 14 5_Category Summary by LOB" xfId="20739"/>
    <cellStyle name="Normal 3 3 2 14 6" xfId="20740"/>
    <cellStyle name="Normal 3 3 2 14 6 2" xfId="20741"/>
    <cellStyle name="Normal 3 3 2 14 6_Category Summary by LOB" xfId="20742"/>
    <cellStyle name="Normal 3 3 2 14 7" xfId="20743"/>
    <cellStyle name="Normal 3 3 2 14 7 2" xfId="20744"/>
    <cellStyle name="Normal 3 3 2 14 7_Category Summary by LOB" xfId="20745"/>
    <cellStyle name="Normal 3 3 2 14 8" xfId="20746"/>
    <cellStyle name="Normal 3 3 2 14 8 2" xfId="20747"/>
    <cellStyle name="Normal 3 3 2 14 8_Category Summary by LOB" xfId="20748"/>
    <cellStyle name="Normal 3 3 2 14 9" xfId="20749"/>
    <cellStyle name="Normal 3 3 2 14 9 2" xfId="20750"/>
    <cellStyle name="Normal 3 3 2 14 9_Category Summary by LOB" xfId="20751"/>
    <cellStyle name="Normal 3 3 2 14_Category Summary by LOB" xfId="20752"/>
    <cellStyle name="Normal 3 3 2 140" xfId="20753"/>
    <cellStyle name="Normal 3 3 2 141" xfId="20754"/>
    <cellStyle name="Normal 3 3 2 142" xfId="20755"/>
    <cellStyle name="Normal 3 3 2 143" xfId="20756"/>
    <cellStyle name="Normal 3 3 2 144" xfId="20757"/>
    <cellStyle name="Normal 3 3 2 145" xfId="20758"/>
    <cellStyle name="Normal 3 3 2 146" xfId="20759"/>
    <cellStyle name="Normal 3 3 2 147" xfId="20760"/>
    <cellStyle name="Normal 3 3 2 148" xfId="20761"/>
    <cellStyle name="Normal 3 3 2 149" xfId="20762"/>
    <cellStyle name="Normal 3 3 2 15" xfId="20763"/>
    <cellStyle name="Normal 3 3 2 15 10" xfId="20764"/>
    <cellStyle name="Normal 3 3 2 15 10 2" xfId="20765"/>
    <cellStyle name="Normal 3 3 2 15 10_Category Summary by LOB" xfId="20766"/>
    <cellStyle name="Normal 3 3 2 15 11" xfId="20767"/>
    <cellStyle name="Normal 3 3 2 15 2" xfId="20768"/>
    <cellStyle name="Normal 3 3 2 15 2 2" xfId="20769"/>
    <cellStyle name="Normal 3 3 2 15 2 2 2" xfId="20770"/>
    <cellStyle name="Normal 3 3 2 15 2 2_Category Summary by LOB" xfId="20771"/>
    <cellStyle name="Normal 3 3 2 15 2 3" xfId="20772"/>
    <cellStyle name="Normal 3 3 2 15 2 3 2" xfId="20773"/>
    <cellStyle name="Normal 3 3 2 15 2 3_Category Summary by LOB" xfId="20774"/>
    <cellStyle name="Normal 3 3 2 15 2 4" xfId="20775"/>
    <cellStyle name="Normal 3 3 2 15 2 4 2" xfId="20776"/>
    <cellStyle name="Normal 3 3 2 15 2 4_Category Summary by LOB" xfId="20777"/>
    <cellStyle name="Normal 3 3 2 15 2 5" xfId="20778"/>
    <cellStyle name="Normal 3 3 2 15 2 5 2" xfId="20779"/>
    <cellStyle name="Normal 3 3 2 15 2 5_Category Summary by LOB" xfId="20780"/>
    <cellStyle name="Normal 3 3 2 15 2 6" xfId="20781"/>
    <cellStyle name="Normal 3 3 2 15 2 6 2" xfId="20782"/>
    <cellStyle name="Normal 3 3 2 15 2 6_Category Summary by LOB" xfId="20783"/>
    <cellStyle name="Normal 3 3 2 15 2 7" xfId="20784"/>
    <cellStyle name="Normal 3 3 2 15 2 7 2" xfId="20785"/>
    <cellStyle name="Normal 3 3 2 15 2 7_Category Summary by LOB" xfId="20786"/>
    <cellStyle name="Normal 3 3 2 15 2 8" xfId="20787"/>
    <cellStyle name="Normal 3 3 2 15 2 8 2" xfId="20788"/>
    <cellStyle name="Normal 3 3 2 15 2 8_Category Summary by LOB" xfId="20789"/>
    <cellStyle name="Normal 3 3 2 15 2 9" xfId="20790"/>
    <cellStyle name="Normal 3 3 2 15 2_Category Summary by LOB" xfId="20791"/>
    <cellStyle name="Normal 3 3 2 15 3" xfId="20792"/>
    <cellStyle name="Normal 3 3 2 15 3 2" xfId="20793"/>
    <cellStyle name="Normal 3 3 2 15 3 2 2" xfId="20794"/>
    <cellStyle name="Normal 3 3 2 15 3 2_Category Summary by LOB" xfId="20795"/>
    <cellStyle name="Normal 3 3 2 15 3 3" xfId="20796"/>
    <cellStyle name="Normal 3 3 2 15 3 3 2" xfId="20797"/>
    <cellStyle name="Normal 3 3 2 15 3 3_Category Summary by LOB" xfId="20798"/>
    <cellStyle name="Normal 3 3 2 15 3 4" xfId="20799"/>
    <cellStyle name="Normal 3 3 2 15 3 4 2" xfId="20800"/>
    <cellStyle name="Normal 3 3 2 15 3 4_Category Summary by LOB" xfId="20801"/>
    <cellStyle name="Normal 3 3 2 15 3 5" xfId="20802"/>
    <cellStyle name="Normal 3 3 2 15 3 5 2" xfId="20803"/>
    <cellStyle name="Normal 3 3 2 15 3 5_Category Summary by LOB" xfId="20804"/>
    <cellStyle name="Normal 3 3 2 15 3 6" xfId="20805"/>
    <cellStyle name="Normal 3 3 2 15 3 6 2" xfId="20806"/>
    <cellStyle name="Normal 3 3 2 15 3 6_Category Summary by LOB" xfId="20807"/>
    <cellStyle name="Normal 3 3 2 15 3 7" xfId="20808"/>
    <cellStyle name="Normal 3 3 2 15 3 7 2" xfId="20809"/>
    <cellStyle name="Normal 3 3 2 15 3 7_Category Summary by LOB" xfId="20810"/>
    <cellStyle name="Normal 3 3 2 15 3 8" xfId="20811"/>
    <cellStyle name="Normal 3 3 2 15 3 8 2" xfId="20812"/>
    <cellStyle name="Normal 3 3 2 15 3 8_Category Summary by LOB" xfId="20813"/>
    <cellStyle name="Normal 3 3 2 15 3 9" xfId="20814"/>
    <cellStyle name="Normal 3 3 2 15 3_Category Summary by LOB" xfId="20815"/>
    <cellStyle name="Normal 3 3 2 15 4" xfId="20816"/>
    <cellStyle name="Normal 3 3 2 15 4 2" xfId="20817"/>
    <cellStyle name="Normal 3 3 2 15 4_Category Summary by LOB" xfId="20818"/>
    <cellStyle name="Normal 3 3 2 15 5" xfId="20819"/>
    <cellStyle name="Normal 3 3 2 15 5 2" xfId="20820"/>
    <cellStyle name="Normal 3 3 2 15 5_Category Summary by LOB" xfId="20821"/>
    <cellStyle name="Normal 3 3 2 15 6" xfId="20822"/>
    <cellStyle name="Normal 3 3 2 15 6 2" xfId="20823"/>
    <cellStyle name="Normal 3 3 2 15 6_Category Summary by LOB" xfId="20824"/>
    <cellStyle name="Normal 3 3 2 15 7" xfId="20825"/>
    <cellStyle name="Normal 3 3 2 15 7 2" xfId="20826"/>
    <cellStyle name="Normal 3 3 2 15 7_Category Summary by LOB" xfId="20827"/>
    <cellStyle name="Normal 3 3 2 15 8" xfId="20828"/>
    <cellStyle name="Normal 3 3 2 15 8 2" xfId="20829"/>
    <cellStyle name="Normal 3 3 2 15 8_Category Summary by LOB" xfId="20830"/>
    <cellStyle name="Normal 3 3 2 15 9" xfId="20831"/>
    <cellStyle name="Normal 3 3 2 15 9 2" xfId="20832"/>
    <cellStyle name="Normal 3 3 2 15 9_Category Summary by LOB" xfId="20833"/>
    <cellStyle name="Normal 3 3 2 15_Category Summary by LOB" xfId="20834"/>
    <cellStyle name="Normal 3 3 2 150" xfId="20835"/>
    <cellStyle name="Normal 3 3 2 151" xfId="20836"/>
    <cellStyle name="Normal 3 3 2 152" xfId="20837"/>
    <cellStyle name="Normal 3 3 2 153" xfId="20838"/>
    <cellStyle name="Normal 3 3 2 154" xfId="20839"/>
    <cellStyle name="Normal 3 3 2 155" xfId="20840"/>
    <cellStyle name="Normal 3 3 2 156" xfId="20841"/>
    <cellStyle name="Normal 3 3 2 157" xfId="20842"/>
    <cellStyle name="Normal 3 3 2 158" xfId="20843"/>
    <cellStyle name="Normal 3 3 2 159" xfId="20844"/>
    <cellStyle name="Normal 3 3 2 16" xfId="20845"/>
    <cellStyle name="Normal 3 3 2 16 10" xfId="20846"/>
    <cellStyle name="Normal 3 3 2 16 10 2" xfId="20847"/>
    <cellStyle name="Normal 3 3 2 16 10_Category Summary by LOB" xfId="20848"/>
    <cellStyle name="Normal 3 3 2 16 11" xfId="20849"/>
    <cellStyle name="Normal 3 3 2 16 2" xfId="20850"/>
    <cellStyle name="Normal 3 3 2 16 2 2" xfId="20851"/>
    <cellStyle name="Normal 3 3 2 16 2 2 2" xfId="20852"/>
    <cellStyle name="Normal 3 3 2 16 2 2_Category Summary by LOB" xfId="20853"/>
    <cellStyle name="Normal 3 3 2 16 2 3" xfId="20854"/>
    <cellStyle name="Normal 3 3 2 16 2 3 2" xfId="20855"/>
    <cellStyle name="Normal 3 3 2 16 2 3_Category Summary by LOB" xfId="20856"/>
    <cellStyle name="Normal 3 3 2 16 2 4" xfId="20857"/>
    <cellStyle name="Normal 3 3 2 16 2 4 2" xfId="20858"/>
    <cellStyle name="Normal 3 3 2 16 2 4_Category Summary by LOB" xfId="20859"/>
    <cellStyle name="Normal 3 3 2 16 2 5" xfId="20860"/>
    <cellStyle name="Normal 3 3 2 16 2 5 2" xfId="20861"/>
    <cellStyle name="Normal 3 3 2 16 2 5_Category Summary by LOB" xfId="20862"/>
    <cellStyle name="Normal 3 3 2 16 2 6" xfId="20863"/>
    <cellStyle name="Normal 3 3 2 16 2 6 2" xfId="20864"/>
    <cellStyle name="Normal 3 3 2 16 2 6_Category Summary by LOB" xfId="20865"/>
    <cellStyle name="Normal 3 3 2 16 2 7" xfId="20866"/>
    <cellStyle name="Normal 3 3 2 16 2 7 2" xfId="20867"/>
    <cellStyle name="Normal 3 3 2 16 2 7_Category Summary by LOB" xfId="20868"/>
    <cellStyle name="Normal 3 3 2 16 2 8" xfId="20869"/>
    <cellStyle name="Normal 3 3 2 16 2 8 2" xfId="20870"/>
    <cellStyle name="Normal 3 3 2 16 2 8_Category Summary by LOB" xfId="20871"/>
    <cellStyle name="Normal 3 3 2 16 2 9" xfId="20872"/>
    <cellStyle name="Normal 3 3 2 16 2_Category Summary by LOB" xfId="20873"/>
    <cellStyle name="Normal 3 3 2 16 3" xfId="20874"/>
    <cellStyle name="Normal 3 3 2 16 3 2" xfId="20875"/>
    <cellStyle name="Normal 3 3 2 16 3 2 2" xfId="20876"/>
    <cellStyle name="Normal 3 3 2 16 3 2_Category Summary by LOB" xfId="20877"/>
    <cellStyle name="Normal 3 3 2 16 3 3" xfId="20878"/>
    <cellStyle name="Normal 3 3 2 16 3 3 2" xfId="20879"/>
    <cellStyle name="Normal 3 3 2 16 3 3_Category Summary by LOB" xfId="20880"/>
    <cellStyle name="Normal 3 3 2 16 3 4" xfId="20881"/>
    <cellStyle name="Normal 3 3 2 16 3 4 2" xfId="20882"/>
    <cellStyle name="Normal 3 3 2 16 3 4_Category Summary by LOB" xfId="20883"/>
    <cellStyle name="Normal 3 3 2 16 3 5" xfId="20884"/>
    <cellStyle name="Normal 3 3 2 16 3 5 2" xfId="20885"/>
    <cellStyle name="Normal 3 3 2 16 3 5_Category Summary by LOB" xfId="20886"/>
    <cellStyle name="Normal 3 3 2 16 3 6" xfId="20887"/>
    <cellStyle name="Normal 3 3 2 16 3 6 2" xfId="20888"/>
    <cellStyle name="Normal 3 3 2 16 3 6_Category Summary by LOB" xfId="20889"/>
    <cellStyle name="Normal 3 3 2 16 3 7" xfId="20890"/>
    <cellStyle name="Normal 3 3 2 16 3 7 2" xfId="20891"/>
    <cellStyle name="Normal 3 3 2 16 3 7_Category Summary by LOB" xfId="20892"/>
    <cellStyle name="Normal 3 3 2 16 3 8" xfId="20893"/>
    <cellStyle name="Normal 3 3 2 16 3 8 2" xfId="20894"/>
    <cellStyle name="Normal 3 3 2 16 3 8_Category Summary by LOB" xfId="20895"/>
    <cellStyle name="Normal 3 3 2 16 3 9" xfId="20896"/>
    <cellStyle name="Normal 3 3 2 16 3_Category Summary by LOB" xfId="20897"/>
    <cellStyle name="Normal 3 3 2 16 4" xfId="20898"/>
    <cellStyle name="Normal 3 3 2 16 4 2" xfId="20899"/>
    <cellStyle name="Normal 3 3 2 16 4_Category Summary by LOB" xfId="20900"/>
    <cellStyle name="Normal 3 3 2 16 5" xfId="20901"/>
    <cellStyle name="Normal 3 3 2 16 5 2" xfId="20902"/>
    <cellStyle name="Normal 3 3 2 16 5_Category Summary by LOB" xfId="20903"/>
    <cellStyle name="Normal 3 3 2 16 6" xfId="20904"/>
    <cellStyle name="Normal 3 3 2 16 6 2" xfId="20905"/>
    <cellStyle name="Normal 3 3 2 16 6_Category Summary by LOB" xfId="20906"/>
    <cellStyle name="Normal 3 3 2 16 7" xfId="20907"/>
    <cellStyle name="Normal 3 3 2 16 7 2" xfId="20908"/>
    <cellStyle name="Normal 3 3 2 16 7_Category Summary by LOB" xfId="20909"/>
    <cellStyle name="Normal 3 3 2 16 8" xfId="20910"/>
    <cellStyle name="Normal 3 3 2 16 8 2" xfId="20911"/>
    <cellStyle name="Normal 3 3 2 16 8_Category Summary by LOB" xfId="20912"/>
    <cellStyle name="Normal 3 3 2 16 9" xfId="20913"/>
    <cellStyle name="Normal 3 3 2 16 9 2" xfId="20914"/>
    <cellStyle name="Normal 3 3 2 16 9_Category Summary by LOB" xfId="20915"/>
    <cellStyle name="Normal 3 3 2 16_Category Summary by LOB" xfId="20916"/>
    <cellStyle name="Normal 3 3 2 160" xfId="20917"/>
    <cellStyle name="Normal 3 3 2 161" xfId="20918"/>
    <cellStyle name="Normal 3 3 2 162" xfId="20919"/>
    <cellStyle name="Normal 3 3 2 163" xfId="20920"/>
    <cellStyle name="Normal 3 3 2 164" xfId="20921"/>
    <cellStyle name="Normal 3 3 2 165" xfId="20922"/>
    <cellStyle name="Normal 3 3 2 166" xfId="20923"/>
    <cellStyle name="Normal 3 3 2 167" xfId="20924"/>
    <cellStyle name="Normal 3 3 2 168" xfId="20925"/>
    <cellStyle name="Normal 3 3 2 169" xfId="20926"/>
    <cellStyle name="Normal 3 3 2 17" xfId="20927"/>
    <cellStyle name="Normal 3 3 2 17 10" xfId="20928"/>
    <cellStyle name="Normal 3 3 2 17 10 2" xfId="20929"/>
    <cellStyle name="Normal 3 3 2 17 10_Category Summary by LOB" xfId="20930"/>
    <cellStyle name="Normal 3 3 2 17 11" xfId="20931"/>
    <cellStyle name="Normal 3 3 2 17 2" xfId="20932"/>
    <cellStyle name="Normal 3 3 2 17 2 2" xfId="20933"/>
    <cellStyle name="Normal 3 3 2 17 2 2 2" xfId="20934"/>
    <cellStyle name="Normal 3 3 2 17 2 2_Category Summary by LOB" xfId="20935"/>
    <cellStyle name="Normal 3 3 2 17 2 3" xfId="20936"/>
    <cellStyle name="Normal 3 3 2 17 2 3 2" xfId="20937"/>
    <cellStyle name="Normal 3 3 2 17 2 3_Category Summary by LOB" xfId="20938"/>
    <cellStyle name="Normal 3 3 2 17 2 4" xfId="20939"/>
    <cellStyle name="Normal 3 3 2 17 2 4 2" xfId="20940"/>
    <cellStyle name="Normal 3 3 2 17 2 4_Category Summary by LOB" xfId="20941"/>
    <cellStyle name="Normal 3 3 2 17 2 5" xfId="20942"/>
    <cellStyle name="Normal 3 3 2 17 2 5 2" xfId="20943"/>
    <cellStyle name="Normal 3 3 2 17 2 5_Category Summary by LOB" xfId="20944"/>
    <cellStyle name="Normal 3 3 2 17 2 6" xfId="20945"/>
    <cellStyle name="Normal 3 3 2 17 2 6 2" xfId="20946"/>
    <cellStyle name="Normal 3 3 2 17 2 6_Category Summary by LOB" xfId="20947"/>
    <cellStyle name="Normal 3 3 2 17 2 7" xfId="20948"/>
    <cellStyle name="Normal 3 3 2 17 2 7 2" xfId="20949"/>
    <cellStyle name="Normal 3 3 2 17 2 7_Category Summary by LOB" xfId="20950"/>
    <cellStyle name="Normal 3 3 2 17 2 8" xfId="20951"/>
    <cellStyle name="Normal 3 3 2 17 2 8 2" xfId="20952"/>
    <cellStyle name="Normal 3 3 2 17 2 8_Category Summary by LOB" xfId="20953"/>
    <cellStyle name="Normal 3 3 2 17 2 9" xfId="20954"/>
    <cellStyle name="Normal 3 3 2 17 2_Category Summary by LOB" xfId="20955"/>
    <cellStyle name="Normal 3 3 2 17 3" xfId="20956"/>
    <cellStyle name="Normal 3 3 2 17 3 2" xfId="20957"/>
    <cellStyle name="Normal 3 3 2 17 3 2 2" xfId="20958"/>
    <cellStyle name="Normal 3 3 2 17 3 2_Category Summary by LOB" xfId="20959"/>
    <cellStyle name="Normal 3 3 2 17 3 3" xfId="20960"/>
    <cellStyle name="Normal 3 3 2 17 3 3 2" xfId="20961"/>
    <cellStyle name="Normal 3 3 2 17 3 3_Category Summary by LOB" xfId="20962"/>
    <cellStyle name="Normal 3 3 2 17 3 4" xfId="20963"/>
    <cellStyle name="Normal 3 3 2 17 3 4 2" xfId="20964"/>
    <cellStyle name="Normal 3 3 2 17 3 4_Category Summary by LOB" xfId="20965"/>
    <cellStyle name="Normal 3 3 2 17 3 5" xfId="20966"/>
    <cellStyle name="Normal 3 3 2 17 3 5 2" xfId="20967"/>
    <cellStyle name="Normal 3 3 2 17 3 5_Category Summary by LOB" xfId="20968"/>
    <cellStyle name="Normal 3 3 2 17 3 6" xfId="20969"/>
    <cellStyle name="Normal 3 3 2 17 3 6 2" xfId="20970"/>
    <cellStyle name="Normal 3 3 2 17 3 6_Category Summary by LOB" xfId="20971"/>
    <cellStyle name="Normal 3 3 2 17 3 7" xfId="20972"/>
    <cellStyle name="Normal 3 3 2 17 3 7 2" xfId="20973"/>
    <cellStyle name="Normal 3 3 2 17 3 7_Category Summary by LOB" xfId="20974"/>
    <cellStyle name="Normal 3 3 2 17 3 8" xfId="20975"/>
    <cellStyle name="Normal 3 3 2 17 3 8 2" xfId="20976"/>
    <cellStyle name="Normal 3 3 2 17 3 8_Category Summary by LOB" xfId="20977"/>
    <cellStyle name="Normal 3 3 2 17 3 9" xfId="20978"/>
    <cellStyle name="Normal 3 3 2 17 3_Category Summary by LOB" xfId="20979"/>
    <cellStyle name="Normal 3 3 2 17 4" xfId="20980"/>
    <cellStyle name="Normal 3 3 2 17 4 2" xfId="20981"/>
    <cellStyle name="Normal 3 3 2 17 4_Category Summary by LOB" xfId="20982"/>
    <cellStyle name="Normal 3 3 2 17 5" xfId="20983"/>
    <cellStyle name="Normal 3 3 2 17 5 2" xfId="20984"/>
    <cellStyle name="Normal 3 3 2 17 5_Category Summary by LOB" xfId="20985"/>
    <cellStyle name="Normal 3 3 2 17 6" xfId="20986"/>
    <cellStyle name="Normal 3 3 2 17 6 2" xfId="20987"/>
    <cellStyle name="Normal 3 3 2 17 6_Category Summary by LOB" xfId="20988"/>
    <cellStyle name="Normal 3 3 2 17 7" xfId="20989"/>
    <cellStyle name="Normal 3 3 2 17 7 2" xfId="20990"/>
    <cellStyle name="Normal 3 3 2 17 7_Category Summary by LOB" xfId="20991"/>
    <cellStyle name="Normal 3 3 2 17 8" xfId="20992"/>
    <cellStyle name="Normal 3 3 2 17 8 2" xfId="20993"/>
    <cellStyle name="Normal 3 3 2 17 8_Category Summary by LOB" xfId="20994"/>
    <cellStyle name="Normal 3 3 2 17 9" xfId="20995"/>
    <cellStyle name="Normal 3 3 2 17 9 2" xfId="20996"/>
    <cellStyle name="Normal 3 3 2 17 9_Category Summary by LOB" xfId="20997"/>
    <cellStyle name="Normal 3 3 2 17_Category Summary by LOB" xfId="20998"/>
    <cellStyle name="Normal 3 3 2 170" xfId="20999"/>
    <cellStyle name="Normal 3 3 2 171" xfId="21000"/>
    <cellStyle name="Normal 3 3 2 172" xfId="21001"/>
    <cellStyle name="Normal 3 3 2 173" xfId="21002"/>
    <cellStyle name="Normal 3 3 2 174" xfId="21003"/>
    <cellStyle name="Normal 3 3 2 175" xfId="21004"/>
    <cellStyle name="Normal 3 3 2 176" xfId="21005"/>
    <cellStyle name="Normal 3 3 2 177" xfId="21006"/>
    <cellStyle name="Normal 3 3 2 178" xfId="21007"/>
    <cellStyle name="Normal 3 3 2 179" xfId="21008"/>
    <cellStyle name="Normal 3 3 2 18" xfId="21009"/>
    <cellStyle name="Normal 3 3 2 18 10" xfId="21010"/>
    <cellStyle name="Normal 3 3 2 18 10 2" xfId="21011"/>
    <cellStyle name="Normal 3 3 2 18 10_Category Summary by LOB" xfId="21012"/>
    <cellStyle name="Normal 3 3 2 18 11" xfId="21013"/>
    <cellStyle name="Normal 3 3 2 18 2" xfId="21014"/>
    <cellStyle name="Normal 3 3 2 18 2 2" xfId="21015"/>
    <cellStyle name="Normal 3 3 2 18 2 2 2" xfId="21016"/>
    <cellStyle name="Normal 3 3 2 18 2 2_Category Summary by LOB" xfId="21017"/>
    <cellStyle name="Normal 3 3 2 18 2 3" xfId="21018"/>
    <cellStyle name="Normal 3 3 2 18 2 3 2" xfId="21019"/>
    <cellStyle name="Normal 3 3 2 18 2 3_Category Summary by LOB" xfId="21020"/>
    <cellStyle name="Normal 3 3 2 18 2 4" xfId="21021"/>
    <cellStyle name="Normal 3 3 2 18 2 4 2" xfId="21022"/>
    <cellStyle name="Normal 3 3 2 18 2 4_Category Summary by LOB" xfId="21023"/>
    <cellStyle name="Normal 3 3 2 18 2 5" xfId="21024"/>
    <cellStyle name="Normal 3 3 2 18 2 5 2" xfId="21025"/>
    <cellStyle name="Normal 3 3 2 18 2 5_Category Summary by LOB" xfId="21026"/>
    <cellStyle name="Normal 3 3 2 18 2 6" xfId="21027"/>
    <cellStyle name="Normal 3 3 2 18 2 6 2" xfId="21028"/>
    <cellStyle name="Normal 3 3 2 18 2 6_Category Summary by LOB" xfId="21029"/>
    <cellStyle name="Normal 3 3 2 18 2 7" xfId="21030"/>
    <cellStyle name="Normal 3 3 2 18 2 7 2" xfId="21031"/>
    <cellStyle name="Normal 3 3 2 18 2 7_Category Summary by LOB" xfId="21032"/>
    <cellStyle name="Normal 3 3 2 18 2 8" xfId="21033"/>
    <cellStyle name="Normal 3 3 2 18 2 8 2" xfId="21034"/>
    <cellStyle name="Normal 3 3 2 18 2 8_Category Summary by LOB" xfId="21035"/>
    <cellStyle name="Normal 3 3 2 18 2 9" xfId="21036"/>
    <cellStyle name="Normal 3 3 2 18 2_Category Summary by LOB" xfId="21037"/>
    <cellStyle name="Normal 3 3 2 18 3" xfId="21038"/>
    <cellStyle name="Normal 3 3 2 18 3 2" xfId="21039"/>
    <cellStyle name="Normal 3 3 2 18 3 2 2" xfId="21040"/>
    <cellStyle name="Normal 3 3 2 18 3 2_Category Summary by LOB" xfId="21041"/>
    <cellStyle name="Normal 3 3 2 18 3 3" xfId="21042"/>
    <cellStyle name="Normal 3 3 2 18 3 3 2" xfId="21043"/>
    <cellStyle name="Normal 3 3 2 18 3 3_Category Summary by LOB" xfId="21044"/>
    <cellStyle name="Normal 3 3 2 18 3 4" xfId="21045"/>
    <cellStyle name="Normal 3 3 2 18 3 4 2" xfId="21046"/>
    <cellStyle name="Normal 3 3 2 18 3 4_Category Summary by LOB" xfId="21047"/>
    <cellStyle name="Normal 3 3 2 18 3 5" xfId="21048"/>
    <cellStyle name="Normal 3 3 2 18 3 5 2" xfId="21049"/>
    <cellStyle name="Normal 3 3 2 18 3 5_Category Summary by LOB" xfId="21050"/>
    <cellStyle name="Normal 3 3 2 18 3 6" xfId="21051"/>
    <cellStyle name="Normal 3 3 2 18 3 6 2" xfId="21052"/>
    <cellStyle name="Normal 3 3 2 18 3 6_Category Summary by LOB" xfId="21053"/>
    <cellStyle name="Normal 3 3 2 18 3 7" xfId="21054"/>
    <cellStyle name="Normal 3 3 2 18 3 7 2" xfId="21055"/>
    <cellStyle name="Normal 3 3 2 18 3 7_Category Summary by LOB" xfId="21056"/>
    <cellStyle name="Normal 3 3 2 18 3 8" xfId="21057"/>
    <cellStyle name="Normal 3 3 2 18 3 8 2" xfId="21058"/>
    <cellStyle name="Normal 3 3 2 18 3 8_Category Summary by LOB" xfId="21059"/>
    <cellStyle name="Normal 3 3 2 18 3 9" xfId="21060"/>
    <cellStyle name="Normal 3 3 2 18 3_Category Summary by LOB" xfId="21061"/>
    <cellStyle name="Normal 3 3 2 18 4" xfId="21062"/>
    <cellStyle name="Normal 3 3 2 18 4 2" xfId="21063"/>
    <cellStyle name="Normal 3 3 2 18 4_Category Summary by LOB" xfId="21064"/>
    <cellStyle name="Normal 3 3 2 18 5" xfId="21065"/>
    <cellStyle name="Normal 3 3 2 18 5 2" xfId="21066"/>
    <cellStyle name="Normal 3 3 2 18 5_Category Summary by LOB" xfId="21067"/>
    <cellStyle name="Normal 3 3 2 18 6" xfId="21068"/>
    <cellStyle name="Normal 3 3 2 18 6 2" xfId="21069"/>
    <cellStyle name="Normal 3 3 2 18 6_Category Summary by LOB" xfId="21070"/>
    <cellStyle name="Normal 3 3 2 18 7" xfId="21071"/>
    <cellStyle name="Normal 3 3 2 18 7 2" xfId="21072"/>
    <cellStyle name="Normal 3 3 2 18 7_Category Summary by LOB" xfId="21073"/>
    <cellStyle name="Normal 3 3 2 18 8" xfId="21074"/>
    <cellStyle name="Normal 3 3 2 18 8 2" xfId="21075"/>
    <cellStyle name="Normal 3 3 2 18 8_Category Summary by LOB" xfId="21076"/>
    <cellStyle name="Normal 3 3 2 18 9" xfId="21077"/>
    <cellStyle name="Normal 3 3 2 18 9 2" xfId="21078"/>
    <cellStyle name="Normal 3 3 2 18 9_Category Summary by LOB" xfId="21079"/>
    <cellStyle name="Normal 3 3 2 18_Category Summary by LOB" xfId="21080"/>
    <cellStyle name="Normal 3 3 2 180" xfId="21081"/>
    <cellStyle name="Normal 3 3 2 181" xfId="21082"/>
    <cellStyle name="Normal 3 3 2 182" xfId="21083"/>
    <cellStyle name="Normal 3 3 2 183" xfId="21084"/>
    <cellStyle name="Normal 3 3 2 184" xfId="21085"/>
    <cellStyle name="Normal 3 3 2 185" xfId="21086"/>
    <cellStyle name="Normal 3 3 2 186" xfId="21087"/>
    <cellStyle name="Normal 3 3 2 187" xfId="21088"/>
    <cellStyle name="Normal 3 3 2 188" xfId="21089"/>
    <cellStyle name="Normal 3 3 2 189" xfId="21090"/>
    <cellStyle name="Normal 3 3 2 19" xfId="21091"/>
    <cellStyle name="Normal 3 3 2 19 10" xfId="21092"/>
    <cellStyle name="Normal 3 3 2 19 10 2" xfId="21093"/>
    <cellStyle name="Normal 3 3 2 19 10_Category Summary by LOB" xfId="21094"/>
    <cellStyle name="Normal 3 3 2 19 11" xfId="21095"/>
    <cellStyle name="Normal 3 3 2 19 2" xfId="21096"/>
    <cellStyle name="Normal 3 3 2 19 2 2" xfId="21097"/>
    <cellStyle name="Normal 3 3 2 19 2 2 2" xfId="21098"/>
    <cellStyle name="Normal 3 3 2 19 2 2_Category Summary by LOB" xfId="21099"/>
    <cellStyle name="Normal 3 3 2 19 2 3" xfId="21100"/>
    <cellStyle name="Normal 3 3 2 19 2 3 2" xfId="21101"/>
    <cellStyle name="Normal 3 3 2 19 2 3_Category Summary by LOB" xfId="21102"/>
    <cellStyle name="Normal 3 3 2 19 2 4" xfId="21103"/>
    <cellStyle name="Normal 3 3 2 19 2 4 2" xfId="21104"/>
    <cellStyle name="Normal 3 3 2 19 2 4_Category Summary by LOB" xfId="21105"/>
    <cellStyle name="Normal 3 3 2 19 2 5" xfId="21106"/>
    <cellStyle name="Normal 3 3 2 19 2 5 2" xfId="21107"/>
    <cellStyle name="Normal 3 3 2 19 2 5_Category Summary by LOB" xfId="21108"/>
    <cellStyle name="Normal 3 3 2 19 2 6" xfId="21109"/>
    <cellStyle name="Normal 3 3 2 19 2 6 2" xfId="21110"/>
    <cellStyle name="Normal 3 3 2 19 2 6_Category Summary by LOB" xfId="21111"/>
    <cellStyle name="Normal 3 3 2 19 2 7" xfId="21112"/>
    <cellStyle name="Normal 3 3 2 19 2 7 2" xfId="21113"/>
    <cellStyle name="Normal 3 3 2 19 2 7_Category Summary by LOB" xfId="21114"/>
    <cellStyle name="Normal 3 3 2 19 2 8" xfId="21115"/>
    <cellStyle name="Normal 3 3 2 19 2 8 2" xfId="21116"/>
    <cellStyle name="Normal 3 3 2 19 2 8_Category Summary by LOB" xfId="21117"/>
    <cellStyle name="Normal 3 3 2 19 2 9" xfId="21118"/>
    <cellStyle name="Normal 3 3 2 19 2_Category Summary by LOB" xfId="21119"/>
    <cellStyle name="Normal 3 3 2 19 3" xfId="21120"/>
    <cellStyle name="Normal 3 3 2 19 3 2" xfId="21121"/>
    <cellStyle name="Normal 3 3 2 19 3 2 2" xfId="21122"/>
    <cellStyle name="Normal 3 3 2 19 3 2_Category Summary by LOB" xfId="21123"/>
    <cellStyle name="Normal 3 3 2 19 3 3" xfId="21124"/>
    <cellStyle name="Normal 3 3 2 19 3 3 2" xfId="21125"/>
    <cellStyle name="Normal 3 3 2 19 3 3_Category Summary by LOB" xfId="21126"/>
    <cellStyle name="Normal 3 3 2 19 3 4" xfId="21127"/>
    <cellStyle name="Normal 3 3 2 19 3 4 2" xfId="21128"/>
    <cellStyle name="Normal 3 3 2 19 3 4_Category Summary by LOB" xfId="21129"/>
    <cellStyle name="Normal 3 3 2 19 3 5" xfId="21130"/>
    <cellStyle name="Normal 3 3 2 19 3 5 2" xfId="21131"/>
    <cellStyle name="Normal 3 3 2 19 3 5_Category Summary by LOB" xfId="21132"/>
    <cellStyle name="Normal 3 3 2 19 3 6" xfId="21133"/>
    <cellStyle name="Normal 3 3 2 19 3 6 2" xfId="21134"/>
    <cellStyle name="Normal 3 3 2 19 3 6_Category Summary by LOB" xfId="21135"/>
    <cellStyle name="Normal 3 3 2 19 3 7" xfId="21136"/>
    <cellStyle name="Normal 3 3 2 19 3 7 2" xfId="21137"/>
    <cellStyle name="Normal 3 3 2 19 3 7_Category Summary by LOB" xfId="21138"/>
    <cellStyle name="Normal 3 3 2 19 3 8" xfId="21139"/>
    <cellStyle name="Normal 3 3 2 19 3 8 2" xfId="21140"/>
    <cellStyle name="Normal 3 3 2 19 3 8_Category Summary by LOB" xfId="21141"/>
    <cellStyle name="Normal 3 3 2 19 3 9" xfId="21142"/>
    <cellStyle name="Normal 3 3 2 19 3_Category Summary by LOB" xfId="21143"/>
    <cellStyle name="Normal 3 3 2 19 4" xfId="21144"/>
    <cellStyle name="Normal 3 3 2 19 4 2" xfId="21145"/>
    <cellStyle name="Normal 3 3 2 19 4_Category Summary by LOB" xfId="21146"/>
    <cellStyle name="Normal 3 3 2 19 5" xfId="21147"/>
    <cellStyle name="Normal 3 3 2 19 5 2" xfId="21148"/>
    <cellStyle name="Normal 3 3 2 19 5_Category Summary by LOB" xfId="21149"/>
    <cellStyle name="Normal 3 3 2 19 6" xfId="21150"/>
    <cellStyle name="Normal 3 3 2 19 6 2" xfId="21151"/>
    <cellStyle name="Normal 3 3 2 19 6_Category Summary by LOB" xfId="21152"/>
    <cellStyle name="Normal 3 3 2 19 7" xfId="21153"/>
    <cellStyle name="Normal 3 3 2 19 7 2" xfId="21154"/>
    <cellStyle name="Normal 3 3 2 19 7_Category Summary by LOB" xfId="21155"/>
    <cellStyle name="Normal 3 3 2 19 8" xfId="21156"/>
    <cellStyle name="Normal 3 3 2 19 8 2" xfId="21157"/>
    <cellStyle name="Normal 3 3 2 19 8_Category Summary by LOB" xfId="21158"/>
    <cellStyle name="Normal 3 3 2 19 9" xfId="21159"/>
    <cellStyle name="Normal 3 3 2 19 9 2" xfId="21160"/>
    <cellStyle name="Normal 3 3 2 19 9_Category Summary by LOB" xfId="21161"/>
    <cellStyle name="Normal 3 3 2 19_Category Summary by LOB" xfId="21162"/>
    <cellStyle name="Normal 3 3 2 190" xfId="21163"/>
    <cellStyle name="Normal 3 3 2 191" xfId="21164"/>
    <cellStyle name="Normal 3 3 2 192" xfId="21165"/>
    <cellStyle name="Normal 3 3 2 193" xfId="21166"/>
    <cellStyle name="Normal 3 3 2 194" xfId="21167"/>
    <cellStyle name="Normal 3 3 2 195" xfId="21168"/>
    <cellStyle name="Normal 3 3 2 196" xfId="21169"/>
    <cellStyle name="Normal 3 3 2 197" xfId="21170"/>
    <cellStyle name="Normal 3 3 2 198" xfId="21171"/>
    <cellStyle name="Normal 3 3 2 199" xfId="21172"/>
    <cellStyle name="Normal 3 3 2 2" xfId="21173"/>
    <cellStyle name="Normal 3 3 2 2 10" xfId="21174"/>
    <cellStyle name="Normal 3 3 2 2 10 2" xfId="21175"/>
    <cellStyle name="Normal 3 3 2 2 10_Category Summary by LOB" xfId="21176"/>
    <cellStyle name="Normal 3 3 2 2 11" xfId="21177"/>
    <cellStyle name="Normal 3 3 2 2 12" xfId="21178"/>
    <cellStyle name="Normal 3 3 2 2 13" xfId="21179"/>
    <cellStyle name="Normal 3 3 2 2 2" xfId="21180"/>
    <cellStyle name="Normal 3 3 2 2 2 10" xfId="21181"/>
    <cellStyle name="Normal 3 3 2 2 2 2" xfId="21182"/>
    <cellStyle name="Normal 3 3 2 2 2 2 2" xfId="21183"/>
    <cellStyle name="Normal 3 3 2 2 2 2_Category Summary by LOB" xfId="21184"/>
    <cellStyle name="Normal 3 3 2 2 2 3" xfId="21185"/>
    <cellStyle name="Normal 3 3 2 2 2 3 2" xfId="21186"/>
    <cellStyle name="Normal 3 3 2 2 2 3_Category Summary by LOB" xfId="21187"/>
    <cellStyle name="Normal 3 3 2 2 2 4" xfId="21188"/>
    <cellStyle name="Normal 3 3 2 2 2 4 2" xfId="21189"/>
    <cellStyle name="Normal 3 3 2 2 2 4_Category Summary by LOB" xfId="21190"/>
    <cellStyle name="Normal 3 3 2 2 2 5" xfId="21191"/>
    <cellStyle name="Normal 3 3 2 2 2 5 2" xfId="21192"/>
    <cellStyle name="Normal 3 3 2 2 2 5_Category Summary by LOB" xfId="21193"/>
    <cellStyle name="Normal 3 3 2 2 2 6" xfId="21194"/>
    <cellStyle name="Normal 3 3 2 2 2 6 2" xfId="21195"/>
    <cellStyle name="Normal 3 3 2 2 2 6_Category Summary by LOB" xfId="21196"/>
    <cellStyle name="Normal 3 3 2 2 2 7" xfId="21197"/>
    <cellStyle name="Normal 3 3 2 2 2 7 2" xfId="21198"/>
    <cellStyle name="Normal 3 3 2 2 2 7_Category Summary by LOB" xfId="21199"/>
    <cellStyle name="Normal 3 3 2 2 2 8" xfId="21200"/>
    <cellStyle name="Normal 3 3 2 2 2 8 2" xfId="21201"/>
    <cellStyle name="Normal 3 3 2 2 2 8_Category Summary by LOB" xfId="21202"/>
    <cellStyle name="Normal 3 3 2 2 2 9" xfId="21203"/>
    <cellStyle name="Normal 3 3 2 2 2_Category Summary by LOB" xfId="21204"/>
    <cellStyle name="Normal 3 3 2 2 3" xfId="21205"/>
    <cellStyle name="Normal 3 3 2 2 3 10" xfId="21206"/>
    <cellStyle name="Normal 3 3 2 2 3 2" xfId="21207"/>
    <cellStyle name="Normal 3 3 2 2 3 2 2" xfId="21208"/>
    <cellStyle name="Normal 3 3 2 2 3 2_Category Summary by LOB" xfId="21209"/>
    <cellStyle name="Normal 3 3 2 2 3 3" xfId="21210"/>
    <cellStyle name="Normal 3 3 2 2 3 3 2" xfId="21211"/>
    <cellStyle name="Normal 3 3 2 2 3 3_Category Summary by LOB" xfId="21212"/>
    <cellStyle name="Normal 3 3 2 2 3 4" xfId="21213"/>
    <cellStyle name="Normal 3 3 2 2 3 4 2" xfId="21214"/>
    <cellStyle name="Normal 3 3 2 2 3 4_Category Summary by LOB" xfId="21215"/>
    <cellStyle name="Normal 3 3 2 2 3 5" xfId="21216"/>
    <cellStyle name="Normal 3 3 2 2 3 5 2" xfId="21217"/>
    <cellStyle name="Normal 3 3 2 2 3 5_Category Summary by LOB" xfId="21218"/>
    <cellStyle name="Normal 3 3 2 2 3 6" xfId="21219"/>
    <cellStyle name="Normal 3 3 2 2 3 6 2" xfId="21220"/>
    <cellStyle name="Normal 3 3 2 2 3 6_Category Summary by LOB" xfId="21221"/>
    <cellStyle name="Normal 3 3 2 2 3 7" xfId="21222"/>
    <cellStyle name="Normal 3 3 2 2 3 7 2" xfId="21223"/>
    <cellStyle name="Normal 3 3 2 2 3 7_Category Summary by LOB" xfId="21224"/>
    <cellStyle name="Normal 3 3 2 2 3 8" xfId="21225"/>
    <cellStyle name="Normal 3 3 2 2 3 8 2" xfId="21226"/>
    <cellStyle name="Normal 3 3 2 2 3 8_Category Summary by LOB" xfId="21227"/>
    <cellStyle name="Normal 3 3 2 2 3 9" xfId="21228"/>
    <cellStyle name="Normal 3 3 2 2 3_Category Summary by LOB" xfId="21229"/>
    <cellStyle name="Normal 3 3 2 2 4" xfId="21230"/>
    <cellStyle name="Normal 3 3 2 2 4 2" xfId="21231"/>
    <cellStyle name="Normal 3 3 2 2 4 3" xfId="21232"/>
    <cellStyle name="Normal 3 3 2 2 4_Category Summary by LOB" xfId="21233"/>
    <cellStyle name="Normal 3 3 2 2 5" xfId="21234"/>
    <cellStyle name="Normal 3 3 2 2 5 2" xfId="21235"/>
    <cellStyle name="Normal 3 3 2 2 5_Category Summary by LOB" xfId="21236"/>
    <cellStyle name="Normal 3 3 2 2 6" xfId="21237"/>
    <cellStyle name="Normal 3 3 2 2 6 2" xfId="21238"/>
    <cellStyle name="Normal 3 3 2 2 6_Category Summary by LOB" xfId="21239"/>
    <cellStyle name="Normal 3 3 2 2 7" xfId="21240"/>
    <cellStyle name="Normal 3 3 2 2 7 2" xfId="21241"/>
    <cellStyle name="Normal 3 3 2 2 7_Category Summary by LOB" xfId="21242"/>
    <cellStyle name="Normal 3 3 2 2 8" xfId="21243"/>
    <cellStyle name="Normal 3 3 2 2 8 2" xfId="21244"/>
    <cellStyle name="Normal 3 3 2 2 8_Category Summary by LOB" xfId="21245"/>
    <cellStyle name="Normal 3 3 2 2 9" xfId="21246"/>
    <cellStyle name="Normal 3 3 2 2 9 2" xfId="21247"/>
    <cellStyle name="Normal 3 3 2 2 9_Category Summary by LOB" xfId="21248"/>
    <cellStyle name="Normal 3 3 2 2_Category Summary by LOB" xfId="21249"/>
    <cellStyle name="Normal 3 3 2 20" xfId="21250"/>
    <cellStyle name="Normal 3 3 2 20 10" xfId="21251"/>
    <cellStyle name="Normal 3 3 2 20 10 2" xfId="21252"/>
    <cellStyle name="Normal 3 3 2 20 10_Category Summary by LOB" xfId="21253"/>
    <cellStyle name="Normal 3 3 2 20 11" xfId="21254"/>
    <cellStyle name="Normal 3 3 2 20 2" xfId="21255"/>
    <cellStyle name="Normal 3 3 2 20 2 2" xfId="21256"/>
    <cellStyle name="Normal 3 3 2 20 2 2 2" xfId="21257"/>
    <cellStyle name="Normal 3 3 2 20 2 2_Category Summary by LOB" xfId="21258"/>
    <cellStyle name="Normal 3 3 2 20 2 3" xfId="21259"/>
    <cellStyle name="Normal 3 3 2 20 2 3 2" xfId="21260"/>
    <cellStyle name="Normal 3 3 2 20 2 3_Category Summary by LOB" xfId="21261"/>
    <cellStyle name="Normal 3 3 2 20 2 4" xfId="21262"/>
    <cellStyle name="Normal 3 3 2 20 2 4 2" xfId="21263"/>
    <cellStyle name="Normal 3 3 2 20 2 4_Category Summary by LOB" xfId="21264"/>
    <cellStyle name="Normal 3 3 2 20 2 5" xfId="21265"/>
    <cellStyle name="Normal 3 3 2 20 2 5 2" xfId="21266"/>
    <cellStyle name="Normal 3 3 2 20 2 5_Category Summary by LOB" xfId="21267"/>
    <cellStyle name="Normal 3 3 2 20 2 6" xfId="21268"/>
    <cellStyle name="Normal 3 3 2 20 2 6 2" xfId="21269"/>
    <cellStyle name="Normal 3 3 2 20 2 6_Category Summary by LOB" xfId="21270"/>
    <cellStyle name="Normal 3 3 2 20 2 7" xfId="21271"/>
    <cellStyle name="Normal 3 3 2 20 2 7 2" xfId="21272"/>
    <cellStyle name="Normal 3 3 2 20 2 7_Category Summary by LOB" xfId="21273"/>
    <cellStyle name="Normal 3 3 2 20 2 8" xfId="21274"/>
    <cellStyle name="Normal 3 3 2 20 2 8 2" xfId="21275"/>
    <cellStyle name="Normal 3 3 2 20 2 8_Category Summary by LOB" xfId="21276"/>
    <cellStyle name="Normal 3 3 2 20 2 9" xfId="21277"/>
    <cellStyle name="Normal 3 3 2 20 2_Category Summary by LOB" xfId="21278"/>
    <cellStyle name="Normal 3 3 2 20 3" xfId="21279"/>
    <cellStyle name="Normal 3 3 2 20 3 2" xfId="21280"/>
    <cellStyle name="Normal 3 3 2 20 3 2 2" xfId="21281"/>
    <cellStyle name="Normal 3 3 2 20 3 2_Category Summary by LOB" xfId="21282"/>
    <cellStyle name="Normal 3 3 2 20 3 3" xfId="21283"/>
    <cellStyle name="Normal 3 3 2 20 3 3 2" xfId="21284"/>
    <cellStyle name="Normal 3 3 2 20 3 3_Category Summary by LOB" xfId="21285"/>
    <cellStyle name="Normal 3 3 2 20 3 4" xfId="21286"/>
    <cellStyle name="Normal 3 3 2 20 3 4 2" xfId="21287"/>
    <cellStyle name="Normal 3 3 2 20 3 4_Category Summary by LOB" xfId="21288"/>
    <cellStyle name="Normal 3 3 2 20 3 5" xfId="21289"/>
    <cellStyle name="Normal 3 3 2 20 3 5 2" xfId="21290"/>
    <cellStyle name="Normal 3 3 2 20 3 5_Category Summary by LOB" xfId="21291"/>
    <cellStyle name="Normal 3 3 2 20 3 6" xfId="21292"/>
    <cellStyle name="Normal 3 3 2 20 3 6 2" xfId="21293"/>
    <cellStyle name="Normal 3 3 2 20 3 6_Category Summary by LOB" xfId="21294"/>
    <cellStyle name="Normal 3 3 2 20 3 7" xfId="21295"/>
    <cellStyle name="Normal 3 3 2 20 3 7 2" xfId="21296"/>
    <cellStyle name="Normal 3 3 2 20 3 7_Category Summary by LOB" xfId="21297"/>
    <cellStyle name="Normal 3 3 2 20 3 8" xfId="21298"/>
    <cellStyle name="Normal 3 3 2 20 3 8 2" xfId="21299"/>
    <cellStyle name="Normal 3 3 2 20 3 8_Category Summary by LOB" xfId="21300"/>
    <cellStyle name="Normal 3 3 2 20 3 9" xfId="21301"/>
    <cellStyle name="Normal 3 3 2 20 3_Category Summary by LOB" xfId="21302"/>
    <cellStyle name="Normal 3 3 2 20 4" xfId="21303"/>
    <cellStyle name="Normal 3 3 2 20 4 2" xfId="21304"/>
    <cellStyle name="Normal 3 3 2 20 4_Category Summary by LOB" xfId="21305"/>
    <cellStyle name="Normal 3 3 2 20 5" xfId="21306"/>
    <cellStyle name="Normal 3 3 2 20 5 2" xfId="21307"/>
    <cellStyle name="Normal 3 3 2 20 5_Category Summary by LOB" xfId="21308"/>
    <cellStyle name="Normal 3 3 2 20 6" xfId="21309"/>
    <cellStyle name="Normal 3 3 2 20 6 2" xfId="21310"/>
    <cellStyle name="Normal 3 3 2 20 6_Category Summary by LOB" xfId="21311"/>
    <cellStyle name="Normal 3 3 2 20 7" xfId="21312"/>
    <cellStyle name="Normal 3 3 2 20 7 2" xfId="21313"/>
    <cellStyle name="Normal 3 3 2 20 7_Category Summary by LOB" xfId="21314"/>
    <cellStyle name="Normal 3 3 2 20 8" xfId="21315"/>
    <cellStyle name="Normal 3 3 2 20 8 2" xfId="21316"/>
    <cellStyle name="Normal 3 3 2 20 8_Category Summary by LOB" xfId="21317"/>
    <cellStyle name="Normal 3 3 2 20 9" xfId="21318"/>
    <cellStyle name="Normal 3 3 2 20 9 2" xfId="21319"/>
    <cellStyle name="Normal 3 3 2 20 9_Category Summary by LOB" xfId="21320"/>
    <cellStyle name="Normal 3 3 2 20_Category Summary by LOB" xfId="21321"/>
    <cellStyle name="Normal 3 3 2 200" xfId="21322"/>
    <cellStyle name="Normal 3 3 2 201" xfId="21323"/>
    <cellStyle name="Normal 3 3 2 202" xfId="21324"/>
    <cellStyle name="Normal 3 3 2 203" xfId="21325"/>
    <cellStyle name="Normal 3 3 2 204" xfId="21326"/>
    <cellStyle name="Normal 3 3 2 205" xfId="21327"/>
    <cellStyle name="Normal 3 3 2 206" xfId="21328"/>
    <cellStyle name="Normal 3 3 2 207" xfId="21329"/>
    <cellStyle name="Normal 3 3 2 208" xfId="21330"/>
    <cellStyle name="Normal 3 3 2 209" xfId="21331"/>
    <cellStyle name="Normal 3 3 2 21" xfId="21332"/>
    <cellStyle name="Normal 3 3 2 21 10" xfId="21333"/>
    <cellStyle name="Normal 3 3 2 21 10 2" xfId="21334"/>
    <cellStyle name="Normal 3 3 2 21 10_Category Summary by LOB" xfId="21335"/>
    <cellStyle name="Normal 3 3 2 21 11" xfId="21336"/>
    <cellStyle name="Normal 3 3 2 21 2" xfId="21337"/>
    <cellStyle name="Normal 3 3 2 21 2 2" xfId="21338"/>
    <cellStyle name="Normal 3 3 2 21 2 2 2" xfId="21339"/>
    <cellStyle name="Normal 3 3 2 21 2 2_Category Summary by LOB" xfId="21340"/>
    <cellStyle name="Normal 3 3 2 21 2 3" xfId="21341"/>
    <cellStyle name="Normal 3 3 2 21 2 3 2" xfId="21342"/>
    <cellStyle name="Normal 3 3 2 21 2 3_Category Summary by LOB" xfId="21343"/>
    <cellStyle name="Normal 3 3 2 21 2 4" xfId="21344"/>
    <cellStyle name="Normal 3 3 2 21 2 4 2" xfId="21345"/>
    <cellStyle name="Normal 3 3 2 21 2 4_Category Summary by LOB" xfId="21346"/>
    <cellStyle name="Normal 3 3 2 21 2 5" xfId="21347"/>
    <cellStyle name="Normal 3 3 2 21 2 5 2" xfId="21348"/>
    <cellStyle name="Normal 3 3 2 21 2 5_Category Summary by LOB" xfId="21349"/>
    <cellStyle name="Normal 3 3 2 21 2 6" xfId="21350"/>
    <cellStyle name="Normal 3 3 2 21 2 6 2" xfId="21351"/>
    <cellStyle name="Normal 3 3 2 21 2 6_Category Summary by LOB" xfId="21352"/>
    <cellStyle name="Normal 3 3 2 21 2 7" xfId="21353"/>
    <cellStyle name="Normal 3 3 2 21 2 7 2" xfId="21354"/>
    <cellStyle name="Normal 3 3 2 21 2 7_Category Summary by LOB" xfId="21355"/>
    <cellStyle name="Normal 3 3 2 21 2 8" xfId="21356"/>
    <cellStyle name="Normal 3 3 2 21 2 8 2" xfId="21357"/>
    <cellStyle name="Normal 3 3 2 21 2 8_Category Summary by LOB" xfId="21358"/>
    <cellStyle name="Normal 3 3 2 21 2 9" xfId="21359"/>
    <cellStyle name="Normal 3 3 2 21 2_Category Summary by LOB" xfId="21360"/>
    <cellStyle name="Normal 3 3 2 21 3" xfId="21361"/>
    <cellStyle name="Normal 3 3 2 21 3 2" xfId="21362"/>
    <cellStyle name="Normal 3 3 2 21 3 2 2" xfId="21363"/>
    <cellStyle name="Normal 3 3 2 21 3 2_Category Summary by LOB" xfId="21364"/>
    <cellStyle name="Normal 3 3 2 21 3 3" xfId="21365"/>
    <cellStyle name="Normal 3 3 2 21 3 3 2" xfId="21366"/>
    <cellStyle name="Normal 3 3 2 21 3 3_Category Summary by LOB" xfId="21367"/>
    <cellStyle name="Normal 3 3 2 21 3 4" xfId="21368"/>
    <cellStyle name="Normal 3 3 2 21 3 4 2" xfId="21369"/>
    <cellStyle name="Normal 3 3 2 21 3 4_Category Summary by LOB" xfId="21370"/>
    <cellStyle name="Normal 3 3 2 21 3 5" xfId="21371"/>
    <cellStyle name="Normal 3 3 2 21 3 5 2" xfId="21372"/>
    <cellStyle name="Normal 3 3 2 21 3 5_Category Summary by LOB" xfId="21373"/>
    <cellStyle name="Normal 3 3 2 21 3 6" xfId="21374"/>
    <cellStyle name="Normal 3 3 2 21 3 6 2" xfId="21375"/>
    <cellStyle name="Normal 3 3 2 21 3 6_Category Summary by LOB" xfId="21376"/>
    <cellStyle name="Normal 3 3 2 21 3 7" xfId="21377"/>
    <cellStyle name="Normal 3 3 2 21 3 7 2" xfId="21378"/>
    <cellStyle name="Normal 3 3 2 21 3 7_Category Summary by LOB" xfId="21379"/>
    <cellStyle name="Normal 3 3 2 21 3 8" xfId="21380"/>
    <cellStyle name="Normal 3 3 2 21 3 8 2" xfId="21381"/>
    <cellStyle name="Normal 3 3 2 21 3 8_Category Summary by LOB" xfId="21382"/>
    <cellStyle name="Normal 3 3 2 21 3 9" xfId="21383"/>
    <cellStyle name="Normal 3 3 2 21 3_Category Summary by LOB" xfId="21384"/>
    <cellStyle name="Normal 3 3 2 21 4" xfId="21385"/>
    <cellStyle name="Normal 3 3 2 21 4 2" xfId="21386"/>
    <cellStyle name="Normal 3 3 2 21 4_Category Summary by LOB" xfId="21387"/>
    <cellStyle name="Normal 3 3 2 21 5" xfId="21388"/>
    <cellStyle name="Normal 3 3 2 21 5 2" xfId="21389"/>
    <cellStyle name="Normal 3 3 2 21 5_Category Summary by LOB" xfId="21390"/>
    <cellStyle name="Normal 3 3 2 21 6" xfId="21391"/>
    <cellStyle name="Normal 3 3 2 21 6 2" xfId="21392"/>
    <cellStyle name="Normal 3 3 2 21 6_Category Summary by LOB" xfId="21393"/>
    <cellStyle name="Normal 3 3 2 21 7" xfId="21394"/>
    <cellStyle name="Normal 3 3 2 21 7 2" xfId="21395"/>
    <cellStyle name="Normal 3 3 2 21 7_Category Summary by LOB" xfId="21396"/>
    <cellStyle name="Normal 3 3 2 21 8" xfId="21397"/>
    <cellStyle name="Normal 3 3 2 21 8 2" xfId="21398"/>
    <cellStyle name="Normal 3 3 2 21 8_Category Summary by LOB" xfId="21399"/>
    <cellStyle name="Normal 3 3 2 21 9" xfId="21400"/>
    <cellStyle name="Normal 3 3 2 21 9 2" xfId="21401"/>
    <cellStyle name="Normal 3 3 2 21 9_Category Summary by LOB" xfId="21402"/>
    <cellStyle name="Normal 3 3 2 21_Category Summary by LOB" xfId="21403"/>
    <cellStyle name="Normal 3 3 2 210" xfId="21404"/>
    <cellStyle name="Normal 3 3 2 211" xfId="21405"/>
    <cellStyle name="Normal 3 3 2 212" xfId="21406"/>
    <cellStyle name="Normal 3 3 2 213" xfId="21407"/>
    <cellStyle name="Normal 3 3 2 214" xfId="21408"/>
    <cellStyle name="Normal 3 3 2 215" xfId="21409"/>
    <cellStyle name="Normal 3 3 2 216" xfId="21410"/>
    <cellStyle name="Normal 3 3 2 217" xfId="21411"/>
    <cellStyle name="Normal 3 3 2 218" xfId="21412"/>
    <cellStyle name="Normal 3 3 2 219" xfId="21413"/>
    <cellStyle name="Normal 3 3 2 22" xfId="21414"/>
    <cellStyle name="Normal 3 3 2 22 10" xfId="21415"/>
    <cellStyle name="Normal 3 3 2 22 10 2" xfId="21416"/>
    <cellStyle name="Normal 3 3 2 22 10_Category Summary by LOB" xfId="21417"/>
    <cellStyle name="Normal 3 3 2 22 11" xfId="21418"/>
    <cellStyle name="Normal 3 3 2 22 2" xfId="21419"/>
    <cellStyle name="Normal 3 3 2 22 2 2" xfId="21420"/>
    <cellStyle name="Normal 3 3 2 22 2 2 2" xfId="21421"/>
    <cellStyle name="Normal 3 3 2 22 2 2_Category Summary by LOB" xfId="21422"/>
    <cellStyle name="Normal 3 3 2 22 2 3" xfId="21423"/>
    <cellStyle name="Normal 3 3 2 22 2 3 2" xfId="21424"/>
    <cellStyle name="Normal 3 3 2 22 2 3_Category Summary by LOB" xfId="21425"/>
    <cellStyle name="Normal 3 3 2 22 2 4" xfId="21426"/>
    <cellStyle name="Normal 3 3 2 22 2 4 2" xfId="21427"/>
    <cellStyle name="Normal 3 3 2 22 2 4_Category Summary by LOB" xfId="21428"/>
    <cellStyle name="Normal 3 3 2 22 2 5" xfId="21429"/>
    <cellStyle name="Normal 3 3 2 22 2 5 2" xfId="21430"/>
    <cellStyle name="Normal 3 3 2 22 2 5_Category Summary by LOB" xfId="21431"/>
    <cellStyle name="Normal 3 3 2 22 2 6" xfId="21432"/>
    <cellStyle name="Normal 3 3 2 22 2 6 2" xfId="21433"/>
    <cellStyle name="Normal 3 3 2 22 2 6_Category Summary by LOB" xfId="21434"/>
    <cellStyle name="Normal 3 3 2 22 2 7" xfId="21435"/>
    <cellStyle name="Normal 3 3 2 22 2 7 2" xfId="21436"/>
    <cellStyle name="Normal 3 3 2 22 2 7_Category Summary by LOB" xfId="21437"/>
    <cellStyle name="Normal 3 3 2 22 2 8" xfId="21438"/>
    <cellStyle name="Normal 3 3 2 22 2 8 2" xfId="21439"/>
    <cellStyle name="Normal 3 3 2 22 2 8_Category Summary by LOB" xfId="21440"/>
    <cellStyle name="Normal 3 3 2 22 2 9" xfId="21441"/>
    <cellStyle name="Normal 3 3 2 22 2_Category Summary by LOB" xfId="21442"/>
    <cellStyle name="Normal 3 3 2 22 3" xfId="21443"/>
    <cellStyle name="Normal 3 3 2 22 3 2" xfId="21444"/>
    <cellStyle name="Normal 3 3 2 22 3 2 2" xfId="21445"/>
    <cellStyle name="Normal 3 3 2 22 3 2_Category Summary by LOB" xfId="21446"/>
    <cellStyle name="Normal 3 3 2 22 3 3" xfId="21447"/>
    <cellStyle name="Normal 3 3 2 22 3 3 2" xfId="21448"/>
    <cellStyle name="Normal 3 3 2 22 3 3_Category Summary by LOB" xfId="21449"/>
    <cellStyle name="Normal 3 3 2 22 3 4" xfId="21450"/>
    <cellStyle name="Normal 3 3 2 22 3 4 2" xfId="21451"/>
    <cellStyle name="Normal 3 3 2 22 3 4_Category Summary by LOB" xfId="21452"/>
    <cellStyle name="Normal 3 3 2 22 3 5" xfId="21453"/>
    <cellStyle name="Normal 3 3 2 22 3 5 2" xfId="21454"/>
    <cellStyle name="Normal 3 3 2 22 3 5_Category Summary by LOB" xfId="21455"/>
    <cellStyle name="Normal 3 3 2 22 3 6" xfId="21456"/>
    <cellStyle name="Normal 3 3 2 22 3 6 2" xfId="21457"/>
    <cellStyle name="Normal 3 3 2 22 3 6_Category Summary by LOB" xfId="21458"/>
    <cellStyle name="Normal 3 3 2 22 3 7" xfId="21459"/>
    <cellStyle name="Normal 3 3 2 22 3 7 2" xfId="21460"/>
    <cellStyle name="Normal 3 3 2 22 3 7_Category Summary by LOB" xfId="21461"/>
    <cellStyle name="Normal 3 3 2 22 3 8" xfId="21462"/>
    <cellStyle name="Normal 3 3 2 22 3 8 2" xfId="21463"/>
    <cellStyle name="Normal 3 3 2 22 3 8_Category Summary by LOB" xfId="21464"/>
    <cellStyle name="Normal 3 3 2 22 3 9" xfId="21465"/>
    <cellStyle name="Normal 3 3 2 22 3_Category Summary by LOB" xfId="21466"/>
    <cellStyle name="Normal 3 3 2 22 4" xfId="21467"/>
    <cellStyle name="Normal 3 3 2 22 4 2" xfId="21468"/>
    <cellStyle name="Normal 3 3 2 22 4_Category Summary by LOB" xfId="21469"/>
    <cellStyle name="Normal 3 3 2 22 5" xfId="21470"/>
    <cellStyle name="Normal 3 3 2 22 5 2" xfId="21471"/>
    <cellStyle name="Normal 3 3 2 22 5_Category Summary by LOB" xfId="21472"/>
    <cellStyle name="Normal 3 3 2 22 6" xfId="21473"/>
    <cellStyle name="Normal 3 3 2 22 6 2" xfId="21474"/>
    <cellStyle name="Normal 3 3 2 22 6_Category Summary by LOB" xfId="21475"/>
    <cellStyle name="Normal 3 3 2 22 7" xfId="21476"/>
    <cellStyle name="Normal 3 3 2 22 7 2" xfId="21477"/>
    <cellStyle name="Normal 3 3 2 22 7_Category Summary by LOB" xfId="21478"/>
    <cellStyle name="Normal 3 3 2 22 8" xfId="21479"/>
    <cellStyle name="Normal 3 3 2 22 8 2" xfId="21480"/>
    <cellStyle name="Normal 3 3 2 22 8_Category Summary by LOB" xfId="21481"/>
    <cellStyle name="Normal 3 3 2 22 9" xfId="21482"/>
    <cellStyle name="Normal 3 3 2 22 9 2" xfId="21483"/>
    <cellStyle name="Normal 3 3 2 22 9_Category Summary by LOB" xfId="21484"/>
    <cellStyle name="Normal 3 3 2 22_Category Summary by LOB" xfId="21485"/>
    <cellStyle name="Normal 3 3 2 220" xfId="21486"/>
    <cellStyle name="Normal 3 3 2 221" xfId="21487"/>
    <cellStyle name="Normal 3 3 2 222" xfId="21488"/>
    <cellStyle name="Normal 3 3 2 223" xfId="21489"/>
    <cellStyle name="Normal 3 3 2 224" xfId="21490"/>
    <cellStyle name="Normal 3 3 2 225" xfId="21491"/>
    <cellStyle name="Normal 3 3 2 226" xfId="21492"/>
    <cellStyle name="Normal 3 3 2 227" xfId="21493"/>
    <cellStyle name="Normal 3 3 2 228" xfId="21494"/>
    <cellStyle name="Normal 3 3 2 229" xfId="21495"/>
    <cellStyle name="Normal 3 3 2 23" xfId="21496"/>
    <cellStyle name="Normal 3 3 2 23 10" xfId="21497"/>
    <cellStyle name="Normal 3 3 2 23 10 2" xfId="21498"/>
    <cellStyle name="Normal 3 3 2 23 10_Category Summary by LOB" xfId="21499"/>
    <cellStyle name="Normal 3 3 2 23 11" xfId="21500"/>
    <cellStyle name="Normal 3 3 2 23 2" xfId="21501"/>
    <cellStyle name="Normal 3 3 2 23 2 2" xfId="21502"/>
    <cellStyle name="Normal 3 3 2 23 2 2 2" xfId="21503"/>
    <cellStyle name="Normal 3 3 2 23 2 2_Category Summary by LOB" xfId="21504"/>
    <cellStyle name="Normal 3 3 2 23 2 3" xfId="21505"/>
    <cellStyle name="Normal 3 3 2 23 2 3 2" xfId="21506"/>
    <cellStyle name="Normal 3 3 2 23 2 3_Category Summary by LOB" xfId="21507"/>
    <cellStyle name="Normal 3 3 2 23 2 4" xfId="21508"/>
    <cellStyle name="Normal 3 3 2 23 2 4 2" xfId="21509"/>
    <cellStyle name="Normal 3 3 2 23 2 4_Category Summary by LOB" xfId="21510"/>
    <cellStyle name="Normal 3 3 2 23 2 5" xfId="21511"/>
    <cellStyle name="Normal 3 3 2 23 2 5 2" xfId="21512"/>
    <cellStyle name="Normal 3 3 2 23 2 5_Category Summary by LOB" xfId="21513"/>
    <cellStyle name="Normal 3 3 2 23 2 6" xfId="21514"/>
    <cellStyle name="Normal 3 3 2 23 2 6 2" xfId="21515"/>
    <cellStyle name="Normal 3 3 2 23 2 6_Category Summary by LOB" xfId="21516"/>
    <cellStyle name="Normal 3 3 2 23 2 7" xfId="21517"/>
    <cellStyle name="Normal 3 3 2 23 2 7 2" xfId="21518"/>
    <cellStyle name="Normal 3 3 2 23 2 7_Category Summary by LOB" xfId="21519"/>
    <cellStyle name="Normal 3 3 2 23 2 8" xfId="21520"/>
    <cellStyle name="Normal 3 3 2 23 2 8 2" xfId="21521"/>
    <cellStyle name="Normal 3 3 2 23 2 8_Category Summary by LOB" xfId="21522"/>
    <cellStyle name="Normal 3 3 2 23 2 9" xfId="21523"/>
    <cellStyle name="Normal 3 3 2 23 2_Category Summary by LOB" xfId="21524"/>
    <cellStyle name="Normal 3 3 2 23 3" xfId="21525"/>
    <cellStyle name="Normal 3 3 2 23 3 2" xfId="21526"/>
    <cellStyle name="Normal 3 3 2 23 3 2 2" xfId="21527"/>
    <cellStyle name="Normal 3 3 2 23 3 2_Category Summary by LOB" xfId="21528"/>
    <cellStyle name="Normal 3 3 2 23 3 3" xfId="21529"/>
    <cellStyle name="Normal 3 3 2 23 3 3 2" xfId="21530"/>
    <cellStyle name="Normal 3 3 2 23 3 3_Category Summary by LOB" xfId="21531"/>
    <cellStyle name="Normal 3 3 2 23 3 4" xfId="21532"/>
    <cellStyle name="Normal 3 3 2 23 3 4 2" xfId="21533"/>
    <cellStyle name="Normal 3 3 2 23 3 4_Category Summary by LOB" xfId="21534"/>
    <cellStyle name="Normal 3 3 2 23 3 5" xfId="21535"/>
    <cellStyle name="Normal 3 3 2 23 3 5 2" xfId="21536"/>
    <cellStyle name="Normal 3 3 2 23 3 5_Category Summary by LOB" xfId="21537"/>
    <cellStyle name="Normal 3 3 2 23 3 6" xfId="21538"/>
    <cellStyle name="Normal 3 3 2 23 3 6 2" xfId="21539"/>
    <cellStyle name="Normal 3 3 2 23 3 6_Category Summary by LOB" xfId="21540"/>
    <cellStyle name="Normal 3 3 2 23 3 7" xfId="21541"/>
    <cellStyle name="Normal 3 3 2 23 3 7 2" xfId="21542"/>
    <cellStyle name="Normal 3 3 2 23 3 7_Category Summary by LOB" xfId="21543"/>
    <cellStyle name="Normal 3 3 2 23 3 8" xfId="21544"/>
    <cellStyle name="Normal 3 3 2 23 3 8 2" xfId="21545"/>
    <cellStyle name="Normal 3 3 2 23 3 8_Category Summary by LOB" xfId="21546"/>
    <cellStyle name="Normal 3 3 2 23 3 9" xfId="21547"/>
    <cellStyle name="Normal 3 3 2 23 3_Category Summary by LOB" xfId="21548"/>
    <cellStyle name="Normal 3 3 2 23 4" xfId="21549"/>
    <cellStyle name="Normal 3 3 2 23 4 2" xfId="21550"/>
    <cellStyle name="Normal 3 3 2 23 4_Category Summary by LOB" xfId="21551"/>
    <cellStyle name="Normal 3 3 2 23 5" xfId="21552"/>
    <cellStyle name="Normal 3 3 2 23 5 2" xfId="21553"/>
    <cellStyle name="Normal 3 3 2 23 5_Category Summary by LOB" xfId="21554"/>
    <cellStyle name="Normal 3 3 2 23 6" xfId="21555"/>
    <cellStyle name="Normal 3 3 2 23 6 2" xfId="21556"/>
    <cellStyle name="Normal 3 3 2 23 6_Category Summary by LOB" xfId="21557"/>
    <cellStyle name="Normal 3 3 2 23 7" xfId="21558"/>
    <cellStyle name="Normal 3 3 2 23 7 2" xfId="21559"/>
    <cellStyle name="Normal 3 3 2 23 7_Category Summary by LOB" xfId="21560"/>
    <cellStyle name="Normal 3 3 2 23 8" xfId="21561"/>
    <cellStyle name="Normal 3 3 2 23 8 2" xfId="21562"/>
    <cellStyle name="Normal 3 3 2 23 8_Category Summary by LOB" xfId="21563"/>
    <cellStyle name="Normal 3 3 2 23 9" xfId="21564"/>
    <cellStyle name="Normal 3 3 2 23 9 2" xfId="21565"/>
    <cellStyle name="Normal 3 3 2 23 9_Category Summary by LOB" xfId="21566"/>
    <cellStyle name="Normal 3 3 2 23_Category Summary by LOB" xfId="21567"/>
    <cellStyle name="Normal 3 3 2 230" xfId="21568"/>
    <cellStyle name="Normal 3 3 2 231" xfId="21569"/>
    <cellStyle name="Normal 3 3 2 232" xfId="21570"/>
    <cellStyle name="Normal 3 3 2 233" xfId="21571"/>
    <cellStyle name="Normal 3 3 2 234" xfId="21572"/>
    <cellStyle name="Normal 3 3 2 235" xfId="21573"/>
    <cellStyle name="Normal 3 3 2 236" xfId="21574"/>
    <cellStyle name="Normal 3 3 2 237" xfId="21575"/>
    <cellStyle name="Normal 3 3 2 238" xfId="21576"/>
    <cellStyle name="Normal 3 3 2 239" xfId="21577"/>
    <cellStyle name="Normal 3 3 2 24" xfId="21578"/>
    <cellStyle name="Normal 3 3 2 24 2" xfId="21579"/>
    <cellStyle name="Normal 3 3 2 24 2 2" xfId="21580"/>
    <cellStyle name="Normal 3 3 2 24 2_Category Summary by LOB" xfId="21581"/>
    <cellStyle name="Normal 3 3 2 24 3" xfId="21582"/>
    <cellStyle name="Normal 3 3 2 24 3 2" xfId="21583"/>
    <cellStyle name="Normal 3 3 2 24 3_Category Summary by LOB" xfId="21584"/>
    <cellStyle name="Normal 3 3 2 24 4" xfId="21585"/>
    <cellStyle name="Normal 3 3 2 24 4 2" xfId="21586"/>
    <cellStyle name="Normal 3 3 2 24 4_Category Summary by LOB" xfId="21587"/>
    <cellStyle name="Normal 3 3 2 24 5" xfId="21588"/>
    <cellStyle name="Normal 3 3 2 24 5 2" xfId="21589"/>
    <cellStyle name="Normal 3 3 2 24 5_Category Summary by LOB" xfId="21590"/>
    <cellStyle name="Normal 3 3 2 24 6" xfId="21591"/>
    <cellStyle name="Normal 3 3 2 24 6 2" xfId="21592"/>
    <cellStyle name="Normal 3 3 2 24 6_Category Summary by LOB" xfId="21593"/>
    <cellStyle name="Normal 3 3 2 24 7" xfId="21594"/>
    <cellStyle name="Normal 3 3 2 24 7 2" xfId="21595"/>
    <cellStyle name="Normal 3 3 2 24 7_Category Summary by LOB" xfId="21596"/>
    <cellStyle name="Normal 3 3 2 24 8" xfId="21597"/>
    <cellStyle name="Normal 3 3 2 24 8 2" xfId="21598"/>
    <cellStyle name="Normal 3 3 2 24 8_Category Summary by LOB" xfId="21599"/>
    <cellStyle name="Normal 3 3 2 24 9" xfId="21600"/>
    <cellStyle name="Normal 3 3 2 24_Category Summary by LOB" xfId="21601"/>
    <cellStyle name="Normal 3 3 2 240" xfId="21602"/>
    <cellStyle name="Normal 3 3 2 241" xfId="21603"/>
    <cellStyle name="Normal 3 3 2 242" xfId="21604"/>
    <cellStyle name="Normal 3 3 2 243" xfId="21605"/>
    <cellStyle name="Normal 3 3 2 244" xfId="21606"/>
    <cellStyle name="Normal 3 3 2 245" xfId="21607"/>
    <cellStyle name="Normal 3 3 2 246" xfId="21608"/>
    <cellStyle name="Normal 3 3 2 247" xfId="21609"/>
    <cellStyle name="Normal 3 3 2 248" xfId="21610"/>
    <cellStyle name="Normal 3 3 2 249" xfId="21611"/>
    <cellStyle name="Normal 3 3 2 25" xfId="21612"/>
    <cellStyle name="Normal 3 3 2 25 2" xfId="21613"/>
    <cellStyle name="Normal 3 3 2 25 2 2" xfId="21614"/>
    <cellStyle name="Normal 3 3 2 25 2_Category Summary by LOB" xfId="21615"/>
    <cellStyle name="Normal 3 3 2 25 3" xfId="21616"/>
    <cellStyle name="Normal 3 3 2 25 3 2" xfId="21617"/>
    <cellStyle name="Normal 3 3 2 25 3_Category Summary by LOB" xfId="21618"/>
    <cellStyle name="Normal 3 3 2 25 4" xfId="21619"/>
    <cellStyle name="Normal 3 3 2 25 4 2" xfId="21620"/>
    <cellStyle name="Normal 3 3 2 25 4_Category Summary by LOB" xfId="21621"/>
    <cellStyle name="Normal 3 3 2 25 5" xfId="21622"/>
    <cellStyle name="Normal 3 3 2 25 5 2" xfId="21623"/>
    <cellStyle name="Normal 3 3 2 25 5_Category Summary by LOB" xfId="21624"/>
    <cellStyle name="Normal 3 3 2 25 6" xfId="21625"/>
    <cellStyle name="Normal 3 3 2 25 6 2" xfId="21626"/>
    <cellStyle name="Normal 3 3 2 25 6_Category Summary by LOB" xfId="21627"/>
    <cellStyle name="Normal 3 3 2 25 7" xfId="21628"/>
    <cellStyle name="Normal 3 3 2 25 7 2" xfId="21629"/>
    <cellStyle name="Normal 3 3 2 25 7_Category Summary by LOB" xfId="21630"/>
    <cellStyle name="Normal 3 3 2 25 8" xfId="21631"/>
    <cellStyle name="Normal 3 3 2 25 8 2" xfId="21632"/>
    <cellStyle name="Normal 3 3 2 25 8_Category Summary by LOB" xfId="21633"/>
    <cellStyle name="Normal 3 3 2 25 9" xfId="21634"/>
    <cellStyle name="Normal 3 3 2 25_Category Summary by LOB" xfId="21635"/>
    <cellStyle name="Normal 3 3 2 250" xfId="21636"/>
    <cellStyle name="Normal 3 3 2 251" xfId="21637"/>
    <cellStyle name="Normal 3 3 2 252" xfId="21638"/>
    <cellStyle name="Normal 3 3 2 253" xfId="21639"/>
    <cellStyle name="Normal 3 3 2 254" xfId="21640"/>
    <cellStyle name="Normal 3 3 2 255" xfId="21641"/>
    <cellStyle name="Normal 3 3 2 256" xfId="21642"/>
    <cellStyle name="Normal 3 3 2 257" xfId="21643"/>
    <cellStyle name="Normal 3 3 2 26" xfId="21644"/>
    <cellStyle name="Normal 3 3 2 26 2" xfId="21645"/>
    <cellStyle name="Normal 3 3 2 26_Category Summary by LOB" xfId="21646"/>
    <cellStyle name="Normal 3 3 2 27" xfId="21647"/>
    <cellStyle name="Normal 3 3 2 27 2" xfId="21648"/>
    <cellStyle name="Normal 3 3 2 27_Category Summary by LOB" xfId="21649"/>
    <cellStyle name="Normal 3 3 2 28" xfId="21650"/>
    <cellStyle name="Normal 3 3 2 28 2" xfId="21651"/>
    <cellStyle name="Normal 3 3 2 28_Category Summary by LOB" xfId="21652"/>
    <cellStyle name="Normal 3 3 2 29" xfId="21653"/>
    <cellStyle name="Normal 3 3 2 29 2" xfId="21654"/>
    <cellStyle name="Normal 3 3 2 29_Category Summary by LOB" xfId="21655"/>
    <cellStyle name="Normal 3 3 2 3" xfId="21656"/>
    <cellStyle name="Normal 3 3 2 3 10" xfId="21657"/>
    <cellStyle name="Normal 3 3 2 3 10 2" xfId="21658"/>
    <cellStyle name="Normal 3 3 2 3 10_Category Summary by LOB" xfId="21659"/>
    <cellStyle name="Normal 3 3 2 3 11" xfId="21660"/>
    <cellStyle name="Normal 3 3 2 3 12" xfId="21661"/>
    <cellStyle name="Normal 3 3 2 3 13" xfId="21662"/>
    <cellStyle name="Normal 3 3 2 3 14" xfId="21663"/>
    <cellStyle name="Normal 3 3 2 3 2" xfId="21664"/>
    <cellStyle name="Normal 3 3 2 3 2 2" xfId="21665"/>
    <cellStyle name="Normal 3 3 2 3 2 2 2" xfId="21666"/>
    <cellStyle name="Normal 3 3 2 3 2 2_Category Summary by LOB" xfId="21667"/>
    <cellStyle name="Normal 3 3 2 3 2 3" xfId="21668"/>
    <cellStyle name="Normal 3 3 2 3 2 3 2" xfId="21669"/>
    <cellStyle name="Normal 3 3 2 3 2 3_Category Summary by LOB" xfId="21670"/>
    <cellStyle name="Normal 3 3 2 3 2 4" xfId="21671"/>
    <cellStyle name="Normal 3 3 2 3 2 4 2" xfId="21672"/>
    <cellStyle name="Normal 3 3 2 3 2 4_Category Summary by LOB" xfId="21673"/>
    <cellStyle name="Normal 3 3 2 3 2 5" xfId="21674"/>
    <cellStyle name="Normal 3 3 2 3 2 5 2" xfId="21675"/>
    <cellStyle name="Normal 3 3 2 3 2 5_Category Summary by LOB" xfId="21676"/>
    <cellStyle name="Normal 3 3 2 3 2 6" xfId="21677"/>
    <cellStyle name="Normal 3 3 2 3 2 6 2" xfId="21678"/>
    <cellStyle name="Normal 3 3 2 3 2 6_Category Summary by LOB" xfId="21679"/>
    <cellStyle name="Normal 3 3 2 3 2 7" xfId="21680"/>
    <cellStyle name="Normal 3 3 2 3 2 7 2" xfId="21681"/>
    <cellStyle name="Normal 3 3 2 3 2 7_Category Summary by LOB" xfId="21682"/>
    <cellStyle name="Normal 3 3 2 3 2 8" xfId="21683"/>
    <cellStyle name="Normal 3 3 2 3 2 8 2" xfId="21684"/>
    <cellStyle name="Normal 3 3 2 3 2 8_Category Summary by LOB" xfId="21685"/>
    <cellStyle name="Normal 3 3 2 3 2 9" xfId="21686"/>
    <cellStyle name="Normal 3 3 2 3 2_Category Summary by LOB" xfId="21687"/>
    <cellStyle name="Normal 3 3 2 3 3" xfId="21688"/>
    <cellStyle name="Normal 3 3 2 3 3 2" xfId="21689"/>
    <cellStyle name="Normal 3 3 2 3 3 2 2" xfId="21690"/>
    <cellStyle name="Normal 3 3 2 3 3 2_Category Summary by LOB" xfId="21691"/>
    <cellStyle name="Normal 3 3 2 3 3 3" xfId="21692"/>
    <cellStyle name="Normal 3 3 2 3 3 3 2" xfId="21693"/>
    <cellStyle name="Normal 3 3 2 3 3 3_Category Summary by LOB" xfId="21694"/>
    <cellStyle name="Normal 3 3 2 3 3 4" xfId="21695"/>
    <cellStyle name="Normal 3 3 2 3 3 4 2" xfId="21696"/>
    <cellStyle name="Normal 3 3 2 3 3 4_Category Summary by LOB" xfId="21697"/>
    <cellStyle name="Normal 3 3 2 3 3 5" xfId="21698"/>
    <cellStyle name="Normal 3 3 2 3 3 5 2" xfId="21699"/>
    <cellStyle name="Normal 3 3 2 3 3 5_Category Summary by LOB" xfId="21700"/>
    <cellStyle name="Normal 3 3 2 3 3 6" xfId="21701"/>
    <cellStyle name="Normal 3 3 2 3 3 6 2" xfId="21702"/>
    <cellStyle name="Normal 3 3 2 3 3 6_Category Summary by LOB" xfId="21703"/>
    <cellStyle name="Normal 3 3 2 3 3 7" xfId="21704"/>
    <cellStyle name="Normal 3 3 2 3 3 7 2" xfId="21705"/>
    <cellStyle name="Normal 3 3 2 3 3 7_Category Summary by LOB" xfId="21706"/>
    <cellStyle name="Normal 3 3 2 3 3 8" xfId="21707"/>
    <cellStyle name="Normal 3 3 2 3 3 8 2" xfId="21708"/>
    <cellStyle name="Normal 3 3 2 3 3 8_Category Summary by LOB" xfId="21709"/>
    <cellStyle name="Normal 3 3 2 3 3 9" xfId="21710"/>
    <cellStyle name="Normal 3 3 2 3 3_Category Summary by LOB" xfId="21711"/>
    <cellStyle name="Normal 3 3 2 3 4" xfId="21712"/>
    <cellStyle name="Normal 3 3 2 3 4 2" xfId="21713"/>
    <cellStyle name="Normal 3 3 2 3 4_Category Summary by LOB" xfId="21714"/>
    <cellStyle name="Normal 3 3 2 3 5" xfId="21715"/>
    <cellStyle name="Normal 3 3 2 3 5 2" xfId="21716"/>
    <cellStyle name="Normal 3 3 2 3 5_Category Summary by LOB" xfId="21717"/>
    <cellStyle name="Normal 3 3 2 3 6" xfId="21718"/>
    <cellStyle name="Normal 3 3 2 3 6 2" xfId="21719"/>
    <cellStyle name="Normal 3 3 2 3 6_Category Summary by LOB" xfId="21720"/>
    <cellStyle name="Normal 3 3 2 3 7" xfId="21721"/>
    <cellStyle name="Normal 3 3 2 3 7 2" xfId="21722"/>
    <cellStyle name="Normal 3 3 2 3 7_Category Summary by LOB" xfId="21723"/>
    <cellStyle name="Normal 3 3 2 3 8" xfId="21724"/>
    <cellStyle name="Normal 3 3 2 3 8 2" xfId="21725"/>
    <cellStyle name="Normal 3 3 2 3 8_Category Summary by LOB" xfId="21726"/>
    <cellStyle name="Normal 3 3 2 3 9" xfId="21727"/>
    <cellStyle name="Normal 3 3 2 3 9 2" xfId="21728"/>
    <cellStyle name="Normal 3 3 2 3 9_Category Summary by LOB" xfId="21729"/>
    <cellStyle name="Normal 3 3 2 3_Category Summary by LOB" xfId="21730"/>
    <cellStyle name="Normal 3 3 2 30" xfId="21731"/>
    <cellStyle name="Normal 3 3 2 30 2" xfId="21732"/>
    <cellStyle name="Normal 3 3 2 30_Category Summary by LOB" xfId="21733"/>
    <cellStyle name="Normal 3 3 2 31" xfId="21734"/>
    <cellStyle name="Normal 3 3 2 31 2" xfId="21735"/>
    <cellStyle name="Normal 3 3 2 31_Category Summary by LOB" xfId="21736"/>
    <cellStyle name="Normal 3 3 2 32" xfId="21737"/>
    <cellStyle name="Normal 3 3 2 32 2" xfId="21738"/>
    <cellStyle name="Normal 3 3 2 32_Category Summary by LOB" xfId="21739"/>
    <cellStyle name="Normal 3 3 2 33" xfId="21740"/>
    <cellStyle name="Normal 3 3 2 34" xfId="21741"/>
    <cellStyle name="Normal 3 3 2 35" xfId="21742"/>
    <cellStyle name="Normal 3 3 2 36" xfId="21743"/>
    <cellStyle name="Normal 3 3 2 37" xfId="21744"/>
    <cellStyle name="Normal 3 3 2 38" xfId="21745"/>
    <cellStyle name="Normal 3 3 2 39" xfId="21746"/>
    <cellStyle name="Normal 3 3 2 4" xfId="21747"/>
    <cellStyle name="Normal 3 3 2 4 10" xfId="21748"/>
    <cellStyle name="Normal 3 3 2 4 10 2" xfId="21749"/>
    <cellStyle name="Normal 3 3 2 4 10_Category Summary by LOB" xfId="21750"/>
    <cellStyle name="Normal 3 3 2 4 11" xfId="21751"/>
    <cellStyle name="Normal 3 3 2 4 12" xfId="21752"/>
    <cellStyle name="Normal 3 3 2 4 2" xfId="21753"/>
    <cellStyle name="Normal 3 3 2 4 2 2" xfId="21754"/>
    <cellStyle name="Normal 3 3 2 4 2 2 2" xfId="21755"/>
    <cellStyle name="Normal 3 3 2 4 2 2_Category Summary by LOB" xfId="21756"/>
    <cellStyle name="Normal 3 3 2 4 2 3" xfId="21757"/>
    <cellStyle name="Normal 3 3 2 4 2 3 2" xfId="21758"/>
    <cellStyle name="Normal 3 3 2 4 2 3_Category Summary by LOB" xfId="21759"/>
    <cellStyle name="Normal 3 3 2 4 2 4" xfId="21760"/>
    <cellStyle name="Normal 3 3 2 4 2 4 2" xfId="21761"/>
    <cellStyle name="Normal 3 3 2 4 2 4_Category Summary by LOB" xfId="21762"/>
    <cellStyle name="Normal 3 3 2 4 2 5" xfId="21763"/>
    <cellStyle name="Normal 3 3 2 4 2 5 2" xfId="21764"/>
    <cellStyle name="Normal 3 3 2 4 2 5_Category Summary by LOB" xfId="21765"/>
    <cellStyle name="Normal 3 3 2 4 2 6" xfId="21766"/>
    <cellStyle name="Normal 3 3 2 4 2 6 2" xfId="21767"/>
    <cellStyle name="Normal 3 3 2 4 2 6_Category Summary by LOB" xfId="21768"/>
    <cellStyle name="Normal 3 3 2 4 2 7" xfId="21769"/>
    <cellStyle name="Normal 3 3 2 4 2 7 2" xfId="21770"/>
    <cellStyle name="Normal 3 3 2 4 2 7_Category Summary by LOB" xfId="21771"/>
    <cellStyle name="Normal 3 3 2 4 2 8" xfId="21772"/>
    <cellStyle name="Normal 3 3 2 4 2 8 2" xfId="21773"/>
    <cellStyle name="Normal 3 3 2 4 2 8_Category Summary by LOB" xfId="21774"/>
    <cellStyle name="Normal 3 3 2 4 2 9" xfId="21775"/>
    <cellStyle name="Normal 3 3 2 4 2_Category Summary by LOB" xfId="21776"/>
    <cellStyle name="Normal 3 3 2 4 3" xfId="21777"/>
    <cellStyle name="Normal 3 3 2 4 3 2" xfId="21778"/>
    <cellStyle name="Normal 3 3 2 4 3 2 2" xfId="21779"/>
    <cellStyle name="Normal 3 3 2 4 3 2_Category Summary by LOB" xfId="21780"/>
    <cellStyle name="Normal 3 3 2 4 3 3" xfId="21781"/>
    <cellStyle name="Normal 3 3 2 4 3 3 2" xfId="21782"/>
    <cellStyle name="Normal 3 3 2 4 3 3_Category Summary by LOB" xfId="21783"/>
    <cellStyle name="Normal 3 3 2 4 3 4" xfId="21784"/>
    <cellStyle name="Normal 3 3 2 4 3 4 2" xfId="21785"/>
    <cellStyle name="Normal 3 3 2 4 3 4_Category Summary by LOB" xfId="21786"/>
    <cellStyle name="Normal 3 3 2 4 3 5" xfId="21787"/>
    <cellStyle name="Normal 3 3 2 4 3 5 2" xfId="21788"/>
    <cellStyle name="Normal 3 3 2 4 3 5_Category Summary by LOB" xfId="21789"/>
    <cellStyle name="Normal 3 3 2 4 3 6" xfId="21790"/>
    <cellStyle name="Normal 3 3 2 4 3 6 2" xfId="21791"/>
    <cellStyle name="Normal 3 3 2 4 3 6_Category Summary by LOB" xfId="21792"/>
    <cellStyle name="Normal 3 3 2 4 3 7" xfId="21793"/>
    <cellStyle name="Normal 3 3 2 4 3 7 2" xfId="21794"/>
    <cellStyle name="Normal 3 3 2 4 3 7_Category Summary by LOB" xfId="21795"/>
    <cellStyle name="Normal 3 3 2 4 3 8" xfId="21796"/>
    <cellStyle name="Normal 3 3 2 4 3 8 2" xfId="21797"/>
    <cellStyle name="Normal 3 3 2 4 3 8_Category Summary by LOB" xfId="21798"/>
    <cellStyle name="Normal 3 3 2 4 3 9" xfId="21799"/>
    <cellStyle name="Normal 3 3 2 4 3_Category Summary by LOB" xfId="21800"/>
    <cellStyle name="Normal 3 3 2 4 4" xfId="21801"/>
    <cellStyle name="Normal 3 3 2 4 4 2" xfId="21802"/>
    <cellStyle name="Normal 3 3 2 4 4_Category Summary by LOB" xfId="21803"/>
    <cellStyle name="Normal 3 3 2 4 5" xfId="21804"/>
    <cellStyle name="Normal 3 3 2 4 5 2" xfId="21805"/>
    <cellStyle name="Normal 3 3 2 4 5_Category Summary by LOB" xfId="21806"/>
    <cellStyle name="Normal 3 3 2 4 6" xfId="21807"/>
    <cellStyle name="Normal 3 3 2 4 6 2" xfId="21808"/>
    <cellStyle name="Normal 3 3 2 4 6_Category Summary by LOB" xfId="21809"/>
    <cellStyle name="Normal 3 3 2 4 7" xfId="21810"/>
    <cellStyle name="Normal 3 3 2 4 7 2" xfId="21811"/>
    <cellStyle name="Normal 3 3 2 4 7_Category Summary by LOB" xfId="21812"/>
    <cellStyle name="Normal 3 3 2 4 8" xfId="21813"/>
    <cellStyle name="Normal 3 3 2 4 8 2" xfId="21814"/>
    <cellStyle name="Normal 3 3 2 4 8_Category Summary by LOB" xfId="21815"/>
    <cellStyle name="Normal 3 3 2 4 9" xfId="21816"/>
    <cellStyle name="Normal 3 3 2 4 9 2" xfId="21817"/>
    <cellStyle name="Normal 3 3 2 4 9_Category Summary by LOB" xfId="21818"/>
    <cellStyle name="Normal 3 3 2 4_Category Summary by LOB" xfId="21819"/>
    <cellStyle name="Normal 3 3 2 40" xfId="21820"/>
    <cellStyle name="Normal 3 3 2 41" xfId="21821"/>
    <cellStyle name="Normal 3 3 2 42" xfId="21822"/>
    <cellStyle name="Normal 3 3 2 43" xfId="21823"/>
    <cellStyle name="Normal 3 3 2 44" xfId="21824"/>
    <cellStyle name="Normal 3 3 2 45" xfId="21825"/>
    <cellStyle name="Normal 3 3 2 46" xfId="21826"/>
    <cellStyle name="Normal 3 3 2 47" xfId="21827"/>
    <cellStyle name="Normal 3 3 2 48" xfId="21828"/>
    <cellStyle name="Normal 3 3 2 49" xfId="21829"/>
    <cellStyle name="Normal 3 3 2 5" xfId="21830"/>
    <cellStyle name="Normal 3 3 2 5 10" xfId="21831"/>
    <cellStyle name="Normal 3 3 2 5 10 2" xfId="21832"/>
    <cellStyle name="Normal 3 3 2 5 10_Category Summary by LOB" xfId="21833"/>
    <cellStyle name="Normal 3 3 2 5 11" xfId="21834"/>
    <cellStyle name="Normal 3 3 2 5 12" xfId="21835"/>
    <cellStyle name="Normal 3 3 2 5 2" xfId="21836"/>
    <cellStyle name="Normal 3 3 2 5 2 2" xfId="21837"/>
    <cellStyle name="Normal 3 3 2 5 2 2 2" xfId="21838"/>
    <cellStyle name="Normal 3 3 2 5 2 2_Category Summary by LOB" xfId="21839"/>
    <cellStyle name="Normal 3 3 2 5 2 3" xfId="21840"/>
    <cellStyle name="Normal 3 3 2 5 2 3 2" xfId="21841"/>
    <cellStyle name="Normal 3 3 2 5 2 3_Category Summary by LOB" xfId="21842"/>
    <cellStyle name="Normal 3 3 2 5 2 4" xfId="21843"/>
    <cellStyle name="Normal 3 3 2 5 2 4 2" xfId="21844"/>
    <cellStyle name="Normal 3 3 2 5 2 4_Category Summary by LOB" xfId="21845"/>
    <cellStyle name="Normal 3 3 2 5 2 5" xfId="21846"/>
    <cellStyle name="Normal 3 3 2 5 2 5 2" xfId="21847"/>
    <cellStyle name="Normal 3 3 2 5 2 5_Category Summary by LOB" xfId="21848"/>
    <cellStyle name="Normal 3 3 2 5 2 6" xfId="21849"/>
    <cellStyle name="Normal 3 3 2 5 2 6 2" xfId="21850"/>
    <cellStyle name="Normal 3 3 2 5 2 6_Category Summary by LOB" xfId="21851"/>
    <cellStyle name="Normal 3 3 2 5 2 7" xfId="21852"/>
    <cellStyle name="Normal 3 3 2 5 2 7 2" xfId="21853"/>
    <cellStyle name="Normal 3 3 2 5 2 7_Category Summary by LOB" xfId="21854"/>
    <cellStyle name="Normal 3 3 2 5 2 8" xfId="21855"/>
    <cellStyle name="Normal 3 3 2 5 2 8 2" xfId="21856"/>
    <cellStyle name="Normal 3 3 2 5 2 8_Category Summary by LOB" xfId="21857"/>
    <cellStyle name="Normal 3 3 2 5 2 9" xfId="21858"/>
    <cellStyle name="Normal 3 3 2 5 2_Category Summary by LOB" xfId="21859"/>
    <cellStyle name="Normal 3 3 2 5 3" xfId="21860"/>
    <cellStyle name="Normal 3 3 2 5 3 2" xfId="21861"/>
    <cellStyle name="Normal 3 3 2 5 3 2 2" xfId="21862"/>
    <cellStyle name="Normal 3 3 2 5 3 2_Category Summary by LOB" xfId="21863"/>
    <cellStyle name="Normal 3 3 2 5 3 3" xfId="21864"/>
    <cellStyle name="Normal 3 3 2 5 3 3 2" xfId="21865"/>
    <cellStyle name="Normal 3 3 2 5 3 3_Category Summary by LOB" xfId="21866"/>
    <cellStyle name="Normal 3 3 2 5 3 4" xfId="21867"/>
    <cellStyle name="Normal 3 3 2 5 3 4 2" xfId="21868"/>
    <cellStyle name="Normal 3 3 2 5 3 4_Category Summary by LOB" xfId="21869"/>
    <cellStyle name="Normal 3 3 2 5 3 5" xfId="21870"/>
    <cellStyle name="Normal 3 3 2 5 3 5 2" xfId="21871"/>
    <cellStyle name="Normal 3 3 2 5 3 5_Category Summary by LOB" xfId="21872"/>
    <cellStyle name="Normal 3 3 2 5 3 6" xfId="21873"/>
    <cellStyle name="Normal 3 3 2 5 3 6 2" xfId="21874"/>
    <cellStyle name="Normal 3 3 2 5 3 6_Category Summary by LOB" xfId="21875"/>
    <cellStyle name="Normal 3 3 2 5 3 7" xfId="21876"/>
    <cellStyle name="Normal 3 3 2 5 3 7 2" xfId="21877"/>
    <cellStyle name="Normal 3 3 2 5 3 7_Category Summary by LOB" xfId="21878"/>
    <cellStyle name="Normal 3 3 2 5 3 8" xfId="21879"/>
    <cellStyle name="Normal 3 3 2 5 3 8 2" xfId="21880"/>
    <cellStyle name="Normal 3 3 2 5 3 8_Category Summary by LOB" xfId="21881"/>
    <cellStyle name="Normal 3 3 2 5 3 9" xfId="21882"/>
    <cellStyle name="Normal 3 3 2 5 3_Category Summary by LOB" xfId="21883"/>
    <cellStyle name="Normal 3 3 2 5 4" xfId="21884"/>
    <cellStyle name="Normal 3 3 2 5 4 2" xfId="21885"/>
    <cellStyle name="Normal 3 3 2 5 4_Category Summary by LOB" xfId="21886"/>
    <cellStyle name="Normal 3 3 2 5 5" xfId="21887"/>
    <cellStyle name="Normal 3 3 2 5 5 2" xfId="21888"/>
    <cellStyle name="Normal 3 3 2 5 5_Category Summary by LOB" xfId="21889"/>
    <cellStyle name="Normal 3 3 2 5 6" xfId="21890"/>
    <cellStyle name="Normal 3 3 2 5 6 2" xfId="21891"/>
    <cellStyle name="Normal 3 3 2 5 6_Category Summary by LOB" xfId="21892"/>
    <cellStyle name="Normal 3 3 2 5 7" xfId="21893"/>
    <cellStyle name="Normal 3 3 2 5 7 2" xfId="21894"/>
    <cellStyle name="Normal 3 3 2 5 7_Category Summary by LOB" xfId="21895"/>
    <cellStyle name="Normal 3 3 2 5 8" xfId="21896"/>
    <cellStyle name="Normal 3 3 2 5 8 2" xfId="21897"/>
    <cellStyle name="Normal 3 3 2 5 8_Category Summary by LOB" xfId="21898"/>
    <cellStyle name="Normal 3 3 2 5 9" xfId="21899"/>
    <cellStyle name="Normal 3 3 2 5 9 2" xfId="21900"/>
    <cellStyle name="Normal 3 3 2 5 9_Category Summary by LOB" xfId="21901"/>
    <cellStyle name="Normal 3 3 2 5_Category Summary by LOB" xfId="21902"/>
    <cellStyle name="Normal 3 3 2 50" xfId="21903"/>
    <cellStyle name="Normal 3 3 2 51" xfId="21904"/>
    <cellStyle name="Normal 3 3 2 52" xfId="21905"/>
    <cellStyle name="Normal 3 3 2 53" xfId="21906"/>
    <cellStyle name="Normal 3 3 2 54" xfId="21907"/>
    <cellStyle name="Normal 3 3 2 55" xfId="21908"/>
    <cellStyle name="Normal 3 3 2 56" xfId="21909"/>
    <cellStyle name="Normal 3 3 2 57" xfId="21910"/>
    <cellStyle name="Normal 3 3 2 58" xfId="21911"/>
    <cellStyle name="Normal 3 3 2 59" xfId="21912"/>
    <cellStyle name="Normal 3 3 2 6" xfId="21913"/>
    <cellStyle name="Normal 3 3 2 6 10" xfId="21914"/>
    <cellStyle name="Normal 3 3 2 6 10 2" xfId="21915"/>
    <cellStyle name="Normal 3 3 2 6 10_Category Summary by LOB" xfId="21916"/>
    <cellStyle name="Normal 3 3 2 6 11" xfId="21917"/>
    <cellStyle name="Normal 3 3 2 6 2" xfId="21918"/>
    <cellStyle name="Normal 3 3 2 6 2 2" xfId="21919"/>
    <cellStyle name="Normal 3 3 2 6 2 2 2" xfId="21920"/>
    <cellStyle name="Normal 3 3 2 6 2 2_Category Summary by LOB" xfId="21921"/>
    <cellStyle name="Normal 3 3 2 6 2 3" xfId="21922"/>
    <cellStyle name="Normal 3 3 2 6 2 3 2" xfId="21923"/>
    <cellStyle name="Normal 3 3 2 6 2 3_Category Summary by LOB" xfId="21924"/>
    <cellStyle name="Normal 3 3 2 6 2 4" xfId="21925"/>
    <cellStyle name="Normal 3 3 2 6 2 4 2" xfId="21926"/>
    <cellStyle name="Normal 3 3 2 6 2 4_Category Summary by LOB" xfId="21927"/>
    <cellStyle name="Normal 3 3 2 6 2 5" xfId="21928"/>
    <cellStyle name="Normal 3 3 2 6 2 5 2" xfId="21929"/>
    <cellStyle name="Normal 3 3 2 6 2 5_Category Summary by LOB" xfId="21930"/>
    <cellStyle name="Normal 3 3 2 6 2 6" xfId="21931"/>
    <cellStyle name="Normal 3 3 2 6 2 6 2" xfId="21932"/>
    <cellStyle name="Normal 3 3 2 6 2 6_Category Summary by LOB" xfId="21933"/>
    <cellStyle name="Normal 3 3 2 6 2 7" xfId="21934"/>
    <cellStyle name="Normal 3 3 2 6 2 7 2" xfId="21935"/>
    <cellStyle name="Normal 3 3 2 6 2 7_Category Summary by LOB" xfId="21936"/>
    <cellStyle name="Normal 3 3 2 6 2 8" xfId="21937"/>
    <cellStyle name="Normal 3 3 2 6 2 8 2" xfId="21938"/>
    <cellStyle name="Normal 3 3 2 6 2 8_Category Summary by LOB" xfId="21939"/>
    <cellStyle name="Normal 3 3 2 6 2 9" xfId="21940"/>
    <cellStyle name="Normal 3 3 2 6 2_Category Summary by LOB" xfId="21941"/>
    <cellStyle name="Normal 3 3 2 6 3" xfId="21942"/>
    <cellStyle name="Normal 3 3 2 6 3 2" xfId="21943"/>
    <cellStyle name="Normal 3 3 2 6 3 2 2" xfId="21944"/>
    <cellStyle name="Normal 3 3 2 6 3 2_Category Summary by LOB" xfId="21945"/>
    <cellStyle name="Normal 3 3 2 6 3 3" xfId="21946"/>
    <cellStyle name="Normal 3 3 2 6 3 3 2" xfId="21947"/>
    <cellStyle name="Normal 3 3 2 6 3 3_Category Summary by LOB" xfId="21948"/>
    <cellStyle name="Normal 3 3 2 6 3 4" xfId="21949"/>
    <cellStyle name="Normal 3 3 2 6 3 4 2" xfId="21950"/>
    <cellStyle name="Normal 3 3 2 6 3 4_Category Summary by LOB" xfId="21951"/>
    <cellStyle name="Normal 3 3 2 6 3 5" xfId="21952"/>
    <cellStyle name="Normal 3 3 2 6 3 5 2" xfId="21953"/>
    <cellStyle name="Normal 3 3 2 6 3 5_Category Summary by LOB" xfId="21954"/>
    <cellStyle name="Normal 3 3 2 6 3 6" xfId="21955"/>
    <cellStyle name="Normal 3 3 2 6 3 6 2" xfId="21956"/>
    <cellStyle name="Normal 3 3 2 6 3 6_Category Summary by LOB" xfId="21957"/>
    <cellStyle name="Normal 3 3 2 6 3 7" xfId="21958"/>
    <cellStyle name="Normal 3 3 2 6 3 7 2" xfId="21959"/>
    <cellStyle name="Normal 3 3 2 6 3 7_Category Summary by LOB" xfId="21960"/>
    <cellStyle name="Normal 3 3 2 6 3 8" xfId="21961"/>
    <cellStyle name="Normal 3 3 2 6 3 8 2" xfId="21962"/>
    <cellStyle name="Normal 3 3 2 6 3 8_Category Summary by LOB" xfId="21963"/>
    <cellStyle name="Normal 3 3 2 6 3 9" xfId="21964"/>
    <cellStyle name="Normal 3 3 2 6 3_Category Summary by LOB" xfId="21965"/>
    <cellStyle name="Normal 3 3 2 6 4" xfId="21966"/>
    <cellStyle name="Normal 3 3 2 6 4 2" xfId="21967"/>
    <cellStyle name="Normal 3 3 2 6 4_Category Summary by LOB" xfId="21968"/>
    <cellStyle name="Normal 3 3 2 6 5" xfId="21969"/>
    <cellStyle name="Normal 3 3 2 6 5 2" xfId="21970"/>
    <cellStyle name="Normal 3 3 2 6 5_Category Summary by LOB" xfId="21971"/>
    <cellStyle name="Normal 3 3 2 6 6" xfId="21972"/>
    <cellStyle name="Normal 3 3 2 6 6 2" xfId="21973"/>
    <cellStyle name="Normal 3 3 2 6 6_Category Summary by LOB" xfId="21974"/>
    <cellStyle name="Normal 3 3 2 6 7" xfId="21975"/>
    <cellStyle name="Normal 3 3 2 6 7 2" xfId="21976"/>
    <cellStyle name="Normal 3 3 2 6 7_Category Summary by LOB" xfId="21977"/>
    <cellStyle name="Normal 3 3 2 6 8" xfId="21978"/>
    <cellStyle name="Normal 3 3 2 6 8 2" xfId="21979"/>
    <cellStyle name="Normal 3 3 2 6 8_Category Summary by LOB" xfId="21980"/>
    <cellStyle name="Normal 3 3 2 6 9" xfId="21981"/>
    <cellStyle name="Normal 3 3 2 6 9 2" xfId="21982"/>
    <cellStyle name="Normal 3 3 2 6 9_Category Summary by LOB" xfId="21983"/>
    <cellStyle name="Normal 3 3 2 6_Category Summary by LOB" xfId="21984"/>
    <cellStyle name="Normal 3 3 2 60" xfId="21985"/>
    <cellStyle name="Normal 3 3 2 61" xfId="21986"/>
    <cellStyle name="Normal 3 3 2 62" xfId="21987"/>
    <cellStyle name="Normal 3 3 2 63" xfId="21988"/>
    <cellStyle name="Normal 3 3 2 64" xfId="21989"/>
    <cellStyle name="Normal 3 3 2 65" xfId="21990"/>
    <cellStyle name="Normal 3 3 2 66" xfId="21991"/>
    <cellStyle name="Normal 3 3 2 67" xfId="21992"/>
    <cellStyle name="Normal 3 3 2 68" xfId="21993"/>
    <cellStyle name="Normal 3 3 2 69" xfId="21994"/>
    <cellStyle name="Normal 3 3 2 7" xfId="21995"/>
    <cellStyle name="Normal 3 3 2 7 10" xfId="21996"/>
    <cellStyle name="Normal 3 3 2 7 10 2" xfId="21997"/>
    <cellStyle name="Normal 3 3 2 7 10_Category Summary by LOB" xfId="21998"/>
    <cellStyle name="Normal 3 3 2 7 11" xfId="21999"/>
    <cellStyle name="Normal 3 3 2 7 2" xfId="22000"/>
    <cellStyle name="Normal 3 3 2 7 2 2" xfId="22001"/>
    <cellStyle name="Normal 3 3 2 7 2 2 2" xfId="22002"/>
    <cellStyle name="Normal 3 3 2 7 2 2_Category Summary by LOB" xfId="22003"/>
    <cellStyle name="Normal 3 3 2 7 2 3" xfId="22004"/>
    <cellStyle name="Normal 3 3 2 7 2 3 2" xfId="22005"/>
    <cellStyle name="Normal 3 3 2 7 2 3_Category Summary by LOB" xfId="22006"/>
    <cellStyle name="Normal 3 3 2 7 2 4" xfId="22007"/>
    <cellStyle name="Normal 3 3 2 7 2 4 2" xfId="22008"/>
    <cellStyle name="Normal 3 3 2 7 2 4_Category Summary by LOB" xfId="22009"/>
    <cellStyle name="Normal 3 3 2 7 2 5" xfId="22010"/>
    <cellStyle name="Normal 3 3 2 7 2 5 2" xfId="22011"/>
    <cellStyle name="Normal 3 3 2 7 2 5_Category Summary by LOB" xfId="22012"/>
    <cellStyle name="Normal 3 3 2 7 2 6" xfId="22013"/>
    <cellStyle name="Normal 3 3 2 7 2 6 2" xfId="22014"/>
    <cellStyle name="Normal 3 3 2 7 2 6_Category Summary by LOB" xfId="22015"/>
    <cellStyle name="Normal 3 3 2 7 2 7" xfId="22016"/>
    <cellStyle name="Normal 3 3 2 7 2 7 2" xfId="22017"/>
    <cellStyle name="Normal 3 3 2 7 2 7_Category Summary by LOB" xfId="22018"/>
    <cellStyle name="Normal 3 3 2 7 2 8" xfId="22019"/>
    <cellStyle name="Normal 3 3 2 7 2 8 2" xfId="22020"/>
    <cellStyle name="Normal 3 3 2 7 2 8_Category Summary by LOB" xfId="22021"/>
    <cellStyle name="Normal 3 3 2 7 2 9" xfId="22022"/>
    <cellStyle name="Normal 3 3 2 7 2_Category Summary by LOB" xfId="22023"/>
    <cellStyle name="Normal 3 3 2 7 3" xfId="22024"/>
    <cellStyle name="Normal 3 3 2 7 3 2" xfId="22025"/>
    <cellStyle name="Normal 3 3 2 7 3 2 2" xfId="22026"/>
    <cellStyle name="Normal 3 3 2 7 3 2_Category Summary by LOB" xfId="22027"/>
    <cellStyle name="Normal 3 3 2 7 3 3" xfId="22028"/>
    <cellStyle name="Normal 3 3 2 7 3 3 2" xfId="22029"/>
    <cellStyle name="Normal 3 3 2 7 3 3_Category Summary by LOB" xfId="22030"/>
    <cellStyle name="Normal 3 3 2 7 3 4" xfId="22031"/>
    <cellStyle name="Normal 3 3 2 7 3 4 2" xfId="22032"/>
    <cellStyle name="Normal 3 3 2 7 3 4_Category Summary by LOB" xfId="22033"/>
    <cellStyle name="Normal 3 3 2 7 3 5" xfId="22034"/>
    <cellStyle name="Normal 3 3 2 7 3 5 2" xfId="22035"/>
    <cellStyle name="Normal 3 3 2 7 3 5_Category Summary by LOB" xfId="22036"/>
    <cellStyle name="Normal 3 3 2 7 3 6" xfId="22037"/>
    <cellStyle name="Normal 3 3 2 7 3 6 2" xfId="22038"/>
    <cellStyle name="Normal 3 3 2 7 3 6_Category Summary by LOB" xfId="22039"/>
    <cellStyle name="Normal 3 3 2 7 3 7" xfId="22040"/>
    <cellStyle name="Normal 3 3 2 7 3 7 2" xfId="22041"/>
    <cellStyle name="Normal 3 3 2 7 3 7_Category Summary by LOB" xfId="22042"/>
    <cellStyle name="Normal 3 3 2 7 3 8" xfId="22043"/>
    <cellStyle name="Normal 3 3 2 7 3 8 2" xfId="22044"/>
    <cellStyle name="Normal 3 3 2 7 3 8_Category Summary by LOB" xfId="22045"/>
    <cellStyle name="Normal 3 3 2 7 3 9" xfId="22046"/>
    <cellStyle name="Normal 3 3 2 7 3_Category Summary by LOB" xfId="22047"/>
    <cellStyle name="Normal 3 3 2 7 4" xfId="22048"/>
    <cellStyle name="Normal 3 3 2 7 4 2" xfId="22049"/>
    <cellStyle name="Normal 3 3 2 7 4_Category Summary by LOB" xfId="22050"/>
    <cellStyle name="Normal 3 3 2 7 5" xfId="22051"/>
    <cellStyle name="Normal 3 3 2 7 5 2" xfId="22052"/>
    <cellStyle name="Normal 3 3 2 7 5_Category Summary by LOB" xfId="22053"/>
    <cellStyle name="Normal 3 3 2 7 6" xfId="22054"/>
    <cellStyle name="Normal 3 3 2 7 6 2" xfId="22055"/>
    <cellStyle name="Normal 3 3 2 7 6_Category Summary by LOB" xfId="22056"/>
    <cellStyle name="Normal 3 3 2 7 7" xfId="22057"/>
    <cellStyle name="Normal 3 3 2 7 7 2" xfId="22058"/>
    <cellStyle name="Normal 3 3 2 7 7_Category Summary by LOB" xfId="22059"/>
    <cellStyle name="Normal 3 3 2 7 8" xfId="22060"/>
    <cellStyle name="Normal 3 3 2 7 8 2" xfId="22061"/>
    <cellStyle name="Normal 3 3 2 7 8_Category Summary by LOB" xfId="22062"/>
    <cellStyle name="Normal 3 3 2 7 9" xfId="22063"/>
    <cellStyle name="Normal 3 3 2 7 9 2" xfId="22064"/>
    <cellStyle name="Normal 3 3 2 7 9_Category Summary by LOB" xfId="22065"/>
    <cellStyle name="Normal 3 3 2 7_Category Summary by LOB" xfId="22066"/>
    <cellStyle name="Normal 3 3 2 70" xfId="22067"/>
    <cellStyle name="Normal 3 3 2 71" xfId="22068"/>
    <cellStyle name="Normal 3 3 2 72" xfId="22069"/>
    <cellStyle name="Normal 3 3 2 73" xfId="22070"/>
    <cellStyle name="Normal 3 3 2 74" xfId="22071"/>
    <cellStyle name="Normal 3 3 2 75" xfId="22072"/>
    <cellStyle name="Normal 3 3 2 76" xfId="22073"/>
    <cellStyle name="Normal 3 3 2 77" xfId="22074"/>
    <cellStyle name="Normal 3 3 2 78" xfId="22075"/>
    <cellStyle name="Normal 3 3 2 79" xfId="22076"/>
    <cellStyle name="Normal 3 3 2 8" xfId="22077"/>
    <cellStyle name="Normal 3 3 2 8 10" xfId="22078"/>
    <cellStyle name="Normal 3 3 2 8 10 2" xfId="22079"/>
    <cellStyle name="Normal 3 3 2 8 10_Category Summary by LOB" xfId="22080"/>
    <cellStyle name="Normal 3 3 2 8 11" xfId="22081"/>
    <cellStyle name="Normal 3 3 2 8 2" xfId="22082"/>
    <cellStyle name="Normal 3 3 2 8 2 2" xfId="22083"/>
    <cellStyle name="Normal 3 3 2 8 2 2 2" xfId="22084"/>
    <cellStyle name="Normal 3 3 2 8 2 2_Category Summary by LOB" xfId="22085"/>
    <cellStyle name="Normal 3 3 2 8 2 3" xfId="22086"/>
    <cellStyle name="Normal 3 3 2 8 2 3 2" xfId="22087"/>
    <cellStyle name="Normal 3 3 2 8 2 3_Category Summary by LOB" xfId="22088"/>
    <cellStyle name="Normal 3 3 2 8 2 4" xfId="22089"/>
    <cellStyle name="Normal 3 3 2 8 2 4 2" xfId="22090"/>
    <cellStyle name="Normal 3 3 2 8 2 4_Category Summary by LOB" xfId="22091"/>
    <cellStyle name="Normal 3 3 2 8 2 5" xfId="22092"/>
    <cellStyle name="Normal 3 3 2 8 2 5 2" xfId="22093"/>
    <cellStyle name="Normal 3 3 2 8 2 5_Category Summary by LOB" xfId="22094"/>
    <cellStyle name="Normal 3 3 2 8 2 6" xfId="22095"/>
    <cellStyle name="Normal 3 3 2 8 2 6 2" xfId="22096"/>
    <cellStyle name="Normal 3 3 2 8 2 6_Category Summary by LOB" xfId="22097"/>
    <cellStyle name="Normal 3 3 2 8 2 7" xfId="22098"/>
    <cellStyle name="Normal 3 3 2 8 2 7 2" xfId="22099"/>
    <cellStyle name="Normal 3 3 2 8 2 7_Category Summary by LOB" xfId="22100"/>
    <cellStyle name="Normal 3 3 2 8 2 8" xfId="22101"/>
    <cellStyle name="Normal 3 3 2 8 2 8 2" xfId="22102"/>
    <cellStyle name="Normal 3 3 2 8 2 8_Category Summary by LOB" xfId="22103"/>
    <cellStyle name="Normal 3 3 2 8 2 9" xfId="22104"/>
    <cellStyle name="Normal 3 3 2 8 2_Category Summary by LOB" xfId="22105"/>
    <cellStyle name="Normal 3 3 2 8 3" xfId="22106"/>
    <cellStyle name="Normal 3 3 2 8 3 2" xfId="22107"/>
    <cellStyle name="Normal 3 3 2 8 3 2 2" xfId="22108"/>
    <cellStyle name="Normal 3 3 2 8 3 2_Category Summary by LOB" xfId="22109"/>
    <cellStyle name="Normal 3 3 2 8 3 3" xfId="22110"/>
    <cellStyle name="Normal 3 3 2 8 3 3 2" xfId="22111"/>
    <cellStyle name="Normal 3 3 2 8 3 3_Category Summary by LOB" xfId="22112"/>
    <cellStyle name="Normal 3 3 2 8 3 4" xfId="22113"/>
    <cellStyle name="Normal 3 3 2 8 3 4 2" xfId="22114"/>
    <cellStyle name="Normal 3 3 2 8 3 4_Category Summary by LOB" xfId="22115"/>
    <cellStyle name="Normal 3 3 2 8 3 5" xfId="22116"/>
    <cellStyle name="Normal 3 3 2 8 3 5 2" xfId="22117"/>
    <cellStyle name="Normal 3 3 2 8 3 5_Category Summary by LOB" xfId="22118"/>
    <cellStyle name="Normal 3 3 2 8 3 6" xfId="22119"/>
    <cellStyle name="Normal 3 3 2 8 3 6 2" xfId="22120"/>
    <cellStyle name="Normal 3 3 2 8 3 6_Category Summary by LOB" xfId="22121"/>
    <cellStyle name="Normal 3 3 2 8 3 7" xfId="22122"/>
    <cellStyle name="Normal 3 3 2 8 3 7 2" xfId="22123"/>
    <cellStyle name="Normal 3 3 2 8 3 7_Category Summary by LOB" xfId="22124"/>
    <cellStyle name="Normal 3 3 2 8 3 8" xfId="22125"/>
    <cellStyle name="Normal 3 3 2 8 3 8 2" xfId="22126"/>
    <cellStyle name="Normal 3 3 2 8 3 8_Category Summary by LOB" xfId="22127"/>
    <cellStyle name="Normal 3 3 2 8 3 9" xfId="22128"/>
    <cellStyle name="Normal 3 3 2 8 3_Category Summary by LOB" xfId="22129"/>
    <cellStyle name="Normal 3 3 2 8 4" xfId="22130"/>
    <cellStyle name="Normal 3 3 2 8 4 2" xfId="22131"/>
    <cellStyle name="Normal 3 3 2 8 4_Category Summary by LOB" xfId="22132"/>
    <cellStyle name="Normal 3 3 2 8 5" xfId="22133"/>
    <cellStyle name="Normal 3 3 2 8 5 2" xfId="22134"/>
    <cellStyle name="Normal 3 3 2 8 5_Category Summary by LOB" xfId="22135"/>
    <cellStyle name="Normal 3 3 2 8 6" xfId="22136"/>
    <cellStyle name="Normal 3 3 2 8 6 2" xfId="22137"/>
    <cellStyle name="Normal 3 3 2 8 6_Category Summary by LOB" xfId="22138"/>
    <cellStyle name="Normal 3 3 2 8 7" xfId="22139"/>
    <cellStyle name="Normal 3 3 2 8 7 2" xfId="22140"/>
    <cellStyle name="Normal 3 3 2 8 7_Category Summary by LOB" xfId="22141"/>
    <cellStyle name="Normal 3 3 2 8 8" xfId="22142"/>
    <cellStyle name="Normal 3 3 2 8 8 2" xfId="22143"/>
    <cellStyle name="Normal 3 3 2 8 8_Category Summary by LOB" xfId="22144"/>
    <cellStyle name="Normal 3 3 2 8 9" xfId="22145"/>
    <cellStyle name="Normal 3 3 2 8 9 2" xfId="22146"/>
    <cellStyle name="Normal 3 3 2 8 9_Category Summary by LOB" xfId="22147"/>
    <cellStyle name="Normal 3 3 2 8_Category Summary by LOB" xfId="22148"/>
    <cellStyle name="Normal 3 3 2 80" xfId="22149"/>
    <cellStyle name="Normal 3 3 2 81" xfId="22150"/>
    <cellStyle name="Normal 3 3 2 82" xfId="22151"/>
    <cellStyle name="Normal 3 3 2 83" xfId="22152"/>
    <cellStyle name="Normal 3 3 2 84" xfId="22153"/>
    <cellStyle name="Normal 3 3 2 85" xfId="22154"/>
    <cellStyle name="Normal 3 3 2 86" xfId="22155"/>
    <cellStyle name="Normal 3 3 2 87" xfId="22156"/>
    <cellStyle name="Normal 3 3 2 88" xfId="22157"/>
    <cellStyle name="Normal 3 3 2 89" xfId="22158"/>
    <cellStyle name="Normal 3 3 2 9" xfId="22159"/>
    <cellStyle name="Normal 3 3 2 9 10" xfId="22160"/>
    <cellStyle name="Normal 3 3 2 9 10 2" xfId="22161"/>
    <cellStyle name="Normal 3 3 2 9 10_Category Summary by LOB" xfId="22162"/>
    <cellStyle name="Normal 3 3 2 9 11" xfId="22163"/>
    <cellStyle name="Normal 3 3 2 9 2" xfId="22164"/>
    <cellStyle name="Normal 3 3 2 9 2 2" xfId="22165"/>
    <cellStyle name="Normal 3 3 2 9 2 2 2" xfId="22166"/>
    <cellStyle name="Normal 3 3 2 9 2 2_Category Summary by LOB" xfId="22167"/>
    <cellStyle name="Normal 3 3 2 9 2 3" xfId="22168"/>
    <cellStyle name="Normal 3 3 2 9 2 3 2" xfId="22169"/>
    <cellStyle name="Normal 3 3 2 9 2 3_Category Summary by LOB" xfId="22170"/>
    <cellStyle name="Normal 3 3 2 9 2 4" xfId="22171"/>
    <cellStyle name="Normal 3 3 2 9 2 4 2" xfId="22172"/>
    <cellStyle name="Normal 3 3 2 9 2 4_Category Summary by LOB" xfId="22173"/>
    <cellStyle name="Normal 3 3 2 9 2 5" xfId="22174"/>
    <cellStyle name="Normal 3 3 2 9 2 5 2" xfId="22175"/>
    <cellStyle name="Normal 3 3 2 9 2 5_Category Summary by LOB" xfId="22176"/>
    <cellStyle name="Normal 3 3 2 9 2 6" xfId="22177"/>
    <cellStyle name="Normal 3 3 2 9 2 6 2" xfId="22178"/>
    <cellStyle name="Normal 3 3 2 9 2 6_Category Summary by LOB" xfId="22179"/>
    <cellStyle name="Normal 3 3 2 9 2 7" xfId="22180"/>
    <cellStyle name="Normal 3 3 2 9 2 7 2" xfId="22181"/>
    <cellStyle name="Normal 3 3 2 9 2 7_Category Summary by LOB" xfId="22182"/>
    <cellStyle name="Normal 3 3 2 9 2 8" xfId="22183"/>
    <cellStyle name="Normal 3 3 2 9 2 8 2" xfId="22184"/>
    <cellStyle name="Normal 3 3 2 9 2 8_Category Summary by LOB" xfId="22185"/>
    <cellStyle name="Normal 3 3 2 9 2 9" xfId="22186"/>
    <cellStyle name="Normal 3 3 2 9 2_Category Summary by LOB" xfId="22187"/>
    <cellStyle name="Normal 3 3 2 9 3" xfId="22188"/>
    <cellStyle name="Normal 3 3 2 9 3 2" xfId="22189"/>
    <cellStyle name="Normal 3 3 2 9 3 2 2" xfId="22190"/>
    <cellStyle name="Normal 3 3 2 9 3 2_Category Summary by LOB" xfId="22191"/>
    <cellStyle name="Normal 3 3 2 9 3 3" xfId="22192"/>
    <cellStyle name="Normal 3 3 2 9 3 3 2" xfId="22193"/>
    <cellStyle name="Normal 3 3 2 9 3 3_Category Summary by LOB" xfId="22194"/>
    <cellStyle name="Normal 3 3 2 9 3 4" xfId="22195"/>
    <cellStyle name="Normal 3 3 2 9 3 4 2" xfId="22196"/>
    <cellStyle name="Normal 3 3 2 9 3 4_Category Summary by LOB" xfId="22197"/>
    <cellStyle name="Normal 3 3 2 9 3 5" xfId="22198"/>
    <cellStyle name="Normal 3 3 2 9 3 5 2" xfId="22199"/>
    <cellStyle name="Normal 3 3 2 9 3 5_Category Summary by LOB" xfId="22200"/>
    <cellStyle name="Normal 3 3 2 9 3 6" xfId="22201"/>
    <cellStyle name="Normal 3 3 2 9 3 6 2" xfId="22202"/>
    <cellStyle name="Normal 3 3 2 9 3 6_Category Summary by LOB" xfId="22203"/>
    <cellStyle name="Normal 3 3 2 9 3 7" xfId="22204"/>
    <cellStyle name="Normal 3 3 2 9 3 7 2" xfId="22205"/>
    <cellStyle name="Normal 3 3 2 9 3 7_Category Summary by LOB" xfId="22206"/>
    <cellStyle name="Normal 3 3 2 9 3 8" xfId="22207"/>
    <cellStyle name="Normal 3 3 2 9 3 8 2" xfId="22208"/>
    <cellStyle name="Normal 3 3 2 9 3 8_Category Summary by LOB" xfId="22209"/>
    <cellStyle name="Normal 3 3 2 9 3 9" xfId="22210"/>
    <cellStyle name="Normal 3 3 2 9 3_Category Summary by LOB" xfId="22211"/>
    <cellStyle name="Normal 3 3 2 9 4" xfId="22212"/>
    <cellStyle name="Normal 3 3 2 9 4 2" xfId="22213"/>
    <cellStyle name="Normal 3 3 2 9 4_Category Summary by LOB" xfId="22214"/>
    <cellStyle name="Normal 3 3 2 9 5" xfId="22215"/>
    <cellStyle name="Normal 3 3 2 9 5 2" xfId="22216"/>
    <cellStyle name="Normal 3 3 2 9 5_Category Summary by LOB" xfId="22217"/>
    <cellStyle name="Normal 3 3 2 9 6" xfId="22218"/>
    <cellStyle name="Normal 3 3 2 9 6 2" xfId="22219"/>
    <cellStyle name="Normal 3 3 2 9 6_Category Summary by LOB" xfId="22220"/>
    <cellStyle name="Normal 3 3 2 9 7" xfId="22221"/>
    <cellStyle name="Normal 3 3 2 9 7 2" xfId="22222"/>
    <cellStyle name="Normal 3 3 2 9 7_Category Summary by LOB" xfId="22223"/>
    <cellStyle name="Normal 3 3 2 9 8" xfId="22224"/>
    <cellStyle name="Normal 3 3 2 9 8 2" xfId="22225"/>
    <cellStyle name="Normal 3 3 2 9 8_Category Summary by LOB" xfId="22226"/>
    <cellStyle name="Normal 3 3 2 9 9" xfId="22227"/>
    <cellStyle name="Normal 3 3 2 9 9 2" xfId="22228"/>
    <cellStyle name="Normal 3 3 2 9 9_Category Summary by LOB" xfId="22229"/>
    <cellStyle name="Normal 3 3 2 9_Category Summary by LOB" xfId="22230"/>
    <cellStyle name="Normal 3 3 2 90" xfId="22231"/>
    <cellStyle name="Normal 3 3 2 91" xfId="22232"/>
    <cellStyle name="Normal 3 3 2 92" xfId="22233"/>
    <cellStyle name="Normal 3 3 2 93" xfId="22234"/>
    <cellStyle name="Normal 3 3 2 94" xfId="22235"/>
    <cellStyle name="Normal 3 3 2 95" xfId="22236"/>
    <cellStyle name="Normal 3 3 2 96" xfId="22237"/>
    <cellStyle name="Normal 3 3 2 97" xfId="22238"/>
    <cellStyle name="Normal 3 3 2 98" xfId="22239"/>
    <cellStyle name="Normal 3 3 2 99" xfId="22240"/>
    <cellStyle name="Normal 3 3 2_Category Summary by LOB" xfId="22241"/>
    <cellStyle name="Normal 3 3 20" xfId="22242"/>
    <cellStyle name="Normal 3 3 20 10" xfId="22243"/>
    <cellStyle name="Normal 3 3 20 10 2" xfId="22244"/>
    <cellStyle name="Normal 3 3 20 10_Category Summary by LOB" xfId="22245"/>
    <cellStyle name="Normal 3 3 20 11" xfId="22246"/>
    <cellStyle name="Normal 3 3 20 2" xfId="22247"/>
    <cellStyle name="Normal 3 3 20 2 2" xfId="22248"/>
    <cellStyle name="Normal 3 3 20 2 2 2" xfId="22249"/>
    <cellStyle name="Normal 3 3 20 2 2_Category Summary by LOB" xfId="22250"/>
    <cellStyle name="Normal 3 3 20 2 3" xfId="22251"/>
    <cellStyle name="Normal 3 3 20 2 3 2" xfId="22252"/>
    <cellStyle name="Normal 3 3 20 2 3_Category Summary by LOB" xfId="22253"/>
    <cellStyle name="Normal 3 3 20 2 4" xfId="22254"/>
    <cellStyle name="Normal 3 3 20 2 4 2" xfId="22255"/>
    <cellStyle name="Normal 3 3 20 2 4_Category Summary by LOB" xfId="22256"/>
    <cellStyle name="Normal 3 3 20 2 5" xfId="22257"/>
    <cellStyle name="Normal 3 3 20 2 5 2" xfId="22258"/>
    <cellStyle name="Normal 3 3 20 2 5_Category Summary by LOB" xfId="22259"/>
    <cellStyle name="Normal 3 3 20 2 6" xfId="22260"/>
    <cellStyle name="Normal 3 3 20 2 6 2" xfId="22261"/>
    <cellStyle name="Normal 3 3 20 2 6_Category Summary by LOB" xfId="22262"/>
    <cellStyle name="Normal 3 3 20 2 7" xfId="22263"/>
    <cellStyle name="Normal 3 3 20 2 7 2" xfId="22264"/>
    <cellStyle name="Normal 3 3 20 2 7_Category Summary by LOB" xfId="22265"/>
    <cellStyle name="Normal 3 3 20 2 8" xfId="22266"/>
    <cellStyle name="Normal 3 3 20 2 8 2" xfId="22267"/>
    <cellStyle name="Normal 3 3 20 2 8_Category Summary by LOB" xfId="22268"/>
    <cellStyle name="Normal 3 3 20 2 9" xfId="22269"/>
    <cellStyle name="Normal 3 3 20 2_Category Summary by LOB" xfId="22270"/>
    <cellStyle name="Normal 3 3 20 3" xfId="22271"/>
    <cellStyle name="Normal 3 3 20 3 2" xfId="22272"/>
    <cellStyle name="Normal 3 3 20 3 2 2" xfId="22273"/>
    <cellStyle name="Normal 3 3 20 3 2_Category Summary by LOB" xfId="22274"/>
    <cellStyle name="Normal 3 3 20 3 3" xfId="22275"/>
    <cellStyle name="Normal 3 3 20 3 3 2" xfId="22276"/>
    <cellStyle name="Normal 3 3 20 3 3_Category Summary by LOB" xfId="22277"/>
    <cellStyle name="Normal 3 3 20 3 4" xfId="22278"/>
    <cellStyle name="Normal 3 3 20 3 4 2" xfId="22279"/>
    <cellStyle name="Normal 3 3 20 3 4_Category Summary by LOB" xfId="22280"/>
    <cellStyle name="Normal 3 3 20 3 5" xfId="22281"/>
    <cellStyle name="Normal 3 3 20 3 5 2" xfId="22282"/>
    <cellStyle name="Normal 3 3 20 3 5_Category Summary by LOB" xfId="22283"/>
    <cellStyle name="Normal 3 3 20 3 6" xfId="22284"/>
    <cellStyle name="Normal 3 3 20 3 6 2" xfId="22285"/>
    <cellStyle name="Normal 3 3 20 3 6_Category Summary by LOB" xfId="22286"/>
    <cellStyle name="Normal 3 3 20 3 7" xfId="22287"/>
    <cellStyle name="Normal 3 3 20 3 7 2" xfId="22288"/>
    <cellStyle name="Normal 3 3 20 3 7_Category Summary by LOB" xfId="22289"/>
    <cellStyle name="Normal 3 3 20 3 8" xfId="22290"/>
    <cellStyle name="Normal 3 3 20 3 8 2" xfId="22291"/>
    <cellStyle name="Normal 3 3 20 3 8_Category Summary by LOB" xfId="22292"/>
    <cellStyle name="Normal 3 3 20 3 9" xfId="22293"/>
    <cellStyle name="Normal 3 3 20 3_Category Summary by LOB" xfId="22294"/>
    <cellStyle name="Normal 3 3 20 4" xfId="22295"/>
    <cellStyle name="Normal 3 3 20 4 2" xfId="22296"/>
    <cellStyle name="Normal 3 3 20 4_Category Summary by LOB" xfId="22297"/>
    <cellStyle name="Normal 3 3 20 5" xfId="22298"/>
    <cellStyle name="Normal 3 3 20 5 2" xfId="22299"/>
    <cellStyle name="Normal 3 3 20 5_Category Summary by LOB" xfId="22300"/>
    <cellStyle name="Normal 3 3 20 6" xfId="22301"/>
    <cellStyle name="Normal 3 3 20 6 2" xfId="22302"/>
    <cellStyle name="Normal 3 3 20 6_Category Summary by LOB" xfId="22303"/>
    <cellStyle name="Normal 3 3 20 7" xfId="22304"/>
    <cellStyle name="Normal 3 3 20 7 2" xfId="22305"/>
    <cellStyle name="Normal 3 3 20 7_Category Summary by LOB" xfId="22306"/>
    <cellStyle name="Normal 3 3 20 8" xfId="22307"/>
    <cellStyle name="Normal 3 3 20 8 2" xfId="22308"/>
    <cellStyle name="Normal 3 3 20 8_Category Summary by LOB" xfId="22309"/>
    <cellStyle name="Normal 3 3 20 9" xfId="22310"/>
    <cellStyle name="Normal 3 3 20 9 2" xfId="22311"/>
    <cellStyle name="Normal 3 3 20 9_Category Summary by LOB" xfId="22312"/>
    <cellStyle name="Normal 3 3 20_Category Summary by LOB" xfId="22313"/>
    <cellStyle name="Normal 3 3 200" xfId="22314"/>
    <cellStyle name="Normal 3 3 201" xfId="22315"/>
    <cellStyle name="Normal 3 3 202" xfId="22316"/>
    <cellStyle name="Normal 3 3 203" xfId="22317"/>
    <cellStyle name="Normal 3 3 204" xfId="22318"/>
    <cellStyle name="Normal 3 3 205" xfId="22319"/>
    <cellStyle name="Normal 3 3 206" xfId="22320"/>
    <cellStyle name="Normal 3 3 207" xfId="22321"/>
    <cellStyle name="Normal 3 3 208" xfId="22322"/>
    <cellStyle name="Normal 3 3 209" xfId="22323"/>
    <cellStyle name="Normal 3 3 21" xfId="22324"/>
    <cellStyle name="Normal 3 3 21 10" xfId="22325"/>
    <cellStyle name="Normal 3 3 21 10 2" xfId="22326"/>
    <cellStyle name="Normal 3 3 21 10_Category Summary by LOB" xfId="22327"/>
    <cellStyle name="Normal 3 3 21 11" xfId="22328"/>
    <cellStyle name="Normal 3 3 21 2" xfId="22329"/>
    <cellStyle name="Normal 3 3 21 2 2" xfId="22330"/>
    <cellStyle name="Normal 3 3 21 2 2 2" xfId="22331"/>
    <cellStyle name="Normal 3 3 21 2 2_Category Summary by LOB" xfId="22332"/>
    <cellStyle name="Normal 3 3 21 2 3" xfId="22333"/>
    <cellStyle name="Normal 3 3 21 2 3 2" xfId="22334"/>
    <cellStyle name="Normal 3 3 21 2 3_Category Summary by LOB" xfId="22335"/>
    <cellStyle name="Normal 3 3 21 2 4" xfId="22336"/>
    <cellStyle name="Normal 3 3 21 2 4 2" xfId="22337"/>
    <cellStyle name="Normal 3 3 21 2 4_Category Summary by LOB" xfId="22338"/>
    <cellStyle name="Normal 3 3 21 2 5" xfId="22339"/>
    <cellStyle name="Normal 3 3 21 2 5 2" xfId="22340"/>
    <cellStyle name="Normal 3 3 21 2 5_Category Summary by LOB" xfId="22341"/>
    <cellStyle name="Normal 3 3 21 2 6" xfId="22342"/>
    <cellStyle name="Normal 3 3 21 2 6 2" xfId="22343"/>
    <cellStyle name="Normal 3 3 21 2 6_Category Summary by LOB" xfId="22344"/>
    <cellStyle name="Normal 3 3 21 2 7" xfId="22345"/>
    <cellStyle name="Normal 3 3 21 2 7 2" xfId="22346"/>
    <cellStyle name="Normal 3 3 21 2 7_Category Summary by LOB" xfId="22347"/>
    <cellStyle name="Normal 3 3 21 2 8" xfId="22348"/>
    <cellStyle name="Normal 3 3 21 2 8 2" xfId="22349"/>
    <cellStyle name="Normal 3 3 21 2 8_Category Summary by LOB" xfId="22350"/>
    <cellStyle name="Normal 3 3 21 2 9" xfId="22351"/>
    <cellStyle name="Normal 3 3 21 2_Category Summary by LOB" xfId="22352"/>
    <cellStyle name="Normal 3 3 21 3" xfId="22353"/>
    <cellStyle name="Normal 3 3 21 3 2" xfId="22354"/>
    <cellStyle name="Normal 3 3 21 3 2 2" xfId="22355"/>
    <cellStyle name="Normal 3 3 21 3 2_Category Summary by LOB" xfId="22356"/>
    <cellStyle name="Normal 3 3 21 3 3" xfId="22357"/>
    <cellStyle name="Normal 3 3 21 3 3 2" xfId="22358"/>
    <cellStyle name="Normal 3 3 21 3 3_Category Summary by LOB" xfId="22359"/>
    <cellStyle name="Normal 3 3 21 3 4" xfId="22360"/>
    <cellStyle name="Normal 3 3 21 3 4 2" xfId="22361"/>
    <cellStyle name="Normal 3 3 21 3 4_Category Summary by LOB" xfId="22362"/>
    <cellStyle name="Normal 3 3 21 3 5" xfId="22363"/>
    <cellStyle name="Normal 3 3 21 3 5 2" xfId="22364"/>
    <cellStyle name="Normal 3 3 21 3 5_Category Summary by LOB" xfId="22365"/>
    <cellStyle name="Normal 3 3 21 3 6" xfId="22366"/>
    <cellStyle name="Normal 3 3 21 3 6 2" xfId="22367"/>
    <cellStyle name="Normal 3 3 21 3 6_Category Summary by LOB" xfId="22368"/>
    <cellStyle name="Normal 3 3 21 3 7" xfId="22369"/>
    <cellStyle name="Normal 3 3 21 3 7 2" xfId="22370"/>
    <cellStyle name="Normal 3 3 21 3 7_Category Summary by LOB" xfId="22371"/>
    <cellStyle name="Normal 3 3 21 3 8" xfId="22372"/>
    <cellStyle name="Normal 3 3 21 3 8 2" xfId="22373"/>
    <cellStyle name="Normal 3 3 21 3 8_Category Summary by LOB" xfId="22374"/>
    <cellStyle name="Normal 3 3 21 3 9" xfId="22375"/>
    <cellStyle name="Normal 3 3 21 3_Category Summary by LOB" xfId="22376"/>
    <cellStyle name="Normal 3 3 21 4" xfId="22377"/>
    <cellStyle name="Normal 3 3 21 4 2" xfId="22378"/>
    <cellStyle name="Normal 3 3 21 4_Category Summary by LOB" xfId="22379"/>
    <cellStyle name="Normal 3 3 21 5" xfId="22380"/>
    <cellStyle name="Normal 3 3 21 5 2" xfId="22381"/>
    <cellStyle name="Normal 3 3 21 5_Category Summary by LOB" xfId="22382"/>
    <cellStyle name="Normal 3 3 21 6" xfId="22383"/>
    <cellStyle name="Normal 3 3 21 6 2" xfId="22384"/>
    <cellStyle name="Normal 3 3 21 6_Category Summary by LOB" xfId="22385"/>
    <cellStyle name="Normal 3 3 21 7" xfId="22386"/>
    <cellStyle name="Normal 3 3 21 7 2" xfId="22387"/>
    <cellStyle name="Normal 3 3 21 7_Category Summary by LOB" xfId="22388"/>
    <cellStyle name="Normal 3 3 21 8" xfId="22389"/>
    <cellStyle name="Normal 3 3 21 8 2" xfId="22390"/>
    <cellStyle name="Normal 3 3 21 8_Category Summary by LOB" xfId="22391"/>
    <cellStyle name="Normal 3 3 21 9" xfId="22392"/>
    <cellStyle name="Normal 3 3 21 9 2" xfId="22393"/>
    <cellStyle name="Normal 3 3 21 9_Category Summary by LOB" xfId="22394"/>
    <cellStyle name="Normal 3 3 21_Category Summary by LOB" xfId="22395"/>
    <cellStyle name="Normal 3 3 210" xfId="22396"/>
    <cellStyle name="Normal 3 3 211" xfId="22397"/>
    <cellStyle name="Normal 3 3 212" xfId="22398"/>
    <cellStyle name="Normal 3 3 213" xfId="22399"/>
    <cellStyle name="Normal 3 3 214" xfId="22400"/>
    <cellStyle name="Normal 3 3 215" xfId="22401"/>
    <cellStyle name="Normal 3 3 216" xfId="22402"/>
    <cellStyle name="Normal 3 3 217" xfId="22403"/>
    <cellStyle name="Normal 3 3 218" xfId="22404"/>
    <cellStyle name="Normal 3 3 219" xfId="22405"/>
    <cellStyle name="Normal 3 3 22" xfId="22406"/>
    <cellStyle name="Normal 3 3 22 10" xfId="22407"/>
    <cellStyle name="Normal 3 3 22 10 2" xfId="22408"/>
    <cellStyle name="Normal 3 3 22 10_Category Summary by LOB" xfId="22409"/>
    <cellStyle name="Normal 3 3 22 11" xfId="22410"/>
    <cellStyle name="Normal 3 3 22 2" xfId="22411"/>
    <cellStyle name="Normal 3 3 22 2 2" xfId="22412"/>
    <cellStyle name="Normal 3 3 22 2 2 2" xfId="22413"/>
    <cellStyle name="Normal 3 3 22 2 2_Category Summary by LOB" xfId="22414"/>
    <cellStyle name="Normal 3 3 22 2 3" xfId="22415"/>
    <cellStyle name="Normal 3 3 22 2 3 2" xfId="22416"/>
    <cellStyle name="Normal 3 3 22 2 3_Category Summary by LOB" xfId="22417"/>
    <cellStyle name="Normal 3 3 22 2 4" xfId="22418"/>
    <cellStyle name="Normal 3 3 22 2 4 2" xfId="22419"/>
    <cellStyle name="Normal 3 3 22 2 4_Category Summary by LOB" xfId="22420"/>
    <cellStyle name="Normal 3 3 22 2 5" xfId="22421"/>
    <cellStyle name="Normal 3 3 22 2 5 2" xfId="22422"/>
    <cellStyle name="Normal 3 3 22 2 5_Category Summary by LOB" xfId="22423"/>
    <cellStyle name="Normal 3 3 22 2 6" xfId="22424"/>
    <cellStyle name="Normal 3 3 22 2 6 2" xfId="22425"/>
    <cellStyle name="Normal 3 3 22 2 6_Category Summary by LOB" xfId="22426"/>
    <cellStyle name="Normal 3 3 22 2 7" xfId="22427"/>
    <cellStyle name="Normal 3 3 22 2 7 2" xfId="22428"/>
    <cellStyle name="Normal 3 3 22 2 7_Category Summary by LOB" xfId="22429"/>
    <cellStyle name="Normal 3 3 22 2 8" xfId="22430"/>
    <cellStyle name="Normal 3 3 22 2 8 2" xfId="22431"/>
    <cellStyle name="Normal 3 3 22 2 8_Category Summary by LOB" xfId="22432"/>
    <cellStyle name="Normal 3 3 22 2 9" xfId="22433"/>
    <cellStyle name="Normal 3 3 22 2_Category Summary by LOB" xfId="22434"/>
    <cellStyle name="Normal 3 3 22 3" xfId="22435"/>
    <cellStyle name="Normal 3 3 22 3 2" xfId="22436"/>
    <cellStyle name="Normal 3 3 22 3 2 2" xfId="22437"/>
    <cellStyle name="Normal 3 3 22 3 2_Category Summary by LOB" xfId="22438"/>
    <cellStyle name="Normal 3 3 22 3 3" xfId="22439"/>
    <cellStyle name="Normal 3 3 22 3 3 2" xfId="22440"/>
    <cellStyle name="Normal 3 3 22 3 3_Category Summary by LOB" xfId="22441"/>
    <cellStyle name="Normal 3 3 22 3 4" xfId="22442"/>
    <cellStyle name="Normal 3 3 22 3 4 2" xfId="22443"/>
    <cellStyle name="Normal 3 3 22 3 4_Category Summary by LOB" xfId="22444"/>
    <cellStyle name="Normal 3 3 22 3 5" xfId="22445"/>
    <cellStyle name="Normal 3 3 22 3 5 2" xfId="22446"/>
    <cellStyle name="Normal 3 3 22 3 5_Category Summary by LOB" xfId="22447"/>
    <cellStyle name="Normal 3 3 22 3 6" xfId="22448"/>
    <cellStyle name="Normal 3 3 22 3 6 2" xfId="22449"/>
    <cellStyle name="Normal 3 3 22 3 6_Category Summary by LOB" xfId="22450"/>
    <cellStyle name="Normal 3 3 22 3 7" xfId="22451"/>
    <cellStyle name="Normal 3 3 22 3 7 2" xfId="22452"/>
    <cellStyle name="Normal 3 3 22 3 7_Category Summary by LOB" xfId="22453"/>
    <cellStyle name="Normal 3 3 22 3 8" xfId="22454"/>
    <cellStyle name="Normal 3 3 22 3 8 2" xfId="22455"/>
    <cellStyle name="Normal 3 3 22 3 8_Category Summary by LOB" xfId="22456"/>
    <cellStyle name="Normal 3 3 22 3 9" xfId="22457"/>
    <cellStyle name="Normal 3 3 22 3_Category Summary by LOB" xfId="22458"/>
    <cellStyle name="Normal 3 3 22 4" xfId="22459"/>
    <cellStyle name="Normal 3 3 22 4 2" xfId="22460"/>
    <cellStyle name="Normal 3 3 22 4_Category Summary by LOB" xfId="22461"/>
    <cellStyle name="Normal 3 3 22 5" xfId="22462"/>
    <cellStyle name="Normal 3 3 22 5 2" xfId="22463"/>
    <cellStyle name="Normal 3 3 22 5_Category Summary by LOB" xfId="22464"/>
    <cellStyle name="Normal 3 3 22 6" xfId="22465"/>
    <cellStyle name="Normal 3 3 22 6 2" xfId="22466"/>
    <cellStyle name="Normal 3 3 22 6_Category Summary by LOB" xfId="22467"/>
    <cellStyle name="Normal 3 3 22 7" xfId="22468"/>
    <cellStyle name="Normal 3 3 22 7 2" xfId="22469"/>
    <cellStyle name="Normal 3 3 22 7_Category Summary by LOB" xfId="22470"/>
    <cellStyle name="Normal 3 3 22 8" xfId="22471"/>
    <cellStyle name="Normal 3 3 22 8 2" xfId="22472"/>
    <cellStyle name="Normal 3 3 22 8_Category Summary by LOB" xfId="22473"/>
    <cellStyle name="Normal 3 3 22 9" xfId="22474"/>
    <cellStyle name="Normal 3 3 22 9 2" xfId="22475"/>
    <cellStyle name="Normal 3 3 22 9_Category Summary by LOB" xfId="22476"/>
    <cellStyle name="Normal 3 3 22_Category Summary by LOB" xfId="22477"/>
    <cellStyle name="Normal 3 3 220" xfId="22478"/>
    <cellStyle name="Normal 3 3 221" xfId="22479"/>
    <cellStyle name="Normal 3 3 222" xfId="22480"/>
    <cellStyle name="Normal 3 3 223" xfId="22481"/>
    <cellStyle name="Normal 3 3 224" xfId="22482"/>
    <cellStyle name="Normal 3 3 225" xfId="22483"/>
    <cellStyle name="Normal 3 3 226" xfId="22484"/>
    <cellStyle name="Normal 3 3 227" xfId="22485"/>
    <cellStyle name="Normal 3 3 228" xfId="22486"/>
    <cellStyle name="Normal 3 3 229" xfId="22487"/>
    <cellStyle name="Normal 3 3 23" xfId="22488"/>
    <cellStyle name="Normal 3 3 23 10" xfId="22489"/>
    <cellStyle name="Normal 3 3 23 10 2" xfId="22490"/>
    <cellStyle name="Normal 3 3 23 10_Category Summary by LOB" xfId="22491"/>
    <cellStyle name="Normal 3 3 23 11" xfId="22492"/>
    <cellStyle name="Normal 3 3 23 2" xfId="22493"/>
    <cellStyle name="Normal 3 3 23 2 2" xfId="22494"/>
    <cellStyle name="Normal 3 3 23 2 2 2" xfId="22495"/>
    <cellStyle name="Normal 3 3 23 2 2_Category Summary by LOB" xfId="22496"/>
    <cellStyle name="Normal 3 3 23 2 3" xfId="22497"/>
    <cellStyle name="Normal 3 3 23 2 3 2" xfId="22498"/>
    <cellStyle name="Normal 3 3 23 2 3_Category Summary by LOB" xfId="22499"/>
    <cellStyle name="Normal 3 3 23 2 4" xfId="22500"/>
    <cellStyle name="Normal 3 3 23 2 4 2" xfId="22501"/>
    <cellStyle name="Normal 3 3 23 2 4_Category Summary by LOB" xfId="22502"/>
    <cellStyle name="Normal 3 3 23 2 5" xfId="22503"/>
    <cellStyle name="Normal 3 3 23 2 5 2" xfId="22504"/>
    <cellStyle name="Normal 3 3 23 2 5_Category Summary by LOB" xfId="22505"/>
    <cellStyle name="Normal 3 3 23 2 6" xfId="22506"/>
    <cellStyle name="Normal 3 3 23 2 6 2" xfId="22507"/>
    <cellStyle name="Normal 3 3 23 2 6_Category Summary by LOB" xfId="22508"/>
    <cellStyle name="Normal 3 3 23 2 7" xfId="22509"/>
    <cellStyle name="Normal 3 3 23 2 7 2" xfId="22510"/>
    <cellStyle name="Normal 3 3 23 2 7_Category Summary by LOB" xfId="22511"/>
    <cellStyle name="Normal 3 3 23 2 8" xfId="22512"/>
    <cellStyle name="Normal 3 3 23 2 8 2" xfId="22513"/>
    <cellStyle name="Normal 3 3 23 2 8_Category Summary by LOB" xfId="22514"/>
    <cellStyle name="Normal 3 3 23 2 9" xfId="22515"/>
    <cellStyle name="Normal 3 3 23 2_Category Summary by LOB" xfId="22516"/>
    <cellStyle name="Normal 3 3 23 3" xfId="22517"/>
    <cellStyle name="Normal 3 3 23 3 2" xfId="22518"/>
    <cellStyle name="Normal 3 3 23 3 2 2" xfId="22519"/>
    <cellStyle name="Normal 3 3 23 3 2_Category Summary by LOB" xfId="22520"/>
    <cellStyle name="Normal 3 3 23 3 3" xfId="22521"/>
    <cellStyle name="Normal 3 3 23 3 3 2" xfId="22522"/>
    <cellStyle name="Normal 3 3 23 3 3_Category Summary by LOB" xfId="22523"/>
    <cellStyle name="Normal 3 3 23 3 4" xfId="22524"/>
    <cellStyle name="Normal 3 3 23 3 4 2" xfId="22525"/>
    <cellStyle name="Normal 3 3 23 3 4_Category Summary by LOB" xfId="22526"/>
    <cellStyle name="Normal 3 3 23 3 5" xfId="22527"/>
    <cellStyle name="Normal 3 3 23 3 5 2" xfId="22528"/>
    <cellStyle name="Normal 3 3 23 3 5_Category Summary by LOB" xfId="22529"/>
    <cellStyle name="Normal 3 3 23 3 6" xfId="22530"/>
    <cellStyle name="Normal 3 3 23 3 6 2" xfId="22531"/>
    <cellStyle name="Normal 3 3 23 3 6_Category Summary by LOB" xfId="22532"/>
    <cellStyle name="Normal 3 3 23 3 7" xfId="22533"/>
    <cellStyle name="Normal 3 3 23 3 7 2" xfId="22534"/>
    <cellStyle name="Normal 3 3 23 3 7_Category Summary by LOB" xfId="22535"/>
    <cellStyle name="Normal 3 3 23 3 8" xfId="22536"/>
    <cellStyle name="Normal 3 3 23 3 8 2" xfId="22537"/>
    <cellStyle name="Normal 3 3 23 3 8_Category Summary by LOB" xfId="22538"/>
    <cellStyle name="Normal 3 3 23 3 9" xfId="22539"/>
    <cellStyle name="Normal 3 3 23 3_Category Summary by LOB" xfId="22540"/>
    <cellStyle name="Normal 3 3 23 4" xfId="22541"/>
    <cellStyle name="Normal 3 3 23 4 2" xfId="22542"/>
    <cellStyle name="Normal 3 3 23 4_Category Summary by LOB" xfId="22543"/>
    <cellStyle name="Normal 3 3 23 5" xfId="22544"/>
    <cellStyle name="Normal 3 3 23 5 2" xfId="22545"/>
    <cellStyle name="Normal 3 3 23 5_Category Summary by LOB" xfId="22546"/>
    <cellStyle name="Normal 3 3 23 6" xfId="22547"/>
    <cellStyle name="Normal 3 3 23 6 2" xfId="22548"/>
    <cellStyle name="Normal 3 3 23 6_Category Summary by LOB" xfId="22549"/>
    <cellStyle name="Normal 3 3 23 7" xfId="22550"/>
    <cellStyle name="Normal 3 3 23 7 2" xfId="22551"/>
    <cellStyle name="Normal 3 3 23 7_Category Summary by LOB" xfId="22552"/>
    <cellStyle name="Normal 3 3 23 8" xfId="22553"/>
    <cellStyle name="Normal 3 3 23 8 2" xfId="22554"/>
    <cellStyle name="Normal 3 3 23 8_Category Summary by LOB" xfId="22555"/>
    <cellStyle name="Normal 3 3 23 9" xfId="22556"/>
    <cellStyle name="Normal 3 3 23 9 2" xfId="22557"/>
    <cellStyle name="Normal 3 3 23 9_Category Summary by LOB" xfId="22558"/>
    <cellStyle name="Normal 3 3 23_Category Summary by LOB" xfId="22559"/>
    <cellStyle name="Normal 3 3 230" xfId="22560"/>
    <cellStyle name="Normal 3 3 231" xfId="22561"/>
    <cellStyle name="Normal 3 3 232" xfId="22562"/>
    <cellStyle name="Normal 3 3 233" xfId="22563"/>
    <cellStyle name="Normal 3 3 234" xfId="22564"/>
    <cellStyle name="Normal 3 3 235" xfId="22565"/>
    <cellStyle name="Normal 3 3 236" xfId="22566"/>
    <cellStyle name="Normal 3 3 237" xfId="22567"/>
    <cellStyle name="Normal 3 3 238" xfId="22568"/>
    <cellStyle name="Normal 3 3 239" xfId="22569"/>
    <cellStyle name="Normal 3 3 24" xfId="22570"/>
    <cellStyle name="Normal 3 3 24 10" xfId="22571"/>
    <cellStyle name="Normal 3 3 24 10 2" xfId="22572"/>
    <cellStyle name="Normal 3 3 24 10_Category Summary by LOB" xfId="22573"/>
    <cellStyle name="Normal 3 3 24 11" xfId="22574"/>
    <cellStyle name="Normal 3 3 24 2" xfId="22575"/>
    <cellStyle name="Normal 3 3 24 2 2" xfId="22576"/>
    <cellStyle name="Normal 3 3 24 2 2 2" xfId="22577"/>
    <cellStyle name="Normal 3 3 24 2 2_Category Summary by LOB" xfId="22578"/>
    <cellStyle name="Normal 3 3 24 2 3" xfId="22579"/>
    <cellStyle name="Normal 3 3 24 2 3 2" xfId="22580"/>
    <cellStyle name="Normal 3 3 24 2 3_Category Summary by LOB" xfId="22581"/>
    <cellStyle name="Normal 3 3 24 2 4" xfId="22582"/>
    <cellStyle name="Normal 3 3 24 2 4 2" xfId="22583"/>
    <cellStyle name="Normal 3 3 24 2 4_Category Summary by LOB" xfId="22584"/>
    <cellStyle name="Normal 3 3 24 2 5" xfId="22585"/>
    <cellStyle name="Normal 3 3 24 2 5 2" xfId="22586"/>
    <cellStyle name="Normal 3 3 24 2 5_Category Summary by LOB" xfId="22587"/>
    <cellStyle name="Normal 3 3 24 2 6" xfId="22588"/>
    <cellStyle name="Normal 3 3 24 2 6 2" xfId="22589"/>
    <cellStyle name="Normal 3 3 24 2 6_Category Summary by LOB" xfId="22590"/>
    <cellStyle name="Normal 3 3 24 2 7" xfId="22591"/>
    <cellStyle name="Normal 3 3 24 2 7 2" xfId="22592"/>
    <cellStyle name="Normal 3 3 24 2 7_Category Summary by LOB" xfId="22593"/>
    <cellStyle name="Normal 3 3 24 2 8" xfId="22594"/>
    <cellStyle name="Normal 3 3 24 2 8 2" xfId="22595"/>
    <cellStyle name="Normal 3 3 24 2 8_Category Summary by LOB" xfId="22596"/>
    <cellStyle name="Normal 3 3 24 2 9" xfId="22597"/>
    <cellStyle name="Normal 3 3 24 2_Category Summary by LOB" xfId="22598"/>
    <cellStyle name="Normal 3 3 24 3" xfId="22599"/>
    <cellStyle name="Normal 3 3 24 3 2" xfId="22600"/>
    <cellStyle name="Normal 3 3 24 3 2 2" xfId="22601"/>
    <cellStyle name="Normal 3 3 24 3 2_Category Summary by LOB" xfId="22602"/>
    <cellStyle name="Normal 3 3 24 3 3" xfId="22603"/>
    <cellStyle name="Normal 3 3 24 3 3 2" xfId="22604"/>
    <cellStyle name="Normal 3 3 24 3 3_Category Summary by LOB" xfId="22605"/>
    <cellStyle name="Normal 3 3 24 3 4" xfId="22606"/>
    <cellStyle name="Normal 3 3 24 3 4 2" xfId="22607"/>
    <cellStyle name="Normal 3 3 24 3 4_Category Summary by LOB" xfId="22608"/>
    <cellStyle name="Normal 3 3 24 3 5" xfId="22609"/>
    <cellStyle name="Normal 3 3 24 3 5 2" xfId="22610"/>
    <cellStyle name="Normal 3 3 24 3 5_Category Summary by LOB" xfId="22611"/>
    <cellStyle name="Normal 3 3 24 3 6" xfId="22612"/>
    <cellStyle name="Normal 3 3 24 3 6 2" xfId="22613"/>
    <cellStyle name="Normal 3 3 24 3 6_Category Summary by LOB" xfId="22614"/>
    <cellStyle name="Normal 3 3 24 3 7" xfId="22615"/>
    <cellStyle name="Normal 3 3 24 3 7 2" xfId="22616"/>
    <cellStyle name="Normal 3 3 24 3 7_Category Summary by LOB" xfId="22617"/>
    <cellStyle name="Normal 3 3 24 3 8" xfId="22618"/>
    <cellStyle name="Normal 3 3 24 3 8 2" xfId="22619"/>
    <cellStyle name="Normal 3 3 24 3 8_Category Summary by LOB" xfId="22620"/>
    <cellStyle name="Normal 3 3 24 3 9" xfId="22621"/>
    <cellStyle name="Normal 3 3 24 3_Category Summary by LOB" xfId="22622"/>
    <cellStyle name="Normal 3 3 24 4" xfId="22623"/>
    <cellStyle name="Normal 3 3 24 4 2" xfId="22624"/>
    <cellStyle name="Normal 3 3 24 4_Category Summary by LOB" xfId="22625"/>
    <cellStyle name="Normal 3 3 24 5" xfId="22626"/>
    <cellStyle name="Normal 3 3 24 5 2" xfId="22627"/>
    <cellStyle name="Normal 3 3 24 5_Category Summary by LOB" xfId="22628"/>
    <cellStyle name="Normal 3 3 24 6" xfId="22629"/>
    <cellStyle name="Normal 3 3 24 6 2" xfId="22630"/>
    <cellStyle name="Normal 3 3 24 6_Category Summary by LOB" xfId="22631"/>
    <cellStyle name="Normal 3 3 24 7" xfId="22632"/>
    <cellStyle name="Normal 3 3 24 7 2" xfId="22633"/>
    <cellStyle name="Normal 3 3 24 7_Category Summary by LOB" xfId="22634"/>
    <cellStyle name="Normal 3 3 24 8" xfId="22635"/>
    <cellStyle name="Normal 3 3 24 8 2" xfId="22636"/>
    <cellStyle name="Normal 3 3 24 8_Category Summary by LOB" xfId="22637"/>
    <cellStyle name="Normal 3 3 24 9" xfId="22638"/>
    <cellStyle name="Normal 3 3 24 9 2" xfId="22639"/>
    <cellStyle name="Normal 3 3 24 9_Category Summary by LOB" xfId="22640"/>
    <cellStyle name="Normal 3 3 24_Category Summary by LOB" xfId="22641"/>
    <cellStyle name="Normal 3 3 240" xfId="22642"/>
    <cellStyle name="Normal 3 3 241" xfId="22643"/>
    <cellStyle name="Normal 3 3 242" xfId="22644"/>
    <cellStyle name="Normal 3 3 243" xfId="22645"/>
    <cellStyle name="Normal 3 3 244" xfId="22646"/>
    <cellStyle name="Normal 3 3 245" xfId="22647"/>
    <cellStyle name="Normal 3 3 246" xfId="22648"/>
    <cellStyle name="Normal 3 3 247" xfId="22649"/>
    <cellStyle name="Normal 3 3 248" xfId="22650"/>
    <cellStyle name="Normal 3 3 249" xfId="22651"/>
    <cellStyle name="Normal 3 3 25" xfId="22652"/>
    <cellStyle name="Normal 3 3 25 10" xfId="22653"/>
    <cellStyle name="Normal 3 3 25 10 2" xfId="22654"/>
    <cellStyle name="Normal 3 3 25 10_Category Summary by LOB" xfId="22655"/>
    <cellStyle name="Normal 3 3 25 11" xfId="22656"/>
    <cellStyle name="Normal 3 3 25 2" xfId="22657"/>
    <cellStyle name="Normal 3 3 25 2 2" xfId="22658"/>
    <cellStyle name="Normal 3 3 25 2 2 2" xfId="22659"/>
    <cellStyle name="Normal 3 3 25 2 2_Category Summary by LOB" xfId="22660"/>
    <cellStyle name="Normal 3 3 25 2 3" xfId="22661"/>
    <cellStyle name="Normal 3 3 25 2 3 2" xfId="22662"/>
    <cellStyle name="Normal 3 3 25 2 3_Category Summary by LOB" xfId="22663"/>
    <cellStyle name="Normal 3 3 25 2 4" xfId="22664"/>
    <cellStyle name="Normal 3 3 25 2 4 2" xfId="22665"/>
    <cellStyle name="Normal 3 3 25 2 4_Category Summary by LOB" xfId="22666"/>
    <cellStyle name="Normal 3 3 25 2 5" xfId="22667"/>
    <cellStyle name="Normal 3 3 25 2 5 2" xfId="22668"/>
    <cellStyle name="Normal 3 3 25 2 5_Category Summary by LOB" xfId="22669"/>
    <cellStyle name="Normal 3 3 25 2 6" xfId="22670"/>
    <cellStyle name="Normal 3 3 25 2 6 2" xfId="22671"/>
    <cellStyle name="Normal 3 3 25 2 6_Category Summary by LOB" xfId="22672"/>
    <cellStyle name="Normal 3 3 25 2 7" xfId="22673"/>
    <cellStyle name="Normal 3 3 25 2 7 2" xfId="22674"/>
    <cellStyle name="Normal 3 3 25 2 7_Category Summary by LOB" xfId="22675"/>
    <cellStyle name="Normal 3 3 25 2 8" xfId="22676"/>
    <cellStyle name="Normal 3 3 25 2 8 2" xfId="22677"/>
    <cellStyle name="Normal 3 3 25 2 8_Category Summary by LOB" xfId="22678"/>
    <cellStyle name="Normal 3 3 25 2 9" xfId="22679"/>
    <cellStyle name="Normal 3 3 25 2_Category Summary by LOB" xfId="22680"/>
    <cellStyle name="Normal 3 3 25 3" xfId="22681"/>
    <cellStyle name="Normal 3 3 25 3 2" xfId="22682"/>
    <cellStyle name="Normal 3 3 25 3 2 2" xfId="22683"/>
    <cellStyle name="Normal 3 3 25 3 2_Category Summary by LOB" xfId="22684"/>
    <cellStyle name="Normal 3 3 25 3 3" xfId="22685"/>
    <cellStyle name="Normal 3 3 25 3 3 2" xfId="22686"/>
    <cellStyle name="Normal 3 3 25 3 3_Category Summary by LOB" xfId="22687"/>
    <cellStyle name="Normal 3 3 25 3 4" xfId="22688"/>
    <cellStyle name="Normal 3 3 25 3 4 2" xfId="22689"/>
    <cellStyle name="Normal 3 3 25 3 4_Category Summary by LOB" xfId="22690"/>
    <cellStyle name="Normal 3 3 25 3 5" xfId="22691"/>
    <cellStyle name="Normal 3 3 25 3 5 2" xfId="22692"/>
    <cellStyle name="Normal 3 3 25 3 5_Category Summary by LOB" xfId="22693"/>
    <cellStyle name="Normal 3 3 25 3 6" xfId="22694"/>
    <cellStyle name="Normal 3 3 25 3 6 2" xfId="22695"/>
    <cellStyle name="Normal 3 3 25 3 6_Category Summary by LOB" xfId="22696"/>
    <cellStyle name="Normal 3 3 25 3 7" xfId="22697"/>
    <cellStyle name="Normal 3 3 25 3 7 2" xfId="22698"/>
    <cellStyle name="Normal 3 3 25 3 7_Category Summary by LOB" xfId="22699"/>
    <cellStyle name="Normal 3 3 25 3 8" xfId="22700"/>
    <cellStyle name="Normal 3 3 25 3 8 2" xfId="22701"/>
    <cellStyle name="Normal 3 3 25 3 8_Category Summary by LOB" xfId="22702"/>
    <cellStyle name="Normal 3 3 25 3 9" xfId="22703"/>
    <cellStyle name="Normal 3 3 25 3_Category Summary by LOB" xfId="22704"/>
    <cellStyle name="Normal 3 3 25 4" xfId="22705"/>
    <cellStyle name="Normal 3 3 25 4 2" xfId="22706"/>
    <cellStyle name="Normal 3 3 25 4_Category Summary by LOB" xfId="22707"/>
    <cellStyle name="Normal 3 3 25 5" xfId="22708"/>
    <cellStyle name="Normal 3 3 25 5 2" xfId="22709"/>
    <cellStyle name="Normal 3 3 25 5_Category Summary by LOB" xfId="22710"/>
    <cellStyle name="Normal 3 3 25 6" xfId="22711"/>
    <cellStyle name="Normal 3 3 25 6 2" xfId="22712"/>
    <cellStyle name="Normal 3 3 25 6_Category Summary by LOB" xfId="22713"/>
    <cellStyle name="Normal 3 3 25 7" xfId="22714"/>
    <cellStyle name="Normal 3 3 25 7 2" xfId="22715"/>
    <cellStyle name="Normal 3 3 25 7_Category Summary by LOB" xfId="22716"/>
    <cellStyle name="Normal 3 3 25 8" xfId="22717"/>
    <cellStyle name="Normal 3 3 25 8 2" xfId="22718"/>
    <cellStyle name="Normal 3 3 25 8_Category Summary by LOB" xfId="22719"/>
    <cellStyle name="Normal 3 3 25 9" xfId="22720"/>
    <cellStyle name="Normal 3 3 25 9 2" xfId="22721"/>
    <cellStyle name="Normal 3 3 25 9_Category Summary by LOB" xfId="22722"/>
    <cellStyle name="Normal 3 3 25_Category Summary by LOB" xfId="22723"/>
    <cellStyle name="Normal 3 3 250" xfId="22724"/>
    <cellStyle name="Normal 3 3 251" xfId="22725"/>
    <cellStyle name="Normal 3 3 252" xfId="22726"/>
    <cellStyle name="Normal 3 3 253" xfId="22727"/>
    <cellStyle name="Normal 3 3 254" xfId="22728"/>
    <cellStyle name="Normal 3 3 255" xfId="22729"/>
    <cellStyle name="Normal 3 3 256" xfId="22730"/>
    <cellStyle name="Normal 3 3 257" xfId="22731"/>
    <cellStyle name="Normal 3 3 258" xfId="22732"/>
    <cellStyle name="Normal 3 3 259" xfId="22733"/>
    <cellStyle name="Normal 3 3 26" xfId="22734"/>
    <cellStyle name="Normal 3 3 26 2" xfId="22735"/>
    <cellStyle name="Normal 3 3 26 2 2" xfId="22736"/>
    <cellStyle name="Normal 3 3 26 2_Category Summary by LOB" xfId="22737"/>
    <cellStyle name="Normal 3 3 26 3" xfId="22738"/>
    <cellStyle name="Normal 3 3 26 3 2" xfId="22739"/>
    <cellStyle name="Normal 3 3 26 3_Category Summary by LOB" xfId="22740"/>
    <cellStyle name="Normal 3 3 26 4" xfId="22741"/>
    <cellStyle name="Normal 3 3 26 4 2" xfId="22742"/>
    <cellStyle name="Normal 3 3 26 4_Category Summary by LOB" xfId="22743"/>
    <cellStyle name="Normal 3 3 26 5" xfId="22744"/>
    <cellStyle name="Normal 3 3 26 5 2" xfId="22745"/>
    <cellStyle name="Normal 3 3 26 5_Category Summary by LOB" xfId="22746"/>
    <cellStyle name="Normal 3 3 26 6" xfId="22747"/>
    <cellStyle name="Normal 3 3 26 6 2" xfId="22748"/>
    <cellStyle name="Normal 3 3 26 6_Category Summary by LOB" xfId="22749"/>
    <cellStyle name="Normal 3 3 26 7" xfId="22750"/>
    <cellStyle name="Normal 3 3 26 7 2" xfId="22751"/>
    <cellStyle name="Normal 3 3 26 7_Category Summary by LOB" xfId="22752"/>
    <cellStyle name="Normal 3 3 26 8" xfId="22753"/>
    <cellStyle name="Normal 3 3 26 8 2" xfId="22754"/>
    <cellStyle name="Normal 3 3 26 8_Category Summary by LOB" xfId="22755"/>
    <cellStyle name="Normal 3 3 26 9" xfId="22756"/>
    <cellStyle name="Normal 3 3 26_Category Summary by LOB" xfId="22757"/>
    <cellStyle name="Normal 3 3 260" xfId="22758"/>
    <cellStyle name="Normal 3 3 261" xfId="22759"/>
    <cellStyle name="Normal 3 3 262" xfId="22760"/>
    <cellStyle name="Normal 3 3 263" xfId="22761"/>
    <cellStyle name="Normal 3 3 264" xfId="22762"/>
    <cellStyle name="Normal 3 3 265" xfId="22763"/>
    <cellStyle name="Normal 3 3 266" xfId="22764"/>
    <cellStyle name="Normal 3 3 267" xfId="22765"/>
    <cellStyle name="Normal 3 3 268" xfId="22766"/>
    <cellStyle name="Normal 3 3 269" xfId="22767"/>
    <cellStyle name="Normal 3 3 27" xfId="22768"/>
    <cellStyle name="Normal 3 3 27 2" xfId="22769"/>
    <cellStyle name="Normal 3 3 27 2 2" xfId="22770"/>
    <cellStyle name="Normal 3 3 27 2_Category Summary by LOB" xfId="22771"/>
    <cellStyle name="Normal 3 3 27 3" xfId="22772"/>
    <cellStyle name="Normal 3 3 27 3 2" xfId="22773"/>
    <cellStyle name="Normal 3 3 27 3_Category Summary by LOB" xfId="22774"/>
    <cellStyle name="Normal 3 3 27 4" xfId="22775"/>
    <cellStyle name="Normal 3 3 27 4 2" xfId="22776"/>
    <cellStyle name="Normal 3 3 27 4_Category Summary by LOB" xfId="22777"/>
    <cellStyle name="Normal 3 3 27 5" xfId="22778"/>
    <cellStyle name="Normal 3 3 27 5 2" xfId="22779"/>
    <cellStyle name="Normal 3 3 27 5_Category Summary by LOB" xfId="22780"/>
    <cellStyle name="Normal 3 3 27 6" xfId="22781"/>
    <cellStyle name="Normal 3 3 27 6 2" xfId="22782"/>
    <cellStyle name="Normal 3 3 27 6_Category Summary by LOB" xfId="22783"/>
    <cellStyle name="Normal 3 3 27 7" xfId="22784"/>
    <cellStyle name="Normal 3 3 27 7 2" xfId="22785"/>
    <cellStyle name="Normal 3 3 27 7_Category Summary by LOB" xfId="22786"/>
    <cellStyle name="Normal 3 3 27 8" xfId="22787"/>
    <cellStyle name="Normal 3 3 27 8 2" xfId="22788"/>
    <cellStyle name="Normal 3 3 27 8_Category Summary by LOB" xfId="22789"/>
    <cellStyle name="Normal 3 3 27 9" xfId="22790"/>
    <cellStyle name="Normal 3 3 27_Category Summary by LOB" xfId="22791"/>
    <cellStyle name="Normal 3 3 270" xfId="22792"/>
    <cellStyle name="Normal 3 3 28" xfId="22793"/>
    <cellStyle name="Normal 3 3 28 2" xfId="22794"/>
    <cellStyle name="Normal 3 3 28 2 2" xfId="22795"/>
    <cellStyle name="Normal 3 3 28 2_Category Summary by LOB" xfId="22796"/>
    <cellStyle name="Normal 3 3 28 3" xfId="22797"/>
    <cellStyle name="Normal 3 3 28 3 2" xfId="22798"/>
    <cellStyle name="Normal 3 3 28 3_Category Summary by LOB" xfId="22799"/>
    <cellStyle name="Normal 3 3 28 4" xfId="22800"/>
    <cellStyle name="Normal 3 3 28 4 2" xfId="22801"/>
    <cellStyle name="Normal 3 3 28 4_Category Summary by LOB" xfId="22802"/>
    <cellStyle name="Normal 3 3 28 5" xfId="22803"/>
    <cellStyle name="Normal 3 3 28 5 2" xfId="22804"/>
    <cellStyle name="Normal 3 3 28 5_Category Summary by LOB" xfId="22805"/>
    <cellStyle name="Normal 3 3 28 6" xfId="22806"/>
    <cellStyle name="Normal 3 3 28 6 2" xfId="22807"/>
    <cellStyle name="Normal 3 3 28 6_Category Summary by LOB" xfId="22808"/>
    <cellStyle name="Normal 3 3 28 7" xfId="22809"/>
    <cellStyle name="Normal 3 3 28 7 2" xfId="22810"/>
    <cellStyle name="Normal 3 3 28 7_Category Summary by LOB" xfId="22811"/>
    <cellStyle name="Normal 3 3 28 8" xfId="22812"/>
    <cellStyle name="Normal 3 3 28 8 2" xfId="22813"/>
    <cellStyle name="Normal 3 3 28 8_Category Summary by LOB" xfId="22814"/>
    <cellStyle name="Normal 3 3 28 9" xfId="22815"/>
    <cellStyle name="Normal 3 3 28_Category Summary by LOB" xfId="22816"/>
    <cellStyle name="Normal 3 3 29" xfId="22817"/>
    <cellStyle name="Normal 3 3 29 2" xfId="22818"/>
    <cellStyle name="Normal 3 3 29 2 2" xfId="22819"/>
    <cellStyle name="Normal 3 3 29 2_Category Summary by LOB" xfId="22820"/>
    <cellStyle name="Normal 3 3 29 3" xfId="22821"/>
    <cellStyle name="Normal 3 3 29 3 2" xfId="22822"/>
    <cellStyle name="Normal 3 3 29 3_Category Summary by LOB" xfId="22823"/>
    <cellStyle name="Normal 3 3 29 4" xfId="22824"/>
    <cellStyle name="Normal 3 3 29 4 2" xfId="22825"/>
    <cellStyle name="Normal 3 3 29 4_Category Summary by LOB" xfId="22826"/>
    <cellStyle name="Normal 3 3 29 5" xfId="22827"/>
    <cellStyle name="Normal 3 3 29 5 2" xfId="22828"/>
    <cellStyle name="Normal 3 3 29 5_Category Summary by LOB" xfId="22829"/>
    <cellStyle name="Normal 3 3 29 6" xfId="22830"/>
    <cellStyle name="Normal 3 3 29 6 2" xfId="22831"/>
    <cellStyle name="Normal 3 3 29 6_Category Summary by LOB" xfId="22832"/>
    <cellStyle name="Normal 3 3 29 7" xfId="22833"/>
    <cellStyle name="Normal 3 3 29 7 2" xfId="22834"/>
    <cellStyle name="Normal 3 3 29 7_Category Summary by LOB" xfId="22835"/>
    <cellStyle name="Normal 3 3 29 8" xfId="22836"/>
    <cellStyle name="Normal 3 3 29 8 2" xfId="22837"/>
    <cellStyle name="Normal 3 3 29 8_Category Summary by LOB" xfId="22838"/>
    <cellStyle name="Normal 3 3 29 9" xfId="22839"/>
    <cellStyle name="Normal 3 3 29_Category Summary by LOB" xfId="22840"/>
    <cellStyle name="Normal 3 3 3" xfId="22841"/>
    <cellStyle name="Normal 3 3 3 10" xfId="22842"/>
    <cellStyle name="Normal 3 3 3 10 10" xfId="22843"/>
    <cellStyle name="Normal 3 3 3 10 10 2" xfId="22844"/>
    <cellStyle name="Normal 3 3 3 10 10_Category Summary by LOB" xfId="22845"/>
    <cellStyle name="Normal 3 3 3 10 11" xfId="22846"/>
    <cellStyle name="Normal 3 3 3 10 2" xfId="22847"/>
    <cellStyle name="Normal 3 3 3 10 2 2" xfId="22848"/>
    <cellStyle name="Normal 3 3 3 10 2 2 2" xfId="22849"/>
    <cellStyle name="Normal 3 3 3 10 2 2_Category Summary by LOB" xfId="22850"/>
    <cellStyle name="Normal 3 3 3 10 2 3" xfId="22851"/>
    <cellStyle name="Normal 3 3 3 10 2 3 2" xfId="22852"/>
    <cellStyle name="Normal 3 3 3 10 2 3_Category Summary by LOB" xfId="22853"/>
    <cellStyle name="Normal 3 3 3 10 2 4" xfId="22854"/>
    <cellStyle name="Normal 3 3 3 10 2 4 2" xfId="22855"/>
    <cellStyle name="Normal 3 3 3 10 2 4_Category Summary by LOB" xfId="22856"/>
    <cellStyle name="Normal 3 3 3 10 2 5" xfId="22857"/>
    <cellStyle name="Normal 3 3 3 10 2 5 2" xfId="22858"/>
    <cellStyle name="Normal 3 3 3 10 2 5_Category Summary by LOB" xfId="22859"/>
    <cellStyle name="Normal 3 3 3 10 2 6" xfId="22860"/>
    <cellStyle name="Normal 3 3 3 10 2 6 2" xfId="22861"/>
    <cellStyle name="Normal 3 3 3 10 2 6_Category Summary by LOB" xfId="22862"/>
    <cellStyle name="Normal 3 3 3 10 2 7" xfId="22863"/>
    <cellStyle name="Normal 3 3 3 10 2 7 2" xfId="22864"/>
    <cellStyle name="Normal 3 3 3 10 2 7_Category Summary by LOB" xfId="22865"/>
    <cellStyle name="Normal 3 3 3 10 2 8" xfId="22866"/>
    <cellStyle name="Normal 3 3 3 10 2 8 2" xfId="22867"/>
    <cellStyle name="Normal 3 3 3 10 2 8_Category Summary by LOB" xfId="22868"/>
    <cellStyle name="Normal 3 3 3 10 2 9" xfId="22869"/>
    <cellStyle name="Normal 3 3 3 10 2_Category Summary by LOB" xfId="22870"/>
    <cellStyle name="Normal 3 3 3 10 3" xfId="22871"/>
    <cellStyle name="Normal 3 3 3 10 3 2" xfId="22872"/>
    <cellStyle name="Normal 3 3 3 10 3 2 2" xfId="22873"/>
    <cellStyle name="Normal 3 3 3 10 3 2_Category Summary by LOB" xfId="22874"/>
    <cellStyle name="Normal 3 3 3 10 3 3" xfId="22875"/>
    <cellStyle name="Normal 3 3 3 10 3 3 2" xfId="22876"/>
    <cellStyle name="Normal 3 3 3 10 3 3_Category Summary by LOB" xfId="22877"/>
    <cellStyle name="Normal 3 3 3 10 3 4" xfId="22878"/>
    <cellStyle name="Normal 3 3 3 10 3 4 2" xfId="22879"/>
    <cellStyle name="Normal 3 3 3 10 3 4_Category Summary by LOB" xfId="22880"/>
    <cellStyle name="Normal 3 3 3 10 3 5" xfId="22881"/>
    <cellStyle name="Normal 3 3 3 10 3 5 2" xfId="22882"/>
    <cellStyle name="Normal 3 3 3 10 3 5_Category Summary by LOB" xfId="22883"/>
    <cellStyle name="Normal 3 3 3 10 3 6" xfId="22884"/>
    <cellStyle name="Normal 3 3 3 10 3 6 2" xfId="22885"/>
    <cellStyle name="Normal 3 3 3 10 3 6_Category Summary by LOB" xfId="22886"/>
    <cellStyle name="Normal 3 3 3 10 3 7" xfId="22887"/>
    <cellStyle name="Normal 3 3 3 10 3 7 2" xfId="22888"/>
    <cellStyle name="Normal 3 3 3 10 3 7_Category Summary by LOB" xfId="22889"/>
    <cellStyle name="Normal 3 3 3 10 3 8" xfId="22890"/>
    <cellStyle name="Normal 3 3 3 10 3 8 2" xfId="22891"/>
    <cellStyle name="Normal 3 3 3 10 3 8_Category Summary by LOB" xfId="22892"/>
    <cellStyle name="Normal 3 3 3 10 3 9" xfId="22893"/>
    <cellStyle name="Normal 3 3 3 10 3_Category Summary by LOB" xfId="22894"/>
    <cellStyle name="Normal 3 3 3 10 4" xfId="22895"/>
    <cellStyle name="Normal 3 3 3 10 4 2" xfId="22896"/>
    <cellStyle name="Normal 3 3 3 10 4_Category Summary by LOB" xfId="22897"/>
    <cellStyle name="Normal 3 3 3 10 5" xfId="22898"/>
    <cellStyle name="Normal 3 3 3 10 5 2" xfId="22899"/>
    <cellStyle name="Normal 3 3 3 10 5_Category Summary by LOB" xfId="22900"/>
    <cellStyle name="Normal 3 3 3 10 6" xfId="22901"/>
    <cellStyle name="Normal 3 3 3 10 6 2" xfId="22902"/>
    <cellStyle name="Normal 3 3 3 10 6_Category Summary by LOB" xfId="22903"/>
    <cellStyle name="Normal 3 3 3 10 7" xfId="22904"/>
    <cellStyle name="Normal 3 3 3 10 7 2" xfId="22905"/>
    <cellStyle name="Normal 3 3 3 10 7_Category Summary by LOB" xfId="22906"/>
    <cellStyle name="Normal 3 3 3 10 8" xfId="22907"/>
    <cellStyle name="Normal 3 3 3 10 8 2" xfId="22908"/>
    <cellStyle name="Normal 3 3 3 10 8_Category Summary by LOB" xfId="22909"/>
    <cellStyle name="Normal 3 3 3 10 9" xfId="22910"/>
    <cellStyle name="Normal 3 3 3 10 9 2" xfId="22911"/>
    <cellStyle name="Normal 3 3 3 10 9_Category Summary by LOB" xfId="22912"/>
    <cellStyle name="Normal 3 3 3 10_Category Summary by LOB" xfId="22913"/>
    <cellStyle name="Normal 3 3 3 11" xfId="22914"/>
    <cellStyle name="Normal 3 3 3 11 10" xfId="22915"/>
    <cellStyle name="Normal 3 3 3 11 10 2" xfId="22916"/>
    <cellStyle name="Normal 3 3 3 11 10_Category Summary by LOB" xfId="22917"/>
    <cellStyle name="Normal 3 3 3 11 11" xfId="22918"/>
    <cellStyle name="Normal 3 3 3 11 2" xfId="22919"/>
    <cellStyle name="Normal 3 3 3 11 2 2" xfId="22920"/>
    <cellStyle name="Normal 3 3 3 11 2 2 2" xfId="22921"/>
    <cellStyle name="Normal 3 3 3 11 2 2_Category Summary by LOB" xfId="22922"/>
    <cellStyle name="Normal 3 3 3 11 2 3" xfId="22923"/>
    <cellStyle name="Normal 3 3 3 11 2 3 2" xfId="22924"/>
    <cellStyle name="Normal 3 3 3 11 2 3_Category Summary by LOB" xfId="22925"/>
    <cellStyle name="Normal 3 3 3 11 2 4" xfId="22926"/>
    <cellStyle name="Normal 3 3 3 11 2 4 2" xfId="22927"/>
    <cellStyle name="Normal 3 3 3 11 2 4_Category Summary by LOB" xfId="22928"/>
    <cellStyle name="Normal 3 3 3 11 2 5" xfId="22929"/>
    <cellStyle name="Normal 3 3 3 11 2 5 2" xfId="22930"/>
    <cellStyle name="Normal 3 3 3 11 2 5_Category Summary by LOB" xfId="22931"/>
    <cellStyle name="Normal 3 3 3 11 2 6" xfId="22932"/>
    <cellStyle name="Normal 3 3 3 11 2 6 2" xfId="22933"/>
    <cellStyle name="Normal 3 3 3 11 2 6_Category Summary by LOB" xfId="22934"/>
    <cellStyle name="Normal 3 3 3 11 2 7" xfId="22935"/>
    <cellStyle name="Normal 3 3 3 11 2 7 2" xfId="22936"/>
    <cellStyle name="Normal 3 3 3 11 2 7_Category Summary by LOB" xfId="22937"/>
    <cellStyle name="Normal 3 3 3 11 2 8" xfId="22938"/>
    <cellStyle name="Normal 3 3 3 11 2 8 2" xfId="22939"/>
    <cellStyle name="Normal 3 3 3 11 2 8_Category Summary by LOB" xfId="22940"/>
    <cellStyle name="Normal 3 3 3 11 2 9" xfId="22941"/>
    <cellStyle name="Normal 3 3 3 11 2_Category Summary by LOB" xfId="22942"/>
    <cellStyle name="Normal 3 3 3 11 3" xfId="22943"/>
    <cellStyle name="Normal 3 3 3 11 3 2" xfId="22944"/>
    <cellStyle name="Normal 3 3 3 11 3 2 2" xfId="22945"/>
    <cellStyle name="Normal 3 3 3 11 3 2_Category Summary by LOB" xfId="22946"/>
    <cellStyle name="Normal 3 3 3 11 3 3" xfId="22947"/>
    <cellStyle name="Normal 3 3 3 11 3 3 2" xfId="22948"/>
    <cellStyle name="Normal 3 3 3 11 3 3_Category Summary by LOB" xfId="22949"/>
    <cellStyle name="Normal 3 3 3 11 3 4" xfId="22950"/>
    <cellStyle name="Normal 3 3 3 11 3 4 2" xfId="22951"/>
    <cellStyle name="Normal 3 3 3 11 3 4_Category Summary by LOB" xfId="22952"/>
    <cellStyle name="Normal 3 3 3 11 3 5" xfId="22953"/>
    <cellStyle name="Normal 3 3 3 11 3 5 2" xfId="22954"/>
    <cellStyle name="Normal 3 3 3 11 3 5_Category Summary by LOB" xfId="22955"/>
    <cellStyle name="Normal 3 3 3 11 3 6" xfId="22956"/>
    <cellStyle name="Normal 3 3 3 11 3 6 2" xfId="22957"/>
    <cellStyle name="Normal 3 3 3 11 3 6_Category Summary by LOB" xfId="22958"/>
    <cellStyle name="Normal 3 3 3 11 3 7" xfId="22959"/>
    <cellStyle name="Normal 3 3 3 11 3 7 2" xfId="22960"/>
    <cellStyle name="Normal 3 3 3 11 3 7_Category Summary by LOB" xfId="22961"/>
    <cellStyle name="Normal 3 3 3 11 3 8" xfId="22962"/>
    <cellStyle name="Normal 3 3 3 11 3 8 2" xfId="22963"/>
    <cellStyle name="Normal 3 3 3 11 3 8_Category Summary by LOB" xfId="22964"/>
    <cellStyle name="Normal 3 3 3 11 3 9" xfId="22965"/>
    <cellStyle name="Normal 3 3 3 11 3_Category Summary by LOB" xfId="22966"/>
    <cellStyle name="Normal 3 3 3 11 4" xfId="22967"/>
    <cellStyle name="Normal 3 3 3 11 4 2" xfId="22968"/>
    <cellStyle name="Normal 3 3 3 11 4_Category Summary by LOB" xfId="22969"/>
    <cellStyle name="Normal 3 3 3 11 5" xfId="22970"/>
    <cellStyle name="Normal 3 3 3 11 5 2" xfId="22971"/>
    <cellStyle name="Normal 3 3 3 11 5_Category Summary by LOB" xfId="22972"/>
    <cellStyle name="Normal 3 3 3 11 6" xfId="22973"/>
    <cellStyle name="Normal 3 3 3 11 6 2" xfId="22974"/>
    <cellStyle name="Normal 3 3 3 11 6_Category Summary by LOB" xfId="22975"/>
    <cellStyle name="Normal 3 3 3 11 7" xfId="22976"/>
    <cellStyle name="Normal 3 3 3 11 7 2" xfId="22977"/>
    <cellStyle name="Normal 3 3 3 11 7_Category Summary by LOB" xfId="22978"/>
    <cellStyle name="Normal 3 3 3 11 8" xfId="22979"/>
    <cellStyle name="Normal 3 3 3 11 8 2" xfId="22980"/>
    <cellStyle name="Normal 3 3 3 11 8_Category Summary by LOB" xfId="22981"/>
    <cellStyle name="Normal 3 3 3 11 9" xfId="22982"/>
    <cellStyle name="Normal 3 3 3 11 9 2" xfId="22983"/>
    <cellStyle name="Normal 3 3 3 11 9_Category Summary by LOB" xfId="22984"/>
    <cellStyle name="Normal 3 3 3 11_Category Summary by LOB" xfId="22985"/>
    <cellStyle name="Normal 3 3 3 12" xfId="22986"/>
    <cellStyle name="Normal 3 3 3 12 10" xfId="22987"/>
    <cellStyle name="Normal 3 3 3 12 10 2" xfId="22988"/>
    <cellStyle name="Normal 3 3 3 12 10_Category Summary by LOB" xfId="22989"/>
    <cellStyle name="Normal 3 3 3 12 11" xfId="22990"/>
    <cellStyle name="Normal 3 3 3 12 2" xfId="22991"/>
    <cellStyle name="Normal 3 3 3 12 2 2" xfId="22992"/>
    <cellStyle name="Normal 3 3 3 12 2 2 2" xfId="22993"/>
    <cellStyle name="Normal 3 3 3 12 2 2_Category Summary by LOB" xfId="22994"/>
    <cellStyle name="Normal 3 3 3 12 2 3" xfId="22995"/>
    <cellStyle name="Normal 3 3 3 12 2 3 2" xfId="22996"/>
    <cellStyle name="Normal 3 3 3 12 2 3_Category Summary by LOB" xfId="22997"/>
    <cellStyle name="Normal 3 3 3 12 2 4" xfId="22998"/>
    <cellStyle name="Normal 3 3 3 12 2 4 2" xfId="22999"/>
    <cellStyle name="Normal 3 3 3 12 2 4_Category Summary by LOB" xfId="23000"/>
    <cellStyle name="Normal 3 3 3 12 2 5" xfId="23001"/>
    <cellStyle name="Normal 3 3 3 12 2 5 2" xfId="23002"/>
    <cellStyle name="Normal 3 3 3 12 2 5_Category Summary by LOB" xfId="23003"/>
    <cellStyle name="Normal 3 3 3 12 2 6" xfId="23004"/>
    <cellStyle name="Normal 3 3 3 12 2 6 2" xfId="23005"/>
    <cellStyle name="Normal 3 3 3 12 2 6_Category Summary by LOB" xfId="23006"/>
    <cellStyle name="Normal 3 3 3 12 2 7" xfId="23007"/>
    <cellStyle name="Normal 3 3 3 12 2 7 2" xfId="23008"/>
    <cellStyle name="Normal 3 3 3 12 2 7_Category Summary by LOB" xfId="23009"/>
    <cellStyle name="Normal 3 3 3 12 2 8" xfId="23010"/>
    <cellStyle name="Normal 3 3 3 12 2 8 2" xfId="23011"/>
    <cellStyle name="Normal 3 3 3 12 2 8_Category Summary by LOB" xfId="23012"/>
    <cellStyle name="Normal 3 3 3 12 2 9" xfId="23013"/>
    <cellStyle name="Normal 3 3 3 12 2_Category Summary by LOB" xfId="23014"/>
    <cellStyle name="Normal 3 3 3 12 3" xfId="23015"/>
    <cellStyle name="Normal 3 3 3 12 3 2" xfId="23016"/>
    <cellStyle name="Normal 3 3 3 12 3 2 2" xfId="23017"/>
    <cellStyle name="Normal 3 3 3 12 3 2_Category Summary by LOB" xfId="23018"/>
    <cellStyle name="Normal 3 3 3 12 3 3" xfId="23019"/>
    <cellStyle name="Normal 3 3 3 12 3 3 2" xfId="23020"/>
    <cellStyle name="Normal 3 3 3 12 3 3_Category Summary by LOB" xfId="23021"/>
    <cellStyle name="Normal 3 3 3 12 3 4" xfId="23022"/>
    <cellStyle name="Normal 3 3 3 12 3 4 2" xfId="23023"/>
    <cellStyle name="Normal 3 3 3 12 3 4_Category Summary by LOB" xfId="23024"/>
    <cellStyle name="Normal 3 3 3 12 3 5" xfId="23025"/>
    <cellStyle name="Normal 3 3 3 12 3 5 2" xfId="23026"/>
    <cellStyle name="Normal 3 3 3 12 3 5_Category Summary by LOB" xfId="23027"/>
    <cellStyle name="Normal 3 3 3 12 3 6" xfId="23028"/>
    <cellStyle name="Normal 3 3 3 12 3 6 2" xfId="23029"/>
    <cellStyle name="Normal 3 3 3 12 3 6_Category Summary by LOB" xfId="23030"/>
    <cellStyle name="Normal 3 3 3 12 3 7" xfId="23031"/>
    <cellStyle name="Normal 3 3 3 12 3 7 2" xfId="23032"/>
    <cellStyle name="Normal 3 3 3 12 3 7_Category Summary by LOB" xfId="23033"/>
    <cellStyle name="Normal 3 3 3 12 3 8" xfId="23034"/>
    <cellStyle name="Normal 3 3 3 12 3 8 2" xfId="23035"/>
    <cellStyle name="Normal 3 3 3 12 3 8_Category Summary by LOB" xfId="23036"/>
    <cellStyle name="Normal 3 3 3 12 3 9" xfId="23037"/>
    <cellStyle name="Normal 3 3 3 12 3_Category Summary by LOB" xfId="23038"/>
    <cellStyle name="Normal 3 3 3 12 4" xfId="23039"/>
    <cellStyle name="Normal 3 3 3 12 4 2" xfId="23040"/>
    <cellStyle name="Normal 3 3 3 12 4_Category Summary by LOB" xfId="23041"/>
    <cellStyle name="Normal 3 3 3 12 5" xfId="23042"/>
    <cellStyle name="Normal 3 3 3 12 5 2" xfId="23043"/>
    <cellStyle name="Normal 3 3 3 12 5_Category Summary by LOB" xfId="23044"/>
    <cellStyle name="Normal 3 3 3 12 6" xfId="23045"/>
    <cellStyle name="Normal 3 3 3 12 6 2" xfId="23046"/>
    <cellStyle name="Normal 3 3 3 12 6_Category Summary by LOB" xfId="23047"/>
    <cellStyle name="Normal 3 3 3 12 7" xfId="23048"/>
    <cellStyle name="Normal 3 3 3 12 7 2" xfId="23049"/>
    <cellStyle name="Normal 3 3 3 12 7_Category Summary by LOB" xfId="23050"/>
    <cellStyle name="Normal 3 3 3 12 8" xfId="23051"/>
    <cellStyle name="Normal 3 3 3 12 8 2" xfId="23052"/>
    <cellStyle name="Normal 3 3 3 12 8_Category Summary by LOB" xfId="23053"/>
    <cellStyle name="Normal 3 3 3 12 9" xfId="23054"/>
    <cellStyle name="Normal 3 3 3 12 9 2" xfId="23055"/>
    <cellStyle name="Normal 3 3 3 12 9_Category Summary by LOB" xfId="23056"/>
    <cellStyle name="Normal 3 3 3 12_Category Summary by LOB" xfId="23057"/>
    <cellStyle name="Normal 3 3 3 13" xfId="23058"/>
    <cellStyle name="Normal 3 3 3 13 10" xfId="23059"/>
    <cellStyle name="Normal 3 3 3 13 10 2" xfId="23060"/>
    <cellStyle name="Normal 3 3 3 13 10_Category Summary by LOB" xfId="23061"/>
    <cellStyle name="Normal 3 3 3 13 11" xfId="23062"/>
    <cellStyle name="Normal 3 3 3 13 2" xfId="23063"/>
    <cellStyle name="Normal 3 3 3 13 2 2" xfId="23064"/>
    <cellStyle name="Normal 3 3 3 13 2 2 2" xfId="23065"/>
    <cellStyle name="Normal 3 3 3 13 2 2_Category Summary by LOB" xfId="23066"/>
    <cellStyle name="Normal 3 3 3 13 2 3" xfId="23067"/>
    <cellStyle name="Normal 3 3 3 13 2 3 2" xfId="23068"/>
    <cellStyle name="Normal 3 3 3 13 2 3_Category Summary by LOB" xfId="23069"/>
    <cellStyle name="Normal 3 3 3 13 2 4" xfId="23070"/>
    <cellStyle name="Normal 3 3 3 13 2 4 2" xfId="23071"/>
    <cellStyle name="Normal 3 3 3 13 2 4_Category Summary by LOB" xfId="23072"/>
    <cellStyle name="Normal 3 3 3 13 2 5" xfId="23073"/>
    <cellStyle name="Normal 3 3 3 13 2 5 2" xfId="23074"/>
    <cellStyle name="Normal 3 3 3 13 2 5_Category Summary by LOB" xfId="23075"/>
    <cellStyle name="Normal 3 3 3 13 2 6" xfId="23076"/>
    <cellStyle name="Normal 3 3 3 13 2 6 2" xfId="23077"/>
    <cellStyle name="Normal 3 3 3 13 2 6_Category Summary by LOB" xfId="23078"/>
    <cellStyle name="Normal 3 3 3 13 2 7" xfId="23079"/>
    <cellStyle name="Normal 3 3 3 13 2 7 2" xfId="23080"/>
    <cellStyle name="Normal 3 3 3 13 2 7_Category Summary by LOB" xfId="23081"/>
    <cellStyle name="Normal 3 3 3 13 2 8" xfId="23082"/>
    <cellStyle name="Normal 3 3 3 13 2 8 2" xfId="23083"/>
    <cellStyle name="Normal 3 3 3 13 2 8_Category Summary by LOB" xfId="23084"/>
    <cellStyle name="Normal 3 3 3 13 2 9" xfId="23085"/>
    <cellStyle name="Normal 3 3 3 13 2_Category Summary by LOB" xfId="23086"/>
    <cellStyle name="Normal 3 3 3 13 3" xfId="23087"/>
    <cellStyle name="Normal 3 3 3 13 3 2" xfId="23088"/>
    <cellStyle name="Normal 3 3 3 13 3 2 2" xfId="23089"/>
    <cellStyle name="Normal 3 3 3 13 3 2_Category Summary by LOB" xfId="23090"/>
    <cellStyle name="Normal 3 3 3 13 3 3" xfId="23091"/>
    <cellStyle name="Normal 3 3 3 13 3 3 2" xfId="23092"/>
    <cellStyle name="Normal 3 3 3 13 3 3_Category Summary by LOB" xfId="23093"/>
    <cellStyle name="Normal 3 3 3 13 3 4" xfId="23094"/>
    <cellStyle name="Normal 3 3 3 13 3 4 2" xfId="23095"/>
    <cellStyle name="Normal 3 3 3 13 3 4_Category Summary by LOB" xfId="23096"/>
    <cellStyle name="Normal 3 3 3 13 3 5" xfId="23097"/>
    <cellStyle name="Normal 3 3 3 13 3 5 2" xfId="23098"/>
    <cellStyle name="Normal 3 3 3 13 3 5_Category Summary by LOB" xfId="23099"/>
    <cellStyle name="Normal 3 3 3 13 3 6" xfId="23100"/>
    <cellStyle name="Normal 3 3 3 13 3 6 2" xfId="23101"/>
    <cellStyle name="Normal 3 3 3 13 3 6_Category Summary by LOB" xfId="23102"/>
    <cellStyle name="Normal 3 3 3 13 3 7" xfId="23103"/>
    <cellStyle name="Normal 3 3 3 13 3 7 2" xfId="23104"/>
    <cellStyle name="Normal 3 3 3 13 3 7_Category Summary by LOB" xfId="23105"/>
    <cellStyle name="Normal 3 3 3 13 3 8" xfId="23106"/>
    <cellStyle name="Normal 3 3 3 13 3 8 2" xfId="23107"/>
    <cellStyle name="Normal 3 3 3 13 3 8_Category Summary by LOB" xfId="23108"/>
    <cellStyle name="Normal 3 3 3 13 3 9" xfId="23109"/>
    <cellStyle name="Normal 3 3 3 13 3_Category Summary by LOB" xfId="23110"/>
    <cellStyle name="Normal 3 3 3 13 4" xfId="23111"/>
    <cellStyle name="Normal 3 3 3 13 4 2" xfId="23112"/>
    <cellStyle name="Normal 3 3 3 13 4_Category Summary by LOB" xfId="23113"/>
    <cellStyle name="Normal 3 3 3 13 5" xfId="23114"/>
    <cellStyle name="Normal 3 3 3 13 5 2" xfId="23115"/>
    <cellStyle name="Normal 3 3 3 13 5_Category Summary by LOB" xfId="23116"/>
    <cellStyle name="Normal 3 3 3 13 6" xfId="23117"/>
    <cellStyle name="Normal 3 3 3 13 6 2" xfId="23118"/>
    <cellStyle name="Normal 3 3 3 13 6_Category Summary by LOB" xfId="23119"/>
    <cellStyle name="Normal 3 3 3 13 7" xfId="23120"/>
    <cellStyle name="Normal 3 3 3 13 7 2" xfId="23121"/>
    <cellStyle name="Normal 3 3 3 13 7_Category Summary by LOB" xfId="23122"/>
    <cellStyle name="Normal 3 3 3 13 8" xfId="23123"/>
    <cellStyle name="Normal 3 3 3 13 8 2" xfId="23124"/>
    <cellStyle name="Normal 3 3 3 13 8_Category Summary by LOB" xfId="23125"/>
    <cellStyle name="Normal 3 3 3 13 9" xfId="23126"/>
    <cellStyle name="Normal 3 3 3 13 9 2" xfId="23127"/>
    <cellStyle name="Normal 3 3 3 13 9_Category Summary by LOB" xfId="23128"/>
    <cellStyle name="Normal 3 3 3 13_Category Summary by LOB" xfId="23129"/>
    <cellStyle name="Normal 3 3 3 14" xfId="23130"/>
    <cellStyle name="Normal 3 3 3 14 10" xfId="23131"/>
    <cellStyle name="Normal 3 3 3 14 10 2" xfId="23132"/>
    <cellStyle name="Normal 3 3 3 14 10_Category Summary by LOB" xfId="23133"/>
    <cellStyle name="Normal 3 3 3 14 11" xfId="23134"/>
    <cellStyle name="Normal 3 3 3 14 2" xfId="23135"/>
    <cellStyle name="Normal 3 3 3 14 2 2" xfId="23136"/>
    <cellStyle name="Normal 3 3 3 14 2 2 2" xfId="23137"/>
    <cellStyle name="Normal 3 3 3 14 2 2_Category Summary by LOB" xfId="23138"/>
    <cellStyle name="Normal 3 3 3 14 2 3" xfId="23139"/>
    <cellStyle name="Normal 3 3 3 14 2 3 2" xfId="23140"/>
    <cellStyle name="Normal 3 3 3 14 2 3_Category Summary by LOB" xfId="23141"/>
    <cellStyle name="Normal 3 3 3 14 2 4" xfId="23142"/>
    <cellStyle name="Normal 3 3 3 14 2 4 2" xfId="23143"/>
    <cellStyle name="Normal 3 3 3 14 2 4_Category Summary by LOB" xfId="23144"/>
    <cellStyle name="Normal 3 3 3 14 2 5" xfId="23145"/>
    <cellStyle name="Normal 3 3 3 14 2 5 2" xfId="23146"/>
    <cellStyle name="Normal 3 3 3 14 2 5_Category Summary by LOB" xfId="23147"/>
    <cellStyle name="Normal 3 3 3 14 2 6" xfId="23148"/>
    <cellStyle name="Normal 3 3 3 14 2 6 2" xfId="23149"/>
    <cellStyle name="Normal 3 3 3 14 2 6_Category Summary by LOB" xfId="23150"/>
    <cellStyle name="Normal 3 3 3 14 2 7" xfId="23151"/>
    <cellStyle name="Normal 3 3 3 14 2 7 2" xfId="23152"/>
    <cellStyle name="Normal 3 3 3 14 2 7_Category Summary by LOB" xfId="23153"/>
    <cellStyle name="Normal 3 3 3 14 2 8" xfId="23154"/>
    <cellStyle name="Normal 3 3 3 14 2 8 2" xfId="23155"/>
    <cellStyle name="Normal 3 3 3 14 2 8_Category Summary by LOB" xfId="23156"/>
    <cellStyle name="Normal 3 3 3 14 2 9" xfId="23157"/>
    <cellStyle name="Normal 3 3 3 14 2_Category Summary by LOB" xfId="23158"/>
    <cellStyle name="Normal 3 3 3 14 3" xfId="23159"/>
    <cellStyle name="Normal 3 3 3 14 3 2" xfId="23160"/>
    <cellStyle name="Normal 3 3 3 14 3 2 2" xfId="23161"/>
    <cellStyle name="Normal 3 3 3 14 3 2_Category Summary by LOB" xfId="23162"/>
    <cellStyle name="Normal 3 3 3 14 3 3" xfId="23163"/>
    <cellStyle name="Normal 3 3 3 14 3 3 2" xfId="23164"/>
    <cellStyle name="Normal 3 3 3 14 3 3_Category Summary by LOB" xfId="23165"/>
    <cellStyle name="Normal 3 3 3 14 3 4" xfId="23166"/>
    <cellStyle name="Normal 3 3 3 14 3 4 2" xfId="23167"/>
    <cellStyle name="Normal 3 3 3 14 3 4_Category Summary by LOB" xfId="23168"/>
    <cellStyle name="Normal 3 3 3 14 3 5" xfId="23169"/>
    <cellStyle name="Normal 3 3 3 14 3 5 2" xfId="23170"/>
    <cellStyle name="Normal 3 3 3 14 3 5_Category Summary by LOB" xfId="23171"/>
    <cellStyle name="Normal 3 3 3 14 3 6" xfId="23172"/>
    <cellStyle name="Normal 3 3 3 14 3 6 2" xfId="23173"/>
    <cellStyle name="Normal 3 3 3 14 3 6_Category Summary by LOB" xfId="23174"/>
    <cellStyle name="Normal 3 3 3 14 3 7" xfId="23175"/>
    <cellStyle name="Normal 3 3 3 14 3 7 2" xfId="23176"/>
    <cellStyle name="Normal 3 3 3 14 3 7_Category Summary by LOB" xfId="23177"/>
    <cellStyle name="Normal 3 3 3 14 3 8" xfId="23178"/>
    <cellStyle name="Normal 3 3 3 14 3 8 2" xfId="23179"/>
    <cellStyle name="Normal 3 3 3 14 3 8_Category Summary by LOB" xfId="23180"/>
    <cellStyle name="Normal 3 3 3 14 3 9" xfId="23181"/>
    <cellStyle name="Normal 3 3 3 14 3_Category Summary by LOB" xfId="23182"/>
    <cellStyle name="Normal 3 3 3 14 4" xfId="23183"/>
    <cellStyle name="Normal 3 3 3 14 4 2" xfId="23184"/>
    <cellStyle name="Normal 3 3 3 14 4_Category Summary by LOB" xfId="23185"/>
    <cellStyle name="Normal 3 3 3 14 5" xfId="23186"/>
    <cellStyle name="Normal 3 3 3 14 5 2" xfId="23187"/>
    <cellStyle name="Normal 3 3 3 14 5_Category Summary by LOB" xfId="23188"/>
    <cellStyle name="Normal 3 3 3 14 6" xfId="23189"/>
    <cellStyle name="Normal 3 3 3 14 6 2" xfId="23190"/>
    <cellStyle name="Normal 3 3 3 14 6_Category Summary by LOB" xfId="23191"/>
    <cellStyle name="Normal 3 3 3 14 7" xfId="23192"/>
    <cellStyle name="Normal 3 3 3 14 7 2" xfId="23193"/>
    <cellStyle name="Normal 3 3 3 14 7_Category Summary by LOB" xfId="23194"/>
    <cellStyle name="Normal 3 3 3 14 8" xfId="23195"/>
    <cellStyle name="Normal 3 3 3 14 8 2" xfId="23196"/>
    <cellStyle name="Normal 3 3 3 14 8_Category Summary by LOB" xfId="23197"/>
    <cellStyle name="Normal 3 3 3 14 9" xfId="23198"/>
    <cellStyle name="Normal 3 3 3 14 9 2" xfId="23199"/>
    <cellStyle name="Normal 3 3 3 14 9_Category Summary by LOB" xfId="23200"/>
    <cellStyle name="Normal 3 3 3 14_Category Summary by LOB" xfId="23201"/>
    <cellStyle name="Normal 3 3 3 15" xfId="23202"/>
    <cellStyle name="Normal 3 3 3 15 10" xfId="23203"/>
    <cellStyle name="Normal 3 3 3 15 10 2" xfId="23204"/>
    <cellStyle name="Normal 3 3 3 15 10_Category Summary by LOB" xfId="23205"/>
    <cellStyle name="Normal 3 3 3 15 11" xfId="23206"/>
    <cellStyle name="Normal 3 3 3 15 2" xfId="23207"/>
    <cellStyle name="Normal 3 3 3 15 2 2" xfId="23208"/>
    <cellStyle name="Normal 3 3 3 15 2 2 2" xfId="23209"/>
    <cellStyle name="Normal 3 3 3 15 2 2_Category Summary by LOB" xfId="23210"/>
    <cellStyle name="Normal 3 3 3 15 2 3" xfId="23211"/>
    <cellStyle name="Normal 3 3 3 15 2 3 2" xfId="23212"/>
    <cellStyle name="Normal 3 3 3 15 2 3_Category Summary by LOB" xfId="23213"/>
    <cellStyle name="Normal 3 3 3 15 2 4" xfId="23214"/>
    <cellStyle name="Normal 3 3 3 15 2 4 2" xfId="23215"/>
    <cellStyle name="Normal 3 3 3 15 2 4_Category Summary by LOB" xfId="23216"/>
    <cellStyle name="Normal 3 3 3 15 2 5" xfId="23217"/>
    <cellStyle name="Normal 3 3 3 15 2 5 2" xfId="23218"/>
    <cellStyle name="Normal 3 3 3 15 2 5_Category Summary by LOB" xfId="23219"/>
    <cellStyle name="Normal 3 3 3 15 2 6" xfId="23220"/>
    <cellStyle name="Normal 3 3 3 15 2 6 2" xfId="23221"/>
    <cellStyle name="Normal 3 3 3 15 2 6_Category Summary by LOB" xfId="23222"/>
    <cellStyle name="Normal 3 3 3 15 2 7" xfId="23223"/>
    <cellStyle name="Normal 3 3 3 15 2 7 2" xfId="23224"/>
    <cellStyle name="Normal 3 3 3 15 2 7_Category Summary by LOB" xfId="23225"/>
    <cellStyle name="Normal 3 3 3 15 2 8" xfId="23226"/>
    <cellStyle name="Normal 3 3 3 15 2 8 2" xfId="23227"/>
    <cellStyle name="Normal 3 3 3 15 2 8_Category Summary by LOB" xfId="23228"/>
    <cellStyle name="Normal 3 3 3 15 2 9" xfId="23229"/>
    <cellStyle name="Normal 3 3 3 15 2_Category Summary by LOB" xfId="23230"/>
    <cellStyle name="Normal 3 3 3 15 3" xfId="23231"/>
    <cellStyle name="Normal 3 3 3 15 3 2" xfId="23232"/>
    <cellStyle name="Normal 3 3 3 15 3 2 2" xfId="23233"/>
    <cellStyle name="Normal 3 3 3 15 3 2_Category Summary by LOB" xfId="23234"/>
    <cellStyle name="Normal 3 3 3 15 3 3" xfId="23235"/>
    <cellStyle name="Normal 3 3 3 15 3 3 2" xfId="23236"/>
    <cellStyle name="Normal 3 3 3 15 3 3_Category Summary by LOB" xfId="23237"/>
    <cellStyle name="Normal 3 3 3 15 3 4" xfId="23238"/>
    <cellStyle name="Normal 3 3 3 15 3 4 2" xfId="23239"/>
    <cellStyle name="Normal 3 3 3 15 3 4_Category Summary by LOB" xfId="23240"/>
    <cellStyle name="Normal 3 3 3 15 3 5" xfId="23241"/>
    <cellStyle name="Normal 3 3 3 15 3 5 2" xfId="23242"/>
    <cellStyle name="Normal 3 3 3 15 3 5_Category Summary by LOB" xfId="23243"/>
    <cellStyle name="Normal 3 3 3 15 3 6" xfId="23244"/>
    <cellStyle name="Normal 3 3 3 15 3 6 2" xfId="23245"/>
    <cellStyle name="Normal 3 3 3 15 3 6_Category Summary by LOB" xfId="23246"/>
    <cellStyle name="Normal 3 3 3 15 3 7" xfId="23247"/>
    <cellStyle name="Normal 3 3 3 15 3 7 2" xfId="23248"/>
    <cellStyle name="Normal 3 3 3 15 3 7_Category Summary by LOB" xfId="23249"/>
    <cellStyle name="Normal 3 3 3 15 3 8" xfId="23250"/>
    <cellStyle name="Normal 3 3 3 15 3 8 2" xfId="23251"/>
    <cellStyle name="Normal 3 3 3 15 3 8_Category Summary by LOB" xfId="23252"/>
    <cellStyle name="Normal 3 3 3 15 3 9" xfId="23253"/>
    <cellStyle name="Normal 3 3 3 15 3_Category Summary by LOB" xfId="23254"/>
    <cellStyle name="Normal 3 3 3 15 4" xfId="23255"/>
    <cellStyle name="Normal 3 3 3 15 4 2" xfId="23256"/>
    <cellStyle name="Normal 3 3 3 15 4_Category Summary by LOB" xfId="23257"/>
    <cellStyle name="Normal 3 3 3 15 5" xfId="23258"/>
    <cellStyle name="Normal 3 3 3 15 5 2" xfId="23259"/>
    <cellStyle name="Normal 3 3 3 15 5_Category Summary by LOB" xfId="23260"/>
    <cellStyle name="Normal 3 3 3 15 6" xfId="23261"/>
    <cellStyle name="Normal 3 3 3 15 6 2" xfId="23262"/>
    <cellStyle name="Normal 3 3 3 15 6_Category Summary by LOB" xfId="23263"/>
    <cellStyle name="Normal 3 3 3 15 7" xfId="23264"/>
    <cellStyle name="Normal 3 3 3 15 7 2" xfId="23265"/>
    <cellStyle name="Normal 3 3 3 15 7_Category Summary by LOB" xfId="23266"/>
    <cellStyle name="Normal 3 3 3 15 8" xfId="23267"/>
    <cellStyle name="Normal 3 3 3 15 8 2" xfId="23268"/>
    <cellStyle name="Normal 3 3 3 15 8_Category Summary by LOB" xfId="23269"/>
    <cellStyle name="Normal 3 3 3 15 9" xfId="23270"/>
    <cellStyle name="Normal 3 3 3 15 9 2" xfId="23271"/>
    <cellStyle name="Normal 3 3 3 15 9_Category Summary by LOB" xfId="23272"/>
    <cellStyle name="Normal 3 3 3 15_Category Summary by LOB" xfId="23273"/>
    <cellStyle name="Normal 3 3 3 16" xfId="23274"/>
    <cellStyle name="Normal 3 3 3 16 10" xfId="23275"/>
    <cellStyle name="Normal 3 3 3 16 10 2" xfId="23276"/>
    <cellStyle name="Normal 3 3 3 16 10_Category Summary by LOB" xfId="23277"/>
    <cellStyle name="Normal 3 3 3 16 11" xfId="23278"/>
    <cellStyle name="Normal 3 3 3 16 2" xfId="23279"/>
    <cellStyle name="Normal 3 3 3 16 2 2" xfId="23280"/>
    <cellStyle name="Normal 3 3 3 16 2 2 2" xfId="23281"/>
    <cellStyle name="Normal 3 3 3 16 2 2_Category Summary by LOB" xfId="23282"/>
    <cellStyle name="Normal 3 3 3 16 2 3" xfId="23283"/>
    <cellStyle name="Normal 3 3 3 16 2 3 2" xfId="23284"/>
    <cellStyle name="Normal 3 3 3 16 2 3_Category Summary by LOB" xfId="23285"/>
    <cellStyle name="Normal 3 3 3 16 2 4" xfId="23286"/>
    <cellStyle name="Normal 3 3 3 16 2 4 2" xfId="23287"/>
    <cellStyle name="Normal 3 3 3 16 2 4_Category Summary by LOB" xfId="23288"/>
    <cellStyle name="Normal 3 3 3 16 2 5" xfId="23289"/>
    <cellStyle name="Normal 3 3 3 16 2 5 2" xfId="23290"/>
    <cellStyle name="Normal 3 3 3 16 2 5_Category Summary by LOB" xfId="23291"/>
    <cellStyle name="Normal 3 3 3 16 2 6" xfId="23292"/>
    <cellStyle name="Normal 3 3 3 16 2 6 2" xfId="23293"/>
    <cellStyle name="Normal 3 3 3 16 2 6_Category Summary by LOB" xfId="23294"/>
    <cellStyle name="Normal 3 3 3 16 2 7" xfId="23295"/>
    <cellStyle name="Normal 3 3 3 16 2 7 2" xfId="23296"/>
    <cellStyle name="Normal 3 3 3 16 2 7_Category Summary by LOB" xfId="23297"/>
    <cellStyle name="Normal 3 3 3 16 2 8" xfId="23298"/>
    <cellStyle name="Normal 3 3 3 16 2 8 2" xfId="23299"/>
    <cellStyle name="Normal 3 3 3 16 2 8_Category Summary by LOB" xfId="23300"/>
    <cellStyle name="Normal 3 3 3 16 2 9" xfId="23301"/>
    <cellStyle name="Normal 3 3 3 16 2_Category Summary by LOB" xfId="23302"/>
    <cellStyle name="Normal 3 3 3 16 3" xfId="23303"/>
    <cellStyle name="Normal 3 3 3 16 3 2" xfId="23304"/>
    <cellStyle name="Normal 3 3 3 16 3 2 2" xfId="23305"/>
    <cellStyle name="Normal 3 3 3 16 3 2_Category Summary by LOB" xfId="23306"/>
    <cellStyle name="Normal 3 3 3 16 3 3" xfId="23307"/>
    <cellStyle name="Normal 3 3 3 16 3 3 2" xfId="23308"/>
    <cellStyle name="Normal 3 3 3 16 3 3_Category Summary by LOB" xfId="23309"/>
    <cellStyle name="Normal 3 3 3 16 3 4" xfId="23310"/>
    <cellStyle name="Normal 3 3 3 16 3 4 2" xfId="23311"/>
    <cellStyle name="Normal 3 3 3 16 3 4_Category Summary by LOB" xfId="23312"/>
    <cellStyle name="Normal 3 3 3 16 3 5" xfId="23313"/>
    <cellStyle name="Normal 3 3 3 16 3 5 2" xfId="23314"/>
    <cellStyle name="Normal 3 3 3 16 3 5_Category Summary by LOB" xfId="23315"/>
    <cellStyle name="Normal 3 3 3 16 3 6" xfId="23316"/>
    <cellStyle name="Normal 3 3 3 16 3 6 2" xfId="23317"/>
    <cellStyle name="Normal 3 3 3 16 3 6_Category Summary by LOB" xfId="23318"/>
    <cellStyle name="Normal 3 3 3 16 3 7" xfId="23319"/>
    <cellStyle name="Normal 3 3 3 16 3 7 2" xfId="23320"/>
    <cellStyle name="Normal 3 3 3 16 3 7_Category Summary by LOB" xfId="23321"/>
    <cellStyle name="Normal 3 3 3 16 3 8" xfId="23322"/>
    <cellStyle name="Normal 3 3 3 16 3 8 2" xfId="23323"/>
    <cellStyle name="Normal 3 3 3 16 3 8_Category Summary by LOB" xfId="23324"/>
    <cellStyle name="Normal 3 3 3 16 3 9" xfId="23325"/>
    <cellStyle name="Normal 3 3 3 16 3_Category Summary by LOB" xfId="23326"/>
    <cellStyle name="Normal 3 3 3 16 4" xfId="23327"/>
    <cellStyle name="Normal 3 3 3 16 4 2" xfId="23328"/>
    <cellStyle name="Normal 3 3 3 16 4_Category Summary by LOB" xfId="23329"/>
    <cellStyle name="Normal 3 3 3 16 5" xfId="23330"/>
    <cellStyle name="Normal 3 3 3 16 5 2" xfId="23331"/>
    <cellStyle name="Normal 3 3 3 16 5_Category Summary by LOB" xfId="23332"/>
    <cellStyle name="Normal 3 3 3 16 6" xfId="23333"/>
    <cellStyle name="Normal 3 3 3 16 6 2" xfId="23334"/>
    <cellStyle name="Normal 3 3 3 16 6_Category Summary by LOB" xfId="23335"/>
    <cellStyle name="Normal 3 3 3 16 7" xfId="23336"/>
    <cellStyle name="Normal 3 3 3 16 7 2" xfId="23337"/>
    <cellStyle name="Normal 3 3 3 16 7_Category Summary by LOB" xfId="23338"/>
    <cellStyle name="Normal 3 3 3 16 8" xfId="23339"/>
    <cellStyle name="Normal 3 3 3 16 8 2" xfId="23340"/>
    <cellStyle name="Normal 3 3 3 16 8_Category Summary by LOB" xfId="23341"/>
    <cellStyle name="Normal 3 3 3 16 9" xfId="23342"/>
    <cellStyle name="Normal 3 3 3 16 9 2" xfId="23343"/>
    <cellStyle name="Normal 3 3 3 16 9_Category Summary by LOB" xfId="23344"/>
    <cellStyle name="Normal 3 3 3 16_Category Summary by LOB" xfId="23345"/>
    <cellStyle name="Normal 3 3 3 17" xfId="23346"/>
    <cellStyle name="Normal 3 3 3 17 10" xfId="23347"/>
    <cellStyle name="Normal 3 3 3 17 10 2" xfId="23348"/>
    <cellStyle name="Normal 3 3 3 17 10_Category Summary by LOB" xfId="23349"/>
    <cellStyle name="Normal 3 3 3 17 11" xfId="23350"/>
    <cellStyle name="Normal 3 3 3 17 2" xfId="23351"/>
    <cellStyle name="Normal 3 3 3 17 2 2" xfId="23352"/>
    <cellStyle name="Normal 3 3 3 17 2 2 2" xfId="23353"/>
    <cellStyle name="Normal 3 3 3 17 2 2_Category Summary by LOB" xfId="23354"/>
    <cellStyle name="Normal 3 3 3 17 2 3" xfId="23355"/>
    <cellStyle name="Normal 3 3 3 17 2 3 2" xfId="23356"/>
    <cellStyle name="Normal 3 3 3 17 2 3_Category Summary by LOB" xfId="23357"/>
    <cellStyle name="Normal 3 3 3 17 2 4" xfId="23358"/>
    <cellStyle name="Normal 3 3 3 17 2 4 2" xfId="23359"/>
    <cellStyle name="Normal 3 3 3 17 2 4_Category Summary by LOB" xfId="23360"/>
    <cellStyle name="Normal 3 3 3 17 2 5" xfId="23361"/>
    <cellStyle name="Normal 3 3 3 17 2 5 2" xfId="23362"/>
    <cellStyle name="Normal 3 3 3 17 2 5_Category Summary by LOB" xfId="23363"/>
    <cellStyle name="Normal 3 3 3 17 2 6" xfId="23364"/>
    <cellStyle name="Normal 3 3 3 17 2 6 2" xfId="23365"/>
    <cellStyle name="Normal 3 3 3 17 2 6_Category Summary by LOB" xfId="23366"/>
    <cellStyle name="Normal 3 3 3 17 2 7" xfId="23367"/>
    <cellStyle name="Normal 3 3 3 17 2 7 2" xfId="23368"/>
    <cellStyle name="Normal 3 3 3 17 2 7_Category Summary by LOB" xfId="23369"/>
    <cellStyle name="Normal 3 3 3 17 2 8" xfId="23370"/>
    <cellStyle name="Normal 3 3 3 17 2 8 2" xfId="23371"/>
    <cellStyle name="Normal 3 3 3 17 2 8_Category Summary by LOB" xfId="23372"/>
    <cellStyle name="Normal 3 3 3 17 2 9" xfId="23373"/>
    <cellStyle name="Normal 3 3 3 17 2_Category Summary by LOB" xfId="23374"/>
    <cellStyle name="Normal 3 3 3 17 3" xfId="23375"/>
    <cellStyle name="Normal 3 3 3 17 3 2" xfId="23376"/>
    <cellStyle name="Normal 3 3 3 17 3 2 2" xfId="23377"/>
    <cellStyle name="Normal 3 3 3 17 3 2_Category Summary by LOB" xfId="23378"/>
    <cellStyle name="Normal 3 3 3 17 3 3" xfId="23379"/>
    <cellStyle name="Normal 3 3 3 17 3 3 2" xfId="23380"/>
    <cellStyle name="Normal 3 3 3 17 3 3_Category Summary by LOB" xfId="23381"/>
    <cellStyle name="Normal 3 3 3 17 3 4" xfId="23382"/>
    <cellStyle name="Normal 3 3 3 17 3 4 2" xfId="23383"/>
    <cellStyle name="Normal 3 3 3 17 3 4_Category Summary by LOB" xfId="23384"/>
    <cellStyle name="Normal 3 3 3 17 3 5" xfId="23385"/>
    <cellStyle name="Normal 3 3 3 17 3 5 2" xfId="23386"/>
    <cellStyle name="Normal 3 3 3 17 3 5_Category Summary by LOB" xfId="23387"/>
    <cellStyle name="Normal 3 3 3 17 3 6" xfId="23388"/>
    <cellStyle name="Normal 3 3 3 17 3 6 2" xfId="23389"/>
    <cellStyle name="Normal 3 3 3 17 3 6_Category Summary by LOB" xfId="23390"/>
    <cellStyle name="Normal 3 3 3 17 3 7" xfId="23391"/>
    <cellStyle name="Normal 3 3 3 17 3 7 2" xfId="23392"/>
    <cellStyle name="Normal 3 3 3 17 3 7_Category Summary by LOB" xfId="23393"/>
    <cellStyle name="Normal 3 3 3 17 3 8" xfId="23394"/>
    <cellStyle name="Normal 3 3 3 17 3 8 2" xfId="23395"/>
    <cellStyle name="Normal 3 3 3 17 3 8_Category Summary by LOB" xfId="23396"/>
    <cellStyle name="Normal 3 3 3 17 3 9" xfId="23397"/>
    <cellStyle name="Normal 3 3 3 17 3_Category Summary by LOB" xfId="23398"/>
    <cellStyle name="Normal 3 3 3 17 4" xfId="23399"/>
    <cellStyle name="Normal 3 3 3 17 4 2" xfId="23400"/>
    <cellStyle name="Normal 3 3 3 17 4_Category Summary by LOB" xfId="23401"/>
    <cellStyle name="Normal 3 3 3 17 5" xfId="23402"/>
    <cellStyle name="Normal 3 3 3 17 5 2" xfId="23403"/>
    <cellStyle name="Normal 3 3 3 17 5_Category Summary by LOB" xfId="23404"/>
    <cellStyle name="Normal 3 3 3 17 6" xfId="23405"/>
    <cellStyle name="Normal 3 3 3 17 6 2" xfId="23406"/>
    <cellStyle name="Normal 3 3 3 17 6_Category Summary by LOB" xfId="23407"/>
    <cellStyle name="Normal 3 3 3 17 7" xfId="23408"/>
    <cellStyle name="Normal 3 3 3 17 7 2" xfId="23409"/>
    <cellStyle name="Normal 3 3 3 17 7_Category Summary by LOB" xfId="23410"/>
    <cellStyle name="Normal 3 3 3 17 8" xfId="23411"/>
    <cellStyle name="Normal 3 3 3 17 8 2" xfId="23412"/>
    <cellStyle name="Normal 3 3 3 17 8_Category Summary by LOB" xfId="23413"/>
    <cellStyle name="Normal 3 3 3 17 9" xfId="23414"/>
    <cellStyle name="Normal 3 3 3 17 9 2" xfId="23415"/>
    <cellStyle name="Normal 3 3 3 17 9_Category Summary by LOB" xfId="23416"/>
    <cellStyle name="Normal 3 3 3 17_Category Summary by LOB" xfId="23417"/>
    <cellStyle name="Normal 3 3 3 18" xfId="23418"/>
    <cellStyle name="Normal 3 3 3 18 10" xfId="23419"/>
    <cellStyle name="Normal 3 3 3 18 10 2" xfId="23420"/>
    <cellStyle name="Normal 3 3 3 18 10_Category Summary by LOB" xfId="23421"/>
    <cellStyle name="Normal 3 3 3 18 11" xfId="23422"/>
    <cellStyle name="Normal 3 3 3 18 2" xfId="23423"/>
    <cellStyle name="Normal 3 3 3 18 2 2" xfId="23424"/>
    <cellStyle name="Normal 3 3 3 18 2 2 2" xfId="23425"/>
    <cellStyle name="Normal 3 3 3 18 2 2_Category Summary by LOB" xfId="23426"/>
    <cellStyle name="Normal 3 3 3 18 2 3" xfId="23427"/>
    <cellStyle name="Normal 3 3 3 18 2 3 2" xfId="23428"/>
    <cellStyle name="Normal 3 3 3 18 2 3_Category Summary by LOB" xfId="23429"/>
    <cellStyle name="Normal 3 3 3 18 2 4" xfId="23430"/>
    <cellStyle name="Normal 3 3 3 18 2 4 2" xfId="23431"/>
    <cellStyle name="Normal 3 3 3 18 2 4_Category Summary by LOB" xfId="23432"/>
    <cellStyle name="Normal 3 3 3 18 2 5" xfId="23433"/>
    <cellStyle name="Normal 3 3 3 18 2 5 2" xfId="23434"/>
    <cellStyle name="Normal 3 3 3 18 2 5_Category Summary by LOB" xfId="23435"/>
    <cellStyle name="Normal 3 3 3 18 2 6" xfId="23436"/>
    <cellStyle name="Normal 3 3 3 18 2 6 2" xfId="23437"/>
    <cellStyle name="Normal 3 3 3 18 2 6_Category Summary by LOB" xfId="23438"/>
    <cellStyle name="Normal 3 3 3 18 2 7" xfId="23439"/>
    <cellStyle name="Normal 3 3 3 18 2 7 2" xfId="23440"/>
    <cellStyle name="Normal 3 3 3 18 2 7_Category Summary by LOB" xfId="23441"/>
    <cellStyle name="Normal 3 3 3 18 2 8" xfId="23442"/>
    <cellStyle name="Normal 3 3 3 18 2 8 2" xfId="23443"/>
    <cellStyle name="Normal 3 3 3 18 2 8_Category Summary by LOB" xfId="23444"/>
    <cellStyle name="Normal 3 3 3 18 2 9" xfId="23445"/>
    <cellStyle name="Normal 3 3 3 18 2_Category Summary by LOB" xfId="23446"/>
    <cellStyle name="Normal 3 3 3 18 3" xfId="23447"/>
    <cellStyle name="Normal 3 3 3 18 3 2" xfId="23448"/>
    <cellStyle name="Normal 3 3 3 18 3 2 2" xfId="23449"/>
    <cellStyle name="Normal 3 3 3 18 3 2_Category Summary by LOB" xfId="23450"/>
    <cellStyle name="Normal 3 3 3 18 3 3" xfId="23451"/>
    <cellStyle name="Normal 3 3 3 18 3 3 2" xfId="23452"/>
    <cellStyle name="Normal 3 3 3 18 3 3_Category Summary by LOB" xfId="23453"/>
    <cellStyle name="Normal 3 3 3 18 3 4" xfId="23454"/>
    <cellStyle name="Normal 3 3 3 18 3 4 2" xfId="23455"/>
    <cellStyle name="Normal 3 3 3 18 3 4_Category Summary by LOB" xfId="23456"/>
    <cellStyle name="Normal 3 3 3 18 3 5" xfId="23457"/>
    <cellStyle name="Normal 3 3 3 18 3 5 2" xfId="23458"/>
    <cellStyle name="Normal 3 3 3 18 3 5_Category Summary by LOB" xfId="23459"/>
    <cellStyle name="Normal 3 3 3 18 3 6" xfId="23460"/>
    <cellStyle name="Normal 3 3 3 18 3 6 2" xfId="23461"/>
    <cellStyle name="Normal 3 3 3 18 3 6_Category Summary by LOB" xfId="23462"/>
    <cellStyle name="Normal 3 3 3 18 3 7" xfId="23463"/>
    <cellStyle name="Normal 3 3 3 18 3 7 2" xfId="23464"/>
    <cellStyle name="Normal 3 3 3 18 3 7_Category Summary by LOB" xfId="23465"/>
    <cellStyle name="Normal 3 3 3 18 3 8" xfId="23466"/>
    <cellStyle name="Normal 3 3 3 18 3 8 2" xfId="23467"/>
    <cellStyle name="Normal 3 3 3 18 3 8_Category Summary by LOB" xfId="23468"/>
    <cellStyle name="Normal 3 3 3 18 3 9" xfId="23469"/>
    <cellStyle name="Normal 3 3 3 18 3_Category Summary by LOB" xfId="23470"/>
    <cellStyle name="Normal 3 3 3 18 4" xfId="23471"/>
    <cellStyle name="Normal 3 3 3 18 4 2" xfId="23472"/>
    <cellStyle name="Normal 3 3 3 18 4_Category Summary by LOB" xfId="23473"/>
    <cellStyle name="Normal 3 3 3 18 5" xfId="23474"/>
    <cellStyle name="Normal 3 3 3 18 5 2" xfId="23475"/>
    <cellStyle name="Normal 3 3 3 18 5_Category Summary by LOB" xfId="23476"/>
    <cellStyle name="Normal 3 3 3 18 6" xfId="23477"/>
    <cellStyle name="Normal 3 3 3 18 6 2" xfId="23478"/>
    <cellStyle name="Normal 3 3 3 18 6_Category Summary by LOB" xfId="23479"/>
    <cellStyle name="Normal 3 3 3 18 7" xfId="23480"/>
    <cellStyle name="Normal 3 3 3 18 7 2" xfId="23481"/>
    <cellStyle name="Normal 3 3 3 18 7_Category Summary by LOB" xfId="23482"/>
    <cellStyle name="Normal 3 3 3 18 8" xfId="23483"/>
    <cellStyle name="Normal 3 3 3 18 8 2" xfId="23484"/>
    <cellStyle name="Normal 3 3 3 18 8_Category Summary by LOB" xfId="23485"/>
    <cellStyle name="Normal 3 3 3 18 9" xfId="23486"/>
    <cellStyle name="Normal 3 3 3 18 9 2" xfId="23487"/>
    <cellStyle name="Normal 3 3 3 18 9_Category Summary by LOB" xfId="23488"/>
    <cellStyle name="Normal 3 3 3 18_Category Summary by LOB" xfId="23489"/>
    <cellStyle name="Normal 3 3 3 19" xfId="23490"/>
    <cellStyle name="Normal 3 3 3 19 10" xfId="23491"/>
    <cellStyle name="Normal 3 3 3 19 10 2" xfId="23492"/>
    <cellStyle name="Normal 3 3 3 19 10_Category Summary by LOB" xfId="23493"/>
    <cellStyle name="Normal 3 3 3 19 11" xfId="23494"/>
    <cellStyle name="Normal 3 3 3 19 2" xfId="23495"/>
    <cellStyle name="Normal 3 3 3 19 2 2" xfId="23496"/>
    <cellStyle name="Normal 3 3 3 19 2 2 2" xfId="23497"/>
    <cellStyle name="Normal 3 3 3 19 2 2_Category Summary by LOB" xfId="23498"/>
    <cellStyle name="Normal 3 3 3 19 2 3" xfId="23499"/>
    <cellStyle name="Normal 3 3 3 19 2 3 2" xfId="23500"/>
    <cellStyle name="Normal 3 3 3 19 2 3_Category Summary by LOB" xfId="23501"/>
    <cellStyle name="Normal 3 3 3 19 2 4" xfId="23502"/>
    <cellStyle name="Normal 3 3 3 19 2 4 2" xfId="23503"/>
    <cellStyle name="Normal 3 3 3 19 2 4_Category Summary by LOB" xfId="23504"/>
    <cellStyle name="Normal 3 3 3 19 2 5" xfId="23505"/>
    <cellStyle name="Normal 3 3 3 19 2 5 2" xfId="23506"/>
    <cellStyle name="Normal 3 3 3 19 2 5_Category Summary by LOB" xfId="23507"/>
    <cellStyle name="Normal 3 3 3 19 2 6" xfId="23508"/>
    <cellStyle name="Normal 3 3 3 19 2 6 2" xfId="23509"/>
    <cellStyle name="Normal 3 3 3 19 2 6_Category Summary by LOB" xfId="23510"/>
    <cellStyle name="Normal 3 3 3 19 2 7" xfId="23511"/>
    <cellStyle name="Normal 3 3 3 19 2 7 2" xfId="23512"/>
    <cellStyle name="Normal 3 3 3 19 2 7_Category Summary by LOB" xfId="23513"/>
    <cellStyle name="Normal 3 3 3 19 2 8" xfId="23514"/>
    <cellStyle name="Normal 3 3 3 19 2 8 2" xfId="23515"/>
    <cellStyle name="Normal 3 3 3 19 2 8_Category Summary by LOB" xfId="23516"/>
    <cellStyle name="Normal 3 3 3 19 2 9" xfId="23517"/>
    <cellStyle name="Normal 3 3 3 19 2_Category Summary by LOB" xfId="23518"/>
    <cellStyle name="Normal 3 3 3 19 3" xfId="23519"/>
    <cellStyle name="Normal 3 3 3 19 3 2" xfId="23520"/>
    <cellStyle name="Normal 3 3 3 19 3 2 2" xfId="23521"/>
    <cellStyle name="Normal 3 3 3 19 3 2_Category Summary by LOB" xfId="23522"/>
    <cellStyle name="Normal 3 3 3 19 3 3" xfId="23523"/>
    <cellStyle name="Normal 3 3 3 19 3 3 2" xfId="23524"/>
    <cellStyle name="Normal 3 3 3 19 3 3_Category Summary by LOB" xfId="23525"/>
    <cellStyle name="Normal 3 3 3 19 3 4" xfId="23526"/>
    <cellStyle name="Normal 3 3 3 19 3 4 2" xfId="23527"/>
    <cellStyle name="Normal 3 3 3 19 3 4_Category Summary by LOB" xfId="23528"/>
    <cellStyle name="Normal 3 3 3 19 3 5" xfId="23529"/>
    <cellStyle name="Normal 3 3 3 19 3 5 2" xfId="23530"/>
    <cellStyle name="Normal 3 3 3 19 3 5_Category Summary by LOB" xfId="23531"/>
    <cellStyle name="Normal 3 3 3 19 3 6" xfId="23532"/>
    <cellStyle name="Normal 3 3 3 19 3 6 2" xfId="23533"/>
    <cellStyle name="Normal 3 3 3 19 3 6_Category Summary by LOB" xfId="23534"/>
    <cellStyle name="Normal 3 3 3 19 3 7" xfId="23535"/>
    <cellStyle name="Normal 3 3 3 19 3 7 2" xfId="23536"/>
    <cellStyle name="Normal 3 3 3 19 3 7_Category Summary by LOB" xfId="23537"/>
    <cellStyle name="Normal 3 3 3 19 3 8" xfId="23538"/>
    <cellStyle name="Normal 3 3 3 19 3 8 2" xfId="23539"/>
    <cellStyle name="Normal 3 3 3 19 3 8_Category Summary by LOB" xfId="23540"/>
    <cellStyle name="Normal 3 3 3 19 3 9" xfId="23541"/>
    <cellStyle name="Normal 3 3 3 19 3_Category Summary by LOB" xfId="23542"/>
    <cellStyle name="Normal 3 3 3 19 4" xfId="23543"/>
    <cellStyle name="Normal 3 3 3 19 4 2" xfId="23544"/>
    <cellStyle name="Normal 3 3 3 19 4_Category Summary by LOB" xfId="23545"/>
    <cellStyle name="Normal 3 3 3 19 5" xfId="23546"/>
    <cellStyle name="Normal 3 3 3 19 5 2" xfId="23547"/>
    <cellStyle name="Normal 3 3 3 19 5_Category Summary by LOB" xfId="23548"/>
    <cellStyle name="Normal 3 3 3 19 6" xfId="23549"/>
    <cellStyle name="Normal 3 3 3 19 6 2" xfId="23550"/>
    <cellStyle name="Normal 3 3 3 19 6_Category Summary by LOB" xfId="23551"/>
    <cellStyle name="Normal 3 3 3 19 7" xfId="23552"/>
    <cellStyle name="Normal 3 3 3 19 7 2" xfId="23553"/>
    <cellStyle name="Normal 3 3 3 19 7_Category Summary by LOB" xfId="23554"/>
    <cellStyle name="Normal 3 3 3 19 8" xfId="23555"/>
    <cellStyle name="Normal 3 3 3 19 8 2" xfId="23556"/>
    <cellStyle name="Normal 3 3 3 19 8_Category Summary by LOB" xfId="23557"/>
    <cellStyle name="Normal 3 3 3 19 9" xfId="23558"/>
    <cellStyle name="Normal 3 3 3 19 9 2" xfId="23559"/>
    <cellStyle name="Normal 3 3 3 19 9_Category Summary by LOB" xfId="23560"/>
    <cellStyle name="Normal 3 3 3 19_Category Summary by LOB" xfId="23561"/>
    <cellStyle name="Normal 3 3 3 2" xfId="23562"/>
    <cellStyle name="Normal 3 3 3 2 10" xfId="23563"/>
    <cellStyle name="Normal 3 3 3 2 10 2" xfId="23564"/>
    <cellStyle name="Normal 3 3 3 2 10_Category Summary by LOB" xfId="23565"/>
    <cellStyle name="Normal 3 3 3 2 11" xfId="23566"/>
    <cellStyle name="Normal 3 3 3 2 12" xfId="23567"/>
    <cellStyle name="Normal 3 3 3 2 2" xfId="23568"/>
    <cellStyle name="Normal 3 3 3 2 2 10" xfId="23569"/>
    <cellStyle name="Normal 3 3 3 2 2 2" xfId="23570"/>
    <cellStyle name="Normal 3 3 3 2 2 2 2" xfId="23571"/>
    <cellStyle name="Normal 3 3 3 2 2 2_Category Summary by LOB" xfId="23572"/>
    <cellStyle name="Normal 3 3 3 2 2 3" xfId="23573"/>
    <cellStyle name="Normal 3 3 3 2 2 3 2" xfId="23574"/>
    <cellStyle name="Normal 3 3 3 2 2 3_Category Summary by LOB" xfId="23575"/>
    <cellStyle name="Normal 3 3 3 2 2 4" xfId="23576"/>
    <cellStyle name="Normal 3 3 3 2 2 4 2" xfId="23577"/>
    <cellStyle name="Normal 3 3 3 2 2 4_Category Summary by LOB" xfId="23578"/>
    <cellStyle name="Normal 3 3 3 2 2 5" xfId="23579"/>
    <cellStyle name="Normal 3 3 3 2 2 5 2" xfId="23580"/>
    <cellStyle name="Normal 3 3 3 2 2 5_Category Summary by LOB" xfId="23581"/>
    <cellStyle name="Normal 3 3 3 2 2 6" xfId="23582"/>
    <cellStyle name="Normal 3 3 3 2 2 6 2" xfId="23583"/>
    <cellStyle name="Normal 3 3 3 2 2 6_Category Summary by LOB" xfId="23584"/>
    <cellStyle name="Normal 3 3 3 2 2 7" xfId="23585"/>
    <cellStyle name="Normal 3 3 3 2 2 7 2" xfId="23586"/>
    <cellStyle name="Normal 3 3 3 2 2 7_Category Summary by LOB" xfId="23587"/>
    <cellStyle name="Normal 3 3 3 2 2 8" xfId="23588"/>
    <cellStyle name="Normal 3 3 3 2 2 8 2" xfId="23589"/>
    <cellStyle name="Normal 3 3 3 2 2 8_Category Summary by LOB" xfId="23590"/>
    <cellStyle name="Normal 3 3 3 2 2 9" xfId="23591"/>
    <cellStyle name="Normal 3 3 3 2 2_Category Summary by LOB" xfId="23592"/>
    <cellStyle name="Normal 3 3 3 2 3" xfId="23593"/>
    <cellStyle name="Normal 3 3 3 2 3 10" xfId="23594"/>
    <cellStyle name="Normal 3 3 3 2 3 2" xfId="23595"/>
    <cellStyle name="Normal 3 3 3 2 3 2 2" xfId="23596"/>
    <cellStyle name="Normal 3 3 3 2 3 2_Category Summary by LOB" xfId="23597"/>
    <cellStyle name="Normal 3 3 3 2 3 3" xfId="23598"/>
    <cellStyle name="Normal 3 3 3 2 3 3 2" xfId="23599"/>
    <cellStyle name="Normal 3 3 3 2 3 3_Category Summary by LOB" xfId="23600"/>
    <cellStyle name="Normal 3 3 3 2 3 4" xfId="23601"/>
    <cellStyle name="Normal 3 3 3 2 3 4 2" xfId="23602"/>
    <cellStyle name="Normal 3 3 3 2 3 4_Category Summary by LOB" xfId="23603"/>
    <cellStyle name="Normal 3 3 3 2 3 5" xfId="23604"/>
    <cellStyle name="Normal 3 3 3 2 3 5 2" xfId="23605"/>
    <cellStyle name="Normal 3 3 3 2 3 5_Category Summary by LOB" xfId="23606"/>
    <cellStyle name="Normal 3 3 3 2 3 6" xfId="23607"/>
    <cellStyle name="Normal 3 3 3 2 3 6 2" xfId="23608"/>
    <cellStyle name="Normal 3 3 3 2 3 6_Category Summary by LOB" xfId="23609"/>
    <cellStyle name="Normal 3 3 3 2 3 7" xfId="23610"/>
    <cellStyle name="Normal 3 3 3 2 3 7 2" xfId="23611"/>
    <cellStyle name="Normal 3 3 3 2 3 7_Category Summary by LOB" xfId="23612"/>
    <cellStyle name="Normal 3 3 3 2 3 8" xfId="23613"/>
    <cellStyle name="Normal 3 3 3 2 3 8 2" xfId="23614"/>
    <cellStyle name="Normal 3 3 3 2 3 8_Category Summary by LOB" xfId="23615"/>
    <cellStyle name="Normal 3 3 3 2 3 9" xfId="23616"/>
    <cellStyle name="Normal 3 3 3 2 3_Category Summary by LOB" xfId="23617"/>
    <cellStyle name="Normal 3 3 3 2 4" xfId="23618"/>
    <cellStyle name="Normal 3 3 3 2 4 2" xfId="23619"/>
    <cellStyle name="Normal 3 3 3 2 4 3" xfId="23620"/>
    <cellStyle name="Normal 3 3 3 2 4_Category Summary by LOB" xfId="23621"/>
    <cellStyle name="Normal 3 3 3 2 5" xfId="23622"/>
    <cellStyle name="Normal 3 3 3 2 5 2" xfId="23623"/>
    <cellStyle name="Normal 3 3 3 2 5_Category Summary by LOB" xfId="23624"/>
    <cellStyle name="Normal 3 3 3 2 6" xfId="23625"/>
    <cellStyle name="Normal 3 3 3 2 6 2" xfId="23626"/>
    <cellStyle name="Normal 3 3 3 2 6_Category Summary by LOB" xfId="23627"/>
    <cellStyle name="Normal 3 3 3 2 7" xfId="23628"/>
    <cellStyle name="Normal 3 3 3 2 7 2" xfId="23629"/>
    <cellStyle name="Normal 3 3 3 2 7_Category Summary by LOB" xfId="23630"/>
    <cellStyle name="Normal 3 3 3 2 8" xfId="23631"/>
    <cellStyle name="Normal 3 3 3 2 8 2" xfId="23632"/>
    <cellStyle name="Normal 3 3 3 2 8_Category Summary by LOB" xfId="23633"/>
    <cellStyle name="Normal 3 3 3 2 9" xfId="23634"/>
    <cellStyle name="Normal 3 3 3 2 9 2" xfId="23635"/>
    <cellStyle name="Normal 3 3 3 2 9_Category Summary by LOB" xfId="23636"/>
    <cellStyle name="Normal 3 3 3 2_Category Summary by LOB" xfId="23637"/>
    <cellStyle name="Normal 3 3 3 20" xfId="23638"/>
    <cellStyle name="Normal 3 3 3 20 10" xfId="23639"/>
    <cellStyle name="Normal 3 3 3 20 10 2" xfId="23640"/>
    <cellStyle name="Normal 3 3 3 20 10_Category Summary by LOB" xfId="23641"/>
    <cellStyle name="Normal 3 3 3 20 11" xfId="23642"/>
    <cellStyle name="Normal 3 3 3 20 2" xfId="23643"/>
    <cellStyle name="Normal 3 3 3 20 2 2" xfId="23644"/>
    <cellStyle name="Normal 3 3 3 20 2 2 2" xfId="23645"/>
    <cellStyle name="Normal 3 3 3 20 2 2_Category Summary by LOB" xfId="23646"/>
    <cellStyle name="Normal 3 3 3 20 2 3" xfId="23647"/>
    <cellStyle name="Normal 3 3 3 20 2 3 2" xfId="23648"/>
    <cellStyle name="Normal 3 3 3 20 2 3_Category Summary by LOB" xfId="23649"/>
    <cellStyle name="Normal 3 3 3 20 2 4" xfId="23650"/>
    <cellStyle name="Normal 3 3 3 20 2 4 2" xfId="23651"/>
    <cellStyle name="Normal 3 3 3 20 2 4_Category Summary by LOB" xfId="23652"/>
    <cellStyle name="Normal 3 3 3 20 2 5" xfId="23653"/>
    <cellStyle name="Normal 3 3 3 20 2 5 2" xfId="23654"/>
    <cellStyle name="Normal 3 3 3 20 2 5_Category Summary by LOB" xfId="23655"/>
    <cellStyle name="Normal 3 3 3 20 2 6" xfId="23656"/>
    <cellStyle name="Normal 3 3 3 20 2 6 2" xfId="23657"/>
    <cellStyle name="Normal 3 3 3 20 2 6_Category Summary by LOB" xfId="23658"/>
    <cellStyle name="Normal 3 3 3 20 2 7" xfId="23659"/>
    <cellStyle name="Normal 3 3 3 20 2 7 2" xfId="23660"/>
    <cellStyle name="Normal 3 3 3 20 2 7_Category Summary by LOB" xfId="23661"/>
    <cellStyle name="Normal 3 3 3 20 2 8" xfId="23662"/>
    <cellStyle name="Normal 3 3 3 20 2 8 2" xfId="23663"/>
    <cellStyle name="Normal 3 3 3 20 2 8_Category Summary by LOB" xfId="23664"/>
    <cellStyle name="Normal 3 3 3 20 2 9" xfId="23665"/>
    <cellStyle name="Normal 3 3 3 20 2_Category Summary by LOB" xfId="23666"/>
    <cellStyle name="Normal 3 3 3 20 3" xfId="23667"/>
    <cellStyle name="Normal 3 3 3 20 3 2" xfId="23668"/>
    <cellStyle name="Normal 3 3 3 20 3 2 2" xfId="23669"/>
    <cellStyle name="Normal 3 3 3 20 3 2_Category Summary by LOB" xfId="23670"/>
    <cellStyle name="Normal 3 3 3 20 3 3" xfId="23671"/>
    <cellStyle name="Normal 3 3 3 20 3 3 2" xfId="23672"/>
    <cellStyle name="Normal 3 3 3 20 3 3_Category Summary by LOB" xfId="23673"/>
    <cellStyle name="Normal 3 3 3 20 3 4" xfId="23674"/>
    <cellStyle name="Normal 3 3 3 20 3 4 2" xfId="23675"/>
    <cellStyle name="Normal 3 3 3 20 3 4_Category Summary by LOB" xfId="23676"/>
    <cellStyle name="Normal 3 3 3 20 3 5" xfId="23677"/>
    <cellStyle name="Normal 3 3 3 20 3 5 2" xfId="23678"/>
    <cellStyle name="Normal 3 3 3 20 3 5_Category Summary by LOB" xfId="23679"/>
    <cellStyle name="Normal 3 3 3 20 3 6" xfId="23680"/>
    <cellStyle name="Normal 3 3 3 20 3 6 2" xfId="23681"/>
    <cellStyle name="Normal 3 3 3 20 3 6_Category Summary by LOB" xfId="23682"/>
    <cellStyle name="Normal 3 3 3 20 3 7" xfId="23683"/>
    <cellStyle name="Normal 3 3 3 20 3 7 2" xfId="23684"/>
    <cellStyle name="Normal 3 3 3 20 3 7_Category Summary by LOB" xfId="23685"/>
    <cellStyle name="Normal 3 3 3 20 3 8" xfId="23686"/>
    <cellStyle name="Normal 3 3 3 20 3 8 2" xfId="23687"/>
    <cellStyle name="Normal 3 3 3 20 3 8_Category Summary by LOB" xfId="23688"/>
    <cellStyle name="Normal 3 3 3 20 3 9" xfId="23689"/>
    <cellStyle name="Normal 3 3 3 20 3_Category Summary by LOB" xfId="23690"/>
    <cellStyle name="Normal 3 3 3 20 4" xfId="23691"/>
    <cellStyle name="Normal 3 3 3 20 4 2" xfId="23692"/>
    <cellStyle name="Normal 3 3 3 20 4_Category Summary by LOB" xfId="23693"/>
    <cellStyle name="Normal 3 3 3 20 5" xfId="23694"/>
    <cellStyle name="Normal 3 3 3 20 5 2" xfId="23695"/>
    <cellStyle name="Normal 3 3 3 20 5_Category Summary by LOB" xfId="23696"/>
    <cellStyle name="Normal 3 3 3 20 6" xfId="23697"/>
    <cellStyle name="Normal 3 3 3 20 6 2" xfId="23698"/>
    <cellStyle name="Normal 3 3 3 20 6_Category Summary by LOB" xfId="23699"/>
    <cellStyle name="Normal 3 3 3 20 7" xfId="23700"/>
    <cellStyle name="Normal 3 3 3 20 7 2" xfId="23701"/>
    <cellStyle name="Normal 3 3 3 20 7_Category Summary by LOB" xfId="23702"/>
    <cellStyle name="Normal 3 3 3 20 8" xfId="23703"/>
    <cellStyle name="Normal 3 3 3 20 8 2" xfId="23704"/>
    <cellStyle name="Normal 3 3 3 20 8_Category Summary by LOB" xfId="23705"/>
    <cellStyle name="Normal 3 3 3 20 9" xfId="23706"/>
    <cellStyle name="Normal 3 3 3 20 9 2" xfId="23707"/>
    <cellStyle name="Normal 3 3 3 20 9_Category Summary by LOB" xfId="23708"/>
    <cellStyle name="Normal 3 3 3 20_Category Summary by LOB" xfId="23709"/>
    <cellStyle name="Normal 3 3 3 21" xfId="23710"/>
    <cellStyle name="Normal 3 3 3 21 10" xfId="23711"/>
    <cellStyle name="Normal 3 3 3 21 10 2" xfId="23712"/>
    <cellStyle name="Normal 3 3 3 21 10_Category Summary by LOB" xfId="23713"/>
    <cellStyle name="Normal 3 3 3 21 11" xfId="23714"/>
    <cellStyle name="Normal 3 3 3 21 2" xfId="23715"/>
    <cellStyle name="Normal 3 3 3 21 2 2" xfId="23716"/>
    <cellStyle name="Normal 3 3 3 21 2 2 2" xfId="23717"/>
    <cellStyle name="Normal 3 3 3 21 2 2_Category Summary by LOB" xfId="23718"/>
    <cellStyle name="Normal 3 3 3 21 2 3" xfId="23719"/>
    <cellStyle name="Normal 3 3 3 21 2 3 2" xfId="23720"/>
    <cellStyle name="Normal 3 3 3 21 2 3_Category Summary by LOB" xfId="23721"/>
    <cellStyle name="Normal 3 3 3 21 2 4" xfId="23722"/>
    <cellStyle name="Normal 3 3 3 21 2 4 2" xfId="23723"/>
    <cellStyle name="Normal 3 3 3 21 2 4_Category Summary by LOB" xfId="23724"/>
    <cellStyle name="Normal 3 3 3 21 2 5" xfId="23725"/>
    <cellStyle name="Normal 3 3 3 21 2 5 2" xfId="23726"/>
    <cellStyle name="Normal 3 3 3 21 2 5_Category Summary by LOB" xfId="23727"/>
    <cellStyle name="Normal 3 3 3 21 2 6" xfId="23728"/>
    <cellStyle name="Normal 3 3 3 21 2 6 2" xfId="23729"/>
    <cellStyle name="Normal 3 3 3 21 2 6_Category Summary by LOB" xfId="23730"/>
    <cellStyle name="Normal 3 3 3 21 2 7" xfId="23731"/>
    <cellStyle name="Normal 3 3 3 21 2 7 2" xfId="23732"/>
    <cellStyle name="Normal 3 3 3 21 2 7_Category Summary by LOB" xfId="23733"/>
    <cellStyle name="Normal 3 3 3 21 2 8" xfId="23734"/>
    <cellStyle name="Normal 3 3 3 21 2 8 2" xfId="23735"/>
    <cellStyle name="Normal 3 3 3 21 2 8_Category Summary by LOB" xfId="23736"/>
    <cellStyle name="Normal 3 3 3 21 2 9" xfId="23737"/>
    <cellStyle name="Normal 3 3 3 21 2_Category Summary by LOB" xfId="23738"/>
    <cellStyle name="Normal 3 3 3 21 3" xfId="23739"/>
    <cellStyle name="Normal 3 3 3 21 3 2" xfId="23740"/>
    <cellStyle name="Normal 3 3 3 21 3 2 2" xfId="23741"/>
    <cellStyle name="Normal 3 3 3 21 3 2_Category Summary by LOB" xfId="23742"/>
    <cellStyle name="Normal 3 3 3 21 3 3" xfId="23743"/>
    <cellStyle name="Normal 3 3 3 21 3 3 2" xfId="23744"/>
    <cellStyle name="Normal 3 3 3 21 3 3_Category Summary by LOB" xfId="23745"/>
    <cellStyle name="Normal 3 3 3 21 3 4" xfId="23746"/>
    <cellStyle name="Normal 3 3 3 21 3 4 2" xfId="23747"/>
    <cellStyle name="Normal 3 3 3 21 3 4_Category Summary by LOB" xfId="23748"/>
    <cellStyle name="Normal 3 3 3 21 3 5" xfId="23749"/>
    <cellStyle name="Normal 3 3 3 21 3 5 2" xfId="23750"/>
    <cellStyle name="Normal 3 3 3 21 3 5_Category Summary by LOB" xfId="23751"/>
    <cellStyle name="Normal 3 3 3 21 3 6" xfId="23752"/>
    <cellStyle name="Normal 3 3 3 21 3 6 2" xfId="23753"/>
    <cellStyle name="Normal 3 3 3 21 3 6_Category Summary by LOB" xfId="23754"/>
    <cellStyle name="Normal 3 3 3 21 3 7" xfId="23755"/>
    <cellStyle name="Normal 3 3 3 21 3 7 2" xfId="23756"/>
    <cellStyle name="Normal 3 3 3 21 3 7_Category Summary by LOB" xfId="23757"/>
    <cellStyle name="Normal 3 3 3 21 3 8" xfId="23758"/>
    <cellStyle name="Normal 3 3 3 21 3 8 2" xfId="23759"/>
    <cellStyle name="Normal 3 3 3 21 3 8_Category Summary by LOB" xfId="23760"/>
    <cellStyle name="Normal 3 3 3 21 3 9" xfId="23761"/>
    <cellStyle name="Normal 3 3 3 21 3_Category Summary by LOB" xfId="23762"/>
    <cellStyle name="Normal 3 3 3 21 4" xfId="23763"/>
    <cellStyle name="Normal 3 3 3 21 4 2" xfId="23764"/>
    <cellStyle name="Normal 3 3 3 21 4_Category Summary by LOB" xfId="23765"/>
    <cellStyle name="Normal 3 3 3 21 5" xfId="23766"/>
    <cellStyle name="Normal 3 3 3 21 5 2" xfId="23767"/>
    <cellStyle name="Normal 3 3 3 21 5_Category Summary by LOB" xfId="23768"/>
    <cellStyle name="Normal 3 3 3 21 6" xfId="23769"/>
    <cellStyle name="Normal 3 3 3 21 6 2" xfId="23770"/>
    <cellStyle name="Normal 3 3 3 21 6_Category Summary by LOB" xfId="23771"/>
    <cellStyle name="Normal 3 3 3 21 7" xfId="23772"/>
    <cellStyle name="Normal 3 3 3 21 7 2" xfId="23773"/>
    <cellStyle name="Normal 3 3 3 21 7_Category Summary by LOB" xfId="23774"/>
    <cellStyle name="Normal 3 3 3 21 8" xfId="23775"/>
    <cellStyle name="Normal 3 3 3 21 8 2" xfId="23776"/>
    <cellStyle name="Normal 3 3 3 21 8_Category Summary by LOB" xfId="23777"/>
    <cellStyle name="Normal 3 3 3 21 9" xfId="23778"/>
    <cellStyle name="Normal 3 3 3 21 9 2" xfId="23779"/>
    <cellStyle name="Normal 3 3 3 21 9_Category Summary by LOB" xfId="23780"/>
    <cellStyle name="Normal 3 3 3 21_Category Summary by LOB" xfId="23781"/>
    <cellStyle name="Normal 3 3 3 22" xfId="23782"/>
    <cellStyle name="Normal 3 3 3 22 10" xfId="23783"/>
    <cellStyle name="Normal 3 3 3 22 10 2" xfId="23784"/>
    <cellStyle name="Normal 3 3 3 22 10_Category Summary by LOB" xfId="23785"/>
    <cellStyle name="Normal 3 3 3 22 11" xfId="23786"/>
    <cellStyle name="Normal 3 3 3 22 2" xfId="23787"/>
    <cellStyle name="Normal 3 3 3 22 2 2" xfId="23788"/>
    <cellStyle name="Normal 3 3 3 22 2 2 2" xfId="23789"/>
    <cellStyle name="Normal 3 3 3 22 2 2_Category Summary by LOB" xfId="23790"/>
    <cellStyle name="Normal 3 3 3 22 2 3" xfId="23791"/>
    <cellStyle name="Normal 3 3 3 22 2 3 2" xfId="23792"/>
    <cellStyle name="Normal 3 3 3 22 2 3_Category Summary by LOB" xfId="23793"/>
    <cellStyle name="Normal 3 3 3 22 2 4" xfId="23794"/>
    <cellStyle name="Normal 3 3 3 22 2 4 2" xfId="23795"/>
    <cellStyle name="Normal 3 3 3 22 2 4_Category Summary by LOB" xfId="23796"/>
    <cellStyle name="Normal 3 3 3 22 2 5" xfId="23797"/>
    <cellStyle name="Normal 3 3 3 22 2 5 2" xfId="23798"/>
    <cellStyle name="Normal 3 3 3 22 2 5_Category Summary by LOB" xfId="23799"/>
    <cellStyle name="Normal 3 3 3 22 2 6" xfId="23800"/>
    <cellStyle name="Normal 3 3 3 22 2 6 2" xfId="23801"/>
    <cellStyle name="Normal 3 3 3 22 2 6_Category Summary by LOB" xfId="23802"/>
    <cellStyle name="Normal 3 3 3 22 2 7" xfId="23803"/>
    <cellStyle name="Normal 3 3 3 22 2 7 2" xfId="23804"/>
    <cellStyle name="Normal 3 3 3 22 2 7_Category Summary by LOB" xfId="23805"/>
    <cellStyle name="Normal 3 3 3 22 2 8" xfId="23806"/>
    <cellStyle name="Normal 3 3 3 22 2 8 2" xfId="23807"/>
    <cellStyle name="Normal 3 3 3 22 2 8_Category Summary by LOB" xfId="23808"/>
    <cellStyle name="Normal 3 3 3 22 2 9" xfId="23809"/>
    <cellStyle name="Normal 3 3 3 22 2_Category Summary by LOB" xfId="23810"/>
    <cellStyle name="Normal 3 3 3 22 3" xfId="23811"/>
    <cellStyle name="Normal 3 3 3 22 3 2" xfId="23812"/>
    <cellStyle name="Normal 3 3 3 22 3 2 2" xfId="23813"/>
    <cellStyle name="Normal 3 3 3 22 3 2_Category Summary by LOB" xfId="23814"/>
    <cellStyle name="Normal 3 3 3 22 3 3" xfId="23815"/>
    <cellStyle name="Normal 3 3 3 22 3 3 2" xfId="23816"/>
    <cellStyle name="Normal 3 3 3 22 3 3_Category Summary by LOB" xfId="23817"/>
    <cellStyle name="Normal 3 3 3 22 3 4" xfId="23818"/>
    <cellStyle name="Normal 3 3 3 22 3 4 2" xfId="23819"/>
    <cellStyle name="Normal 3 3 3 22 3 4_Category Summary by LOB" xfId="23820"/>
    <cellStyle name="Normal 3 3 3 22 3 5" xfId="23821"/>
    <cellStyle name="Normal 3 3 3 22 3 5 2" xfId="23822"/>
    <cellStyle name="Normal 3 3 3 22 3 5_Category Summary by LOB" xfId="23823"/>
    <cellStyle name="Normal 3 3 3 22 3 6" xfId="23824"/>
    <cellStyle name="Normal 3 3 3 22 3 6 2" xfId="23825"/>
    <cellStyle name="Normal 3 3 3 22 3 6_Category Summary by LOB" xfId="23826"/>
    <cellStyle name="Normal 3 3 3 22 3 7" xfId="23827"/>
    <cellStyle name="Normal 3 3 3 22 3 7 2" xfId="23828"/>
    <cellStyle name="Normal 3 3 3 22 3 7_Category Summary by LOB" xfId="23829"/>
    <cellStyle name="Normal 3 3 3 22 3 8" xfId="23830"/>
    <cellStyle name="Normal 3 3 3 22 3 8 2" xfId="23831"/>
    <cellStyle name="Normal 3 3 3 22 3 8_Category Summary by LOB" xfId="23832"/>
    <cellStyle name="Normal 3 3 3 22 3 9" xfId="23833"/>
    <cellStyle name="Normal 3 3 3 22 3_Category Summary by LOB" xfId="23834"/>
    <cellStyle name="Normal 3 3 3 22 4" xfId="23835"/>
    <cellStyle name="Normal 3 3 3 22 4 2" xfId="23836"/>
    <cellStyle name="Normal 3 3 3 22 4_Category Summary by LOB" xfId="23837"/>
    <cellStyle name="Normal 3 3 3 22 5" xfId="23838"/>
    <cellStyle name="Normal 3 3 3 22 5 2" xfId="23839"/>
    <cellStyle name="Normal 3 3 3 22 5_Category Summary by LOB" xfId="23840"/>
    <cellStyle name="Normal 3 3 3 22 6" xfId="23841"/>
    <cellStyle name="Normal 3 3 3 22 6 2" xfId="23842"/>
    <cellStyle name="Normal 3 3 3 22 6_Category Summary by LOB" xfId="23843"/>
    <cellStyle name="Normal 3 3 3 22 7" xfId="23844"/>
    <cellStyle name="Normal 3 3 3 22 7 2" xfId="23845"/>
    <cellStyle name="Normal 3 3 3 22 7_Category Summary by LOB" xfId="23846"/>
    <cellStyle name="Normal 3 3 3 22 8" xfId="23847"/>
    <cellStyle name="Normal 3 3 3 22 8 2" xfId="23848"/>
    <cellStyle name="Normal 3 3 3 22 8_Category Summary by LOB" xfId="23849"/>
    <cellStyle name="Normal 3 3 3 22 9" xfId="23850"/>
    <cellStyle name="Normal 3 3 3 22 9 2" xfId="23851"/>
    <cellStyle name="Normal 3 3 3 22 9_Category Summary by LOB" xfId="23852"/>
    <cellStyle name="Normal 3 3 3 22_Category Summary by LOB" xfId="23853"/>
    <cellStyle name="Normal 3 3 3 23" xfId="23854"/>
    <cellStyle name="Normal 3 3 3 23 10" xfId="23855"/>
    <cellStyle name="Normal 3 3 3 23 10 2" xfId="23856"/>
    <cellStyle name="Normal 3 3 3 23 10_Category Summary by LOB" xfId="23857"/>
    <cellStyle name="Normal 3 3 3 23 11" xfId="23858"/>
    <cellStyle name="Normal 3 3 3 23 2" xfId="23859"/>
    <cellStyle name="Normal 3 3 3 23 2 2" xfId="23860"/>
    <cellStyle name="Normal 3 3 3 23 2 2 2" xfId="23861"/>
    <cellStyle name="Normal 3 3 3 23 2 2_Category Summary by LOB" xfId="23862"/>
    <cellStyle name="Normal 3 3 3 23 2 3" xfId="23863"/>
    <cellStyle name="Normal 3 3 3 23 2 3 2" xfId="23864"/>
    <cellStyle name="Normal 3 3 3 23 2 3_Category Summary by LOB" xfId="23865"/>
    <cellStyle name="Normal 3 3 3 23 2 4" xfId="23866"/>
    <cellStyle name="Normal 3 3 3 23 2 4 2" xfId="23867"/>
    <cellStyle name="Normal 3 3 3 23 2 4_Category Summary by LOB" xfId="23868"/>
    <cellStyle name="Normal 3 3 3 23 2 5" xfId="23869"/>
    <cellStyle name="Normal 3 3 3 23 2 5 2" xfId="23870"/>
    <cellStyle name="Normal 3 3 3 23 2 5_Category Summary by LOB" xfId="23871"/>
    <cellStyle name="Normal 3 3 3 23 2 6" xfId="23872"/>
    <cellStyle name="Normal 3 3 3 23 2 6 2" xfId="23873"/>
    <cellStyle name="Normal 3 3 3 23 2 6_Category Summary by LOB" xfId="23874"/>
    <cellStyle name="Normal 3 3 3 23 2 7" xfId="23875"/>
    <cellStyle name="Normal 3 3 3 23 2 7 2" xfId="23876"/>
    <cellStyle name="Normal 3 3 3 23 2 7_Category Summary by LOB" xfId="23877"/>
    <cellStyle name="Normal 3 3 3 23 2 8" xfId="23878"/>
    <cellStyle name="Normal 3 3 3 23 2 8 2" xfId="23879"/>
    <cellStyle name="Normal 3 3 3 23 2 8_Category Summary by LOB" xfId="23880"/>
    <cellStyle name="Normal 3 3 3 23 2 9" xfId="23881"/>
    <cellStyle name="Normal 3 3 3 23 2_Category Summary by LOB" xfId="23882"/>
    <cellStyle name="Normal 3 3 3 23 3" xfId="23883"/>
    <cellStyle name="Normal 3 3 3 23 3 2" xfId="23884"/>
    <cellStyle name="Normal 3 3 3 23 3 2 2" xfId="23885"/>
    <cellStyle name="Normal 3 3 3 23 3 2_Category Summary by LOB" xfId="23886"/>
    <cellStyle name="Normal 3 3 3 23 3 3" xfId="23887"/>
    <cellStyle name="Normal 3 3 3 23 3 3 2" xfId="23888"/>
    <cellStyle name="Normal 3 3 3 23 3 3_Category Summary by LOB" xfId="23889"/>
    <cellStyle name="Normal 3 3 3 23 3 4" xfId="23890"/>
    <cellStyle name="Normal 3 3 3 23 3 4 2" xfId="23891"/>
    <cellStyle name="Normal 3 3 3 23 3 4_Category Summary by LOB" xfId="23892"/>
    <cellStyle name="Normal 3 3 3 23 3 5" xfId="23893"/>
    <cellStyle name="Normal 3 3 3 23 3 5 2" xfId="23894"/>
    <cellStyle name="Normal 3 3 3 23 3 5_Category Summary by LOB" xfId="23895"/>
    <cellStyle name="Normal 3 3 3 23 3 6" xfId="23896"/>
    <cellStyle name="Normal 3 3 3 23 3 6 2" xfId="23897"/>
    <cellStyle name="Normal 3 3 3 23 3 6_Category Summary by LOB" xfId="23898"/>
    <cellStyle name="Normal 3 3 3 23 3 7" xfId="23899"/>
    <cellStyle name="Normal 3 3 3 23 3 7 2" xfId="23900"/>
    <cellStyle name="Normal 3 3 3 23 3 7_Category Summary by LOB" xfId="23901"/>
    <cellStyle name="Normal 3 3 3 23 3 8" xfId="23902"/>
    <cellStyle name="Normal 3 3 3 23 3 8 2" xfId="23903"/>
    <cellStyle name="Normal 3 3 3 23 3 8_Category Summary by LOB" xfId="23904"/>
    <cellStyle name="Normal 3 3 3 23 3 9" xfId="23905"/>
    <cellStyle name="Normal 3 3 3 23 3_Category Summary by LOB" xfId="23906"/>
    <cellStyle name="Normal 3 3 3 23 4" xfId="23907"/>
    <cellStyle name="Normal 3 3 3 23 4 2" xfId="23908"/>
    <cellStyle name="Normal 3 3 3 23 4_Category Summary by LOB" xfId="23909"/>
    <cellStyle name="Normal 3 3 3 23 5" xfId="23910"/>
    <cellStyle name="Normal 3 3 3 23 5 2" xfId="23911"/>
    <cellStyle name="Normal 3 3 3 23 5_Category Summary by LOB" xfId="23912"/>
    <cellStyle name="Normal 3 3 3 23 6" xfId="23913"/>
    <cellStyle name="Normal 3 3 3 23 6 2" xfId="23914"/>
    <cellStyle name="Normal 3 3 3 23 6_Category Summary by LOB" xfId="23915"/>
    <cellStyle name="Normal 3 3 3 23 7" xfId="23916"/>
    <cellStyle name="Normal 3 3 3 23 7 2" xfId="23917"/>
    <cellStyle name="Normal 3 3 3 23 7_Category Summary by LOB" xfId="23918"/>
    <cellStyle name="Normal 3 3 3 23 8" xfId="23919"/>
    <cellStyle name="Normal 3 3 3 23 8 2" xfId="23920"/>
    <cellStyle name="Normal 3 3 3 23 8_Category Summary by LOB" xfId="23921"/>
    <cellStyle name="Normal 3 3 3 23 9" xfId="23922"/>
    <cellStyle name="Normal 3 3 3 23 9 2" xfId="23923"/>
    <cellStyle name="Normal 3 3 3 23 9_Category Summary by LOB" xfId="23924"/>
    <cellStyle name="Normal 3 3 3 23_Category Summary by LOB" xfId="23925"/>
    <cellStyle name="Normal 3 3 3 24" xfId="23926"/>
    <cellStyle name="Normal 3 3 3 24 2" xfId="23927"/>
    <cellStyle name="Normal 3 3 3 24 2 2" xfId="23928"/>
    <cellStyle name="Normal 3 3 3 24 2_Category Summary by LOB" xfId="23929"/>
    <cellStyle name="Normal 3 3 3 24 3" xfId="23930"/>
    <cellStyle name="Normal 3 3 3 24 3 2" xfId="23931"/>
    <cellStyle name="Normal 3 3 3 24 3_Category Summary by LOB" xfId="23932"/>
    <cellStyle name="Normal 3 3 3 24 4" xfId="23933"/>
    <cellStyle name="Normal 3 3 3 24 4 2" xfId="23934"/>
    <cellStyle name="Normal 3 3 3 24 4_Category Summary by LOB" xfId="23935"/>
    <cellStyle name="Normal 3 3 3 24 5" xfId="23936"/>
    <cellStyle name="Normal 3 3 3 24 5 2" xfId="23937"/>
    <cellStyle name="Normal 3 3 3 24 5_Category Summary by LOB" xfId="23938"/>
    <cellStyle name="Normal 3 3 3 24 6" xfId="23939"/>
    <cellStyle name="Normal 3 3 3 24 6 2" xfId="23940"/>
    <cellStyle name="Normal 3 3 3 24 6_Category Summary by LOB" xfId="23941"/>
    <cellStyle name="Normal 3 3 3 24 7" xfId="23942"/>
    <cellStyle name="Normal 3 3 3 24 7 2" xfId="23943"/>
    <cellStyle name="Normal 3 3 3 24 7_Category Summary by LOB" xfId="23944"/>
    <cellStyle name="Normal 3 3 3 24 8" xfId="23945"/>
    <cellStyle name="Normal 3 3 3 24 8 2" xfId="23946"/>
    <cellStyle name="Normal 3 3 3 24 8_Category Summary by LOB" xfId="23947"/>
    <cellStyle name="Normal 3 3 3 24 9" xfId="23948"/>
    <cellStyle name="Normal 3 3 3 24_Category Summary by LOB" xfId="23949"/>
    <cellStyle name="Normal 3 3 3 25" xfId="23950"/>
    <cellStyle name="Normal 3 3 3 25 2" xfId="23951"/>
    <cellStyle name="Normal 3 3 3 25 2 2" xfId="23952"/>
    <cellStyle name="Normal 3 3 3 25 2_Category Summary by LOB" xfId="23953"/>
    <cellStyle name="Normal 3 3 3 25 3" xfId="23954"/>
    <cellStyle name="Normal 3 3 3 25 3 2" xfId="23955"/>
    <cellStyle name="Normal 3 3 3 25 3_Category Summary by LOB" xfId="23956"/>
    <cellStyle name="Normal 3 3 3 25 4" xfId="23957"/>
    <cellStyle name="Normal 3 3 3 25 4 2" xfId="23958"/>
    <cellStyle name="Normal 3 3 3 25 4_Category Summary by LOB" xfId="23959"/>
    <cellStyle name="Normal 3 3 3 25 5" xfId="23960"/>
    <cellStyle name="Normal 3 3 3 25 5 2" xfId="23961"/>
    <cellStyle name="Normal 3 3 3 25 5_Category Summary by LOB" xfId="23962"/>
    <cellStyle name="Normal 3 3 3 25 6" xfId="23963"/>
    <cellStyle name="Normal 3 3 3 25 6 2" xfId="23964"/>
    <cellStyle name="Normal 3 3 3 25 6_Category Summary by LOB" xfId="23965"/>
    <cellStyle name="Normal 3 3 3 25 7" xfId="23966"/>
    <cellStyle name="Normal 3 3 3 25 7 2" xfId="23967"/>
    <cellStyle name="Normal 3 3 3 25 7_Category Summary by LOB" xfId="23968"/>
    <cellStyle name="Normal 3 3 3 25 8" xfId="23969"/>
    <cellStyle name="Normal 3 3 3 25 8 2" xfId="23970"/>
    <cellStyle name="Normal 3 3 3 25 8_Category Summary by LOB" xfId="23971"/>
    <cellStyle name="Normal 3 3 3 25 9" xfId="23972"/>
    <cellStyle name="Normal 3 3 3 25_Category Summary by LOB" xfId="23973"/>
    <cellStyle name="Normal 3 3 3 26" xfId="23974"/>
    <cellStyle name="Normal 3 3 3 26 2" xfId="23975"/>
    <cellStyle name="Normal 3 3 3 26_Category Summary by LOB" xfId="23976"/>
    <cellStyle name="Normal 3 3 3 27" xfId="23977"/>
    <cellStyle name="Normal 3 3 3 27 2" xfId="23978"/>
    <cellStyle name="Normal 3 3 3 27_Category Summary by LOB" xfId="23979"/>
    <cellStyle name="Normal 3 3 3 28" xfId="23980"/>
    <cellStyle name="Normal 3 3 3 28 2" xfId="23981"/>
    <cellStyle name="Normal 3 3 3 28_Category Summary by LOB" xfId="23982"/>
    <cellStyle name="Normal 3 3 3 29" xfId="23983"/>
    <cellStyle name="Normal 3 3 3 29 2" xfId="23984"/>
    <cellStyle name="Normal 3 3 3 29_Category Summary by LOB" xfId="23985"/>
    <cellStyle name="Normal 3 3 3 3" xfId="23986"/>
    <cellStyle name="Normal 3 3 3 3 10" xfId="23987"/>
    <cellStyle name="Normal 3 3 3 3 10 2" xfId="23988"/>
    <cellStyle name="Normal 3 3 3 3 10_Category Summary by LOB" xfId="23989"/>
    <cellStyle name="Normal 3 3 3 3 11" xfId="23990"/>
    <cellStyle name="Normal 3 3 3 3 12" xfId="23991"/>
    <cellStyle name="Normal 3 3 3 3 2" xfId="23992"/>
    <cellStyle name="Normal 3 3 3 3 2 2" xfId="23993"/>
    <cellStyle name="Normal 3 3 3 3 2 2 2" xfId="23994"/>
    <cellStyle name="Normal 3 3 3 3 2 2_Category Summary by LOB" xfId="23995"/>
    <cellStyle name="Normal 3 3 3 3 2 3" xfId="23996"/>
    <cellStyle name="Normal 3 3 3 3 2 3 2" xfId="23997"/>
    <cellStyle name="Normal 3 3 3 3 2 3_Category Summary by LOB" xfId="23998"/>
    <cellStyle name="Normal 3 3 3 3 2 4" xfId="23999"/>
    <cellStyle name="Normal 3 3 3 3 2 4 2" xfId="24000"/>
    <cellStyle name="Normal 3 3 3 3 2 4_Category Summary by LOB" xfId="24001"/>
    <cellStyle name="Normal 3 3 3 3 2 5" xfId="24002"/>
    <cellStyle name="Normal 3 3 3 3 2 5 2" xfId="24003"/>
    <cellStyle name="Normal 3 3 3 3 2 5_Category Summary by LOB" xfId="24004"/>
    <cellStyle name="Normal 3 3 3 3 2 6" xfId="24005"/>
    <cellStyle name="Normal 3 3 3 3 2 6 2" xfId="24006"/>
    <cellStyle name="Normal 3 3 3 3 2 6_Category Summary by LOB" xfId="24007"/>
    <cellStyle name="Normal 3 3 3 3 2 7" xfId="24008"/>
    <cellStyle name="Normal 3 3 3 3 2 7 2" xfId="24009"/>
    <cellStyle name="Normal 3 3 3 3 2 7_Category Summary by LOB" xfId="24010"/>
    <cellStyle name="Normal 3 3 3 3 2 8" xfId="24011"/>
    <cellStyle name="Normal 3 3 3 3 2 8 2" xfId="24012"/>
    <cellStyle name="Normal 3 3 3 3 2 8_Category Summary by LOB" xfId="24013"/>
    <cellStyle name="Normal 3 3 3 3 2 9" xfId="24014"/>
    <cellStyle name="Normal 3 3 3 3 2_Category Summary by LOB" xfId="24015"/>
    <cellStyle name="Normal 3 3 3 3 3" xfId="24016"/>
    <cellStyle name="Normal 3 3 3 3 3 2" xfId="24017"/>
    <cellStyle name="Normal 3 3 3 3 3 2 2" xfId="24018"/>
    <cellStyle name="Normal 3 3 3 3 3 2_Category Summary by LOB" xfId="24019"/>
    <cellStyle name="Normal 3 3 3 3 3 3" xfId="24020"/>
    <cellStyle name="Normal 3 3 3 3 3 3 2" xfId="24021"/>
    <cellStyle name="Normal 3 3 3 3 3 3_Category Summary by LOB" xfId="24022"/>
    <cellStyle name="Normal 3 3 3 3 3 4" xfId="24023"/>
    <cellStyle name="Normal 3 3 3 3 3 4 2" xfId="24024"/>
    <cellStyle name="Normal 3 3 3 3 3 4_Category Summary by LOB" xfId="24025"/>
    <cellStyle name="Normal 3 3 3 3 3 5" xfId="24026"/>
    <cellStyle name="Normal 3 3 3 3 3 5 2" xfId="24027"/>
    <cellStyle name="Normal 3 3 3 3 3 5_Category Summary by LOB" xfId="24028"/>
    <cellStyle name="Normal 3 3 3 3 3 6" xfId="24029"/>
    <cellStyle name="Normal 3 3 3 3 3 6 2" xfId="24030"/>
    <cellStyle name="Normal 3 3 3 3 3 6_Category Summary by LOB" xfId="24031"/>
    <cellStyle name="Normal 3 3 3 3 3 7" xfId="24032"/>
    <cellStyle name="Normal 3 3 3 3 3 7 2" xfId="24033"/>
    <cellStyle name="Normal 3 3 3 3 3 7_Category Summary by LOB" xfId="24034"/>
    <cellStyle name="Normal 3 3 3 3 3 8" xfId="24035"/>
    <cellStyle name="Normal 3 3 3 3 3 8 2" xfId="24036"/>
    <cellStyle name="Normal 3 3 3 3 3 8_Category Summary by LOB" xfId="24037"/>
    <cellStyle name="Normal 3 3 3 3 3 9" xfId="24038"/>
    <cellStyle name="Normal 3 3 3 3 3_Category Summary by LOB" xfId="24039"/>
    <cellStyle name="Normal 3 3 3 3 4" xfId="24040"/>
    <cellStyle name="Normal 3 3 3 3 4 2" xfId="24041"/>
    <cellStyle name="Normal 3 3 3 3 4_Category Summary by LOB" xfId="24042"/>
    <cellStyle name="Normal 3 3 3 3 5" xfId="24043"/>
    <cellStyle name="Normal 3 3 3 3 5 2" xfId="24044"/>
    <cellStyle name="Normal 3 3 3 3 5_Category Summary by LOB" xfId="24045"/>
    <cellStyle name="Normal 3 3 3 3 6" xfId="24046"/>
    <cellStyle name="Normal 3 3 3 3 6 2" xfId="24047"/>
    <cellStyle name="Normal 3 3 3 3 6_Category Summary by LOB" xfId="24048"/>
    <cellStyle name="Normal 3 3 3 3 7" xfId="24049"/>
    <cellStyle name="Normal 3 3 3 3 7 2" xfId="24050"/>
    <cellStyle name="Normal 3 3 3 3 7_Category Summary by LOB" xfId="24051"/>
    <cellStyle name="Normal 3 3 3 3 8" xfId="24052"/>
    <cellStyle name="Normal 3 3 3 3 8 2" xfId="24053"/>
    <cellStyle name="Normal 3 3 3 3 8_Category Summary by LOB" xfId="24054"/>
    <cellStyle name="Normal 3 3 3 3 9" xfId="24055"/>
    <cellStyle name="Normal 3 3 3 3 9 2" xfId="24056"/>
    <cellStyle name="Normal 3 3 3 3 9_Category Summary by LOB" xfId="24057"/>
    <cellStyle name="Normal 3 3 3 3_Category Summary by LOB" xfId="24058"/>
    <cellStyle name="Normal 3 3 3 30" xfId="24059"/>
    <cellStyle name="Normal 3 3 3 30 2" xfId="24060"/>
    <cellStyle name="Normal 3 3 3 30_Category Summary by LOB" xfId="24061"/>
    <cellStyle name="Normal 3 3 3 31" xfId="24062"/>
    <cellStyle name="Normal 3 3 3 31 2" xfId="24063"/>
    <cellStyle name="Normal 3 3 3 31_Category Summary by LOB" xfId="24064"/>
    <cellStyle name="Normal 3 3 3 32" xfId="24065"/>
    <cellStyle name="Normal 3 3 3 32 2" xfId="24066"/>
    <cellStyle name="Normal 3 3 3 32_Category Summary by LOB" xfId="24067"/>
    <cellStyle name="Normal 3 3 3 33" xfId="24068"/>
    <cellStyle name="Normal 3 3 3 34" xfId="24069"/>
    <cellStyle name="Normal 3 3 3 35" xfId="24070"/>
    <cellStyle name="Normal 3 3 3 4" xfId="24071"/>
    <cellStyle name="Normal 3 3 3 4 10" xfId="24072"/>
    <cellStyle name="Normal 3 3 3 4 10 2" xfId="24073"/>
    <cellStyle name="Normal 3 3 3 4 10_Category Summary by LOB" xfId="24074"/>
    <cellStyle name="Normal 3 3 3 4 11" xfId="24075"/>
    <cellStyle name="Normal 3 3 3 4 12" xfId="24076"/>
    <cellStyle name="Normal 3 3 3 4 2" xfId="24077"/>
    <cellStyle name="Normal 3 3 3 4 2 2" xfId="24078"/>
    <cellStyle name="Normal 3 3 3 4 2 2 2" xfId="24079"/>
    <cellStyle name="Normal 3 3 3 4 2 2_Category Summary by LOB" xfId="24080"/>
    <cellStyle name="Normal 3 3 3 4 2 3" xfId="24081"/>
    <cellStyle name="Normal 3 3 3 4 2 3 2" xfId="24082"/>
    <cellStyle name="Normal 3 3 3 4 2 3_Category Summary by LOB" xfId="24083"/>
    <cellStyle name="Normal 3 3 3 4 2 4" xfId="24084"/>
    <cellStyle name="Normal 3 3 3 4 2 4 2" xfId="24085"/>
    <cellStyle name="Normal 3 3 3 4 2 4_Category Summary by LOB" xfId="24086"/>
    <cellStyle name="Normal 3 3 3 4 2 5" xfId="24087"/>
    <cellStyle name="Normal 3 3 3 4 2 5 2" xfId="24088"/>
    <cellStyle name="Normal 3 3 3 4 2 5_Category Summary by LOB" xfId="24089"/>
    <cellStyle name="Normal 3 3 3 4 2 6" xfId="24090"/>
    <cellStyle name="Normal 3 3 3 4 2 6 2" xfId="24091"/>
    <cellStyle name="Normal 3 3 3 4 2 6_Category Summary by LOB" xfId="24092"/>
    <cellStyle name="Normal 3 3 3 4 2 7" xfId="24093"/>
    <cellStyle name="Normal 3 3 3 4 2 7 2" xfId="24094"/>
    <cellStyle name="Normal 3 3 3 4 2 7_Category Summary by LOB" xfId="24095"/>
    <cellStyle name="Normal 3 3 3 4 2 8" xfId="24096"/>
    <cellStyle name="Normal 3 3 3 4 2 8 2" xfId="24097"/>
    <cellStyle name="Normal 3 3 3 4 2 8_Category Summary by LOB" xfId="24098"/>
    <cellStyle name="Normal 3 3 3 4 2 9" xfId="24099"/>
    <cellStyle name="Normal 3 3 3 4 2_Category Summary by LOB" xfId="24100"/>
    <cellStyle name="Normal 3 3 3 4 3" xfId="24101"/>
    <cellStyle name="Normal 3 3 3 4 3 2" xfId="24102"/>
    <cellStyle name="Normal 3 3 3 4 3 2 2" xfId="24103"/>
    <cellStyle name="Normal 3 3 3 4 3 2_Category Summary by LOB" xfId="24104"/>
    <cellStyle name="Normal 3 3 3 4 3 3" xfId="24105"/>
    <cellStyle name="Normal 3 3 3 4 3 3 2" xfId="24106"/>
    <cellStyle name="Normal 3 3 3 4 3 3_Category Summary by LOB" xfId="24107"/>
    <cellStyle name="Normal 3 3 3 4 3 4" xfId="24108"/>
    <cellStyle name="Normal 3 3 3 4 3 4 2" xfId="24109"/>
    <cellStyle name="Normal 3 3 3 4 3 4_Category Summary by LOB" xfId="24110"/>
    <cellStyle name="Normal 3 3 3 4 3 5" xfId="24111"/>
    <cellStyle name="Normal 3 3 3 4 3 5 2" xfId="24112"/>
    <cellStyle name="Normal 3 3 3 4 3 5_Category Summary by LOB" xfId="24113"/>
    <cellStyle name="Normal 3 3 3 4 3 6" xfId="24114"/>
    <cellStyle name="Normal 3 3 3 4 3 6 2" xfId="24115"/>
    <cellStyle name="Normal 3 3 3 4 3 6_Category Summary by LOB" xfId="24116"/>
    <cellStyle name="Normal 3 3 3 4 3 7" xfId="24117"/>
    <cellStyle name="Normal 3 3 3 4 3 7 2" xfId="24118"/>
    <cellStyle name="Normal 3 3 3 4 3 7_Category Summary by LOB" xfId="24119"/>
    <cellStyle name="Normal 3 3 3 4 3 8" xfId="24120"/>
    <cellStyle name="Normal 3 3 3 4 3 8 2" xfId="24121"/>
    <cellStyle name="Normal 3 3 3 4 3 8_Category Summary by LOB" xfId="24122"/>
    <cellStyle name="Normal 3 3 3 4 3 9" xfId="24123"/>
    <cellStyle name="Normal 3 3 3 4 3_Category Summary by LOB" xfId="24124"/>
    <cellStyle name="Normal 3 3 3 4 4" xfId="24125"/>
    <cellStyle name="Normal 3 3 3 4 4 2" xfId="24126"/>
    <cellStyle name="Normal 3 3 3 4 4_Category Summary by LOB" xfId="24127"/>
    <cellStyle name="Normal 3 3 3 4 5" xfId="24128"/>
    <cellStyle name="Normal 3 3 3 4 5 2" xfId="24129"/>
    <cellStyle name="Normal 3 3 3 4 5_Category Summary by LOB" xfId="24130"/>
    <cellStyle name="Normal 3 3 3 4 6" xfId="24131"/>
    <cellStyle name="Normal 3 3 3 4 6 2" xfId="24132"/>
    <cellStyle name="Normal 3 3 3 4 6_Category Summary by LOB" xfId="24133"/>
    <cellStyle name="Normal 3 3 3 4 7" xfId="24134"/>
    <cellStyle name="Normal 3 3 3 4 7 2" xfId="24135"/>
    <cellStyle name="Normal 3 3 3 4 7_Category Summary by LOB" xfId="24136"/>
    <cellStyle name="Normal 3 3 3 4 8" xfId="24137"/>
    <cellStyle name="Normal 3 3 3 4 8 2" xfId="24138"/>
    <cellStyle name="Normal 3 3 3 4 8_Category Summary by LOB" xfId="24139"/>
    <cellStyle name="Normal 3 3 3 4 9" xfId="24140"/>
    <cellStyle name="Normal 3 3 3 4 9 2" xfId="24141"/>
    <cellStyle name="Normal 3 3 3 4 9_Category Summary by LOB" xfId="24142"/>
    <cellStyle name="Normal 3 3 3 4_Category Summary by LOB" xfId="24143"/>
    <cellStyle name="Normal 3 3 3 5" xfId="24144"/>
    <cellStyle name="Normal 3 3 3 5 10" xfId="24145"/>
    <cellStyle name="Normal 3 3 3 5 10 2" xfId="24146"/>
    <cellStyle name="Normal 3 3 3 5 10_Category Summary by LOB" xfId="24147"/>
    <cellStyle name="Normal 3 3 3 5 11" xfId="24148"/>
    <cellStyle name="Normal 3 3 3 5 12" xfId="24149"/>
    <cellStyle name="Normal 3 3 3 5 2" xfId="24150"/>
    <cellStyle name="Normal 3 3 3 5 2 2" xfId="24151"/>
    <cellStyle name="Normal 3 3 3 5 2 2 2" xfId="24152"/>
    <cellStyle name="Normal 3 3 3 5 2 2_Category Summary by LOB" xfId="24153"/>
    <cellStyle name="Normal 3 3 3 5 2 3" xfId="24154"/>
    <cellStyle name="Normal 3 3 3 5 2 3 2" xfId="24155"/>
    <cellStyle name="Normal 3 3 3 5 2 3_Category Summary by LOB" xfId="24156"/>
    <cellStyle name="Normal 3 3 3 5 2 4" xfId="24157"/>
    <cellStyle name="Normal 3 3 3 5 2 4 2" xfId="24158"/>
    <cellStyle name="Normal 3 3 3 5 2 4_Category Summary by LOB" xfId="24159"/>
    <cellStyle name="Normal 3 3 3 5 2 5" xfId="24160"/>
    <cellStyle name="Normal 3 3 3 5 2 5 2" xfId="24161"/>
    <cellStyle name="Normal 3 3 3 5 2 5_Category Summary by LOB" xfId="24162"/>
    <cellStyle name="Normal 3 3 3 5 2 6" xfId="24163"/>
    <cellStyle name="Normal 3 3 3 5 2 6 2" xfId="24164"/>
    <cellStyle name="Normal 3 3 3 5 2 6_Category Summary by LOB" xfId="24165"/>
    <cellStyle name="Normal 3 3 3 5 2 7" xfId="24166"/>
    <cellStyle name="Normal 3 3 3 5 2 7 2" xfId="24167"/>
    <cellStyle name="Normal 3 3 3 5 2 7_Category Summary by LOB" xfId="24168"/>
    <cellStyle name="Normal 3 3 3 5 2 8" xfId="24169"/>
    <cellStyle name="Normal 3 3 3 5 2 8 2" xfId="24170"/>
    <cellStyle name="Normal 3 3 3 5 2 8_Category Summary by LOB" xfId="24171"/>
    <cellStyle name="Normal 3 3 3 5 2 9" xfId="24172"/>
    <cellStyle name="Normal 3 3 3 5 2_Category Summary by LOB" xfId="24173"/>
    <cellStyle name="Normal 3 3 3 5 3" xfId="24174"/>
    <cellStyle name="Normal 3 3 3 5 3 2" xfId="24175"/>
    <cellStyle name="Normal 3 3 3 5 3 2 2" xfId="24176"/>
    <cellStyle name="Normal 3 3 3 5 3 2_Category Summary by LOB" xfId="24177"/>
    <cellStyle name="Normal 3 3 3 5 3 3" xfId="24178"/>
    <cellStyle name="Normal 3 3 3 5 3 3 2" xfId="24179"/>
    <cellStyle name="Normal 3 3 3 5 3 3_Category Summary by LOB" xfId="24180"/>
    <cellStyle name="Normal 3 3 3 5 3 4" xfId="24181"/>
    <cellStyle name="Normal 3 3 3 5 3 4 2" xfId="24182"/>
    <cellStyle name="Normal 3 3 3 5 3 4_Category Summary by LOB" xfId="24183"/>
    <cellStyle name="Normal 3 3 3 5 3 5" xfId="24184"/>
    <cellStyle name="Normal 3 3 3 5 3 5 2" xfId="24185"/>
    <cellStyle name="Normal 3 3 3 5 3 5_Category Summary by LOB" xfId="24186"/>
    <cellStyle name="Normal 3 3 3 5 3 6" xfId="24187"/>
    <cellStyle name="Normal 3 3 3 5 3 6 2" xfId="24188"/>
    <cellStyle name="Normal 3 3 3 5 3 6_Category Summary by LOB" xfId="24189"/>
    <cellStyle name="Normal 3 3 3 5 3 7" xfId="24190"/>
    <cellStyle name="Normal 3 3 3 5 3 7 2" xfId="24191"/>
    <cellStyle name="Normal 3 3 3 5 3 7_Category Summary by LOB" xfId="24192"/>
    <cellStyle name="Normal 3 3 3 5 3 8" xfId="24193"/>
    <cellStyle name="Normal 3 3 3 5 3 8 2" xfId="24194"/>
    <cellStyle name="Normal 3 3 3 5 3 8_Category Summary by LOB" xfId="24195"/>
    <cellStyle name="Normal 3 3 3 5 3 9" xfId="24196"/>
    <cellStyle name="Normal 3 3 3 5 3_Category Summary by LOB" xfId="24197"/>
    <cellStyle name="Normal 3 3 3 5 4" xfId="24198"/>
    <cellStyle name="Normal 3 3 3 5 4 2" xfId="24199"/>
    <cellStyle name="Normal 3 3 3 5 4_Category Summary by LOB" xfId="24200"/>
    <cellStyle name="Normal 3 3 3 5 5" xfId="24201"/>
    <cellStyle name="Normal 3 3 3 5 5 2" xfId="24202"/>
    <cellStyle name="Normal 3 3 3 5 5_Category Summary by LOB" xfId="24203"/>
    <cellStyle name="Normal 3 3 3 5 6" xfId="24204"/>
    <cellStyle name="Normal 3 3 3 5 6 2" xfId="24205"/>
    <cellStyle name="Normal 3 3 3 5 6_Category Summary by LOB" xfId="24206"/>
    <cellStyle name="Normal 3 3 3 5 7" xfId="24207"/>
    <cellStyle name="Normal 3 3 3 5 7 2" xfId="24208"/>
    <cellStyle name="Normal 3 3 3 5 7_Category Summary by LOB" xfId="24209"/>
    <cellStyle name="Normal 3 3 3 5 8" xfId="24210"/>
    <cellStyle name="Normal 3 3 3 5 8 2" xfId="24211"/>
    <cellStyle name="Normal 3 3 3 5 8_Category Summary by LOB" xfId="24212"/>
    <cellStyle name="Normal 3 3 3 5 9" xfId="24213"/>
    <cellStyle name="Normal 3 3 3 5 9 2" xfId="24214"/>
    <cellStyle name="Normal 3 3 3 5 9_Category Summary by LOB" xfId="24215"/>
    <cellStyle name="Normal 3 3 3 5_Category Summary by LOB" xfId="24216"/>
    <cellStyle name="Normal 3 3 3 6" xfId="24217"/>
    <cellStyle name="Normal 3 3 3 6 10" xfId="24218"/>
    <cellStyle name="Normal 3 3 3 6 10 2" xfId="24219"/>
    <cellStyle name="Normal 3 3 3 6 10_Category Summary by LOB" xfId="24220"/>
    <cellStyle name="Normal 3 3 3 6 11" xfId="24221"/>
    <cellStyle name="Normal 3 3 3 6 2" xfId="24222"/>
    <cellStyle name="Normal 3 3 3 6 2 2" xfId="24223"/>
    <cellStyle name="Normal 3 3 3 6 2 2 2" xfId="24224"/>
    <cellStyle name="Normal 3 3 3 6 2 2_Category Summary by LOB" xfId="24225"/>
    <cellStyle name="Normal 3 3 3 6 2 3" xfId="24226"/>
    <cellStyle name="Normal 3 3 3 6 2 3 2" xfId="24227"/>
    <cellStyle name="Normal 3 3 3 6 2 3_Category Summary by LOB" xfId="24228"/>
    <cellStyle name="Normal 3 3 3 6 2 4" xfId="24229"/>
    <cellStyle name="Normal 3 3 3 6 2 4 2" xfId="24230"/>
    <cellStyle name="Normal 3 3 3 6 2 4_Category Summary by LOB" xfId="24231"/>
    <cellStyle name="Normal 3 3 3 6 2 5" xfId="24232"/>
    <cellStyle name="Normal 3 3 3 6 2 5 2" xfId="24233"/>
    <cellStyle name="Normal 3 3 3 6 2 5_Category Summary by LOB" xfId="24234"/>
    <cellStyle name="Normal 3 3 3 6 2 6" xfId="24235"/>
    <cellStyle name="Normal 3 3 3 6 2 6 2" xfId="24236"/>
    <cellStyle name="Normal 3 3 3 6 2 6_Category Summary by LOB" xfId="24237"/>
    <cellStyle name="Normal 3 3 3 6 2 7" xfId="24238"/>
    <cellStyle name="Normal 3 3 3 6 2 7 2" xfId="24239"/>
    <cellStyle name="Normal 3 3 3 6 2 7_Category Summary by LOB" xfId="24240"/>
    <cellStyle name="Normal 3 3 3 6 2 8" xfId="24241"/>
    <cellStyle name="Normal 3 3 3 6 2 8 2" xfId="24242"/>
    <cellStyle name="Normal 3 3 3 6 2 8_Category Summary by LOB" xfId="24243"/>
    <cellStyle name="Normal 3 3 3 6 2 9" xfId="24244"/>
    <cellStyle name="Normal 3 3 3 6 2_Category Summary by LOB" xfId="24245"/>
    <cellStyle name="Normal 3 3 3 6 3" xfId="24246"/>
    <cellStyle name="Normal 3 3 3 6 3 2" xfId="24247"/>
    <cellStyle name="Normal 3 3 3 6 3 2 2" xfId="24248"/>
    <cellStyle name="Normal 3 3 3 6 3 2_Category Summary by LOB" xfId="24249"/>
    <cellStyle name="Normal 3 3 3 6 3 3" xfId="24250"/>
    <cellStyle name="Normal 3 3 3 6 3 3 2" xfId="24251"/>
    <cellStyle name="Normal 3 3 3 6 3 3_Category Summary by LOB" xfId="24252"/>
    <cellStyle name="Normal 3 3 3 6 3 4" xfId="24253"/>
    <cellStyle name="Normal 3 3 3 6 3 4 2" xfId="24254"/>
    <cellStyle name="Normal 3 3 3 6 3 4_Category Summary by LOB" xfId="24255"/>
    <cellStyle name="Normal 3 3 3 6 3 5" xfId="24256"/>
    <cellStyle name="Normal 3 3 3 6 3 5 2" xfId="24257"/>
    <cellStyle name="Normal 3 3 3 6 3 5_Category Summary by LOB" xfId="24258"/>
    <cellStyle name="Normal 3 3 3 6 3 6" xfId="24259"/>
    <cellStyle name="Normal 3 3 3 6 3 6 2" xfId="24260"/>
    <cellStyle name="Normal 3 3 3 6 3 6_Category Summary by LOB" xfId="24261"/>
    <cellStyle name="Normal 3 3 3 6 3 7" xfId="24262"/>
    <cellStyle name="Normal 3 3 3 6 3 7 2" xfId="24263"/>
    <cellStyle name="Normal 3 3 3 6 3 7_Category Summary by LOB" xfId="24264"/>
    <cellStyle name="Normal 3 3 3 6 3 8" xfId="24265"/>
    <cellStyle name="Normal 3 3 3 6 3 8 2" xfId="24266"/>
    <cellStyle name="Normal 3 3 3 6 3 8_Category Summary by LOB" xfId="24267"/>
    <cellStyle name="Normal 3 3 3 6 3 9" xfId="24268"/>
    <cellStyle name="Normal 3 3 3 6 3_Category Summary by LOB" xfId="24269"/>
    <cellStyle name="Normal 3 3 3 6 4" xfId="24270"/>
    <cellStyle name="Normal 3 3 3 6 4 2" xfId="24271"/>
    <cellStyle name="Normal 3 3 3 6 4_Category Summary by LOB" xfId="24272"/>
    <cellStyle name="Normal 3 3 3 6 5" xfId="24273"/>
    <cellStyle name="Normal 3 3 3 6 5 2" xfId="24274"/>
    <cellStyle name="Normal 3 3 3 6 5_Category Summary by LOB" xfId="24275"/>
    <cellStyle name="Normal 3 3 3 6 6" xfId="24276"/>
    <cellStyle name="Normal 3 3 3 6 6 2" xfId="24277"/>
    <cellStyle name="Normal 3 3 3 6 6_Category Summary by LOB" xfId="24278"/>
    <cellStyle name="Normal 3 3 3 6 7" xfId="24279"/>
    <cellStyle name="Normal 3 3 3 6 7 2" xfId="24280"/>
    <cellStyle name="Normal 3 3 3 6 7_Category Summary by LOB" xfId="24281"/>
    <cellStyle name="Normal 3 3 3 6 8" xfId="24282"/>
    <cellStyle name="Normal 3 3 3 6 8 2" xfId="24283"/>
    <cellStyle name="Normal 3 3 3 6 8_Category Summary by LOB" xfId="24284"/>
    <cellStyle name="Normal 3 3 3 6 9" xfId="24285"/>
    <cellStyle name="Normal 3 3 3 6 9 2" xfId="24286"/>
    <cellStyle name="Normal 3 3 3 6 9_Category Summary by LOB" xfId="24287"/>
    <cellStyle name="Normal 3 3 3 6_Category Summary by LOB" xfId="24288"/>
    <cellStyle name="Normal 3 3 3 7" xfId="24289"/>
    <cellStyle name="Normal 3 3 3 7 10" xfId="24290"/>
    <cellStyle name="Normal 3 3 3 7 10 2" xfId="24291"/>
    <cellStyle name="Normal 3 3 3 7 10_Category Summary by LOB" xfId="24292"/>
    <cellStyle name="Normal 3 3 3 7 11" xfId="24293"/>
    <cellStyle name="Normal 3 3 3 7 2" xfId="24294"/>
    <cellStyle name="Normal 3 3 3 7 2 2" xfId="24295"/>
    <cellStyle name="Normal 3 3 3 7 2 2 2" xfId="24296"/>
    <cellStyle name="Normal 3 3 3 7 2 2_Category Summary by LOB" xfId="24297"/>
    <cellStyle name="Normal 3 3 3 7 2 3" xfId="24298"/>
    <cellStyle name="Normal 3 3 3 7 2 3 2" xfId="24299"/>
    <cellStyle name="Normal 3 3 3 7 2 3_Category Summary by LOB" xfId="24300"/>
    <cellStyle name="Normal 3 3 3 7 2 4" xfId="24301"/>
    <cellStyle name="Normal 3 3 3 7 2 4 2" xfId="24302"/>
    <cellStyle name="Normal 3 3 3 7 2 4_Category Summary by LOB" xfId="24303"/>
    <cellStyle name="Normal 3 3 3 7 2 5" xfId="24304"/>
    <cellStyle name="Normal 3 3 3 7 2 5 2" xfId="24305"/>
    <cellStyle name="Normal 3 3 3 7 2 5_Category Summary by LOB" xfId="24306"/>
    <cellStyle name="Normal 3 3 3 7 2 6" xfId="24307"/>
    <cellStyle name="Normal 3 3 3 7 2 6 2" xfId="24308"/>
    <cellStyle name="Normal 3 3 3 7 2 6_Category Summary by LOB" xfId="24309"/>
    <cellStyle name="Normal 3 3 3 7 2 7" xfId="24310"/>
    <cellStyle name="Normal 3 3 3 7 2 7 2" xfId="24311"/>
    <cellStyle name="Normal 3 3 3 7 2 7_Category Summary by LOB" xfId="24312"/>
    <cellStyle name="Normal 3 3 3 7 2 8" xfId="24313"/>
    <cellStyle name="Normal 3 3 3 7 2 8 2" xfId="24314"/>
    <cellStyle name="Normal 3 3 3 7 2 8_Category Summary by LOB" xfId="24315"/>
    <cellStyle name="Normal 3 3 3 7 2 9" xfId="24316"/>
    <cellStyle name="Normal 3 3 3 7 2_Category Summary by LOB" xfId="24317"/>
    <cellStyle name="Normal 3 3 3 7 3" xfId="24318"/>
    <cellStyle name="Normal 3 3 3 7 3 2" xfId="24319"/>
    <cellStyle name="Normal 3 3 3 7 3 2 2" xfId="24320"/>
    <cellStyle name="Normal 3 3 3 7 3 2_Category Summary by LOB" xfId="24321"/>
    <cellStyle name="Normal 3 3 3 7 3 3" xfId="24322"/>
    <cellStyle name="Normal 3 3 3 7 3 3 2" xfId="24323"/>
    <cellStyle name="Normal 3 3 3 7 3 3_Category Summary by LOB" xfId="24324"/>
    <cellStyle name="Normal 3 3 3 7 3 4" xfId="24325"/>
    <cellStyle name="Normal 3 3 3 7 3 4 2" xfId="24326"/>
    <cellStyle name="Normal 3 3 3 7 3 4_Category Summary by LOB" xfId="24327"/>
    <cellStyle name="Normal 3 3 3 7 3 5" xfId="24328"/>
    <cellStyle name="Normal 3 3 3 7 3 5 2" xfId="24329"/>
    <cellStyle name="Normal 3 3 3 7 3 5_Category Summary by LOB" xfId="24330"/>
    <cellStyle name="Normal 3 3 3 7 3 6" xfId="24331"/>
    <cellStyle name="Normal 3 3 3 7 3 6 2" xfId="24332"/>
    <cellStyle name="Normal 3 3 3 7 3 6_Category Summary by LOB" xfId="24333"/>
    <cellStyle name="Normal 3 3 3 7 3 7" xfId="24334"/>
    <cellStyle name="Normal 3 3 3 7 3 7 2" xfId="24335"/>
    <cellStyle name="Normal 3 3 3 7 3 7_Category Summary by LOB" xfId="24336"/>
    <cellStyle name="Normal 3 3 3 7 3 8" xfId="24337"/>
    <cellStyle name="Normal 3 3 3 7 3 8 2" xfId="24338"/>
    <cellStyle name="Normal 3 3 3 7 3 8_Category Summary by LOB" xfId="24339"/>
    <cellStyle name="Normal 3 3 3 7 3 9" xfId="24340"/>
    <cellStyle name="Normal 3 3 3 7 3_Category Summary by LOB" xfId="24341"/>
    <cellStyle name="Normal 3 3 3 7 4" xfId="24342"/>
    <cellStyle name="Normal 3 3 3 7 4 2" xfId="24343"/>
    <cellStyle name="Normal 3 3 3 7 4_Category Summary by LOB" xfId="24344"/>
    <cellStyle name="Normal 3 3 3 7 5" xfId="24345"/>
    <cellStyle name="Normal 3 3 3 7 5 2" xfId="24346"/>
    <cellStyle name="Normal 3 3 3 7 5_Category Summary by LOB" xfId="24347"/>
    <cellStyle name="Normal 3 3 3 7 6" xfId="24348"/>
    <cellStyle name="Normal 3 3 3 7 6 2" xfId="24349"/>
    <cellStyle name="Normal 3 3 3 7 6_Category Summary by LOB" xfId="24350"/>
    <cellStyle name="Normal 3 3 3 7 7" xfId="24351"/>
    <cellStyle name="Normal 3 3 3 7 7 2" xfId="24352"/>
    <cellStyle name="Normal 3 3 3 7 7_Category Summary by LOB" xfId="24353"/>
    <cellStyle name="Normal 3 3 3 7 8" xfId="24354"/>
    <cellStyle name="Normal 3 3 3 7 8 2" xfId="24355"/>
    <cellStyle name="Normal 3 3 3 7 8_Category Summary by LOB" xfId="24356"/>
    <cellStyle name="Normal 3 3 3 7 9" xfId="24357"/>
    <cellStyle name="Normal 3 3 3 7 9 2" xfId="24358"/>
    <cellStyle name="Normal 3 3 3 7 9_Category Summary by LOB" xfId="24359"/>
    <cellStyle name="Normal 3 3 3 7_Category Summary by LOB" xfId="24360"/>
    <cellStyle name="Normal 3 3 3 8" xfId="24361"/>
    <cellStyle name="Normal 3 3 3 8 10" xfId="24362"/>
    <cellStyle name="Normal 3 3 3 8 10 2" xfId="24363"/>
    <cellStyle name="Normal 3 3 3 8 10_Category Summary by LOB" xfId="24364"/>
    <cellStyle name="Normal 3 3 3 8 11" xfId="24365"/>
    <cellStyle name="Normal 3 3 3 8 2" xfId="24366"/>
    <cellStyle name="Normal 3 3 3 8 2 2" xfId="24367"/>
    <cellStyle name="Normal 3 3 3 8 2 2 2" xfId="24368"/>
    <cellStyle name="Normal 3 3 3 8 2 2_Category Summary by LOB" xfId="24369"/>
    <cellStyle name="Normal 3 3 3 8 2 3" xfId="24370"/>
    <cellStyle name="Normal 3 3 3 8 2 3 2" xfId="24371"/>
    <cellStyle name="Normal 3 3 3 8 2 3_Category Summary by LOB" xfId="24372"/>
    <cellStyle name="Normal 3 3 3 8 2 4" xfId="24373"/>
    <cellStyle name="Normal 3 3 3 8 2 4 2" xfId="24374"/>
    <cellStyle name="Normal 3 3 3 8 2 4_Category Summary by LOB" xfId="24375"/>
    <cellStyle name="Normal 3 3 3 8 2 5" xfId="24376"/>
    <cellStyle name="Normal 3 3 3 8 2 5 2" xfId="24377"/>
    <cellStyle name="Normal 3 3 3 8 2 5_Category Summary by LOB" xfId="24378"/>
    <cellStyle name="Normal 3 3 3 8 2 6" xfId="24379"/>
    <cellStyle name="Normal 3 3 3 8 2 6 2" xfId="24380"/>
    <cellStyle name="Normal 3 3 3 8 2 6_Category Summary by LOB" xfId="24381"/>
    <cellStyle name="Normal 3 3 3 8 2 7" xfId="24382"/>
    <cellStyle name="Normal 3 3 3 8 2 7 2" xfId="24383"/>
    <cellStyle name="Normal 3 3 3 8 2 7_Category Summary by LOB" xfId="24384"/>
    <cellStyle name="Normal 3 3 3 8 2 8" xfId="24385"/>
    <cellStyle name="Normal 3 3 3 8 2 8 2" xfId="24386"/>
    <cellStyle name="Normal 3 3 3 8 2 8_Category Summary by LOB" xfId="24387"/>
    <cellStyle name="Normal 3 3 3 8 2 9" xfId="24388"/>
    <cellStyle name="Normal 3 3 3 8 2_Category Summary by LOB" xfId="24389"/>
    <cellStyle name="Normal 3 3 3 8 3" xfId="24390"/>
    <cellStyle name="Normal 3 3 3 8 3 2" xfId="24391"/>
    <cellStyle name="Normal 3 3 3 8 3 2 2" xfId="24392"/>
    <cellStyle name="Normal 3 3 3 8 3 2_Category Summary by LOB" xfId="24393"/>
    <cellStyle name="Normal 3 3 3 8 3 3" xfId="24394"/>
    <cellStyle name="Normal 3 3 3 8 3 3 2" xfId="24395"/>
    <cellStyle name="Normal 3 3 3 8 3 3_Category Summary by LOB" xfId="24396"/>
    <cellStyle name="Normal 3 3 3 8 3 4" xfId="24397"/>
    <cellStyle name="Normal 3 3 3 8 3 4 2" xfId="24398"/>
    <cellStyle name="Normal 3 3 3 8 3 4_Category Summary by LOB" xfId="24399"/>
    <cellStyle name="Normal 3 3 3 8 3 5" xfId="24400"/>
    <cellStyle name="Normal 3 3 3 8 3 5 2" xfId="24401"/>
    <cellStyle name="Normal 3 3 3 8 3 5_Category Summary by LOB" xfId="24402"/>
    <cellStyle name="Normal 3 3 3 8 3 6" xfId="24403"/>
    <cellStyle name="Normal 3 3 3 8 3 6 2" xfId="24404"/>
    <cellStyle name="Normal 3 3 3 8 3 6_Category Summary by LOB" xfId="24405"/>
    <cellStyle name="Normal 3 3 3 8 3 7" xfId="24406"/>
    <cellStyle name="Normal 3 3 3 8 3 7 2" xfId="24407"/>
    <cellStyle name="Normal 3 3 3 8 3 7_Category Summary by LOB" xfId="24408"/>
    <cellStyle name="Normal 3 3 3 8 3 8" xfId="24409"/>
    <cellStyle name="Normal 3 3 3 8 3 8 2" xfId="24410"/>
    <cellStyle name="Normal 3 3 3 8 3 8_Category Summary by LOB" xfId="24411"/>
    <cellStyle name="Normal 3 3 3 8 3 9" xfId="24412"/>
    <cellStyle name="Normal 3 3 3 8 3_Category Summary by LOB" xfId="24413"/>
    <cellStyle name="Normal 3 3 3 8 4" xfId="24414"/>
    <cellStyle name="Normal 3 3 3 8 4 2" xfId="24415"/>
    <cellStyle name="Normal 3 3 3 8 4_Category Summary by LOB" xfId="24416"/>
    <cellStyle name="Normal 3 3 3 8 5" xfId="24417"/>
    <cellStyle name="Normal 3 3 3 8 5 2" xfId="24418"/>
    <cellStyle name="Normal 3 3 3 8 5_Category Summary by LOB" xfId="24419"/>
    <cellStyle name="Normal 3 3 3 8 6" xfId="24420"/>
    <cellStyle name="Normal 3 3 3 8 6 2" xfId="24421"/>
    <cellStyle name="Normal 3 3 3 8 6_Category Summary by LOB" xfId="24422"/>
    <cellStyle name="Normal 3 3 3 8 7" xfId="24423"/>
    <cellStyle name="Normal 3 3 3 8 7 2" xfId="24424"/>
    <cellStyle name="Normal 3 3 3 8 7_Category Summary by LOB" xfId="24425"/>
    <cellStyle name="Normal 3 3 3 8 8" xfId="24426"/>
    <cellStyle name="Normal 3 3 3 8 8 2" xfId="24427"/>
    <cellStyle name="Normal 3 3 3 8 8_Category Summary by LOB" xfId="24428"/>
    <cellStyle name="Normal 3 3 3 8 9" xfId="24429"/>
    <cellStyle name="Normal 3 3 3 8 9 2" xfId="24430"/>
    <cellStyle name="Normal 3 3 3 8 9_Category Summary by LOB" xfId="24431"/>
    <cellStyle name="Normal 3 3 3 8_Category Summary by LOB" xfId="24432"/>
    <cellStyle name="Normal 3 3 3 9" xfId="24433"/>
    <cellStyle name="Normal 3 3 3 9 10" xfId="24434"/>
    <cellStyle name="Normal 3 3 3 9 10 2" xfId="24435"/>
    <cellStyle name="Normal 3 3 3 9 10_Category Summary by LOB" xfId="24436"/>
    <cellStyle name="Normal 3 3 3 9 11" xfId="24437"/>
    <cellStyle name="Normal 3 3 3 9 2" xfId="24438"/>
    <cellStyle name="Normal 3 3 3 9 2 2" xfId="24439"/>
    <cellStyle name="Normal 3 3 3 9 2 2 2" xfId="24440"/>
    <cellStyle name="Normal 3 3 3 9 2 2_Category Summary by LOB" xfId="24441"/>
    <cellStyle name="Normal 3 3 3 9 2 3" xfId="24442"/>
    <cellStyle name="Normal 3 3 3 9 2 3 2" xfId="24443"/>
    <cellStyle name="Normal 3 3 3 9 2 3_Category Summary by LOB" xfId="24444"/>
    <cellStyle name="Normal 3 3 3 9 2 4" xfId="24445"/>
    <cellStyle name="Normal 3 3 3 9 2 4 2" xfId="24446"/>
    <cellStyle name="Normal 3 3 3 9 2 4_Category Summary by LOB" xfId="24447"/>
    <cellStyle name="Normal 3 3 3 9 2 5" xfId="24448"/>
    <cellStyle name="Normal 3 3 3 9 2 5 2" xfId="24449"/>
    <cellStyle name="Normal 3 3 3 9 2 5_Category Summary by LOB" xfId="24450"/>
    <cellStyle name="Normal 3 3 3 9 2 6" xfId="24451"/>
    <cellStyle name="Normal 3 3 3 9 2 6 2" xfId="24452"/>
    <cellStyle name="Normal 3 3 3 9 2 6_Category Summary by LOB" xfId="24453"/>
    <cellStyle name="Normal 3 3 3 9 2 7" xfId="24454"/>
    <cellStyle name="Normal 3 3 3 9 2 7 2" xfId="24455"/>
    <cellStyle name="Normal 3 3 3 9 2 7_Category Summary by LOB" xfId="24456"/>
    <cellStyle name="Normal 3 3 3 9 2 8" xfId="24457"/>
    <cellStyle name="Normal 3 3 3 9 2 8 2" xfId="24458"/>
    <cellStyle name="Normal 3 3 3 9 2 8_Category Summary by LOB" xfId="24459"/>
    <cellStyle name="Normal 3 3 3 9 2 9" xfId="24460"/>
    <cellStyle name="Normal 3 3 3 9 2_Category Summary by LOB" xfId="24461"/>
    <cellStyle name="Normal 3 3 3 9 3" xfId="24462"/>
    <cellStyle name="Normal 3 3 3 9 3 2" xfId="24463"/>
    <cellStyle name="Normal 3 3 3 9 3 2 2" xfId="24464"/>
    <cellStyle name="Normal 3 3 3 9 3 2_Category Summary by LOB" xfId="24465"/>
    <cellStyle name="Normal 3 3 3 9 3 3" xfId="24466"/>
    <cellStyle name="Normal 3 3 3 9 3 3 2" xfId="24467"/>
    <cellStyle name="Normal 3 3 3 9 3 3_Category Summary by LOB" xfId="24468"/>
    <cellStyle name="Normal 3 3 3 9 3 4" xfId="24469"/>
    <cellStyle name="Normal 3 3 3 9 3 4 2" xfId="24470"/>
    <cellStyle name="Normal 3 3 3 9 3 4_Category Summary by LOB" xfId="24471"/>
    <cellStyle name="Normal 3 3 3 9 3 5" xfId="24472"/>
    <cellStyle name="Normal 3 3 3 9 3 5 2" xfId="24473"/>
    <cellStyle name="Normal 3 3 3 9 3 5_Category Summary by LOB" xfId="24474"/>
    <cellStyle name="Normal 3 3 3 9 3 6" xfId="24475"/>
    <cellStyle name="Normal 3 3 3 9 3 6 2" xfId="24476"/>
    <cellStyle name="Normal 3 3 3 9 3 6_Category Summary by LOB" xfId="24477"/>
    <cellStyle name="Normal 3 3 3 9 3 7" xfId="24478"/>
    <cellStyle name="Normal 3 3 3 9 3 7 2" xfId="24479"/>
    <cellStyle name="Normal 3 3 3 9 3 7_Category Summary by LOB" xfId="24480"/>
    <cellStyle name="Normal 3 3 3 9 3 8" xfId="24481"/>
    <cellStyle name="Normal 3 3 3 9 3 8 2" xfId="24482"/>
    <cellStyle name="Normal 3 3 3 9 3 8_Category Summary by LOB" xfId="24483"/>
    <cellStyle name="Normal 3 3 3 9 3 9" xfId="24484"/>
    <cellStyle name="Normal 3 3 3 9 3_Category Summary by LOB" xfId="24485"/>
    <cellStyle name="Normal 3 3 3 9 4" xfId="24486"/>
    <cellStyle name="Normal 3 3 3 9 4 2" xfId="24487"/>
    <cellStyle name="Normal 3 3 3 9 4_Category Summary by LOB" xfId="24488"/>
    <cellStyle name="Normal 3 3 3 9 5" xfId="24489"/>
    <cellStyle name="Normal 3 3 3 9 5 2" xfId="24490"/>
    <cellStyle name="Normal 3 3 3 9 5_Category Summary by LOB" xfId="24491"/>
    <cellStyle name="Normal 3 3 3 9 6" xfId="24492"/>
    <cellStyle name="Normal 3 3 3 9 6 2" xfId="24493"/>
    <cellStyle name="Normal 3 3 3 9 6_Category Summary by LOB" xfId="24494"/>
    <cellStyle name="Normal 3 3 3 9 7" xfId="24495"/>
    <cellStyle name="Normal 3 3 3 9 7 2" xfId="24496"/>
    <cellStyle name="Normal 3 3 3 9 7_Category Summary by LOB" xfId="24497"/>
    <cellStyle name="Normal 3 3 3 9 8" xfId="24498"/>
    <cellStyle name="Normal 3 3 3 9 8 2" xfId="24499"/>
    <cellStyle name="Normal 3 3 3 9 8_Category Summary by LOB" xfId="24500"/>
    <cellStyle name="Normal 3 3 3 9 9" xfId="24501"/>
    <cellStyle name="Normal 3 3 3 9 9 2" xfId="24502"/>
    <cellStyle name="Normal 3 3 3 9 9_Category Summary by LOB" xfId="24503"/>
    <cellStyle name="Normal 3 3 3 9_Category Summary by LOB" xfId="24504"/>
    <cellStyle name="Normal 3 3 3_Category Summary by LOB" xfId="24505"/>
    <cellStyle name="Normal 3 3 30" xfId="24506"/>
    <cellStyle name="Normal 3 3 30 2" xfId="24507"/>
    <cellStyle name="Normal 3 3 30 2 2" xfId="24508"/>
    <cellStyle name="Normal 3 3 30 2_Category Summary by LOB" xfId="24509"/>
    <cellStyle name="Normal 3 3 30 3" xfId="24510"/>
    <cellStyle name="Normal 3 3 30 3 2" xfId="24511"/>
    <cellStyle name="Normal 3 3 30 3_Category Summary by LOB" xfId="24512"/>
    <cellStyle name="Normal 3 3 30 4" xfId="24513"/>
    <cellStyle name="Normal 3 3 30 4 2" xfId="24514"/>
    <cellStyle name="Normal 3 3 30 4_Category Summary by LOB" xfId="24515"/>
    <cellStyle name="Normal 3 3 30 5" xfId="24516"/>
    <cellStyle name="Normal 3 3 30 5 2" xfId="24517"/>
    <cellStyle name="Normal 3 3 30 5_Category Summary by LOB" xfId="24518"/>
    <cellStyle name="Normal 3 3 30 6" xfId="24519"/>
    <cellStyle name="Normal 3 3 30 6 2" xfId="24520"/>
    <cellStyle name="Normal 3 3 30 6_Category Summary by LOB" xfId="24521"/>
    <cellStyle name="Normal 3 3 30 7" xfId="24522"/>
    <cellStyle name="Normal 3 3 30 7 2" xfId="24523"/>
    <cellStyle name="Normal 3 3 30 7_Category Summary by LOB" xfId="24524"/>
    <cellStyle name="Normal 3 3 30 8" xfId="24525"/>
    <cellStyle name="Normal 3 3 30 8 2" xfId="24526"/>
    <cellStyle name="Normal 3 3 30 8_Category Summary by LOB" xfId="24527"/>
    <cellStyle name="Normal 3 3 30 9" xfId="24528"/>
    <cellStyle name="Normal 3 3 30_Category Summary by LOB" xfId="24529"/>
    <cellStyle name="Normal 3 3 31" xfId="24530"/>
    <cellStyle name="Normal 3 3 31 2" xfId="24531"/>
    <cellStyle name="Normal 3 3 31 2 2" xfId="24532"/>
    <cellStyle name="Normal 3 3 31 2_Category Summary by LOB" xfId="24533"/>
    <cellStyle name="Normal 3 3 31 3" xfId="24534"/>
    <cellStyle name="Normal 3 3 31 3 2" xfId="24535"/>
    <cellStyle name="Normal 3 3 31 3_Category Summary by LOB" xfId="24536"/>
    <cellStyle name="Normal 3 3 31 4" xfId="24537"/>
    <cellStyle name="Normal 3 3 31 4 2" xfId="24538"/>
    <cellStyle name="Normal 3 3 31 4_Category Summary by LOB" xfId="24539"/>
    <cellStyle name="Normal 3 3 31 5" xfId="24540"/>
    <cellStyle name="Normal 3 3 31 5 2" xfId="24541"/>
    <cellStyle name="Normal 3 3 31 5_Category Summary by LOB" xfId="24542"/>
    <cellStyle name="Normal 3 3 31 6" xfId="24543"/>
    <cellStyle name="Normal 3 3 31 6 2" xfId="24544"/>
    <cellStyle name="Normal 3 3 31 6_Category Summary by LOB" xfId="24545"/>
    <cellStyle name="Normal 3 3 31 7" xfId="24546"/>
    <cellStyle name="Normal 3 3 31 7 2" xfId="24547"/>
    <cellStyle name="Normal 3 3 31 7_Category Summary by LOB" xfId="24548"/>
    <cellStyle name="Normal 3 3 31 8" xfId="24549"/>
    <cellStyle name="Normal 3 3 31 8 2" xfId="24550"/>
    <cellStyle name="Normal 3 3 31 8_Category Summary by LOB" xfId="24551"/>
    <cellStyle name="Normal 3 3 31 9" xfId="24552"/>
    <cellStyle name="Normal 3 3 31_Category Summary by LOB" xfId="24553"/>
    <cellStyle name="Normal 3 3 32" xfId="24554"/>
    <cellStyle name="Normal 3 3 32 2" xfId="24555"/>
    <cellStyle name="Normal 3 3 32 2 2" xfId="24556"/>
    <cellStyle name="Normal 3 3 32 2_Category Summary by LOB" xfId="24557"/>
    <cellStyle name="Normal 3 3 32 3" xfId="24558"/>
    <cellStyle name="Normal 3 3 32 3 2" xfId="24559"/>
    <cellStyle name="Normal 3 3 32 3_Category Summary by LOB" xfId="24560"/>
    <cellStyle name="Normal 3 3 32 4" xfId="24561"/>
    <cellStyle name="Normal 3 3 32 4 2" xfId="24562"/>
    <cellStyle name="Normal 3 3 32 4_Category Summary by LOB" xfId="24563"/>
    <cellStyle name="Normal 3 3 32 5" xfId="24564"/>
    <cellStyle name="Normal 3 3 32 5 2" xfId="24565"/>
    <cellStyle name="Normal 3 3 32 5_Category Summary by LOB" xfId="24566"/>
    <cellStyle name="Normal 3 3 32 6" xfId="24567"/>
    <cellStyle name="Normal 3 3 32 6 2" xfId="24568"/>
    <cellStyle name="Normal 3 3 32 6_Category Summary by LOB" xfId="24569"/>
    <cellStyle name="Normal 3 3 32 7" xfId="24570"/>
    <cellStyle name="Normal 3 3 32 7 2" xfId="24571"/>
    <cellStyle name="Normal 3 3 32 7_Category Summary by LOB" xfId="24572"/>
    <cellStyle name="Normal 3 3 32 8" xfId="24573"/>
    <cellStyle name="Normal 3 3 32 8 2" xfId="24574"/>
    <cellStyle name="Normal 3 3 32 8_Category Summary by LOB" xfId="24575"/>
    <cellStyle name="Normal 3 3 32 9" xfId="24576"/>
    <cellStyle name="Normal 3 3 32_Category Summary by LOB" xfId="24577"/>
    <cellStyle name="Normal 3 3 33" xfId="24578"/>
    <cellStyle name="Normal 3 3 33 2" xfId="24579"/>
    <cellStyle name="Normal 3 3 33 2 2" xfId="24580"/>
    <cellStyle name="Normal 3 3 33 2_Category Summary by LOB" xfId="24581"/>
    <cellStyle name="Normal 3 3 33 3" xfId="24582"/>
    <cellStyle name="Normal 3 3 33 3 2" xfId="24583"/>
    <cellStyle name="Normal 3 3 33 3_Category Summary by LOB" xfId="24584"/>
    <cellStyle name="Normal 3 3 33 4" xfId="24585"/>
    <cellStyle name="Normal 3 3 33 4 2" xfId="24586"/>
    <cellStyle name="Normal 3 3 33 4_Category Summary by LOB" xfId="24587"/>
    <cellStyle name="Normal 3 3 33 5" xfId="24588"/>
    <cellStyle name="Normal 3 3 33 5 2" xfId="24589"/>
    <cellStyle name="Normal 3 3 33 5_Category Summary by LOB" xfId="24590"/>
    <cellStyle name="Normal 3 3 33 6" xfId="24591"/>
    <cellStyle name="Normal 3 3 33 6 2" xfId="24592"/>
    <cellStyle name="Normal 3 3 33 6_Category Summary by LOB" xfId="24593"/>
    <cellStyle name="Normal 3 3 33 7" xfId="24594"/>
    <cellStyle name="Normal 3 3 33 7 2" xfId="24595"/>
    <cellStyle name="Normal 3 3 33 7_Category Summary by LOB" xfId="24596"/>
    <cellStyle name="Normal 3 3 33 8" xfId="24597"/>
    <cellStyle name="Normal 3 3 33 8 2" xfId="24598"/>
    <cellStyle name="Normal 3 3 33 8_Category Summary by LOB" xfId="24599"/>
    <cellStyle name="Normal 3 3 33 9" xfId="24600"/>
    <cellStyle name="Normal 3 3 33_Category Summary by LOB" xfId="24601"/>
    <cellStyle name="Normal 3 3 34" xfId="24602"/>
    <cellStyle name="Normal 3 3 34 2" xfId="24603"/>
    <cellStyle name="Normal 3 3 34 2 2" xfId="24604"/>
    <cellStyle name="Normal 3 3 34 2_Category Summary by LOB" xfId="24605"/>
    <cellStyle name="Normal 3 3 34 3" xfId="24606"/>
    <cellStyle name="Normal 3 3 34 3 2" xfId="24607"/>
    <cellStyle name="Normal 3 3 34 3_Category Summary by LOB" xfId="24608"/>
    <cellStyle name="Normal 3 3 34 4" xfId="24609"/>
    <cellStyle name="Normal 3 3 34 4 2" xfId="24610"/>
    <cellStyle name="Normal 3 3 34 4_Category Summary by LOB" xfId="24611"/>
    <cellStyle name="Normal 3 3 34 5" xfId="24612"/>
    <cellStyle name="Normal 3 3 34 5 2" xfId="24613"/>
    <cellStyle name="Normal 3 3 34 5_Category Summary by LOB" xfId="24614"/>
    <cellStyle name="Normal 3 3 34 6" xfId="24615"/>
    <cellStyle name="Normal 3 3 34 6 2" xfId="24616"/>
    <cellStyle name="Normal 3 3 34 6_Category Summary by LOB" xfId="24617"/>
    <cellStyle name="Normal 3 3 34 7" xfId="24618"/>
    <cellStyle name="Normal 3 3 34 7 2" xfId="24619"/>
    <cellStyle name="Normal 3 3 34 7_Category Summary by LOB" xfId="24620"/>
    <cellStyle name="Normal 3 3 34 8" xfId="24621"/>
    <cellStyle name="Normal 3 3 34 8 2" xfId="24622"/>
    <cellStyle name="Normal 3 3 34 8_Category Summary by LOB" xfId="24623"/>
    <cellStyle name="Normal 3 3 34 9" xfId="24624"/>
    <cellStyle name="Normal 3 3 34_Category Summary by LOB" xfId="24625"/>
    <cellStyle name="Normal 3 3 35" xfId="24626"/>
    <cellStyle name="Normal 3 3 35 2" xfId="24627"/>
    <cellStyle name="Normal 3 3 35 2 2" xfId="24628"/>
    <cellStyle name="Normal 3 3 35 2_Category Summary by LOB" xfId="24629"/>
    <cellStyle name="Normal 3 3 35 3" xfId="24630"/>
    <cellStyle name="Normal 3 3 35 3 2" xfId="24631"/>
    <cellStyle name="Normal 3 3 35 3_Category Summary by LOB" xfId="24632"/>
    <cellStyle name="Normal 3 3 35 4" xfId="24633"/>
    <cellStyle name="Normal 3 3 35 4 2" xfId="24634"/>
    <cellStyle name="Normal 3 3 35 4_Category Summary by LOB" xfId="24635"/>
    <cellStyle name="Normal 3 3 35 5" xfId="24636"/>
    <cellStyle name="Normal 3 3 35 5 2" xfId="24637"/>
    <cellStyle name="Normal 3 3 35 5_Category Summary by LOB" xfId="24638"/>
    <cellStyle name="Normal 3 3 35 6" xfId="24639"/>
    <cellStyle name="Normal 3 3 35 6 2" xfId="24640"/>
    <cellStyle name="Normal 3 3 35 6_Category Summary by LOB" xfId="24641"/>
    <cellStyle name="Normal 3 3 35 7" xfId="24642"/>
    <cellStyle name="Normal 3 3 35 7 2" xfId="24643"/>
    <cellStyle name="Normal 3 3 35 7_Category Summary by LOB" xfId="24644"/>
    <cellStyle name="Normal 3 3 35 8" xfId="24645"/>
    <cellStyle name="Normal 3 3 35 8 2" xfId="24646"/>
    <cellStyle name="Normal 3 3 35 8_Category Summary by LOB" xfId="24647"/>
    <cellStyle name="Normal 3 3 35 9" xfId="24648"/>
    <cellStyle name="Normal 3 3 35_Category Summary by LOB" xfId="24649"/>
    <cellStyle name="Normal 3 3 36" xfId="24650"/>
    <cellStyle name="Normal 3 3 36 2" xfId="24651"/>
    <cellStyle name="Normal 3 3 36 2 2" xfId="24652"/>
    <cellStyle name="Normal 3 3 36 2_Category Summary by LOB" xfId="24653"/>
    <cellStyle name="Normal 3 3 36 3" xfId="24654"/>
    <cellStyle name="Normal 3 3 36 3 2" xfId="24655"/>
    <cellStyle name="Normal 3 3 36 3_Category Summary by LOB" xfId="24656"/>
    <cellStyle name="Normal 3 3 36 4" xfId="24657"/>
    <cellStyle name="Normal 3 3 36 4 2" xfId="24658"/>
    <cellStyle name="Normal 3 3 36 4_Category Summary by LOB" xfId="24659"/>
    <cellStyle name="Normal 3 3 36 5" xfId="24660"/>
    <cellStyle name="Normal 3 3 36 5 2" xfId="24661"/>
    <cellStyle name="Normal 3 3 36 5_Category Summary by LOB" xfId="24662"/>
    <cellStyle name="Normal 3 3 36 6" xfId="24663"/>
    <cellStyle name="Normal 3 3 36 6 2" xfId="24664"/>
    <cellStyle name="Normal 3 3 36 6_Category Summary by LOB" xfId="24665"/>
    <cellStyle name="Normal 3 3 36 7" xfId="24666"/>
    <cellStyle name="Normal 3 3 36 7 2" xfId="24667"/>
    <cellStyle name="Normal 3 3 36 7_Category Summary by LOB" xfId="24668"/>
    <cellStyle name="Normal 3 3 36 8" xfId="24669"/>
    <cellStyle name="Normal 3 3 36 8 2" xfId="24670"/>
    <cellStyle name="Normal 3 3 36 8_Category Summary by LOB" xfId="24671"/>
    <cellStyle name="Normal 3 3 36 9" xfId="24672"/>
    <cellStyle name="Normal 3 3 36_Category Summary by LOB" xfId="24673"/>
    <cellStyle name="Normal 3 3 37" xfId="24674"/>
    <cellStyle name="Normal 3 3 37 2" xfId="24675"/>
    <cellStyle name="Normal 3 3 37 2 2" xfId="24676"/>
    <cellStyle name="Normal 3 3 37 2_Category Summary by LOB" xfId="24677"/>
    <cellStyle name="Normal 3 3 37 3" xfId="24678"/>
    <cellStyle name="Normal 3 3 37 3 2" xfId="24679"/>
    <cellStyle name="Normal 3 3 37 3_Category Summary by LOB" xfId="24680"/>
    <cellStyle name="Normal 3 3 37 4" xfId="24681"/>
    <cellStyle name="Normal 3 3 37 4 2" xfId="24682"/>
    <cellStyle name="Normal 3 3 37 4_Category Summary by LOB" xfId="24683"/>
    <cellStyle name="Normal 3 3 37 5" xfId="24684"/>
    <cellStyle name="Normal 3 3 37 5 2" xfId="24685"/>
    <cellStyle name="Normal 3 3 37 5_Category Summary by LOB" xfId="24686"/>
    <cellStyle name="Normal 3 3 37 6" xfId="24687"/>
    <cellStyle name="Normal 3 3 37 6 2" xfId="24688"/>
    <cellStyle name="Normal 3 3 37 6_Category Summary by LOB" xfId="24689"/>
    <cellStyle name="Normal 3 3 37 7" xfId="24690"/>
    <cellStyle name="Normal 3 3 37 7 2" xfId="24691"/>
    <cellStyle name="Normal 3 3 37 7_Category Summary by LOB" xfId="24692"/>
    <cellStyle name="Normal 3 3 37 8" xfId="24693"/>
    <cellStyle name="Normal 3 3 37 8 2" xfId="24694"/>
    <cellStyle name="Normal 3 3 37 8_Category Summary by LOB" xfId="24695"/>
    <cellStyle name="Normal 3 3 37 9" xfId="24696"/>
    <cellStyle name="Normal 3 3 37_Category Summary by LOB" xfId="24697"/>
    <cellStyle name="Normal 3 3 38" xfId="24698"/>
    <cellStyle name="Normal 3 3 38 2" xfId="24699"/>
    <cellStyle name="Normal 3 3 38 2 2" xfId="24700"/>
    <cellStyle name="Normal 3 3 38 2_Category Summary by LOB" xfId="24701"/>
    <cellStyle name="Normal 3 3 38 3" xfId="24702"/>
    <cellStyle name="Normal 3 3 38 3 2" xfId="24703"/>
    <cellStyle name="Normal 3 3 38 3_Category Summary by LOB" xfId="24704"/>
    <cellStyle name="Normal 3 3 38 4" xfId="24705"/>
    <cellStyle name="Normal 3 3 38 4 2" xfId="24706"/>
    <cellStyle name="Normal 3 3 38 4_Category Summary by LOB" xfId="24707"/>
    <cellStyle name="Normal 3 3 38 5" xfId="24708"/>
    <cellStyle name="Normal 3 3 38 5 2" xfId="24709"/>
    <cellStyle name="Normal 3 3 38 5_Category Summary by LOB" xfId="24710"/>
    <cellStyle name="Normal 3 3 38 6" xfId="24711"/>
    <cellStyle name="Normal 3 3 38 6 2" xfId="24712"/>
    <cellStyle name="Normal 3 3 38 6_Category Summary by LOB" xfId="24713"/>
    <cellStyle name="Normal 3 3 38 7" xfId="24714"/>
    <cellStyle name="Normal 3 3 38 7 2" xfId="24715"/>
    <cellStyle name="Normal 3 3 38 7_Category Summary by LOB" xfId="24716"/>
    <cellStyle name="Normal 3 3 38 8" xfId="24717"/>
    <cellStyle name="Normal 3 3 38 8 2" xfId="24718"/>
    <cellStyle name="Normal 3 3 38 8_Category Summary by LOB" xfId="24719"/>
    <cellStyle name="Normal 3 3 38 9" xfId="24720"/>
    <cellStyle name="Normal 3 3 38_Category Summary by LOB" xfId="24721"/>
    <cellStyle name="Normal 3 3 39" xfId="24722"/>
    <cellStyle name="Normal 3 3 39 2" xfId="24723"/>
    <cellStyle name="Normal 3 3 39 2 2" xfId="24724"/>
    <cellStyle name="Normal 3 3 39 2_Category Summary by LOB" xfId="24725"/>
    <cellStyle name="Normal 3 3 39 3" xfId="24726"/>
    <cellStyle name="Normal 3 3 39 3 2" xfId="24727"/>
    <cellStyle name="Normal 3 3 39 3_Category Summary by LOB" xfId="24728"/>
    <cellStyle name="Normal 3 3 39 4" xfId="24729"/>
    <cellStyle name="Normal 3 3 39 4 2" xfId="24730"/>
    <cellStyle name="Normal 3 3 39 4_Category Summary by LOB" xfId="24731"/>
    <cellStyle name="Normal 3 3 39 5" xfId="24732"/>
    <cellStyle name="Normal 3 3 39 5 2" xfId="24733"/>
    <cellStyle name="Normal 3 3 39 5_Category Summary by LOB" xfId="24734"/>
    <cellStyle name="Normal 3 3 39 6" xfId="24735"/>
    <cellStyle name="Normal 3 3 39 6 2" xfId="24736"/>
    <cellStyle name="Normal 3 3 39 6_Category Summary by LOB" xfId="24737"/>
    <cellStyle name="Normal 3 3 39 7" xfId="24738"/>
    <cellStyle name="Normal 3 3 39 7 2" xfId="24739"/>
    <cellStyle name="Normal 3 3 39 7_Category Summary by LOB" xfId="24740"/>
    <cellStyle name="Normal 3 3 39 8" xfId="24741"/>
    <cellStyle name="Normal 3 3 39 8 2" xfId="24742"/>
    <cellStyle name="Normal 3 3 39 8_Category Summary by LOB" xfId="24743"/>
    <cellStyle name="Normal 3 3 39 9" xfId="24744"/>
    <cellStyle name="Normal 3 3 39_Category Summary by LOB" xfId="24745"/>
    <cellStyle name="Normal 3 3 4" xfId="24746"/>
    <cellStyle name="Normal 3 3 4 10" xfId="24747"/>
    <cellStyle name="Normal 3 3 4 10 2" xfId="24748"/>
    <cellStyle name="Normal 3 3 4 10_Category Summary by LOB" xfId="24749"/>
    <cellStyle name="Normal 3 3 4 11" xfId="24750"/>
    <cellStyle name="Normal 3 3 4 12" xfId="24751"/>
    <cellStyle name="Normal 3 3 4 13" xfId="24752"/>
    <cellStyle name="Normal 3 3 4 14" xfId="24753"/>
    <cellStyle name="Normal 3 3 4 2" xfId="24754"/>
    <cellStyle name="Normal 3 3 4 2 10" xfId="24755"/>
    <cellStyle name="Normal 3 3 4 2 2" xfId="24756"/>
    <cellStyle name="Normal 3 3 4 2 2 2" xfId="24757"/>
    <cellStyle name="Normal 3 3 4 2 2_Category Summary by LOB" xfId="24758"/>
    <cellStyle name="Normal 3 3 4 2 3" xfId="24759"/>
    <cellStyle name="Normal 3 3 4 2 3 2" xfId="24760"/>
    <cellStyle name="Normal 3 3 4 2 3_Category Summary by LOB" xfId="24761"/>
    <cellStyle name="Normal 3 3 4 2 4" xfId="24762"/>
    <cellStyle name="Normal 3 3 4 2 4 2" xfId="24763"/>
    <cellStyle name="Normal 3 3 4 2 4_Category Summary by LOB" xfId="24764"/>
    <cellStyle name="Normal 3 3 4 2 5" xfId="24765"/>
    <cellStyle name="Normal 3 3 4 2 5 2" xfId="24766"/>
    <cellStyle name="Normal 3 3 4 2 5_Category Summary by LOB" xfId="24767"/>
    <cellStyle name="Normal 3 3 4 2 6" xfId="24768"/>
    <cellStyle name="Normal 3 3 4 2 6 2" xfId="24769"/>
    <cellStyle name="Normal 3 3 4 2 6_Category Summary by LOB" xfId="24770"/>
    <cellStyle name="Normal 3 3 4 2 7" xfId="24771"/>
    <cellStyle name="Normal 3 3 4 2 7 2" xfId="24772"/>
    <cellStyle name="Normal 3 3 4 2 7_Category Summary by LOB" xfId="24773"/>
    <cellStyle name="Normal 3 3 4 2 8" xfId="24774"/>
    <cellStyle name="Normal 3 3 4 2 8 2" xfId="24775"/>
    <cellStyle name="Normal 3 3 4 2 8_Category Summary by LOB" xfId="24776"/>
    <cellStyle name="Normal 3 3 4 2 9" xfId="24777"/>
    <cellStyle name="Normal 3 3 4 2_Category Summary by LOB" xfId="24778"/>
    <cellStyle name="Normal 3 3 4 3" xfId="24779"/>
    <cellStyle name="Normal 3 3 4 3 10" xfId="24780"/>
    <cellStyle name="Normal 3 3 4 3 2" xfId="24781"/>
    <cellStyle name="Normal 3 3 4 3 2 2" xfId="24782"/>
    <cellStyle name="Normal 3 3 4 3 2_Category Summary by LOB" xfId="24783"/>
    <cellStyle name="Normal 3 3 4 3 3" xfId="24784"/>
    <cellStyle name="Normal 3 3 4 3 3 2" xfId="24785"/>
    <cellStyle name="Normal 3 3 4 3 3_Category Summary by LOB" xfId="24786"/>
    <cellStyle name="Normal 3 3 4 3 4" xfId="24787"/>
    <cellStyle name="Normal 3 3 4 3 4 2" xfId="24788"/>
    <cellStyle name="Normal 3 3 4 3 4_Category Summary by LOB" xfId="24789"/>
    <cellStyle name="Normal 3 3 4 3 5" xfId="24790"/>
    <cellStyle name="Normal 3 3 4 3 5 2" xfId="24791"/>
    <cellStyle name="Normal 3 3 4 3 5_Category Summary by LOB" xfId="24792"/>
    <cellStyle name="Normal 3 3 4 3 6" xfId="24793"/>
    <cellStyle name="Normal 3 3 4 3 6 2" xfId="24794"/>
    <cellStyle name="Normal 3 3 4 3 6_Category Summary by LOB" xfId="24795"/>
    <cellStyle name="Normal 3 3 4 3 7" xfId="24796"/>
    <cellStyle name="Normal 3 3 4 3 7 2" xfId="24797"/>
    <cellStyle name="Normal 3 3 4 3 7_Category Summary by LOB" xfId="24798"/>
    <cellStyle name="Normal 3 3 4 3 8" xfId="24799"/>
    <cellStyle name="Normal 3 3 4 3 8 2" xfId="24800"/>
    <cellStyle name="Normal 3 3 4 3 8_Category Summary by LOB" xfId="24801"/>
    <cellStyle name="Normal 3 3 4 3 9" xfId="24802"/>
    <cellStyle name="Normal 3 3 4 3_Category Summary by LOB" xfId="24803"/>
    <cellStyle name="Normal 3 3 4 4" xfId="24804"/>
    <cellStyle name="Normal 3 3 4 4 2" xfId="24805"/>
    <cellStyle name="Normal 3 3 4 4 3" xfId="24806"/>
    <cellStyle name="Normal 3 3 4 4_Category Summary by LOB" xfId="24807"/>
    <cellStyle name="Normal 3 3 4 5" xfId="24808"/>
    <cellStyle name="Normal 3 3 4 5 2" xfId="24809"/>
    <cellStyle name="Normal 3 3 4 5_Category Summary by LOB" xfId="24810"/>
    <cellStyle name="Normal 3 3 4 6" xfId="24811"/>
    <cellStyle name="Normal 3 3 4 6 2" xfId="24812"/>
    <cellStyle name="Normal 3 3 4 6_Category Summary by LOB" xfId="24813"/>
    <cellStyle name="Normal 3 3 4 7" xfId="24814"/>
    <cellStyle name="Normal 3 3 4 7 2" xfId="24815"/>
    <cellStyle name="Normal 3 3 4 7_Category Summary by LOB" xfId="24816"/>
    <cellStyle name="Normal 3 3 4 8" xfId="24817"/>
    <cellStyle name="Normal 3 3 4 8 2" xfId="24818"/>
    <cellStyle name="Normal 3 3 4 8_Category Summary by LOB" xfId="24819"/>
    <cellStyle name="Normal 3 3 4 9" xfId="24820"/>
    <cellStyle name="Normal 3 3 4 9 2" xfId="24821"/>
    <cellStyle name="Normal 3 3 4 9_Category Summary by LOB" xfId="24822"/>
    <cellStyle name="Normal 3 3 4_Category Summary by LOB" xfId="24823"/>
    <cellStyle name="Normal 3 3 40" xfId="24824"/>
    <cellStyle name="Normal 3 3 40 2" xfId="24825"/>
    <cellStyle name="Normal 3 3 40 2 2" xfId="24826"/>
    <cellStyle name="Normal 3 3 40 2_Category Summary by LOB" xfId="24827"/>
    <cellStyle name="Normal 3 3 40 3" xfId="24828"/>
    <cellStyle name="Normal 3 3 40 3 2" xfId="24829"/>
    <cellStyle name="Normal 3 3 40 3_Category Summary by LOB" xfId="24830"/>
    <cellStyle name="Normal 3 3 40 4" xfId="24831"/>
    <cellStyle name="Normal 3 3 40 4 2" xfId="24832"/>
    <cellStyle name="Normal 3 3 40 4_Category Summary by LOB" xfId="24833"/>
    <cellStyle name="Normal 3 3 40 5" xfId="24834"/>
    <cellStyle name="Normal 3 3 40 5 2" xfId="24835"/>
    <cellStyle name="Normal 3 3 40 5_Category Summary by LOB" xfId="24836"/>
    <cellStyle name="Normal 3 3 40 6" xfId="24837"/>
    <cellStyle name="Normal 3 3 40 6 2" xfId="24838"/>
    <cellStyle name="Normal 3 3 40 6_Category Summary by LOB" xfId="24839"/>
    <cellStyle name="Normal 3 3 40 7" xfId="24840"/>
    <cellStyle name="Normal 3 3 40 7 2" xfId="24841"/>
    <cellStyle name="Normal 3 3 40 7_Category Summary by LOB" xfId="24842"/>
    <cellStyle name="Normal 3 3 40 8" xfId="24843"/>
    <cellStyle name="Normal 3 3 40 8 2" xfId="24844"/>
    <cellStyle name="Normal 3 3 40 8_Category Summary by LOB" xfId="24845"/>
    <cellStyle name="Normal 3 3 40 9" xfId="24846"/>
    <cellStyle name="Normal 3 3 40_Category Summary by LOB" xfId="24847"/>
    <cellStyle name="Normal 3 3 41" xfId="24848"/>
    <cellStyle name="Normal 3 3 41 2" xfId="24849"/>
    <cellStyle name="Normal 3 3 41_Category Summary by LOB" xfId="24850"/>
    <cellStyle name="Normal 3 3 42" xfId="24851"/>
    <cellStyle name="Normal 3 3 42 2" xfId="24852"/>
    <cellStyle name="Normal 3 3 42_Category Summary by LOB" xfId="24853"/>
    <cellStyle name="Normal 3 3 43" xfId="24854"/>
    <cellStyle name="Normal 3 3 43 2" xfId="24855"/>
    <cellStyle name="Normal 3 3 43_Category Summary by LOB" xfId="24856"/>
    <cellStyle name="Normal 3 3 44" xfId="24857"/>
    <cellStyle name="Normal 3 3 44 2" xfId="24858"/>
    <cellStyle name="Normal 3 3 44_Category Summary by LOB" xfId="24859"/>
    <cellStyle name="Normal 3 3 45" xfId="24860"/>
    <cellStyle name="Normal 3 3 45 2" xfId="24861"/>
    <cellStyle name="Normal 3 3 45_Category Summary by LOB" xfId="24862"/>
    <cellStyle name="Normal 3 3 46" xfId="24863"/>
    <cellStyle name="Normal 3 3 46 2" xfId="24864"/>
    <cellStyle name="Normal 3 3 46_Category Summary by LOB" xfId="24865"/>
    <cellStyle name="Normal 3 3 47" xfId="24866"/>
    <cellStyle name="Normal 3 3 47 2" xfId="24867"/>
    <cellStyle name="Normal 3 3 47_Category Summary by LOB" xfId="24868"/>
    <cellStyle name="Normal 3 3 48" xfId="24869"/>
    <cellStyle name="Normal 3 3 49" xfId="24870"/>
    <cellStyle name="Normal 3 3 5" xfId="24871"/>
    <cellStyle name="Normal 3 3 5 10" xfId="24872"/>
    <cellStyle name="Normal 3 3 5 10 2" xfId="24873"/>
    <cellStyle name="Normal 3 3 5 10_Category Summary by LOB" xfId="24874"/>
    <cellStyle name="Normal 3 3 5 11" xfId="24875"/>
    <cellStyle name="Normal 3 3 5 12" xfId="24876"/>
    <cellStyle name="Normal 3 3 5 2" xfId="24877"/>
    <cellStyle name="Normal 3 3 5 2 2" xfId="24878"/>
    <cellStyle name="Normal 3 3 5 2 2 2" xfId="24879"/>
    <cellStyle name="Normal 3 3 5 2 2_Category Summary by LOB" xfId="24880"/>
    <cellStyle name="Normal 3 3 5 2 3" xfId="24881"/>
    <cellStyle name="Normal 3 3 5 2 3 2" xfId="24882"/>
    <cellStyle name="Normal 3 3 5 2 3_Category Summary by LOB" xfId="24883"/>
    <cellStyle name="Normal 3 3 5 2 4" xfId="24884"/>
    <cellStyle name="Normal 3 3 5 2 4 2" xfId="24885"/>
    <cellStyle name="Normal 3 3 5 2 4_Category Summary by LOB" xfId="24886"/>
    <cellStyle name="Normal 3 3 5 2 5" xfId="24887"/>
    <cellStyle name="Normal 3 3 5 2 5 2" xfId="24888"/>
    <cellStyle name="Normal 3 3 5 2 5_Category Summary by LOB" xfId="24889"/>
    <cellStyle name="Normal 3 3 5 2 6" xfId="24890"/>
    <cellStyle name="Normal 3 3 5 2 6 2" xfId="24891"/>
    <cellStyle name="Normal 3 3 5 2 6_Category Summary by LOB" xfId="24892"/>
    <cellStyle name="Normal 3 3 5 2 7" xfId="24893"/>
    <cellStyle name="Normal 3 3 5 2 7 2" xfId="24894"/>
    <cellStyle name="Normal 3 3 5 2 7_Category Summary by LOB" xfId="24895"/>
    <cellStyle name="Normal 3 3 5 2 8" xfId="24896"/>
    <cellStyle name="Normal 3 3 5 2 8 2" xfId="24897"/>
    <cellStyle name="Normal 3 3 5 2 8_Category Summary by LOB" xfId="24898"/>
    <cellStyle name="Normal 3 3 5 2 9" xfId="24899"/>
    <cellStyle name="Normal 3 3 5 2_Category Summary by LOB" xfId="24900"/>
    <cellStyle name="Normal 3 3 5 3" xfId="24901"/>
    <cellStyle name="Normal 3 3 5 3 2" xfId="24902"/>
    <cellStyle name="Normal 3 3 5 3 2 2" xfId="24903"/>
    <cellStyle name="Normal 3 3 5 3 2_Category Summary by LOB" xfId="24904"/>
    <cellStyle name="Normal 3 3 5 3 3" xfId="24905"/>
    <cellStyle name="Normal 3 3 5 3 3 2" xfId="24906"/>
    <cellStyle name="Normal 3 3 5 3 3_Category Summary by LOB" xfId="24907"/>
    <cellStyle name="Normal 3 3 5 3 4" xfId="24908"/>
    <cellStyle name="Normal 3 3 5 3 4 2" xfId="24909"/>
    <cellStyle name="Normal 3 3 5 3 4_Category Summary by LOB" xfId="24910"/>
    <cellStyle name="Normal 3 3 5 3 5" xfId="24911"/>
    <cellStyle name="Normal 3 3 5 3 5 2" xfId="24912"/>
    <cellStyle name="Normal 3 3 5 3 5_Category Summary by LOB" xfId="24913"/>
    <cellStyle name="Normal 3 3 5 3 6" xfId="24914"/>
    <cellStyle name="Normal 3 3 5 3 6 2" xfId="24915"/>
    <cellStyle name="Normal 3 3 5 3 6_Category Summary by LOB" xfId="24916"/>
    <cellStyle name="Normal 3 3 5 3 7" xfId="24917"/>
    <cellStyle name="Normal 3 3 5 3 7 2" xfId="24918"/>
    <cellStyle name="Normal 3 3 5 3 7_Category Summary by LOB" xfId="24919"/>
    <cellStyle name="Normal 3 3 5 3 8" xfId="24920"/>
    <cellStyle name="Normal 3 3 5 3 8 2" xfId="24921"/>
    <cellStyle name="Normal 3 3 5 3 8_Category Summary by LOB" xfId="24922"/>
    <cellStyle name="Normal 3 3 5 3 9" xfId="24923"/>
    <cellStyle name="Normal 3 3 5 3_Category Summary by LOB" xfId="24924"/>
    <cellStyle name="Normal 3 3 5 4" xfId="24925"/>
    <cellStyle name="Normal 3 3 5 4 2" xfId="24926"/>
    <cellStyle name="Normal 3 3 5 4_Category Summary by LOB" xfId="24927"/>
    <cellStyle name="Normal 3 3 5 5" xfId="24928"/>
    <cellStyle name="Normal 3 3 5 5 2" xfId="24929"/>
    <cellStyle name="Normal 3 3 5 5_Category Summary by LOB" xfId="24930"/>
    <cellStyle name="Normal 3 3 5 6" xfId="24931"/>
    <cellStyle name="Normal 3 3 5 6 2" xfId="24932"/>
    <cellStyle name="Normal 3 3 5 6_Category Summary by LOB" xfId="24933"/>
    <cellStyle name="Normal 3 3 5 7" xfId="24934"/>
    <cellStyle name="Normal 3 3 5 7 2" xfId="24935"/>
    <cellStyle name="Normal 3 3 5 7_Category Summary by LOB" xfId="24936"/>
    <cellStyle name="Normal 3 3 5 8" xfId="24937"/>
    <cellStyle name="Normal 3 3 5 8 2" xfId="24938"/>
    <cellStyle name="Normal 3 3 5 8_Category Summary by LOB" xfId="24939"/>
    <cellStyle name="Normal 3 3 5 9" xfId="24940"/>
    <cellStyle name="Normal 3 3 5 9 2" xfId="24941"/>
    <cellStyle name="Normal 3 3 5 9_Category Summary by LOB" xfId="24942"/>
    <cellStyle name="Normal 3 3 5_Category Summary by LOB" xfId="24943"/>
    <cellStyle name="Normal 3 3 50" xfId="24944"/>
    <cellStyle name="Normal 3 3 51" xfId="24945"/>
    <cellStyle name="Normal 3 3 52" xfId="24946"/>
    <cellStyle name="Normal 3 3 53" xfId="24947"/>
    <cellStyle name="Normal 3 3 54" xfId="24948"/>
    <cellStyle name="Normal 3 3 55" xfId="24949"/>
    <cellStyle name="Normal 3 3 56" xfId="24950"/>
    <cellStyle name="Normal 3 3 57" xfId="24951"/>
    <cellStyle name="Normal 3 3 58" xfId="24952"/>
    <cellStyle name="Normal 3 3 59" xfId="24953"/>
    <cellStyle name="Normal 3 3 6" xfId="24954"/>
    <cellStyle name="Normal 3 3 6 10" xfId="24955"/>
    <cellStyle name="Normal 3 3 6 10 2" xfId="24956"/>
    <cellStyle name="Normal 3 3 6 10_Category Summary by LOB" xfId="24957"/>
    <cellStyle name="Normal 3 3 6 11" xfId="24958"/>
    <cellStyle name="Normal 3 3 6 12" xfId="24959"/>
    <cellStyle name="Normal 3 3 6 2" xfId="24960"/>
    <cellStyle name="Normal 3 3 6 2 2" xfId="24961"/>
    <cellStyle name="Normal 3 3 6 2 2 2" xfId="24962"/>
    <cellStyle name="Normal 3 3 6 2 2_Category Summary by LOB" xfId="24963"/>
    <cellStyle name="Normal 3 3 6 2 3" xfId="24964"/>
    <cellStyle name="Normal 3 3 6 2 3 2" xfId="24965"/>
    <cellStyle name="Normal 3 3 6 2 3_Category Summary by LOB" xfId="24966"/>
    <cellStyle name="Normal 3 3 6 2 4" xfId="24967"/>
    <cellStyle name="Normal 3 3 6 2 4 2" xfId="24968"/>
    <cellStyle name="Normal 3 3 6 2 4_Category Summary by LOB" xfId="24969"/>
    <cellStyle name="Normal 3 3 6 2 5" xfId="24970"/>
    <cellStyle name="Normal 3 3 6 2 5 2" xfId="24971"/>
    <cellStyle name="Normal 3 3 6 2 5_Category Summary by LOB" xfId="24972"/>
    <cellStyle name="Normal 3 3 6 2 6" xfId="24973"/>
    <cellStyle name="Normal 3 3 6 2 6 2" xfId="24974"/>
    <cellStyle name="Normal 3 3 6 2 6_Category Summary by LOB" xfId="24975"/>
    <cellStyle name="Normal 3 3 6 2 7" xfId="24976"/>
    <cellStyle name="Normal 3 3 6 2 7 2" xfId="24977"/>
    <cellStyle name="Normal 3 3 6 2 7_Category Summary by LOB" xfId="24978"/>
    <cellStyle name="Normal 3 3 6 2 8" xfId="24979"/>
    <cellStyle name="Normal 3 3 6 2 8 2" xfId="24980"/>
    <cellStyle name="Normal 3 3 6 2 8_Category Summary by LOB" xfId="24981"/>
    <cellStyle name="Normal 3 3 6 2 9" xfId="24982"/>
    <cellStyle name="Normal 3 3 6 2_Category Summary by LOB" xfId="24983"/>
    <cellStyle name="Normal 3 3 6 3" xfId="24984"/>
    <cellStyle name="Normal 3 3 6 3 2" xfId="24985"/>
    <cellStyle name="Normal 3 3 6 3 2 2" xfId="24986"/>
    <cellStyle name="Normal 3 3 6 3 2_Category Summary by LOB" xfId="24987"/>
    <cellStyle name="Normal 3 3 6 3 3" xfId="24988"/>
    <cellStyle name="Normal 3 3 6 3 3 2" xfId="24989"/>
    <cellStyle name="Normal 3 3 6 3 3_Category Summary by LOB" xfId="24990"/>
    <cellStyle name="Normal 3 3 6 3 4" xfId="24991"/>
    <cellStyle name="Normal 3 3 6 3 4 2" xfId="24992"/>
    <cellStyle name="Normal 3 3 6 3 4_Category Summary by LOB" xfId="24993"/>
    <cellStyle name="Normal 3 3 6 3 5" xfId="24994"/>
    <cellStyle name="Normal 3 3 6 3 5 2" xfId="24995"/>
    <cellStyle name="Normal 3 3 6 3 5_Category Summary by LOB" xfId="24996"/>
    <cellStyle name="Normal 3 3 6 3 6" xfId="24997"/>
    <cellStyle name="Normal 3 3 6 3 6 2" xfId="24998"/>
    <cellStyle name="Normal 3 3 6 3 6_Category Summary by LOB" xfId="24999"/>
    <cellStyle name="Normal 3 3 6 3 7" xfId="25000"/>
    <cellStyle name="Normal 3 3 6 3 7 2" xfId="25001"/>
    <cellStyle name="Normal 3 3 6 3 7_Category Summary by LOB" xfId="25002"/>
    <cellStyle name="Normal 3 3 6 3 8" xfId="25003"/>
    <cellStyle name="Normal 3 3 6 3 8 2" xfId="25004"/>
    <cellStyle name="Normal 3 3 6 3 8_Category Summary by LOB" xfId="25005"/>
    <cellStyle name="Normal 3 3 6 3 9" xfId="25006"/>
    <cellStyle name="Normal 3 3 6 3_Category Summary by LOB" xfId="25007"/>
    <cellStyle name="Normal 3 3 6 4" xfId="25008"/>
    <cellStyle name="Normal 3 3 6 4 2" xfId="25009"/>
    <cellStyle name="Normal 3 3 6 4_Category Summary by LOB" xfId="25010"/>
    <cellStyle name="Normal 3 3 6 5" xfId="25011"/>
    <cellStyle name="Normal 3 3 6 5 2" xfId="25012"/>
    <cellStyle name="Normal 3 3 6 5_Category Summary by LOB" xfId="25013"/>
    <cellStyle name="Normal 3 3 6 6" xfId="25014"/>
    <cellStyle name="Normal 3 3 6 6 2" xfId="25015"/>
    <cellStyle name="Normal 3 3 6 6_Category Summary by LOB" xfId="25016"/>
    <cellStyle name="Normal 3 3 6 7" xfId="25017"/>
    <cellStyle name="Normal 3 3 6 7 2" xfId="25018"/>
    <cellStyle name="Normal 3 3 6 7_Category Summary by LOB" xfId="25019"/>
    <cellStyle name="Normal 3 3 6 8" xfId="25020"/>
    <cellStyle name="Normal 3 3 6 8 2" xfId="25021"/>
    <cellStyle name="Normal 3 3 6 8_Category Summary by LOB" xfId="25022"/>
    <cellStyle name="Normal 3 3 6 9" xfId="25023"/>
    <cellStyle name="Normal 3 3 6 9 2" xfId="25024"/>
    <cellStyle name="Normal 3 3 6 9_Category Summary by LOB" xfId="25025"/>
    <cellStyle name="Normal 3 3 6_Category Summary by LOB" xfId="25026"/>
    <cellStyle name="Normal 3 3 60" xfId="25027"/>
    <cellStyle name="Normal 3 3 61" xfId="25028"/>
    <cellStyle name="Normal 3 3 62" xfId="25029"/>
    <cellStyle name="Normal 3 3 63" xfId="25030"/>
    <cellStyle name="Normal 3 3 64" xfId="25031"/>
    <cellStyle name="Normal 3 3 65" xfId="25032"/>
    <cellStyle name="Normal 3 3 66" xfId="25033"/>
    <cellStyle name="Normal 3 3 67" xfId="25034"/>
    <cellStyle name="Normal 3 3 68" xfId="25035"/>
    <cellStyle name="Normal 3 3 69" xfId="25036"/>
    <cellStyle name="Normal 3 3 7" xfId="25037"/>
    <cellStyle name="Normal 3 3 7 10" xfId="25038"/>
    <cellStyle name="Normal 3 3 7 10 2" xfId="25039"/>
    <cellStyle name="Normal 3 3 7 10_Category Summary by LOB" xfId="25040"/>
    <cellStyle name="Normal 3 3 7 11" xfId="25041"/>
    <cellStyle name="Normal 3 3 7 12" xfId="25042"/>
    <cellStyle name="Normal 3 3 7 2" xfId="25043"/>
    <cellStyle name="Normal 3 3 7 2 2" xfId="25044"/>
    <cellStyle name="Normal 3 3 7 2 2 2" xfId="25045"/>
    <cellStyle name="Normal 3 3 7 2 2_Category Summary by LOB" xfId="25046"/>
    <cellStyle name="Normal 3 3 7 2 3" xfId="25047"/>
    <cellStyle name="Normal 3 3 7 2 3 2" xfId="25048"/>
    <cellStyle name="Normal 3 3 7 2 3_Category Summary by LOB" xfId="25049"/>
    <cellStyle name="Normal 3 3 7 2 4" xfId="25050"/>
    <cellStyle name="Normal 3 3 7 2 4 2" xfId="25051"/>
    <cellStyle name="Normal 3 3 7 2 4_Category Summary by LOB" xfId="25052"/>
    <cellStyle name="Normal 3 3 7 2 5" xfId="25053"/>
    <cellStyle name="Normal 3 3 7 2 5 2" xfId="25054"/>
    <cellStyle name="Normal 3 3 7 2 5_Category Summary by LOB" xfId="25055"/>
    <cellStyle name="Normal 3 3 7 2 6" xfId="25056"/>
    <cellStyle name="Normal 3 3 7 2 6 2" xfId="25057"/>
    <cellStyle name="Normal 3 3 7 2 6_Category Summary by LOB" xfId="25058"/>
    <cellStyle name="Normal 3 3 7 2 7" xfId="25059"/>
    <cellStyle name="Normal 3 3 7 2 7 2" xfId="25060"/>
    <cellStyle name="Normal 3 3 7 2 7_Category Summary by LOB" xfId="25061"/>
    <cellStyle name="Normal 3 3 7 2 8" xfId="25062"/>
    <cellStyle name="Normal 3 3 7 2 8 2" xfId="25063"/>
    <cellStyle name="Normal 3 3 7 2 8_Category Summary by LOB" xfId="25064"/>
    <cellStyle name="Normal 3 3 7 2 9" xfId="25065"/>
    <cellStyle name="Normal 3 3 7 2_Category Summary by LOB" xfId="25066"/>
    <cellStyle name="Normal 3 3 7 3" xfId="25067"/>
    <cellStyle name="Normal 3 3 7 3 2" xfId="25068"/>
    <cellStyle name="Normal 3 3 7 3 2 2" xfId="25069"/>
    <cellStyle name="Normal 3 3 7 3 2_Category Summary by LOB" xfId="25070"/>
    <cellStyle name="Normal 3 3 7 3 3" xfId="25071"/>
    <cellStyle name="Normal 3 3 7 3 3 2" xfId="25072"/>
    <cellStyle name="Normal 3 3 7 3 3_Category Summary by LOB" xfId="25073"/>
    <cellStyle name="Normal 3 3 7 3 4" xfId="25074"/>
    <cellStyle name="Normal 3 3 7 3 4 2" xfId="25075"/>
    <cellStyle name="Normal 3 3 7 3 4_Category Summary by LOB" xfId="25076"/>
    <cellStyle name="Normal 3 3 7 3 5" xfId="25077"/>
    <cellStyle name="Normal 3 3 7 3 5 2" xfId="25078"/>
    <cellStyle name="Normal 3 3 7 3 5_Category Summary by LOB" xfId="25079"/>
    <cellStyle name="Normal 3 3 7 3 6" xfId="25080"/>
    <cellStyle name="Normal 3 3 7 3 6 2" xfId="25081"/>
    <cellStyle name="Normal 3 3 7 3 6_Category Summary by LOB" xfId="25082"/>
    <cellStyle name="Normal 3 3 7 3 7" xfId="25083"/>
    <cellStyle name="Normal 3 3 7 3 7 2" xfId="25084"/>
    <cellStyle name="Normal 3 3 7 3 7_Category Summary by LOB" xfId="25085"/>
    <cellStyle name="Normal 3 3 7 3 8" xfId="25086"/>
    <cellStyle name="Normal 3 3 7 3 8 2" xfId="25087"/>
    <cellStyle name="Normal 3 3 7 3 8_Category Summary by LOB" xfId="25088"/>
    <cellStyle name="Normal 3 3 7 3 9" xfId="25089"/>
    <cellStyle name="Normal 3 3 7 3_Category Summary by LOB" xfId="25090"/>
    <cellStyle name="Normal 3 3 7 4" xfId="25091"/>
    <cellStyle name="Normal 3 3 7 4 2" xfId="25092"/>
    <cellStyle name="Normal 3 3 7 4_Category Summary by LOB" xfId="25093"/>
    <cellStyle name="Normal 3 3 7 5" xfId="25094"/>
    <cellStyle name="Normal 3 3 7 5 2" xfId="25095"/>
    <cellStyle name="Normal 3 3 7 5_Category Summary by LOB" xfId="25096"/>
    <cellStyle name="Normal 3 3 7 6" xfId="25097"/>
    <cellStyle name="Normal 3 3 7 6 2" xfId="25098"/>
    <cellStyle name="Normal 3 3 7 6_Category Summary by LOB" xfId="25099"/>
    <cellStyle name="Normal 3 3 7 7" xfId="25100"/>
    <cellStyle name="Normal 3 3 7 7 2" xfId="25101"/>
    <cellStyle name="Normal 3 3 7 7_Category Summary by LOB" xfId="25102"/>
    <cellStyle name="Normal 3 3 7 8" xfId="25103"/>
    <cellStyle name="Normal 3 3 7 8 2" xfId="25104"/>
    <cellStyle name="Normal 3 3 7 8_Category Summary by LOB" xfId="25105"/>
    <cellStyle name="Normal 3 3 7 9" xfId="25106"/>
    <cellStyle name="Normal 3 3 7 9 2" xfId="25107"/>
    <cellStyle name="Normal 3 3 7 9_Category Summary by LOB" xfId="25108"/>
    <cellStyle name="Normal 3 3 7_Category Summary by LOB" xfId="25109"/>
    <cellStyle name="Normal 3 3 70" xfId="25110"/>
    <cellStyle name="Normal 3 3 71" xfId="25111"/>
    <cellStyle name="Normal 3 3 72" xfId="25112"/>
    <cellStyle name="Normal 3 3 73" xfId="25113"/>
    <cellStyle name="Normal 3 3 74" xfId="25114"/>
    <cellStyle name="Normal 3 3 75" xfId="25115"/>
    <cellStyle name="Normal 3 3 76" xfId="25116"/>
    <cellStyle name="Normal 3 3 77" xfId="25117"/>
    <cellStyle name="Normal 3 3 78" xfId="25118"/>
    <cellStyle name="Normal 3 3 79" xfId="25119"/>
    <cellStyle name="Normal 3 3 8" xfId="25120"/>
    <cellStyle name="Normal 3 3 8 10" xfId="25121"/>
    <cellStyle name="Normal 3 3 8 10 2" xfId="25122"/>
    <cellStyle name="Normal 3 3 8 10_Category Summary by LOB" xfId="25123"/>
    <cellStyle name="Normal 3 3 8 11" xfId="25124"/>
    <cellStyle name="Normal 3 3 8 2" xfId="25125"/>
    <cellStyle name="Normal 3 3 8 2 2" xfId="25126"/>
    <cellStyle name="Normal 3 3 8 2 2 2" xfId="25127"/>
    <cellStyle name="Normal 3 3 8 2 2_Category Summary by LOB" xfId="25128"/>
    <cellStyle name="Normal 3 3 8 2 3" xfId="25129"/>
    <cellStyle name="Normal 3 3 8 2 3 2" xfId="25130"/>
    <cellStyle name="Normal 3 3 8 2 3_Category Summary by LOB" xfId="25131"/>
    <cellStyle name="Normal 3 3 8 2 4" xfId="25132"/>
    <cellStyle name="Normal 3 3 8 2 4 2" xfId="25133"/>
    <cellStyle name="Normal 3 3 8 2 4_Category Summary by LOB" xfId="25134"/>
    <cellStyle name="Normal 3 3 8 2 5" xfId="25135"/>
    <cellStyle name="Normal 3 3 8 2 5 2" xfId="25136"/>
    <cellStyle name="Normal 3 3 8 2 5_Category Summary by LOB" xfId="25137"/>
    <cellStyle name="Normal 3 3 8 2 6" xfId="25138"/>
    <cellStyle name="Normal 3 3 8 2 6 2" xfId="25139"/>
    <cellStyle name="Normal 3 3 8 2 6_Category Summary by LOB" xfId="25140"/>
    <cellStyle name="Normal 3 3 8 2 7" xfId="25141"/>
    <cellStyle name="Normal 3 3 8 2 7 2" xfId="25142"/>
    <cellStyle name="Normal 3 3 8 2 7_Category Summary by LOB" xfId="25143"/>
    <cellStyle name="Normal 3 3 8 2 8" xfId="25144"/>
    <cellStyle name="Normal 3 3 8 2 8 2" xfId="25145"/>
    <cellStyle name="Normal 3 3 8 2 8_Category Summary by LOB" xfId="25146"/>
    <cellStyle name="Normal 3 3 8 2 9" xfId="25147"/>
    <cellStyle name="Normal 3 3 8 2_Category Summary by LOB" xfId="25148"/>
    <cellStyle name="Normal 3 3 8 3" xfId="25149"/>
    <cellStyle name="Normal 3 3 8 3 2" xfId="25150"/>
    <cellStyle name="Normal 3 3 8 3 2 2" xfId="25151"/>
    <cellStyle name="Normal 3 3 8 3 2_Category Summary by LOB" xfId="25152"/>
    <cellStyle name="Normal 3 3 8 3 3" xfId="25153"/>
    <cellStyle name="Normal 3 3 8 3 3 2" xfId="25154"/>
    <cellStyle name="Normal 3 3 8 3 3_Category Summary by LOB" xfId="25155"/>
    <cellStyle name="Normal 3 3 8 3 4" xfId="25156"/>
    <cellStyle name="Normal 3 3 8 3 4 2" xfId="25157"/>
    <cellStyle name="Normal 3 3 8 3 4_Category Summary by LOB" xfId="25158"/>
    <cellStyle name="Normal 3 3 8 3 5" xfId="25159"/>
    <cellStyle name="Normal 3 3 8 3 5 2" xfId="25160"/>
    <cellStyle name="Normal 3 3 8 3 5_Category Summary by LOB" xfId="25161"/>
    <cellStyle name="Normal 3 3 8 3 6" xfId="25162"/>
    <cellStyle name="Normal 3 3 8 3 6 2" xfId="25163"/>
    <cellStyle name="Normal 3 3 8 3 6_Category Summary by LOB" xfId="25164"/>
    <cellStyle name="Normal 3 3 8 3 7" xfId="25165"/>
    <cellStyle name="Normal 3 3 8 3 7 2" xfId="25166"/>
    <cellStyle name="Normal 3 3 8 3 7_Category Summary by LOB" xfId="25167"/>
    <cellStyle name="Normal 3 3 8 3 8" xfId="25168"/>
    <cellStyle name="Normal 3 3 8 3 8 2" xfId="25169"/>
    <cellStyle name="Normal 3 3 8 3 8_Category Summary by LOB" xfId="25170"/>
    <cellStyle name="Normal 3 3 8 3 9" xfId="25171"/>
    <cellStyle name="Normal 3 3 8 3_Category Summary by LOB" xfId="25172"/>
    <cellStyle name="Normal 3 3 8 4" xfId="25173"/>
    <cellStyle name="Normal 3 3 8 4 2" xfId="25174"/>
    <cellStyle name="Normal 3 3 8 4_Category Summary by LOB" xfId="25175"/>
    <cellStyle name="Normal 3 3 8 5" xfId="25176"/>
    <cellStyle name="Normal 3 3 8 5 2" xfId="25177"/>
    <cellStyle name="Normal 3 3 8 5_Category Summary by LOB" xfId="25178"/>
    <cellStyle name="Normal 3 3 8 6" xfId="25179"/>
    <cellStyle name="Normal 3 3 8 6 2" xfId="25180"/>
    <cellStyle name="Normal 3 3 8 6_Category Summary by LOB" xfId="25181"/>
    <cellStyle name="Normal 3 3 8 7" xfId="25182"/>
    <cellStyle name="Normal 3 3 8 7 2" xfId="25183"/>
    <cellStyle name="Normal 3 3 8 7_Category Summary by LOB" xfId="25184"/>
    <cellStyle name="Normal 3 3 8 8" xfId="25185"/>
    <cellStyle name="Normal 3 3 8 8 2" xfId="25186"/>
    <cellStyle name="Normal 3 3 8 8_Category Summary by LOB" xfId="25187"/>
    <cellStyle name="Normal 3 3 8 9" xfId="25188"/>
    <cellStyle name="Normal 3 3 8 9 2" xfId="25189"/>
    <cellStyle name="Normal 3 3 8 9_Category Summary by LOB" xfId="25190"/>
    <cellStyle name="Normal 3 3 8_Category Summary by LOB" xfId="25191"/>
    <cellStyle name="Normal 3 3 80" xfId="25192"/>
    <cellStyle name="Normal 3 3 81" xfId="25193"/>
    <cellStyle name="Normal 3 3 82" xfId="25194"/>
    <cellStyle name="Normal 3 3 83" xfId="25195"/>
    <cellStyle name="Normal 3 3 84" xfId="25196"/>
    <cellStyle name="Normal 3 3 85" xfId="25197"/>
    <cellStyle name="Normal 3 3 86" xfId="25198"/>
    <cellStyle name="Normal 3 3 87" xfId="25199"/>
    <cellStyle name="Normal 3 3 88" xfId="25200"/>
    <cellStyle name="Normal 3 3 89" xfId="25201"/>
    <cellStyle name="Normal 3 3 9" xfId="25202"/>
    <cellStyle name="Normal 3 3 9 10" xfId="25203"/>
    <cellStyle name="Normal 3 3 9 10 2" xfId="25204"/>
    <cellStyle name="Normal 3 3 9 10_Category Summary by LOB" xfId="25205"/>
    <cellStyle name="Normal 3 3 9 11" xfId="25206"/>
    <cellStyle name="Normal 3 3 9 2" xfId="25207"/>
    <cellStyle name="Normal 3 3 9 2 2" xfId="25208"/>
    <cellStyle name="Normal 3 3 9 2 2 2" xfId="25209"/>
    <cellStyle name="Normal 3 3 9 2 2_Category Summary by LOB" xfId="25210"/>
    <cellStyle name="Normal 3 3 9 2 3" xfId="25211"/>
    <cellStyle name="Normal 3 3 9 2 3 2" xfId="25212"/>
    <cellStyle name="Normal 3 3 9 2 3_Category Summary by LOB" xfId="25213"/>
    <cellStyle name="Normal 3 3 9 2 4" xfId="25214"/>
    <cellStyle name="Normal 3 3 9 2 4 2" xfId="25215"/>
    <cellStyle name="Normal 3 3 9 2 4_Category Summary by LOB" xfId="25216"/>
    <cellStyle name="Normal 3 3 9 2 5" xfId="25217"/>
    <cellStyle name="Normal 3 3 9 2 5 2" xfId="25218"/>
    <cellStyle name="Normal 3 3 9 2 5_Category Summary by LOB" xfId="25219"/>
    <cellStyle name="Normal 3 3 9 2 6" xfId="25220"/>
    <cellStyle name="Normal 3 3 9 2 6 2" xfId="25221"/>
    <cellStyle name="Normal 3 3 9 2 6_Category Summary by LOB" xfId="25222"/>
    <cellStyle name="Normal 3 3 9 2 7" xfId="25223"/>
    <cellStyle name="Normal 3 3 9 2 7 2" xfId="25224"/>
    <cellStyle name="Normal 3 3 9 2 7_Category Summary by LOB" xfId="25225"/>
    <cellStyle name="Normal 3 3 9 2 8" xfId="25226"/>
    <cellStyle name="Normal 3 3 9 2 8 2" xfId="25227"/>
    <cellStyle name="Normal 3 3 9 2 8_Category Summary by LOB" xfId="25228"/>
    <cellStyle name="Normal 3 3 9 2 9" xfId="25229"/>
    <cellStyle name="Normal 3 3 9 2_Category Summary by LOB" xfId="25230"/>
    <cellStyle name="Normal 3 3 9 3" xfId="25231"/>
    <cellStyle name="Normal 3 3 9 3 2" xfId="25232"/>
    <cellStyle name="Normal 3 3 9 3 2 2" xfId="25233"/>
    <cellStyle name="Normal 3 3 9 3 2_Category Summary by LOB" xfId="25234"/>
    <cellStyle name="Normal 3 3 9 3 3" xfId="25235"/>
    <cellStyle name="Normal 3 3 9 3 3 2" xfId="25236"/>
    <cellStyle name="Normal 3 3 9 3 3_Category Summary by LOB" xfId="25237"/>
    <cellStyle name="Normal 3 3 9 3 4" xfId="25238"/>
    <cellStyle name="Normal 3 3 9 3 4 2" xfId="25239"/>
    <cellStyle name="Normal 3 3 9 3 4_Category Summary by LOB" xfId="25240"/>
    <cellStyle name="Normal 3 3 9 3 5" xfId="25241"/>
    <cellStyle name="Normal 3 3 9 3 5 2" xfId="25242"/>
    <cellStyle name="Normal 3 3 9 3 5_Category Summary by LOB" xfId="25243"/>
    <cellStyle name="Normal 3 3 9 3 6" xfId="25244"/>
    <cellStyle name="Normal 3 3 9 3 6 2" xfId="25245"/>
    <cellStyle name="Normal 3 3 9 3 6_Category Summary by LOB" xfId="25246"/>
    <cellStyle name="Normal 3 3 9 3 7" xfId="25247"/>
    <cellStyle name="Normal 3 3 9 3 7 2" xfId="25248"/>
    <cellStyle name="Normal 3 3 9 3 7_Category Summary by LOB" xfId="25249"/>
    <cellStyle name="Normal 3 3 9 3 8" xfId="25250"/>
    <cellStyle name="Normal 3 3 9 3 8 2" xfId="25251"/>
    <cellStyle name="Normal 3 3 9 3 8_Category Summary by LOB" xfId="25252"/>
    <cellStyle name="Normal 3 3 9 3 9" xfId="25253"/>
    <cellStyle name="Normal 3 3 9 3_Category Summary by LOB" xfId="25254"/>
    <cellStyle name="Normal 3 3 9 4" xfId="25255"/>
    <cellStyle name="Normal 3 3 9 4 2" xfId="25256"/>
    <cellStyle name="Normal 3 3 9 4_Category Summary by LOB" xfId="25257"/>
    <cellStyle name="Normal 3 3 9 5" xfId="25258"/>
    <cellStyle name="Normal 3 3 9 5 2" xfId="25259"/>
    <cellStyle name="Normal 3 3 9 5_Category Summary by LOB" xfId="25260"/>
    <cellStyle name="Normal 3 3 9 6" xfId="25261"/>
    <cellStyle name="Normal 3 3 9 6 2" xfId="25262"/>
    <cellStyle name="Normal 3 3 9 6_Category Summary by LOB" xfId="25263"/>
    <cellStyle name="Normal 3 3 9 7" xfId="25264"/>
    <cellStyle name="Normal 3 3 9 7 2" xfId="25265"/>
    <cellStyle name="Normal 3 3 9 7_Category Summary by LOB" xfId="25266"/>
    <cellStyle name="Normal 3 3 9 8" xfId="25267"/>
    <cellStyle name="Normal 3 3 9 8 2" xfId="25268"/>
    <cellStyle name="Normal 3 3 9 8_Category Summary by LOB" xfId="25269"/>
    <cellStyle name="Normal 3 3 9 9" xfId="25270"/>
    <cellStyle name="Normal 3 3 9 9 2" xfId="25271"/>
    <cellStyle name="Normal 3 3 9 9_Category Summary by LOB" xfId="25272"/>
    <cellStyle name="Normal 3 3 9_Category Summary by LOB" xfId="25273"/>
    <cellStyle name="Normal 3 3 90" xfId="25274"/>
    <cellStyle name="Normal 3 3 91" xfId="25275"/>
    <cellStyle name="Normal 3 3 92" xfId="25276"/>
    <cellStyle name="Normal 3 3 93" xfId="25277"/>
    <cellStyle name="Normal 3 3 94" xfId="25278"/>
    <cellStyle name="Normal 3 3 95" xfId="25279"/>
    <cellStyle name="Normal 3 3 96" xfId="25280"/>
    <cellStyle name="Normal 3 3 97" xfId="25281"/>
    <cellStyle name="Normal 3 3 98" xfId="25282"/>
    <cellStyle name="Normal 3 3 99" xfId="25283"/>
    <cellStyle name="Normal 3 3_Category Summary by LOB" xfId="25284"/>
    <cellStyle name="Normal 3 30" xfId="25285"/>
    <cellStyle name="Normal 3 30 2" xfId="25286"/>
    <cellStyle name="Normal 3 30 2 2" xfId="25287"/>
    <cellStyle name="Normal 3 30 2_Category Summary by LOB" xfId="25288"/>
    <cellStyle name="Normal 3 30 3" xfId="25289"/>
    <cellStyle name="Normal 3 30 3 2" xfId="25290"/>
    <cellStyle name="Normal 3 30 3_Category Summary by LOB" xfId="25291"/>
    <cellStyle name="Normal 3 30 4" xfId="25292"/>
    <cellStyle name="Normal 3 30 4 2" xfId="25293"/>
    <cellStyle name="Normal 3 30 4_Category Summary by LOB" xfId="25294"/>
    <cellStyle name="Normal 3 30 5" xfId="25295"/>
    <cellStyle name="Normal 3 30 5 2" xfId="25296"/>
    <cellStyle name="Normal 3 30 5_Category Summary by LOB" xfId="25297"/>
    <cellStyle name="Normal 3 30 6" xfId="25298"/>
    <cellStyle name="Normal 3 30 6 2" xfId="25299"/>
    <cellStyle name="Normal 3 30 6_Category Summary by LOB" xfId="25300"/>
    <cellStyle name="Normal 3 30 7" xfId="25301"/>
    <cellStyle name="Normal 3 30 7 2" xfId="25302"/>
    <cellStyle name="Normal 3 30 7_Category Summary by LOB" xfId="25303"/>
    <cellStyle name="Normal 3 30 8" xfId="25304"/>
    <cellStyle name="Normal 3 30 8 2" xfId="25305"/>
    <cellStyle name="Normal 3 30 8_Category Summary by LOB" xfId="25306"/>
    <cellStyle name="Normal 3 30 9" xfId="25307"/>
    <cellStyle name="Normal 3 30_Category Summary by LOB" xfId="25308"/>
    <cellStyle name="Normal 3 31" xfId="25309"/>
    <cellStyle name="Normal 3 31 2" xfId="25310"/>
    <cellStyle name="Normal 3 31 2 2" xfId="25311"/>
    <cellStyle name="Normal 3 31 2_Category Summary by LOB" xfId="25312"/>
    <cellStyle name="Normal 3 31 3" xfId="25313"/>
    <cellStyle name="Normal 3 31 3 2" xfId="25314"/>
    <cellStyle name="Normal 3 31 3_Category Summary by LOB" xfId="25315"/>
    <cellStyle name="Normal 3 31 4" xfId="25316"/>
    <cellStyle name="Normal 3 31 4 2" xfId="25317"/>
    <cellStyle name="Normal 3 31 4_Category Summary by LOB" xfId="25318"/>
    <cellStyle name="Normal 3 31 5" xfId="25319"/>
    <cellStyle name="Normal 3 31 5 2" xfId="25320"/>
    <cellStyle name="Normal 3 31 5_Category Summary by LOB" xfId="25321"/>
    <cellStyle name="Normal 3 31 6" xfId="25322"/>
    <cellStyle name="Normal 3 31 6 2" xfId="25323"/>
    <cellStyle name="Normal 3 31 6_Category Summary by LOB" xfId="25324"/>
    <cellStyle name="Normal 3 31 7" xfId="25325"/>
    <cellStyle name="Normal 3 31 7 2" xfId="25326"/>
    <cellStyle name="Normal 3 31 7_Category Summary by LOB" xfId="25327"/>
    <cellStyle name="Normal 3 31 8" xfId="25328"/>
    <cellStyle name="Normal 3 31 8 2" xfId="25329"/>
    <cellStyle name="Normal 3 31 8_Category Summary by LOB" xfId="25330"/>
    <cellStyle name="Normal 3 31 9" xfId="25331"/>
    <cellStyle name="Normal 3 31_Category Summary by LOB" xfId="25332"/>
    <cellStyle name="Normal 3 32" xfId="25333"/>
    <cellStyle name="Normal 3 32 2" xfId="25334"/>
    <cellStyle name="Normal 3 32 2 2" xfId="25335"/>
    <cellStyle name="Normal 3 32 2_Category Summary by LOB" xfId="25336"/>
    <cellStyle name="Normal 3 32 3" xfId="25337"/>
    <cellStyle name="Normal 3 32 3 2" xfId="25338"/>
    <cellStyle name="Normal 3 32 3_Category Summary by LOB" xfId="25339"/>
    <cellStyle name="Normal 3 32 4" xfId="25340"/>
    <cellStyle name="Normal 3 32 4 2" xfId="25341"/>
    <cellStyle name="Normal 3 32 4_Category Summary by LOB" xfId="25342"/>
    <cellStyle name="Normal 3 32 5" xfId="25343"/>
    <cellStyle name="Normal 3 32 5 2" xfId="25344"/>
    <cellStyle name="Normal 3 32 5_Category Summary by LOB" xfId="25345"/>
    <cellStyle name="Normal 3 32 6" xfId="25346"/>
    <cellStyle name="Normal 3 32 6 2" xfId="25347"/>
    <cellStyle name="Normal 3 32 6_Category Summary by LOB" xfId="25348"/>
    <cellStyle name="Normal 3 32 7" xfId="25349"/>
    <cellStyle name="Normal 3 32 7 2" xfId="25350"/>
    <cellStyle name="Normal 3 32 7_Category Summary by LOB" xfId="25351"/>
    <cellStyle name="Normal 3 32 8" xfId="25352"/>
    <cellStyle name="Normal 3 32 8 2" xfId="25353"/>
    <cellStyle name="Normal 3 32 8_Category Summary by LOB" xfId="25354"/>
    <cellStyle name="Normal 3 32 9" xfId="25355"/>
    <cellStyle name="Normal 3 32_Category Summary by LOB" xfId="25356"/>
    <cellStyle name="Normal 3 33" xfId="25357"/>
    <cellStyle name="Normal 3 33 2" xfId="25358"/>
    <cellStyle name="Normal 3 33 2 2" xfId="25359"/>
    <cellStyle name="Normal 3 33 2_Category Summary by LOB" xfId="25360"/>
    <cellStyle name="Normal 3 33 3" xfId="25361"/>
    <cellStyle name="Normal 3 33 3 2" xfId="25362"/>
    <cellStyle name="Normal 3 33 3_Category Summary by LOB" xfId="25363"/>
    <cellStyle name="Normal 3 33 4" xfId="25364"/>
    <cellStyle name="Normal 3 33 4 2" xfId="25365"/>
    <cellStyle name="Normal 3 33 4_Category Summary by LOB" xfId="25366"/>
    <cellStyle name="Normal 3 33 5" xfId="25367"/>
    <cellStyle name="Normal 3 33 5 2" xfId="25368"/>
    <cellStyle name="Normal 3 33 5_Category Summary by LOB" xfId="25369"/>
    <cellStyle name="Normal 3 33 6" xfId="25370"/>
    <cellStyle name="Normal 3 33 6 2" xfId="25371"/>
    <cellStyle name="Normal 3 33 6_Category Summary by LOB" xfId="25372"/>
    <cellStyle name="Normal 3 33 7" xfId="25373"/>
    <cellStyle name="Normal 3 33 7 2" xfId="25374"/>
    <cellStyle name="Normal 3 33 7_Category Summary by LOB" xfId="25375"/>
    <cellStyle name="Normal 3 33 8" xfId="25376"/>
    <cellStyle name="Normal 3 33 8 2" xfId="25377"/>
    <cellStyle name="Normal 3 33 8_Category Summary by LOB" xfId="25378"/>
    <cellStyle name="Normal 3 33 9" xfId="25379"/>
    <cellStyle name="Normal 3 33_Category Summary by LOB" xfId="25380"/>
    <cellStyle name="Normal 3 34" xfId="25381"/>
    <cellStyle name="Normal 3 34 2" xfId="25382"/>
    <cellStyle name="Normal 3 34 2 2" xfId="25383"/>
    <cellStyle name="Normal 3 34 2_Category Summary by LOB" xfId="25384"/>
    <cellStyle name="Normal 3 34 3" xfId="25385"/>
    <cellStyle name="Normal 3 34 3 2" xfId="25386"/>
    <cellStyle name="Normal 3 34 3_Category Summary by LOB" xfId="25387"/>
    <cellStyle name="Normal 3 34 4" xfId="25388"/>
    <cellStyle name="Normal 3 34 4 2" xfId="25389"/>
    <cellStyle name="Normal 3 34 4_Category Summary by LOB" xfId="25390"/>
    <cellStyle name="Normal 3 34 5" xfId="25391"/>
    <cellStyle name="Normal 3 34 5 2" xfId="25392"/>
    <cellStyle name="Normal 3 34 5_Category Summary by LOB" xfId="25393"/>
    <cellStyle name="Normal 3 34 6" xfId="25394"/>
    <cellStyle name="Normal 3 34 6 2" xfId="25395"/>
    <cellStyle name="Normal 3 34 6_Category Summary by LOB" xfId="25396"/>
    <cellStyle name="Normal 3 34 7" xfId="25397"/>
    <cellStyle name="Normal 3 34 7 2" xfId="25398"/>
    <cellStyle name="Normal 3 34 7_Category Summary by LOB" xfId="25399"/>
    <cellStyle name="Normal 3 34 8" xfId="25400"/>
    <cellStyle name="Normal 3 34 8 2" xfId="25401"/>
    <cellStyle name="Normal 3 34 8_Category Summary by LOB" xfId="25402"/>
    <cellStyle name="Normal 3 34 9" xfId="25403"/>
    <cellStyle name="Normal 3 34_Category Summary by LOB" xfId="25404"/>
    <cellStyle name="Normal 3 35" xfId="25405"/>
    <cellStyle name="Normal 3 35 2" xfId="25406"/>
    <cellStyle name="Normal 3 35 2 2" xfId="25407"/>
    <cellStyle name="Normal 3 35 2_Category Summary by LOB" xfId="25408"/>
    <cellStyle name="Normal 3 35 3" xfId="25409"/>
    <cellStyle name="Normal 3 35 3 2" xfId="25410"/>
    <cellStyle name="Normal 3 35 3_Category Summary by LOB" xfId="25411"/>
    <cellStyle name="Normal 3 35 4" xfId="25412"/>
    <cellStyle name="Normal 3 35 4 2" xfId="25413"/>
    <cellStyle name="Normal 3 35 4_Category Summary by LOB" xfId="25414"/>
    <cellStyle name="Normal 3 35 5" xfId="25415"/>
    <cellStyle name="Normal 3 35 5 2" xfId="25416"/>
    <cellStyle name="Normal 3 35 5_Category Summary by LOB" xfId="25417"/>
    <cellStyle name="Normal 3 35 6" xfId="25418"/>
    <cellStyle name="Normal 3 35 6 2" xfId="25419"/>
    <cellStyle name="Normal 3 35 6_Category Summary by LOB" xfId="25420"/>
    <cellStyle name="Normal 3 35 7" xfId="25421"/>
    <cellStyle name="Normal 3 35 7 2" xfId="25422"/>
    <cellStyle name="Normal 3 35 7_Category Summary by LOB" xfId="25423"/>
    <cellStyle name="Normal 3 35 8" xfId="25424"/>
    <cellStyle name="Normal 3 35 8 2" xfId="25425"/>
    <cellStyle name="Normal 3 35 8_Category Summary by LOB" xfId="25426"/>
    <cellStyle name="Normal 3 35 9" xfId="25427"/>
    <cellStyle name="Normal 3 35_Category Summary by LOB" xfId="25428"/>
    <cellStyle name="Normal 3 36" xfId="25429"/>
    <cellStyle name="Normal 3 36 2" xfId="25430"/>
    <cellStyle name="Normal 3 36 2 2" xfId="25431"/>
    <cellStyle name="Normal 3 36 2_Category Summary by LOB" xfId="25432"/>
    <cellStyle name="Normal 3 36 3" xfId="25433"/>
    <cellStyle name="Normal 3 36 3 2" xfId="25434"/>
    <cellStyle name="Normal 3 36 3_Category Summary by LOB" xfId="25435"/>
    <cellStyle name="Normal 3 36 4" xfId="25436"/>
    <cellStyle name="Normal 3 36 4 2" xfId="25437"/>
    <cellStyle name="Normal 3 36 4_Category Summary by LOB" xfId="25438"/>
    <cellStyle name="Normal 3 36 5" xfId="25439"/>
    <cellStyle name="Normal 3 36 5 2" xfId="25440"/>
    <cellStyle name="Normal 3 36 5_Category Summary by LOB" xfId="25441"/>
    <cellStyle name="Normal 3 36 6" xfId="25442"/>
    <cellStyle name="Normal 3 36 6 2" xfId="25443"/>
    <cellStyle name="Normal 3 36 6_Category Summary by LOB" xfId="25444"/>
    <cellStyle name="Normal 3 36 7" xfId="25445"/>
    <cellStyle name="Normal 3 36 7 2" xfId="25446"/>
    <cellStyle name="Normal 3 36 7_Category Summary by LOB" xfId="25447"/>
    <cellStyle name="Normal 3 36 8" xfId="25448"/>
    <cellStyle name="Normal 3 36 8 2" xfId="25449"/>
    <cellStyle name="Normal 3 36 8_Category Summary by LOB" xfId="25450"/>
    <cellStyle name="Normal 3 36 9" xfId="25451"/>
    <cellStyle name="Normal 3 36_Category Summary by LOB" xfId="25452"/>
    <cellStyle name="Normal 3 37" xfId="25453"/>
    <cellStyle name="Normal 3 37 2" xfId="25454"/>
    <cellStyle name="Normal 3 37 2 2" xfId="25455"/>
    <cellStyle name="Normal 3 37 2_Category Summary by LOB" xfId="25456"/>
    <cellStyle name="Normal 3 37 3" xfId="25457"/>
    <cellStyle name="Normal 3 37 3 2" xfId="25458"/>
    <cellStyle name="Normal 3 37 3_Category Summary by LOB" xfId="25459"/>
    <cellStyle name="Normal 3 37 4" xfId="25460"/>
    <cellStyle name="Normal 3 37 4 2" xfId="25461"/>
    <cellStyle name="Normal 3 37 4_Category Summary by LOB" xfId="25462"/>
    <cellStyle name="Normal 3 37 5" xfId="25463"/>
    <cellStyle name="Normal 3 37 5 2" xfId="25464"/>
    <cellStyle name="Normal 3 37 5_Category Summary by LOB" xfId="25465"/>
    <cellStyle name="Normal 3 37 6" xfId="25466"/>
    <cellStyle name="Normal 3 37 6 2" xfId="25467"/>
    <cellStyle name="Normal 3 37 6_Category Summary by LOB" xfId="25468"/>
    <cellStyle name="Normal 3 37 7" xfId="25469"/>
    <cellStyle name="Normal 3 37 7 2" xfId="25470"/>
    <cellStyle name="Normal 3 37 7_Category Summary by LOB" xfId="25471"/>
    <cellStyle name="Normal 3 37 8" xfId="25472"/>
    <cellStyle name="Normal 3 37 8 2" xfId="25473"/>
    <cellStyle name="Normal 3 37 8_Category Summary by LOB" xfId="25474"/>
    <cellStyle name="Normal 3 37 9" xfId="25475"/>
    <cellStyle name="Normal 3 37_Category Summary by LOB" xfId="25476"/>
    <cellStyle name="Normal 3 38" xfId="25477"/>
    <cellStyle name="Normal 3 38 2" xfId="25478"/>
    <cellStyle name="Normal 3 38 2 2" xfId="25479"/>
    <cellStyle name="Normal 3 38 2_Category Summary by LOB" xfId="25480"/>
    <cellStyle name="Normal 3 38 3" xfId="25481"/>
    <cellStyle name="Normal 3 38 3 2" xfId="25482"/>
    <cellStyle name="Normal 3 38 3_Category Summary by LOB" xfId="25483"/>
    <cellStyle name="Normal 3 38 4" xfId="25484"/>
    <cellStyle name="Normal 3 38 4 2" xfId="25485"/>
    <cellStyle name="Normal 3 38 4_Category Summary by LOB" xfId="25486"/>
    <cellStyle name="Normal 3 38 5" xfId="25487"/>
    <cellStyle name="Normal 3 38 5 2" xfId="25488"/>
    <cellStyle name="Normal 3 38 5_Category Summary by LOB" xfId="25489"/>
    <cellStyle name="Normal 3 38 6" xfId="25490"/>
    <cellStyle name="Normal 3 38 6 2" xfId="25491"/>
    <cellStyle name="Normal 3 38 6_Category Summary by LOB" xfId="25492"/>
    <cellStyle name="Normal 3 38 7" xfId="25493"/>
    <cellStyle name="Normal 3 38 7 2" xfId="25494"/>
    <cellStyle name="Normal 3 38 7_Category Summary by LOB" xfId="25495"/>
    <cellStyle name="Normal 3 38 8" xfId="25496"/>
    <cellStyle name="Normal 3 38 8 2" xfId="25497"/>
    <cellStyle name="Normal 3 38 8_Category Summary by LOB" xfId="25498"/>
    <cellStyle name="Normal 3 38 9" xfId="25499"/>
    <cellStyle name="Normal 3 38_Category Summary by LOB" xfId="25500"/>
    <cellStyle name="Normal 3 39" xfId="25501"/>
    <cellStyle name="Normal 3 39 2" xfId="25502"/>
    <cellStyle name="Normal 3 39 2 2" xfId="25503"/>
    <cellStyle name="Normal 3 39 2_Category Summary by LOB" xfId="25504"/>
    <cellStyle name="Normal 3 39 3" xfId="25505"/>
    <cellStyle name="Normal 3 39 3 2" xfId="25506"/>
    <cellStyle name="Normal 3 39 3_Category Summary by LOB" xfId="25507"/>
    <cellStyle name="Normal 3 39 4" xfId="25508"/>
    <cellStyle name="Normal 3 39 4 2" xfId="25509"/>
    <cellStyle name="Normal 3 39 4_Category Summary by LOB" xfId="25510"/>
    <cellStyle name="Normal 3 39 5" xfId="25511"/>
    <cellStyle name="Normal 3 39 5 2" xfId="25512"/>
    <cellStyle name="Normal 3 39 5_Category Summary by LOB" xfId="25513"/>
    <cellStyle name="Normal 3 39 6" xfId="25514"/>
    <cellStyle name="Normal 3 39 6 2" xfId="25515"/>
    <cellStyle name="Normal 3 39 6_Category Summary by LOB" xfId="25516"/>
    <cellStyle name="Normal 3 39 7" xfId="25517"/>
    <cellStyle name="Normal 3 39 7 2" xfId="25518"/>
    <cellStyle name="Normal 3 39 7_Category Summary by LOB" xfId="25519"/>
    <cellStyle name="Normal 3 39 8" xfId="25520"/>
    <cellStyle name="Normal 3 39 8 2" xfId="25521"/>
    <cellStyle name="Normal 3 39 8_Category Summary by LOB" xfId="25522"/>
    <cellStyle name="Normal 3 39 9" xfId="25523"/>
    <cellStyle name="Normal 3 39_Category Summary by LOB" xfId="25524"/>
    <cellStyle name="Normal 3 4" xfId="25525"/>
    <cellStyle name="Normal 3 4 10" xfId="25526"/>
    <cellStyle name="Normal 3 4 10 10" xfId="25527"/>
    <cellStyle name="Normal 3 4 10 10 2" xfId="25528"/>
    <cellStyle name="Normal 3 4 10 10_Category Summary by LOB" xfId="25529"/>
    <cellStyle name="Normal 3 4 10 11" xfId="25530"/>
    <cellStyle name="Normal 3 4 10 2" xfId="25531"/>
    <cellStyle name="Normal 3 4 10 2 2" xfId="25532"/>
    <cellStyle name="Normal 3 4 10 2 2 2" xfId="25533"/>
    <cellStyle name="Normal 3 4 10 2 2_Category Summary by LOB" xfId="25534"/>
    <cellStyle name="Normal 3 4 10 2 3" xfId="25535"/>
    <cellStyle name="Normal 3 4 10 2 3 2" xfId="25536"/>
    <cellStyle name="Normal 3 4 10 2 3_Category Summary by LOB" xfId="25537"/>
    <cellStyle name="Normal 3 4 10 2 4" xfId="25538"/>
    <cellStyle name="Normal 3 4 10 2 4 2" xfId="25539"/>
    <cellStyle name="Normal 3 4 10 2 4_Category Summary by LOB" xfId="25540"/>
    <cellStyle name="Normal 3 4 10 2 5" xfId="25541"/>
    <cellStyle name="Normal 3 4 10 2 5 2" xfId="25542"/>
    <cellStyle name="Normal 3 4 10 2 5_Category Summary by LOB" xfId="25543"/>
    <cellStyle name="Normal 3 4 10 2 6" xfId="25544"/>
    <cellStyle name="Normal 3 4 10 2 6 2" xfId="25545"/>
    <cellStyle name="Normal 3 4 10 2 6_Category Summary by LOB" xfId="25546"/>
    <cellStyle name="Normal 3 4 10 2 7" xfId="25547"/>
    <cellStyle name="Normal 3 4 10 2 7 2" xfId="25548"/>
    <cellStyle name="Normal 3 4 10 2 7_Category Summary by LOB" xfId="25549"/>
    <cellStyle name="Normal 3 4 10 2 8" xfId="25550"/>
    <cellStyle name="Normal 3 4 10 2 8 2" xfId="25551"/>
    <cellStyle name="Normal 3 4 10 2 8_Category Summary by LOB" xfId="25552"/>
    <cellStyle name="Normal 3 4 10 2 9" xfId="25553"/>
    <cellStyle name="Normal 3 4 10 2_Category Summary by LOB" xfId="25554"/>
    <cellStyle name="Normal 3 4 10 3" xfId="25555"/>
    <cellStyle name="Normal 3 4 10 3 2" xfId="25556"/>
    <cellStyle name="Normal 3 4 10 3 2 2" xfId="25557"/>
    <cellStyle name="Normal 3 4 10 3 2_Category Summary by LOB" xfId="25558"/>
    <cellStyle name="Normal 3 4 10 3 3" xfId="25559"/>
    <cellStyle name="Normal 3 4 10 3 3 2" xfId="25560"/>
    <cellStyle name="Normal 3 4 10 3 3_Category Summary by LOB" xfId="25561"/>
    <cellStyle name="Normal 3 4 10 3 4" xfId="25562"/>
    <cellStyle name="Normal 3 4 10 3 4 2" xfId="25563"/>
    <cellStyle name="Normal 3 4 10 3 4_Category Summary by LOB" xfId="25564"/>
    <cellStyle name="Normal 3 4 10 3 5" xfId="25565"/>
    <cellStyle name="Normal 3 4 10 3 5 2" xfId="25566"/>
    <cellStyle name="Normal 3 4 10 3 5_Category Summary by LOB" xfId="25567"/>
    <cellStyle name="Normal 3 4 10 3 6" xfId="25568"/>
    <cellStyle name="Normal 3 4 10 3 6 2" xfId="25569"/>
    <cellStyle name="Normal 3 4 10 3 6_Category Summary by LOB" xfId="25570"/>
    <cellStyle name="Normal 3 4 10 3 7" xfId="25571"/>
    <cellStyle name="Normal 3 4 10 3 7 2" xfId="25572"/>
    <cellStyle name="Normal 3 4 10 3 7_Category Summary by LOB" xfId="25573"/>
    <cellStyle name="Normal 3 4 10 3 8" xfId="25574"/>
    <cellStyle name="Normal 3 4 10 3 8 2" xfId="25575"/>
    <cellStyle name="Normal 3 4 10 3 8_Category Summary by LOB" xfId="25576"/>
    <cellStyle name="Normal 3 4 10 3 9" xfId="25577"/>
    <cellStyle name="Normal 3 4 10 3_Category Summary by LOB" xfId="25578"/>
    <cellStyle name="Normal 3 4 10 4" xfId="25579"/>
    <cellStyle name="Normal 3 4 10 4 2" xfId="25580"/>
    <cellStyle name="Normal 3 4 10 4_Category Summary by LOB" xfId="25581"/>
    <cellStyle name="Normal 3 4 10 5" xfId="25582"/>
    <cellStyle name="Normal 3 4 10 5 2" xfId="25583"/>
    <cellStyle name="Normal 3 4 10 5_Category Summary by LOB" xfId="25584"/>
    <cellStyle name="Normal 3 4 10 6" xfId="25585"/>
    <cellStyle name="Normal 3 4 10 6 2" xfId="25586"/>
    <cellStyle name="Normal 3 4 10 6_Category Summary by LOB" xfId="25587"/>
    <cellStyle name="Normal 3 4 10 7" xfId="25588"/>
    <cellStyle name="Normal 3 4 10 7 2" xfId="25589"/>
    <cellStyle name="Normal 3 4 10 7_Category Summary by LOB" xfId="25590"/>
    <cellStyle name="Normal 3 4 10 8" xfId="25591"/>
    <cellStyle name="Normal 3 4 10 8 2" xfId="25592"/>
    <cellStyle name="Normal 3 4 10 8_Category Summary by LOB" xfId="25593"/>
    <cellStyle name="Normal 3 4 10 9" xfId="25594"/>
    <cellStyle name="Normal 3 4 10 9 2" xfId="25595"/>
    <cellStyle name="Normal 3 4 10 9_Category Summary by LOB" xfId="25596"/>
    <cellStyle name="Normal 3 4 10_Category Summary by LOB" xfId="25597"/>
    <cellStyle name="Normal 3 4 11" xfId="25598"/>
    <cellStyle name="Normal 3 4 11 10" xfId="25599"/>
    <cellStyle name="Normal 3 4 11 10 2" xfId="25600"/>
    <cellStyle name="Normal 3 4 11 10_Category Summary by LOB" xfId="25601"/>
    <cellStyle name="Normal 3 4 11 11" xfId="25602"/>
    <cellStyle name="Normal 3 4 11 2" xfId="25603"/>
    <cellStyle name="Normal 3 4 11 2 2" xfId="25604"/>
    <cellStyle name="Normal 3 4 11 2 2 2" xfId="25605"/>
    <cellStyle name="Normal 3 4 11 2 2_Category Summary by LOB" xfId="25606"/>
    <cellStyle name="Normal 3 4 11 2 3" xfId="25607"/>
    <cellStyle name="Normal 3 4 11 2 3 2" xfId="25608"/>
    <cellStyle name="Normal 3 4 11 2 3_Category Summary by LOB" xfId="25609"/>
    <cellStyle name="Normal 3 4 11 2 4" xfId="25610"/>
    <cellStyle name="Normal 3 4 11 2 4 2" xfId="25611"/>
    <cellStyle name="Normal 3 4 11 2 4_Category Summary by LOB" xfId="25612"/>
    <cellStyle name="Normal 3 4 11 2 5" xfId="25613"/>
    <cellStyle name="Normal 3 4 11 2 5 2" xfId="25614"/>
    <cellStyle name="Normal 3 4 11 2 5_Category Summary by LOB" xfId="25615"/>
    <cellStyle name="Normal 3 4 11 2 6" xfId="25616"/>
    <cellStyle name="Normal 3 4 11 2 6 2" xfId="25617"/>
    <cellStyle name="Normal 3 4 11 2 6_Category Summary by LOB" xfId="25618"/>
    <cellStyle name="Normal 3 4 11 2 7" xfId="25619"/>
    <cellStyle name="Normal 3 4 11 2 7 2" xfId="25620"/>
    <cellStyle name="Normal 3 4 11 2 7_Category Summary by LOB" xfId="25621"/>
    <cellStyle name="Normal 3 4 11 2 8" xfId="25622"/>
    <cellStyle name="Normal 3 4 11 2 8 2" xfId="25623"/>
    <cellStyle name="Normal 3 4 11 2 8_Category Summary by LOB" xfId="25624"/>
    <cellStyle name="Normal 3 4 11 2 9" xfId="25625"/>
    <cellStyle name="Normal 3 4 11 2_Category Summary by LOB" xfId="25626"/>
    <cellStyle name="Normal 3 4 11 3" xfId="25627"/>
    <cellStyle name="Normal 3 4 11 3 2" xfId="25628"/>
    <cellStyle name="Normal 3 4 11 3 2 2" xfId="25629"/>
    <cellStyle name="Normal 3 4 11 3 2_Category Summary by LOB" xfId="25630"/>
    <cellStyle name="Normal 3 4 11 3 3" xfId="25631"/>
    <cellStyle name="Normal 3 4 11 3 3 2" xfId="25632"/>
    <cellStyle name="Normal 3 4 11 3 3_Category Summary by LOB" xfId="25633"/>
    <cellStyle name="Normal 3 4 11 3 4" xfId="25634"/>
    <cellStyle name="Normal 3 4 11 3 4 2" xfId="25635"/>
    <cellStyle name="Normal 3 4 11 3 4_Category Summary by LOB" xfId="25636"/>
    <cellStyle name="Normal 3 4 11 3 5" xfId="25637"/>
    <cellStyle name="Normal 3 4 11 3 5 2" xfId="25638"/>
    <cellStyle name="Normal 3 4 11 3 5_Category Summary by LOB" xfId="25639"/>
    <cellStyle name="Normal 3 4 11 3 6" xfId="25640"/>
    <cellStyle name="Normal 3 4 11 3 6 2" xfId="25641"/>
    <cellStyle name="Normal 3 4 11 3 6_Category Summary by LOB" xfId="25642"/>
    <cellStyle name="Normal 3 4 11 3 7" xfId="25643"/>
    <cellStyle name="Normal 3 4 11 3 7 2" xfId="25644"/>
    <cellStyle name="Normal 3 4 11 3 7_Category Summary by LOB" xfId="25645"/>
    <cellStyle name="Normal 3 4 11 3 8" xfId="25646"/>
    <cellStyle name="Normal 3 4 11 3 8 2" xfId="25647"/>
    <cellStyle name="Normal 3 4 11 3 8_Category Summary by LOB" xfId="25648"/>
    <cellStyle name="Normal 3 4 11 3 9" xfId="25649"/>
    <cellStyle name="Normal 3 4 11 3_Category Summary by LOB" xfId="25650"/>
    <cellStyle name="Normal 3 4 11 4" xfId="25651"/>
    <cellStyle name="Normal 3 4 11 4 2" xfId="25652"/>
    <cellStyle name="Normal 3 4 11 4_Category Summary by LOB" xfId="25653"/>
    <cellStyle name="Normal 3 4 11 5" xfId="25654"/>
    <cellStyle name="Normal 3 4 11 5 2" xfId="25655"/>
    <cellStyle name="Normal 3 4 11 5_Category Summary by LOB" xfId="25656"/>
    <cellStyle name="Normal 3 4 11 6" xfId="25657"/>
    <cellStyle name="Normal 3 4 11 6 2" xfId="25658"/>
    <cellStyle name="Normal 3 4 11 6_Category Summary by LOB" xfId="25659"/>
    <cellStyle name="Normal 3 4 11 7" xfId="25660"/>
    <cellStyle name="Normal 3 4 11 7 2" xfId="25661"/>
    <cellStyle name="Normal 3 4 11 7_Category Summary by LOB" xfId="25662"/>
    <cellStyle name="Normal 3 4 11 8" xfId="25663"/>
    <cellStyle name="Normal 3 4 11 8 2" xfId="25664"/>
    <cellStyle name="Normal 3 4 11 8_Category Summary by LOB" xfId="25665"/>
    <cellStyle name="Normal 3 4 11 9" xfId="25666"/>
    <cellStyle name="Normal 3 4 11 9 2" xfId="25667"/>
    <cellStyle name="Normal 3 4 11 9_Category Summary by LOB" xfId="25668"/>
    <cellStyle name="Normal 3 4 11_Category Summary by LOB" xfId="25669"/>
    <cellStyle name="Normal 3 4 12" xfId="25670"/>
    <cellStyle name="Normal 3 4 12 10" xfId="25671"/>
    <cellStyle name="Normal 3 4 12 10 2" xfId="25672"/>
    <cellStyle name="Normal 3 4 12 10_Category Summary by LOB" xfId="25673"/>
    <cellStyle name="Normal 3 4 12 11" xfId="25674"/>
    <cellStyle name="Normal 3 4 12 2" xfId="25675"/>
    <cellStyle name="Normal 3 4 12 2 2" xfId="25676"/>
    <cellStyle name="Normal 3 4 12 2 2 2" xfId="25677"/>
    <cellStyle name="Normal 3 4 12 2 2_Category Summary by LOB" xfId="25678"/>
    <cellStyle name="Normal 3 4 12 2 3" xfId="25679"/>
    <cellStyle name="Normal 3 4 12 2 3 2" xfId="25680"/>
    <cellStyle name="Normal 3 4 12 2 3_Category Summary by LOB" xfId="25681"/>
    <cellStyle name="Normal 3 4 12 2 4" xfId="25682"/>
    <cellStyle name="Normal 3 4 12 2 4 2" xfId="25683"/>
    <cellStyle name="Normal 3 4 12 2 4_Category Summary by LOB" xfId="25684"/>
    <cellStyle name="Normal 3 4 12 2 5" xfId="25685"/>
    <cellStyle name="Normal 3 4 12 2 5 2" xfId="25686"/>
    <cellStyle name="Normal 3 4 12 2 5_Category Summary by LOB" xfId="25687"/>
    <cellStyle name="Normal 3 4 12 2 6" xfId="25688"/>
    <cellStyle name="Normal 3 4 12 2 6 2" xfId="25689"/>
    <cellStyle name="Normal 3 4 12 2 6_Category Summary by LOB" xfId="25690"/>
    <cellStyle name="Normal 3 4 12 2 7" xfId="25691"/>
    <cellStyle name="Normal 3 4 12 2 7 2" xfId="25692"/>
    <cellStyle name="Normal 3 4 12 2 7_Category Summary by LOB" xfId="25693"/>
    <cellStyle name="Normal 3 4 12 2 8" xfId="25694"/>
    <cellStyle name="Normal 3 4 12 2 8 2" xfId="25695"/>
    <cellStyle name="Normal 3 4 12 2 8_Category Summary by LOB" xfId="25696"/>
    <cellStyle name="Normal 3 4 12 2 9" xfId="25697"/>
    <cellStyle name="Normal 3 4 12 2_Category Summary by LOB" xfId="25698"/>
    <cellStyle name="Normal 3 4 12 3" xfId="25699"/>
    <cellStyle name="Normal 3 4 12 3 2" xfId="25700"/>
    <cellStyle name="Normal 3 4 12 3 2 2" xfId="25701"/>
    <cellStyle name="Normal 3 4 12 3 2_Category Summary by LOB" xfId="25702"/>
    <cellStyle name="Normal 3 4 12 3 3" xfId="25703"/>
    <cellStyle name="Normal 3 4 12 3 3 2" xfId="25704"/>
    <cellStyle name="Normal 3 4 12 3 3_Category Summary by LOB" xfId="25705"/>
    <cellStyle name="Normal 3 4 12 3 4" xfId="25706"/>
    <cellStyle name="Normal 3 4 12 3 4 2" xfId="25707"/>
    <cellStyle name="Normal 3 4 12 3 4_Category Summary by LOB" xfId="25708"/>
    <cellStyle name="Normal 3 4 12 3 5" xfId="25709"/>
    <cellStyle name="Normal 3 4 12 3 5 2" xfId="25710"/>
    <cellStyle name="Normal 3 4 12 3 5_Category Summary by LOB" xfId="25711"/>
    <cellStyle name="Normal 3 4 12 3 6" xfId="25712"/>
    <cellStyle name="Normal 3 4 12 3 6 2" xfId="25713"/>
    <cellStyle name="Normal 3 4 12 3 6_Category Summary by LOB" xfId="25714"/>
    <cellStyle name="Normal 3 4 12 3 7" xfId="25715"/>
    <cellStyle name="Normal 3 4 12 3 7 2" xfId="25716"/>
    <cellStyle name="Normal 3 4 12 3 7_Category Summary by LOB" xfId="25717"/>
    <cellStyle name="Normal 3 4 12 3 8" xfId="25718"/>
    <cellStyle name="Normal 3 4 12 3 8 2" xfId="25719"/>
    <cellStyle name="Normal 3 4 12 3 8_Category Summary by LOB" xfId="25720"/>
    <cellStyle name="Normal 3 4 12 3 9" xfId="25721"/>
    <cellStyle name="Normal 3 4 12 3_Category Summary by LOB" xfId="25722"/>
    <cellStyle name="Normal 3 4 12 4" xfId="25723"/>
    <cellStyle name="Normal 3 4 12 4 2" xfId="25724"/>
    <cellStyle name="Normal 3 4 12 4_Category Summary by LOB" xfId="25725"/>
    <cellStyle name="Normal 3 4 12 5" xfId="25726"/>
    <cellStyle name="Normal 3 4 12 5 2" xfId="25727"/>
    <cellStyle name="Normal 3 4 12 5_Category Summary by LOB" xfId="25728"/>
    <cellStyle name="Normal 3 4 12 6" xfId="25729"/>
    <cellStyle name="Normal 3 4 12 6 2" xfId="25730"/>
    <cellStyle name="Normal 3 4 12 6_Category Summary by LOB" xfId="25731"/>
    <cellStyle name="Normal 3 4 12 7" xfId="25732"/>
    <cellStyle name="Normal 3 4 12 7 2" xfId="25733"/>
    <cellStyle name="Normal 3 4 12 7_Category Summary by LOB" xfId="25734"/>
    <cellStyle name="Normal 3 4 12 8" xfId="25735"/>
    <cellStyle name="Normal 3 4 12 8 2" xfId="25736"/>
    <cellStyle name="Normal 3 4 12 8_Category Summary by LOB" xfId="25737"/>
    <cellStyle name="Normal 3 4 12 9" xfId="25738"/>
    <cellStyle name="Normal 3 4 12 9 2" xfId="25739"/>
    <cellStyle name="Normal 3 4 12 9_Category Summary by LOB" xfId="25740"/>
    <cellStyle name="Normal 3 4 12_Category Summary by LOB" xfId="25741"/>
    <cellStyle name="Normal 3 4 13" xfId="25742"/>
    <cellStyle name="Normal 3 4 13 10" xfId="25743"/>
    <cellStyle name="Normal 3 4 13 10 2" xfId="25744"/>
    <cellStyle name="Normal 3 4 13 10_Category Summary by LOB" xfId="25745"/>
    <cellStyle name="Normal 3 4 13 11" xfId="25746"/>
    <cellStyle name="Normal 3 4 13 2" xfId="25747"/>
    <cellStyle name="Normal 3 4 13 2 2" xfId="25748"/>
    <cellStyle name="Normal 3 4 13 2 2 2" xfId="25749"/>
    <cellStyle name="Normal 3 4 13 2 2_Category Summary by LOB" xfId="25750"/>
    <cellStyle name="Normal 3 4 13 2 3" xfId="25751"/>
    <cellStyle name="Normal 3 4 13 2 3 2" xfId="25752"/>
    <cellStyle name="Normal 3 4 13 2 3_Category Summary by LOB" xfId="25753"/>
    <cellStyle name="Normal 3 4 13 2 4" xfId="25754"/>
    <cellStyle name="Normal 3 4 13 2 4 2" xfId="25755"/>
    <cellStyle name="Normal 3 4 13 2 4_Category Summary by LOB" xfId="25756"/>
    <cellStyle name="Normal 3 4 13 2 5" xfId="25757"/>
    <cellStyle name="Normal 3 4 13 2 5 2" xfId="25758"/>
    <cellStyle name="Normal 3 4 13 2 5_Category Summary by LOB" xfId="25759"/>
    <cellStyle name="Normal 3 4 13 2 6" xfId="25760"/>
    <cellStyle name="Normal 3 4 13 2 6 2" xfId="25761"/>
    <cellStyle name="Normal 3 4 13 2 6_Category Summary by LOB" xfId="25762"/>
    <cellStyle name="Normal 3 4 13 2 7" xfId="25763"/>
    <cellStyle name="Normal 3 4 13 2 7 2" xfId="25764"/>
    <cellStyle name="Normal 3 4 13 2 7_Category Summary by LOB" xfId="25765"/>
    <cellStyle name="Normal 3 4 13 2 8" xfId="25766"/>
    <cellStyle name="Normal 3 4 13 2 8 2" xfId="25767"/>
    <cellStyle name="Normal 3 4 13 2 8_Category Summary by LOB" xfId="25768"/>
    <cellStyle name="Normal 3 4 13 2 9" xfId="25769"/>
    <cellStyle name="Normal 3 4 13 2_Category Summary by LOB" xfId="25770"/>
    <cellStyle name="Normal 3 4 13 3" xfId="25771"/>
    <cellStyle name="Normal 3 4 13 3 2" xfId="25772"/>
    <cellStyle name="Normal 3 4 13 3 2 2" xfId="25773"/>
    <cellStyle name="Normal 3 4 13 3 2_Category Summary by LOB" xfId="25774"/>
    <cellStyle name="Normal 3 4 13 3 3" xfId="25775"/>
    <cellStyle name="Normal 3 4 13 3 3 2" xfId="25776"/>
    <cellStyle name="Normal 3 4 13 3 3_Category Summary by LOB" xfId="25777"/>
    <cellStyle name="Normal 3 4 13 3 4" xfId="25778"/>
    <cellStyle name="Normal 3 4 13 3 4 2" xfId="25779"/>
    <cellStyle name="Normal 3 4 13 3 4_Category Summary by LOB" xfId="25780"/>
    <cellStyle name="Normal 3 4 13 3 5" xfId="25781"/>
    <cellStyle name="Normal 3 4 13 3 5 2" xfId="25782"/>
    <cellStyle name="Normal 3 4 13 3 5_Category Summary by LOB" xfId="25783"/>
    <cellStyle name="Normal 3 4 13 3 6" xfId="25784"/>
    <cellStyle name="Normal 3 4 13 3 6 2" xfId="25785"/>
    <cellStyle name="Normal 3 4 13 3 6_Category Summary by LOB" xfId="25786"/>
    <cellStyle name="Normal 3 4 13 3 7" xfId="25787"/>
    <cellStyle name="Normal 3 4 13 3 7 2" xfId="25788"/>
    <cellStyle name="Normal 3 4 13 3 7_Category Summary by LOB" xfId="25789"/>
    <cellStyle name="Normal 3 4 13 3 8" xfId="25790"/>
    <cellStyle name="Normal 3 4 13 3 8 2" xfId="25791"/>
    <cellStyle name="Normal 3 4 13 3 8_Category Summary by LOB" xfId="25792"/>
    <cellStyle name="Normal 3 4 13 3 9" xfId="25793"/>
    <cellStyle name="Normal 3 4 13 3_Category Summary by LOB" xfId="25794"/>
    <cellStyle name="Normal 3 4 13 4" xfId="25795"/>
    <cellStyle name="Normal 3 4 13 4 2" xfId="25796"/>
    <cellStyle name="Normal 3 4 13 4_Category Summary by LOB" xfId="25797"/>
    <cellStyle name="Normal 3 4 13 5" xfId="25798"/>
    <cellStyle name="Normal 3 4 13 5 2" xfId="25799"/>
    <cellStyle name="Normal 3 4 13 5_Category Summary by LOB" xfId="25800"/>
    <cellStyle name="Normal 3 4 13 6" xfId="25801"/>
    <cellStyle name="Normal 3 4 13 6 2" xfId="25802"/>
    <cellStyle name="Normal 3 4 13 6_Category Summary by LOB" xfId="25803"/>
    <cellStyle name="Normal 3 4 13 7" xfId="25804"/>
    <cellStyle name="Normal 3 4 13 7 2" xfId="25805"/>
    <cellStyle name="Normal 3 4 13 7_Category Summary by LOB" xfId="25806"/>
    <cellStyle name="Normal 3 4 13 8" xfId="25807"/>
    <cellStyle name="Normal 3 4 13 8 2" xfId="25808"/>
    <cellStyle name="Normal 3 4 13 8_Category Summary by LOB" xfId="25809"/>
    <cellStyle name="Normal 3 4 13 9" xfId="25810"/>
    <cellStyle name="Normal 3 4 13 9 2" xfId="25811"/>
    <cellStyle name="Normal 3 4 13 9_Category Summary by LOB" xfId="25812"/>
    <cellStyle name="Normal 3 4 13_Category Summary by LOB" xfId="25813"/>
    <cellStyle name="Normal 3 4 14" xfId="25814"/>
    <cellStyle name="Normal 3 4 14 10" xfId="25815"/>
    <cellStyle name="Normal 3 4 14 10 2" xfId="25816"/>
    <cellStyle name="Normal 3 4 14 10_Category Summary by LOB" xfId="25817"/>
    <cellStyle name="Normal 3 4 14 11" xfId="25818"/>
    <cellStyle name="Normal 3 4 14 2" xfId="25819"/>
    <cellStyle name="Normal 3 4 14 2 2" xfId="25820"/>
    <cellStyle name="Normal 3 4 14 2 2 2" xfId="25821"/>
    <cellStyle name="Normal 3 4 14 2 2_Category Summary by LOB" xfId="25822"/>
    <cellStyle name="Normal 3 4 14 2 3" xfId="25823"/>
    <cellStyle name="Normal 3 4 14 2 3 2" xfId="25824"/>
    <cellStyle name="Normal 3 4 14 2 3_Category Summary by LOB" xfId="25825"/>
    <cellStyle name="Normal 3 4 14 2 4" xfId="25826"/>
    <cellStyle name="Normal 3 4 14 2 4 2" xfId="25827"/>
    <cellStyle name="Normal 3 4 14 2 4_Category Summary by LOB" xfId="25828"/>
    <cellStyle name="Normal 3 4 14 2 5" xfId="25829"/>
    <cellStyle name="Normal 3 4 14 2 5 2" xfId="25830"/>
    <cellStyle name="Normal 3 4 14 2 5_Category Summary by LOB" xfId="25831"/>
    <cellStyle name="Normal 3 4 14 2 6" xfId="25832"/>
    <cellStyle name="Normal 3 4 14 2 6 2" xfId="25833"/>
    <cellStyle name="Normal 3 4 14 2 6_Category Summary by LOB" xfId="25834"/>
    <cellStyle name="Normal 3 4 14 2 7" xfId="25835"/>
    <cellStyle name="Normal 3 4 14 2 7 2" xfId="25836"/>
    <cellStyle name="Normal 3 4 14 2 7_Category Summary by LOB" xfId="25837"/>
    <cellStyle name="Normal 3 4 14 2 8" xfId="25838"/>
    <cellStyle name="Normal 3 4 14 2 8 2" xfId="25839"/>
    <cellStyle name="Normal 3 4 14 2 8_Category Summary by LOB" xfId="25840"/>
    <cellStyle name="Normal 3 4 14 2 9" xfId="25841"/>
    <cellStyle name="Normal 3 4 14 2_Category Summary by LOB" xfId="25842"/>
    <cellStyle name="Normal 3 4 14 3" xfId="25843"/>
    <cellStyle name="Normal 3 4 14 3 2" xfId="25844"/>
    <cellStyle name="Normal 3 4 14 3 2 2" xfId="25845"/>
    <cellStyle name="Normal 3 4 14 3 2_Category Summary by LOB" xfId="25846"/>
    <cellStyle name="Normal 3 4 14 3 3" xfId="25847"/>
    <cellStyle name="Normal 3 4 14 3 3 2" xfId="25848"/>
    <cellStyle name="Normal 3 4 14 3 3_Category Summary by LOB" xfId="25849"/>
    <cellStyle name="Normal 3 4 14 3 4" xfId="25850"/>
    <cellStyle name="Normal 3 4 14 3 4 2" xfId="25851"/>
    <cellStyle name="Normal 3 4 14 3 4_Category Summary by LOB" xfId="25852"/>
    <cellStyle name="Normal 3 4 14 3 5" xfId="25853"/>
    <cellStyle name="Normal 3 4 14 3 5 2" xfId="25854"/>
    <cellStyle name="Normal 3 4 14 3 5_Category Summary by LOB" xfId="25855"/>
    <cellStyle name="Normal 3 4 14 3 6" xfId="25856"/>
    <cellStyle name="Normal 3 4 14 3 6 2" xfId="25857"/>
    <cellStyle name="Normal 3 4 14 3 6_Category Summary by LOB" xfId="25858"/>
    <cellStyle name="Normal 3 4 14 3 7" xfId="25859"/>
    <cellStyle name="Normal 3 4 14 3 7 2" xfId="25860"/>
    <cellStyle name="Normal 3 4 14 3 7_Category Summary by LOB" xfId="25861"/>
    <cellStyle name="Normal 3 4 14 3 8" xfId="25862"/>
    <cellStyle name="Normal 3 4 14 3 8 2" xfId="25863"/>
    <cellStyle name="Normal 3 4 14 3 8_Category Summary by LOB" xfId="25864"/>
    <cellStyle name="Normal 3 4 14 3 9" xfId="25865"/>
    <cellStyle name="Normal 3 4 14 3_Category Summary by LOB" xfId="25866"/>
    <cellStyle name="Normal 3 4 14 4" xfId="25867"/>
    <cellStyle name="Normal 3 4 14 4 2" xfId="25868"/>
    <cellStyle name="Normal 3 4 14 4_Category Summary by LOB" xfId="25869"/>
    <cellStyle name="Normal 3 4 14 5" xfId="25870"/>
    <cellStyle name="Normal 3 4 14 5 2" xfId="25871"/>
    <cellStyle name="Normal 3 4 14 5_Category Summary by LOB" xfId="25872"/>
    <cellStyle name="Normal 3 4 14 6" xfId="25873"/>
    <cellStyle name="Normal 3 4 14 6 2" xfId="25874"/>
    <cellStyle name="Normal 3 4 14 6_Category Summary by LOB" xfId="25875"/>
    <cellStyle name="Normal 3 4 14 7" xfId="25876"/>
    <cellStyle name="Normal 3 4 14 7 2" xfId="25877"/>
    <cellStyle name="Normal 3 4 14 7_Category Summary by LOB" xfId="25878"/>
    <cellStyle name="Normal 3 4 14 8" xfId="25879"/>
    <cellStyle name="Normal 3 4 14 8 2" xfId="25880"/>
    <cellStyle name="Normal 3 4 14 8_Category Summary by LOB" xfId="25881"/>
    <cellStyle name="Normal 3 4 14 9" xfId="25882"/>
    <cellStyle name="Normal 3 4 14 9 2" xfId="25883"/>
    <cellStyle name="Normal 3 4 14 9_Category Summary by LOB" xfId="25884"/>
    <cellStyle name="Normal 3 4 14_Category Summary by LOB" xfId="25885"/>
    <cellStyle name="Normal 3 4 15" xfId="25886"/>
    <cellStyle name="Normal 3 4 15 10" xfId="25887"/>
    <cellStyle name="Normal 3 4 15 10 2" xfId="25888"/>
    <cellStyle name="Normal 3 4 15 10_Category Summary by LOB" xfId="25889"/>
    <cellStyle name="Normal 3 4 15 11" xfId="25890"/>
    <cellStyle name="Normal 3 4 15 2" xfId="25891"/>
    <cellStyle name="Normal 3 4 15 2 2" xfId="25892"/>
    <cellStyle name="Normal 3 4 15 2 2 2" xfId="25893"/>
    <cellStyle name="Normal 3 4 15 2 2_Category Summary by LOB" xfId="25894"/>
    <cellStyle name="Normal 3 4 15 2 3" xfId="25895"/>
    <cellStyle name="Normal 3 4 15 2 3 2" xfId="25896"/>
    <cellStyle name="Normal 3 4 15 2 3_Category Summary by LOB" xfId="25897"/>
    <cellStyle name="Normal 3 4 15 2 4" xfId="25898"/>
    <cellStyle name="Normal 3 4 15 2 4 2" xfId="25899"/>
    <cellStyle name="Normal 3 4 15 2 4_Category Summary by LOB" xfId="25900"/>
    <cellStyle name="Normal 3 4 15 2 5" xfId="25901"/>
    <cellStyle name="Normal 3 4 15 2 5 2" xfId="25902"/>
    <cellStyle name="Normal 3 4 15 2 5_Category Summary by LOB" xfId="25903"/>
    <cellStyle name="Normal 3 4 15 2 6" xfId="25904"/>
    <cellStyle name="Normal 3 4 15 2 6 2" xfId="25905"/>
    <cellStyle name="Normal 3 4 15 2 6_Category Summary by LOB" xfId="25906"/>
    <cellStyle name="Normal 3 4 15 2 7" xfId="25907"/>
    <cellStyle name="Normal 3 4 15 2 7 2" xfId="25908"/>
    <cellStyle name="Normal 3 4 15 2 7_Category Summary by LOB" xfId="25909"/>
    <cellStyle name="Normal 3 4 15 2 8" xfId="25910"/>
    <cellStyle name="Normal 3 4 15 2 8 2" xfId="25911"/>
    <cellStyle name="Normal 3 4 15 2 8_Category Summary by LOB" xfId="25912"/>
    <cellStyle name="Normal 3 4 15 2 9" xfId="25913"/>
    <cellStyle name="Normal 3 4 15 2_Category Summary by LOB" xfId="25914"/>
    <cellStyle name="Normal 3 4 15 3" xfId="25915"/>
    <cellStyle name="Normal 3 4 15 3 2" xfId="25916"/>
    <cellStyle name="Normal 3 4 15 3 2 2" xfId="25917"/>
    <cellStyle name="Normal 3 4 15 3 2_Category Summary by LOB" xfId="25918"/>
    <cellStyle name="Normal 3 4 15 3 3" xfId="25919"/>
    <cellStyle name="Normal 3 4 15 3 3 2" xfId="25920"/>
    <cellStyle name="Normal 3 4 15 3 3_Category Summary by LOB" xfId="25921"/>
    <cellStyle name="Normal 3 4 15 3 4" xfId="25922"/>
    <cellStyle name="Normal 3 4 15 3 4 2" xfId="25923"/>
    <cellStyle name="Normal 3 4 15 3 4_Category Summary by LOB" xfId="25924"/>
    <cellStyle name="Normal 3 4 15 3 5" xfId="25925"/>
    <cellStyle name="Normal 3 4 15 3 5 2" xfId="25926"/>
    <cellStyle name="Normal 3 4 15 3 5_Category Summary by LOB" xfId="25927"/>
    <cellStyle name="Normal 3 4 15 3 6" xfId="25928"/>
    <cellStyle name="Normal 3 4 15 3 6 2" xfId="25929"/>
    <cellStyle name="Normal 3 4 15 3 6_Category Summary by LOB" xfId="25930"/>
    <cellStyle name="Normal 3 4 15 3 7" xfId="25931"/>
    <cellStyle name="Normal 3 4 15 3 7 2" xfId="25932"/>
    <cellStyle name="Normal 3 4 15 3 7_Category Summary by LOB" xfId="25933"/>
    <cellStyle name="Normal 3 4 15 3 8" xfId="25934"/>
    <cellStyle name="Normal 3 4 15 3 8 2" xfId="25935"/>
    <cellStyle name="Normal 3 4 15 3 8_Category Summary by LOB" xfId="25936"/>
    <cellStyle name="Normal 3 4 15 3 9" xfId="25937"/>
    <cellStyle name="Normal 3 4 15 3_Category Summary by LOB" xfId="25938"/>
    <cellStyle name="Normal 3 4 15 4" xfId="25939"/>
    <cellStyle name="Normal 3 4 15 4 2" xfId="25940"/>
    <cellStyle name="Normal 3 4 15 4_Category Summary by LOB" xfId="25941"/>
    <cellStyle name="Normal 3 4 15 5" xfId="25942"/>
    <cellStyle name="Normal 3 4 15 5 2" xfId="25943"/>
    <cellStyle name="Normal 3 4 15 5_Category Summary by LOB" xfId="25944"/>
    <cellStyle name="Normal 3 4 15 6" xfId="25945"/>
    <cellStyle name="Normal 3 4 15 6 2" xfId="25946"/>
    <cellStyle name="Normal 3 4 15 6_Category Summary by LOB" xfId="25947"/>
    <cellStyle name="Normal 3 4 15 7" xfId="25948"/>
    <cellStyle name="Normal 3 4 15 7 2" xfId="25949"/>
    <cellStyle name="Normal 3 4 15 7_Category Summary by LOB" xfId="25950"/>
    <cellStyle name="Normal 3 4 15 8" xfId="25951"/>
    <cellStyle name="Normal 3 4 15 8 2" xfId="25952"/>
    <cellStyle name="Normal 3 4 15 8_Category Summary by LOB" xfId="25953"/>
    <cellStyle name="Normal 3 4 15 9" xfId="25954"/>
    <cellStyle name="Normal 3 4 15 9 2" xfId="25955"/>
    <cellStyle name="Normal 3 4 15 9_Category Summary by LOB" xfId="25956"/>
    <cellStyle name="Normal 3 4 15_Category Summary by LOB" xfId="25957"/>
    <cellStyle name="Normal 3 4 16" xfId="25958"/>
    <cellStyle name="Normal 3 4 16 10" xfId="25959"/>
    <cellStyle name="Normal 3 4 16 10 2" xfId="25960"/>
    <cellStyle name="Normal 3 4 16 10_Category Summary by LOB" xfId="25961"/>
    <cellStyle name="Normal 3 4 16 11" xfId="25962"/>
    <cellStyle name="Normal 3 4 16 2" xfId="25963"/>
    <cellStyle name="Normal 3 4 16 2 2" xfId="25964"/>
    <cellStyle name="Normal 3 4 16 2 2 2" xfId="25965"/>
    <cellStyle name="Normal 3 4 16 2 2_Category Summary by LOB" xfId="25966"/>
    <cellStyle name="Normal 3 4 16 2 3" xfId="25967"/>
    <cellStyle name="Normal 3 4 16 2 3 2" xfId="25968"/>
    <cellStyle name="Normal 3 4 16 2 3_Category Summary by LOB" xfId="25969"/>
    <cellStyle name="Normal 3 4 16 2 4" xfId="25970"/>
    <cellStyle name="Normal 3 4 16 2 4 2" xfId="25971"/>
    <cellStyle name="Normal 3 4 16 2 4_Category Summary by LOB" xfId="25972"/>
    <cellStyle name="Normal 3 4 16 2 5" xfId="25973"/>
    <cellStyle name="Normal 3 4 16 2 5 2" xfId="25974"/>
    <cellStyle name="Normal 3 4 16 2 5_Category Summary by LOB" xfId="25975"/>
    <cellStyle name="Normal 3 4 16 2 6" xfId="25976"/>
    <cellStyle name="Normal 3 4 16 2 6 2" xfId="25977"/>
    <cellStyle name="Normal 3 4 16 2 6_Category Summary by LOB" xfId="25978"/>
    <cellStyle name="Normal 3 4 16 2 7" xfId="25979"/>
    <cellStyle name="Normal 3 4 16 2 7 2" xfId="25980"/>
    <cellStyle name="Normal 3 4 16 2 7_Category Summary by LOB" xfId="25981"/>
    <cellStyle name="Normal 3 4 16 2 8" xfId="25982"/>
    <cellStyle name="Normal 3 4 16 2 8 2" xfId="25983"/>
    <cellStyle name="Normal 3 4 16 2 8_Category Summary by LOB" xfId="25984"/>
    <cellStyle name="Normal 3 4 16 2 9" xfId="25985"/>
    <cellStyle name="Normal 3 4 16 2_Category Summary by LOB" xfId="25986"/>
    <cellStyle name="Normal 3 4 16 3" xfId="25987"/>
    <cellStyle name="Normal 3 4 16 3 2" xfId="25988"/>
    <cellStyle name="Normal 3 4 16 3 2 2" xfId="25989"/>
    <cellStyle name="Normal 3 4 16 3 2_Category Summary by LOB" xfId="25990"/>
    <cellStyle name="Normal 3 4 16 3 3" xfId="25991"/>
    <cellStyle name="Normal 3 4 16 3 3 2" xfId="25992"/>
    <cellStyle name="Normal 3 4 16 3 3_Category Summary by LOB" xfId="25993"/>
    <cellStyle name="Normal 3 4 16 3 4" xfId="25994"/>
    <cellStyle name="Normal 3 4 16 3 4 2" xfId="25995"/>
    <cellStyle name="Normal 3 4 16 3 4_Category Summary by LOB" xfId="25996"/>
    <cellStyle name="Normal 3 4 16 3 5" xfId="25997"/>
    <cellStyle name="Normal 3 4 16 3 5 2" xfId="25998"/>
    <cellStyle name="Normal 3 4 16 3 5_Category Summary by LOB" xfId="25999"/>
    <cellStyle name="Normal 3 4 16 3 6" xfId="26000"/>
    <cellStyle name="Normal 3 4 16 3 6 2" xfId="26001"/>
    <cellStyle name="Normal 3 4 16 3 6_Category Summary by LOB" xfId="26002"/>
    <cellStyle name="Normal 3 4 16 3 7" xfId="26003"/>
    <cellStyle name="Normal 3 4 16 3 7 2" xfId="26004"/>
    <cellStyle name="Normal 3 4 16 3 7_Category Summary by LOB" xfId="26005"/>
    <cellStyle name="Normal 3 4 16 3 8" xfId="26006"/>
    <cellStyle name="Normal 3 4 16 3 8 2" xfId="26007"/>
    <cellStyle name="Normal 3 4 16 3 8_Category Summary by LOB" xfId="26008"/>
    <cellStyle name="Normal 3 4 16 3 9" xfId="26009"/>
    <cellStyle name="Normal 3 4 16 3_Category Summary by LOB" xfId="26010"/>
    <cellStyle name="Normal 3 4 16 4" xfId="26011"/>
    <cellStyle name="Normal 3 4 16 4 2" xfId="26012"/>
    <cellStyle name="Normal 3 4 16 4_Category Summary by LOB" xfId="26013"/>
    <cellStyle name="Normal 3 4 16 5" xfId="26014"/>
    <cellStyle name="Normal 3 4 16 5 2" xfId="26015"/>
    <cellStyle name="Normal 3 4 16 5_Category Summary by LOB" xfId="26016"/>
    <cellStyle name="Normal 3 4 16 6" xfId="26017"/>
    <cellStyle name="Normal 3 4 16 6 2" xfId="26018"/>
    <cellStyle name="Normal 3 4 16 6_Category Summary by LOB" xfId="26019"/>
    <cellStyle name="Normal 3 4 16 7" xfId="26020"/>
    <cellStyle name="Normal 3 4 16 7 2" xfId="26021"/>
    <cellStyle name="Normal 3 4 16 7_Category Summary by LOB" xfId="26022"/>
    <cellStyle name="Normal 3 4 16 8" xfId="26023"/>
    <cellStyle name="Normal 3 4 16 8 2" xfId="26024"/>
    <cellStyle name="Normal 3 4 16 8_Category Summary by LOB" xfId="26025"/>
    <cellStyle name="Normal 3 4 16 9" xfId="26026"/>
    <cellStyle name="Normal 3 4 16 9 2" xfId="26027"/>
    <cellStyle name="Normal 3 4 16 9_Category Summary by LOB" xfId="26028"/>
    <cellStyle name="Normal 3 4 16_Category Summary by LOB" xfId="26029"/>
    <cellStyle name="Normal 3 4 17" xfId="26030"/>
    <cellStyle name="Normal 3 4 17 10" xfId="26031"/>
    <cellStyle name="Normal 3 4 17 10 2" xfId="26032"/>
    <cellStyle name="Normal 3 4 17 10_Category Summary by LOB" xfId="26033"/>
    <cellStyle name="Normal 3 4 17 11" xfId="26034"/>
    <cellStyle name="Normal 3 4 17 2" xfId="26035"/>
    <cellStyle name="Normal 3 4 17 2 2" xfId="26036"/>
    <cellStyle name="Normal 3 4 17 2 2 2" xfId="26037"/>
    <cellStyle name="Normal 3 4 17 2 2_Category Summary by LOB" xfId="26038"/>
    <cellStyle name="Normal 3 4 17 2 3" xfId="26039"/>
    <cellStyle name="Normal 3 4 17 2 3 2" xfId="26040"/>
    <cellStyle name="Normal 3 4 17 2 3_Category Summary by LOB" xfId="26041"/>
    <cellStyle name="Normal 3 4 17 2 4" xfId="26042"/>
    <cellStyle name="Normal 3 4 17 2 4 2" xfId="26043"/>
    <cellStyle name="Normal 3 4 17 2 4_Category Summary by LOB" xfId="26044"/>
    <cellStyle name="Normal 3 4 17 2 5" xfId="26045"/>
    <cellStyle name="Normal 3 4 17 2 5 2" xfId="26046"/>
    <cellStyle name="Normal 3 4 17 2 5_Category Summary by LOB" xfId="26047"/>
    <cellStyle name="Normal 3 4 17 2 6" xfId="26048"/>
    <cellStyle name="Normal 3 4 17 2 6 2" xfId="26049"/>
    <cellStyle name="Normal 3 4 17 2 6_Category Summary by LOB" xfId="26050"/>
    <cellStyle name="Normal 3 4 17 2 7" xfId="26051"/>
    <cellStyle name="Normal 3 4 17 2 7 2" xfId="26052"/>
    <cellStyle name="Normal 3 4 17 2 7_Category Summary by LOB" xfId="26053"/>
    <cellStyle name="Normal 3 4 17 2 8" xfId="26054"/>
    <cellStyle name="Normal 3 4 17 2 8 2" xfId="26055"/>
    <cellStyle name="Normal 3 4 17 2 8_Category Summary by LOB" xfId="26056"/>
    <cellStyle name="Normal 3 4 17 2 9" xfId="26057"/>
    <cellStyle name="Normal 3 4 17 2_Category Summary by LOB" xfId="26058"/>
    <cellStyle name="Normal 3 4 17 3" xfId="26059"/>
    <cellStyle name="Normal 3 4 17 3 2" xfId="26060"/>
    <cellStyle name="Normal 3 4 17 3 2 2" xfId="26061"/>
    <cellStyle name="Normal 3 4 17 3 2_Category Summary by LOB" xfId="26062"/>
    <cellStyle name="Normal 3 4 17 3 3" xfId="26063"/>
    <cellStyle name="Normal 3 4 17 3 3 2" xfId="26064"/>
    <cellStyle name="Normal 3 4 17 3 3_Category Summary by LOB" xfId="26065"/>
    <cellStyle name="Normal 3 4 17 3 4" xfId="26066"/>
    <cellStyle name="Normal 3 4 17 3 4 2" xfId="26067"/>
    <cellStyle name="Normal 3 4 17 3 4_Category Summary by LOB" xfId="26068"/>
    <cellStyle name="Normal 3 4 17 3 5" xfId="26069"/>
    <cellStyle name="Normal 3 4 17 3 5 2" xfId="26070"/>
    <cellStyle name="Normal 3 4 17 3 5_Category Summary by LOB" xfId="26071"/>
    <cellStyle name="Normal 3 4 17 3 6" xfId="26072"/>
    <cellStyle name="Normal 3 4 17 3 6 2" xfId="26073"/>
    <cellStyle name="Normal 3 4 17 3 6_Category Summary by LOB" xfId="26074"/>
    <cellStyle name="Normal 3 4 17 3 7" xfId="26075"/>
    <cellStyle name="Normal 3 4 17 3 7 2" xfId="26076"/>
    <cellStyle name="Normal 3 4 17 3 7_Category Summary by LOB" xfId="26077"/>
    <cellStyle name="Normal 3 4 17 3 8" xfId="26078"/>
    <cellStyle name="Normal 3 4 17 3 8 2" xfId="26079"/>
    <cellStyle name="Normal 3 4 17 3 8_Category Summary by LOB" xfId="26080"/>
    <cellStyle name="Normal 3 4 17 3 9" xfId="26081"/>
    <cellStyle name="Normal 3 4 17 3_Category Summary by LOB" xfId="26082"/>
    <cellStyle name="Normal 3 4 17 4" xfId="26083"/>
    <cellStyle name="Normal 3 4 17 4 2" xfId="26084"/>
    <cellStyle name="Normal 3 4 17 4_Category Summary by LOB" xfId="26085"/>
    <cellStyle name="Normal 3 4 17 5" xfId="26086"/>
    <cellStyle name="Normal 3 4 17 5 2" xfId="26087"/>
    <cellStyle name="Normal 3 4 17 5_Category Summary by LOB" xfId="26088"/>
    <cellStyle name="Normal 3 4 17 6" xfId="26089"/>
    <cellStyle name="Normal 3 4 17 6 2" xfId="26090"/>
    <cellStyle name="Normal 3 4 17 6_Category Summary by LOB" xfId="26091"/>
    <cellStyle name="Normal 3 4 17 7" xfId="26092"/>
    <cellStyle name="Normal 3 4 17 7 2" xfId="26093"/>
    <cellStyle name="Normal 3 4 17 7_Category Summary by LOB" xfId="26094"/>
    <cellStyle name="Normal 3 4 17 8" xfId="26095"/>
    <cellStyle name="Normal 3 4 17 8 2" xfId="26096"/>
    <cellStyle name="Normal 3 4 17 8_Category Summary by LOB" xfId="26097"/>
    <cellStyle name="Normal 3 4 17 9" xfId="26098"/>
    <cellStyle name="Normal 3 4 17 9 2" xfId="26099"/>
    <cellStyle name="Normal 3 4 17 9_Category Summary by LOB" xfId="26100"/>
    <cellStyle name="Normal 3 4 17_Category Summary by LOB" xfId="26101"/>
    <cellStyle name="Normal 3 4 18" xfId="26102"/>
    <cellStyle name="Normal 3 4 18 10" xfId="26103"/>
    <cellStyle name="Normal 3 4 18 10 2" xfId="26104"/>
    <cellStyle name="Normal 3 4 18 10_Category Summary by LOB" xfId="26105"/>
    <cellStyle name="Normal 3 4 18 11" xfId="26106"/>
    <cellStyle name="Normal 3 4 18 2" xfId="26107"/>
    <cellStyle name="Normal 3 4 18 2 2" xfId="26108"/>
    <cellStyle name="Normal 3 4 18 2 2 2" xfId="26109"/>
    <cellStyle name="Normal 3 4 18 2 2_Category Summary by LOB" xfId="26110"/>
    <cellStyle name="Normal 3 4 18 2 3" xfId="26111"/>
    <cellStyle name="Normal 3 4 18 2 3 2" xfId="26112"/>
    <cellStyle name="Normal 3 4 18 2 3_Category Summary by LOB" xfId="26113"/>
    <cellStyle name="Normal 3 4 18 2 4" xfId="26114"/>
    <cellStyle name="Normal 3 4 18 2 4 2" xfId="26115"/>
    <cellStyle name="Normal 3 4 18 2 4_Category Summary by LOB" xfId="26116"/>
    <cellStyle name="Normal 3 4 18 2 5" xfId="26117"/>
    <cellStyle name="Normal 3 4 18 2 5 2" xfId="26118"/>
    <cellStyle name="Normal 3 4 18 2 5_Category Summary by LOB" xfId="26119"/>
    <cellStyle name="Normal 3 4 18 2 6" xfId="26120"/>
    <cellStyle name="Normal 3 4 18 2 6 2" xfId="26121"/>
    <cellStyle name="Normal 3 4 18 2 6_Category Summary by LOB" xfId="26122"/>
    <cellStyle name="Normal 3 4 18 2 7" xfId="26123"/>
    <cellStyle name="Normal 3 4 18 2 7 2" xfId="26124"/>
    <cellStyle name="Normal 3 4 18 2 7_Category Summary by LOB" xfId="26125"/>
    <cellStyle name="Normal 3 4 18 2 8" xfId="26126"/>
    <cellStyle name="Normal 3 4 18 2 8 2" xfId="26127"/>
    <cellStyle name="Normal 3 4 18 2 8_Category Summary by LOB" xfId="26128"/>
    <cellStyle name="Normal 3 4 18 2 9" xfId="26129"/>
    <cellStyle name="Normal 3 4 18 2_Category Summary by LOB" xfId="26130"/>
    <cellStyle name="Normal 3 4 18 3" xfId="26131"/>
    <cellStyle name="Normal 3 4 18 3 2" xfId="26132"/>
    <cellStyle name="Normal 3 4 18 3 2 2" xfId="26133"/>
    <cellStyle name="Normal 3 4 18 3 2_Category Summary by LOB" xfId="26134"/>
    <cellStyle name="Normal 3 4 18 3 3" xfId="26135"/>
    <cellStyle name="Normal 3 4 18 3 3 2" xfId="26136"/>
    <cellStyle name="Normal 3 4 18 3 3_Category Summary by LOB" xfId="26137"/>
    <cellStyle name="Normal 3 4 18 3 4" xfId="26138"/>
    <cellStyle name="Normal 3 4 18 3 4 2" xfId="26139"/>
    <cellStyle name="Normal 3 4 18 3 4_Category Summary by LOB" xfId="26140"/>
    <cellStyle name="Normal 3 4 18 3 5" xfId="26141"/>
    <cellStyle name="Normal 3 4 18 3 5 2" xfId="26142"/>
    <cellStyle name="Normal 3 4 18 3 5_Category Summary by LOB" xfId="26143"/>
    <cellStyle name="Normal 3 4 18 3 6" xfId="26144"/>
    <cellStyle name="Normal 3 4 18 3 6 2" xfId="26145"/>
    <cellStyle name="Normal 3 4 18 3 6_Category Summary by LOB" xfId="26146"/>
    <cellStyle name="Normal 3 4 18 3 7" xfId="26147"/>
    <cellStyle name="Normal 3 4 18 3 7 2" xfId="26148"/>
    <cellStyle name="Normal 3 4 18 3 7_Category Summary by LOB" xfId="26149"/>
    <cellStyle name="Normal 3 4 18 3 8" xfId="26150"/>
    <cellStyle name="Normal 3 4 18 3 8 2" xfId="26151"/>
    <cellStyle name="Normal 3 4 18 3 8_Category Summary by LOB" xfId="26152"/>
    <cellStyle name="Normal 3 4 18 3 9" xfId="26153"/>
    <cellStyle name="Normal 3 4 18 3_Category Summary by LOB" xfId="26154"/>
    <cellStyle name="Normal 3 4 18 4" xfId="26155"/>
    <cellStyle name="Normal 3 4 18 4 2" xfId="26156"/>
    <cellStyle name="Normal 3 4 18 4_Category Summary by LOB" xfId="26157"/>
    <cellStyle name="Normal 3 4 18 5" xfId="26158"/>
    <cellStyle name="Normal 3 4 18 5 2" xfId="26159"/>
    <cellStyle name="Normal 3 4 18 5_Category Summary by LOB" xfId="26160"/>
    <cellStyle name="Normal 3 4 18 6" xfId="26161"/>
    <cellStyle name="Normal 3 4 18 6 2" xfId="26162"/>
    <cellStyle name="Normal 3 4 18 6_Category Summary by LOB" xfId="26163"/>
    <cellStyle name="Normal 3 4 18 7" xfId="26164"/>
    <cellStyle name="Normal 3 4 18 7 2" xfId="26165"/>
    <cellStyle name="Normal 3 4 18 7_Category Summary by LOB" xfId="26166"/>
    <cellStyle name="Normal 3 4 18 8" xfId="26167"/>
    <cellStyle name="Normal 3 4 18 8 2" xfId="26168"/>
    <cellStyle name="Normal 3 4 18 8_Category Summary by LOB" xfId="26169"/>
    <cellStyle name="Normal 3 4 18 9" xfId="26170"/>
    <cellStyle name="Normal 3 4 18 9 2" xfId="26171"/>
    <cellStyle name="Normal 3 4 18 9_Category Summary by LOB" xfId="26172"/>
    <cellStyle name="Normal 3 4 18_Category Summary by LOB" xfId="26173"/>
    <cellStyle name="Normal 3 4 19" xfId="26174"/>
    <cellStyle name="Normal 3 4 19 10" xfId="26175"/>
    <cellStyle name="Normal 3 4 19 10 2" xfId="26176"/>
    <cellStyle name="Normal 3 4 19 10_Category Summary by LOB" xfId="26177"/>
    <cellStyle name="Normal 3 4 19 11" xfId="26178"/>
    <cellStyle name="Normal 3 4 19 2" xfId="26179"/>
    <cellStyle name="Normal 3 4 19 2 2" xfId="26180"/>
    <cellStyle name="Normal 3 4 19 2 2 2" xfId="26181"/>
    <cellStyle name="Normal 3 4 19 2 2_Category Summary by LOB" xfId="26182"/>
    <cellStyle name="Normal 3 4 19 2 3" xfId="26183"/>
    <cellStyle name="Normal 3 4 19 2 3 2" xfId="26184"/>
    <cellStyle name="Normal 3 4 19 2 3_Category Summary by LOB" xfId="26185"/>
    <cellStyle name="Normal 3 4 19 2 4" xfId="26186"/>
    <cellStyle name="Normal 3 4 19 2 4 2" xfId="26187"/>
    <cellStyle name="Normal 3 4 19 2 4_Category Summary by LOB" xfId="26188"/>
    <cellStyle name="Normal 3 4 19 2 5" xfId="26189"/>
    <cellStyle name="Normal 3 4 19 2 5 2" xfId="26190"/>
    <cellStyle name="Normal 3 4 19 2 5_Category Summary by LOB" xfId="26191"/>
    <cellStyle name="Normal 3 4 19 2 6" xfId="26192"/>
    <cellStyle name="Normal 3 4 19 2 6 2" xfId="26193"/>
    <cellStyle name="Normal 3 4 19 2 6_Category Summary by LOB" xfId="26194"/>
    <cellStyle name="Normal 3 4 19 2 7" xfId="26195"/>
    <cellStyle name="Normal 3 4 19 2 7 2" xfId="26196"/>
    <cellStyle name="Normal 3 4 19 2 7_Category Summary by LOB" xfId="26197"/>
    <cellStyle name="Normal 3 4 19 2 8" xfId="26198"/>
    <cellStyle name="Normal 3 4 19 2 8 2" xfId="26199"/>
    <cellStyle name="Normal 3 4 19 2 8_Category Summary by LOB" xfId="26200"/>
    <cellStyle name="Normal 3 4 19 2 9" xfId="26201"/>
    <cellStyle name="Normal 3 4 19 2_Category Summary by LOB" xfId="26202"/>
    <cellStyle name="Normal 3 4 19 3" xfId="26203"/>
    <cellStyle name="Normal 3 4 19 3 2" xfId="26204"/>
    <cellStyle name="Normal 3 4 19 3 2 2" xfId="26205"/>
    <cellStyle name="Normal 3 4 19 3 2_Category Summary by LOB" xfId="26206"/>
    <cellStyle name="Normal 3 4 19 3 3" xfId="26207"/>
    <cellStyle name="Normal 3 4 19 3 3 2" xfId="26208"/>
    <cellStyle name="Normal 3 4 19 3 3_Category Summary by LOB" xfId="26209"/>
    <cellStyle name="Normal 3 4 19 3 4" xfId="26210"/>
    <cellStyle name="Normal 3 4 19 3 4 2" xfId="26211"/>
    <cellStyle name="Normal 3 4 19 3 4_Category Summary by LOB" xfId="26212"/>
    <cellStyle name="Normal 3 4 19 3 5" xfId="26213"/>
    <cellStyle name="Normal 3 4 19 3 5 2" xfId="26214"/>
    <cellStyle name="Normal 3 4 19 3 5_Category Summary by LOB" xfId="26215"/>
    <cellStyle name="Normal 3 4 19 3 6" xfId="26216"/>
    <cellStyle name="Normal 3 4 19 3 6 2" xfId="26217"/>
    <cellStyle name="Normal 3 4 19 3 6_Category Summary by LOB" xfId="26218"/>
    <cellStyle name="Normal 3 4 19 3 7" xfId="26219"/>
    <cellStyle name="Normal 3 4 19 3 7 2" xfId="26220"/>
    <cellStyle name="Normal 3 4 19 3 7_Category Summary by LOB" xfId="26221"/>
    <cellStyle name="Normal 3 4 19 3 8" xfId="26222"/>
    <cellStyle name="Normal 3 4 19 3 8 2" xfId="26223"/>
    <cellStyle name="Normal 3 4 19 3 8_Category Summary by LOB" xfId="26224"/>
    <cellStyle name="Normal 3 4 19 3 9" xfId="26225"/>
    <cellStyle name="Normal 3 4 19 3_Category Summary by LOB" xfId="26226"/>
    <cellStyle name="Normal 3 4 19 4" xfId="26227"/>
    <cellStyle name="Normal 3 4 19 4 2" xfId="26228"/>
    <cellStyle name="Normal 3 4 19 4_Category Summary by LOB" xfId="26229"/>
    <cellStyle name="Normal 3 4 19 5" xfId="26230"/>
    <cellStyle name="Normal 3 4 19 5 2" xfId="26231"/>
    <cellStyle name="Normal 3 4 19 5_Category Summary by LOB" xfId="26232"/>
    <cellStyle name="Normal 3 4 19 6" xfId="26233"/>
    <cellStyle name="Normal 3 4 19 6 2" xfId="26234"/>
    <cellStyle name="Normal 3 4 19 6_Category Summary by LOB" xfId="26235"/>
    <cellStyle name="Normal 3 4 19 7" xfId="26236"/>
    <cellStyle name="Normal 3 4 19 7 2" xfId="26237"/>
    <cellStyle name="Normal 3 4 19 7_Category Summary by LOB" xfId="26238"/>
    <cellStyle name="Normal 3 4 19 8" xfId="26239"/>
    <cellStyle name="Normal 3 4 19 8 2" xfId="26240"/>
    <cellStyle name="Normal 3 4 19 8_Category Summary by LOB" xfId="26241"/>
    <cellStyle name="Normal 3 4 19 9" xfId="26242"/>
    <cellStyle name="Normal 3 4 19 9 2" xfId="26243"/>
    <cellStyle name="Normal 3 4 19 9_Category Summary by LOB" xfId="26244"/>
    <cellStyle name="Normal 3 4 19_Category Summary by LOB" xfId="26245"/>
    <cellStyle name="Normal 3 4 2" xfId="26246"/>
    <cellStyle name="Normal 3 4 2 2" xfId="26247"/>
    <cellStyle name="Normal 3 4 2 2 2" xfId="26248"/>
    <cellStyle name="Normal 3 4 2 2 2 2" xfId="26249"/>
    <cellStyle name="Normal 3 4 2 2 2_Category Summary by LOB" xfId="26250"/>
    <cellStyle name="Normal 3 4 2 2 3" xfId="26251"/>
    <cellStyle name="Normal 3 4 2 2 3 2" xfId="26252"/>
    <cellStyle name="Normal 3 4 2 2 3_Category Summary by LOB" xfId="26253"/>
    <cellStyle name="Normal 3 4 2 2 4" xfId="26254"/>
    <cellStyle name="Normal 3 4 2 2 4 2" xfId="26255"/>
    <cellStyle name="Normal 3 4 2 2 4_Category Summary by LOB" xfId="26256"/>
    <cellStyle name="Normal 3 4 2 2 5" xfId="26257"/>
    <cellStyle name="Normal 3 4 2 2 5 2" xfId="26258"/>
    <cellStyle name="Normal 3 4 2 2 5_Category Summary by LOB" xfId="26259"/>
    <cellStyle name="Normal 3 4 2 2 6" xfId="26260"/>
    <cellStyle name="Normal 3 4 2 2 6 2" xfId="26261"/>
    <cellStyle name="Normal 3 4 2 2 6_Category Summary by LOB" xfId="26262"/>
    <cellStyle name="Normal 3 4 2 2 7" xfId="26263"/>
    <cellStyle name="Normal 3 4 2 2 7 2" xfId="26264"/>
    <cellStyle name="Normal 3 4 2 2 7_Category Summary by LOB" xfId="26265"/>
    <cellStyle name="Normal 3 4 2 2 8" xfId="26266"/>
    <cellStyle name="Normal 3 4 2 2 8 2" xfId="26267"/>
    <cellStyle name="Normal 3 4 2 2 8_Category Summary by LOB" xfId="26268"/>
    <cellStyle name="Normal 3 4 2 2 9" xfId="26269"/>
    <cellStyle name="Normal 3 4 2 2_Category Summary by LOB" xfId="26270"/>
    <cellStyle name="Normal 3 4 2 3" xfId="26271"/>
    <cellStyle name="Normal 3 4 2 3 2" xfId="26272"/>
    <cellStyle name="Normal 3 4 2 3 2 2" xfId="26273"/>
    <cellStyle name="Normal 3 4 2 3 2_Category Summary by LOB" xfId="26274"/>
    <cellStyle name="Normal 3 4 2 3 3" xfId="26275"/>
    <cellStyle name="Normal 3 4 2 3 3 2" xfId="26276"/>
    <cellStyle name="Normal 3 4 2 3 3_Category Summary by LOB" xfId="26277"/>
    <cellStyle name="Normal 3 4 2 3 4" xfId="26278"/>
    <cellStyle name="Normal 3 4 2 3 4 2" xfId="26279"/>
    <cellStyle name="Normal 3 4 2 3 4_Category Summary by LOB" xfId="26280"/>
    <cellStyle name="Normal 3 4 2 3 5" xfId="26281"/>
    <cellStyle name="Normal 3 4 2 3 5 2" xfId="26282"/>
    <cellStyle name="Normal 3 4 2 3 5_Category Summary by LOB" xfId="26283"/>
    <cellStyle name="Normal 3 4 2 3 6" xfId="26284"/>
    <cellStyle name="Normal 3 4 2 3 6 2" xfId="26285"/>
    <cellStyle name="Normal 3 4 2 3 6_Category Summary by LOB" xfId="26286"/>
    <cellStyle name="Normal 3 4 2 3 7" xfId="26287"/>
    <cellStyle name="Normal 3 4 2 3 7 2" xfId="26288"/>
    <cellStyle name="Normal 3 4 2 3 7_Category Summary by LOB" xfId="26289"/>
    <cellStyle name="Normal 3 4 2 3 8" xfId="26290"/>
    <cellStyle name="Normal 3 4 2 3 8 2" xfId="26291"/>
    <cellStyle name="Normal 3 4 2 3 8_Category Summary by LOB" xfId="26292"/>
    <cellStyle name="Normal 3 4 2 3 9" xfId="26293"/>
    <cellStyle name="Normal 3 4 2 3_Category Summary by LOB" xfId="26294"/>
    <cellStyle name="Normal 3 4 2 4" xfId="26295"/>
    <cellStyle name="Normal 3 4 2_Category Summary by LOB" xfId="26296"/>
    <cellStyle name="Normal 3 4 20" xfId="26297"/>
    <cellStyle name="Normal 3 4 20 10" xfId="26298"/>
    <cellStyle name="Normal 3 4 20 10 2" xfId="26299"/>
    <cellStyle name="Normal 3 4 20 10_Category Summary by LOB" xfId="26300"/>
    <cellStyle name="Normal 3 4 20 11" xfId="26301"/>
    <cellStyle name="Normal 3 4 20 2" xfId="26302"/>
    <cellStyle name="Normal 3 4 20 2 2" xfId="26303"/>
    <cellStyle name="Normal 3 4 20 2 2 2" xfId="26304"/>
    <cellStyle name="Normal 3 4 20 2 2_Category Summary by LOB" xfId="26305"/>
    <cellStyle name="Normal 3 4 20 2 3" xfId="26306"/>
    <cellStyle name="Normal 3 4 20 2 3 2" xfId="26307"/>
    <cellStyle name="Normal 3 4 20 2 3_Category Summary by LOB" xfId="26308"/>
    <cellStyle name="Normal 3 4 20 2 4" xfId="26309"/>
    <cellStyle name="Normal 3 4 20 2 4 2" xfId="26310"/>
    <cellStyle name="Normal 3 4 20 2 4_Category Summary by LOB" xfId="26311"/>
    <cellStyle name="Normal 3 4 20 2 5" xfId="26312"/>
    <cellStyle name="Normal 3 4 20 2 5 2" xfId="26313"/>
    <cellStyle name="Normal 3 4 20 2 5_Category Summary by LOB" xfId="26314"/>
    <cellStyle name="Normal 3 4 20 2 6" xfId="26315"/>
    <cellStyle name="Normal 3 4 20 2 6 2" xfId="26316"/>
    <cellStyle name="Normal 3 4 20 2 6_Category Summary by LOB" xfId="26317"/>
    <cellStyle name="Normal 3 4 20 2 7" xfId="26318"/>
    <cellStyle name="Normal 3 4 20 2 7 2" xfId="26319"/>
    <cellStyle name="Normal 3 4 20 2 7_Category Summary by LOB" xfId="26320"/>
    <cellStyle name="Normal 3 4 20 2 8" xfId="26321"/>
    <cellStyle name="Normal 3 4 20 2 8 2" xfId="26322"/>
    <cellStyle name="Normal 3 4 20 2 8_Category Summary by LOB" xfId="26323"/>
    <cellStyle name="Normal 3 4 20 2 9" xfId="26324"/>
    <cellStyle name="Normal 3 4 20 2_Category Summary by LOB" xfId="26325"/>
    <cellStyle name="Normal 3 4 20 3" xfId="26326"/>
    <cellStyle name="Normal 3 4 20 3 2" xfId="26327"/>
    <cellStyle name="Normal 3 4 20 3 2 2" xfId="26328"/>
    <cellStyle name="Normal 3 4 20 3 2_Category Summary by LOB" xfId="26329"/>
    <cellStyle name="Normal 3 4 20 3 3" xfId="26330"/>
    <cellStyle name="Normal 3 4 20 3 3 2" xfId="26331"/>
    <cellStyle name="Normal 3 4 20 3 3_Category Summary by LOB" xfId="26332"/>
    <cellStyle name="Normal 3 4 20 3 4" xfId="26333"/>
    <cellStyle name="Normal 3 4 20 3 4 2" xfId="26334"/>
    <cellStyle name="Normal 3 4 20 3 4_Category Summary by LOB" xfId="26335"/>
    <cellStyle name="Normal 3 4 20 3 5" xfId="26336"/>
    <cellStyle name="Normal 3 4 20 3 5 2" xfId="26337"/>
    <cellStyle name="Normal 3 4 20 3 5_Category Summary by LOB" xfId="26338"/>
    <cellStyle name="Normal 3 4 20 3 6" xfId="26339"/>
    <cellStyle name="Normal 3 4 20 3 6 2" xfId="26340"/>
    <cellStyle name="Normal 3 4 20 3 6_Category Summary by LOB" xfId="26341"/>
    <cellStyle name="Normal 3 4 20 3 7" xfId="26342"/>
    <cellStyle name="Normal 3 4 20 3 7 2" xfId="26343"/>
    <cellStyle name="Normal 3 4 20 3 7_Category Summary by LOB" xfId="26344"/>
    <cellStyle name="Normal 3 4 20 3 8" xfId="26345"/>
    <cellStyle name="Normal 3 4 20 3 8 2" xfId="26346"/>
    <cellStyle name="Normal 3 4 20 3 8_Category Summary by LOB" xfId="26347"/>
    <cellStyle name="Normal 3 4 20 3 9" xfId="26348"/>
    <cellStyle name="Normal 3 4 20 3_Category Summary by LOB" xfId="26349"/>
    <cellStyle name="Normal 3 4 20 4" xfId="26350"/>
    <cellStyle name="Normal 3 4 20 4 2" xfId="26351"/>
    <cellStyle name="Normal 3 4 20 4_Category Summary by LOB" xfId="26352"/>
    <cellStyle name="Normal 3 4 20 5" xfId="26353"/>
    <cellStyle name="Normal 3 4 20 5 2" xfId="26354"/>
    <cellStyle name="Normal 3 4 20 5_Category Summary by LOB" xfId="26355"/>
    <cellStyle name="Normal 3 4 20 6" xfId="26356"/>
    <cellStyle name="Normal 3 4 20 6 2" xfId="26357"/>
    <cellStyle name="Normal 3 4 20 6_Category Summary by LOB" xfId="26358"/>
    <cellStyle name="Normal 3 4 20 7" xfId="26359"/>
    <cellStyle name="Normal 3 4 20 7 2" xfId="26360"/>
    <cellStyle name="Normal 3 4 20 7_Category Summary by LOB" xfId="26361"/>
    <cellStyle name="Normal 3 4 20 8" xfId="26362"/>
    <cellStyle name="Normal 3 4 20 8 2" xfId="26363"/>
    <cellStyle name="Normal 3 4 20 8_Category Summary by LOB" xfId="26364"/>
    <cellStyle name="Normal 3 4 20 9" xfId="26365"/>
    <cellStyle name="Normal 3 4 20 9 2" xfId="26366"/>
    <cellStyle name="Normal 3 4 20 9_Category Summary by LOB" xfId="26367"/>
    <cellStyle name="Normal 3 4 20_Category Summary by LOB" xfId="26368"/>
    <cellStyle name="Normal 3 4 21" xfId="26369"/>
    <cellStyle name="Normal 3 4 21 10" xfId="26370"/>
    <cellStyle name="Normal 3 4 21 10 2" xfId="26371"/>
    <cellStyle name="Normal 3 4 21 10_Category Summary by LOB" xfId="26372"/>
    <cellStyle name="Normal 3 4 21 11" xfId="26373"/>
    <cellStyle name="Normal 3 4 21 2" xfId="26374"/>
    <cellStyle name="Normal 3 4 21 2 2" xfId="26375"/>
    <cellStyle name="Normal 3 4 21 2 2 2" xfId="26376"/>
    <cellStyle name="Normal 3 4 21 2 2_Category Summary by LOB" xfId="26377"/>
    <cellStyle name="Normal 3 4 21 2 3" xfId="26378"/>
    <cellStyle name="Normal 3 4 21 2 3 2" xfId="26379"/>
    <cellStyle name="Normal 3 4 21 2 3_Category Summary by LOB" xfId="26380"/>
    <cellStyle name="Normal 3 4 21 2 4" xfId="26381"/>
    <cellStyle name="Normal 3 4 21 2 4 2" xfId="26382"/>
    <cellStyle name="Normal 3 4 21 2 4_Category Summary by LOB" xfId="26383"/>
    <cellStyle name="Normal 3 4 21 2 5" xfId="26384"/>
    <cellStyle name="Normal 3 4 21 2 5 2" xfId="26385"/>
    <cellStyle name="Normal 3 4 21 2 5_Category Summary by LOB" xfId="26386"/>
    <cellStyle name="Normal 3 4 21 2 6" xfId="26387"/>
    <cellStyle name="Normal 3 4 21 2 6 2" xfId="26388"/>
    <cellStyle name="Normal 3 4 21 2 6_Category Summary by LOB" xfId="26389"/>
    <cellStyle name="Normal 3 4 21 2 7" xfId="26390"/>
    <cellStyle name="Normal 3 4 21 2 7 2" xfId="26391"/>
    <cellStyle name="Normal 3 4 21 2 7_Category Summary by LOB" xfId="26392"/>
    <cellStyle name="Normal 3 4 21 2 8" xfId="26393"/>
    <cellStyle name="Normal 3 4 21 2 8 2" xfId="26394"/>
    <cellStyle name="Normal 3 4 21 2 8_Category Summary by LOB" xfId="26395"/>
    <cellStyle name="Normal 3 4 21 2 9" xfId="26396"/>
    <cellStyle name="Normal 3 4 21 2_Category Summary by LOB" xfId="26397"/>
    <cellStyle name="Normal 3 4 21 3" xfId="26398"/>
    <cellStyle name="Normal 3 4 21 3 2" xfId="26399"/>
    <cellStyle name="Normal 3 4 21 3 2 2" xfId="26400"/>
    <cellStyle name="Normal 3 4 21 3 2_Category Summary by LOB" xfId="26401"/>
    <cellStyle name="Normal 3 4 21 3 3" xfId="26402"/>
    <cellStyle name="Normal 3 4 21 3 3 2" xfId="26403"/>
    <cellStyle name="Normal 3 4 21 3 3_Category Summary by LOB" xfId="26404"/>
    <cellStyle name="Normal 3 4 21 3 4" xfId="26405"/>
    <cellStyle name="Normal 3 4 21 3 4 2" xfId="26406"/>
    <cellStyle name="Normal 3 4 21 3 4_Category Summary by LOB" xfId="26407"/>
    <cellStyle name="Normal 3 4 21 3 5" xfId="26408"/>
    <cellStyle name="Normal 3 4 21 3 5 2" xfId="26409"/>
    <cellStyle name="Normal 3 4 21 3 5_Category Summary by LOB" xfId="26410"/>
    <cellStyle name="Normal 3 4 21 3 6" xfId="26411"/>
    <cellStyle name="Normal 3 4 21 3 6 2" xfId="26412"/>
    <cellStyle name="Normal 3 4 21 3 6_Category Summary by LOB" xfId="26413"/>
    <cellStyle name="Normal 3 4 21 3 7" xfId="26414"/>
    <cellStyle name="Normal 3 4 21 3 7 2" xfId="26415"/>
    <cellStyle name="Normal 3 4 21 3 7_Category Summary by LOB" xfId="26416"/>
    <cellStyle name="Normal 3 4 21 3 8" xfId="26417"/>
    <cellStyle name="Normal 3 4 21 3 8 2" xfId="26418"/>
    <cellStyle name="Normal 3 4 21 3 8_Category Summary by LOB" xfId="26419"/>
    <cellStyle name="Normal 3 4 21 3 9" xfId="26420"/>
    <cellStyle name="Normal 3 4 21 3_Category Summary by LOB" xfId="26421"/>
    <cellStyle name="Normal 3 4 21 4" xfId="26422"/>
    <cellStyle name="Normal 3 4 21 4 2" xfId="26423"/>
    <cellStyle name="Normal 3 4 21 4_Category Summary by LOB" xfId="26424"/>
    <cellStyle name="Normal 3 4 21 5" xfId="26425"/>
    <cellStyle name="Normal 3 4 21 5 2" xfId="26426"/>
    <cellStyle name="Normal 3 4 21 5_Category Summary by LOB" xfId="26427"/>
    <cellStyle name="Normal 3 4 21 6" xfId="26428"/>
    <cellStyle name="Normal 3 4 21 6 2" xfId="26429"/>
    <cellStyle name="Normal 3 4 21 6_Category Summary by LOB" xfId="26430"/>
    <cellStyle name="Normal 3 4 21 7" xfId="26431"/>
    <cellStyle name="Normal 3 4 21 7 2" xfId="26432"/>
    <cellStyle name="Normal 3 4 21 7_Category Summary by LOB" xfId="26433"/>
    <cellStyle name="Normal 3 4 21 8" xfId="26434"/>
    <cellStyle name="Normal 3 4 21 8 2" xfId="26435"/>
    <cellStyle name="Normal 3 4 21 8_Category Summary by LOB" xfId="26436"/>
    <cellStyle name="Normal 3 4 21 9" xfId="26437"/>
    <cellStyle name="Normal 3 4 21 9 2" xfId="26438"/>
    <cellStyle name="Normal 3 4 21 9_Category Summary by LOB" xfId="26439"/>
    <cellStyle name="Normal 3 4 21_Category Summary by LOB" xfId="26440"/>
    <cellStyle name="Normal 3 4 22" xfId="26441"/>
    <cellStyle name="Normal 3 4 22 10" xfId="26442"/>
    <cellStyle name="Normal 3 4 22 10 2" xfId="26443"/>
    <cellStyle name="Normal 3 4 22 10_Category Summary by LOB" xfId="26444"/>
    <cellStyle name="Normal 3 4 22 11" xfId="26445"/>
    <cellStyle name="Normal 3 4 22 2" xfId="26446"/>
    <cellStyle name="Normal 3 4 22 2 2" xfId="26447"/>
    <cellStyle name="Normal 3 4 22 2 2 2" xfId="26448"/>
    <cellStyle name="Normal 3 4 22 2 2_Category Summary by LOB" xfId="26449"/>
    <cellStyle name="Normal 3 4 22 2 3" xfId="26450"/>
    <cellStyle name="Normal 3 4 22 2 3 2" xfId="26451"/>
    <cellStyle name="Normal 3 4 22 2 3_Category Summary by LOB" xfId="26452"/>
    <cellStyle name="Normal 3 4 22 2 4" xfId="26453"/>
    <cellStyle name="Normal 3 4 22 2 4 2" xfId="26454"/>
    <cellStyle name="Normal 3 4 22 2 4_Category Summary by LOB" xfId="26455"/>
    <cellStyle name="Normal 3 4 22 2 5" xfId="26456"/>
    <cellStyle name="Normal 3 4 22 2 5 2" xfId="26457"/>
    <cellStyle name="Normal 3 4 22 2 5_Category Summary by LOB" xfId="26458"/>
    <cellStyle name="Normal 3 4 22 2 6" xfId="26459"/>
    <cellStyle name="Normal 3 4 22 2 6 2" xfId="26460"/>
    <cellStyle name="Normal 3 4 22 2 6_Category Summary by LOB" xfId="26461"/>
    <cellStyle name="Normal 3 4 22 2 7" xfId="26462"/>
    <cellStyle name="Normal 3 4 22 2 7 2" xfId="26463"/>
    <cellStyle name="Normal 3 4 22 2 7_Category Summary by LOB" xfId="26464"/>
    <cellStyle name="Normal 3 4 22 2 8" xfId="26465"/>
    <cellStyle name="Normal 3 4 22 2 8 2" xfId="26466"/>
    <cellStyle name="Normal 3 4 22 2 8_Category Summary by LOB" xfId="26467"/>
    <cellStyle name="Normal 3 4 22 2 9" xfId="26468"/>
    <cellStyle name="Normal 3 4 22 2_Category Summary by LOB" xfId="26469"/>
    <cellStyle name="Normal 3 4 22 3" xfId="26470"/>
    <cellStyle name="Normal 3 4 22 3 2" xfId="26471"/>
    <cellStyle name="Normal 3 4 22 3 2 2" xfId="26472"/>
    <cellStyle name="Normal 3 4 22 3 2_Category Summary by LOB" xfId="26473"/>
    <cellStyle name="Normal 3 4 22 3 3" xfId="26474"/>
    <cellStyle name="Normal 3 4 22 3 3 2" xfId="26475"/>
    <cellStyle name="Normal 3 4 22 3 3_Category Summary by LOB" xfId="26476"/>
    <cellStyle name="Normal 3 4 22 3 4" xfId="26477"/>
    <cellStyle name="Normal 3 4 22 3 4 2" xfId="26478"/>
    <cellStyle name="Normal 3 4 22 3 4_Category Summary by LOB" xfId="26479"/>
    <cellStyle name="Normal 3 4 22 3 5" xfId="26480"/>
    <cellStyle name="Normal 3 4 22 3 5 2" xfId="26481"/>
    <cellStyle name="Normal 3 4 22 3 5_Category Summary by LOB" xfId="26482"/>
    <cellStyle name="Normal 3 4 22 3 6" xfId="26483"/>
    <cellStyle name="Normal 3 4 22 3 6 2" xfId="26484"/>
    <cellStyle name="Normal 3 4 22 3 6_Category Summary by LOB" xfId="26485"/>
    <cellStyle name="Normal 3 4 22 3 7" xfId="26486"/>
    <cellStyle name="Normal 3 4 22 3 7 2" xfId="26487"/>
    <cellStyle name="Normal 3 4 22 3 7_Category Summary by LOB" xfId="26488"/>
    <cellStyle name="Normal 3 4 22 3 8" xfId="26489"/>
    <cellStyle name="Normal 3 4 22 3 8 2" xfId="26490"/>
    <cellStyle name="Normal 3 4 22 3 8_Category Summary by LOB" xfId="26491"/>
    <cellStyle name="Normal 3 4 22 3 9" xfId="26492"/>
    <cellStyle name="Normal 3 4 22 3_Category Summary by LOB" xfId="26493"/>
    <cellStyle name="Normal 3 4 22 4" xfId="26494"/>
    <cellStyle name="Normal 3 4 22 4 2" xfId="26495"/>
    <cellStyle name="Normal 3 4 22 4_Category Summary by LOB" xfId="26496"/>
    <cellStyle name="Normal 3 4 22 5" xfId="26497"/>
    <cellStyle name="Normal 3 4 22 5 2" xfId="26498"/>
    <cellStyle name="Normal 3 4 22 5_Category Summary by LOB" xfId="26499"/>
    <cellStyle name="Normal 3 4 22 6" xfId="26500"/>
    <cellStyle name="Normal 3 4 22 6 2" xfId="26501"/>
    <cellStyle name="Normal 3 4 22 6_Category Summary by LOB" xfId="26502"/>
    <cellStyle name="Normal 3 4 22 7" xfId="26503"/>
    <cellStyle name="Normal 3 4 22 7 2" xfId="26504"/>
    <cellStyle name="Normal 3 4 22 7_Category Summary by LOB" xfId="26505"/>
    <cellStyle name="Normal 3 4 22 8" xfId="26506"/>
    <cellStyle name="Normal 3 4 22 8 2" xfId="26507"/>
    <cellStyle name="Normal 3 4 22 8_Category Summary by LOB" xfId="26508"/>
    <cellStyle name="Normal 3 4 22 9" xfId="26509"/>
    <cellStyle name="Normal 3 4 22 9 2" xfId="26510"/>
    <cellStyle name="Normal 3 4 22 9_Category Summary by LOB" xfId="26511"/>
    <cellStyle name="Normal 3 4 22_Category Summary by LOB" xfId="26512"/>
    <cellStyle name="Normal 3 4 23" xfId="26513"/>
    <cellStyle name="Normal 3 4 23 10" xfId="26514"/>
    <cellStyle name="Normal 3 4 23 10 2" xfId="26515"/>
    <cellStyle name="Normal 3 4 23 10_Category Summary by LOB" xfId="26516"/>
    <cellStyle name="Normal 3 4 23 11" xfId="26517"/>
    <cellStyle name="Normal 3 4 23 2" xfId="26518"/>
    <cellStyle name="Normal 3 4 23 2 2" xfId="26519"/>
    <cellStyle name="Normal 3 4 23 2 2 2" xfId="26520"/>
    <cellStyle name="Normal 3 4 23 2 2_Category Summary by LOB" xfId="26521"/>
    <cellStyle name="Normal 3 4 23 2 3" xfId="26522"/>
    <cellStyle name="Normal 3 4 23 2 3 2" xfId="26523"/>
    <cellStyle name="Normal 3 4 23 2 3_Category Summary by LOB" xfId="26524"/>
    <cellStyle name="Normal 3 4 23 2 4" xfId="26525"/>
    <cellStyle name="Normal 3 4 23 2 4 2" xfId="26526"/>
    <cellStyle name="Normal 3 4 23 2 4_Category Summary by LOB" xfId="26527"/>
    <cellStyle name="Normal 3 4 23 2 5" xfId="26528"/>
    <cellStyle name="Normal 3 4 23 2 5 2" xfId="26529"/>
    <cellStyle name="Normal 3 4 23 2 5_Category Summary by LOB" xfId="26530"/>
    <cellStyle name="Normal 3 4 23 2 6" xfId="26531"/>
    <cellStyle name="Normal 3 4 23 2 6 2" xfId="26532"/>
    <cellStyle name="Normal 3 4 23 2 6_Category Summary by LOB" xfId="26533"/>
    <cellStyle name="Normal 3 4 23 2 7" xfId="26534"/>
    <cellStyle name="Normal 3 4 23 2 7 2" xfId="26535"/>
    <cellStyle name="Normal 3 4 23 2 7_Category Summary by LOB" xfId="26536"/>
    <cellStyle name="Normal 3 4 23 2 8" xfId="26537"/>
    <cellStyle name="Normal 3 4 23 2 8 2" xfId="26538"/>
    <cellStyle name="Normal 3 4 23 2 8_Category Summary by LOB" xfId="26539"/>
    <cellStyle name="Normal 3 4 23 2 9" xfId="26540"/>
    <cellStyle name="Normal 3 4 23 2_Category Summary by LOB" xfId="26541"/>
    <cellStyle name="Normal 3 4 23 3" xfId="26542"/>
    <cellStyle name="Normal 3 4 23 3 2" xfId="26543"/>
    <cellStyle name="Normal 3 4 23 3 2 2" xfId="26544"/>
    <cellStyle name="Normal 3 4 23 3 2_Category Summary by LOB" xfId="26545"/>
    <cellStyle name="Normal 3 4 23 3 3" xfId="26546"/>
    <cellStyle name="Normal 3 4 23 3 3 2" xfId="26547"/>
    <cellStyle name="Normal 3 4 23 3 3_Category Summary by LOB" xfId="26548"/>
    <cellStyle name="Normal 3 4 23 3 4" xfId="26549"/>
    <cellStyle name="Normal 3 4 23 3 4 2" xfId="26550"/>
    <cellStyle name="Normal 3 4 23 3 4_Category Summary by LOB" xfId="26551"/>
    <cellStyle name="Normal 3 4 23 3 5" xfId="26552"/>
    <cellStyle name="Normal 3 4 23 3 5 2" xfId="26553"/>
    <cellStyle name="Normal 3 4 23 3 5_Category Summary by LOB" xfId="26554"/>
    <cellStyle name="Normal 3 4 23 3 6" xfId="26555"/>
    <cellStyle name="Normal 3 4 23 3 6 2" xfId="26556"/>
    <cellStyle name="Normal 3 4 23 3 6_Category Summary by LOB" xfId="26557"/>
    <cellStyle name="Normal 3 4 23 3 7" xfId="26558"/>
    <cellStyle name="Normal 3 4 23 3 7 2" xfId="26559"/>
    <cellStyle name="Normal 3 4 23 3 7_Category Summary by LOB" xfId="26560"/>
    <cellStyle name="Normal 3 4 23 3 8" xfId="26561"/>
    <cellStyle name="Normal 3 4 23 3 8 2" xfId="26562"/>
    <cellStyle name="Normal 3 4 23 3 8_Category Summary by LOB" xfId="26563"/>
    <cellStyle name="Normal 3 4 23 3 9" xfId="26564"/>
    <cellStyle name="Normal 3 4 23 3_Category Summary by LOB" xfId="26565"/>
    <cellStyle name="Normal 3 4 23 4" xfId="26566"/>
    <cellStyle name="Normal 3 4 23 4 2" xfId="26567"/>
    <cellStyle name="Normal 3 4 23 4_Category Summary by LOB" xfId="26568"/>
    <cellStyle name="Normal 3 4 23 5" xfId="26569"/>
    <cellStyle name="Normal 3 4 23 5 2" xfId="26570"/>
    <cellStyle name="Normal 3 4 23 5_Category Summary by LOB" xfId="26571"/>
    <cellStyle name="Normal 3 4 23 6" xfId="26572"/>
    <cellStyle name="Normal 3 4 23 6 2" xfId="26573"/>
    <cellStyle name="Normal 3 4 23 6_Category Summary by LOB" xfId="26574"/>
    <cellStyle name="Normal 3 4 23 7" xfId="26575"/>
    <cellStyle name="Normal 3 4 23 7 2" xfId="26576"/>
    <cellStyle name="Normal 3 4 23 7_Category Summary by LOB" xfId="26577"/>
    <cellStyle name="Normal 3 4 23 8" xfId="26578"/>
    <cellStyle name="Normal 3 4 23 8 2" xfId="26579"/>
    <cellStyle name="Normal 3 4 23 8_Category Summary by LOB" xfId="26580"/>
    <cellStyle name="Normal 3 4 23 9" xfId="26581"/>
    <cellStyle name="Normal 3 4 23 9 2" xfId="26582"/>
    <cellStyle name="Normal 3 4 23 9_Category Summary by LOB" xfId="26583"/>
    <cellStyle name="Normal 3 4 23_Category Summary by LOB" xfId="26584"/>
    <cellStyle name="Normal 3 4 24" xfId="26585"/>
    <cellStyle name="Normal 3 4 24 2" xfId="26586"/>
    <cellStyle name="Normal 3 4 24 2 2" xfId="26587"/>
    <cellStyle name="Normal 3 4 24 2_Category Summary by LOB" xfId="26588"/>
    <cellStyle name="Normal 3 4 24 3" xfId="26589"/>
    <cellStyle name="Normal 3 4 24 3 2" xfId="26590"/>
    <cellStyle name="Normal 3 4 24 3_Category Summary by LOB" xfId="26591"/>
    <cellStyle name="Normal 3 4 24 4" xfId="26592"/>
    <cellStyle name="Normal 3 4 24 4 2" xfId="26593"/>
    <cellStyle name="Normal 3 4 24 4_Category Summary by LOB" xfId="26594"/>
    <cellStyle name="Normal 3 4 24 5" xfId="26595"/>
    <cellStyle name="Normal 3 4 24 5 2" xfId="26596"/>
    <cellStyle name="Normal 3 4 24 5_Category Summary by LOB" xfId="26597"/>
    <cellStyle name="Normal 3 4 24 6" xfId="26598"/>
    <cellStyle name="Normal 3 4 24 6 2" xfId="26599"/>
    <cellStyle name="Normal 3 4 24 6_Category Summary by LOB" xfId="26600"/>
    <cellStyle name="Normal 3 4 24 7" xfId="26601"/>
    <cellStyle name="Normal 3 4 24 7 2" xfId="26602"/>
    <cellStyle name="Normal 3 4 24 7_Category Summary by LOB" xfId="26603"/>
    <cellStyle name="Normal 3 4 24 8" xfId="26604"/>
    <cellStyle name="Normal 3 4 24 8 2" xfId="26605"/>
    <cellStyle name="Normal 3 4 24 8_Category Summary by LOB" xfId="26606"/>
    <cellStyle name="Normal 3 4 24 9" xfId="26607"/>
    <cellStyle name="Normal 3 4 24_Category Summary by LOB" xfId="26608"/>
    <cellStyle name="Normal 3 4 25" xfId="26609"/>
    <cellStyle name="Normal 3 4 25 2" xfId="26610"/>
    <cellStyle name="Normal 3 4 25 2 2" xfId="26611"/>
    <cellStyle name="Normal 3 4 25 2_Category Summary by LOB" xfId="26612"/>
    <cellStyle name="Normal 3 4 25 3" xfId="26613"/>
    <cellStyle name="Normal 3 4 25 3 2" xfId="26614"/>
    <cellStyle name="Normal 3 4 25 3_Category Summary by LOB" xfId="26615"/>
    <cellStyle name="Normal 3 4 25 4" xfId="26616"/>
    <cellStyle name="Normal 3 4 25 4 2" xfId="26617"/>
    <cellStyle name="Normal 3 4 25 4_Category Summary by LOB" xfId="26618"/>
    <cellStyle name="Normal 3 4 25 5" xfId="26619"/>
    <cellStyle name="Normal 3 4 25 5 2" xfId="26620"/>
    <cellStyle name="Normal 3 4 25 5_Category Summary by LOB" xfId="26621"/>
    <cellStyle name="Normal 3 4 25 6" xfId="26622"/>
    <cellStyle name="Normal 3 4 25 6 2" xfId="26623"/>
    <cellStyle name="Normal 3 4 25 6_Category Summary by LOB" xfId="26624"/>
    <cellStyle name="Normal 3 4 25 7" xfId="26625"/>
    <cellStyle name="Normal 3 4 25 7 2" xfId="26626"/>
    <cellStyle name="Normal 3 4 25 7_Category Summary by LOB" xfId="26627"/>
    <cellStyle name="Normal 3 4 25 8" xfId="26628"/>
    <cellStyle name="Normal 3 4 25 8 2" xfId="26629"/>
    <cellStyle name="Normal 3 4 25 8_Category Summary by LOB" xfId="26630"/>
    <cellStyle name="Normal 3 4 25 9" xfId="26631"/>
    <cellStyle name="Normal 3 4 25_Category Summary by LOB" xfId="26632"/>
    <cellStyle name="Normal 3 4 26" xfId="26633"/>
    <cellStyle name="Normal 3 4 26 2" xfId="26634"/>
    <cellStyle name="Normal 3 4 26_Category Summary by LOB" xfId="26635"/>
    <cellStyle name="Normal 3 4 27" xfId="26636"/>
    <cellStyle name="Normal 3 4 27 2" xfId="26637"/>
    <cellStyle name="Normal 3 4 27_Category Summary by LOB" xfId="26638"/>
    <cellStyle name="Normal 3 4 28" xfId="26639"/>
    <cellStyle name="Normal 3 4 28 2" xfId="26640"/>
    <cellStyle name="Normal 3 4 28_Category Summary by LOB" xfId="26641"/>
    <cellStyle name="Normal 3 4 29" xfId="26642"/>
    <cellStyle name="Normal 3 4 29 2" xfId="26643"/>
    <cellStyle name="Normal 3 4 29_Category Summary by LOB" xfId="26644"/>
    <cellStyle name="Normal 3 4 3" xfId="26645"/>
    <cellStyle name="Normal 3 4 3 10" xfId="26646"/>
    <cellStyle name="Normal 3 4 3 10 2" xfId="26647"/>
    <cellStyle name="Normal 3 4 3 10_Category Summary by LOB" xfId="26648"/>
    <cellStyle name="Normal 3 4 3 11" xfId="26649"/>
    <cellStyle name="Normal 3 4 3 12" xfId="26650"/>
    <cellStyle name="Normal 3 4 3 2" xfId="26651"/>
    <cellStyle name="Normal 3 4 3 2 2" xfId="26652"/>
    <cellStyle name="Normal 3 4 3 2 2 2" xfId="26653"/>
    <cellStyle name="Normal 3 4 3 2 2_Category Summary by LOB" xfId="26654"/>
    <cellStyle name="Normal 3 4 3 2 3" xfId="26655"/>
    <cellStyle name="Normal 3 4 3 2 3 2" xfId="26656"/>
    <cellStyle name="Normal 3 4 3 2 3_Category Summary by LOB" xfId="26657"/>
    <cellStyle name="Normal 3 4 3 2 4" xfId="26658"/>
    <cellStyle name="Normal 3 4 3 2 4 2" xfId="26659"/>
    <cellStyle name="Normal 3 4 3 2 4_Category Summary by LOB" xfId="26660"/>
    <cellStyle name="Normal 3 4 3 2 5" xfId="26661"/>
    <cellStyle name="Normal 3 4 3 2 5 2" xfId="26662"/>
    <cellStyle name="Normal 3 4 3 2 5_Category Summary by LOB" xfId="26663"/>
    <cellStyle name="Normal 3 4 3 2 6" xfId="26664"/>
    <cellStyle name="Normal 3 4 3 2 6 2" xfId="26665"/>
    <cellStyle name="Normal 3 4 3 2 6_Category Summary by LOB" xfId="26666"/>
    <cellStyle name="Normal 3 4 3 2 7" xfId="26667"/>
    <cellStyle name="Normal 3 4 3 2 7 2" xfId="26668"/>
    <cellStyle name="Normal 3 4 3 2 7_Category Summary by LOB" xfId="26669"/>
    <cellStyle name="Normal 3 4 3 2 8" xfId="26670"/>
    <cellStyle name="Normal 3 4 3 2 8 2" xfId="26671"/>
    <cellStyle name="Normal 3 4 3 2 8_Category Summary by LOB" xfId="26672"/>
    <cellStyle name="Normal 3 4 3 2 9" xfId="26673"/>
    <cellStyle name="Normal 3 4 3 2_Category Summary by LOB" xfId="26674"/>
    <cellStyle name="Normal 3 4 3 3" xfId="26675"/>
    <cellStyle name="Normal 3 4 3 3 2" xfId="26676"/>
    <cellStyle name="Normal 3 4 3 3 2 2" xfId="26677"/>
    <cellStyle name="Normal 3 4 3 3 2_Category Summary by LOB" xfId="26678"/>
    <cellStyle name="Normal 3 4 3 3 3" xfId="26679"/>
    <cellStyle name="Normal 3 4 3 3 3 2" xfId="26680"/>
    <cellStyle name="Normal 3 4 3 3 3_Category Summary by LOB" xfId="26681"/>
    <cellStyle name="Normal 3 4 3 3 4" xfId="26682"/>
    <cellStyle name="Normal 3 4 3 3 4 2" xfId="26683"/>
    <cellStyle name="Normal 3 4 3 3 4_Category Summary by LOB" xfId="26684"/>
    <cellStyle name="Normal 3 4 3 3 5" xfId="26685"/>
    <cellStyle name="Normal 3 4 3 3 5 2" xfId="26686"/>
    <cellStyle name="Normal 3 4 3 3 5_Category Summary by LOB" xfId="26687"/>
    <cellStyle name="Normal 3 4 3 3 6" xfId="26688"/>
    <cellStyle name="Normal 3 4 3 3 6 2" xfId="26689"/>
    <cellStyle name="Normal 3 4 3 3 6_Category Summary by LOB" xfId="26690"/>
    <cellStyle name="Normal 3 4 3 3 7" xfId="26691"/>
    <cellStyle name="Normal 3 4 3 3 7 2" xfId="26692"/>
    <cellStyle name="Normal 3 4 3 3 7_Category Summary by LOB" xfId="26693"/>
    <cellStyle name="Normal 3 4 3 3 8" xfId="26694"/>
    <cellStyle name="Normal 3 4 3 3 8 2" xfId="26695"/>
    <cellStyle name="Normal 3 4 3 3 8_Category Summary by LOB" xfId="26696"/>
    <cellStyle name="Normal 3 4 3 3 9" xfId="26697"/>
    <cellStyle name="Normal 3 4 3 3_Category Summary by LOB" xfId="26698"/>
    <cellStyle name="Normal 3 4 3 4" xfId="26699"/>
    <cellStyle name="Normal 3 4 3 4 2" xfId="26700"/>
    <cellStyle name="Normal 3 4 3 4_Category Summary by LOB" xfId="26701"/>
    <cellStyle name="Normal 3 4 3 5" xfId="26702"/>
    <cellStyle name="Normal 3 4 3 5 2" xfId="26703"/>
    <cellStyle name="Normal 3 4 3 5_Category Summary by LOB" xfId="26704"/>
    <cellStyle name="Normal 3 4 3 6" xfId="26705"/>
    <cellStyle name="Normal 3 4 3 6 2" xfId="26706"/>
    <cellStyle name="Normal 3 4 3 6_Category Summary by LOB" xfId="26707"/>
    <cellStyle name="Normal 3 4 3 7" xfId="26708"/>
    <cellStyle name="Normal 3 4 3 7 2" xfId="26709"/>
    <cellStyle name="Normal 3 4 3 7_Category Summary by LOB" xfId="26710"/>
    <cellStyle name="Normal 3 4 3 8" xfId="26711"/>
    <cellStyle name="Normal 3 4 3 8 2" xfId="26712"/>
    <cellStyle name="Normal 3 4 3 8_Category Summary by LOB" xfId="26713"/>
    <cellStyle name="Normal 3 4 3 9" xfId="26714"/>
    <cellStyle name="Normal 3 4 3 9 2" xfId="26715"/>
    <cellStyle name="Normal 3 4 3 9_Category Summary by LOB" xfId="26716"/>
    <cellStyle name="Normal 3 4 3_Category Summary by LOB" xfId="26717"/>
    <cellStyle name="Normal 3 4 30" xfId="26718"/>
    <cellStyle name="Normal 3 4 30 2" xfId="26719"/>
    <cellStyle name="Normal 3 4 30_Category Summary by LOB" xfId="26720"/>
    <cellStyle name="Normal 3 4 31" xfId="26721"/>
    <cellStyle name="Normal 3 4 31 2" xfId="26722"/>
    <cellStyle name="Normal 3 4 31_Category Summary by LOB" xfId="26723"/>
    <cellStyle name="Normal 3 4 32" xfId="26724"/>
    <cellStyle name="Normal 3 4 32 2" xfId="26725"/>
    <cellStyle name="Normal 3 4 32_Category Summary by LOB" xfId="26726"/>
    <cellStyle name="Normal 3 4 33" xfId="26727"/>
    <cellStyle name="Normal 3 4 34" xfId="26728"/>
    <cellStyle name="Normal 3 4 35" xfId="26729"/>
    <cellStyle name="Normal 3 4 4" xfId="26730"/>
    <cellStyle name="Normal 3 4 4 10" xfId="26731"/>
    <cellStyle name="Normal 3 4 4 10 2" xfId="26732"/>
    <cellStyle name="Normal 3 4 4 10_Category Summary by LOB" xfId="26733"/>
    <cellStyle name="Normal 3 4 4 11" xfId="26734"/>
    <cellStyle name="Normal 3 4 4 2" xfId="26735"/>
    <cellStyle name="Normal 3 4 4 2 2" xfId="26736"/>
    <cellStyle name="Normal 3 4 4 2 2 2" xfId="26737"/>
    <cellStyle name="Normal 3 4 4 2 2_Category Summary by LOB" xfId="26738"/>
    <cellStyle name="Normal 3 4 4 2 3" xfId="26739"/>
    <cellStyle name="Normal 3 4 4 2 3 2" xfId="26740"/>
    <cellStyle name="Normal 3 4 4 2 3_Category Summary by LOB" xfId="26741"/>
    <cellStyle name="Normal 3 4 4 2 4" xfId="26742"/>
    <cellStyle name="Normal 3 4 4 2 4 2" xfId="26743"/>
    <cellStyle name="Normal 3 4 4 2 4_Category Summary by LOB" xfId="26744"/>
    <cellStyle name="Normal 3 4 4 2 5" xfId="26745"/>
    <cellStyle name="Normal 3 4 4 2 5 2" xfId="26746"/>
    <cellStyle name="Normal 3 4 4 2 5_Category Summary by LOB" xfId="26747"/>
    <cellStyle name="Normal 3 4 4 2 6" xfId="26748"/>
    <cellStyle name="Normal 3 4 4 2 6 2" xfId="26749"/>
    <cellStyle name="Normal 3 4 4 2 6_Category Summary by LOB" xfId="26750"/>
    <cellStyle name="Normal 3 4 4 2 7" xfId="26751"/>
    <cellStyle name="Normal 3 4 4 2 7 2" xfId="26752"/>
    <cellStyle name="Normal 3 4 4 2 7_Category Summary by LOB" xfId="26753"/>
    <cellStyle name="Normal 3 4 4 2 8" xfId="26754"/>
    <cellStyle name="Normal 3 4 4 2 8 2" xfId="26755"/>
    <cellStyle name="Normal 3 4 4 2 8_Category Summary by LOB" xfId="26756"/>
    <cellStyle name="Normal 3 4 4 2 9" xfId="26757"/>
    <cellStyle name="Normal 3 4 4 2_Category Summary by LOB" xfId="26758"/>
    <cellStyle name="Normal 3 4 4 3" xfId="26759"/>
    <cellStyle name="Normal 3 4 4 3 2" xfId="26760"/>
    <cellStyle name="Normal 3 4 4 3 2 2" xfId="26761"/>
    <cellStyle name="Normal 3 4 4 3 2_Category Summary by LOB" xfId="26762"/>
    <cellStyle name="Normal 3 4 4 3 3" xfId="26763"/>
    <cellStyle name="Normal 3 4 4 3 3 2" xfId="26764"/>
    <cellStyle name="Normal 3 4 4 3 3_Category Summary by LOB" xfId="26765"/>
    <cellStyle name="Normal 3 4 4 3 4" xfId="26766"/>
    <cellStyle name="Normal 3 4 4 3 4 2" xfId="26767"/>
    <cellStyle name="Normal 3 4 4 3 4_Category Summary by LOB" xfId="26768"/>
    <cellStyle name="Normal 3 4 4 3 5" xfId="26769"/>
    <cellStyle name="Normal 3 4 4 3 5 2" xfId="26770"/>
    <cellStyle name="Normal 3 4 4 3 5_Category Summary by LOB" xfId="26771"/>
    <cellStyle name="Normal 3 4 4 3 6" xfId="26772"/>
    <cellStyle name="Normal 3 4 4 3 6 2" xfId="26773"/>
    <cellStyle name="Normal 3 4 4 3 6_Category Summary by LOB" xfId="26774"/>
    <cellStyle name="Normal 3 4 4 3 7" xfId="26775"/>
    <cellStyle name="Normal 3 4 4 3 7 2" xfId="26776"/>
    <cellStyle name="Normal 3 4 4 3 7_Category Summary by LOB" xfId="26777"/>
    <cellStyle name="Normal 3 4 4 3 8" xfId="26778"/>
    <cellStyle name="Normal 3 4 4 3 8 2" xfId="26779"/>
    <cellStyle name="Normal 3 4 4 3 8_Category Summary by LOB" xfId="26780"/>
    <cellStyle name="Normal 3 4 4 3 9" xfId="26781"/>
    <cellStyle name="Normal 3 4 4 3_Category Summary by LOB" xfId="26782"/>
    <cellStyle name="Normal 3 4 4 4" xfId="26783"/>
    <cellStyle name="Normal 3 4 4 4 2" xfId="26784"/>
    <cellStyle name="Normal 3 4 4 4_Category Summary by LOB" xfId="26785"/>
    <cellStyle name="Normal 3 4 4 5" xfId="26786"/>
    <cellStyle name="Normal 3 4 4 5 2" xfId="26787"/>
    <cellStyle name="Normal 3 4 4 5_Category Summary by LOB" xfId="26788"/>
    <cellStyle name="Normal 3 4 4 6" xfId="26789"/>
    <cellStyle name="Normal 3 4 4 6 2" xfId="26790"/>
    <cellStyle name="Normal 3 4 4 6_Category Summary by LOB" xfId="26791"/>
    <cellStyle name="Normal 3 4 4 7" xfId="26792"/>
    <cellStyle name="Normal 3 4 4 7 2" xfId="26793"/>
    <cellStyle name="Normal 3 4 4 7_Category Summary by LOB" xfId="26794"/>
    <cellStyle name="Normal 3 4 4 8" xfId="26795"/>
    <cellStyle name="Normal 3 4 4 8 2" xfId="26796"/>
    <cellStyle name="Normal 3 4 4 8_Category Summary by LOB" xfId="26797"/>
    <cellStyle name="Normal 3 4 4 9" xfId="26798"/>
    <cellStyle name="Normal 3 4 4 9 2" xfId="26799"/>
    <cellStyle name="Normal 3 4 4 9_Category Summary by LOB" xfId="26800"/>
    <cellStyle name="Normal 3 4 4_Category Summary by LOB" xfId="26801"/>
    <cellStyle name="Normal 3 4 5" xfId="26802"/>
    <cellStyle name="Normal 3 4 5 10" xfId="26803"/>
    <cellStyle name="Normal 3 4 5 10 2" xfId="26804"/>
    <cellStyle name="Normal 3 4 5 10_Category Summary by LOB" xfId="26805"/>
    <cellStyle name="Normal 3 4 5 11" xfId="26806"/>
    <cellStyle name="Normal 3 4 5 2" xfId="26807"/>
    <cellStyle name="Normal 3 4 5 2 2" xfId="26808"/>
    <cellStyle name="Normal 3 4 5 2 2 2" xfId="26809"/>
    <cellStyle name="Normal 3 4 5 2 2_Category Summary by LOB" xfId="26810"/>
    <cellStyle name="Normal 3 4 5 2 3" xfId="26811"/>
    <cellStyle name="Normal 3 4 5 2 3 2" xfId="26812"/>
    <cellStyle name="Normal 3 4 5 2 3_Category Summary by LOB" xfId="26813"/>
    <cellStyle name="Normal 3 4 5 2 4" xfId="26814"/>
    <cellStyle name="Normal 3 4 5 2 4 2" xfId="26815"/>
    <cellStyle name="Normal 3 4 5 2 4_Category Summary by LOB" xfId="26816"/>
    <cellStyle name="Normal 3 4 5 2 5" xfId="26817"/>
    <cellStyle name="Normal 3 4 5 2 5 2" xfId="26818"/>
    <cellStyle name="Normal 3 4 5 2 5_Category Summary by LOB" xfId="26819"/>
    <cellStyle name="Normal 3 4 5 2 6" xfId="26820"/>
    <cellStyle name="Normal 3 4 5 2 6 2" xfId="26821"/>
    <cellStyle name="Normal 3 4 5 2 6_Category Summary by LOB" xfId="26822"/>
    <cellStyle name="Normal 3 4 5 2 7" xfId="26823"/>
    <cellStyle name="Normal 3 4 5 2 7 2" xfId="26824"/>
    <cellStyle name="Normal 3 4 5 2 7_Category Summary by LOB" xfId="26825"/>
    <cellStyle name="Normal 3 4 5 2 8" xfId="26826"/>
    <cellStyle name="Normal 3 4 5 2 8 2" xfId="26827"/>
    <cellStyle name="Normal 3 4 5 2 8_Category Summary by LOB" xfId="26828"/>
    <cellStyle name="Normal 3 4 5 2 9" xfId="26829"/>
    <cellStyle name="Normal 3 4 5 2_Category Summary by LOB" xfId="26830"/>
    <cellStyle name="Normal 3 4 5 3" xfId="26831"/>
    <cellStyle name="Normal 3 4 5 3 2" xfId="26832"/>
    <cellStyle name="Normal 3 4 5 3 2 2" xfId="26833"/>
    <cellStyle name="Normal 3 4 5 3 2_Category Summary by LOB" xfId="26834"/>
    <cellStyle name="Normal 3 4 5 3 3" xfId="26835"/>
    <cellStyle name="Normal 3 4 5 3 3 2" xfId="26836"/>
    <cellStyle name="Normal 3 4 5 3 3_Category Summary by LOB" xfId="26837"/>
    <cellStyle name="Normal 3 4 5 3 4" xfId="26838"/>
    <cellStyle name="Normal 3 4 5 3 4 2" xfId="26839"/>
    <cellStyle name="Normal 3 4 5 3 4_Category Summary by LOB" xfId="26840"/>
    <cellStyle name="Normal 3 4 5 3 5" xfId="26841"/>
    <cellStyle name="Normal 3 4 5 3 5 2" xfId="26842"/>
    <cellStyle name="Normal 3 4 5 3 5_Category Summary by LOB" xfId="26843"/>
    <cellStyle name="Normal 3 4 5 3 6" xfId="26844"/>
    <cellStyle name="Normal 3 4 5 3 6 2" xfId="26845"/>
    <cellStyle name="Normal 3 4 5 3 6_Category Summary by LOB" xfId="26846"/>
    <cellStyle name="Normal 3 4 5 3 7" xfId="26847"/>
    <cellStyle name="Normal 3 4 5 3 7 2" xfId="26848"/>
    <cellStyle name="Normal 3 4 5 3 7_Category Summary by LOB" xfId="26849"/>
    <cellStyle name="Normal 3 4 5 3 8" xfId="26850"/>
    <cellStyle name="Normal 3 4 5 3 8 2" xfId="26851"/>
    <cellStyle name="Normal 3 4 5 3 8_Category Summary by LOB" xfId="26852"/>
    <cellStyle name="Normal 3 4 5 3 9" xfId="26853"/>
    <cellStyle name="Normal 3 4 5 3_Category Summary by LOB" xfId="26854"/>
    <cellStyle name="Normal 3 4 5 4" xfId="26855"/>
    <cellStyle name="Normal 3 4 5 4 2" xfId="26856"/>
    <cellStyle name="Normal 3 4 5 4_Category Summary by LOB" xfId="26857"/>
    <cellStyle name="Normal 3 4 5 5" xfId="26858"/>
    <cellStyle name="Normal 3 4 5 5 2" xfId="26859"/>
    <cellStyle name="Normal 3 4 5 5_Category Summary by LOB" xfId="26860"/>
    <cellStyle name="Normal 3 4 5 6" xfId="26861"/>
    <cellStyle name="Normal 3 4 5 6 2" xfId="26862"/>
    <cellStyle name="Normal 3 4 5 6_Category Summary by LOB" xfId="26863"/>
    <cellStyle name="Normal 3 4 5 7" xfId="26864"/>
    <cellStyle name="Normal 3 4 5 7 2" xfId="26865"/>
    <cellStyle name="Normal 3 4 5 7_Category Summary by LOB" xfId="26866"/>
    <cellStyle name="Normal 3 4 5 8" xfId="26867"/>
    <cellStyle name="Normal 3 4 5 8 2" xfId="26868"/>
    <cellStyle name="Normal 3 4 5 8_Category Summary by LOB" xfId="26869"/>
    <cellStyle name="Normal 3 4 5 9" xfId="26870"/>
    <cellStyle name="Normal 3 4 5 9 2" xfId="26871"/>
    <cellStyle name="Normal 3 4 5 9_Category Summary by LOB" xfId="26872"/>
    <cellStyle name="Normal 3 4 5_Category Summary by LOB" xfId="26873"/>
    <cellStyle name="Normal 3 4 6" xfId="26874"/>
    <cellStyle name="Normal 3 4 6 10" xfId="26875"/>
    <cellStyle name="Normal 3 4 6 10 2" xfId="26876"/>
    <cellStyle name="Normal 3 4 6 10_Category Summary by LOB" xfId="26877"/>
    <cellStyle name="Normal 3 4 6 11" xfId="26878"/>
    <cellStyle name="Normal 3 4 6 2" xfId="26879"/>
    <cellStyle name="Normal 3 4 6 2 2" xfId="26880"/>
    <cellStyle name="Normal 3 4 6 2 2 2" xfId="26881"/>
    <cellStyle name="Normal 3 4 6 2 2_Category Summary by LOB" xfId="26882"/>
    <cellStyle name="Normal 3 4 6 2 3" xfId="26883"/>
    <cellStyle name="Normal 3 4 6 2 3 2" xfId="26884"/>
    <cellStyle name="Normal 3 4 6 2 3_Category Summary by LOB" xfId="26885"/>
    <cellStyle name="Normal 3 4 6 2 4" xfId="26886"/>
    <cellStyle name="Normal 3 4 6 2 4 2" xfId="26887"/>
    <cellStyle name="Normal 3 4 6 2 4_Category Summary by LOB" xfId="26888"/>
    <cellStyle name="Normal 3 4 6 2 5" xfId="26889"/>
    <cellStyle name="Normal 3 4 6 2 5 2" xfId="26890"/>
    <cellStyle name="Normal 3 4 6 2 5_Category Summary by LOB" xfId="26891"/>
    <cellStyle name="Normal 3 4 6 2 6" xfId="26892"/>
    <cellStyle name="Normal 3 4 6 2 6 2" xfId="26893"/>
    <cellStyle name="Normal 3 4 6 2 6_Category Summary by LOB" xfId="26894"/>
    <cellStyle name="Normal 3 4 6 2 7" xfId="26895"/>
    <cellStyle name="Normal 3 4 6 2 7 2" xfId="26896"/>
    <cellStyle name="Normal 3 4 6 2 7_Category Summary by LOB" xfId="26897"/>
    <cellStyle name="Normal 3 4 6 2 8" xfId="26898"/>
    <cellStyle name="Normal 3 4 6 2 8 2" xfId="26899"/>
    <cellStyle name="Normal 3 4 6 2 8_Category Summary by LOB" xfId="26900"/>
    <cellStyle name="Normal 3 4 6 2 9" xfId="26901"/>
    <cellStyle name="Normal 3 4 6 2_Category Summary by LOB" xfId="26902"/>
    <cellStyle name="Normal 3 4 6 3" xfId="26903"/>
    <cellStyle name="Normal 3 4 6 3 2" xfId="26904"/>
    <cellStyle name="Normal 3 4 6 3 2 2" xfId="26905"/>
    <cellStyle name="Normal 3 4 6 3 2_Category Summary by LOB" xfId="26906"/>
    <cellStyle name="Normal 3 4 6 3 3" xfId="26907"/>
    <cellStyle name="Normal 3 4 6 3 3 2" xfId="26908"/>
    <cellStyle name="Normal 3 4 6 3 3_Category Summary by LOB" xfId="26909"/>
    <cellStyle name="Normal 3 4 6 3 4" xfId="26910"/>
    <cellStyle name="Normal 3 4 6 3 4 2" xfId="26911"/>
    <cellStyle name="Normal 3 4 6 3 4_Category Summary by LOB" xfId="26912"/>
    <cellStyle name="Normal 3 4 6 3 5" xfId="26913"/>
    <cellStyle name="Normal 3 4 6 3 5 2" xfId="26914"/>
    <cellStyle name="Normal 3 4 6 3 5_Category Summary by LOB" xfId="26915"/>
    <cellStyle name="Normal 3 4 6 3 6" xfId="26916"/>
    <cellStyle name="Normal 3 4 6 3 6 2" xfId="26917"/>
    <cellStyle name="Normal 3 4 6 3 6_Category Summary by LOB" xfId="26918"/>
    <cellStyle name="Normal 3 4 6 3 7" xfId="26919"/>
    <cellStyle name="Normal 3 4 6 3 7 2" xfId="26920"/>
    <cellStyle name="Normal 3 4 6 3 7_Category Summary by LOB" xfId="26921"/>
    <cellStyle name="Normal 3 4 6 3 8" xfId="26922"/>
    <cellStyle name="Normal 3 4 6 3 8 2" xfId="26923"/>
    <cellStyle name="Normal 3 4 6 3 8_Category Summary by LOB" xfId="26924"/>
    <cellStyle name="Normal 3 4 6 3 9" xfId="26925"/>
    <cellStyle name="Normal 3 4 6 3_Category Summary by LOB" xfId="26926"/>
    <cellStyle name="Normal 3 4 6 4" xfId="26927"/>
    <cellStyle name="Normal 3 4 6 4 2" xfId="26928"/>
    <cellStyle name="Normal 3 4 6 4_Category Summary by LOB" xfId="26929"/>
    <cellStyle name="Normal 3 4 6 5" xfId="26930"/>
    <cellStyle name="Normal 3 4 6 5 2" xfId="26931"/>
    <cellStyle name="Normal 3 4 6 5_Category Summary by LOB" xfId="26932"/>
    <cellStyle name="Normal 3 4 6 6" xfId="26933"/>
    <cellStyle name="Normal 3 4 6 6 2" xfId="26934"/>
    <cellStyle name="Normal 3 4 6 6_Category Summary by LOB" xfId="26935"/>
    <cellStyle name="Normal 3 4 6 7" xfId="26936"/>
    <cellStyle name="Normal 3 4 6 7 2" xfId="26937"/>
    <cellStyle name="Normal 3 4 6 7_Category Summary by LOB" xfId="26938"/>
    <cellStyle name="Normal 3 4 6 8" xfId="26939"/>
    <cellStyle name="Normal 3 4 6 8 2" xfId="26940"/>
    <cellStyle name="Normal 3 4 6 8_Category Summary by LOB" xfId="26941"/>
    <cellStyle name="Normal 3 4 6 9" xfId="26942"/>
    <cellStyle name="Normal 3 4 6 9 2" xfId="26943"/>
    <cellStyle name="Normal 3 4 6 9_Category Summary by LOB" xfId="26944"/>
    <cellStyle name="Normal 3 4 6_Category Summary by LOB" xfId="26945"/>
    <cellStyle name="Normal 3 4 7" xfId="26946"/>
    <cellStyle name="Normal 3 4 7 10" xfId="26947"/>
    <cellStyle name="Normal 3 4 7 10 2" xfId="26948"/>
    <cellStyle name="Normal 3 4 7 10_Category Summary by LOB" xfId="26949"/>
    <cellStyle name="Normal 3 4 7 11" xfId="26950"/>
    <cellStyle name="Normal 3 4 7 2" xfId="26951"/>
    <cellStyle name="Normal 3 4 7 2 2" xfId="26952"/>
    <cellStyle name="Normal 3 4 7 2 2 2" xfId="26953"/>
    <cellStyle name="Normal 3 4 7 2 2_Category Summary by LOB" xfId="26954"/>
    <cellStyle name="Normal 3 4 7 2 3" xfId="26955"/>
    <cellStyle name="Normal 3 4 7 2 3 2" xfId="26956"/>
    <cellStyle name="Normal 3 4 7 2 3_Category Summary by LOB" xfId="26957"/>
    <cellStyle name="Normal 3 4 7 2 4" xfId="26958"/>
    <cellStyle name="Normal 3 4 7 2 4 2" xfId="26959"/>
    <cellStyle name="Normal 3 4 7 2 4_Category Summary by LOB" xfId="26960"/>
    <cellStyle name="Normal 3 4 7 2 5" xfId="26961"/>
    <cellStyle name="Normal 3 4 7 2 5 2" xfId="26962"/>
    <cellStyle name="Normal 3 4 7 2 5_Category Summary by LOB" xfId="26963"/>
    <cellStyle name="Normal 3 4 7 2 6" xfId="26964"/>
    <cellStyle name="Normal 3 4 7 2 6 2" xfId="26965"/>
    <cellStyle name="Normal 3 4 7 2 6_Category Summary by LOB" xfId="26966"/>
    <cellStyle name="Normal 3 4 7 2 7" xfId="26967"/>
    <cellStyle name="Normal 3 4 7 2 7 2" xfId="26968"/>
    <cellStyle name="Normal 3 4 7 2 7_Category Summary by LOB" xfId="26969"/>
    <cellStyle name="Normal 3 4 7 2 8" xfId="26970"/>
    <cellStyle name="Normal 3 4 7 2 8 2" xfId="26971"/>
    <cellStyle name="Normal 3 4 7 2 8_Category Summary by LOB" xfId="26972"/>
    <cellStyle name="Normal 3 4 7 2 9" xfId="26973"/>
    <cellStyle name="Normal 3 4 7 2_Category Summary by LOB" xfId="26974"/>
    <cellStyle name="Normal 3 4 7 3" xfId="26975"/>
    <cellStyle name="Normal 3 4 7 3 2" xfId="26976"/>
    <cellStyle name="Normal 3 4 7 3 2 2" xfId="26977"/>
    <cellStyle name="Normal 3 4 7 3 2_Category Summary by LOB" xfId="26978"/>
    <cellStyle name="Normal 3 4 7 3 3" xfId="26979"/>
    <cellStyle name="Normal 3 4 7 3 3 2" xfId="26980"/>
    <cellStyle name="Normal 3 4 7 3 3_Category Summary by LOB" xfId="26981"/>
    <cellStyle name="Normal 3 4 7 3 4" xfId="26982"/>
    <cellStyle name="Normal 3 4 7 3 4 2" xfId="26983"/>
    <cellStyle name="Normal 3 4 7 3 4_Category Summary by LOB" xfId="26984"/>
    <cellStyle name="Normal 3 4 7 3 5" xfId="26985"/>
    <cellStyle name="Normal 3 4 7 3 5 2" xfId="26986"/>
    <cellStyle name="Normal 3 4 7 3 5_Category Summary by LOB" xfId="26987"/>
    <cellStyle name="Normal 3 4 7 3 6" xfId="26988"/>
    <cellStyle name="Normal 3 4 7 3 6 2" xfId="26989"/>
    <cellStyle name="Normal 3 4 7 3 6_Category Summary by LOB" xfId="26990"/>
    <cellStyle name="Normal 3 4 7 3 7" xfId="26991"/>
    <cellStyle name="Normal 3 4 7 3 7 2" xfId="26992"/>
    <cellStyle name="Normal 3 4 7 3 7_Category Summary by LOB" xfId="26993"/>
    <cellStyle name="Normal 3 4 7 3 8" xfId="26994"/>
    <cellStyle name="Normal 3 4 7 3 8 2" xfId="26995"/>
    <cellStyle name="Normal 3 4 7 3 8_Category Summary by LOB" xfId="26996"/>
    <cellStyle name="Normal 3 4 7 3 9" xfId="26997"/>
    <cellStyle name="Normal 3 4 7 3_Category Summary by LOB" xfId="26998"/>
    <cellStyle name="Normal 3 4 7 4" xfId="26999"/>
    <cellStyle name="Normal 3 4 7 4 2" xfId="27000"/>
    <cellStyle name="Normal 3 4 7 4_Category Summary by LOB" xfId="27001"/>
    <cellStyle name="Normal 3 4 7 5" xfId="27002"/>
    <cellStyle name="Normal 3 4 7 5 2" xfId="27003"/>
    <cellStyle name="Normal 3 4 7 5_Category Summary by LOB" xfId="27004"/>
    <cellStyle name="Normal 3 4 7 6" xfId="27005"/>
    <cellStyle name="Normal 3 4 7 6 2" xfId="27006"/>
    <cellStyle name="Normal 3 4 7 6_Category Summary by LOB" xfId="27007"/>
    <cellStyle name="Normal 3 4 7 7" xfId="27008"/>
    <cellStyle name="Normal 3 4 7 7 2" xfId="27009"/>
    <cellStyle name="Normal 3 4 7 7_Category Summary by LOB" xfId="27010"/>
    <cellStyle name="Normal 3 4 7 8" xfId="27011"/>
    <cellStyle name="Normal 3 4 7 8 2" xfId="27012"/>
    <cellStyle name="Normal 3 4 7 8_Category Summary by LOB" xfId="27013"/>
    <cellStyle name="Normal 3 4 7 9" xfId="27014"/>
    <cellStyle name="Normal 3 4 7 9 2" xfId="27015"/>
    <cellStyle name="Normal 3 4 7 9_Category Summary by LOB" xfId="27016"/>
    <cellStyle name="Normal 3 4 7_Category Summary by LOB" xfId="27017"/>
    <cellStyle name="Normal 3 4 8" xfId="27018"/>
    <cellStyle name="Normal 3 4 8 10" xfId="27019"/>
    <cellStyle name="Normal 3 4 8 10 2" xfId="27020"/>
    <cellStyle name="Normal 3 4 8 10_Category Summary by LOB" xfId="27021"/>
    <cellStyle name="Normal 3 4 8 11" xfId="27022"/>
    <cellStyle name="Normal 3 4 8 2" xfId="27023"/>
    <cellStyle name="Normal 3 4 8 2 2" xfId="27024"/>
    <cellStyle name="Normal 3 4 8 2 2 2" xfId="27025"/>
    <cellStyle name="Normal 3 4 8 2 2_Category Summary by LOB" xfId="27026"/>
    <cellStyle name="Normal 3 4 8 2 3" xfId="27027"/>
    <cellStyle name="Normal 3 4 8 2 3 2" xfId="27028"/>
    <cellStyle name="Normal 3 4 8 2 3_Category Summary by LOB" xfId="27029"/>
    <cellStyle name="Normal 3 4 8 2 4" xfId="27030"/>
    <cellStyle name="Normal 3 4 8 2 4 2" xfId="27031"/>
    <cellStyle name="Normal 3 4 8 2 4_Category Summary by LOB" xfId="27032"/>
    <cellStyle name="Normal 3 4 8 2 5" xfId="27033"/>
    <cellStyle name="Normal 3 4 8 2 5 2" xfId="27034"/>
    <cellStyle name="Normal 3 4 8 2 5_Category Summary by LOB" xfId="27035"/>
    <cellStyle name="Normal 3 4 8 2 6" xfId="27036"/>
    <cellStyle name="Normal 3 4 8 2 6 2" xfId="27037"/>
    <cellStyle name="Normal 3 4 8 2 6_Category Summary by LOB" xfId="27038"/>
    <cellStyle name="Normal 3 4 8 2 7" xfId="27039"/>
    <cellStyle name="Normal 3 4 8 2 7 2" xfId="27040"/>
    <cellStyle name="Normal 3 4 8 2 7_Category Summary by LOB" xfId="27041"/>
    <cellStyle name="Normal 3 4 8 2 8" xfId="27042"/>
    <cellStyle name="Normal 3 4 8 2 8 2" xfId="27043"/>
    <cellStyle name="Normal 3 4 8 2 8_Category Summary by LOB" xfId="27044"/>
    <cellStyle name="Normal 3 4 8 2 9" xfId="27045"/>
    <cellStyle name="Normal 3 4 8 2_Category Summary by LOB" xfId="27046"/>
    <cellStyle name="Normal 3 4 8 3" xfId="27047"/>
    <cellStyle name="Normal 3 4 8 3 2" xfId="27048"/>
    <cellStyle name="Normal 3 4 8 3 2 2" xfId="27049"/>
    <cellStyle name="Normal 3 4 8 3 2_Category Summary by LOB" xfId="27050"/>
    <cellStyle name="Normal 3 4 8 3 3" xfId="27051"/>
    <cellStyle name="Normal 3 4 8 3 3 2" xfId="27052"/>
    <cellStyle name="Normal 3 4 8 3 3_Category Summary by LOB" xfId="27053"/>
    <cellStyle name="Normal 3 4 8 3 4" xfId="27054"/>
    <cellStyle name="Normal 3 4 8 3 4 2" xfId="27055"/>
    <cellStyle name="Normal 3 4 8 3 4_Category Summary by LOB" xfId="27056"/>
    <cellStyle name="Normal 3 4 8 3 5" xfId="27057"/>
    <cellStyle name="Normal 3 4 8 3 5 2" xfId="27058"/>
    <cellStyle name="Normal 3 4 8 3 5_Category Summary by LOB" xfId="27059"/>
    <cellStyle name="Normal 3 4 8 3 6" xfId="27060"/>
    <cellStyle name="Normal 3 4 8 3 6 2" xfId="27061"/>
    <cellStyle name="Normal 3 4 8 3 6_Category Summary by LOB" xfId="27062"/>
    <cellStyle name="Normal 3 4 8 3 7" xfId="27063"/>
    <cellStyle name="Normal 3 4 8 3 7 2" xfId="27064"/>
    <cellStyle name="Normal 3 4 8 3 7_Category Summary by LOB" xfId="27065"/>
    <cellStyle name="Normal 3 4 8 3 8" xfId="27066"/>
    <cellStyle name="Normal 3 4 8 3 8 2" xfId="27067"/>
    <cellStyle name="Normal 3 4 8 3 8_Category Summary by LOB" xfId="27068"/>
    <cellStyle name="Normal 3 4 8 3 9" xfId="27069"/>
    <cellStyle name="Normal 3 4 8 3_Category Summary by LOB" xfId="27070"/>
    <cellStyle name="Normal 3 4 8 4" xfId="27071"/>
    <cellStyle name="Normal 3 4 8 4 2" xfId="27072"/>
    <cellStyle name="Normal 3 4 8 4_Category Summary by LOB" xfId="27073"/>
    <cellStyle name="Normal 3 4 8 5" xfId="27074"/>
    <cellStyle name="Normal 3 4 8 5 2" xfId="27075"/>
    <cellStyle name="Normal 3 4 8 5_Category Summary by LOB" xfId="27076"/>
    <cellStyle name="Normal 3 4 8 6" xfId="27077"/>
    <cellStyle name="Normal 3 4 8 6 2" xfId="27078"/>
    <cellStyle name="Normal 3 4 8 6_Category Summary by LOB" xfId="27079"/>
    <cellStyle name="Normal 3 4 8 7" xfId="27080"/>
    <cellStyle name="Normal 3 4 8 7 2" xfId="27081"/>
    <cellStyle name="Normal 3 4 8 7_Category Summary by LOB" xfId="27082"/>
    <cellStyle name="Normal 3 4 8 8" xfId="27083"/>
    <cellStyle name="Normal 3 4 8 8 2" xfId="27084"/>
    <cellStyle name="Normal 3 4 8 8_Category Summary by LOB" xfId="27085"/>
    <cellStyle name="Normal 3 4 8 9" xfId="27086"/>
    <cellStyle name="Normal 3 4 8 9 2" xfId="27087"/>
    <cellStyle name="Normal 3 4 8 9_Category Summary by LOB" xfId="27088"/>
    <cellStyle name="Normal 3 4 8_Category Summary by LOB" xfId="27089"/>
    <cellStyle name="Normal 3 4 9" xfId="27090"/>
    <cellStyle name="Normal 3 4 9 10" xfId="27091"/>
    <cellStyle name="Normal 3 4 9 10 2" xfId="27092"/>
    <cellStyle name="Normal 3 4 9 10_Category Summary by LOB" xfId="27093"/>
    <cellStyle name="Normal 3 4 9 11" xfId="27094"/>
    <cellStyle name="Normal 3 4 9 2" xfId="27095"/>
    <cellStyle name="Normal 3 4 9 2 2" xfId="27096"/>
    <cellStyle name="Normal 3 4 9 2 2 2" xfId="27097"/>
    <cellStyle name="Normal 3 4 9 2 2_Category Summary by LOB" xfId="27098"/>
    <cellStyle name="Normal 3 4 9 2 3" xfId="27099"/>
    <cellStyle name="Normal 3 4 9 2 3 2" xfId="27100"/>
    <cellStyle name="Normal 3 4 9 2 3_Category Summary by LOB" xfId="27101"/>
    <cellStyle name="Normal 3 4 9 2 4" xfId="27102"/>
    <cellStyle name="Normal 3 4 9 2 4 2" xfId="27103"/>
    <cellStyle name="Normal 3 4 9 2 4_Category Summary by LOB" xfId="27104"/>
    <cellStyle name="Normal 3 4 9 2 5" xfId="27105"/>
    <cellStyle name="Normal 3 4 9 2 5 2" xfId="27106"/>
    <cellStyle name="Normal 3 4 9 2 5_Category Summary by LOB" xfId="27107"/>
    <cellStyle name="Normal 3 4 9 2 6" xfId="27108"/>
    <cellStyle name="Normal 3 4 9 2 6 2" xfId="27109"/>
    <cellStyle name="Normal 3 4 9 2 6_Category Summary by LOB" xfId="27110"/>
    <cellStyle name="Normal 3 4 9 2 7" xfId="27111"/>
    <cellStyle name="Normal 3 4 9 2 7 2" xfId="27112"/>
    <cellStyle name="Normal 3 4 9 2 7_Category Summary by LOB" xfId="27113"/>
    <cellStyle name="Normal 3 4 9 2 8" xfId="27114"/>
    <cellStyle name="Normal 3 4 9 2 8 2" xfId="27115"/>
    <cellStyle name="Normal 3 4 9 2 8_Category Summary by LOB" xfId="27116"/>
    <cellStyle name="Normal 3 4 9 2 9" xfId="27117"/>
    <cellStyle name="Normal 3 4 9 2_Category Summary by LOB" xfId="27118"/>
    <cellStyle name="Normal 3 4 9 3" xfId="27119"/>
    <cellStyle name="Normal 3 4 9 3 2" xfId="27120"/>
    <cellStyle name="Normal 3 4 9 3 2 2" xfId="27121"/>
    <cellStyle name="Normal 3 4 9 3 2_Category Summary by LOB" xfId="27122"/>
    <cellStyle name="Normal 3 4 9 3 3" xfId="27123"/>
    <cellStyle name="Normal 3 4 9 3 3 2" xfId="27124"/>
    <cellStyle name="Normal 3 4 9 3 3_Category Summary by LOB" xfId="27125"/>
    <cellStyle name="Normal 3 4 9 3 4" xfId="27126"/>
    <cellStyle name="Normal 3 4 9 3 4 2" xfId="27127"/>
    <cellStyle name="Normal 3 4 9 3 4_Category Summary by LOB" xfId="27128"/>
    <cellStyle name="Normal 3 4 9 3 5" xfId="27129"/>
    <cellStyle name="Normal 3 4 9 3 5 2" xfId="27130"/>
    <cellStyle name="Normal 3 4 9 3 5_Category Summary by LOB" xfId="27131"/>
    <cellStyle name="Normal 3 4 9 3 6" xfId="27132"/>
    <cellStyle name="Normal 3 4 9 3 6 2" xfId="27133"/>
    <cellStyle name="Normal 3 4 9 3 6_Category Summary by LOB" xfId="27134"/>
    <cellStyle name="Normal 3 4 9 3 7" xfId="27135"/>
    <cellStyle name="Normal 3 4 9 3 7 2" xfId="27136"/>
    <cellStyle name="Normal 3 4 9 3 7_Category Summary by LOB" xfId="27137"/>
    <cellStyle name="Normal 3 4 9 3 8" xfId="27138"/>
    <cellStyle name="Normal 3 4 9 3 8 2" xfId="27139"/>
    <cellStyle name="Normal 3 4 9 3 8_Category Summary by LOB" xfId="27140"/>
    <cellStyle name="Normal 3 4 9 3 9" xfId="27141"/>
    <cellStyle name="Normal 3 4 9 3_Category Summary by LOB" xfId="27142"/>
    <cellStyle name="Normal 3 4 9 4" xfId="27143"/>
    <cellStyle name="Normal 3 4 9 4 2" xfId="27144"/>
    <cellStyle name="Normal 3 4 9 4_Category Summary by LOB" xfId="27145"/>
    <cellStyle name="Normal 3 4 9 5" xfId="27146"/>
    <cellStyle name="Normal 3 4 9 5 2" xfId="27147"/>
    <cellStyle name="Normal 3 4 9 5_Category Summary by LOB" xfId="27148"/>
    <cellStyle name="Normal 3 4 9 6" xfId="27149"/>
    <cellStyle name="Normal 3 4 9 6 2" xfId="27150"/>
    <cellStyle name="Normal 3 4 9 6_Category Summary by LOB" xfId="27151"/>
    <cellStyle name="Normal 3 4 9 7" xfId="27152"/>
    <cellStyle name="Normal 3 4 9 7 2" xfId="27153"/>
    <cellStyle name="Normal 3 4 9 7_Category Summary by LOB" xfId="27154"/>
    <cellStyle name="Normal 3 4 9 8" xfId="27155"/>
    <cellStyle name="Normal 3 4 9 8 2" xfId="27156"/>
    <cellStyle name="Normal 3 4 9 8_Category Summary by LOB" xfId="27157"/>
    <cellStyle name="Normal 3 4 9 9" xfId="27158"/>
    <cellStyle name="Normal 3 4 9 9 2" xfId="27159"/>
    <cellStyle name="Normal 3 4 9 9_Category Summary by LOB" xfId="27160"/>
    <cellStyle name="Normal 3 4 9_Category Summary by LOB" xfId="27161"/>
    <cellStyle name="Normal 3 4_Category Summary by LOB" xfId="27162"/>
    <cellStyle name="Normal 3 40" xfId="27163"/>
    <cellStyle name="Normal 3 40 2" xfId="27164"/>
    <cellStyle name="Normal 3 40 2 2" xfId="27165"/>
    <cellStyle name="Normal 3 40 2_Category Summary by LOB" xfId="27166"/>
    <cellStyle name="Normal 3 40 3" xfId="27167"/>
    <cellStyle name="Normal 3 40 3 2" xfId="27168"/>
    <cellStyle name="Normal 3 40 3_Category Summary by LOB" xfId="27169"/>
    <cellStyle name="Normal 3 40 4" xfId="27170"/>
    <cellStyle name="Normal 3 40 4 2" xfId="27171"/>
    <cellStyle name="Normal 3 40 4_Category Summary by LOB" xfId="27172"/>
    <cellStyle name="Normal 3 40 5" xfId="27173"/>
    <cellStyle name="Normal 3 40 5 2" xfId="27174"/>
    <cellStyle name="Normal 3 40 5_Category Summary by LOB" xfId="27175"/>
    <cellStyle name="Normal 3 40 6" xfId="27176"/>
    <cellStyle name="Normal 3 40 6 2" xfId="27177"/>
    <cellStyle name="Normal 3 40 6_Category Summary by LOB" xfId="27178"/>
    <cellStyle name="Normal 3 40 7" xfId="27179"/>
    <cellStyle name="Normal 3 40 7 2" xfId="27180"/>
    <cellStyle name="Normal 3 40 7_Category Summary by LOB" xfId="27181"/>
    <cellStyle name="Normal 3 40 8" xfId="27182"/>
    <cellStyle name="Normal 3 40 8 2" xfId="27183"/>
    <cellStyle name="Normal 3 40 8_Category Summary by LOB" xfId="27184"/>
    <cellStyle name="Normal 3 40 9" xfId="27185"/>
    <cellStyle name="Normal 3 40_Category Summary by LOB" xfId="27186"/>
    <cellStyle name="Normal 3 41" xfId="27187"/>
    <cellStyle name="Normal 3 41 2" xfId="27188"/>
    <cellStyle name="Normal 3 41 2 2" xfId="27189"/>
    <cellStyle name="Normal 3 41 2_Category Summary by LOB" xfId="27190"/>
    <cellStyle name="Normal 3 41 3" xfId="27191"/>
    <cellStyle name="Normal 3 41 3 2" xfId="27192"/>
    <cellStyle name="Normal 3 41 3_Category Summary by LOB" xfId="27193"/>
    <cellStyle name="Normal 3 41 4" xfId="27194"/>
    <cellStyle name="Normal 3 41 4 2" xfId="27195"/>
    <cellStyle name="Normal 3 41 4_Category Summary by LOB" xfId="27196"/>
    <cellStyle name="Normal 3 41 5" xfId="27197"/>
    <cellStyle name="Normal 3 41 5 2" xfId="27198"/>
    <cellStyle name="Normal 3 41 5_Category Summary by LOB" xfId="27199"/>
    <cellStyle name="Normal 3 41 6" xfId="27200"/>
    <cellStyle name="Normal 3 41 6 2" xfId="27201"/>
    <cellStyle name="Normal 3 41 6_Category Summary by LOB" xfId="27202"/>
    <cellStyle name="Normal 3 41 7" xfId="27203"/>
    <cellStyle name="Normal 3 41 7 2" xfId="27204"/>
    <cellStyle name="Normal 3 41 7_Category Summary by LOB" xfId="27205"/>
    <cellStyle name="Normal 3 41 8" xfId="27206"/>
    <cellStyle name="Normal 3 41 8 2" xfId="27207"/>
    <cellStyle name="Normal 3 41 8_Category Summary by LOB" xfId="27208"/>
    <cellStyle name="Normal 3 41 9" xfId="27209"/>
    <cellStyle name="Normal 3 41_Category Summary by LOB" xfId="27210"/>
    <cellStyle name="Normal 3 42" xfId="27211"/>
    <cellStyle name="Normal 3 42 2" xfId="27212"/>
    <cellStyle name="Normal 3 42 2 2" xfId="27213"/>
    <cellStyle name="Normal 3 42 2_Category Summary by LOB" xfId="27214"/>
    <cellStyle name="Normal 3 42 3" xfId="27215"/>
    <cellStyle name="Normal 3 42 3 2" xfId="27216"/>
    <cellStyle name="Normal 3 42 3_Category Summary by LOB" xfId="27217"/>
    <cellStyle name="Normal 3 42 4" xfId="27218"/>
    <cellStyle name="Normal 3 42 4 2" xfId="27219"/>
    <cellStyle name="Normal 3 42 4_Category Summary by LOB" xfId="27220"/>
    <cellStyle name="Normal 3 42 5" xfId="27221"/>
    <cellStyle name="Normal 3 42 5 2" xfId="27222"/>
    <cellStyle name="Normal 3 42 5_Category Summary by LOB" xfId="27223"/>
    <cellStyle name="Normal 3 42 6" xfId="27224"/>
    <cellStyle name="Normal 3 42 6 2" xfId="27225"/>
    <cellStyle name="Normal 3 42 6_Category Summary by LOB" xfId="27226"/>
    <cellStyle name="Normal 3 42 7" xfId="27227"/>
    <cellStyle name="Normal 3 42 7 2" xfId="27228"/>
    <cellStyle name="Normal 3 42 7_Category Summary by LOB" xfId="27229"/>
    <cellStyle name="Normal 3 42 8" xfId="27230"/>
    <cellStyle name="Normal 3 42 8 2" xfId="27231"/>
    <cellStyle name="Normal 3 42 8_Category Summary by LOB" xfId="27232"/>
    <cellStyle name="Normal 3 42 9" xfId="27233"/>
    <cellStyle name="Normal 3 42_Category Summary by LOB" xfId="27234"/>
    <cellStyle name="Normal 3 43" xfId="27235"/>
    <cellStyle name="Normal 3 43 2" xfId="27236"/>
    <cellStyle name="Normal 3 43_Category Summary by LOB" xfId="27237"/>
    <cellStyle name="Normal 3 44" xfId="27238"/>
    <cellStyle name="Normal 3 44 2" xfId="27239"/>
    <cellStyle name="Normal 3 44_Category Summary by LOB" xfId="27240"/>
    <cellStyle name="Normal 3 45" xfId="27241"/>
    <cellStyle name="Normal 3 46" xfId="27242"/>
    <cellStyle name="Normal 3 47" xfId="27243"/>
    <cellStyle name="Normal 3 48" xfId="27244"/>
    <cellStyle name="Normal 3 49" xfId="27245"/>
    <cellStyle name="Normal 3 49 2" xfId="27246"/>
    <cellStyle name="Normal 3 49_Category Summary by LOB" xfId="27247"/>
    <cellStyle name="Normal 3 5" xfId="27248"/>
    <cellStyle name="Normal 3 5 10" xfId="27249"/>
    <cellStyle name="Normal 3 5 10 10" xfId="27250"/>
    <cellStyle name="Normal 3 5 10 10 2" xfId="27251"/>
    <cellStyle name="Normal 3 5 10 10_Category Summary by LOB" xfId="27252"/>
    <cellStyle name="Normal 3 5 10 11" xfId="27253"/>
    <cellStyle name="Normal 3 5 10 2" xfId="27254"/>
    <cellStyle name="Normal 3 5 10 2 2" xfId="27255"/>
    <cellStyle name="Normal 3 5 10 2 2 2" xfId="27256"/>
    <cellStyle name="Normal 3 5 10 2 2_Category Summary by LOB" xfId="27257"/>
    <cellStyle name="Normal 3 5 10 2 3" xfId="27258"/>
    <cellStyle name="Normal 3 5 10 2 3 2" xfId="27259"/>
    <cellStyle name="Normal 3 5 10 2 3_Category Summary by LOB" xfId="27260"/>
    <cellStyle name="Normal 3 5 10 2 4" xfId="27261"/>
    <cellStyle name="Normal 3 5 10 2 4 2" xfId="27262"/>
    <cellStyle name="Normal 3 5 10 2 4_Category Summary by LOB" xfId="27263"/>
    <cellStyle name="Normal 3 5 10 2 5" xfId="27264"/>
    <cellStyle name="Normal 3 5 10 2 5 2" xfId="27265"/>
    <cellStyle name="Normal 3 5 10 2 5_Category Summary by LOB" xfId="27266"/>
    <cellStyle name="Normal 3 5 10 2 6" xfId="27267"/>
    <cellStyle name="Normal 3 5 10 2 6 2" xfId="27268"/>
    <cellStyle name="Normal 3 5 10 2 6_Category Summary by LOB" xfId="27269"/>
    <cellStyle name="Normal 3 5 10 2 7" xfId="27270"/>
    <cellStyle name="Normal 3 5 10 2 7 2" xfId="27271"/>
    <cellStyle name="Normal 3 5 10 2 7_Category Summary by LOB" xfId="27272"/>
    <cellStyle name="Normal 3 5 10 2 8" xfId="27273"/>
    <cellStyle name="Normal 3 5 10 2 8 2" xfId="27274"/>
    <cellStyle name="Normal 3 5 10 2 8_Category Summary by LOB" xfId="27275"/>
    <cellStyle name="Normal 3 5 10 2 9" xfId="27276"/>
    <cellStyle name="Normal 3 5 10 2_Category Summary by LOB" xfId="27277"/>
    <cellStyle name="Normal 3 5 10 3" xfId="27278"/>
    <cellStyle name="Normal 3 5 10 3 2" xfId="27279"/>
    <cellStyle name="Normal 3 5 10 3 2 2" xfId="27280"/>
    <cellStyle name="Normal 3 5 10 3 2_Category Summary by LOB" xfId="27281"/>
    <cellStyle name="Normal 3 5 10 3 3" xfId="27282"/>
    <cellStyle name="Normal 3 5 10 3 3 2" xfId="27283"/>
    <cellStyle name="Normal 3 5 10 3 3_Category Summary by LOB" xfId="27284"/>
    <cellStyle name="Normal 3 5 10 3 4" xfId="27285"/>
    <cellStyle name="Normal 3 5 10 3 4 2" xfId="27286"/>
    <cellStyle name="Normal 3 5 10 3 4_Category Summary by LOB" xfId="27287"/>
    <cellStyle name="Normal 3 5 10 3 5" xfId="27288"/>
    <cellStyle name="Normal 3 5 10 3 5 2" xfId="27289"/>
    <cellStyle name="Normal 3 5 10 3 5_Category Summary by LOB" xfId="27290"/>
    <cellStyle name="Normal 3 5 10 3 6" xfId="27291"/>
    <cellStyle name="Normal 3 5 10 3 6 2" xfId="27292"/>
    <cellStyle name="Normal 3 5 10 3 6_Category Summary by LOB" xfId="27293"/>
    <cellStyle name="Normal 3 5 10 3 7" xfId="27294"/>
    <cellStyle name="Normal 3 5 10 3 7 2" xfId="27295"/>
    <cellStyle name="Normal 3 5 10 3 7_Category Summary by LOB" xfId="27296"/>
    <cellStyle name="Normal 3 5 10 3 8" xfId="27297"/>
    <cellStyle name="Normal 3 5 10 3 8 2" xfId="27298"/>
    <cellStyle name="Normal 3 5 10 3 8_Category Summary by LOB" xfId="27299"/>
    <cellStyle name="Normal 3 5 10 3 9" xfId="27300"/>
    <cellStyle name="Normal 3 5 10 3_Category Summary by LOB" xfId="27301"/>
    <cellStyle name="Normal 3 5 10 4" xfId="27302"/>
    <cellStyle name="Normal 3 5 10 4 2" xfId="27303"/>
    <cellStyle name="Normal 3 5 10 4_Category Summary by LOB" xfId="27304"/>
    <cellStyle name="Normal 3 5 10 5" xfId="27305"/>
    <cellStyle name="Normal 3 5 10 5 2" xfId="27306"/>
    <cellStyle name="Normal 3 5 10 5_Category Summary by LOB" xfId="27307"/>
    <cellStyle name="Normal 3 5 10 6" xfId="27308"/>
    <cellStyle name="Normal 3 5 10 6 2" xfId="27309"/>
    <cellStyle name="Normal 3 5 10 6_Category Summary by LOB" xfId="27310"/>
    <cellStyle name="Normal 3 5 10 7" xfId="27311"/>
    <cellStyle name="Normal 3 5 10 7 2" xfId="27312"/>
    <cellStyle name="Normal 3 5 10 7_Category Summary by LOB" xfId="27313"/>
    <cellStyle name="Normal 3 5 10 8" xfId="27314"/>
    <cellStyle name="Normal 3 5 10 8 2" xfId="27315"/>
    <cellStyle name="Normal 3 5 10 8_Category Summary by LOB" xfId="27316"/>
    <cellStyle name="Normal 3 5 10 9" xfId="27317"/>
    <cellStyle name="Normal 3 5 10 9 2" xfId="27318"/>
    <cellStyle name="Normal 3 5 10 9_Category Summary by LOB" xfId="27319"/>
    <cellStyle name="Normal 3 5 10_Category Summary by LOB" xfId="27320"/>
    <cellStyle name="Normal 3 5 11" xfId="27321"/>
    <cellStyle name="Normal 3 5 11 10" xfId="27322"/>
    <cellStyle name="Normal 3 5 11 10 2" xfId="27323"/>
    <cellStyle name="Normal 3 5 11 10_Category Summary by LOB" xfId="27324"/>
    <cellStyle name="Normal 3 5 11 11" xfId="27325"/>
    <cellStyle name="Normal 3 5 11 2" xfId="27326"/>
    <cellStyle name="Normal 3 5 11 2 2" xfId="27327"/>
    <cellStyle name="Normal 3 5 11 2 2 2" xfId="27328"/>
    <cellStyle name="Normal 3 5 11 2 2_Category Summary by LOB" xfId="27329"/>
    <cellStyle name="Normal 3 5 11 2 3" xfId="27330"/>
    <cellStyle name="Normal 3 5 11 2 3 2" xfId="27331"/>
    <cellStyle name="Normal 3 5 11 2 3_Category Summary by LOB" xfId="27332"/>
    <cellStyle name="Normal 3 5 11 2 4" xfId="27333"/>
    <cellStyle name="Normal 3 5 11 2 4 2" xfId="27334"/>
    <cellStyle name="Normal 3 5 11 2 4_Category Summary by LOB" xfId="27335"/>
    <cellStyle name="Normal 3 5 11 2 5" xfId="27336"/>
    <cellStyle name="Normal 3 5 11 2 5 2" xfId="27337"/>
    <cellStyle name="Normal 3 5 11 2 5_Category Summary by LOB" xfId="27338"/>
    <cellStyle name="Normal 3 5 11 2 6" xfId="27339"/>
    <cellStyle name="Normal 3 5 11 2 6 2" xfId="27340"/>
    <cellStyle name="Normal 3 5 11 2 6_Category Summary by LOB" xfId="27341"/>
    <cellStyle name="Normal 3 5 11 2 7" xfId="27342"/>
    <cellStyle name="Normal 3 5 11 2 7 2" xfId="27343"/>
    <cellStyle name="Normal 3 5 11 2 7_Category Summary by LOB" xfId="27344"/>
    <cellStyle name="Normal 3 5 11 2 8" xfId="27345"/>
    <cellStyle name="Normal 3 5 11 2 8 2" xfId="27346"/>
    <cellStyle name="Normal 3 5 11 2 8_Category Summary by LOB" xfId="27347"/>
    <cellStyle name="Normal 3 5 11 2 9" xfId="27348"/>
    <cellStyle name="Normal 3 5 11 2_Category Summary by LOB" xfId="27349"/>
    <cellStyle name="Normal 3 5 11 3" xfId="27350"/>
    <cellStyle name="Normal 3 5 11 3 2" xfId="27351"/>
    <cellStyle name="Normal 3 5 11 3 2 2" xfId="27352"/>
    <cellStyle name="Normal 3 5 11 3 2_Category Summary by LOB" xfId="27353"/>
    <cellStyle name="Normal 3 5 11 3 3" xfId="27354"/>
    <cellStyle name="Normal 3 5 11 3 3 2" xfId="27355"/>
    <cellStyle name="Normal 3 5 11 3 3_Category Summary by LOB" xfId="27356"/>
    <cellStyle name="Normal 3 5 11 3 4" xfId="27357"/>
    <cellStyle name="Normal 3 5 11 3 4 2" xfId="27358"/>
    <cellStyle name="Normal 3 5 11 3 4_Category Summary by LOB" xfId="27359"/>
    <cellStyle name="Normal 3 5 11 3 5" xfId="27360"/>
    <cellStyle name="Normal 3 5 11 3 5 2" xfId="27361"/>
    <cellStyle name="Normal 3 5 11 3 5_Category Summary by LOB" xfId="27362"/>
    <cellStyle name="Normal 3 5 11 3 6" xfId="27363"/>
    <cellStyle name="Normal 3 5 11 3 6 2" xfId="27364"/>
    <cellStyle name="Normal 3 5 11 3 6_Category Summary by LOB" xfId="27365"/>
    <cellStyle name="Normal 3 5 11 3 7" xfId="27366"/>
    <cellStyle name="Normal 3 5 11 3 7 2" xfId="27367"/>
    <cellStyle name="Normal 3 5 11 3 7_Category Summary by LOB" xfId="27368"/>
    <cellStyle name="Normal 3 5 11 3 8" xfId="27369"/>
    <cellStyle name="Normal 3 5 11 3 8 2" xfId="27370"/>
    <cellStyle name="Normal 3 5 11 3 8_Category Summary by LOB" xfId="27371"/>
    <cellStyle name="Normal 3 5 11 3 9" xfId="27372"/>
    <cellStyle name="Normal 3 5 11 3_Category Summary by LOB" xfId="27373"/>
    <cellStyle name="Normal 3 5 11 4" xfId="27374"/>
    <cellStyle name="Normal 3 5 11 4 2" xfId="27375"/>
    <cellStyle name="Normal 3 5 11 4_Category Summary by LOB" xfId="27376"/>
    <cellStyle name="Normal 3 5 11 5" xfId="27377"/>
    <cellStyle name="Normal 3 5 11 5 2" xfId="27378"/>
    <cellStyle name="Normal 3 5 11 5_Category Summary by LOB" xfId="27379"/>
    <cellStyle name="Normal 3 5 11 6" xfId="27380"/>
    <cellStyle name="Normal 3 5 11 6 2" xfId="27381"/>
    <cellStyle name="Normal 3 5 11 6_Category Summary by LOB" xfId="27382"/>
    <cellStyle name="Normal 3 5 11 7" xfId="27383"/>
    <cellStyle name="Normal 3 5 11 7 2" xfId="27384"/>
    <cellStyle name="Normal 3 5 11 7_Category Summary by LOB" xfId="27385"/>
    <cellStyle name="Normal 3 5 11 8" xfId="27386"/>
    <cellStyle name="Normal 3 5 11 8 2" xfId="27387"/>
    <cellStyle name="Normal 3 5 11 8_Category Summary by LOB" xfId="27388"/>
    <cellStyle name="Normal 3 5 11 9" xfId="27389"/>
    <cellStyle name="Normal 3 5 11 9 2" xfId="27390"/>
    <cellStyle name="Normal 3 5 11 9_Category Summary by LOB" xfId="27391"/>
    <cellStyle name="Normal 3 5 11_Category Summary by LOB" xfId="27392"/>
    <cellStyle name="Normal 3 5 12" xfId="27393"/>
    <cellStyle name="Normal 3 5 12 10" xfId="27394"/>
    <cellStyle name="Normal 3 5 12 10 2" xfId="27395"/>
    <cellStyle name="Normal 3 5 12 10_Category Summary by LOB" xfId="27396"/>
    <cellStyle name="Normal 3 5 12 11" xfId="27397"/>
    <cellStyle name="Normal 3 5 12 2" xfId="27398"/>
    <cellStyle name="Normal 3 5 12 2 2" xfId="27399"/>
    <cellStyle name="Normal 3 5 12 2 2 2" xfId="27400"/>
    <cellStyle name="Normal 3 5 12 2 2_Category Summary by LOB" xfId="27401"/>
    <cellStyle name="Normal 3 5 12 2 3" xfId="27402"/>
    <cellStyle name="Normal 3 5 12 2 3 2" xfId="27403"/>
    <cellStyle name="Normal 3 5 12 2 3_Category Summary by LOB" xfId="27404"/>
    <cellStyle name="Normal 3 5 12 2 4" xfId="27405"/>
    <cellStyle name="Normal 3 5 12 2 4 2" xfId="27406"/>
    <cellStyle name="Normal 3 5 12 2 4_Category Summary by LOB" xfId="27407"/>
    <cellStyle name="Normal 3 5 12 2 5" xfId="27408"/>
    <cellStyle name="Normal 3 5 12 2 5 2" xfId="27409"/>
    <cellStyle name="Normal 3 5 12 2 5_Category Summary by LOB" xfId="27410"/>
    <cellStyle name="Normal 3 5 12 2 6" xfId="27411"/>
    <cellStyle name="Normal 3 5 12 2 6 2" xfId="27412"/>
    <cellStyle name="Normal 3 5 12 2 6_Category Summary by LOB" xfId="27413"/>
    <cellStyle name="Normal 3 5 12 2 7" xfId="27414"/>
    <cellStyle name="Normal 3 5 12 2 7 2" xfId="27415"/>
    <cellStyle name="Normal 3 5 12 2 7_Category Summary by LOB" xfId="27416"/>
    <cellStyle name="Normal 3 5 12 2 8" xfId="27417"/>
    <cellStyle name="Normal 3 5 12 2 8 2" xfId="27418"/>
    <cellStyle name="Normal 3 5 12 2 8_Category Summary by LOB" xfId="27419"/>
    <cellStyle name="Normal 3 5 12 2 9" xfId="27420"/>
    <cellStyle name="Normal 3 5 12 2_Category Summary by LOB" xfId="27421"/>
    <cellStyle name="Normal 3 5 12 3" xfId="27422"/>
    <cellStyle name="Normal 3 5 12 3 2" xfId="27423"/>
    <cellStyle name="Normal 3 5 12 3 2 2" xfId="27424"/>
    <cellStyle name="Normal 3 5 12 3 2_Category Summary by LOB" xfId="27425"/>
    <cellStyle name="Normal 3 5 12 3 3" xfId="27426"/>
    <cellStyle name="Normal 3 5 12 3 3 2" xfId="27427"/>
    <cellStyle name="Normal 3 5 12 3 3_Category Summary by LOB" xfId="27428"/>
    <cellStyle name="Normal 3 5 12 3 4" xfId="27429"/>
    <cellStyle name="Normal 3 5 12 3 4 2" xfId="27430"/>
    <cellStyle name="Normal 3 5 12 3 4_Category Summary by LOB" xfId="27431"/>
    <cellStyle name="Normal 3 5 12 3 5" xfId="27432"/>
    <cellStyle name="Normal 3 5 12 3 5 2" xfId="27433"/>
    <cellStyle name="Normal 3 5 12 3 5_Category Summary by LOB" xfId="27434"/>
    <cellStyle name="Normal 3 5 12 3 6" xfId="27435"/>
    <cellStyle name="Normal 3 5 12 3 6 2" xfId="27436"/>
    <cellStyle name="Normal 3 5 12 3 6_Category Summary by LOB" xfId="27437"/>
    <cellStyle name="Normal 3 5 12 3 7" xfId="27438"/>
    <cellStyle name="Normal 3 5 12 3 7 2" xfId="27439"/>
    <cellStyle name="Normal 3 5 12 3 7_Category Summary by LOB" xfId="27440"/>
    <cellStyle name="Normal 3 5 12 3 8" xfId="27441"/>
    <cellStyle name="Normal 3 5 12 3 8 2" xfId="27442"/>
    <cellStyle name="Normal 3 5 12 3 8_Category Summary by LOB" xfId="27443"/>
    <cellStyle name="Normal 3 5 12 3 9" xfId="27444"/>
    <cellStyle name="Normal 3 5 12 3_Category Summary by LOB" xfId="27445"/>
    <cellStyle name="Normal 3 5 12 4" xfId="27446"/>
    <cellStyle name="Normal 3 5 12 4 2" xfId="27447"/>
    <cellStyle name="Normal 3 5 12 4_Category Summary by LOB" xfId="27448"/>
    <cellStyle name="Normal 3 5 12 5" xfId="27449"/>
    <cellStyle name="Normal 3 5 12 5 2" xfId="27450"/>
    <cellStyle name="Normal 3 5 12 5_Category Summary by LOB" xfId="27451"/>
    <cellStyle name="Normal 3 5 12 6" xfId="27452"/>
    <cellStyle name="Normal 3 5 12 6 2" xfId="27453"/>
    <cellStyle name="Normal 3 5 12 6_Category Summary by LOB" xfId="27454"/>
    <cellStyle name="Normal 3 5 12 7" xfId="27455"/>
    <cellStyle name="Normal 3 5 12 7 2" xfId="27456"/>
    <cellStyle name="Normal 3 5 12 7_Category Summary by LOB" xfId="27457"/>
    <cellStyle name="Normal 3 5 12 8" xfId="27458"/>
    <cellStyle name="Normal 3 5 12 8 2" xfId="27459"/>
    <cellStyle name="Normal 3 5 12 8_Category Summary by LOB" xfId="27460"/>
    <cellStyle name="Normal 3 5 12 9" xfId="27461"/>
    <cellStyle name="Normal 3 5 12 9 2" xfId="27462"/>
    <cellStyle name="Normal 3 5 12 9_Category Summary by LOB" xfId="27463"/>
    <cellStyle name="Normal 3 5 12_Category Summary by LOB" xfId="27464"/>
    <cellStyle name="Normal 3 5 13" xfId="27465"/>
    <cellStyle name="Normal 3 5 13 10" xfId="27466"/>
    <cellStyle name="Normal 3 5 13 10 2" xfId="27467"/>
    <cellStyle name="Normal 3 5 13 10_Category Summary by LOB" xfId="27468"/>
    <cellStyle name="Normal 3 5 13 11" xfId="27469"/>
    <cellStyle name="Normal 3 5 13 2" xfId="27470"/>
    <cellStyle name="Normal 3 5 13 2 2" xfId="27471"/>
    <cellStyle name="Normal 3 5 13 2 2 2" xfId="27472"/>
    <cellStyle name="Normal 3 5 13 2 2_Category Summary by LOB" xfId="27473"/>
    <cellStyle name="Normal 3 5 13 2 3" xfId="27474"/>
    <cellStyle name="Normal 3 5 13 2 3 2" xfId="27475"/>
    <cellStyle name="Normal 3 5 13 2 3_Category Summary by LOB" xfId="27476"/>
    <cellStyle name="Normal 3 5 13 2 4" xfId="27477"/>
    <cellStyle name="Normal 3 5 13 2 4 2" xfId="27478"/>
    <cellStyle name="Normal 3 5 13 2 4_Category Summary by LOB" xfId="27479"/>
    <cellStyle name="Normal 3 5 13 2 5" xfId="27480"/>
    <cellStyle name="Normal 3 5 13 2 5 2" xfId="27481"/>
    <cellStyle name="Normal 3 5 13 2 5_Category Summary by LOB" xfId="27482"/>
    <cellStyle name="Normal 3 5 13 2 6" xfId="27483"/>
    <cellStyle name="Normal 3 5 13 2 6 2" xfId="27484"/>
    <cellStyle name="Normal 3 5 13 2 6_Category Summary by LOB" xfId="27485"/>
    <cellStyle name="Normal 3 5 13 2 7" xfId="27486"/>
    <cellStyle name="Normal 3 5 13 2 7 2" xfId="27487"/>
    <cellStyle name="Normal 3 5 13 2 7_Category Summary by LOB" xfId="27488"/>
    <cellStyle name="Normal 3 5 13 2 8" xfId="27489"/>
    <cellStyle name="Normal 3 5 13 2 8 2" xfId="27490"/>
    <cellStyle name="Normal 3 5 13 2 8_Category Summary by LOB" xfId="27491"/>
    <cellStyle name="Normal 3 5 13 2 9" xfId="27492"/>
    <cellStyle name="Normal 3 5 13 2_Category Summary by LOB" xfId="27493"/>
    <cellStyle name="Normal 3 5 13 3" xfId="27494"/>
    <cellStyle name="Normal 3 5 13 3 2" xfId="27495"/>
    <cellStyle name="Normal 3 5 13 3 2 2" xfId="27496"/>
    <cellStyle name="Normal 3 5 13 3 2_Category Summary by LOB" xfId="27497"/>
    <cellStyle name="Normal 3 5 13 3 3" xfId="27498"/>
    <cellStyle name="Normal 3 5 13 3 3 2" xfId="27499"/>
    <cellStyle name="Normal 3 5 13 3 3_Category Summary by LOB" xfId="27500"/>
    <cellStyle name="Normal 3 5 13 3 4" xfId="27501"/>
    <cellStyle name="Normal 3 5 13 3 4 2" xfId="27502"/>
    <cellStyle name="Normal 3 5 13 3 4_Category Summary by LOB" xfId="27503"/>
    <cellStyle name="Normal 3 5 13 3 5" xfId="27504"/>
    <cellStyle name="Normal 3 5 13 3 5 2" xfId="27505"/>
    <cellStyle name="Normal 3 5 13 3 5_Category Summary by LOB" xfId="27506"/>
    <cellStyle name="Normal 3 5 13 3 6" xfId="27507"/>
    <cellStyle name="Normal 3 5 13 3 6 2" xfId="27508"/>
    <cellStyle name="Normal 3 5 13 3 6_Category Summary by LOB" xfId="27509"/>
    <cellStyle name="Normal 3 5 13 3 7" xfId="27510"/>
    <cellStyle name="Normal 3 5 13 3 7 2" xfId="27511"/>
    <cellStyle name="Normal 3 5 13 3 7_Category Summary by LOB" xfId="27512"/>
    <cellStyle name="Normal 3 5 13 3 8" xfId="27513"/>
    <cellStyle name="Normal 3 5 13 3 8 2" xfId="27514"/>
    <cellStyle name="Normal 3 5 13 3 8_Category Summary by LOB" xfId="27515"/>
    <cellStyle name="Normal 3 5 13 3 9" xfId="27516"/>
    <cellStyle name="Normal 3 5 13 3_Category Summary by LOB" xfId="27517"/>
    <cellStyle name="Normal 3 5 13 4" xfId="27518"/>
    <cellStyle name="Normal 3 5 13 4 2" xfId="27519"/>
    <cellStyle name="Normal 3 5 13 4_Category Summary by LOB" xfId="27520"/>
    <cellStyle name="Normal 3 5 13 5" xfId="27521"/>
    <cellStyle name="Normal 3 5 13 5 2" xfId="27522"/>
    <cellStyle name="Normal 3 5 13 5_Category Summary by LOB" xfId="27523"/>
    <cellStyle name="Normal 3 5 13 6" xfId="27524"/>
    <cellStyle name="Normal 3 5 13 6 2" xfId="27525"/>
    <cellStyle name="Normal 3 5 13 6_Category Summary by LOB" xfId="27526"/>
    <cellStyle name="Normal 3 5 13 7" xfId="27527"/>
    <cellStyle name="Normal 3 5 13 7 2" xfId="27528"/>
    <cellStyle name="Normal 3 5 13 7_Category Summary by LOB" xfId="27529"/>
    <cellStyle name="Normal 3 5 13 8" xfId="27530"/>
    <cellStyle name="Normal 3 5 13 8 2" xfId="27531"/>
    <cellStyle name="Normal 3 5 13 8_Category Summary by LOB" xfId="27532"/>
    <cellStyle name="Normal 3 5 13 9" xfId="27533"/>
    <cellStyle name="Normal 3 5 13 9 2" xfId="27534"/>
    <cellStyle name="Normal 3 5 13 9_Category Summary by LOB" xfId="27535"/>
    <cellStyle name="Normal 3 5 13_Category Summary by LOB" xfId="27536"/>
    <cellStyle name="Normal 3 5 14" xfId="27537"/>
    <cellStyle name="Normal 3 5 14 10" xfId="27538"/>
    <cellStyle name="Normal 3 5 14 10 2" xfId="27539"/>
    <cellStyle name="Normal 3 5 14 10_Category Summary by LOB" xfId="27540"/>
    <cellStyle name="Normal 3 5 14 11" xfId="27541"/>
    <cellStyle name="Normal 3 5 14 2" xfId="27542"/>
    <cellStyle name="Normal 3 5 14 2 2" xfId="27543"/>
    <cellStyle name="Normal 3 5 14 2 2 2" xfId="27544"/>
    <cellStyle name="Normal 3 5 14 2 2_Category Summary by LOB" xfId="27545"/>
    <cellStyle name="Normal 3 5 14 2 3" xfId="27546"/>
    <cellStyle name="Normal 3 5 14 2 3 2" xfId="27547"/>
    <cellStyle name="Normal 3 5 14 2 3_Category Summary by LOB" xfId="27548"/>
    <cellStyle name="Normal 3 5 14 2 4" xfId="27549"/>
    <cellStyle name="Normal 3 5 14 2 4 2" xfId="27550"/>
    <cellStyle name="Normal 3 5 14 2 4_Category Summary by LOB" xfId="27551"/>
    <cellStyle name="Normal 3 5 14 2 5" xfId="27552"/>
    <cellStyle name="Normal 3 5 14 2 5 2" xfId="27553"/>
    <cellStyle name="Normal 3 5 14 2 5_Category Summary by LOB" xfId="27554"/>
    <cellStyle name="Normal 3 5 14 2 6" xfId="27555"/>
    <cellStyle name="Normal 3 5 14 2 6 2" xfId="27556"/>
    <cellStyle name="Normal 3 5 14 2 6_Category Summary by LOB" xfId="27557"/>
    <cellStyle name="Normal 3 5 14 2 7" xfId="27558"/>
    <cellStyle name="Normal 3 5 14 2 7 2" xfId="27559"/>
    <cellStyle name="Normal 3 5 14 2 7_Category Summary by LOB" xfId="27560"/>
    <cellStyle name="Normal 3 5 14 2 8" xfId="27561"/>
    <cellStyle name="Normal 3 5 14 2 8 2" xfId="27562"/>
    <cellStyle name="Normal 3 5 14 2 8_Category Summary by LOB" xfId="27563"/>
    <cellStyle name="Normal 3 5 14 2 9" xfId="27564"/>
    <cellStyle name="Normal 3 5 14 2_Category Summary by LOB" xfId="27565"/>
    <cellStyle name="Normal 3 5 14 3" xfId="27566"/>
    <cellStyle name="Normal 3 5 14 3 2" xfId="27567"/>
    <cellStyle name="Normal 3 5 14 3 2 2" xfId="27568"/>
    <cellStyle name="Normal 3 5 14 3 2_Category Summary by LOB" xfId="27569"/>
    <cellStyle name="Normal 3 5 14 3 3" xfId="27570"/>
    <cellStyle name="Normal 3 5 14 3 3 2" xfId="27571"/>
    <cellStyle name="Normal 3 5 14 3 3_Category Summary by LOB" xfId="27572"/>
    <cellStyle name="Normal 3 5 14 3 4" xfId="27573"/>
    <cellStyle name="Normal 3 5 14 3 4 2" xfId="27574"/>
    <cellStyle name="Normal 3 5 14 3 4_Category Summary by LOB" xfId="27575"/>
    <cellStyle name="Normal 3 5 14 3 5" xfId="27576"/>
    <cellStyle name="Normal 3 5 14 3 5 2" xfId="27577"/>
    <cellStyle name="Normal 3 5 14 3 5_Category Summary by LOB" xfId="27578"/>
    <cellStyle name="Normal 3 5 14 3 6" xfId="27579"/>
    <cellStyle name="Normal 3 5 14 3 6 2" xfId="27580"/>
    <cellStyle name="Normal 3 5 14 3 6_Category Summary by LOB" xfId="27581"/>
    <cellStyle name="Normal 3 5 14 3 7" xfId="27582"/>
    <cellStyle name="Normal 3 5 14 3 7 2" xfId="27583"/>
    <cellStyle name="Normal 3 5 14 3 7_Category Summary by LOB" xfId="27584"/>
    <cellStyle name="Normal 3 5 14 3 8" xfId="27585"/>
    <cellStyle name="Normal 3 5 14 3 8 2" xfId="27586"/>
    <cellStyle name="Normal 3 5 14 3 8_Category Summary by LOB" xfId="27587"/>
    <cellStyle name="Normal 3 5 14 3 9" xfId="27588"/>
    <cellStyle name="Normal 3 5 14 3_Category Summary by LOB" xfId="27589"/>
    <cellStyle name="Normal 3 5 14 4" xfId="27590"/>
    <cellStyle name="Normal 3 5 14 4 2" xfId="27591"/>
    <cellStyle name="Normal 3 5 14 4_Category Summary by LOB" xfId="27592"/>
    <cellStyle name="Normal 3 5 14 5" xfId="27593"/>
    <cellStyle name="Normal 3 5 14 5 2" xfId="27594"/>
    <cellStyle name="Normal 3 5 14 5_Category Summary by LOB" xfId="27595"/>
    <cellStyle name="Normal 3 5 14 6" xfId="27596"/>
    <cellStyle name="Normal 3 5 14 6 2" xfId="27597"/>
    <cellStyle name="Normal 3 5 14 6_Category Summary by LOB" xfId="27598"/>
    <cellStyle name="Normal 3 5 14 7" xfId="27599"/>
    <cellStyle name="Normal 3 5 14 7 2" xfId="27600"/>
    <cellStyle name="Normal 3 5 14 7_Category Summary by LOB" xfId="27601"/>
    <cellStyle name="Normal 3 5 14 8" xfId="27602"/>
    <cellStyle name="Normal 3 5 14 8 2" xfId="27603"/>
    <cellStyle name="Normal 3 5 14 8_Category Summary by LOB" xfId="27604"/>
    <cellStyle name="Normal 3 5 14 9" xfId="27605"/>
    <cellStyle name="Normal 3 5 14 9 2" xfId="27606"/>
    <cellStyle name="Normal 3 5 14 9_Category Summary by LOB" xfId="27607"/>
    <cellStyle name="Normal 3 5 14_Category Summary by LOB" xfId="27608"/>
    <cellStyle name="Normal 3 5 15" xfId="27609"/>
    <cellStyle name="Normal 3 5 15 10" xfId="27610"/>
    <cellStyle name="Normal 3 5 15 10 2" xfId="27611"/>
    <cellStyle name="Normal 3 5 15 10_Category Summary by LOB" xfId="27612"/>
    <cellStyle name="Normal 3 5 15 11" xfId="27613"/>
    <cellStyle name="Normal 3 5 15 2" xfId="27614"/>
    <cellStyle name="Normal 3 5 15 2 2" xfId="27615"/>
    <cellStyle name="Normal 3 5 15 2 2 2" xfId="27616"/>
    <cellStyle name="Normal 3 5 15 2 2_Category Summary by LOB" xfId="27617"/>
    <cellStyle name="Normal 3 5 15 2 3" xfId="27618"/>
    <cellStyle name="Normal 3 5 15 2 3 2" xfId="27619"/>
    <cellStyle name="Normal 3 5 15 2 3_Category Summary by LOB" xfId="27620"/>
    <cellStyle name="Normal 3 5 15 2 4" xfId="27621"/>
    <cellStyle name="Normal 3 5 15 2 4 2" xfId="27622"/>
    <cellStyle name="Normal 3 5 15 2 4_Category Summary by LOB" xfId="27623"/>
    <cellStyle name="Normal 3 5 15 2 5" xfId="27624"/>
    <cellStyle name="Normal 3 5 15 2 5 2" xfId="27625"/>
    <cellStyle name="Normal 3 5 15 2 5_Category Summary by LOB" xfId="27626"/>
    <cellStyle name="Normal 3 5 15 2 6" xfId="27627"/>
    <cellStyle name="Normal 3 5 15 2 6 2" xfId="27628"/>
    <cellStyle name="Normal 3 5 15 2 6_Category Summary by LOB" xfId="27629"/>
    <cellStyle name="Normal 3 5 15 2 7" xfId="27630"/>
    <cellStyle name="Normal 3 5 15 2 7 2" xfId="27631"/>
    <cellStyle name="Normal 3 5 15 2 7_Category Summary by LOB" xfId="27632"/>
    <cellStyle name="Normal 3 5 15 2 8" xfId="27633"/>
    <cellStyle name="Normal 3 5 15 2 8 2" xfId="27634"/>
    <cellStyle name="Normal 3 5 15 2 8_Category Summary by LOB" xfId="27635"/>
    <cellStyle name="Normal 3 5 15 2 9" xfId="27636"/>
    <cellStyle name="Normal 3 5 15 2_Category Summary by LOB" xfId="27637"/>
    <cellStyle name="Normal 3 5 15 3" xfId="27638"/>
    <cellStyle name="Normal 3 5 15 3 2" xfId="27639"/>
    <cellStyle name="Normal 3 5 15 3 2 2" xfId="27640"/>
    <cellStyle name="Normal 3 5 15 3 2_Category Summary by LOB" xfId="27641"/>
    <cellStyle name="Normal 3 5 15 3 3" xfId="27642"/>
    <cellStyle name="Normal 3 5 15 3 3 2" xfId="27643"/>
    <cellStyle name="Normal 3 5 15 3 3_Category Summary by LOB" xfId="27644"/>
    <cellStyle name="Normal 3 5 15 3 4" xfId="27645"/>
    <cellStyle name="Normal 3 5 15 3 4 2" xfId="27646"/>
    <cellStyle name="Normal 3 5 15 3 4_Category Summary by LOB" xfId="27647"/>
    <cellStyle name="Normal 3 5 15 3 5" xfId="27648"/>
    <cellStyle name="Normal 3 5 15 3 5 2" xfId="27649"/>
    <cellStyle name="Normal 3 5 15 3 5_Category Summary by LOB" xfId="27650"/>
    <cellStyle name="Normal 3 5 15 3 6" xfId="27651"/>
    <cellStyle name="Normal 3 5 15 3 6 2" xfId="27652"/>
    <cellStyle name="Normal 3 5 15 3 6_Category Summary by LOB" xfId="27653"/>
    <cellStyle name="Normal 3 5 15 3 7" xfId="27654"/>
    <cellStyle name="Normal 3 5 15 3 7 2" xfId="27655"/>
    <cellStyle name="Normal 3 5 15 3 7_Category Summary by LOB" xfId="27656"/>
    <cellStyle name="Normal 3 5 15 3 8" xfId="27657"/>
    <cellStyle name="Normal 3 5 15 3 8 2" xfId="27658"/>
    <cellStyle name="Normal 3 5 15 3 8_Category Summary by LOB" xfId="27659"/>
    <cellStyle name="Normal 3 5 15 3 9" xfId="27660"/>
    <cellStyle name="Normal 3 5 15 3_Category Summary by LOB" xfId="27661"/>
    <cellStyle name="Normal 3 5 15 4" xfId="27662"/>
    <cellStyle name="Normal 3 5 15 4 2" xfId="27663"/>
    <cellStyle name="Normal 3 5 15 4_Category Summary by LOB" xfId="27664"/>
    <cellStyle name="Normal 3 5 15 5" xfId="27665"/>
    <cellStyle name="Normal 3 5 15 5 2" xfId="27666"/>
    <cellStyle name="Normal 3 5 15 5_Category Summary by LOB" xfId="27667"/>
    <cellStyle name="Normal 3 5 15 6" xfId="27668"/>
    <cellStyle name="Normal 3 5 15 6 2" xfId="27669"/>
    <cellStyle name="Normal 3 5 15 6_Category Summary by LOB" xfId="27670"/>
    <cellStyle name="Normal 3 5 15 7" xfId="27671"/>
    <cellStyle name="Normal 3 5 15 7 2" xfId="27672"/>
    <cellStyle name="Normal 3 5 15 7_Category Summary by LOB" xfId="27673"/>
    <cellStyle name="Normal 3 5 15 8" xfId="27674"/>
    <cellStyle name="Normal 3 5 15 8 2" xfId="27675"/>
    <cellStyle name="Normal 3 5 15 8_Category Summary by LOB" xfId="27676"/>
    <cellStyle name="Normal 3 5 15 9" xfId="27677"/>
    <cellStyle name="Normal 3 5 15 9 2" xfId="27678"/>
    <cellStyle name="Normal 3 5 15 9_Category Summary by LOB" xfId="27679"/>
    <cellStyle name="Normal 3 5 15_Category Summary by LOB" xfId="27680"/>
    <cellStyle name="Normal 3 5 16" xfId="27681"/>
    <cellStyle name="Normal 3 5 16 10" xfId="27682"/>
    <cellStyle name="Normal 3 5 16 10 2" xfId="27683"/>
    <cellStyle name="Normal 3 5 16 10_Category Summary by LOB" xfId="27684"/>
    <cellStyle name="Normal 3 5 16 11" xfId="27685"/>
    <cellStyle name="Normal 3 5 16 2" xfId="27686"/>
    <cellStyle name="Normal 3 5 16 2 2" xfId="27687"/>
    <cellStyle name="Normal 3 5 16 2 2 2" xfId="27688"/>
    <cellStyle name="Normal 3 5 16 2 2_Category Summary by LOB" xfId="27689"/>
    <cellStyle name="Normal 3 5 16 2 3" xfId="27690"/>
    <cellStyle name="Normal 3 5 16 2 3 2" xfId="27691"/>
    <cellStyle name="Normal 3 5 16 2 3_Category Summary by LOB" xfId="27692"/>
    <cellStyle name="Normal 3 5 16 2 4" xfId="27693"/>
    <cellStyle name="Normal 3 5 16 2 4 2" xfId="27694"/>
    <cellStyle name="Normal 3 5 16 2 4_Category Summary by LOB" xfId="27695"/>
    <cellStyle name="Normal 3 5 16 2 5" xfId="27696"/>
    <cellStyle name="Normal 3 5 16 2 5 2" xfId="27697"/>
    <cellStyle name="Normal 3 5 16 2 5_Category Summary by LOB" xfId="27698"/>
    <cellStyle name="Normal 3 5 16 2 6" xfId="27699"/>
    <cellStyle name="Normal 3 5 16 2 6 2" xfId="27700"/>
    <cellStyle name="Normal 3 5 16 2 6_Category Summary by LOB" xfId="27701"/>
    <cellStyle name="Normal 3 5 16 2 7" xfId="27702"/>
    <cellStyle name="Normal 3 5 16 2 7 2" xfId="27703"/>
    <cellStyle name="Normal 3 5 16 2 7_Category Summary by LOB" xfId="27704"/>
    <cellStyle name="Normal 3 5 16 2 8" xfId="27705"/>
    <cellStyle name="Normal 3 5 16 2 8 2" xfId="27706"/>
    <cellStyle name="Normal 3 5 16 2 8_Category Summary by LOB" xfId="27707"/>
    <cellStyle name="Normal 3 5 16 2 9" xfId="27708"/>
    <cellStyle name="Normal 3 5 16 2_Category Summary by LOB" xfId="27709"/>
    <cellStyle name="Normal 3 5 16 3" xfId="27710"/>
    <cellStyle name="Normal 3 5 16 3 2" xfId="27711"/>
    <cellStyle name="Normal 3 5 16 3 2 2" xfId="27712"/>
    <cellStyle name="Normal 3 5 16 3 2_Category Summary by LOB" xfId="27713"/>
    <cellStyle name="Normal 3 5 16 3 3" xfId="27714"/>
    <cellStyle name="Normal 3 5 16 3 3 2" xfId="27715"/>
    <cellStyle name="Normal 3 5 16 3 3_Category Summary by LOB" xfId="27716"/>
    <cellStyle name="Normal 3 5 16 3 4" xfId="27717"/>
    <cellStyle name="Normal 3 5 16 3 4 2" xfId="27718"/>
    <cellStyle name="Normal 3 5 16 3 4_Category Summary by LOB" xfId="27719"/>
    <cellStyle name="Normal 3 5 16 3 5" xfId="27720"/>
    <cellStyle name="Normal 3 5 16 3 5 2" xfId="27721"/>
    <cellStyle name="Normal 3 5 16 3 5_Category Summary by LOB" xfId="27722"/>
    <cellStyle name="Normal 3 5 16 3 6" xfId="27723"/>
    <cellStyle name="Normal 3 5 16 3 6 2" xfId="27724"/>
    <cellStyle name="Normal 3 5 16 3 6_Category Summary by LOB" xfId="27725"/>
    <cellStyle name="Normal 3 5 16 3 7" xfId="27726"/>
    <cellStyle name="Normal 3 5 16 3 7 2" xfId="27727"/>
    <cellStyle name="Normal 3 5 16 3 7_Category Summary by LOB" xfId="27728"/>
    <cellStyle name="Normal 3 5 16 3 8" xfId="27729"/>
    <cellStyle name="Normal 3 5 16 3 8 2" xfId="27730"/>
    <cellStyle name="Normal 3 5 16 3 8_Category Summary by LOB" xfId="27731"/>
    <cellStyle name="Normal 3 5 16 3 9" xfId="27732"/>
    <cellStyle name="Normal 3 5 16 3_Category Summary by LOB" xfId="27733"/>
    <cellStyle name="Normal 3 5 16 4" xfId="27734"/>
    <cellStyle name="Normal 3 5 16 4 2" xfId="27735"/>
    <cellStyle name="Normal 3 5 16 4_Category Summary by LOB" xfId="27736"/>
    <cellStyle name="Normal 3 5 16 5" xfId="27737"/>
    <cellStyle name="Normal 3 5 16 5 2" xfId="27738"/>
    <cellStyle name="Normal 3 5 16 5_Category Summary by LOB" xfId="27739"/>
    <cellStyle name="Normal 3 5 16 6" xfId="27740"/>
    <cellStyle name="Normal 3 5 16 6 2" xfId="27741"/>
    <cellStyle name="Normal 3 5 16 6_Category Summary by LOB" xfId="27742"/>
    <cellStyle name="Normal 3 5 16 7" xfId="27743"/>
    <cellStyle name="Normal 3 5 16 7 2" xfId="27744"/>
    <cellStyle name="Normal 3 5 16 7_Category Summary by LOB" xfId="27745"/>
    <cellStyle name="Normal 3 5 16 8" xfId="27746"/>
    <cellStyle name="Normal 3 5 16 8 2" xfId="27747"/>
    <cellStyle name="Normal 3 5 16 8_Category Summary by LOB" xfId="27748"/>
    <cellStyle name="Normal 3 5 16 9" xfId="27749"/>
    <cellStyle name="Normal 3 5 16 9 2" xfId="27750"/>
    <cellStyle name="Normal 3 5 16 9_Category Summary by LOB" xfId="27751"/>
    <cellStyle name="Normal 3 5 16_Category Summary by LOB" xfId="27752"/>
    <cellStyle name="Normal 3 5 17" xfId="27753"/>
    <cellStyle name="Normal 3 5 17 10" xfId="27754"/>
    <cellStyle name="Normal 3 5 17 10 2" xfId="27755"/>
    <cellStyle name="Normal 3 5 17 10_Category Summary by LOB" xfId="27756"/>
    <cellStyle name="Normal 3 5 17 11" xfId="27757"/>
    <cellStyle name="Normal 3 5 17 2" xfId="27758"/>
    <cellStyle name="Normal 3 5 17 2 2" xfId="27759"/>
    <cellStyle name="Normal 3 5 17 2 2 2" xfId="27760"/>
    <cellStyle name="Normal 3 5 17 2 2_Category Summary by LOB" xfId="27761"/>
    <cellStyle name="Normal 3 5 17 2 3" xfId="27762"/>
    <cellStyle name="Normal 3 5 17 2 3 2" xfId="27763"/>
    <cellStyle name="Normal 3 5 17 2 3_Category Summary by LOB" xfId="27764"/>
    <cellStyle name="Normal 3 5 17 2 4" xfId="27765"/>
    <cellStyle name="Normal 3 5 17 2 4 2" xfId="27766"/>
    <cellStyle name="Normal 3 5 17 2 4_Category Summary by LOB" xfId="27767"/>
    <cellStyle name="Normal 3 5 17 2 5" xfId="27768"/>
    <cellStyle name="Normal 3 5 17 2 5 2" xfId="27769"/>
    <cellStyle name="Normal 3 5 17 2 5_Category Summary by LOB" xfId="27770"/>
    <cellStyle name="Normal 3 5 17 2 6" xfId="27771"/>
    <cellStyle name="Normal 3 5 17 2 6 2" xfId="27772"/>
    <cellStyle name="Normal 3 5 17 2 6_Category Summary by LOB" xfId="27773"/>
    <cellStyle name="Normal 3 5 17 2 7" xfId="27774"/>
    <cellStyle name="Normal 3 5 17 2 7 2" xfId="27775"/>
    <cellStyle name="Normal 3 5 17 2 7_Category Summary by LOB" xfId="27776"/>
    <cellStyle name="Normal 3 5 17 2 8" xfId="27777"/>
    <cellStyle name="Normal 3 5 17 2 8 2" xfId="27778"/>
    <cellStyle name="Normal 3 5 17 2 8_Category Summary by LOB" xfId="27779"/>
    <cellStyle name="Normal 3 5 17 2 9" xfId="27780"/>
    <cellStyle name="Normal 3 5 17 2_Category Summary by LOB" xfId="27781"/>
    <cellStyle name="Normal 3 5 17 3" xfId="27782"/>
    <cellStyle name="Normal 3 5 17 3 2" xfId="27783"/>
    <cellStyle name="Normal 3 5 17 3 2 2" xfId="27784"/>
    <cellStyle name="Normal 3 5 17 3 2_Category Summary by LOB" xfId="27785"/>
    <cellStyle name="Normal 3 5 17 3 3" xfId="27786"/>
    <cellStyle name="Normal 3 5 17 3 3 2" xfId="27787"/>
    <cellStyle name="Normal 3 5 17 3 3_Category Summary by LOB" xfId="27788"/>
    <cellStyle name="Normal 3 5 17 3 4" xfId="27789"/>
    <cellStyle name="Normal 3 5 17 3 4 2" xfId="27790"/>
    <cellStyle name="Normal 3 5 17 3 4_Category Summary by LOB" xfId="27791"/>
    <cellStyle name="Normal 3 5 17 3 5" xfId="27792"/>
    <cellStyle name="Normal 3 5 17 3 5 2" xfId="27793"/>
    <cellStyle name="Normal 3 5 17 3 5_Category Summary by LOB" xfId="27794"/>
    <cellStyle name="Normal 3 5 17 3 6" xfId="27795"/>
    <cellStyle name="Normal 3 5 17 3 6 2" xfId="27796"/>
    <cellStyle name="Normal 3 5 17 3 6_Category Summary by LOB" xfId="27797"/>
    <cellStyle name="Normal 3 5 17 3 7" xfId="27798"/>
    <cellStyle name="Normal 3 5 17 3 7 2" xfId="27799"/>
    <cellStyle name="Normal 3 5 17 3 7_Category Summary by LOB" xfId="27800"/>
    <cellStyle name="Normal 3 5 17 3 8" xfId="27801"/>
    <cellStyle name="Normal 3 5 17 3 8 2" xfId="27802"/>
    <cellStyle name="Normal 3 5 17 3 8_Category Summary by LOB" xfId="27803"/>
    <cellStyle name="Normal 3 5 17 3 9" xfId="27804"/>
    <cellStyle name="Normal 3 5 17 3_Category Summary by LOB" xfId="27805"/>
    <cellStyle name="Normal 3 5 17 4" xfId="27806"/>
    <cellStyle name="Normal 3 5 17 4 2" xfId="27807"/>
    <cellStyle name="Normal 3 5 17 4_Category Summary by LOB" xfId="27808"/>
    <cellStyle name="Normal 3 5 17 5" xfId="27809"/>
    <cellStyle name="Normal 3 5 17 5 2" xfId="27810"/>
    <cellStyle name="Normal 3 5 17 5_Category Summary by LOB" xfId="27811"/>
    <cellStyle name="Normal 3 5 17 6" xfId="27812"/>
    <cellStyle name="Normal 3 5 17 6 2" xfId="27813"/>
    <cellStyle name="Normal 3 5 17 6_Category Summary by LOB" xfId="27814"/>
    <cellStyle name="Normal 3 5 17 7" xfId="27815"/>
    <cellStyle name="Normal 3 5 17 7 2" xfId="27816"/>
    <cellStyle name="Normal 3 5 17 7_Category Summary by LOB" xfId="27817"/>
    <cellStyle name="Normal 3 5 17 8" xfId="27818"/>
    <cellStyle name="Normal 3 5 17 8 2" xfId="27819"/>
    <cellStyle name="Normal 3 5 17 8_Category Summary by LOB" xfId="27820"/>
    <cellStyle name="Normal 3 5 17 9" xfId="27821"/>
    <cellStyle name="Normal 3 5 17 9 2" xfId="27822"/>
    <cellStyle name="Normal 3 5 17 9_Category Summary by LOB" xfId="27823"/>
    <cellStyle name="Normal 3 5 17_Category Summary by LOB" xfId="27824"/>
    <cellStyle name="Normal 3 5 18" xfId="27825"/>
    <cellStyle name="Normal 3 5 18 10" xfId="27826"/>
    <cellStyle name="Normal 3 5 18 10 2" xfId="27827"/>
    <cellStyle name="Normal 3 5 18 10_Category Summary by LOB" xfId="27828"/>
    <cellStyle name="Normal 3 5 18 11" xfId="27829"/>
    <cellStyle name="Normal 3 5 18 2" xfId="27830"/>
    <cellStyle name="Normal 3 5 18 2 2" xfId="27831"/>
    <cellStyle name="Normal 3 5 18 2 2 2" xfId="27832"/>
    <cellStyle name="Normal 3 5 18 2 2_Category Summary by LOB" xfId="27833"/>
    <cellStyle name="Normal 3 5 18 2 3" xfId="27834"/>
    <cellStyle name="Normal 3 5 18 2 3 2" xfId="27835"/>
    <cellStyle name="Normal 3 5 18 2 3_Category Summary by LOB" xfId="27836"/>
    <cellStyle name="Normal 3 5 18 2 4" xfId="27837"/>
    <cellStyle name="Normal 3 5 18 2 4 2" xfId="27838"/>
    <cellStyle name="Normal 3 5 18 2 4_Category Summary by LOB" xfId="27839"/>
    <cellStyle name="Normal 3 5 18 2 5" xfId="27840"/>
    <cellStyle name="Normal 3 5 18 2 5 2" xfId="27841"/>
    <cellStyle name="Normal 3 5 18 2 5_Category Summary by LOB" xfId="27842"/>
    <cellStyle name="Normal 3 5 18 2 6" xfId="27843"/>
    <cellStyle name="Normal 3 5 18 2 6 2" xfId="27844"/>
    <cellStyle name="Normal 3 5 18 2 6_Category Summary by LOB" xfId="27845"/>
    <cellStyle name="Normal 3 5 18 2 7" xfId="27846"/>
    <cellStyle name="Normal 3 5 18 2 7 2" xfId="27847"/>
    <cellStyle name="Normal 3 5 18 2 7_Category Summary by LOB" xfId="27848"/>
    <cellStyle name="Normal 3 5 18 2 8" xfId="27849"/>
    <cellStyle name="Normal 3 5 18 2 8 2" xfId="27850"/>
    <cellStyle name="Normal 3 5 18 2 8_Category Summary by LOB" xfId="27851"/>
    <cellStyle name="Normal 3 5 18 2 9" xfId="27852"/>
    <cellStyle name="Normal 3 5 18 2_Category Summary by LOB" xfId="27853"/>
    <cellStyle name="Normal 3 5 18 3" xfId="27854"/>
    <cellStyle name="Normal 3 5 18 3 2" xfId="27855"/>
    <cellStyle name="Normal 3 5 18 3 2 2" xfId="27856"/>
    <cellStyle name="Normal 3 5 18 3 2_Category Summary by LOB" xfId="27857"/>
    <cellStyle name="Normal 3 5 18 3 3" xfId="27858"/>
    <cellStyle name="Normal 3 5 18 3 3 2" xfId="27859"/>
    <cellStyle name="Normal 3 5 18 3 3_Category Summary by LOB" xfId="27860"/>
    <cellStyle name="Normal 3 5 18 3 4" xfId="27861"/>
    <cellStyle name="Normal 3 5 18 3 4 2" xfId="27862"/>
    <cellStyle name="Normal 3 5 18 3 4_Category Summary by LOB" xfId="27863"/>
    <cellStyle name="Normal 3 5 18 3 5" xfId="27864"/>
    <cellStyle name="Normal 3 5 18 3 5 2" xfId="27865"/>
    <cellStyle name="Normal 3 5 18 3 5_Category Summary by LOB" xfId="27866"/>
    <cellStyle name="Normal 3 5 18 3 6" xfId="27867"/>
    <cellStyle name="Normal 3 5 18 3 6 2" xfId="27868"/>
    <cellStyle name="Normal 3 5 18 3 6_Category Summary by LOB" xfId="27869"/>
    <cellStyle name="Normal 3 5 18 3 7" xfId="27870"/>
    <cellStyle name="Normal 3 5 18 3 7 2" xfId="27871"/>
    <cellStyle name="Normal 3 5 18 3 7_Category Summary by LOB" xfId="27872"/>
    <cellStyle name="Normal 3 5 18 3 8" xfId="27873"/>
    <cellStyle name="Normal 3 5 18 3 8 2" xfId="27874"/>
    <cellStyle name="Normal 3 5 18 3 8_Category Summary by LOB" xfId="27875"/>
    <cellStyle name="Normal 3 5 18 3 9" xfId="27876"/>
    <cellStyle name="Normal 3 5 18 3_Category Summary by LOB" xfId="27877"/>
    <cellStyle name="Normal 3 5 18 4" xfId="27878"/>
    <cellStyle name="Normal 3 5 18 4 2" xfId="27879"/>
    <cellStyle name="Normal 3 5 18 4_Category Summary by LOB" xfId="27880"/>
    <cellStyle name="Normal 3 5 18 5" xfId="27881"/>
    <cellStyle name="Normal 3 5 18 5 2" xfId="27882"/>
    <cellStyle name="Normal 3 5 18 5_Category Summary by LOB" xfId="27883"/>
    <cellStyle name="Normal 3 5 18 6" xfId="27884"/>
    <cellStyle name="Normal 3 5 18 6 2" xfId="27885"/>
    <cellStyle name="Normal 3 5 18 6_Category Summary by LOB" xfId="27886"/>
    <cellStyle name="Normal 3 5 18 7" xfId="27887"/>
    <cellStyle name="Normal 3 5 18 7 2" xfId="27888"/>
    <cellStyle name="Normal 3 5 18 7_Category Summary by LOB" xfId="27889"/>
    <cellStyle name="Normal 3 5 18 8" xfId="27890"/>
    <cellStyle name="Normal 3 5 18 8 2" xfId="27891"/>
    <cellStyle name="Normal 3 5 18 8_Category Summary by LOB" xfId="27892"/>
    <cellStyle name="Normal 3 5 18 9" xfId="27893"/>
    <cellStyle name="Normal 3 5 18 9 2" xfId="27894"/>
    <cellStyle name="Normal 3 5 18 9_Category Summary by LOB" xfId="27895"/>
    <cellStyle name="Normal 3 5 18_Category Summary by LOB" xfId="27896"/>
    <cellStyle name="Normal 3 5 19" xfId="27897"/>
    <cellStyle name="Normal 3 5 19 10" xfId="27898"/>
    <cellStyle name="Normal 3 5 19 10 2" xfId="27899"/>
    <cellStyle name="Normal 3 5 19 10_Category Summary by LOB" xfId="27900"/>
    <cellStyle name="Normal 3 5 19 11" xfId="27901"/>
    <cellStyle name="Normal 3 5 19 2" xfId="27902"/>
    <cellStyle name="Normal 3 5 19 2 2" xfId="27903"/>
    <cellStyle name="Normal 3 5 19 2 2 2" xfId="27904"/>
    <cellStyle name="Normal 3 5 19 2 2_Category Summary by LOB" xfId="27905"/>
    <cellStyle name="Normal 3 5 19 2 3" xfId="27906"/>
    <cellStyle name="Normal 3 5 19 2 3 2" xfId="27907"/>
    <cellStyle name="Normal 3 5 19 2 3_Category Summary by LOB" xfId="27908"/>
    <cellStyle name="Normal 3 5 19 2 4" xfId="27909"/>
    <cellStyle name="Normal 3 5 19 2 4 2" xfId="27910"/>
    <cellStyle name="Normal 3 5 19 2 4_Category Summary by LOB" xfId="27911"/>
    <cellStyle name="Normal 3 5 19 2 5" xfId="27912"/>
    <cellStyle name="Normal 3 5 19 2 5 2" xfId="27913"/>
    <cellStyle name="Normal 3 5 19 2 5_Category Summary by LOB" xfId="27914"/>
    <cellStyle name="Normal 3 5 19 2 6" xfId="27915"/>
    <cellStyle name="Normal 3 5 19 2 6 2" xfId="27916"/>
    <cellStyle name="Normal 3 5 19 2 6_Category Summary by LOB" xfId="27917"/>
    <cellStyle name="Normal 3 5 19 2 7" xfId="27918"/>
    <cellStyle name="Normal 3 5 19 2 7 2" xfId="27919"/>
    <cellStyle name="Normal 3 5 19 2 7_Category Summary by LOB" xfId="27920"/>
    <cellStyle name="Normal 3 5 19 2 8" xfId="27921"/>
    <cellStyle name="Normal 3 5 19 2 8 2" xfId="27922"/>
    <cellStyle name="Normal 3 5 19 2 8_Category Summary by LOB" xfId="27923"/>
    <cellStyle name="Normal 3 5 19 2 9" xfId="27924"/>
    <cellStyle name="Normal 3 5 19 2_Category Summary by LOB" xfId="27925"/>
    <cellStyle name="Normal 3 5 19 3" xfId="27926"/>
    <cellStyle name="Normal 3 5 19 3 2" xfId="27927"/>
    <cellStyle name="Normal 3 5 19 3 2 2" xfId="27928"/>
    <cellStyle name="Normal 3 5 19 3 2_Category Summary by LOB" xfId="27929"/>
    <cellStyle name="Normal 3 5 19 3 3" xfId="27930"/>
    <cellStyle name="Normal 3 5 19 3 3 2" xfId="27931"/>
    <cellStyle name="Normal 3 5 19 3 3_Category Summary by LOB" xfId="27932"/>
    <cellStyle name="Normal 3 5 19 3 4" xfId="27933"/>
    <cellStyle name="Normal 3 5 19 3 4 2" xfId="27934"/>
    <cellStyle name="Normal 3 5 19 3 4_Category Summary by LOB" xfId="27935"/>
    <cellStyle name="Normal 3 5 19 3 5" xfId="27936"/>
    <cellStyle name="Normal 3 5 19 3 5 2" xfId="27937"/>
    <cellStyle name="Normal 3 5 19 3 5_Category Summary by LOB" xfId="27938"/>
    <cellStyle name="Normal 3 5 19 3 6" xfId="27939"/>
    <cellStyle name="Normal 3 5 19 3 6 2" xfId="27940"/>
    <cellStyle name="Normal 3 5 19 3 6_Category Summary by LOB" xfId="27941"/>
    <cellStyle name="Normal 3 5 19 3 7" xfId="27942"/>
    <cellStyle name="Normal 3 5 19 3 7 2" xfId="27943"/>
    <cellStyle name="Normal 3 5 19 3 7_Category Summary by LOB" xfId="27944"/>
    <cellStyle name="Normal 3 5 19 3 8" xfId="27945"/>
    <cellStyle name="Normal 3 5 19 3 8 2" xfId="27946"/>
    <cellStyle name="Normal 3 5 19 3 8_Category Summary by LOB" xfId="27947"/>
    <cellStyle name="Normal 3 5 19 3 9" xfId="27948"/>
    <cellStyle name="Normal 3 5 19 3_Category Summary by LOB" xfId="27949"/>
    <cellStyle name="Normal 3 5 19 4" xfId="27950"/>
    <cellStyle name="Normal 3 5 19 4 2" xfId="27951"/>
    <cellStyle name="Normal 3 5 19 4_Category Summary by LOB" xfId="27952"/>
    <cellStyle name="Normal 3 5 19 5" xfId="27953"/>
    <cellStyle name="Normal 3 5 19 5 2" xfId="27954"/>
    <cellStyle name="Normal 3 5 19 5_Category Summary by LOB" xfId="27955"/>
    <cellStyle name="Normal 3 5 19 6" xfId="27956"/>
    <cellStyle name="Normal 3 5 19 6 2" xfId="27957"/>
    <cellStyle name="Normal 3 5 19 6_Category Summary by LOB" xfId="27958"/>
    <cellStyle name="Normal 3 5 19 7" xfId="27959"/>
    <cellStyle name="Normal 3 5 19 7 2" xfId="27960"/>
    <cellStyle name="Normal 3 5 19 7_Category Summary by LOB" xfId="27961"/>
    <cellStyle name="Normal 3 5 19 8" xfId="27962"/>
    <cellStyle name="Normal 3 5 19 8 2" xfId="27963"/>
    <cellStyle name="Normal 3 5 19 8_Category Summary by LOB" xfId="27964"/>
    <cellStyle name="Normal 3 5 19 9" xfId="27965"/>
    <cellStyle name="Normal 3 5 19 9 2" xfId="27966"/>
    <cellStyle name="Normal 3 5 19 9_Category Summary by LOB" xfId="27967"/>
    <cellStyle name="Normal 3 5 19_Category Summary by LOB" xfId="27968"/>
    <cellStyle name="Normal 3 5 2" xfId="27969"/>
    <cellStyle name="Normal 3 5 2 10" xfId="27970"/>
    <cellStyle name="Normal 3 5 2 10 2" xfId="27971"/>
    <cellStyle name="Normal 3 5 2 10_Category Summary by LOB" xfId="27972"/>
    <cellStyle name="Normal 3 5 2 11" xfId="27973"/>
    <cellStyle name="Normal 3 5 2 2" xfId="27974"/>
    <cellStyle name="Normal 3 5 2 2 2" xfId="27975"/>
    <cellStyle name="Normal 3 5 2 2 2 2" xfId="27976"/>
    <cellStyle name="Normal 3 5 2 2 2_Category Summary by LOB" xfId="27977"/>
    <cellStyle name="Normal 3 5 2 2 3" xfId="27978"/>
    <cellStyle name="Normal 3 5 2 2 3 2" xfId="27979"/>
    <cellStyle name="Normal 3 5 2 2 3_Category Summary by LOB" xfId="27980"/>
    <cellStyle name="Normal 3 5 2 2 4" xfId="27981"/>
    <cellStyle name="Normal 3 5 2 2 4 2" xfId="27982"/>
    <cellStyle name="Normal 3 5 2 2 4_Category Summary by LOB" xfId="27983"/>
    <cellStyle name="Normal 3 5 2 2 5" xfId="27984"/>
    <cellStyle name="Normal 3 5 2 2 5 2" xfId="27985"/>
    <cellStyle name="Normal 3 5 2 2 5_Category Summary by LOB" xfId="27986"/>
    <cellStyle name="Normal 3 5 2 2 6" xfId="27987"/>
    <cellStyle name="Normal 3 5 2 2 6 2" xfId="27988"/>
    <cellStyle name="Normal 3 5 2 2 6_Category Summary by LOB" xfId="27989"/>
    <cellStyle name="Normal 3 5 2 2 7" xfId="27990"/>
    <cellStyle name="Normal 3 5 2 2 7 2" xfId="27991"/>
    <cellStyle name="Normal 3 5 2 2 7_Category Summary by LOB" xfId="27992"/>
    <cellStyle name="Normal 3 5 2 2 8" xfId="27993"/>
    <cellStyle name="Normal 3 5 2 2 8 2" xfId="27994"/>
    <cellStyle name="Normal 3 5 2 2 8_Category Summary by LOB" xfId="27995"/>
    <cellStyle name="Normal 3 5 2 2 9" xfId="27996"/>
    <cellStyle name="Normal 3 5 2 2_Category Summary by LOB" xfId="27997"/>
    <cellStyle name="Normal 3 5 2 3" xfId="27998"/>
    <cellStyle name="Normal 3 5 2 3 2" xfId="27999"/>
    <cellStyle name="Normal 3 5 2 3 2 2" xfId="28000"/>
    <cellStyle name="Normal 3 5 2 3 2_Category Summary by LOB" xfId="28001"/>
    <cellStyle name="Normal 3 5 2 3 3" xfId="28002"/>
    <cellStyle name="Normal 3 5 2 3 3 2" xfId="28003"/>
    <cellStyle name="Normal 3 5 2 3 3_Category Summary by LOB" xfId="28004"/>
    <cellStyle name="Normal 3 5 2 3 4" xfId="28005"/>
    <cellStyle name="Normal 3 5 2 3 4 2" xfId="28006"/>
    <cellStyle name="Normal 3 5 2 3 4_Category Summary by LOB" xfId="28007"/>
    <cellStyle name="Normal 3 5 2 3 5" xfId="28008"/>
    <cellStyle name="Normal 3 5 2 3 5 2" xfId="28009"/>
    <cellStyle name="Normal 3 5 2 3 5_Category Summary by LOB" xfId="28010"/>
    <cellStyle name="Normal 3 5 2 3 6" xfId="28011"/>
    <cellStyle name="Normal 3 5 2 3 6 2" xfId="28012"/>
    <cellStyle name="Normal 3 5 2 3 6_Category Summary by LOB" xfId="28013"/>
    <cellStyle name="Normal 3 5 2 3 7" xfId="28014"/>
    <cellStyle name="Normal 3 5 2 3 7 2" xfId="28015"/>
    <cellStyle name="Normal 3 5 2 3 7_Category Summary by LOB" xfId="28016"/>
    <cellStyle name="Normal 3 5 2 3 8" xfId="28017"/>
    <cellStyle name="Normal 3 5 2 3 8 2" xfId="28018"/>
    <cellStyle name="Normal 3 5 2 3 8_Category Summary by LOB" xfId="28019"/>
    <cellStyle name="Normal 3 5 2 3 9" xfId="28020"/>
    <cellStyle name="Normal 3 5 2 3_Category Summary by LOB" xfId="28021"/>
    <cellStyle name="Normal 3 5 2 4" xfId="28022"/>
    <cellStyle name="Normal 3 5 2 4 2" xfId="28023"/>
    <cellStyle name="Normal 3 5 2 4_Category Summary by LOB" xfId="28024"/>
    <cellStyle name="Normal 3 5 2 5" xfId="28025"/>
    <cellStyle name="Normal 3 5 2 5 2" xfId="28026"/>
    <cellStyle name="Normal 3 5 2 5_Category Summary by LOB" xfId="28027"/>
    <cellStyle name="Normal 3 5 2 6" xfId="28028"/>
    <cellStyle name="Normal 3 5 2 6 2" xfId="28029"/>
    <cellStyle name="Normal 3 5 2 6_Category Summary by LOB" xfId="28030"/>
    <cellStyle name="Normal 3 5 2 7" xfId="28031"/>
    <cellStyle name="Normal 3 5 2 7 2" xfId="28032"/>
    <cellStyle name="Normal 3 5 2 7_Category Summary by LOB" xfId="28033"/>
    <cellStyle name="Normal 3 5 2 8" xfId="28034"/>
    <cellStyle name="Normal 3 5 2 8 2" xfId="28035"/>
    <cellStyle name="Normal 3 5 2 8_Category Summary by LOB" xfId="28036"/>
    <cellStyle name="Normal 3 5 2 9" xfId="28037"/>
    <cellStyle name="Normal 3 5 2 9 2" xfId="28038"/>
    <cellStyle name="Normal 3 5 2 9_Category Summary by LOB" xfId="28039"/>
    <cellStyle name="Normal 3 5 2_Category Summary by LOB" xfId="28040"/>
    <cellStyle name="Normal 3 5 20" xfId="28041"/>
    <cellStyle name="Normal 3 5 20 10" xfId="28042"/>
    <cellStyle name="Normal 3 5 20 10 2" xfId="28043"/>
    <cellStyle name="Normal 3 5 20 10_Category Summary by LOB" xfId="28044"/>
    <cellStyle name="Normal 3 5 20 11" xfId="28045"/>
    <cellStyle name="Normal 3 5 20 2" xfId="28046"/>
    <cellStyle name="Normal 3 5 20 2 2" xfId="28047"/>
    <cellStyle name="Normal 3 5 20 2 2 2" xfId="28048"/>
    <cellStyle name="Normal 3 5 20 2 2_Category Summary by LOB" xfId="28049"/>
    <cellStyle name="Normal 3 5 20 2 3" xfId="28050"/>
    <cellStyle name="Normal 3 5 20 2 3 2" xfId="28051"/>
    <cellStyle name="Normal 3 5 20 2 3_Category Summary by LOB" xfId="28052"/>
    <cellStyle name="Normal 3 5 20 2 4" xfId="28053"/>
    <cellStyle name="Normal 3 5 20 2 4 2" xfId="28054"/>
    <cellStyle name="Normal 3 5 20 2 4_Category Summary by LOB" xfId="28055"/>
    <cellStyle name="Normal 3 5 20 2 5" xfId="28056"/>
    <cellStyle name="Normal 3 5 20 2 5 2" xfId="28057"/>
    <cellStyle name="Normal 3 5 20 2 5_Category Summary by LOB" xfId="28058"/>
    <cellStyle name="Normal 3 5 20 2 6" xfId="28059"/>
    <cellStyle name="Normal 3 5 20 2 6 2" xfId="28060"/>
    <cellStyle name="Normal 3 5 20 2 6_Category Summary by LOB" xfId="28061"/>
    <cellStyle name="Normal 3 5 20 2 7" xfId="28062"/>
    <cellStyle name="Normal 3 5 20 2 7 2" xfId="28063"/>
    <cellStyle name="Normal 3 5 20 2 7_Category Summary by LOB" xfId="28064"/>
    <cellStyle name="Normal 3 5 20 2 8" xfId="28065"/>
    <cellStyle name="Normal 3 5 20 2 8 2" xfId="28066"/>
    <cellStyle name="Normal 3 5 20 2 8_Category Summary by LOB" xfId="28067"/>
    <cellStyle name="Normal 3 5 20 2 9" xfId="28068"/>
    <cellStyle name="Normal 3 5 20 2_Category Summary by LOB" xfId="28069"/>
    <cellStyle name="Normal 3 5 20 3" xfId="28070"/>
    <cellStyle name="Normal 3 5 20 3 2" xfId="28071"/>
    <cellStyle name="Normal 3 5 20 3 2 2" xfId="28072"/>
    <cellStyle name="Normal 3 5 20 3 2_Category Summary by LOB" xfId="28073"/>
    <cellStyle name="Normal 3 5 20 3 3" xfId="28074"/>
    <cellStyle name="Normal 3 5 20 3 3 2" xfId="28075"/>
    <cellStyle name="Normal 3 5 20 3 3_Category Summary by LOB" xfId="28076"/>
    <cellStyle name="Normal 3 5 20 3 4" xfId="28077"/>
    <cellStyle name="Normal 3 5 20 3 4 2" xfId="28078"/>
    <cellStyle name="Normal 3 5 20 3 4_Category Summary by LOB" xfId="28079"/>
    <cellStyle name="Normal 3 5 20 3 5" xfId="28080"/>
    <cellStyle name="Normal 3 5 20 3 5 2" xfId="28081"/>
    <cellStyle name="Normal 3 5 20 3 5_Category Summary by LOB" xfId="28082"/>
    <cellStyle name="Normal 3 5 20 3 6" xfId="28083"/>
    <cellStyle name="Normal 3 5 20 3 6 2" xfId="28084"/>
    <cellStyle name="Normal 3 5 20 3 6_Category Summary by LOB" xfId="28085"/>
    <cellStyle name="Normal 3 5 20 3 7" xfId="28086"/>
    <cellStyle name="Normal 3 5 20 3 7 2" xfId="28087"/>
    <cellStyle name="Normal 3 5 20 3 7_Category Summary by LOB" xfId="28088"/>
    <cellStyle name="Normal 3 5 20 3 8" xfId="28089"/>
    <cellStyle name="Normal 3 5 20 3 8 2" xfId="28090"/>
    <cellStyle name="Normal 3 5 20 3 8_Category Summary by LOB" xfId="28091"/>
    <cellStyle name="Normal 3 5 20 3 9" xfId="28092"/>
    <cellStyle name="Normal 3 5 20 3_Category Summary by LOB" xfId="28093"/>
    <cellStyle name="Normal 3 5 20 4" xfId="28094"/>
    <cellStyle name="Normal 3 5 20 4 2" xfId="28095"/>
    <cellStyle name="Normal 3 5 20 4_Category Summary by LOB" xfId="28096"/>
    <cellStyle name="Normal 3 5 20 5" xfId="28097"/>
    <cellStyle name="Normal 3 5 20 5 2" xfId="28098"/>
    <cellStyle name="Normal 3 5 20 5_Category Summary by LOB" xfId="28099"/>
    <cellStyle name="Normal 3 5 20 6" xfId="28100"/>
    <cellStyle name="Normal 3 5 20 6 2" xfId="28101"/>
    <cellStyle name="Normal 3 5 20 6_Category Summary by LOB" xfId="28102"/>
    <cellStyle name="Normal 3 5 20 7" xfId="28103"/>
    <cellStyle name="Normal 3 5 20 7 2" xfId="28104"/>
    <cellStyle name="Normal 3 5 20 7_Category Summary by LOB" xfId="28105"/>
    <cellStyle name="Normal 3 5 20 8" xfId="28106"/>
    <cellStyle name="Normal 3 5 20 8 2" xfId="28107"/>
    <cellStyle name="Normal 3 5 20 8_Category Summary by LOB" xfId="28108"/>
    <cellStyle name="Normal 3 5 20 9" xfId="28109"/>
    <cellStyle name="Normal 3 5 20 9 2" xfId="28110"/>
    <cellStyle name="Normal 3 5 20 9_Category Summary by LOB" xfId="28111"/>
    <cellStyle name="Normal 3 5 20_Category Summary by LOB" xfId="28112"/>
    <cellStyle name="Normal 3 5 21" xfId="28113"/>
    <cellStyle name="Normal 3 5 21 10" xfId="28114"/>
    <cellStyle name="Normal 3 5 21 10 2" xfId="28115"/>
    <cellStyle name="Normal 3 5 21 10_Category Summary by LOB" xfId="28116"/>
    <cellStyle name="Normal 3 5 21 11" xfId="28117"/>
    <cellStyle name="Normal 3 5 21 2" xfId="28118"/>
    <cellStyle name="Normal 3 5 21 2 2" xfId="28119"/>
    <cellStyle name="Normal 3 5 21 2 2 2" xfId="28120"/>
    <cellStyle name="Normal 3 5 21 2 2_Category Summary by LOB" xfId="28121"/>
    <cellStyle name="Normal 3 5 21 2 3" xfId="28122"/>
    <cellStyle name="Normal 3 5 21 2 3 2" xfId="28123"/>
    <cellStyle name="Normal 3 5 21 2 3_Category Summary by LOB" xfId="28124"/>
    <cellStyle name="Normal 3 5 21 2 4" xfId="28125"/>
    <cellStyle name="Normal 3 5 21 2 4 2" xfId="28126"/>
    <cellStyle name="Normal 3 5 21 2 4_Category Summary by LOB" xfId="28127"/>
    <cellStyle name="Normal 3 5 21 2 5" xfId="28128"/>
    <cellStyle name="Normal 3 5 21 2 5 2" xfId="28129"/>
    <cellStyle name="Normal 3 5 21 2 5_Category Summary by LOB" xfId="28130"/>
    <cellStyle name="Normal 3 5 21 2 6" xfId="28131"/>
    <cellStyle name="Normal 3 5 21 2 6 2" xfId="28132"/>
    <cellStyle name="Normal 3 5 21 2 6_Category Summary by LOB" xfId="28133"/>
    <cellStyle name="Normal 3 5 21 2 7" xfId="28134"/>
    <cellStyle name="Normal 3 5 21 2 7 2" xfId="28135"/>
    <cellStyle name="Normal 3 5 21 2 7_Category Summary by LOB" xfId="28136"/>
    <cellStyle name="Normal 3 5 21 2 8" xfId="28137"/>
    <cellStyle name="Normal 3 5 21 2 8 2" xfId="28138"/>
    <cellStyle name="Normal 3 5 21 2 8_Category Summary by LOB" xfId="28139"/>
    <cellStyle name="Normal 3 5 21 2 9" xfId="28140"/>
    <cellStyle name="Normal 3 5 21 2_Category Summary by LOB" xfId="28141"/>
    <cellStyle name="Normal 3 5 21 3" xfId="28142"/>
    <cellStyle name="Normal 3 5 21 3 2" xfId="28143"/>
    <cellStyle name="Normal 3 5 21 3 2 2" xfId="28144"/>
    <cellStyle name="Normal 3 5 21 3 2_Category Summary by LOB" xfId="28145"/>
    <cellStyle name="Normal 3 5 21 3 3" xfId="28146"/>
    <cellStyle name="Normal 3 5 21 3 3 2" xfId="28147"/>
    <cellStyle name="Normal 3 5 21 3 3_Category Summary by LOB" xfId="28148"/>
    <cellStyle name="Normal 3 5 21 3 4" xfId="28149"/>
    <cellStyle name="Normal 3 5 21 3 4 2" xfId="28150"/>
    <cellStyle name="Normal 3 5 21 3 4_Category Summary by LOB" xfId="28151"/>
    <cellStyle name="Normal 3 5 21 3 5" xfId="28152"/>
    <cellStyle name="Normal 3 5 21 3 5 2" xfId="28153"/>
    <cellStyle name="Normal 3 5 21 3 5_Category Summary by LOB" xfId="28154"/>
    <cellStyle name="Normal 3 5 21 3 6" xfId="28155"/>
    <cellStyle name="Normal 3 5 21 3 6 2" xfId="28156"/>
    <cellStyle name="Normal 3 5 21 3 6_Category Summary by LOB" xfId="28157"/>
    <cellStyle name="Normal 3 5 21 3 7" xfId="28158"/>
    <cellStyle name="Normal 3 5 21 3 7 2" xfId="28159"/>
    <cellStyle name="Normal 3 5 21 3 7_Category Summary by LOB" xfId="28160"/>
    <cellStyle name="Normal 3 5 21 3 8" xfId="28161"/>
    <cellStyle name="Normal 3 5 21 3 8 2" xfId="28162"/>
    <cellStyle name="Normal 3 5 21 3 8_Category Summary by LOB" xfId="28163"/>
    <cellStyle name="Normal 3 5 21 3 9" xfId="28164"/>
    <cellStyle name="Normal 3 5 21 3_Category Summary by LOB" xfId="28165"/>
    <cellStyle name="Normal 3 5 21 4" xfId="28166"/>
    <cellStyle name="Normal 3 5 21 4 2" xfId="28167"/>
    <cellStyle name="Normal 3 5 21 4_Category Summary by LOB" xfId="28168"/>
    <cellStyle name="Normal 3 5 21 5" xfId="28169"/>
    <cellStyle name="Normal 3 5 21 5 2" xfId="28170"/>
    <cellStyle name="Normal 3 5 21 5_Category Summary by LOB" xfId="28171"/>
    <cellStyle name="Normal 3 5 21 6" xfId="28172"/>
    <cellStyle name="Normal 3 5 21 6 2" xfId="28173"/>
    <cellStyle name="Normal 3 5 21 6_Category Summary by LOB" xfId="28174"/>
    <cellStyle name="Normal 3 5 21 7" xfId="28175"/>
    <cellStyle name="Normal 3 5 21 7 2" xfId="28176"/>
    <cellStyle name="Normal 3 5 21 7_Category Summary by LOB" xfId="28177"/>
    <cellStyle name="Normal 3 5 21 8" xfId="28178"/>
    <cellStyle name="Normal 3 5 21 8 2" xfId="28179"/>
    <cellStyle name="Normal 3 5 21 8_Category Summary by LOB" xfId="28180"/>
    <cellStyle name="Normal 3 5 21 9" xfId="28181"/>
    <cellStyle name="Normal 3 5 21 9 2" xfId="28182"/>
    <cellStyle name="Normal 3 5 21 9_Category Summary by LOB" xfId="28183"/>
    <cellStyle name="Normal 3 5 21_Category Summary by LOB" xfId="28184"/>
    <cellStyle name="Normal 3 5 22" xfId="28185"/>
    <cellStyle name="Normal 3 5 22 10" xfId="28186"/>
    <cellStyle name="Normal 3 5 22 10 2" xfId="28187"/>
    <cellStyle name="Normal 3 5 22 10_Category Summary by LOB" xfId="28188"/>
    <cellStyle name="Normal 3 5 22 11" xfId="28189"/>
    <cellStyle name="Normal 3 5 22 2" xfId="28190"/>
    <cellStyle name="Normal 3 5 22 2 2" xfId="28191"/>
    <cellStyle name="Normal 3 5 22 2 2 2" xfId="28192"/>
    <cellStyle name="Normal 3 5 22 2 2_Category Summary by LOB" xfId="28193"/>
    <cellStyle name="Normal 3 5 22 2 3" xfId="28194"/>
    <cellStyle name="Normal 3 5 22 2 3 2" xfId="28195"/>
    <cellStyle name="Normal 3 5 22 2 3_Category Summary by LOB" xfId="28196"/>
    <cellStyle name="Normal 3 5 22 2 4" xfId="28197"/>
    <cellStyle name="Normal 3 5 22 2 4 2" xfId="28198"/>
    <cellStyle name="Normal 3 5 22 2 4_Category Summary by LOB" xfId="28199"/>
    <cellStyle name="Normal 3 5 22 2 5" xfId="28200"/>
    <cellStyle name="Normal 3 5 22 2 5 2" xfId="28201"/>
    <cellStyle name="Normal 3 5 22 2 5_Category Summary by LOB" xfId="28202"/>
    <cellStyle name="Normal 3 5 22 2 6" xfId="28203"/>
    <cellStyle name="Normal 3 5 22 2 6 2" xfId="28204"/>
    <cellStyle name="Normal 3 5 22 2 6_Category Summary by LOB" xfId="28205"/>
    <cellStyle name="Normal 3 5 22 2 7" xfId="28206"/>
    <cellStyle name="Normal 3 5 22 2 7 2" xfId="28207"/>
    <cellStyle name="Normal 3 5 22 2 7_Category Summary by LOB" xfId="28208"/>
    <cellStyle name="Normal 3 5 22 2 8" xfId="28209"/>
    <cellStyle name="Normal 3 5 22 2 8 2" xfId="28210"/>
    <cellStyle name="Normal 3 5 22 2 8_Category Summary by LOB" xfId="28211"/>
    <cellStyle name="Normal 3 5 22 2 9" xfId="28212"/>
    <cellStyle name="Normal 3 5 22 2_Category Summary by LOB" xfId="28213"/>
    <cellStyle name="Normal 3 5 22 3" xfId="28214"/>
    <cellStyle name="Normal 3 5 22 3 2" xfId="28215"/>
    <cellStyle name="Normal 3 5 22 3 2 2" xfId="28216"/>
    <cellStyle name="Normal 3 5 22 3 2_Category Summary by LOB" xfId="28217"/>
    <cellStyle name="Normal 3 5 22 3 3" xfId="28218"/>
    <cellStyle name="Normal 3 5 22 3 3 2" xfId="28219"/>
    <cellStyle name="Normal 3 5 22 3 3_Category Summary by LOB" xfId="28220"/>
    <cellStyle name="Normal 3 5 22 3 4" xfId="28221"/>
    <cellStyle name="Normal 3 5 22 3 4 2" xfId="28222"/>
    <cellStyle name="Normal 3 5 22 3 4_Category Summary by LOB" xfId="28223"/>
    <cellStyle name="Normal 3 5 22 3 5" xfId="28224"/>
    <cellStyle name="Normal 3 5 22 3 5 2" xfId="28225"/>
    <cellStyle name="Normal 3 5 22 3 5_Category Summary by LOB" xfId="28226"/>
    <cellStyle name="Normal 3 5 22 3 6" xfId="28227"/>
    <cellStyle name="Normal 3 5 22 3 6 2" xfId="28228"/>
    <cellStyle name="Normal 3 5 22 3 6_Category Summary by LOB" xfId="28229"/>
    <cellStyle name="Normal 3 5 22 3 7" xfId="28230"/>
    <cellStyle name="Normal 3 5 22 3 7 2" xfId="28231"/>
    <cellStyle name="Normal 3 5 22 3 7_Category Summary by LOB" xfId="28232"/>
    <cellStyle name="Normal 3 5 22 3 8" xfId="28233"/>
    <cellStyle name="Normal 3 5 22 3 8 2" xfId="28234"/>
    <cellStyle name="Normal 3 5 22 3 8_Category Summary by LOB" xfId="28235"/>
    <cellStyle name="Normal 3 5 22 3 9" xfId="28236"/>
    <cellStyle name="Normal 3 5 22 3_Category Summary by LOB" xfId="28237"/>
    <cellStyle name="Normal 3 5 22 4" xfId="28238"/>
    <cellStyle name="Normal 3 5 22 4 2" xfId="28239"/>
    <cellStyle name="Normal 3 5 22 4_Category Summary by LOB" xfId="28240"/>
    <cellStyle name="Normal 3 5 22 5" xfId="28241"/>
    <cellStyle name="Normal 3 5 22 5 2" xfId="28242"/>
    <cellStyle name="Normal 3 5 22 5_Category Summary by LOB" xfId="28243"/>
    <cellStyle name="Normal 3 5 22 6" xfId="28244"/>
    <cellStyle name="Normal 3 5 22 6 2" xfId="28245"/>
    <cellStyle name="Normal 3 5 22 6_Category Summary by LOB" xfId="28246"/>
    <cellStyle name="Normal 3 5 22 7" xfId="28247"/>
    <cellStyle name="Normal 3 5 22 7 2" xfId="28248"/>
    <cellStyle name="Normal 3 5 22 7_Category Summary by LOB" xfId="28249"/>
    <cellStyle name="Normal 3 5 22 8" xfId="28250"/>
    <cellStyle name="Normal 3 5 22 8 2" xfId="28251"/>
    <cellStyle name="Normal 3 5 22 8_Category Summary by LOB" xfId="28252"/>
    <cellStyle name="Normal 3 5 22 9" xfId="28253"/>
    <cellStyle name="Normal 3 5 22 9 2" xfId="28254"/>
    <cellStyle name="Normal 3 5 22 9_Category Summary by LOB" xfId="28255"/>
    <cellStyle name="Normal 3 5 22_Category Summary by LOB" xfId="28256"/>
    <cellStyle name="Normal 3 5 23" xfId="28257"/>
    <cellStyle name="Normal 3 5 23 10" xfId="28258"/>
    <cellStyle name="Normal 3 5 23 10 2" xfId="28259"/>
    <cellStyle name="Normal 3 5 23 10_Category Summary by LOB" xfId="28260"/>
    <cellStyle name="Normal 3 5 23 11" xfId="28261"/>
    <cellStyle name="Normal 3 5 23 2" xfId="28262"/>
    <cellStyle name="Normal 3 5 23 2 2" xfId="28263"/>
    <cellStyle name="Normal 3 5 23 2 2 2" xfId="28264"/>
    <cellStyle name="Normal 3 5 23 2 2_Category Summary by LOB" xfId="28265"/>
    <cellStyle name="Normal 3 5 23 2 3" xfId="28266"/>
    <cellStyle name="Normal 3 5 23 2 3 2" xfId="28267"/>
    <cellStyle name="Normal 3 5 23 2 3_Category Summary by LOB" xfId="28268"/>
    <cellStyle name="Normal 3 5 23 2 4" xfId="28269"/>
    <cellStyle name="Normal 3 5 23 2 4 2" xfId="28270"/>
    <cellStyle name="Normal 3 5 23 2 4_Category Summary by LOB" xfId="28271"/>
    <cellStyle name="Normal 3 5 23 2 5" xfId="28272"/>
    <cellStyle name="Normal 3 5 23 2 5 2" xfId="28273"/>
    <cellStyle name="Normal 3 5 23 2 5_Category Summary by LOB" xfId="28274"/>
    <cellStyle name="Normal 3 5 23 2 6" xfId="28275"/>
    <cellStyle name="Normal 3 5 23 2 6 2" xfId="28276"/>
    <cellStyle name="Normal 3 5 23 2 6_Category Summary by LOB" xfId="28277"/>
    <cellStyle name="Normal 3 5 23 2 7" xfId="28278"/>
    <cellStyle name="Normal 3 5 23 2 7 2" xfId="28279"/>
    <cellStyle name="Normal 3 5 23 2 7_Category Summary by LOB" xfId="28280"/>
    <cellStyle name="Normal 3 5 23 2 8" xfId="28281"/>
    <cellStyle name="Normal 3 5 23 2 8 2" xfId="28282"/>
    <cellStyle name="Normal 3 5 23 2 8_Category Summary by LOB" xfId="28283"/>
    <cellStyle name="Normal 3 5 23 2 9" xfId="28284"/>
    <cellStyle name="Normal 3 5 23 2_Category Summary by LOB" xfId="28285"/>
    <cellStyle name="Normal 3 5 23 3" xfId="28286"/>
    <cellStyle name="Normal 3 5 23 3 2" xfId="28287"/>
    <cellStyle name="Normal 3 5 23 3 2 2" xfId="28288"/>
    <cellStyle name="Normal 3 5 23 3 2_Category Summary by LOB" xfId="28289"/>
    <cellStyle name="Normal 3 5 23 3 3" xfId="28290"/>
    <cellStyle name="Normal 3 5 23 3 3 2" xfId="28291"/>
    <cellStyle name="Normal 3 5 23 3 3_Category Summary by LOB" xfId="28292"/>
    <cellStyle name="Normal 3 5 23 3 4" xfId="28293"/>
    <cellStyle name="Normal 3 5 23 3 4 2" xfId="28294"/>
    <cellStyle name="Normal 3 5 23 3 4_Category Summary by LOB" xfId="28295"/>
    <cellStyle name="Normal 3 5 23 3 5" xfId="28296"/>
    <cellStyle name="Normal 3 5 23 3 5 2" xfId="28297"/>
    <cellStyle name="Normal 3 5 23 3 5_Category Summary by LOB" xfId="28298"/>
    <cellStyle name="Normal 3 5 23 3 6" xfId="28299"/>
    <cellStyle name="Normal 3 5 23 3 6 2" xfId="28300"/>
    <cellStyle name="Normal 3 5 23 3 6_Category Summary by LOB" xfId="28301"/>
    <cellStyle name="Normal 3 5 23 3 7" xfId="28302"/>
    <cellStyle name="Normal 3 5 23 3 7 2" xfId="28303"/>
    <cellStyle name="Normal 3 5 23 3 7_Category Summary by LOB" xfId="28304"/>
    <cellStyle name="Normal 3 5 23 3 8" xfId="28305"/>
    <cellStyle name="Normal 3 5 23 3 8 2" xfId="28306"/>
    <cellStyle name="Normal 3 5 23 3 8_Category Summary by LOB" xfId="28307"/>
    <cellStyle name="Normal 3 5 23 3 9" xfId="28308"/>
    <cellStyle name="Normal 3 5 23 3_Category Summary by LOB" xfId="28309"/>
    <cellStyle name="Normal 3 5 23 4" xfId="28310"/>
    <cellStyle name="Normal 3 5 23 4 2" xfId="28311"/>
    <cellStyle name="Normal 3 5 23 4_Category Summary by LOB" xfId="28312"/>
    <cellStyle name="Normal 3 5 23 5" xfId="28313"/>
    <cellStyle name="Normal 3 5 23 5 2" xfId="28314"/>
    <cellStyle name="Normal 3 5 23 5_Category Summary by LOB" xfId="28315"/>
    <cellStyle name="Normal 3 5 23 6" xfId="28316"/>
    <cellStyle name="Normal 3 5 23 6 2" xfId="28317"/>
    <cellStyle name="Normal 3 5 23 6_Category Summary by LOB" xfId="28318"/>
    <cellStyle name="Normal 3 5 23 7" xfId="28319"/>
    <cellStyle name="Normal 3 5 23 7 2" xfId="28320"/>
    <cellStyle name="Normal 3 5 23 7_Category Summary by LOB" xfId="28321"/>
    <cellStyle name="Normal 3 5 23 8" xfId="28322"/>
    <cellStyle name="Normal 3 5 23 8 2" xfId="28323"/>
    <cellStyle name="Normal 3 5 23 8_Category Summary by LOB" xfId="28324"/>
    <cellStyle name="Normal 3 5 23 9" xfId="28325"/>
    <cellStyle name="Normal 3 5 23 9 2" xfId="28326"/>
    <cellStyle name="Normal 3 5 23 9_Category Summary by LOB" xfId="28327"/>
    <cellStyle name="Normal 3 5 23_Category Summary by LOB" xfId="28328"/>
    <cellStyle name="Normal 3 5 24" xfId="28329"/>
    <cellStyle name="Normal 3 5 24 2" xfId="28330"/>
    <cellStyle name="Normal 3 5 24 2 2" xfId="28331"/>
    <cellStyle name="Normal 3 5 24 2_Category Summary by LOB" xfId="28332"/>
    <cellStyle name="Normal 3 5 24 3" xfId="28333"/>
    <cellStyle name="Normal 3 5 24 3 2" xfId="28334"/>
    <cellStyle name="Normal 3 5 24 3_Category Summary by LOB" xfId="28335"/>
    <cellStyle name="Normal 3 5 24 4" xfId="28336"/>
    <cellStyle name="Normal 3 5 24 4 2" xfId="28337"/>
    <cellStyle name="Normal 3 5 24 4_Category Summary by LOB" xfId="28338"/>
    <cellStyle name="Normal 3 5 24 5" xfId="28339"/>
    <cellStyle name="Normal 3 5 24 5 2" xfId="28340"/>
    <cellStyle name="Normal 3 5 24 5_Category Summary by LOB" xfId="28341"/>
    <cellStyle name="Normal 3 5 24 6" xfId="28342"/>
    <cellStyle name="Normal 3 5 24 6 2" xfId="28343"/>
    <cellStyle name="Normal 3 5 24 6_Category Summary by LOB" xfId="28344"/>
    <cellStyle name="Normal 3 5 24 7" xfId="28345"/>
    <cellStyle name="Normal 3 5 24 7 2" xfId="28346"/>
    <cellStyle name="Normal 3 5 24 7_Category Summary by LOB" xfId="28347"/>
    <cellStyle name="Normal 3 5 24 8" xfId="28348"/>
    <cellStyle name="Normal 3 5 24 8 2" xfId="28349"/>
    <cellStyle name="Normal 3 5 24 8_Category Summary by LOB" xfId="28350"/>
    <cellStyle name="Normal 3 5 24 9" xfId="28351"/>
    <cellStyle name="Normal 3 5 24_Category Summary by LOB" xfId="28352"/>
    <cellStyle name="Normal 3 5 25" xfId="28353"/>
    <cellStyle name="Normal 3 5 25 2" xfId="28354"/>
    <cellStyle name="Normal 3 5 25 2 2" xfId="28355"/>
    <cellStyle name="Normal 3 5 25 2_Category Summary by LOB" xfId="28356"/>
    <cellStyle name="Normal 3 5 25 3" xfId="28357"/>
    <cellStyle name="Normal 3 5 25 3 2" xfId="28358"/>
    <cellStyle name="Normal 3 5 25 3_Category Summary by LOB" xfId="28359"/>
    <cellStyle name="Normal 3 5 25 4" xfId="28360"/>
    <cellStyle name="Normal 3 5 25 4 2" xfId="28361"/>
    <cellStyle name="Normal 3 5 25 4_Category Summary by LOB" xfId="28362"/>
    <cellStyle name="Normal 3 5 25 5" xfId="28363"/>
    <cellStyle name="Normal 3 5 25 5 2" xfId="28364"/>
    <cellStyle name="Normal 3 5 25 5_Category Summary by LOB" xfId="28365"/>
    <cellStyle name="Normal 3 5 25 6" xfId="28366"/>
    <cellStyle name="Normal 3 5 25 6 2" xfId="28367"/>
    <cellStyle name="Normal 3 5 25 6_Category Summary by LOB" xfId="28368"/>
    <cellStyle name="Normal 3 5 25 7" xfId="28369"/>
    <cellStyle name="Normal 3 5 25 7 2" xfId="28370"/>
    <cellStyle name="Normal 3 5 25 7_Category Summary by LOB" xfId="28371"/>
    <cellStyle name="Normal 3 5 25 8" xfId="28372"/>
    <cellStyle name="Normal 3 5 25 8 2" xfId="28373"/>
    <cellStyle name="Normal 3 5 25 8_Category Summary by LOB" xfId="28374"/>
    <cellStyle name="Normal 3 5 25 9" xfId="28375"/>
    <cellStyle name="Normal 3 5 25_Category Summary by LOB" xfId="28376"/>
    <cellStyle name="Normal 3 5 26" xfId="28377"/>
    <cellStyle name="Normal 3 5 26 2" xfId="28378"/>
    <cellStyle name="Normal 3 5 26_Category Summary by LOB" xfId="28379"/>
    <cellStyle name="Normal 3 5 27" xfId="28380"/>
    <cellStyle name="Normal 3 5 27 2" xfId="28381"/>
    <cellStyle name="Normal 3 5 27_Category Summary by LOB" xfId="28382"/>
    <cellStyle name="Normal 3 5 28" xfId="28383"/>
    <cellStyle name="Normal 3 5 28 2" xfId="28384"/>
    <cellStyle name="Normal 3 5 28_Category Summary by LOB" xfId="28385"/>
    <cellStyle name="Normal 3 5 29" xfId="28386"/>
    <cellStyle name="Normal 3 5 29 2" xfId="28387"/>
    <cellStyle name="Normal 3 5 29_Category Summary by LOB" xfId="28388"/>
    <cellStyle name="Normal 3 5 3" xfId="28389"/>
    <cellStyle name="Normal 3 5 3 10" xfId="28390"/>
    <cellStyle name="Normal 3 5 3 10 2" xfId="28391"/>
    <cellStyle name="Normal 3 5 3 10_Category Summary by LOB" xfId="28392"/>
    <cellStyle name="Normal 3 5 3 11" xfId="28393"/>
    <cellStyle name="Normal 3 5 3 2" xfId="28394"/>
    <cellStyle name="Normal 3 5 3 2 2" xfId="28395"/>
    <cellStyle name="Normal 3 5 3 2 2 2" xfId="28396"/>
    <cellStyle name="Normal 3 5 3 2 2_Category Summary by LOB" xfId="28397"/>
    <cellStyle name="Normal 3 5 3 2 3" xfId="28398"/>
    <cellStyle name="Normal 3 5 3 2 3 2" xfId="28399"/>
    <cellStyle name="Normal 3 5 3 2 3_Category Summary by LOB" xfId="28400"/>
    <cellStyle name="Normal 3 5 3 2 4" xfId="28401"/>
    <cellStyle name="Normal 3 5 3 2 4 2" xfId="28402"/>
    <cellStyle name="Normal 3 5 3 2 4_Category Summary by LOB" xfId="28403"/>
    <cellStyle name="Normal 3 5 3 2 5" xfId="28404"/>
    <cellStyle name="Normal 3 5 3 2 5 2" xfId="28405"/>
    <cellStyle name="Normal 3 5 3 2 5_Category Summary by LOB" xfId="28406"/>
    <cellStyle name="Normal 3 5 3 2 6" xfId="28407"/>
    <cellStyle name="Normal 3 5 3 2 6 2" xfId="28408"/>
    <cellStyle name="Normal 3 5 3 2 6_Category Summary by LOB" xfId="28409"/>
    <cellStyle name="Normal 3 5 3 2 7" xfId="28410"/>
    <cellStyle name="Normal 3 5 3 2 7 2" xfId="28411"/>
    <cellStyle name="Normal 3 5 3 2 7_Category Summary by LOB" xfId="28412"/>
    <cellStyle name="Normal 3 5 3 2 8" xfId="28413"/>
    <cellStyle name="Normal 3 5 3 2 8 2" xfId="28414"/>
    <cellStyle name="Normal 3 5 3 2 8_Category Summary by LOB" xfId="28415"/>
    <cellStyle name="Normal 3 5 3 2 9" xfId="28416"/>
    <cellStyle name="Normal 3 5 3 2_Category Summary by LOB" xfId="28417"/>
    <cellStyle name="Normal 3 5 3 3" xfId="28418"/>
    <cellStyle name="Normal 3 5 3 3 2" xfId="28419"/>
    <cellStyle name="Normal 3 5 3 3 2 2" xfId="28420"/>
    <cellStyle name="Normal 3 5 3 3 2_Category Summary by LOB" xfId="28421"/>
    <cellStyle name="Normal 3 5 3 3 3" xfId="28422"/>
    <cellStyle name="Normal 3 5 3 3 3 2" xfId="28423"/>
    <cellStyle name="Normal 3 5 3 3 3_Category Summary by LOB" xfId="28424"/>
    <cellStyle name="Normal 3 5 3 3 4" xfId="28425"/>
    <cellStyle name="Normal 3 5 3 3 4 2" xfId="28426"/>
    <cellStyle name="Normal 3 5 3 3 4_Category Summary by LOB" xfId="28427"/>
    <cellStyle name="Normal 3 5 3 3 5" xfId="28428"/>
    <cellStyle name="Normal 3 5 3 3 5 2" xfId="28429"/>
    <cellStyle name="Normal 3 5 3 3 5_Category Summary by LOB" xfId="28430"/>
    <cellStyle name="Normal 3 5 3 3 6" xfId="28431"/>
    <cellStyle name="Normal 3 5 3 3 6 2" xfId="28432"/>
    <cellStyle name="Normal 3 5 3 3 6_Category Summary by LOB" xfId="28433"/>
    <cellStyle name="Normal 3 5 3 3 7" xfId="28434"/>
    <cellStyle name="Normal 3 5 3 3 7 2" xfId="28435"/>
    <cellStyle name="Normal 3 5 3 3 7_Category Summary by LOB" xfId="28436"/>
    <cellStyle name="Normal 3 5 3 3 8" xfId="28437"/>
    <cellStyle name="Normal 3 5 3 3 8 2" xfId="28438"/>
    <cellStyle name="Normal 3 5 3 3 8_Category Summary by LOB" xfId="28439"/>
    <cellStyle name="Normal 3 5 3 3 9" xfId="28440"/>
    <cellStyle name="Normal 3 5 3 3_Category Summary by LOB" xfId="28441"/>
    <cellStyle name="Normal 3 5 3 4" xfId="28442"/>
    <cellStyle name="Normal 3 5 3 4 2" xfId="28443"/>
    <cellStyle name="Normal 3 5 3 4_Category Summary by LOB" xfId="28444"/>
    <cellStyle name="Normal 3 5 3 5" xfId="28445"/>
    <cellStyle name="Normal 3 5 3 5 2" xfId="28446"/>
    <cellStyle name="Normal 3 5 3 5_Category Summary by LOB" xfId="28447"/>
    <cellStyle name="Normal 3 5 3 6" xfId="28448"/>
    <cellStyle name="Normal 3 5 3 6 2" xfId="28449"/>
    <cellStyle name="Normal 3 5 3 6_Category Summary by LOB" xfId="28450"/>
    <cellStyle name="Normal 3 5 3 7" xfId="28451"/>
    <cellStyle name="Normal 3 5 3 7 2" xfId="28452"/>
    <cellStyle name="Normal 3 5 3 7_Category Summary by LOB" xfId="28453"/>
    <cellStyle name="Normal 3 5 3 8" xfId="28454"/>
    <cellStyle name="Normal 3 5 3 8 2" xfId="28455"/>
    <cellStyle name="Normal 3 5 3 8_Category Summary by LOB" xfId="28456"/>
    <cellStyle name="Normal 3 5 3 9" xfId="28457"/>
    <cellStyle name="Normal 3 5 3 9 2" xfId="28458"/>
    <cellStyle name="Normal 3 5 3 9_Category Summary by LOB" xfId="28459"/>
    <cellStyle name="Normal 3 5 3_Category Summary by LOB" xfId="28460"/>
    <cellStyle name="Normal 3 5 30" xfId="28461"/>
    <cellStyle name="Normal 3 5 30 2" xfId="28462"/>
    <cellStyle name="Normal 3 5 30_Category Summary by LOB" xfId="28463"/>
    <cellStyle name="Normal 3 5 31" xfId="28464"/>
    <cellStyle name="Normal 3 5 31 2" xfId="28465"/>
    <cellStyle name="Normal 3 5 31_Category Summary by LOB" xfId="28466"/>
    <cellStyle name="Normal 3 5 32" xfId="28467"/>
    <cellStyle name="Normal 3 5 32 2" xfId="28468"/>
    <cellStyle name="Normal 3 5 32_Category Summary by LOB" xfId="28469"/>
    <cellStyle name="Normal 3 5 33" xfId="28470"/>
    <cellStyle name="Normal 3 5 34" xfId="28471"/>
    <cellStyle name="Normal 3 5 35" xfId="28472"/>
    <cellStyle name="Normal 3 5 4" xfId="28473"/>
    <cellStyle name="Normal 3 5 4 10" xfId="28474"/>
    <cellStyle name="Normal 3 5 4 10 2" xfId="28475"/>
    <cellStyle name="Normal 3 5 4 10_Category Summary by LOB" xfId="28476"/>
    <cellStyle name="Normal 3 5 4 11" xfId="28477"/>
    <cellStyle name="Normal 3 5 4 2" xfId="28478"/>
    <cellStyle name="Normal 3 5 4 2 2" xfId="28479"/>
    <cellStyle name="Normal 3 5 4 2 2 2" xfId="28480"/>
    <cellStyle name="Normal 3 5 4 2 2_Category Summary by LOB" xfId="28481"/>
    <cellStyle name="Normal 3 5 4 2 3" xfId="28482"/>
    <cellStyle name="Normal 3 5 4 2 3 2" xfId="28483"/>
    <cellStyle name="Normal 3 5 4 2 3_Category Summary by LOB" xfId="28484"/>
    <cellStyle name="Normal 3 5 4 2 4" xfId="28485"/>
    <cellStyle name="Normal 3 5 4 2 4 2" xfId="28486"/>
    <cellStyle name="Normal 3 5 4 2 4_Category Summary by LOB" xfId="28487"/>
    <cellStyle name="Normal 3 5 4 2 5" xfId="28488"/>
    <cellStyle name="Normal 3 5 4 2 5 2" xfId="28489"/>
    <cellStyle name="Normal 3 5 4 2 5_Category Summary by LOB" xfId="28490"/>
    <cellStyle name="Normal 3 5 4 2 6" xfId="28491"/>
    <cellStyle name="Normal 3 5 4 2 6 2" xfId="28492"/>
    <cellStyle name="Normal 3 5 4 2 6_Category Summary by LOB" xfId="28493"/>
    <cellStyle name="Normal 3 5 4 2 7" xfId="28494"/>
    <cellStyle name="Normal 3 5 4 2 7 2" xfId="28495"/>
    <cellStyle name="Normal 3 5 4 2 7_Category Summary by LOB" xfId="28496"/>
    <cellStyle name="Normal 3 5 4 2 8" xfId="28497"/>
    <cellStyle name="Normal 3 5 4 2 8 2" xfId="28498"/>
    <cellStyle name="Normal 3 5 4 2 8_Category Summary by LOB" xfId="28499"/>
    <cellStyle name="Normal 3 5 4 2 9" xfId="28500"/>
    <cellStyle name="Normal 3 5 4 2_Category Summary by LOB" xfId="28501"/>
    <cellStyle name="Normal 3 5 4 3" xfId="28502"/>
    <cellStyle name="Normal 3 5 4 3 2" xfId="28503"/>
    <cellStyle name="Normal 3 5 4 3 2 2" xfId="28504"/>
    <cellStyle name="Normal 3 5 4 3 2_Category Summary by LOB" xfId="28505"/>
    <cellStyle name="Normal 3 5 4 3 3" xfId="28506"/>
    <cellStyle name="Normal 3 5 4 3 3 2" xfId="28507"/>
    <cellStyle name="Normal 3 5 4 3 3_Category Summary by LOB" xfId="28508"/>
    <cellStyle name="Normal 3 5 4 3 4" xfId="28509"/>
    <cellStyle name="Normal 3 5 4 3 4 2" xfId="28510"/>
    <cellStyle name="Normal 3 5 4 3 4_Category Summary by LOB" xfId="28511"/>
    <cellStyle name="Normal 3 5 4 3 5" xfId="28512"/>
    <cellStyle name="Normal 3 5 4 3 5 2" xfId="28513"/>
    <cellStyle name="Normal 3 5 4 3 5_Category Summary by LOB" xfId="28514"/>
    <cellStyle name="Normal 3 5 4 3 6" xfId="28515"/>
    <cellStyle name="Normal 3 5 4 3 6 2" xfId="28516"/>
    <cellStyle name="Normal 3 5 4 3 6_Category Summary by LOB" xfId="28517"/>
    <cellStyle name="Normal 3 5 4 3 7" xfId="28518"/>
    <cellStyle name="Normal 3 5 4 3 7 2" xfId="28519"/>
    <cellStyle name="Normal 3 5 4 3 7_Category Summary by LOB" xfId="28520"/>
    <cellStyle name="Normal 3 5 4 3 8" xfId="28521"/>
    <cellStyle name="Normal 3 5 4 3 8 2" xfId="28522"/>
    <cellStyle name="Normal 3 5 4 3 8_Category Summary by LOB" xfId="28523"/>
    <cellStyle name="Normal 3 5 4 3 9" xfId="28524"/>
    <cellStyle name="Normal 3 5 4 3_Category Summary by LOB" xfId="28525"/>
    <cellStyle name="Normal 3 5 4 4" xfId="28526"/>
    <cellStyle name="Normal 3 5 4 4 2" xfId="28527"/>
    <cellStyle name="Normal 3 5 4 4_Category Summary by LOB" xfId="28528"/>
    <cellStyle name="Normal 3 5 4 5" xfId="28529"/>
    <cellStyle name="Normal 3 5 4 5 2" xfId="28530"/>
    <cellStyle name="Normal 3 5 4 5_Category Summary by LOB" xfId="28531"/>
    <cellStyle name="Normal 3 5 4 6" xfId="28532"/>
    <cellStyle name="Normal 3 5 4 6 2" xfId="28533"/>
    <cellStyle name="Normal 3 5 4 6_Category Summary by LOB" xfId="28534"/>
    <cellStyle name="Normal 3 5 4 7" xfId="28535"/>
    <cellStyle name="Normal 3 5 4 7 2" xfId="28536"/>
    <cellStyle name="Normal 3 5 4 7_Category Summary by LOB" xfId="28537"/>
    <cellStyle name="Normal 3 5 4 8" xfId="28538"/>
    <cellStyle name="Normal 3 5 4 8 2" xfId="28539"/>
    <cellStyle name="Normal 3 5 4 8_Category Summary by LOB" xfId="28540"/>
    <cellStyle name="Normal 3 5 4 9" xfId="28541"/>
    <cellStyle name="Normal 3 5 4 9 2" xfId="28542"/>
    <cellStyle name="Normal 3 5 4 9_Category Summary by LOB" xfId="28543"/>
    <cellStyle name="Normal 3 5 4_Category Summary by LOB" xfId="28544"/>
    <cellStyle name="Normal 3 5 5" xfId="28545"/>
    <cellStyle name="Normal 3 5 5 10" xfId="28546"/>
    <cellStyle name="Normal 3 5 5 10 2" xfId="28547"/>
    <cellStyle name="Normal 3 5 5 10_Category Summary by LOB" xfId="28548"/>
    <cellStyle name="Normal 3 5 5 11" xfId="28549"/>
    <cellStyle name="Normal 3 5 5 2" xfId="28550"/>
    <cellStyle name="Normal 3 5 5 2 2" xfId="28551"/>
    <cellStyle name="Normal 3 5 5 2 2 2" xfId="28552"/>
    <cellStyle name="Normal 3 5 5 2 2_Category Summary by LOB" xfId="28553"/>
    <cellStyle name="Normal 3 5 5 2 3" xfId="28554"/>
    <cellStyle name="Normal 3 5 5 2 3 2" xfId="28555"/>
    <cellStyle name="Normal 3 5 5 2 3_Category Summary by LOB" xfId="28556"/>
    <cellStyle name="Normal 3 5 5 2 4" xfId="28557"/>
    <cellStyle name="Normal 3 5 5 2 4 2" xfId="28558"/>
    <cellStyle name="Normal 3 5 5 2 4_Category Summary by LOB" xfId="28559"/>
    <cellStyle name="Normal 3 5 5 2 5" xfId="28560"/>
    <cellStyle name="Normal 3 5 5 2 5 2" xfId="28561"/>
    <cellStyle name="Normal 3 5 5 2 5_Category Summary by LOB" xfId="28562"/>
    <cellStyle name="Normal 3 5 5 2 6" xfId="28563"/>
    <cellStyle name="Normal 3 5 5 2 6 2" xfId="28564"/>
    <cellStyle name="Normal 3 5 5 2 6_Category Summary by LOB" xfId="28565"/>
    <cellStyle name="Normal 3 5 5 2 7" xfId="28566"/>
    <cellStyle name="Normal 3 5 5 2 7 2" xfId="28567"/>
    <cellStyle name="Normal 3 5 5 2 7_Category Summary by LOB" xfId="28568"/>
    <cellStyle name="Normal 3 5 5 2 8" xfId="28569"/>
    <cellStyle name="Normal 3 5 5 2 8 2" xfId="28570"/>
    <cellStyle name="Normal 3 5 5 2 8_Category Summary by LOB" xfId="28571"/>
    <cellStyle name="Normal 3 5 5 2 9" xfId="28572"/>
    <cellStyle name="Normal 3 5 5 2_Category Summary by LOB" xfId="28573"/>
    <cellStyle name="Normal 3 5 5 3" xfId="28574"/>
    <cellStyle name="Normal 3 5 5 3 2" xfId="28575"/>
    <cellStyle name="Normal 3 5 5 3 2 2" xfId="28576"/>
    <cellStyle name="Normal 3 5 5 3 2_Category Summary by LOB" xfId="28577"/>
    <cellStyle name="Normal 3 5 5 3 3" xfId="28578"/>
    <cellStyle name="Normal 3 5 5 3 3 2" xfId="28579"/>
    <cellStyle name="Normal 3 5 5 3 3_Category Summary by LOB" xfId="28580"/>
    <cellStyle name="Normal 3 5 5 3 4" xfId="28581"/>
    <cellStyle name="Normal 3 5 5 3 4 2" xfId="28582"/>
    <cellStyle name="Normal 3 5 5 3 4_Category Summary by LOB" xfId="28583"/>
    <cellStyle name="Normal 3 5 5 3 5" xfId="28584"/>
    <cellStyle name="Normal 3 5 5 3 5 2" xfId="28585"/>
    <cellStyle name="Normal 3 5 5 3 5_Category Summary by LOB" xfId="28586"/>
    <cellStyle name="Normal 3 5 5 3 6" xfId="28587"/>
    <cellStyle name="Normal 3 5 5 3 6 2" xfId="28588"/>
    <cellStyle name="Normal 3 5 5 3 6_Category Summary by LOB" xfId="28589"/>
    <cellStyle name="Normal 3 5 5 3 7" xfId="28590"/>
    <cellStyle name="Normal 3 5 5 3 7 2" xfId="28591"/>
    <cellStyle name="Normal 3 5 5 3 7_Category Summary by LOB" xfId="28592"/>
    <cellStyle name="Normal 3 5 5 3 8" xfId="28593"/>
    <cellStyle name="Normal 3 5 5 3 8 2" xfId="28594"/>
    <cellStyle name="Normal 3 5 5 3 8_Category Summary by LOB" xfId="28595"/>
    <cellStyle name="Normal 3 5 5 3 9" xfId="28596"/>
    <cellStyle name="Normal 3 5 5 3_Category Summary by LOB" xfId="28597"/>
    <cellStyle name="Normal 3 5 5 4" xfId="28598"/>
    <cellStyle name="Normal 3 5 5 4 2" xfId="28599"/>
    <cellStyle name="Normal 3 5 5 4_Category Summary by LOB" xfId="28600"/>
    <cellStyle name="Normal 3 5 5 5" xfId="28601"/>
    <cellStyle name="Normal 3 5 5 5 2" xfId="28602"/>
    <cellStyle name="Normal 3 5 5 5_Category Summary by LOB" xfId="28603"/>
    <cellStyle name="Normal 3 5 5 6" xfId="28604"/>
    <cellStyle name="Normal 3 5 5 6 2" xfId="28605"/>
    <cellStyle name="Normal 3 5 5 6_Category Summary by LOB" xfId="28606"/>
    <cellStyle name="Normal 3 5 5 7" xfId="28607"/>
    <cellStyle name="Normal 3 5 5 7 2" xfId="28608"/>
    <cellStyle name="Normal 3 5 5 7_Category Summary by LOB" xfId="28609"/>
    <cellStyle name="Normal 3 5 5 8" xfId="28610"/>
    <cellStyle name="Normal 3 5 5 8 2" xfId="28611"/>
    <cellStyle name="Normal 3 5 5 8_Category Summary by LOB" xfId="28612"/>
    <cellStyle name="Normal 3 5 5 9" xfId="28613"/>
    <cellStyle name="Normal 3 5 5 9 2" xfId="28614"/>
    <cellStyle name="Normal 3 5 5 9_Category Summary by LOB" xfId="28615"/>
    <cellStyle name="Normal 3 5 5_Category Summary by LOB" xfId="28616"/>
    <cellStyle name="Normal 3 5 6" xfId="28617"/>
    <cellStyle name="Normal 3 5 6 10" xfId="28618"/>
    <cellStyle name="Normal 3 5 6 10 2" xfId="28619"/>
    <cellStyle name="Normal 3 5 6 10_Category Summary by LOB" xfId="28620"/>
    <cellStyle name="Normal 3 5 6 11" xfId="28621"/>
    <cellStyle name="Normal 3 5 6 2" xfId="28622"/>
    <cellStyle name="Normal 3 5 6 2 2" xfId="28623"/>
    <cellStyle name="Normal 3 5 6 2 2 2" xfId="28624"/>
    <cellStyle name="Normal 3 5 6 2 2_Category Summary by LOB" xfId="28625"/>
    <cellStyle name="Normal 3 5 6 2 3" xfId="28626"/>
    <cellStyle name="Normal 3 5 6 2 3 2" xfId="28627"/>
    <cellStyle name="Normal 3 5 6 2 3_Category Summary by LOB" xfId="28628"/>
    <cellStyle name="Normal 3 5 6 2 4" xfId="28629"/>
    <cellStyle name="Normal 3 5 6 2 4 2" xfId="28630"/>
    <cellStyle name="Normal 3 5 6 2 4_Category Summary by LOB" xfId="28631"/>
    <cellStyle name="Normal 3 5 6 2 5" xfId="28632"/>
    <cellStyle name="Normal 3 5 6 2 5 2" xfId="28633"/>
    <cellStyle name="Normal 3 5 6 2 5_Category Summary by LOB" xfId="28634"/>
    <cellStyle name="Normal 3 5 6 2 6" xfId="28635"/>
    <cellStyle name="Normal 3 5 6 2 6 2" xfId="28636"/>
    <cellStyle name="Normal 3 5 6 2 6_Category Summary by LOB" xfId="28637"/>
    <cellStyle name="Normal 3 5 6 2 7" xfId="28638"/>
    <cellStyle name="Normal 3 5 6 2 7 2" xfId="28639"/>
    <cellStyle name="Normal 3 5 6 2 7_Category Summary by LOB" xfId="28640"/>
    <cellStyle name="Normal 3 5 6 2 8" xfId="28641"/>
    <cellStyle name="Normal 3 5 6 2 8 2" xfId="28642"/>
    <cellStyle name="Normal 3 5 6 2 8_Category Summary by LOB" xfId="28643"/>
    <cellStyle name="Normal 3 5 6 2 9" xfId="28644"/>
    <cellStyle name="Normal 3 5 6 2_Category Summary by LOB" xfId="28645"/>
    <cellStyle name="Normal 3 5 6 3" xfId="28646"/>
    <cellStyle name="Normal 3 5 6 3 2" xfId="28647"/>
    <cellStyle name="Normal 3 5 6 3 2 2" xfId="28648"/>
    <cellStyle name="Normal 3 5 6 3 2_Category Summary by LOB" xfId="28649"/>
    <cellStyle name="Normal 3 5 6 3 3" xfId="28650"/>
    <cellStyle name="Normal 3 5 6 3 3 2" xfId="28651"/>
    <cellStyle name="Normal 3 5 6 3 3_Category Summary by LOB" xfId="28652"/>
    <cellStyle name="Normal 3 5 6 3 4" xfId="28653"/>
    <cellStyle name="Normal 3 5 6 3 4 2" xfId="28654"/>
    <cellStyle name="Normal 3 5 6 3 4_Category Summary by LOB" xfId="28655"/>
    <cellStyle name="Normal 3 5 6 3 5" xfId="28656"/>
    <cellStyle name="Normal 3 5 6 3 5 2" xfId="28657"/>
    <cellStyle name="Normal 3 5 6 3 5_Category Summary by LOB" xfId="28658"/>
    <cellStyle name="Normal 3 5 6 3 6" xfId="28659"/>
    <cellStyle name="Normal 3 5 6 3 6 2" xfId="28660"/>
    <cellStyle name="Normal 3 5 6 3 6_Category Summary by LOB" xfId="28661"/>
    <cellStyle name="Normal 3 5 6 3 7" xfId="28662"/>
    <cellStyle name="Normal 3 5 6 3 7 2" xfId="28663"/>
    <cellStyle name="Normal 3 5 6 3 7_Category Summary by LOB" xfId="28664"/>
    <cellStyle name="Normal 3 5 6 3 8" xfId="28665"/>
    <cellStyle name="Normal 3 5 6 3 8 2" xfId="28666"/>
    <cellStyle name="Normal 3 5 6 3 8_Category Summary by LOB" xfId="28667"/>
    <cellStyle name="Normal 3 5 6 3 9" xfId="28668"/>
    <cellStyle name="Normal 3 5 6 3_Category Summary by LOB" xfId="28669"/>
    <cellStyle name="Normal 3 5 6 4" xfId="28670"/>
    <cellStyle name="Normal 3 5 6 4 2" xfId="28671"/>
    <cellStyle name="Normal 3 5 6 4_Category Summary by LOB" xfId="28672"/>
    <cellStyle name="Normal 3 5 6 5" xfId="28673"/>
    <cellStyle name="Normal 3 5 6 5 2" xfId="28674"/>
    <cellStyle name="Normal 3 5 6 5_Category Summary by LOB" xfId="28675"/>
    <cellStyle name="Normal 3 5 6 6" xfId="28676"/>
    <cellStyle name="Normal 3 5 6 6 2" xfId="28677"/>
    <cellStyle name="Normal 3 5 6 6_Category Summary by LOB" xfId="28678"/>
    <cellStyle name="Normal 3 5 6 7" xfId="28679"/>
    <cellStyle name="Normal 3 5 6 7 2" xfId="28680"/>
    <cellStyle name="Normal 3 5 6 7_Category Summary by LOB" xfId="28681"/>
    <cellStyle name="Normal 3 5 6 8" xfId="28682"/>
    <cellStyle name="Normal 3 5 6 8 2" xfId="28683"/>
    <cellStyle name="Normal 3 5 6 8_Category Summary by LOB" xfId="28684"/>
    <cellStyle name="Normal 3 5 6 9" xfId="28685"/>
    <cellStyle name="Normal 3 5 6 9 2" xfId="28686"/>
    <cellStyle name="Normal 3 5 6 9_Category Summary by LOB" xfId="28687"/>
    <cellStyle name="Normal 3 5 6_Category Summary by LOB" xfId="28688"/>
    <cellStyle name="Normal 3 5 7" xfId="28689"/>
    <cellStyle name="Normal 3 5 7 10" xfId="28690"/>
    <cellStyle name="Normal 3 5 7 10 2" xfId="28691"/>
    <cellStyle name="Normal 3 5 7 10_Category Summary by LOB" xfId="28692"/>
    <cellStyle name="Normal 3 5 7 11" xfId="28693"/>
    <cellStyle name="Normal 3 5 7 2" xfId="28694"/>
    <cellStyle name="Normal 3 5 7 2 2" xfId="28695"/>
    <cellStyle name="Normal 3 5 7 2 2 2" xfId="28696"/>
    <cellStyle name="Normal 3 5 7 2 2_Category Summary by LOB" xfId="28697"/>
    <cellStyle name="Normal 3 5 7 2 3" xfId="28698"/>
    <cellStyle name="Normal 3 5 7 2 3 2" xfId="28699"/>
    <cellStyle name="Normal 3 5 7 2 3_Category Summary by LOB" xfId="28700"/>
    <cellStyle name="Normal 3 5 7 2 4" xfId="28701"/>
    <cellStyle name="Normal 3 5 7 2 4 2" xfId="28702"/>
    <cellStyle name="Normal 3 5 7 2 4_Category Summary by LOB" xfId="28703"/>
    <cellStyle name="Normal 3 5 7 2 5" xfId="28704"/>
    <cellStyle name="Normal 3 5 7 2 5 2" xfId="28705"/>
    <cellStyle name="Normal 3 5 7 2 5_Category Summary by LOB" xfId="28706"/>
    <cellStyle name="Normal 3 5 7 2 6" xfId="28707"/>
    <cellStyle name="Normal 3 5 7 2 6 2" xfId="28708"/>
    <cellStyle name="Normal 3 5 7 2 6_Category Summary by LOB" xfId="28709"/>
    <cellStyle name="Normal 3 5 7 2 7" xfId="28710"/>
    <cellStyle name="Normal 3 5 7 2 7 2" xfId="28711"/>
    <cellStyle name="Normal 3 5 7 2 7_Category Summary by LOB" xfId="28712"/>
    <cellStyle name="Normal 3 5 7 2 8" xfId="28713"/>
    <cellStyle name="Normal 3 5 7 2 8 2" xfId="28714"/>
    <cellStyle name="Normal 3 5 7 2 8_Category Summary by LOB" xfId="28715"/>
    <cellStyle name="Normal 3 5 7 2 9" xfId="28716"/>
    <cellStyle name="Normal 3 5 7 2_Category Summary by LOB" xfId="28717"/>
    <cellStyle name="Normal 3 5 7 3" xfId="28718"/>
    <cellStyle name="Normal 3 5 7 3 2" xfId="28719"/>
    <cellStyle name="Normal 3 5 7 3 2 2" xfId="28720"/>
    <cellStyle name="Normal 3 5 7 3 2_Category Summary by LOB" xfId="28721"/>
    <cellStyle name="Normal 3 5 7 3 3" xfId="28722"/>
    <cellStyle name="Normal 3 5 7 3 3 2" xfId="28723"/>
    <cellStyle name="Normal 3 5 7 3 3_Category Summary by LOB" xfId="28724"/>
    <cellStyle name="Normal 3 5 7 3 4" xfId="28725"/>
    <cellStyle name="Normal 3 5 7 3 4 2" xfId="28726"/>
    <cellStyle name="Normal 3 5 7 3 4_Category Summary by LOB" xfId="28727"/>
    <cellStyle name="Normal 3 5 7 3 5" xfId="28728"/>
    <cellStyle name="Normal 3 5 7 3 5 2" xfId="28729"/>
    <cellStyle name="Normal 3 5 7 3 5_Category Summary by LOB" xfId="28730"/>
    <cellStyle name="Normal 3 5 7 3 6" xfId="28731"/>
    <cellStyle name="Normal 3 5 7 3 6 2" xfId="28732"/>
    <cellStyle name="Normal 3 5 7 3 6_Category Summary by LOB" xfId="28733"/>
    <cellStyle name="Normal 3 5 7 3 7" xfId="28734"/>
    <cellStyle name="Normal 3 5 7 3 7 2" xfId="28735"/>
    <cellStyle name="Normal 3 5 7 3 7_Category Summary by LOB" xfId="28736"/>
    <cellStyle name="Normal 3 5 7 3 8" xfId="28737"/>
    <cellStyle name="Normal 3 5 7 3 8 2" xfId="28738"/>
    <cellStyle name="Normal 3 5 7 3 8_Category Summary by LOB" xfId="28739"/>
    <cellStyle name="Normal 3 5 7 3 9" xfId="28740"/>
    <cellStyle name="Normal 3 5 7 3_Category Summary by LOB" xfId="28741"/>
    <cellStyle name="Normal 3 5 7 4" xfId="28742"/>
    <cellStyle name="Normal 3 5 7 4 2" xfId="28743"/>
    <cellStyle name="Normal 3 5 7 4_Category Summary by LOB" xfId="28744"/>
    <cellStyle name="Normal 3 5 7 5" xfId="28745"/>
    <cellStyle name="Normal 3 5 7 5 2" xfId="28746"/>
    <cellStyle name="Normal 3 5 7 5_Category Summary by LOB" xfId="28747"/>
    <cellStyle name="Normal 3 5 7 6" xfId="28748"/>
    <cellStyle name="Normal 3 5 7 6 2" xfId="28749"/>
    <cellStyle name="Normal 3 5 7 6_Category Summary by LOB" xfId="28750"/>
    <cellStyle name="Normal 3 5 7 7" xfId="28751"/>
    <cellStyle name="Normal 3 5 7 7 2" xfId="28752"/>
    <cellStyle name="Normal 3 5 7 7_Category Summary by LOB" xfId="28753"/>
    <cellStyle name="Normal 3 5 7 8" xfId="28754"/>
    <cellStyle name="Normal 3 5 7 8 2" xfId="28755"/>
    <cellStyle name="Normal 3 5 7 8_Category Summary by LOB" xfId="28756"/>
    <cellStyle name="Normal 3 5 7 9" xfId="28757"/>
    <cellStyle name="Normal 3 5 7 9 2" xfId="28758"/>
    <cellStyle name="Normal 3 5 7 9_Category Summary by LOB" xfId="28759"/>
    <cellStyle name="Normal 3 5 7_Category Summary by LOB" xfId="28760"/>
    <cellStyle name="Normal 3 5 8" xfId="28761"/>
    <cellStyle name="Normal 3 5 8 10" xfId="28762"/>
    <cellStyle name="Normal 3 5 8 10 2" xfId="28763"/>
    <cellStyle name="Normal 3 5 8 10_Category Summary by LOB" xfId="28764"/>
    <cellStyle name="Normal 3 5 8 11" xfId="28765"/>
    <cellStyle name="Normal 3 5 8 2" xfId="28766"/>
    <cellStyle name="Normal 3 5 8 2 2" xfId="28767"/>
    <cellStyle name="Normal 3 5 8 2 2 2" xfId="28768"/>
    <cellStyle name="Normal 3 5 8 2 2_Category Summary by LOB" xfId="28769"/>
    <cellStyle name="Normal 3 5 8 2 3" xfId="28770"/>
    <cellStyle name="Normal 3 5 8 2 3 2" xfId="28771"/>
    <cellStyle name="Normal 3 5 8 2 3_Category Summary by LOB" xfId="28772"/>
    <cellStyle name="Normal 3 5 8 2 4" xfId="28773"/>
    <cellStyle name="Normal 3 5 8 2 4 2" xfId="28774"/>
    <cellStyle name="Normal 3 5 8 2 4_Category Summary by LOB" xfId="28775"/>
    <cellStyle name="Normal 3 5 8 2 5" xfId="28776"/>
    <cellStyle name="Normal 3 5 8 2 5 2" xfId="28777"/>
    <cellStyle name="Normal 3 5 8 2 5_Category Summary by LOB" xfId="28778"/>
    <cellStyle name="Normal 3 5 8 2 6" xfId="28779"/>
    <cellStyle name="Normal 3 5 8 2 6 2" xfId="28780"/>
    <cellStyle name="Normal 3 5 8 2 6_Category Summary by LOB" xfId="28781"/>
    <cellStyle name="Normal 3 5 8 2 7" xfId="28782"/>
    <cellStyle name="Normal 3 5 8 2 7 2" xfId="28783"/>
    <cellStyle name="Normal 3 5 8 2 7_Category Summary by LOB" xfId="28784"/>
    <cellStyle name="Normal 3 5 8 2 8" xfId="28785"/>
    <cellStyle name="Normal 3 5 8 2 8 2" xfId="28786"/>
    <cellStyle name="Normal 3 5 8 2 8_Category Summary by LOB" xfId="28787"/>
    <cellStyle name="Normal 3 5 8 2 9" xfId="28788"/>
    <cellStyle name="Normal 3 5 8 2_Category Summary by LOB" xfId="28789"/>
    <cellStyle name="Normal 3 5 8 3" xfId="28790"/>
    <cellStyle name="Normal 3 5 8 3 2" xfId="28791"/>
    <cellStyle name="Normal 3 5 8 3 2 2" xfId="28792"/>
    <cellStyle name="Normal 3 5 8 3 2_Category Summary by LOB" xfId="28793"/>
    <cellStyle name="Normal 3 5 8 3 3" xfId="28794"/>
    <cellStyle name="Normal 3 5 8 3 3 2" xfId="28795"/>
    <cellStyle name="Normal 3 5 8 3 3_Category Summary by LOB" xfId="28796"/>
    <cellStyle name="Normal 3 5 8 3 4" xfId="28797"/>
    <cellStyle name="Normal 3 5 8 3 4 2" xfId="28798"/>
    <cellStyle name="Normal 3 5 8 3 4_Category Summary by LOB" xfId="28799"/>
    <cellStyle name="Normal 3 5 8 3 5" xfId="28800"/>
    <cellStyle name="Normal 3 5 8 3 5 2" xfId="28801"/>
    <cellStyle name="Normal 3 5 8 3 5_Category Summary by LOB" xfId="28802"/>
    <cellStyle name="Normal 3 5 8 3 6" xfId="28803"/>
    <cellStyle name="Normal 3 5 8 3 6 2" xfId="28804"/>
    <cellStyle name="Normal 3 5 8 3 6_Category Summary by LOB" xfId="28805"/>
    <cellStyle name="Normal 3 5 8 3 7" xfId="28806"/>
    <cellStyle name="Normal 3 5 8 3 7 2" xfId="28807"/>
    <cellStyle name="Normal 3 5 8 3 7_Category Summary by LOB" xfId="28808"/>
    <cellStyle name="Normal 3 5 8 3 8" xfId="28809"/>
    <cellStyle name="Normal 3 5 8 3 8 2" xfId="28810"/>
    <cellStyle name="Normal 3 5 8 3 8_Category Summary by LOB" xfId="28811"/>
    <cellStyle name="Normal 3 5 8 3 9" xfId="28812"/>
    <cellStyle name="Normal 3 5 8 3_Category Summary by LOB" xfId="28813"/>
    <cellStyle name="Normal 3 5 8 4" xfId="28814"/>
    <cellStyle name="Normal 3 5 8 4 2" xfId="28815"/>
    <cellStyle name="Normal 3 5 8 4_Category Summary by LOB" xfId="28816"/>
    <cellStyle name="Normal 3 5 8 5" xfId="28817"/>
    <cellStyle name="Normal 3 5 8 5 2" xfId="28818"/>
    <cellStyle name="Normal 3 5 8 5_Category Summary by LOB" xfId="28819"/>
    <cellStyle name="Normal 3 5 8 6" xfId="28820"/>
    <cellStyle name="Normal 3 5 8 6 2" xfId="28821"/>
    <cellStyle name="Normal 3 5 8 6_Category Summary by LOB" xfId="28822"/>
    <cellStyle name="Normal 3 5 8 7" xfId="28823"/>
    <cellStyle name="Normal 3 5 8 7 2" xfId="28824"/>
    <cellStyle name="Normal 3 5 8 7_Category Summary by LOB" xfId="28825"/>
    <cellStyle name="Normal 3 5 8 8" xfId="28826"/>
    <cellStyle name="Normal 3 5 8 8 2" xfId="28827"/>
    <cellStyle name="Normal 3 5 8 8_Category Summary by LOB" xfId="28828"/>
    <cellStyle name="Normal 3 5 8 9" xfId="28829"/>
    <cellStyle name="Normal 3 5 8 9 2" xfId="28830"/>
    <cellStyle name="Normal 3 5 8 9_Category Summary by LOB" xfId="28831"/>
    <cellStyle name="Normal 3 5 8_Category Summary by LOB" xfId="28832"/>
    <cellStyle name="Normal 3 5 9" xfId="28833"/>
    <cellStyle name="Normal 3 5 9 10" xfId="28834"/>
    <cellStyle name="Normal 3 5 9 10 2" xfId="28835"/>
    <cellStyle name="Normal 3 5 9 10_Category Summary by LOB" xfId="28836"/>
    <cellStyle name="Normal 3 5 9 11" xfId="28837"/>
    <cellStyle name="Normal 3 5 9 2" xfId="28838"/>
    <cellStyle name="Normal 3 5 9 2 2" xfId="28839"/>
    <cellStyle name="Normal 3 5 9 2 2 2" xfId="28840"/>
    <cellStyle name="Normal 3 5 9 2 2_Category Summary by LOB" xfId="28841"/>
    <cellStyle name="Normal 3 5 9 2 3" xfId="28842"/>
    <cellStyle name="Normal 3 5 9 2 3 2" xfId="28843"/>
    <cellStyle name="Normal 3 5 9 2 3_Category Summary by LOB" xfId="28844"/>
    <cellStyle name="Normal 3 5 9 2 4" xfId="28845"/>
    <cellStyle name="Normal 3 5 9 2 4 2" xfId="28846"/>
    <cellStyle name="Normal 3 5 9 2 4_Category Summary by LOB" xfId="28847"/>
    <cellStyle name="Normal 3 5 9 2 5" xfId="28848"/>
    <cellStyle name="Normal 3 5 9 2 5 2" xfId="28849"/>
    <cellStyle name="Normal 3 5 9 2 5_Category Summary by LOB" xfId="28850"/>
    <cellStyle name="Normal 3 5 9 2 6" xfId="28851"/>
    <cellStyle name="Normal 3 5 9 2 6 2" xfId="28852"/>
    <cellStyle name="Normal 3 5 9 2 6_Category Summary by LOB" xfId="28853"/>
    <cellStyle name="Normal 3 5 9 2 7" xfId="28854"/>
    <cellStyle name="Normal 3 5 9 2 7 2" xfId="28855"/>
    <cellStyle name="Normal 3 5 9 2 7_Category Summary by LOB" xfId="28856"/>
    <cellStyle name="Normal 3 5 9 2 8" xfId="28857"/>
    <cellStyle name="Normal 3 5 9 2 8 2" xfId="28858"/>
    <cellStyle name="Normal 3 5 9 2 8_Category Summary by LOB" xfId="28859"/>
    <cellStyle name="Normal 3 5 9 2 9" xfId="28860"/>
    <cellStyle name="Normal 3 5 9 2_Category Summary by LOB" xfId="28861"/>
    <cellStyle name="Normal 3 5 9 3" xfId="28862"/>
    <cellStyle name="Normal 3 5 9 3 2" xfId="28863"/>
    <cellStyle name="Normal 3 5 9 3 2 2" xfId="28864"/>
    <cellStyle name="Normal 3 5 9 3 2_Category Summary by LOB" xfId="28865"/>
    <cellStyle name="Normal 3 5 9 3 3" xfId="28866"/>
    <cellStyle name="Normal 3 5 9 3 3 2" xfId="28867"/>
    <cellStyle name="Normal 3 5 9 3 3_Category Summary by LOB" xfId="28868"/>
    <cellStyle name="Normal 3 5 9 3 4" xfId="28869"/>
    <cellStyle name="Normal 3 5 9 3 4 2" xfId="28870"/>
    <cellStyle name="Normal 3 5 9 3 4_Category Summary by LOB" xfId="28871"/>
    <cellStyle name="Normal 3 5 9 3 5" xfId="28872"/>
    <cellStyle name="Normal 3 5 9 3 5 2" xfId="28873"/>
    <cellStyle name="Normal 3 5 9 3 5_Category Summary by LOB" xfId="28874"/>
    <cellStyle name="Normal 3 5 9 3 6" xfId="28875"/>
    <cellStyle name="Normal 3 5 9 3 6 2" xfId="28876"/>
    <cellStyle name="Normal 3 5 9 3 6_Category Summary by LOB" xfId="28877"/>
    <cellStyle name="Normal 3 5 9 3 7" xfId="28878"/>
    <cellStyle name="Normal 3 5 9 3 7 2" xfId="28879"/>
    <cellStyle name="Normal 3 5 9 3 7_Category Summary by LOB" xfId="28880"/>
    <cellStyle name="Normal 3 5 9 3 8" xfId="28881"/>
    <cellStyle name="Normal 3 5 9 3 8 2" xfId="28882"/>
    <cellStyle name="Normal 3 5 9 3 8_Category Summary by LOB" xfId="28883"/>
    <cellStyle name="Normal 3 5 9 3 9" xfId="28884"/>
    <cellStyle name="Normal 3 5 9 3_Category Summary by LOB" xfId="28885"/>
    <cellStyle name="Normal 3 5 9 4" xfId="28886"/>
    <cellStyle name="Normal 3 5 9 4 2" xfId="28887"/>
    <cellStyle name="Normal 3 5 9 4_Category Summary by LOB" xfId="28888"/>
    <cellStyle name="Normal 3 5 9 5" xfId="28889"/>
    <cellStyle name="Normal 3 5 9 5 2" xfId="28890"/>
    <cellStyle name="Normal 3 5 9 5_Category Summary by LOB" xfId="28891"/>
    <cellStyle name="Normal 3 5 9 6" xfId="28892"/>
    <cellStyle name="Normal 3 5 9 6 2" xfId="28893"/>
    <cellStyle name="Normal 3 5 9 6_Category Summary by LOB" xfId="28894"/>
    <cellStyle name="Normal 3 5 9 7" xfId="28895"/>
    <cellStyle name="Normal 3 5 9 7 2" xfId="28896"/>
    <cellStyle name="Normal 3 5 9 7_Category Summary by LOB" xfId="28897"/>
    <cellStyle name="Normal 3 5 9 8" xfId="28898"/>
    <cellStyle name="Normal 3 5 9 8 2" xfId="28899"/>
    <cellStyle name="Normal 3 5 9 8_Category Summary by LOB" xfId="28900"/>
    <cellStyle name="Normal 3 5 9 9" xfId="28901"/>
    <cellStyle name="Normal 3 5 9 9 2" xfId="28902"/>
    <cellStyle name="Normal 3 5 9 9_Category Summary by LOB" xfId="28903"/>
    <cellStyle name="Normal 3 5 9_Category Summary by LOB" xfId="28904"/>
    <cellStyle name="Normal 3 5_Category Summary by LOB" xfId="28905"/>
    <cellStyle name="Normal 3 50" xfId="28906"/>
    <cellStyle name="Normal 3 50 2" xfId="28907"/>
    <cellStyle name="Normal 3 50_Category Summary by LOB" xfId="28908"/>
    <cellStyle name="Normal 3 51" xfId="28909"/>
    <cellStyle name="Normal 3 52" xfId="28910"/>
    <cellStyle name="Normal 3 53" xfId="28911"/>
    <cellStyle name="Normal 3 54" xfId="28912"/>
    <cellStyle name="Normal 3 55" xfId="28913"/>
    <cellStyle name="Normal 3 56" xfId="28914"/>
    <cellStyle name="Normal 3 6" xfId="28915"/>
    <cellStyle name="Normal 3 6 10" xfId="28916"/>
    <cellStyle name="Normal 3 6 10 2" xfId="28917"/>
    <cellStyle name="Normal 3 6 10_Category Summary by LOB" xfId="28918"/>
    <cellStyle name="Normal 3 6 11" xfId="28919"/>
    <cellStyle name="Normal 3 6 11 2" xfId="28920"/>
    <cellStyle name="Normal 3 6 11_Category Summary by LOB" xfId="28921"/>
    <cellStyle name="Normal 3 6 12" xfId="28922"/>
    <cellStyle name="Normal 3 6 12 2" xfId="28923"/>
    <cellStyle name="Normal 3 6 12_Category Summary by LOB" xfId="28924"/>
    <cellStyle name="Normal 3 6 13" xfId="28925"/>
    <cellStyle name="Normal 3 6 14" xfId="28926"/>
    <cellStyle name="Normal 3 6 2" xfId="28927"/>
    <cellStyle name="Normal 3 6 2 2" xfId="28928"/>
    <cellStyle name="Normal 3 6 2 2 2" xfId="28929"/>
    <cellStyle name="Normal 3 6 2 2_Category Summary by LOB" xfId="28930"/>
    <cellStyle name="Normal 3 6 2 3" xfId="28931"/>
    <cellStyle name="Normal 3 6 2 3 2" xfId="28932"/>
    <cellStyle name="Normal 3 6 2 3_Category Summary by LOB" xfId="28933"/>
    <cellStyle name="Normal 3 6 2 4" xfId="28934"/>
    <cellStyle name="Normal 3 6 2 4 2" xfId="28935"/>
    <cellStyle name="Normal 3 6 2 4_Category Summary by LOB" xfId="28936"/>
    <cellStyle name="Normal 3 6 2 5" xfId="28937"/>
    <cellStyle name="Normal 3 6 2 5 2" xfId="28938"/>
    <cellStyle name="Normal 3 6 2 5_Category Summary by LOB" xfId="28939"/>
    <cellStyle name="Normal 3 6 2 6" xfId="28940"/>
    <cellStyle name="Normal 3 6 2 6 2" xfId="28941"/>
    <cellStyle name="Normal 3 6 2 6_Category Summary by LOB" xfId="28942"/>
    <cellStyle name="Normal 3 6 2 7" xfId="28943"/>
    <cellStyle name="Normal 3 6 2 7 2" xfId="28944"/>
    <cellStyle name="Normal 3 6 2 7_Category Summary by LOB" xfId="28945"/>
    <cellStyle name="Normal 3 6 2 8" xfId="28946"/>
    <cellStyle name="Normal 3 6 2 8 2" xfId="28947"/>
    <cellStyle name="Normal 3 6 2 8_Category Summary by LOB" xfId="28948"/>
    <cellStyle name="Normal 3 6 2 9" xfId="28949"/>
    <cellStyle name="Normal 3 6 2_Category Summary by LOB" xfId="28950"/>
    <cellStyle name="Normal 3 6 3" xfId="28951"/>
    <cellStyle name="Normal 3 6 3 2" xfId="28952"/>
    <cellStyle name="Normal 3 6 3 2 2" xfId="28953"/>
    <cellStyle name="Normal 3 6 3 2_Category Summary by LOB" xfId="28954"/>
    <cellStyle name="Normal 3 6 3 3" xfId="28955"/>
    <cellStyle name="Normal 3 6 3 3 2" xfId="28956"/>
    <cellStyle name="Normal 3 6 3 3_Category Summary by LOB" xfId="28957"/>
    <cellStyle name="Normal 3 6 3 4" xfId="28958"/>
    <cellStyle name="Normal 3 6 3 4 2" xfId="28959"/>
    <cellStyle name="Normal 3 6 3 4_Category Summary by LOB" xfId="28960"/>
    <cellStyle name="Normal 3 6 3 5" xfId="28961"/>
    <cellStyle name="Normal 3 6 3 5 2" xfId="28962"/>
    <cellStyle name="Normal 3 6 3 5_Category Summary by LOB" xfId="28963"/>
    <cellStyle name="Normal 3 6 3 6" xfId="28964"/>
    <cellStyle name="Normal 3 6 3 6 2" xfId="28965"/>
    <cellStyle name="Normal 3 6 3 6_Category Summary by LOB" xfId="28966"/>
    <cellStyle name="Normal 3 6 3 7" xfId="28967"/>
    <cellStyle name="Normal 3 6 3 7 2" xfId="28968"/>
    <cellStyle name="Normal 3 6 3 7_Category Summary by LOB" xfId="28969"/>
    <cellStyle name="Normal 3 6 3 8" xfId="28970"/>
    <cellStyle name="Normal 3 6 3 8 2" xfId="28971"/>
    <cellStyle name="Normal 3 6 3 8_Category Summary by LOB" xfId="28972"/>
    <cellStyle name="Normal 3 6 3 9" xfId="28973"/>
    <cellStyle name="Normal 3 6 3_Category Summary by LOB" xfId="28974"/>
    <cellStyle name="Normal 3 6 4" xfId="28975"/>
    <cellStyle name="Normal 3 6 4 2" xfId="28976"/>
    <cellStyle name="Normal 3 6 4 2 2" xfId="28977"/>
    <cellStyle name="Normal 3 6 4 2_Category Summary by LOB" xfId="28978"/>
    <cellStyle name="Normal 3 6 4 3" xfId="28979"/>
    <cellStyle name="Normal 3 6 4 3 2" xfId="28980"/>
    <cellStyle name="Normal 3 6 4 3_Category Summary by LOB" xfId="28981"/>
    <cellStyle name="Normal 3 6 4 4" xfId="28982"/>
    <cellStyle name="Normal 3 6 4 4 2" xfId="28983"/>
    <cellStyle name="Normal 3 6 4 4_Category Summary by LOB" xfId="28984"/>
    <cellStyle name="Normal 3 6 4 5" xfId="28985"/>
    <cellStyle name="Normal 3 6 4 5 2" xfId="28986"/>
    <cellStyle name="Normal 3 6 4 5_Category Summary by LOB" xfId="28987"/>
    <cellStyle name="Normal 3 6 4 6" xfId="28988"/>
    <cellStyle name="Normal 3 6 4 6 2" xfId="28989"/>
    <cellStyle name="Normal 3 6 4 6_Category Summary by LOB" xfId="28990"/>
    <cellStyle name="Normal 3 6 4 7" xfId="28991"/>
    <cellStyle name="Normal 3 6 4 7 2" xfId="28992"/>
    <cellStyle name="Normal 3 6 4 7_Category Summary by LOB" xfId="28993"/>
    <cellStyle name="Normal 3 6 4 8" xfId="28994"/>
    <cellStyle name="Normal 3 6 4 8 2" xfId="28995"/>
    <cellStyle name="Normal 3 6 4 8_Category Summary by LOB" xfId="28996"/>
    <cellStyle name="Normal 3 6 4 9" xfId="28997"/>
    <cellStyle name="Normal 3 6 4_Category Summary by LOB" xfId="28998"/>
    <cellStyle name="Normal 3 6 5" xfId="28999"/>
    <cellStyle name="Normal 3 6 5 2" xfId="29000"/>
    <cellStyle name="Normal 3 6 5 2 2" xfId="29001"/>
    <cellStyle name="Normal 3 6 5 2_Category Summary by LOB" xfId="29002"/>
    <cellStyle name="Normal 3 6 5 3" xfId="29003"/>
    <cellStyle name="Normal 3 6 5 3 2" xfId="29004"/>
    <cellStyle name="Normal 3 6 5 3_Category Summary by LOB" xfId="29005"/>
    <cellStyle name="Normal 3 6 5 4" xfId="29006"/>
    <cellStyle name="Normal 3 6 5 4 2" xfId="29007"/>
    <cellStyle name="Normal 3 6 5 4_Category Summary by LOB" xfId="29008"/>
    <cellStyle name="Normal 3 6 5 5" xfId="29009"/>
    <cellStyle name="Normal 3 6 5 5 2" xfId="29010"/>
    <cellStyle name="Normal 3 6 5 5_Category Summary by LOB" xfId="29011"/>
    <cellStyle name="Normal 3 6 5 6" xfId="29012"/>
    <cellStyle name="Normal 3 6 5 6 2" xfId="29013"/>
    <cellStyle name="Normal 3 6 5 6_Category Summary by LOB" xfId="29014"/>
    <cellStyle name="Normal 3 6 5 7" xfId="29015"/>
    <cellStyle name="Normal 3 6 5 7 2" xfId="29016"/>
    <cellStyle name="Normal 3 6 5 7_Category Summary by LOB" xfId="29017"/>
    <cellStyle name="Normal 3 6 5 8" xfId="29018"/>
    <cellStyle name="Normal 3 6 5 8 2" xfId="29019"/>
    <cellStyle name="Normal 3 6 5 8_Category Summary by LOB" xfId="29020"/>
    <cellStyle name="Normal 3 6 5 9" xfId="29021"/>
    <cellStyle name="Normal 3 6 5_Category Summary by LOB" xfId="29022"/>
    <cellStyle name="Normal 3 6 6" xfId="29023"/>
    <cellStyle name="Normal 3 6 6 2" xfId="29024"/>
    <cellStyle name="Normal 3 6 6_Category Summary by LOB" xfId="29025"/>
    <cellStyle name="Normal 3 6 7" xfId="29026"/>
    <cellStyle name="Normal 3 6 7 2" xfId="29027"/>
    <cellStyle name="Normal 3 6 7_Category Summary by LOB" xfId="29028"/>
    <cellStyle name="Normal 3 6 8" xfId="29029"/>
    <cellStyle name="Normal 3 6 8 2" xfId="29030"/>
    <cellStyle name="Normal 3 6 8_Category Summary by LOB" xfId="29031"/>
    <cellStyle name="Normal 3 6 9" xfId="29032"/>
    <cellStyle name="Normal 3 6 9 2" xfId="29033"/>
    <cellStyle name="Normal 3 6 9_Category Summary by LOB" xfId="29034"/>
    <cellStyle name="Normal 3 6_Category Summary by LOB" xfId="29035"/>
    <cellStyle name="Normal 3 7" xfId="29036"/>
    <cellStyle name="Normal 3 7 10" xfId="29037"/>
    <cellStyle name="Normal 3 7 10 2" xfId="29038"/>
    <cellStyle name="Normal 3 7 10_Category Summary by LOB" xfId="29039"/>
    <cellStyle name="Normal 3 7 11" xfId="29040"/>
    <cellStyle name="Normal 3 7 12" xfId="29041"/>
    <cellStyle name="Normal 3 7 2" xfId="29042"/>
    <cellStyle name="Normal 3 7 2 2" xfId="29043"/>
    <cellStyle name="Normal 3 7 2 2 2" xfId="29044"/>
    <cellStyle name="Normal 3 7 2 2 3" xfId="29045"/>
    <cellStyle name="Normal 3 7 2 2_Category Summary by LOB" xfId="29046"/>
    <cellStyle name="Normal 3 7 2 3" xfId="29047"/>
    <cellStyle name="Normal 3 7 2 3 2" xfId="29048"/>
    <cellStyle name="Normal 3 7 2 3_Category Summary by LOB" xfId="29049"/>
    <cellStyle name="Normal 3 7 2 4" xfId="29050"/>
    <cellStyle name="Normal 3 7 2 4 2" xfId="29051"/>
    <cellStyle name="Normal 3 7 2 4_Category Summary by LOB" xfId="29052"/>
    <cellStyle name="Normal 3 7 2 5" xfId="29053"/>
    <cellStyle name="Normal 3 7 2 5 2" xfId="29054"/>
    <cellStyle name="Normal 3 7 2 5_Category Summary by LOB" xfId="29055"/>
    <cellStyle name="Normal 3 7 2 6" xfId="29056"/>
    <cellStyle name="Normal 3 7 2 6 2" xfId="29057"/>
    <cellStyle name="Normal 3 7 2 6_Category Summary by LOB" xfId="29058"/>
    <cellStyle name="Normal 3 7 2 7" xfId="29059"/>
    <cellStyle name="Normal 3 7 2 7 2" xfId="29060"/>
    <cellStyle name="Normal 3 7 2 7_Category Summary by LOB" xfId="29061"/>
    <cellStyle name="Normal 3 7 2 8" xfId="29062"/>
    <cellStyle name="Normal 3 7 2 8 2" xfId="29063"/>
    <cellStyle name="Normal 3 7 2 8_Category Summary by LOB" xfId="29064"/>
    <cellStyle name="Normal 3 7 2 9" xfId="29065"/>
    <cellStyle name="Normal 3 7 2_Category Summary by LOB" xfId="29066"/>
    <cellStyle name="Normal 3 7 3" xfId="29067"/>
    <cellStyle name="Normal 3 7 3 2" xfId="29068"/>
    <cellStyle name="Normal 3 7 3 2 2" xfId="29069"/>
    <cellStyle name="Normal 3 7 3 2 3" xfId="29070"/>
    <cellStyle name="Normal 3 7 3 2_Category Summary by LOB" xfId="29071"/>
    <cellStyle name="Normal 3 7 3 3" xfId="29072"/>
    <cellStyle name="Normal 3 7 3 3 2" xfId="29073"/>
    <cellStyle name="Normal 3 7 3 3_Category Summary by LOB" xfId="29074"/>
    <cellStyle name="Normal 3 7 3 4" xfId="29075"/>
    <cellStyle name="Normal 3 7 3 4 2" xfId="29076"/>
    <cellStyle name="Normal 3 7 3 4_Category Summary by LOB" xfId="29077"/>
    <cellStyle name="Normal 3 7 3 5" xfId="29078"/>
    <cellStyle name="Normal 3 7 3 5 2" xfId="29079"/>
    <cellStyle name="Normal 3 7 3 5_Category Summary by LOB" xfId="29080"/>
    <cellStyle name="Normal 3 7 3 6" xfId="29081"/>
    <cellStyle name="Normal 3 7 3 6 2" xfId="29082"/>
    <cellStyle name="Normal 3 7 3 6_Category Summary by LOB" xfId="29083"/>
    <cellStyle name="Normal 3 7 3 7" xfId="29084"/>
    <cellStyle name="Normal 3 7 3 7 2" xfId="29085"/>
    <cellStyle name="Normal 3 7 3 7_Category Summary by LOB" xfId="29086"/>
    <cellStyle name="Normal 3 7 3 8" xfId="29087"/>
    <cellStyle name="Normal 3 7 3 8 2" xfId="29088"/>
    <cellStyle name="Normal 3 7 3 8_Category Summary by LOB" xfId="29089"/>
    <cellStyle name="Normal 3 7 3 9" xfId="29090"/>
    <cellStyle name="Normal 3 7 3_Category Summary by LOB" xfId="29091"/>
    <cellStyle name="Normal 3 7 4" xfId="29092"/>
    <cellStyle name="Normal 3 7 4 2" xfId="29093"/>
    <cellStyle name="Normal 3 7 4 3" xfId="29094"/>
    <cellStyle name="Normal 3 7 4_Category Summary by LOB" xfId="29095"/>
    <cellStyle name="Normal 3 7 5" xfId="29096"/>
    <cellStyle name="Normal 3 7 5 2" xfId="29097"/>
    <cellStyle name="Normal 3 7 5_Category Summary by LOB" xfId="29098"/>
    <cellStyle name="Normal 3 7 6" xfId="29099"/>
    <cellStyle name="Normal 3 7 6 2" xfId="29100"/>
    <cellStyle name="Normal 3 7 6_Category Summary by LOB" xfId="29101"/>
    <cellStyle name="Normal 3 7 7" xfId="29102"/>
    <cellStyle name="Normal 3 7 7 2" xfId="29103"/>
    <cellStyle name="Normal 3 7 7_Category Summary by LOB" xfId="29104"/>
    <cellStyle name="Normal 3 7 8" xfId="29105"/>
    <cellStyle name="Normal 3 7 8 2" xfId="29106"/>
    <cellStyle name="Normal 3 7 8_Category Summary by LOB" xfId="29107"/>
    <cellStyle name="Normal 3 7 9" xfId="29108"/>
    <cellStyle name="Normal 3 7 9 2" xfId="29109"/>
    <cellStyle name="Normal 3 7 9_Category Summary by LOB" xfId="29110"/>
    <cellStyle name="Normal 3 7_Category Summary by LOB" xfId="29111"/>
    <cellStyle name="Normal 3 8" xfId="29112"/>
    <cellStyle name="Normal 3 8 10" xfId="29113"/>
    <cellStyle name="Normal 3 8 10 2" xfId="29114"/>
    <cellStyle name="Normal 3 8 10_Category Summary by LOB" xfId="29115"/>
    <cellStyle name="Normal 3 8 11" xfId="29116"/>
    <cellStyle name="Normal 3 8 12" xfId="29117"/>
    <cellStyle name="Normal 3 8 2" xfId="29118"/>
    <cellStyle name="Normal 3 8 2 2" xfId="29119"/>
    <cellStyle name="Normal 3 8 2 2 2" xfId="29120"/>
    <cellStyle name="Normal 3 8 2 2_Category Summary by LOB" xfId="29121"/>
    <cellStyle name="Normal 3 8 2 3" xfId="29122"/>
    <cellStyle name="Normal 3 8 2 3 2" xfId="29123"/>
    <cellStyle name="Normal 3 8 2 3_Category Summary by LOB" xfId="29124"/>
    <cellStyle name="Normal 3 8 2 4" xfId="29125"/>
    <cellStyle name="Normal 3 8 2 4 2" xfId="29126"/>
    <cellStyle name="Normal 3 8 2 4_Category Summary by LOB" xfId="29127"/>
    <cellStyle name="Normal 3 8 2 5" xfId="29128"/>
    <cellStyle name="Normal 3 8 2 5 2" xfId="29129"/>
    <cellStyle name="Normal 3 8 2 5_Category Summary by LOB" xfId="29130"/>
    <cellStyle name="Normal 3 8 2 6" xfId="29131"/>
    <cellStyle name="Normal 3 8 2 6 2" xfId="29132"/>
    <cellStyle name="Normal 3 8 2 6_Category Summary by LOB" xfId="29133"/>
    <cellStyle name="Normal 3 8 2 7" xfId="29134"/>
    <cellStyle name="Normal 3 8 2 7 2" xfId="29135"/>
    <cellStyle name="Normal 3 8 2 7_Category Summary by LOB" xfId="29136"/>
    <cellStyle name="Normal 3 8 2 8" xfId="29137"/>
    <cellStyle name="Normal 3 8 2 8 2" xfId="29138"/>
    <cellStyle name="Normal 3 8 2 8_Category Summary by LOB" xfId="29139"/>
    <cellStyle name="Normal 3 8 2 9" xfId="29140"/>
    <cellStyle name="Normal 3 8 2_Category Summary by LOB" xfId="29141"/>
    <cellStyle name="Normal 3 8 3" xfId="29142"/>
    <cellStyle name="Normal 3 8 3 2" xfId="29143"/>
    <cellStyle name="Normal 3 8 3 2 2" xfId="29144"/>
    <cellStyle name="Normal 3 8 3 2_Category Summary by LOB" xfId="29145"/>
    <cellStyle name="Normal 3 8 3 3" xfId="29146"/>
    <cellStyle name="Normal 3 8 3 3 2" xfId="29147"/>
    <cellStyle name="Normal 3 8 3 3_Category Summary by LOB" xfId="29148"/>
    <cellStyle name="Normal 3 8 3 4" xfId="29149"/>
    <cellStyle name="Normal 3 8 3 4 2" xfId="29150"/>
    <cellStyle name="Normal 3 8 3 4_Category Summary by LOB" xfId="29151"/>
    <cellStyle name="Normal 3 8 3 5" xfId="29152"/>
    <cellStyle name="Normal 3 8 3 5 2" xfId="29153"/>
    <cellStyle name="Normal 3 8 3 5_Category Summary by LOB" xfId="29154"/>
    <cellStyle name="Normal 3 8 3 6" xfId="29155"/>
    <cellStyle name="Normal 3 8 3 6 2" xfId="29156"/>
    <cellStyle name="Normal 3 8 3 6_Category Summary by LOB" xfId="29157"/>
    <cellStyle name="Normal 3 8 3 7" xfId="29158"/>
    <cellStyle name="Normal 3 8 3 7 2" xfId="29159"/>
    <cellStyle name="Normal 3 8 3 7_Category Summary by LOB" xfId="29160"/>
    <cellStyle name="Normal 3 8 3 8" xfId="29161"/>
    <cellStyle name="Normal 3 8 3 8 2" xfId="29162"/>
    <cellStyle name="Normal 3 8 3 8_Category Summary by LOB" xfId="29163"/>
    <cellStyle name="Normal 3 8 3 9" xfId="29164"/>
    <cellStyle name="Normal 3 8 3_Category Summary by LOB" xfId="29165"/>
    <cellStyle name="Normal 3 8 4" xfId="29166"/>
    <cellStyle name="Normal 3 8 4 2" xfId="29167"/>
    <cellStyle name="Normal 3 8 4_Category Summary by LOB" xfId="29168"/>
    <cellStyle name="Normal 3 8 5" xfId="29169"/>
    <cellStyle name="Normal 3 8 5 2" xfId="29170"/>
    <cellStyle name="Normal 3 8 5_Category Summary by LOB" xfId="29171"/>
    <cellStyle name="Normal 3 8 6" xfId="29172"/>
    <cellStyle name="Normal 3 8 6 2" xfId="29173"/>
    <cellStyle name="Normal 3 8 6_Category Summary by LOB" xfId="29174"/>
    <cellStyle name="Normal 3 8 7" xfId="29175"/>
    <cellStyle name="Normal 3 8 7 2" xfId="29176"/>
    <cellStyle name="Normal 3 8 7_Category Summary by LOB" xfId="29177"/>
    <cellStyle name="Normal 3 8 8" xfId="29178"/>
    <cellStyle name="Normal 3 8 8 2" xfId="29179"/>
    <cellStyle name="Normal 3 8 8_Category Summary by LOB" xfId="29180"/>
    <cellStyle name="Normal 3 8 9" xfId="29181"/>
    <cellStyle name="Normal 3 8 9 2" xfId="29182"/>
    <cellStyle name="Normal 3 8 9_Category Summary by LOB" xfId="29183"/>
    <cellStyle name="Normal 3 8_Category Summary by LOB" xfId="29184"/>
    <cellStyle name="Normal 3 9" xfId="29185"/>
    <cellStyle name="Normal 3 9 10" xfId="29186"/>
    <cellStyle name="Normal 3 9 10 2" xfId="29187"/>
    <cellStyle name="Normal 3 9 10_Category Summary by LOB" xfId="29188"/>
    <cellStyle name="Normal 3 9 11" xfId="29189"/>
    <cellStyle name="Normal 3 9 12" xfId="29190"/>
    <cellStyle name="Normal 3 9 2" xfId="29191"/>
    <cellStyle name="Normal 3 9 2 2" xfId="29192"/>
    <cellStyle name="Normal 3 9 2 2 2" xfId="29193"/>
    <cellStyle name="Normal 3 9 2 2_Category Summary by LOB" xfId="29194"/>
    <cellStyle name="Normal 3 9 2 3" xfId="29195"/>
    <cellStyle name="Normal 3 9 2 3 2" xfId="29196"/>
    <cellStyle name="Normal 3 9 2 3_Category Summary by LOB" xfId="29197"/>
    <cellStyle name="Normal 3 9 2 4" xfId="29198"/>
    <cellStyle name="Normal 3 9 2 4 2" xfId="29199"/>
    <cellStyle name="Normal 3 9 2 4_Category Summary by LOB" xfId="29200"/>
    <cellStyle name="Normal 3 9 2 5" xfId="29201"/>
    <cellStyle name="Normal 3 9 2 5 2" xfId="29202"/>
    <cellStyle name="Normal 3 9 2 5_Category Summary by LOB" xfId="29203"/>
    <cellStyle name="Normal 3 9 2 6" xfId="29204"/>
    <cellStyle name="Normal 3 9 2 6 2" xfId="29205"/>
    <cellStyle name="Normal 3 9 2 6_Category Summary by LOB" xfId="29206"/>
    <cellStyle name="Normal 3 9 2 7" xfId="29207"/>
    <cellStyle name="Normal 3 9 2 7 2" xfId="29208"/>
    <cellStyle name="Normal 3 9 2 7_Category Summary by LOB" xfId="29209"/>
    <cellStyle name="Normal 3 9 2 8" xfId="29210"/>
    <cellStyle name="Normal 3 9 2 8 2" xfId="29211"/>
    <cellStyle name="Normal 3 9 2 8_Category Summary by LOB" xfId="29212"/>
    <cellStyle name="Normal 3 9 2 9" xfId="29213"/>
    <cellStyle name="Normal 3 9 2_Category Summary by LOB" xfId="29214"/>
    <cellStyle name="Normal 3 9 3" xfId="29215"/>
    <cellStyle name="Normal 3 9 3 2" xfId="29216"/>
    <cellStyle name="Normal 3 9 3 2 2" xfId="29217"/>
    <cellStyle name="Normal 3 9 3 2_Category Summary by LOB" xfId="29218"/>
    <cellStyle name="Normal 3 9 3 3" xfId="29219"/>
    <cellStyle name="Normal 3 9 3 3 2" xfId="29220"/>
    <cellStyle name="Normal 3 9 3 3_Category Summary by LOB" xfId="29221"/>
    <cellStyle name="Normal 3 9 3 4" xfId="29222"/>
    <cellStyle name="Normal 3 9 3 4 2" xfId="29223"/>
    <cellStyle name="Normal 3 9 3 4_Category Summary by LOB" xfId="29224"/>
    <cellStyle name="Normal 3 9 3 5" xfId="29225"/>
    <cellStyle name="Normal 3 9 3 5 2" xfId="29226"/>
    <cellStyle name="Normal 3 9 3 5_Category Summary by LOB" xfId="29227"/>
    <cellStyle name="Normal 3 9 3 6" xfId="29228"/>
    <cellStyle name="Normal 3 9 3 6 2" xfId="29229"/>
    <cellStyle name="Normal 3 9 3 6_Category Summary by LOB" xfId="29230"/>
    <cellStyle name="Normal 3 9 3 7" xfId="29231"/>
    <cellStyle name="Normal 3 9 3 7 2" xfId="29232"/>
    <cellStyle name="Normal 3 9 3 7_Category Summary by LOB" xfId="29233"/>
    <cellStyle name="Normal 3 9 3 8" xfId="29234"/>
    <cellStyle name="Normal 3 9 3 8 2" xfId="29235"/>
    <cellStyle name="Normal 3 9 3 8_Category Summary by LOB" xfId="29236"/>
    <cellStyle name="Normal 3 9 3 9" xfId="29237"/>
    <cellStyle name="Normal 3 9 3_Category Summary by LOB" xfId="29238"/>
    <cellStyle name="Normal 3 9 4" xfId="29239"/>
    <cellStyle name="Normal 3 9 4 2" xfId="29240"/>
    <cellStyle name="Normal 3 9 4_Category Summary by LOB" xfId="29241"/>
    <cellStyle name="Normal 3 9 5" xfId="29242"/>
    <cellStyle name="Normal 3 9 5 2" xfId="29243"/>
    <cellStyle name="Normal 3 9 5_Category Summary by LOB" xfId="29244"/>
    <cellStyle name="Normal 3 9 6" xfId="29245"/>
    <cellStyle name="Normal 3 9 6 2" xfId="29246"/>
    <cellStyle name="Normal 3 9 6_Category Summary by LOB" xfId="29247"/>
    <cellStyle name="Normal 3 9 7" xfId="29248"/>
    <cellStyle name="Normal 3 9 7 2" xfId="29249"/>
    <cellStyle name="Normal 3 9 7_Category Summary by LOB" xfId="29250"/>
    <cellStyle name="Normal 3 9 8" xfId="29251"/>
    <cellStyle name="Normal 3 9 8 2" xfId="29252"/>
    <cellStyle name="Normal 3 9 8_Category Summary by LOB" xfId="29253"/>
    <cellStyle name="Normal 3 9 9" xfId="29254"/>
    <cellStyle name="Normal 3 9 9 2" xfId="29255"/>
    <cellStyle name="Normal 3 9 9_Category Summary by LOB" xfId="29256"/>
    <cellStyle name="Normal 3 9_Category Summary by LOB" xfId="29257"/>
    <cellStyle name="Normal 3_2013 Louisiana Rate Model High Scenario Shared_Feb-Jun 2013" xfId="29258"/>
    <cellStyle name="Normal 30" xfId="29259"/>
    <cellStyle name="Normal 30 2" xfId="29260"/>
    <cellStyle name="Normal 30 2 2" xfId="29261"/>
    <cellStyle name="Normal 30 2 2 2" xfId="29262"/>
    <cellStyle name="Normal 30 2 2 2 2" xfId="29263"/>
    <cellStyle name="Normal 30 2 2 2 3" xfId="29264"/>
    <cellStyle name="Normal 30 2 2 3" xfId="29265"/>
    <cellStyle name="Normal 30 2 2 4" xfId="29266"/>
    <cellStyle name="Normal 30 2 3" xfId="29267"/>
    <cellStyle name="Normal 30 2 3 2" xfId="29268"/>
    <cellStyle name="Normal 30 2 3 2 2" xfId="29269"/>
    <cellStyle name="Normal 30 2 3 2 3" xfId="29270"/>
    <cellStyle name="Normal 30 2 3 3" xfId="29271"/>
    <cellStyle name="Normal 30 2 3 4" xfId="29272"/>
    <cellStyle name="Normal 30 2 4" xfId="29273"/>
    <cellStyle name="Normal 30 2 4 2" xfId="29274"/>
    <cellStyle name="Normal 30 2 4 3" xfId="29275"/>
    <cellStyle name="Normal 30 2 5" xfId="29276"/>
    <cellStyle name="Normal 30 2 6" xfId="29277"/>
    <cellStyle name="Normal 30 2_Observations" xfId="29278"/>
    <cellStyle name="Normal 30 3" xfId="29279"/>
    <cellStyle name="Normal 30 3 2" xfId="29280"/>
    <cellStyle name="Normal 30 3 2 2" xfId="29281"/>
    <cellStyle name="Normal 30 3 2 3" xfId="29282"/>
    <cellStyle name="Normal 30 3 3" xfId="29283"/>
    <cellStyle name="Normal 30 3 4" xfId="29284"/>
    <cellStyle name="Normal 30 4" xfId="29285"/>
    <cellStyle name="Normal 30 4 2" xfId="29286"/>
    <cellStyle name="Normal 30 4 2 2" xfId="29287"/>
    <cellStyle name="Normal 30 4 2 3" xfId="29288"/>
    <cellStyle name="Normal 30 4 3" xfId="29289"/>
    <cellStyle name="Normal 30 4 4" xfId="29290"/>
    <cellStyle name="Normal 30 5" xfId="29291"/>
    <cellStyle name="Normal 30 5 2" xfId="29292"/>
    <cellStyle name="Normal 30 5 3" xfId="29293"/>
    <cellStyle name="Normal 30 6" xfId="29294"/>
    <cellStyle name="Normal 30 7" xfId="29295"/>
    <cellStyle name="Normal 30_Category Summary by LOB" xfId="29296"/>
    <cellStyle name="Normal 300" xfId="29297"/>
    <cellStyle name="Normal 300 2" xfId="29298"/>
    <cellStyle name="Normal 300 3" xfId="29299"/>
    <cellStyle name="Normal 300_Observations" xfId="29300"/>
    <cellStyle name="Normal 301" xfId="29301"/>
    <cellStyle name="Normal 301 2" xfId="29302"/>
    <cellStyle name="Normal 301 3" xfId="29303"/>
    <cellStyle name="Normal 301_Observations" xfId="29304"/>
    <cellStyle name="Normal 302" xfId="29305"/>
    <cellStyle name="Normal 302 2" xfId="29306"/>
    <cellStyle name="Normal 302 3" xfId="29307"/>
    <cellStyle name="Normal 302_Observations" xfId="29308"/>
    <cellStyle name="Normal 303" xfId="29309"/>
    <cellStyle name="Normal 303 2" xfId="29310"/>
    <cellStyle name="Normal 303 3" xfId="29311"/>
    <cellStyle name="Normal 303_Observations" xfId="29312"/>
    <cellStyle name="Normal 304" xfId="29313"/>
    <cellStyle name="Normal 304 2" xfId="29314"/>
    <cellStyle name="Normal 304 3" xfId="29315"/>
    <cellStyle name="Normal 304_Observations" xfId="29316"/>
    <cellStyle name="Normal 305" xfId="29317"/>
    <cellStyle name="Normal 305 2" xfId="29318"/>
    <cellStyle name="Normal 305 3" xfId="29319"/>
    <cellStyle name="Normal 305_Observations" xfId="29320"/>
    <cellStyle name="Normal 306" xfId="29321"/>
    <cellStyle name="Normal 306 2" xfId="29322"/>
    <cellStyle name="Normal 306 3" xfId="29323"/>
    <cellStyle name="Normal 306_Observations" xfId="29324"/>
    <cellStyle name="Normal 307" xfId="29325"/>
    <cellStyle name="Normal 307 2" xfId="29326"/>
    <cellStyle name="Normal 307 3" xfId="29327"/>
    <cellStyle name="Normal 307_Observations" xfId="29328"/>
    <cellStyle name="Normal 308" xfId="29329"/>
    <cellStyle name="Normal 308 2" xfId="29330"/>
    <cellStyle name="Normal 308 3" xfId="29331"/>
    <cellStyle name="Normal 308_Observations" xfId="29332"/>
    <cellStyle name="Normal 309" xfId="29333"/>
    <cellStyle name="Normal 309 2" xfId="29334"/>
    <cellStyle name="Normal 309 3" xfId="29335"/>
    <cellStyle name="Normal 309_Observations" xfId="29336"/>
    <cellStyle name="Normal 31" xfId="29337"/>
    <cellStyle name="Normal 31 2" xfId="29338"/>
    <cellStyle name="Normal 31 2 2" xfId="29339"/>
    <cellStyle name="Normal 31 2 2 2" xfId="29340"/>
    <cellStyle name="Normal 31 2 2 2 2" xfId="29341"/>
    <cellStyle name="Normal 31 2 2 2 3" xfId="29342"/>
    <cellStyle name="Normal 31 2 2 3" xfId="29343"/>
    <cellStyle name="Normal 31 2 2 4" xfId="29344"/>
    <cellStyle name="Normal 31 2 3" xfId="29345"/>
    <cellStyle name="Normal 31 2 3 2" xfId="29346"/>
    <cellStyle name="Normal 31 2 3 2 2" xfId="29347"/>
    <cellStyle name="Normal 31 2 3 2 3" xfId="29348"/>
    <cellStyle name="Normal 31 2 3 3" xfId="29349"/>
    <cellStyle name="Normal 31 2 3 4" xfId="29350"/>
    <cellStyle name="Normal 31 2 4" xfId="29351"/>
    <cellStyle name="Normal 31 2 4 2" xfId="29352"/>
    <cellStyle name="Normal 31 2 4 3" xfId="29353"/>
    <cellStyle name="Normal 31 2 5" xfId="29354"/>
    <cellStyle name="Normal 31 2 6" xfId="29355"/>
    <cellStyle name="Normal 31 2_Observations" xfId="29356"/>
    <cellStyle name="Normal 31 3" xfId="29357"/>
    <cellStyle name="Normal 31 3 2" xfId="29358"/>
    <cellStyle name="Normal 31 3 2 2" xfId="29359"/>
    <cellStyle name="Normal 31 3 2 3" xfId="29360"/>
    <cellStyle name="Normal 31 3 3" xfId="29361"/>
    <cellStyle name="Normal 31 3 4" xfId="29362"/>
    <cellStyle name="Normal 31 4" xfId="29363"/>
    <cellStyle name="Normal 31 4 2" xfId="29364"/>
    <cellStyle name="Normal 31 4 2 2" xfId="29365"/>
    <cellStyle name="Normal 31 4 2 3" xfId="29366"/>
    <cellStyle name="Normal 31 4 3" xfId="29367"/>
    <cellStyle name="Normal 31 4 4" xfId="29368"/>
    <cellStyle name="Normal 31 5" xfId="29369"/>
    <cellStyle name="Normal 31 5 2" xfId="29370"/>
    <cellStyle name="Normal 31 5 3" xfId="29371"/>
    <cellStyle name="Normal 31 6" xfId="29372"/>
    <cellStyle name="Normal 31 7" xfId="29373"/>
    <cellStyle name="Normal 31_Category Summary by LOB" xfId="29374"/>
    <cellStyle name="Normal 310" xfId="29375"/>
    <cellStyle name="Normal 310 2" xfId="29376"/>
    <cellStyle name="Normal 310 3" xfId="29377"/>
    <cellStyle name="Normal 310_Observations" xfId="29378"/>
    <cellStyle name="Normal 311" xfId="29379"/>
    <cellStyle name="Normal 311 2" xfId="29380"/>
    <cellStyle name="Normal 311 3" xfId="29381"/>
    <cellStyle name="Normal 311_Observations" xfId="29382"/>
    <cellStyle name="Normal 312" xfId="29383"/>
    <cellStyle name="Normal 312 2" xfId="29384"/>
    <cellStyle name="Normal 312 3" xfId="29385"/>
    <cellStyle name="Normal 312_Observations" xfId="29386"/>
    <cellStyle name="Normal 313" xfId="29387"/>
    <cellStyle name="Normal 313 2" xfId="29388"/>
    <cellStyle name="Normal 313 3" xfId="29389"/>
    <cellStyle name="Normal 313_Observations" xfId="29390"/>
    <cellStyle name="Normal 314" xfId="29391"/>
    <cellStyle name="Normal 314 2" xfId="29392"/>
    <cellStyle name="Normal 314 3" xfId="29393"/>
    <cellStyle name="Normal 314_Observations" xfId="29394"/>
    <cellStyle name="Normal 315" xfId="29395"/>
    <cellStyle name="Normal 315 2" xfId="29396"/>
    <cellStyle name="Normal 315 3" xfId="29397"/>
    <cellStyle name="Normal 315_Observations" xfId="29398"/>
    <cellStyle name="Normal 316" xfId="29399"/>
    <cellStyle name="Normal 316 2" xfId="29400"/>
    <cellStyle name="Normal 316 3" xfId="29401"/>
    <cellStyle name="Normal 316_Observations" xfId="29402"/>
    <cellStyle name="Normal 317" xfId="29403"/>
    <cellStyle name="Normal 317 2" xfId="29404"/>
    <cellStyle name="Normal 317 3" xfId="29405"/>
    <cellStyle name="Normal 317_Observations" xfId="29406"/>
    <cellStyle name="Normal 318" xfId="29407"/>
    <cellStyle name="Normal 318 2" xfId="29408"/>
    <cellStyle name="Normal 318 3" xfId="29409"/>
    <cellStyle name="Normal 318_Observations" xfId="29410"/>
    <cellStyle name="Normal 319" xfId="29411"/>
    <cellStyle name="Normal 319 2" xfId="29412"/>
    <cellStyle name="Normal 319 3" xfId="29413"/>
    <cellStyle name="Normal 319_Observations" xfId="29414"/>
    <cellStyle name="Normal 32" xfId="29415"/>
    <cellStyle name="Normal 32 2" xfId="29416"/>
    <cellStyle name="Normal 32 2 2" xfId="29417"/>
    <cellStyle name="Normal 32 2 2 2" xfId="29418"/>
    <cellStyle name="Normal 32 2 2 2 2" xfId="29419"/>
    <cellStyle name="Normal 32 2 2 2 3" xfId="29420"/>
    <cellStyle name="Normal 32 2 2 3" xfId="29421"/>
    <cellStyle name="Normal 32 2 2 4" xfId="29422"/>
    <cellStyle name="Normal 32 2 3" xfId="29423"/>
    <cellStyle name="Normal 32 2 3 2" xfId="29424"/>
    <cellStyle name="Normal 32 2 3 2 2" xfId="29425"/>
    <cellStyle name="Normal 32 2 3 2 3" xfId="29426"/>
    <cellStyle name="Normal 32 2 3 3" xfId="29427"/>
    <cellStyle name="Normal 32 2 3 4" xfId="29428"/>
    <cellStyle name="Normal 32 2 4" xfId="29429"/>
    <cellStyle name="Normal 32 2 4 2" xfId="29430"/>
    <cellStyle name="Normal 32 2 4 3" xfId="29431"/>
    <cellStyle name="Normal 32 2 5" xfId="29432"/>
    <cellStyle name="Normal 32 2 6" xfId="29433"/>
    <cellStyle name="Normal 32 2_Observations" xfId="29434"/>
    <cellStyle name="Normal 32 3" xfId="29435"/>
    <cellStyle name="Normal 32 3 2" xfId="29436"/>
    <cellStyle name="Normal 32 3 2 2" xfId="29437"/>
    <cellStyle name="Normal 32 3 2 3" xfId="29438"/>
    <cellStyle name="Normal 32 3 3" xfId="29439"/>
    <cellStyle name="Normal 32 3 4" xfId="29440"/>
    <cellStyle name="Normal 32 4" xfId="29441"/>
    <cellStyle name="Normal 32 4 2" xfId="29442"/>
    <cellStyle name="Normal 32 4 2 2" xfId="29443"/>
    <cellStyle name="Normal 32 4 2 3" xfId="29444"/>
    <cellStyle name="Normal 32 4 3" xfId="29445"/>
    <cellStyle name="Normal 32 4 4" xfId="29446"/>
    <cellStyle name="Normal 32 5" xfId="29447"/>
    <cellStyle name="Normal 32 5 2" xfId="29448"/>
    <cellStyle name="Normal 32 5 3" xfId="29449"/>
    <cellStyle name="Normal 32 6" xfId="29450"/>
    <cellStyle name="Normal 32 7" xfId="29451"/>
    <cellStyle name="Normal 32_Category Summary by LOB" xfId="29452"/>
    <cellStyle name="Normal 320" xfId="29453"/>
    <cellStyle name="Normal 320 2" xfId="29454"/>
    <cellStyle name="Normal 320 3" xfId="29455"/>
    <cellStyle name="Normal 320_Observations" xfId="29456"/>
    <cellStyle name="Normal 321" xfId="29457"/>
    <cellStyle name="Normal 321 2" xfId="29458"/>
    <cellStyle name="Normal 321 3" xfId="29459"/>
    <cellStyle name="Normal 321_Observations" xfId="29460"/>
    <cellStyle name="Normal 322" xfId="29461"/>
    <cellStyle name="Normal 322 2" xfId="29462"/>
    <cellStyle name="Normal 322 3" xfId="29463"/>
    <cellStyle name="Normal 322_Observations" xfId="29464"/>
    <cellStyle name="Normal 323" xfId="29465"/>
    <cellStyle name="Normal 323 2" xfId="29466"/>
    <cellStyle name="Normal 323 3" xfId="29467"/>
    <cellStyle name="Normal 323_Observations" xfId="29468"/>
    <cellStyle name="Normal 324" xfId="29469"/>
    <cellStyle name="Normal 324 2" xfId="29470"/>
    <cellStyle name="Normal 324 3" xfId="29471"/>
    <cellStyle name="Normal 324_Observations" xfId="29472"/>
    <cellStyle name="Normal 325" xfId="29473"/>
    <cellStyle name="Normal 325 2" xfId="29474"/>
    <cellStyle name="Normal 325 3" xfId="29475"/>
    <cellStyle name="Normal 325_Observations" xfId="29476"/>
    <cellStyle name="Normal 326" xfId="29477"/>
    <cellStyle name="Normal 326 2" xfId="29478"/>
    <cellStyle name="Normal 326 3" xfId="29479"/>
    <cellStyle name="Normal 326_Observations" xfId="29480"/>
    <cellStyle name="Normal 327" xfId="29481"/>
    <cellStyle name="Normal 327 2" xfId="29482"/>
    <cellStyle name="Normal 327 3" xfId="29483"/>
    <cellStyle name="Normal 327_Observations" xfId="29484"/>
    <cellStyle name="Normal 328" xfId="29485"/>
    <cellStyle name="Normal 328 2" xfId="29486"/>
    <cellStyle name="Normal 328 3" xfId="29487"/>
    <cellStyle name="Normal 328_Observations" xfId="29488"/>
    <cellStyle name="Normal 329" xfId="29489"/>
    <cellStyle name="Normal 329 2" xfId="29490"/>
    <cellStyle name="Normal 329 3" xfId="29491"/>
    <cellStyle name="Normal 329_Observations" xfId="29492"/>
    <cellStyle name="Normal 33" xfId="29493"/>
    <cellStyle name="Normal 33 2" xfId="29494"/>
    <cellStyle name="Normal 33 2 2" xfId="29495"/>
    <cellStyle name="Normal 33 2 2 2" xfId="29496"/>
    <cellStyle name="Normal 33 2 2 2 2" xfId="29497"/>
    <cellStyle name="Normal 33 2 2 2 3" xfId="29498"/>
    <cellStyle name="Normal 33 2 2 3" xfId="29499"/>
    <cellStyle name="Normal 33 2 2 4" xfId="29500"/>
    <cellStyle name="Normal 33 2 3" xfId="29501"/>
    <cellStyle name="Normal 33 2 3 2" xfId="29502"/>
    <cellStyle name="Normal 33 2 3 2 2" xfId="29503"/>
    <cellStyle name="Normal 33 2 3 2 3" xfId="29504"/>
    <cellStyle name="Normal 33 2 3 3" xfId="29505"/>
    <cellStyle name="Normal 33 2 3 4" xfId="29506"/>
    <cellStyle name="Normal 33 2 4" xfId="29507"/>
    <cellStyle name="Normal 33 2 4 2" xfId="29508"/>
    <cellStyle name="Normal 33 2 4 3" xfId="29509"/>
    <cellStyle name="Normal 33 2 5" xfId="29510"/>
    <cellStyle name="Normal 33 2 6" xfId="29511"/>
    <cellStyle name="Normal 33 2_Observations" xfId="29512"/>
    <cellStyle name="Normal 33 3" xfId="29513"/>
    <cellStyle name="Normal 33 3 2" xfId="29514"/>
    <cellStyle name="Normal 33 3 2 2" xfId="29515"/>
    <cellStyle name="Normal 33 3 2 3" xfId="29516"/>
    <cellStyle name="Normal 33 3 3" xfId="29517"/>
    <cellStyle name="Normal 33 3 4" xfId="29518"/>
    <cellStyle name="Normal 33 4" xfId="29519"/>
    <cellStyle name="Normal 33 4 2" xfId="29520"/>
    <cellStyle name="Normal 33 4 2 2" xfId="29521"/>
    <cellStyle name="Normal 33 4 2 3" xfId="29522"/>
    <cellStyle name="Normal 33 4 3" xfId="29523"/>
    <cellStyle name="Normal 33 4 4" xfId="29524"/>
    <cellStyle name="Normal 33 5" xfId="29525"/>
    <cellStyle name="Normal 33 5 2" xfId="29526"/>
    <cellStyle name="Normal 33 5 3" xfId="29527"/>
    <cellStyle name="Normal 33 6" xfId="29528"/>
    <cellStyle name="Normal 33 7" xfId="29529"/>
    <cellStyle name="Normal 33_Observations" xfId="29530"/>
    <cellStyle name="Normal 330" xfId="29531"/>
    <cellStyle name="Normal 330 2" xfId="29532"/>
    <cellStyle name="Normal 330 3" xfId="29533"/>
    <cellStyle name="Normal 330_Observations" xfId="29534"/>
    <cellStyle name="Normal 331" xfId="29535"/>
    <cellStyle name="Normal 331 2" xfId="29536"/>
    <cellStyle name="Normal 331 3" xfId="29537"/>
    <cellStyle name="Normal 331_Observations" xfId="29538"/>
    <cellStyle name="Normal 332" xfId="29539"/>
    <cellStyle name="Normal 332 2" xfId="29540"/>
    <cellStyle name="Normal 332 3" xfId="29541"/>
    <cellStyle name="Normal 332_Observations" xfId="29542"/>
    <cellStyle name="Normal 333" xfId="29543"/>
    <cellStyle name="Normal 333 2" xfId="29544"/>
    <cellStyle name="Normal 333 3" xfId="29545"/>
    <cellStyle name="Normal 333_Observations" xfId="29546"/>
    <cellStyle name="Normal 334" xfId="29547"/>
    <cellStyle name="Normal 334 2" xfId="29548"/>
    <cellStyle name="Normal 334 3" xfId="29549"/>
    <cellStyle name="Normal 334_Observations" xfId="29550"/>
    <cellStyle name="Normal 335" xfId="29551"/>
    <cellStyle name="Normal 335 2" xfId="29552"/>
    <cellStyle name="Normal 335 3" xfId="29553"/>
    <cellStyle name="Normal 335_Observations" xfId="29554"/>
    <cellStyle name="Normal 336" xfId="29555"/>
    <cellStyle name="Normal 336 2" xfId="29556"/>
    <cellStyle name="Normal 336 3" xfId="29557"/>
    <cellStyle name="Normal 336_Observations" xfId="29558"/>
    <cellStyle name="Normal 337" xfId="29559"/>
    <cellStyle name="Normal 337 2" xfId="29560"/>
    <cellStyle name="Normal 337 3" xfId="29561"/>
    <cellStyle name="Normal 337_Observations" xfId="29562"/>
    <cellStyle name="Normal 338" xfId="29563"/>
    <cellStyle name="Normal 338 2" xfId="29564"/>
    <cellStyle name="Normal 338 3" xfId="29565"/>
    <cellStyle name="Normal 338_Observations" xfId="29566"/>
    <cellStyle name="Normal 339" xfId="29567"/>
    <cellStyle name="Normal 339 2" xfId="29568"/>
    <cellStyle name="Normal 339 3" xfId="29569"/>
    <cellStyle name="Normal 339_Observations" xfId="29570"/>
    <cellStyle name="Normal 34" xfId="29571"/>
    <cellStyle name="Normal 34 2" xfId="29572"/>
    <cellStyle name="Normal 34 2 2" xfId="29573"/>
    <cellStyle name="Normal 34 2 2 2" xfId="29574"/>
    <cellStyle name="Normal 34 2 2 2 2" xfId="29575"/>
    <cellStyle name="Normal 34 2 2 2 3" xfId="29576"/>
    <cellStyle name="Normal 34 2 2 3" xfId="29577"/>
    <cellStyle name="Normal 34 2 2 4" xfId="29578"/>
    <cellStyle name="Normal 34 2 3" xfId="29579"/>
    <cellStyle name="Normal 34 2 3 2" xfId="29580"/>
    <cellStyle name="Normal 34 2 3 2 2" xfId="29581"/>
    <cellStyle name="Normal 34 2 3 2 3" xfId="29582"/>
    <cellStyle name="Normal 34 2 3 3" xfId="29583"/>
    <cellStyle name="Normal 34 2 3 4" xfId="29584"/>
    <cellStyle name="Normal 34 2 4" xfId="29585"/>
    <cellStyle name="Normal 34 2 4 2" xfId="29586"/>
    <cellStyle name="Normal 34 2 4 3" xfId="29587"/>
    <cellStyle name="Normal 34 2 5" xfId="29588"/>
    <cellStyle name="Normal 34 2 6" xfId="29589"/>
    <cellStyle name="Normal 34 3" xfId="29590"/>
    <cellStyle name="Normal 34 3 2" xfId="29591"/>
    <cellStyle name="Normal 34 3 2 2" xfId="29592"/>
    <cellStyle name="Normal 34 3 2 3" xfId="29593"/>
    <cellStyle name="Normal 34 3 3" xfId="29594"/>
    <cellStyle name="Normal 34 3 4" xfId="29595"/>
    <cellStyle name="Normal 34 4" xfId="29596"/>
    <cellStyle name="Normal 34 4 2" xfId="29597"/>
    <cellStyle name="Normal 34 4 2 2" xfId="29598"/>
    <cellStyle name="Normal 34 4 2 3" xfId="29599"/>
    <cellStyle name="Normal 34 4 3" xfId="29600"/>
    <cellStyle name="Normal 34 4 4" xfId="29601"/>
    <cellStyle name="Normal 34 5" xfId="29602"/>
    <cellStyle name="Normal 34 5 2" xfId="29603"/>
    <cellStyle name="Normal 34 5 3" xfId="29604"/>
    <cellStyle name="Normal 34 6" xfId="29605"/>
    <cellStyle name="Normal 34 7" xfId="29606"/>
    <cellStyle name="Normal 34_Observations" xfId="29607"/>
    <cellStyle name="Normal 340" xfId="29608"/>
    <cellStyle name="Normal 340 2" xfId="29609"/>
    <cellStyle name="Normal 340 3" xfId="29610"/>
    <cellStyle name="Normal 340_Observations" xfId="29611"/>
    <cellStyle name="Normal 341" xfId="29612"/>
    <cellStyle name="Normal 341 2" xfId="29613"/>
    <cellStyle name="Normal 341 3" xfId="29614"/>
    <cellStyle name="Normal 341_Observations" xfId="29615"/>
    <cellStyle name="Normal 342" xfId="29616"/>
    <cellStyle name="Normal 342 2" xfId="29617"/>
    <cellStyle name="Normal 342 3" xfId="29618"/>
    <cellStyle name="Normal 342_Observations" xfId="29619"/>
    <cellStyle name="Normal 343" xfId="29620"/>
    <cellStyle name="Normal 343 2" xfId="29621"/>
    <cellStyle name="Normal 343 3" xfId="29622"/>
    <cellStyle name="Normal 343_Observations" xfId="29623"/>
    <cellStyle name="Normal 344" xfId="29624"/>
    <cellStyle name="Normal 344 2" xfId="29625"/>
    <cellStyle name="Normal 344 3" xfId="29626"/>
    <cellStyle name="Normal 344_Observations" xfId="29627"/>
    <cellStyle name="Normal 345" xfId="29628"/>
    <cellStyle name="Normal 345 2" xfId="29629"/>
    <cellStyle name="Normal 345 3" xfId="29630"/>
    <cellStyle name="Normal 345_Observations" xfId="29631"/>
    <cellStyle name="Normal 346" xfId="29632"/>
    <cellStyle name="Normal 346 2" xfId="29633"/>
    <cellStyle name="Normal 346 3" xfId="29634"/>
    <cellStyle name="Normal 346_Observations" xfId="29635"/>
    <cellStyle name="Normal 347" xfId="29636"/>
    <cellStyle name="Normal 347 2" xfId="29637"/>
    <cellStyle name="Normal 347 3" xfId="29638"/>
    <cellStyle name="Normal 347_Observations" xfId="29639"/>
    <cellStyle name="Normal 348" xfId="29640"/>
    <cellStyle name="Normal 348 2" xfId="29641"/>
    <cellStyle name="Normal 348 3" xfId="29642"/>
    <cellStyle name="Normal 348_Observations" xfId="29643"/>
    <cellStyle name="Normal 349" xfId="29644"/>
    <cellStyle name="Normal 349 2" xfId="29645"/>
    <cellStyle name="Normal 349 3" xfId="29646"/>
    <cellStyle name="Normal 349_Observations" xfId="29647"/>
    <cellStyle name="Normal 35" xfId="29648"/>
    <cellStyle name="Normal 35 2" xfId="29649"/>
    <cellStyle name="Normal 35 2 2" xfId="29650"/>
    <cellStyle name="Normal 35 2 2 2" xfId="29651"/>
    <cellStyle name="Normal 35 2 2 2 2" xfId="29652"/>
    <cellStyle name="Normal 35 2 2 2 3" xfId="29653"/>
    <cellStyle name="Normal 35 2 2 3" xfId="29654"/>
    <cellStyle name="Normal 35 2 2 4" xfId="29655"/>
    <cellStyle name="Normal 35 2 3" xfId="29656"/>
    <cellStyle name="Normal 35 2 3 2" xfId="29657"/>
    <cellStyle name="Normal 35 2 3 2 2" xfId="29658"/>
    <cellStyle name="Normal 35 2 3 2 3" xfId="29659"/>
    <cellStyle name="Normal 35 2 3 3" xfId="29660"/>
    <cellStyle name="Normal 35 2 3 4" xfId="29661"/>
    <cellStyle name="Normal 35 2 4" xfId="29662"/>
    <cellStyle name="Normal 35 2 4 2" xfId="29663"/>
    <cellStyle name="Normal 35 2 4 3" xfId="29664"/>
    <cellStyle name="Normal 35 2 5" xfId="29665"/>
    <cellStyle name="Normal 35 2 6" xfId="29666"/>
    <cellStyle name="Normal 35 2_Observations" xfId="29667"/>
    <cellStyle name="Normal 35 3" xfId="29668"/>
    <cellStyle name="Normal 35 3 2" xfId="29669"/>
    <cellStyle name="Normal 35 3 2 2" xfId="29670"/>
    <cellStyle name="Normal 35 3 2 3" xfId="29671"/>
    <cellStyle name="Normal 35 3 3" xfId="29672"/>
    <cellStyle name="Normal 35 3 4" xfId="29673"/>
    <cellStyle name="Normal 35 4" xfId="29674"/>
    <cellStyle name="Normal 35 4 2" xfId="29675"/>
    <cellStyle name="Normal 35 4 2 2" xfId="29676"/>
    <cellStyle name="Normal 35 4 2 3" xfId="29677"/>
    <cellStyle name="Normal 35 4 3" xfId="29678"/>
    <cellStyle name="Normal 35 4 4" xfId="29679"/>
    <cellStyle name="Normal 35 5" xfId="29680"/>
    <cellStyle name="Normal 35 5 2" xfId="29681"/>
    <cellStyle name="Normal 35 5 3" xfId="29682"/>
    <cellStyle name="Normal 35 6" xfId="29683"/>
    <cellStyle name="Normal 35 7" xfId="29684"/>
    <cellStyle name="Normal 35_Category Summary by LOB" xfId="29685"/>
    <cellStyle name="Normal 350" xfId="29686"/>
    <cellStyle name="Normal 350 2" xfId="29687"/>
    <cellStyle name="Normal 350 3" xfId="29688"/>
    <cellStyle name="Normal 350_Observations" xfId="29689"/>
    <cellStyle name="Normal 351" xfId="29690"/>
    <cellStyle name="Normal 351 2" xfId="29691"/>
    <cellStyle name="Normal 351 3" xfId="29692"/>
    <cellStyle name="Normal 351_Observations" xfId="29693"/>
    <cellStyle name="Normal 352" xfId="29694"/>
    <cellStyle name="Normal 352 2" xfId="29695"/>
    <cellStyle name="Normal 352 3" xfId="29696"/>
    <cellStyle name="Normal 352_Observations" xfId="29697"/>
    <cellStyle name="Normal 353" xfId="29698"/>
    <cellStyle name="Normal 353 2" xfId="29699"/>
    <cellStyle name="Normal 353 3" xfId="29700"/>
    <cellStyle name="Normal 353_Observations" xfId="29701"/>
    <cellStyle name="Normal 354" xfId="29702"/>
    <cellStyle name="Normal 354 2" xfId="29703"/>
    <cellStyle name="Normal 354 3" xfId="29704"/>
    <cellStyle name="Normal 354_Observations" xfId="29705"/>
    <cellStyle name="Normal 355" xfId="29706"/>
    <cellStyle name="Normal 355 2" xfId="29707"/>
    <cellStyle name="Normal 355 3" xfId="29708"/>
    <cellStyle name="Normal 355_Observations" xfId="29709"/>
    <cellStyle name="Normal 356" xfId="29710"/>
    <cellStyle name="Normal 356 2" xfId="29711"/>
    <cellStyle name="Normal 356 3" xfId="29712"/>
    <cellStyle name="Normal 356_Observations" xfId="29713"/>
    <cellStyle name="Normal 357" xfId="29714"/>
    <cellStyle name="Normal 357 2" xfId="29715"/>
    <cellStyle name="Normal 357 3" xfId="29716"/>
    <cellStyle name="Normal 357_Observations" xfId="29717"/>
    <cellStyle name="Normal 358" xfId="29718"/>
    <cellStyle name="Normal 358 2" xfId="29719"/>
    <cellStyle name="Normal 358 3" xfId="29720"/>
    <cellStyle name="Normal 358_Observations" xfId="29721"/>
    <cellStyle name="Normal 359" xfId="29722"/>
    <cellStyle name="Normal 359 2" xfId="29723"/>
    <cellStyle name="Normal 359 3" xfId="29724"/>
    <cellStyle name="Normal 359_Observations" xfId="29725"/>
    <cellStyle name="Normal 36" xfId="29726"/>
    <cellStyle name="Normal 36 2" xfId="29727"/>
    <cellStyle name="Normal 36 2 2" xfId="29728"/>
    <cellStyle name="Normal 36 2 2 2" xfId="29729"/>
    <cellStyle name="Normal 36 2 2 2 2" xfId="29730"/>
    <cellStyle name="Normal 36 2 2 2 3" xfId="29731"/>
    <cellStyle name="Normal 36 2 2 3" xfId="29732"/>
    <cellStyle name="Normal 36 2 2 4" xfId="29733"/>
    <cellStyle name="Normal 36 2 3" xfId="29734"/>
    <cellStyle name="Normal 36 2 3 2" xfId="29735"/>
    <cellStyle name="Normal 36 2 3 2 2" xfId="29736"/>
    <cellStyle name="Normal 36 2 3 2 3" xfId="29737"/>
    <cellStyle name="Normal 36 2 3 3" xfId="29738"/>
    <cellStyle name="Normal 36 2 3 4" xfId="29739"/>
    <cellStyle name="Normal 36 2 4" xfId="29740"/>
    <cellStyle name="Normal 36 2 4 2" xfId="29741"/>
    <cellStyle name="Normal 36 2 4 3" xfId="29742"/>
    <cellStyle name="Normal 36 2 5" xfId="29743"/>
    <cellStyle name="Normal 36 2 6" xfId="29744"/>
    <cellStyle name="Normal 36 3" xfId="29745"/>
    <cellStyle name="Normal 36 3 2" xfId="29746"/>
    <cellStyle name="Normal 36 3 2 2" xfId="29747"/>
    <cellStyle name="Normal 36 3 2 3" xfId="29748"/>
    <cellStyle name="Normal 36 3 3" xfId="29749"/>
    <cellStyle name="Normal 36 3 4" xfId="29750"/>
    <cellStyle name="Normal 36 4" xfId="29751"/>
    <cellStyle name="Normal 36 4 2" xfId="29752"/>
    <cellStyle name="Normal 36 4 2 2" xfId="29753"/>
    <cellStyle name="Normal 36 4 2 3" xfId="29754"/>
    <cellStyle name="Normal 36 4 3" xfId="29755"/>
    <cellStyle name="Normal 36 4 4" xfId="29756"/>
    <cellStyle name="Normal 36 5" xfId="29757"/>
    <cellStyle name="Normal 36 5 2" xfId="29758"/>
    <cellStyle name="Normal 36 5 3" xfId="29759"/>
    <cellStyle name="Normal 36 6" xfId="29760"/>
    <cellStyle name="Normal 36 7" xfId="29761"/>
    <cellStyle name="Normal 36_Observations" xfId="29762"/>
    <cellStyle name="Normal 360" xfId="29763"/>
    <cellStyle name="Normal 360 2" xfId="29764"/>
    <cellStyle name="Normal 360 3" xfId="29765"/>
    <cellStyle name="Normal 360_Observations" xfId="29766"/>
    <cellStyle name="Normal 361" xfId="29767"/>
    <cellStyle name="Normal 361 2" xfId="29768"/>
    <cellStyle name="Normal 361 3" xfId="29769"/>
    <cellStyle name="Normal 361_Observations" xfId="29770"/>
    <cellStyle name="Normal 362" xfId="29771"/>
    <cellStyle name="Normal 362 2" xfId="29772"/>
    <cellStyle name="Normal 362 3" xfId="29773"/>
    <cellStyle name="Normal 362_Observations" xfId="29774"/>
    <cellStyle name="Normal 363" xfId="29775"/>
    <cellStyle name="Normal 363 2" xfId="29776"/>
    <cellStyle name="Normal 363 3" xfId="29777"/>
    <cellStyle name="Normal 363_Observations" xfId="29778"/>
    <cellStyle name="Normal 364" xfId="29779"/>
    <cellStyle name="Normal 364 2" xfId="29780"/>
    <cellStyle name="Normal 364 3" xfId="29781"/>
    <cellStyle name="Normal 364_Observations" xfId="29782"/>
    <cellStyle name="Normal 365" xfId="29783"/>
    <cellStyle name="Normal 365 2" xfId="29784"/>
    <cellStyle name="Normal 365 3" xfId="29785"/>
    <cellStyle name="Normal 365_Observations" xfId="29786"/>
    <cellStyle name="Normal 366" xfId="29787"/>
    <cellStyle name="Normal 366 2" xfId="29788"/>
    <cellStyle name="Normal 366 3" xfId="29789"/>
    <cellStyle name="Normal 366_Observations" xfId="29790"/>
    <cellStyle name="Normal 367" xfId="29791"/>
    <cellStyle name="Normal 367 2" xfId="29792"/>
    <cellStyle name="Normal 367 3" xfId="29793"/>
    <cellStyle name="Normal 367_Observations" xfId="29794"/>
    <cellStyle name="Normal 368" xfId="29795"/>
    <cellStyle name="Normal 368 2" xfId="29796"/>
    <cellStyle name="Normal 368 3" xfId="29797"/>
    <cellStyle name="Normal 368_Observations" xfId="29798"/>
    <cellStyle name="Normal 369" xfId="29799"/>
    <cellStyle name="Normal 369 2" xfId="29800"/>
    <cellStyle name="Normal 369 3" xfId="29801"/>
    <cellStyle name="Normal 369_Observations" xfId="29802"/>
    <cellStyle name="Normal 37" xfId="29803"/>
    <cellStyle name="Normal 37 2" xfId="29804"/>
    <cellStyle name="Normal 37 2 2" xfId="29805"/>
    <cellStyle name="Normal 37 2 2 2" xfId="29806"/>
    <cellStyle name="Normal 37 2 2 2 2" xfId="29807"/>
    <cellStyle name="Normal 37 2 2 2 3" xfId="29808"/>
    <cellStyle name="Normal 37 2 2 3" xfId="29809"/>
    <cellStyle name="Normal 37 2 2 4" xfId="29810"/>
    <cellStyle name="Normal 37 2 3" xfId="29811"/>
    <cellStyle name="Normal 37 2 3 2" xfId="29812"/>
    <cellStyle name="Normal 37 2 3 2 2" xfId="29813"/>
    <cellStyle name="Normal 37 2 3 2 3" xfId="29814"/>
    <cellStyle name="Normal 37 2 3 3" xfId="29815"/>
    <cellStyle name="Normal 37 2 3 4" xfId="29816"/>
    <cellStyle name="Normal 37 2 4" xfId="29817"/>
    <cellStyle name="Normal 37 2 4 2" xfId="29818"/>
    <cellStyle name="Normal 37 2 4 3" xfId="29819"/>
    <cellStyle name="Normal 37 2 5" xfId="29820"/>
    <cellStyle name="Normal 37 2 6" xfId="29821"/>
    <cellStyle name="Normal 37 2_Observations" xfId="29822"/>
    <cellStyle name="Normal 37 3" xfId="29823"/>
    <cellStyle name="Normal 37 3 2" xfId="29824"/>
    <cellStyle name="Normal 37 3 2 2" xfId="29825"/>
    <cellStyle name="Normal 37 3 2 3" xfId="29826"/>
    <cellStyle name="Normal 37 3 3" xfId="29827"/>
    <cellStyle name="Normal 37 3 4" xfId="29828"/>
    <cellStyle name="Normal 37 4" xfId="29829"/>
    <cellStyle name="Normal 37 4 2" xfId="29830"/>
    <cellStyle name="Normal 37 4 2 2" xfId="29831"/>
    <cellStyle name="Normal 37 4 2 3" xfId="29832"/>
    <cellStyle name="Normal 37 4 3" xfId="29833"/>
    <cellStyle name="Normal 37 4 4" xfId="29834"/>
    <cellStyle name="Normal 37 5" xfId="29835"/>
    <cellStyle name="Normal 37 5 2" xfId="29836"/>
    <cellStyle name="Normal 37 5 3" xfId="29837"/>
    <cellStyle name="Normal 37 6" xfId="29838"/>
    <cellStyle name="Normal 37 7" xfId="29839"/>
    <cellStyle name="Normal 37_Observations" xfId="29840"/>
    <cellStyle name="Normal 370" xfId="29841"/>
    <cellStyle name="Normal 370 2" xfId="29842"/>
    <cellStyle name="Normal 370 3" xfId="29843"/>
    <cellStyle name="Normal 370_Observations" xfId="29844"/>
    <cellStyle name="Normal 371" xfId="29845"/>
    <cellStyle name="Normal 371 2" xfId="29846"/>
    <cellStyle name="Normal 371 3" xfId="29847"/>
    <cellStyle name="Normal 371_Observations" xfId="29848"/>
    <cellStyle name="Normal 372" xfId="29849"/>
    <cellStyle name="Normal 372 2" xfId="29850"/>
    <cellStyle name="Normal 372 3" xfId="29851"/>
    <cellStyle name="Normal 372_Observations" xfId="29852"/>
    <cellStyle name="Normal 373" xfId="29853"/>
    <cellStyle name="Normal 373 2" xfId="29854"/>
    <cellStyle name="Normal 373 3" xfId="29855"/>
    <cellStyle name="Normal 373_Observations" xfId="29856"/>
    <cellStyle name="Normal 374" xfId="29857"/>
    <cellStyle name="Normal 374 2" xfId="29858"/>
    <cellStyle name="Normal 374 3" xfId="29859"/>
    <cellStyle name="Normal 374_Observations" xfId="29860"/>
    <cellStyle name="Normal 375" xfId="29861"/>
    <cellStyle name="Normal 375 2" xfId="29862"/>
    <cellStyle name="Normal 375 3" xfId="29863"/>
    <cellStyle name="Normal 375_Observations" xfId="29864"/>
    <cellStyle name="Normal 376" xfId="29865"/>
    <cellStyle name="Normal 376 2" xfId="29866"/>
    <cellStyle name="Normal 376 3" xfId="29867"/>
    <cellStyle name="Normal 376_Observations" xfId="29868"/>
    <cellStyle name="Normal 377" xfId="29869"/>
    <cellStyle name="Normal 377 2" xfId="29870"/>
    <cellStyle name="Normal 377 3" xfId="29871"/>
    <cellStyle name="Normal 377_Observations" xfId="29872"/>
    <cellStyle name="Normal 378" xfId="29873"/>
    <cellStyle name="Normal 378 2" xfId="29874"/>
    <cellStyle name="Normal 378 3" xfId="29875"/>
    <cellStyle name="Normal 378_Observations" xfId="29876"/>
    <cellStyle name="Normal 379" xfId="29877"/>
    <cellStyle name="Normal 379 2" xfId="29878"/>
    <cellStyle name="Normal 379 3" xfId="29879"/>
    <cellStyle name="Normal 379 4" xfId="29880"/>
    <cellStyle name="Normal 379_Observations" xfId="29881"/>
    <cellStyle name="Normal 38" xfId="29882"/>
    <cellStyle name="Normal 38 2" xfId="29883"/>
    <cellStyle name="Normal 38 2 2" xfId="29884"/>
    <cellStyle name="Normal 38 2 2 2" xfId="29885"/>
    <cellStyle name="Normal 38 2 2 2 2" xfId="29886"/>
    <cellStyle name="Normal 38 2 2 2 3" xfId="29887"/>
    <cellStyle name="Normal 38 2 2 3" xfId="29888"/>
    <cellStyle name="Normal 38 2 2 4" xfId="29889"/>
    <cellStyle name="Normal 38 2 3" xfId="29890"/>
    <cellStyle name="Normal 38 2 3 2" xfId="29891"/>
    <cellStyle name="Normal 38 2 3 2 2" xfId="29892"/>
    <cellStyle name="Normal 38 2 3 2 3" xfId="29893"/>
    <cellStyle name="Normal 38 2 3 3" xfId="29894"/>
    <cellStyle name="Normal 38 2 3 4" xfId="29895"/>
    <cellStyle name="Normal 38 2 4" xfId="29896"/>
    <cellStyle name="Normal 38 2 4 2" xfId="29897"/>
    <cellStyle name="Normal 38 2 4 3" xfId="29898"/>
    <cellStyle name="Normal 38 2 5" xfId="29899"/>
    <cellStyle name="Normal 38 2 6" xfId="29900"/>
    <cellStyle name="Normal 38 3" xfId="29901"/>
    <cellStyle name="Normal 38 3 2" xfId="29902"/>
    <cellStyle name="Normal 38 3 2 2" xfId="29903"/>
    <cellStyle name="Normal 38 3 2 3" xfId="29904"/>
    <cellStyle name="Normal 38 3 3" xfId="29905"/>
    <cellStyle name="Normal 38 3 4" xfId="29906"/>
    <cellStyle name="Normal 38 4" xfId="29907"/>
    <cellStyle name="Normal 38 4 2" xfId="29908"/>
    <cellStyle name="Normal 38 4 2 2" xfId="29909"/>
    <cellStyle name="Normal 38 4 2 3" xfId="29910"/>
    <cellStyle name="Normal 38 4 3" xfId="29911"/>
    <cellStyle name="Normal 38 4 4" xfId="29912"/>
    <cellStyle name="Normal 38 5" xfId="29913"/>
    <cellStyle name="Normal 38 5 2" xfId="29914"/>
    <cellStyle name="Normal 38 5 3" xfId="29915"/>
    <cellStyle name="Normal 38 6" xfId="29916"/>
    <cellStyle name="Normal 38 7" xfId="29917"/>
    <cellStyle name="Normal 38_Observations" xfId="29918"/>
    <cellStyle name="Normal 380" xfId="29919"/>
    <cellStyle name="Normal 380 2" xfId="29920"/>
    <cellStyle name="Normal 380 3" xfId="29921"/>
    <cellStyle name="Normal 380_Observations" xfId="29922"/>
    <cellStyle name="Normal 381" xfId="29923"/>
    <cellStyle name="Normal 381 2" xfId="29924"/>
    <cellStyle name="Normal 381 3" xfId="29925"/>
    <cellStyle name="Normal 381_Observations" xfId="29926"/>
    <cellStyle name="Normal 382" xfId="29927"/>
    <cellStyle name="Normal 382 2" xfId="29928"/>
    <cellStyle name="Normal 382 3" xfId="29929"/>
    <cellStyle name="Normal 382_Observations" xfId="29930"/>
    <cellStyle name="Normal 383" xfId="29931"/>
    <cellStyle name="Normal 383 2" xfId="29932"/>
    <cellStyle name="Normal 383 3" xfId="29933"/>
    <cellStyle name="Normal 383_Observations" xfId="29934"/>
    <cellStyle name="Normal 384" xfId="29935"/>
    <cellStyle name="Normal 384 2" xfId="29936"/>
    <cellStyle name="Normal 384 3" xfId="29937"/>
    <cellStyle name="Normal 384_Observations" xfId="29938"/>
    <cellStyle name="Normal 385" xfId="29939"/>
    <cellStyle name="Normal 385 2" xfId="29940"/>
    <cellStyle name="Normal 385 3" xfId="29941"/>
    <cellStyle name="Normal 385_Observations" xfId="29942"/>
    <cellStyle name="Normal 386" xfId="29943"/>
    <cellStyle name="Normal 386 2" xfId="29944"/>
    <cellStyle name="Normal 386 3" xfId="29945"/>
    <cellStyle name="Normal 386_Observations" xfId="29946"/>
    <cellStyle name="Normal 387" xfId="29947"/>
    <cellStyle name="Normal 387 2" xfId="29948"/>
    <cellStyle name="Normal 387 3" xfId="29949"/>
    <cellStyle name="Normal 387_Observations" xfId="29950"/>
    <cellStyle name="Normal 388" xfId="29951"/>
    <cellStyle name="Normal 388 2" xfId="29952"/>
    <cellStyle name="Normal 388 3" xfId="29953"/>
    <cellStyle name="Normal 388_Observations" xfId="29954"/>
    <cellStyle name="Normal 389" xfId="29955"/>
    <cellStyle name="Normal 389 2" xfId="29956"/>
    <cellStyle name="Normal 389 3" xfId="29957"/>
    <cellStyle name="Normal 389_Observations" xfId="29958"/>
    <cellStyle name="Normal 39" xfId="29959"/>
    <cellStyle name="Normal 39 2" xfId="29960"/>
    <cellStyle name="Normal 39 2 2" xfId="29961"/>
    <cellStyle name="Normal 39 2 2 2" xfId="29962"/>
    <cellStyle name="Normal 39 2 2 2 2" xfId="29963"/>
    <cellStyle name="Normal 39 2 2 2 3" xfId="29964"/>
    <cellStyle name="Normal 39 2 2 3" xfId="29965"/>
    <cellStyle name="Normal 39 2 2 4" xfId="29966"/>
    <cellStyle name="Normal 39 2 3" xfId="29967"/>
    <cellStyle name="Normal 39 2 3 2" xfId="29968"/>
    <cellStyle name="Normal 39 2 3 2 2" xfId="29969"/>
    <cellStyle name="Normal 39 2 3 2 3" xfId="29970"/>
    <cellStyle name="Normal 39 2 3 3" xfId="29971"/>
    <cellStyle name="Normal 39 2 3 4" xfId="29972"/>
    <cellStyle name="Normal 39 2 4" xfId="29973"/>
    <cellStyle name="Normal 39 2 4 2" xfId="29974"/>
    <cellStyle name="Normal 39 2 4 3" xfId="29975"/>
    <cellStyle name="Normal 39 2 5" xfId="29976"/>
    <cellStyle name="Normal 39 2 6" xfId="29977"/>
    <cellStyle name="Normal 39 3" xfId="29978"/>
    <cellStyle name="Normal 39 3 2" xfId="29979"/>
    <cellStyle name="Normal 39 3 2 2" xfId="29980"/>
    <cellStyle name="Normal 39 3 2 3" xfId="29981"/>
    <cellStyle name="Normal 39 3 3" xfId="29982"/>
    <cellStyle name="Normal 39 3 4" xfId="29983"/>
    <cellStyle name="Normal 39 4" xfId="29984"/>
    <cellStyle name="Normal 39 4 2" xfId="29985"/>
    <cellStyle name="Normal 39 4 2 2" xfId="29986"/>
    <cellStyle name="Normal 39 4 2 3" xfId="29987"/>
    <cellStyle name="Normal 39 4 3" xfId="29988"/>
    <cellStyle name="Normal 39 4 4" xfId="29989"/>
    <cellStyle name="Normal 39 5" xfId="29990"/>
    <cellStyle name="Normal 39 5 2" xfId="29991"/>
    <cellStyle name="Normal 39 5 3" xfId="29992"/>
    <cellStyle name="Normal 39 6" xfId="29993"/>
    <cellStyle name="Normal 39 7" xfId="29994"/>
    <cellStyle name="Normal 39_Observations" xfId="29995"/>
    <cellStyle name="Normal 390" xfId="29996"/>
    <cellStyle name="Normal 390 2" xfId="29997"/>
    <cellStyle name="Normal 390 3" xfId="29998"/>
    <cellStyle name="Normal 390_Observations" xfId="29999"/>
    <cellStyle name="Normal 391" xfId="30000"/>
    <cellStyle name="Normal 391 2" xfId="30001"/>
    <cellStyle name="Normal 391 3" xfId="30002"/>
    <cellStyle name="Normal 391_Observations" xfId="30003"/>
    <cellStyle name="Normal 392" xfId="30004"/>
    <cellStyle name="Normal 392 2" xfId="30005"/>
    <cellStyle name="Normal 392 3" xfId="30006"/>
    <cellStyle name="Normal 392_Observations" xfId="30007"/>
    <cellStyle name="Normal 393" xfId="30008"/>
    <cellStyle name="Normal 393 2" xfId="30009"/>
    <cellStyle name="Normal 393 3" xfId="30010"/>
    <cellStyle name="Normal 393_Observations" xfId="30011"/>
    <cellStyle name="Normal 394" xfId="30012"/>
    <cellStyle name="Normal 394 2" xfId="30013"/>
    <cellStyle name="Normal 394 3" xfId="30014"/>
    <cellStyle name="Normal 394_Observations" xfId="30015"/>
    <cellStyle name="Normal 395" xfId="30016"/>
    <cellStyle name="Normal 395 2" xfId="30017"/>
    <cellStyle name="Normal 395 3" xfId="30018"/>
    <cellStyle name="Normal 395_Observations" xfId="30019"/>
    <cellStyle name="Normal 396" xfId="30020"/>
    <cellStyle name="Normal 396 2" xfId="30021"/>
    <cellStyle name="Normal 396 3" xfId="30022"/>
    <cellStyle name="Normal 396_Observations" xfId="30023"/>
    <cellStyle name="Normal 397" xfId="30024"/>
    <cellStyle name="Normal 397 2" xfId="30025"/>
    <cellStyle name="Normal 397 3" xfId="30026"/>
    <cellStyle name="Normal 397_Observations" xfId="30027"/>
    <cellStyle name="Normal 398" xfId="30028"/>
    <cellStyle name="Normal 398 2" xfId="30029"/>
    <cellStyle name="Normal 398 3" xfId="30030"/>
    <cellStyle name="Normal 398_Observations" xfId="30031"/>
    <cellStyle name="Normal 399" xfId="30032"/>
    <cellStyle name="Normal 399 2" xfId="30033"/>
    <cellStyle name="Normal 399 3" xfId="30034"/>
    <cellStyle name="Normal 399_Observations" xfId="30035"/>
    <cellStyle name="Normal 4" xfId="35"/>
    <cellStyle name="Normal 4 10" xfId="30036"/>
    <cellStyle name="Normal 4 11" xfId="30037"/>
    <cellStyle name="Normal 4 12" xfId="30038"/>
    <cellStyle name="Normal 4 13" xfId="30039"/>
    <cellStyle name="Normal 4 14" xfId="30040"/>
    <cellStyle name="Normal 4 15" xfId="30041"/>
    <cellStyle name="Normal 4 16" xfId="30042"/>
    <cellStyle name="Normal 4 2" xfId="30043"/>
    <cellStyle name="Normal 4 2 2" xfId="30044"/>
    <cellStyle name="Normal 4 2 2 2" xfId="30045"/>
    <cellStyle name="Normal 4 2 2 2 2" xfId="30046"/>
    <cellStyle name="Normal 4 2 2 3" xfId="30047"/>
    <cellStyle name="Normal 4 2 2 4" xfId="30048"/>
    <cellStyle name="Normal 4 2 2 5" xfId="30049"/>
    <cellStyle name="Normal 4 2 2_Observations" xfId="30050"/>
    <cellStyle name="Normal 4 2 3" xfId="30051"/>
    <cellStyle name="Normal 4 2 4" xfId="30052"/>
    <cellStyle name="Normal 4 2 5" xfId="30053"/>
    <cellStyle name="Normal 4 2 6" xfId="30054"/>
    <cellStyle name="Normal 4 2 7" xfId="30055"/>
    <cellStyle name="Normal 4 2_IP and OP Cost Settlement_Program Integrity Recoupment_Rx Rebate_ Master File" xfId="30056"/>
    <cellStyle name="Normal 4 3" xfId="30057"/>
    <cellStyle name="Normal 4 3 2" xfId="30058"/>
    <cellStyle name="Normal 4 3 2 2" xfId="30059"/>
    <cellStyle name="Normal 4 3 2_Observations" xfId="30060"/>
    <cellStyle name="Normal 4 3 3" xfId="30061"/>
    <cellStyle name="Normal 4 3 4" xfId="30062"/>
    <cellStyle name="Normal 4 3 5" xfId="30063"/>
    <cellStyle name="Normal 4 3 6" xfId="30064"/>
    <cellStyle name="Normal 4 3 7" xfId="30065"/>
    <cellStyle name="Normal 4 3_Observations" xfId="30066"/>
    <cellStyle name="Normal 4 4" xfId="30067"/>
    <cellStyle name="Normal 4 4 2" xfId="30068"/>
    <cellStyle name="Normal 4 4 3" xfId="30069"/>
    <cellStyle name="Normal 4 4 4" xfId="30070"/>
    <cellStyle name="Normal 4 4 5" xfId="30071"/>
    <cellStyle name="Normal 4 4 6" xfId="30072"/>
    <cellStyle name="Normal 4 4 7" xfId="30073"/>
    <cellStyle name="Normal 4 4 8" xfId="30074"/>
    <cellStyle name="Normal 4 4 9" xfId="30075"/>
    <cellStyle name="Normal 4 4_Observations" xfId="30076"/>
    <cellStyle name="Normal 4 5" xfId="30077"/>
    <cellStyle name="Normal 4 5 2" xfId="30078"/>
    <cellStyle name="Normal 4 5_Observations" xfId="30079"/>
    <cellStyle name="Normal 4 6" xfId="30080"/>
    <cellStyle name="Normal 4 6 2" xfId="30081"/>
    <cellStyle name="Normal 4 6_Observations" xfId="30082"/>
    <cellStyle name="Normal 4 7" xfId="30083"/>
    <cellStyle name="Normal 4 7 2" xfId="30084"/>
    <cellStyle name="Normal 4 7_Observations" xfId="30085"/>
    <cellStyle name="Normal 4 8" xfId="30086"/>
    <cellStyle name="Normal 4 8 2" xfId="30087"/>
    <cellStyle name="Normal 4 8_Observations" xfId="30088"/>
    <cellStyle name="Normal 4 9" xfId="30089"/>
    <cellStyle name="Normal 4 9 2" xfId="30090"/>
    <cellStyle name="Normal 4 9_Observations" xfId="30091"/>
    <cellStyle name="Normal 4_2013 Louisiana Rate Model High Scenario Shared_Feb-Jun 2013" xfId="30092"/>
    <cellStyle name="Normal 40" xfId="30093"/>
    <cellStyle name="Normal 40 2" xfId="30094"/>
    <cellStyle name="Normal 40 2 2" xfId="30095"/>
    <cellStyle name="Normal 40 2 2 2" xfId="30096"/>
    <cellStyle name="Normal 40 2 2 3" xfId="30097"/>
    <cellStyle name="Normal 40 2 3" xfId="30098"/>
    <cellStyle name="Normal 40 2 4" xfId="30099"/>
    <cellStyle name="Normal 40 3" xfId="30100"/>
    <cellStyle name="Normal 40 3 2" xfId="30101"/>
    <cellStyle name="Normal 40 3 2 2" xfId="30102"/>
    <cellStyle name="Normal 40 3 2 3" xfId="30103"/>
    <cellStyle name="Normal 40 3 3" xfId="30104"/>
    <cellStyle name="Normal 40 3 4" xfId="30105"/>
    <cellStyle name="Normal 40 3_Observations" xfId="30106"/>
    <cellStyle name="Normal 40 4" xfId="30107"/>
    <cellStyle name="Normal 40 4 2" xfId="30108"/>
    <cellStyle name="Normal 40 4 3" xfId="30109"/>
    <cellStyle name="Normal 40 5" xfId="30110"/>
    <cellStyle name="Normal 40 6" xfId="30111"/>
    <cellStyle name="Normal 40_Observations" xfId="30112"/>
    <cellStyle name="Normal 400" xfId="30113"/>
    <cellStyle name="Normal 400 2" xfId="30114"/>
    <cellStyle name="Normal 400 3" xfId="30115"/>
    <cellStyle name="Normal 400_Observations" xfId="30116"/>
    <cellStyle name="Normal 401" xfId="30117"/>
    <cellStyle name="Normal 401 2" xfId="30118"/>
    <cellStyle name="Normal 401 3" xfId="30119"/>
    <cellStyle name="Normal 401_Observations" xfId="30120"/>
    <cellStyle name="Normal 402" xfId="30121"/>
    <cellStyle name="Normal 402 2" xfId="30122"/>
    <cellStyle name="Normal 402 3" xfId="30123"/>
    <cellStyle name="Normal 402_Observations" xfId="30124"/>
    <cellStyle name="Normal 403" xfId="30125"/>
    <cellStyle name="Normal 403 2" xfId="30126"/>
    <cellStyle name="Normal 403 3" xfId="30127"/>
    <cellStyle name="Normal 403_Observations" xfId="30128"/>
    <cellStyle name="Normal 404" xfId="30129"/>
    <cellStyle name="Normal 404 2" xfId="30130"/>
    <cellStyle name="Normal 404 3" xfId="30131"/>
    <cellStyle name="Normal 404_Observations" xfId="30132"/>
    <cellStyle name="Normal 405" xfId="30133"/>
    <cellStyle name="Normal 405 2" xfId="30134"/>
    <cellStyle name="Normal 405 3" xfId="30135"/>
    <cellStyle name="Normal 405_Observations" xfId="30136"/>
    <cellStyle name="Normal 406" xfId="30137"/>
    <cellStyle name="Normal 406 2" xfId="30138"/>
    <cellStyle name="Normal 406 3" xfId="30139"/>
    <cellStyle name="Normal 406_Observations" xfId="30140"/>
    <cellStyle name="Normal 407" xfId="30141"/>
    <cellStyle name="Normal 407 2" xfId="30142"/>
    <cellStyle name="Normal 407 3" xfId="30143"/>
    <cellStyle name="Normal 407_Observations" xfId="30144"/>
    <cellStyle name="Normal 408" xfId="30145"/>
    <cellStyle name="Normal 408 2" xfId="30146"/>
    <cellStyle name="Normal 408 3" xfId="30147"/>
    <cellStyle name="Normal 408_Observations" xfId="30148"/>
    <cellStyle name="Normal 409" xfId="30149"/>
    <cellStyle name="Normal 409 2" xfId="30150"/>
    <cellStyle name="Normal 409 3" xfId="30151"/>
    <cellStyle name="Normal 409_Observations" xfId="30152"/>
    <cellStyle name="Normal 41" xfId="30153"/>
    <cellStyle name="Normal 41 2" xfId="30154"/>
    <cellStyle name="Normal 41 2 2" xfId="30155"/>
    <cellStyle name="Normal 41 2 3" xfId="30156"/>
    <cellStyle name="Normal 41 2_Observations" xfId="30157"/>
    <cellStyle name="Normal 41 3" xfId="30158"/>
    <cellStyle name="Normal 41 4" xfId="30159"/>
    <cellStyle name="Normal 41 5" xfId="30160"/>
    <cellStyle name="Normal 41_Observations" xfId="30161"/>
    <cellStyle name="Normal 410" xfId="30162"/>
    <cellStyle name="Normal 410 2" xfId="30163"/>
    <cellStyle name="Normal 410 3" xfId="30164"/>
    <cellStyle name="Normal 410_Observations" xfId="30165"/>
    <cellStyle name="Normal 411" xfId="30166"/>
    <cellStyle name="Normal 411 2" xfId="30167"/>
    <cellStyle name="Normal 411 3" xfId="30168"/>
    <cellStyle name="Normal 411_Observations" xfId="30169"/>
    <cellStyle name="Normal 412" xfId="30170"/>
    <cellStyle name="Normal 412 2" xfId="30171"/>
    <cellStyle name="Normal 412 3" xfId="30172"/>
    <cellStyle name="Normal 412_Observations" xfId="30173"/>
    <cellStyle name="Normal 413" xfId="30174"/>
    <cellStyle name="Normal 413 2" xfId="30175"/>
    <cellStyle name="Normal 413 3" xfId="30176"/>
    <cellStyle name="Normal 413_Observations" xfId="30177"/>
    <cellStyle name="Normal 414" xfId="30178"/>
    <cellStyle name="Normal 414 2" xfId="30179"/>
    <cellStyle name="Normal 414 3" xfId="30180"/>
    <cellStyle name="Normal 414_Observations" xfId="30181"/>
    <cellStyle name="Normal 415" xfId="30182"/>
    <cellStyle name="Normal 415 2" xfId="30183"/>
    <cellStyle name="Normal 415 3" xfId="30184"/>
    <cellStyle name="Normal 415_Observations" xfId="30185"/>
    <cellStyle name="Normal 416" xfId="30186"/>
    <cellStyle name="Normal 416 2" xfId="30187"/>
    <cellStyle name="Normal 416 3" xfId="30188"/>
    <cellStyle name="Normal 416_Observations" xfId="30189"/>
    <cellStyle name="Normal 417" xfId="30190"/>
    <cellStyle name="Normal 417 2" xfId="30191"/>
    <cellStyle name="Normal 417 3" xfId="30192"/>
    <cellStyle name="Normal 417_Observations" xfId="30193"/>
    <cellStyle name="Normal 418" xfId="30194"/>
    <cellStyle name="Normal 418 2" xfId="30195"/>
    <cellStyle name="Normal 418 3" xfId="30196"/>
    <cellStyle name="Normal 418_Observations" xfId="30197"/>
    <cellStyle name="Normal 419" xfId="30198"/>
    <cellStyle name="Normal 419 2" xfId="30199"/>
    <cellStyle name="Normal 419 3" xfId="30200"/>
    <cellStyle name="Normal 419_Observations" xfId="30201"/>
    <cellStyle name="Normal 42" xfId="30202"/>
    <cellStyle name="Normal 42 2" xfId="30203"/>
    <cellStyle name="Normal 42 2 2" xfId="30204"/>
    <cellStyle name="Normal 42 2 2 2" xfId="30205"/>
    <cellStyle name="Normal 42 2 2 3" xfId="30206"/>
    <cellStyle name="Normal 42 2 3" xfId="30207"/>
    <cellStyle name="Normal 42 2 4" xfId="30208"/>
    <cellStyle name="Normal 42 2_Observations" xfId="30209"/>
    <cellStyle name="Normal 42 3" xfId="30210"/>
    <cellStyle name="Normal 42 3 2" xfId="30211"/>
    <cellStyle name="Normal 42 3 2 2" xfId="30212"/>
    <cellStyle name="Normal 42 3 2 3" xfId="30213"/>
    <cellStyle name="Normal 42 3 3" xfId="30214"/>
    <cellStyle name="Normal 42 3 4" xfId="30215"/>
    <cellStyle name="Normal 42 4" xfId="30216"/>
    <cellStyle name="Normal 42 4 2" xfId="30217"/>
    <cellStyle name="Normal 42 4 3" xfId="30218"/>
    <cellStyle name="Normal 42 5" xfId="30219"/>
    <cellStyle name="Normal 42 6" xfId="30220"/>
    <cellStyle name="Normal 42_Observations" xfId="30221"/>
    <cellStyle name="Normal 420" xfId="30222"/>
    <cellStyle name="Normal 420 2" xfId="30223"/>
    <cellStyle name="Normal 420 3" xfId="30224"/>
    <cellStyle name="Normal 420_Observations" xfId="30225"/>
    <cellStyle name="Normal 421" xfId="30226"/>
    <cellStyle name="Normal 421 2" xfId="30227"/>
    <cellStyle name="Normal 421 3" xfId="30228"/>
    <cellStyle name="Normal 421_Observations" xfId="30229"/>
    <cellStyle name="Normal 422" xfId="30230"/>
    <cellStyle name="Normal 422 2" xfId="30231"/>
    <cellStyle name="Normal 422 3" xfId="30232"/>
    <cellStyle name="Normal 422_Observations" xfId="30233"/>
    <cellStyle name="Normal 423" xfId="30234"/>
    <cellStyle name="Normal 423 2" xfId="30235"/>
    <cellStyle name="Normal 423 3" xfId="30236"/>
    <cellStyle name="Normal 423_Observations" xfId="30237"/>
    <cellStyle name="Normal 424" xfId="30238"/>
    <cellStyle name="Normal 424 2" xfId="30239"/>
    <cellStyle name="Normal 424 3" xfId="30240"/>
    <cellStyle name="Normal 424_Observations" xfId="30241"/>
    <cellStyle name="Normal 425" xfId="30242"/>
    <cellStyle name="Normal 425 2" xfId="30243"/>
    <cellStyle name="Normal 425 3" xfId="30244"/>
    <cellStyle name="Normal 425_Observations" xfId="30245"/>
    <cellStyle name="Normal 426" xfId="30246"/>
    <cellStyle name="Normal 426 2" xfId="30247"/>
    <cellStyle name="Normal 426 3" xfId="30248"/>
    <cellStyle name="Normal 426_Observations" xfId="30249"/>
    <cellStyle name="Normal 427" xfId="30250"/>
    <cellStyle name="Normal 427 2" xfId="30251"/>
    <cellStyle name="Normal 427 3" xfId="30252"/>
    <cellStyle name="Normal 427_Observations" xfId="30253"/>
    <cellStyle name="Normal 428" xfId="30254"/>
    <cellStyle name="Normal 428 2" xfId="30255"/>
    <cellStyle name="Normal 428 3" xfId="30256"/>
    <cellStyle name="Normal 428_Observations" xfId="30257"/>
    <cellStyle name="Normal 429" xfId="30258"/>
    <cellStyle name="Normal 429 2" xfId="30259"/>
    <cellStyle name="Normal 429 3" xfId="30260"/>
    <cellStyle name="Normal 429_Observations" xfId="30261"/>
    <cellStyle name="Normal 43" xfId="30262"/>
    <cellStyle name="Normal 43 2" xfId="30263"/>
    <cellStyle name="Normal 43 2 2" xfId="30264"/>
    <cellStyle name="Normal 43 2 3" xfId="30265"/>
    <cellStyle name="Normal 43 2_Observations" xfId="30266"/>
    <cellStyle name="Normal 43 3" xfId="30267"/>
    <cellStyle name="Normal 43 4" xfId="30268"/>
    <cellStyle name="Normal 43 5" xfId="30269"/>
    <cellStyle name="Normal 43_Observations" xfId="30270"/>
    <cellStyle name="Normal 430" xfId="30271"/>
    <cellStyle name="Normal 430 2" xfId="30272"/>
    <cellStyle name="Normal 430 3" xfId="30273"/>
    <cellStyle name="Normal 430_Observations" xfId="30274"/>
    <cellStyle name="Normal 431" xfId="30275"/>
    <cellStyle name="Normal 431 2" xfId="30276"/>
    <cellStyle name="Normal 431 3" xfId="30277"/>
    <cellStyle name="Normal 431_Observations" xfId="30278"/>
    <cellStyle name="Normal 432" xfId="30279"/>
    <cellStyle name="Normal 432 2" xfId="30280"/>
    <cellStyle name="Normal 432 3" xfId="30281"/>
    <cellStyle name="Normal 432_Observations" xfId="30282"/>
    <cellStyle name="Normal 433" xfId="30283"/>
    <cellStyle name="Normal 433 2" xfId="30284"/>
    <cellStyle name="Normal 433 3" xfId="30285"/>
    <cellStyle name="Normal 433_Observations" xfId="30286"/>
    <cellStyle name="Normal 434" xfId="30287"/>
    <cellStyle name="Normal 434 2" xfId="30288"/>
    <cellStyle name="Normal 434 3" xfId="30289"/>
    <cellStyle name="Normal 434_Observations" xfId="30290"/>
    <cellStyle name="Normal 435" xfId="30291"/>
    <cellStyle name="Normal 435 2" xfId="30292"/>
    <cellStyle name="Normal 435 3" xfId="30293"/>
    <cellStyle name="Normal 435_Observations" xfId="30294"/>
    <cellStyle name="Normal 436" xfId="30295"/>
    <cellStyle name="Normal 436 2" xfId="30296"/>
    <cellStyle name="Normal 436 3" xfId="30297"/>
    <cellStyle name="Normal 436_Observations" xfId="30298"/>
    <cellStyle name="Normal 437" xfId="30299"/>
    <cellStyle name="Normal 437 2" xfId="30300"/>
    <cellStyle name="Normal 437 3" xfId="30301"/>
    <cellStyle name="Normal 437_Observations" xfId="30302"/>
    <cellStyle name="Normal 438" xfId="30303"/>
    <cellStyle name="Normal 438 2" xfId="30304"/>
    <cellStyle name="Normal 438 3" xfId="30305"/>
    <cellStyle name="Normal 438_Observations" xfId="30306"/>
    <cellStyle name="Normal 439" xfId="30307"/>
    <cellStyle name="Normal 439 2" xfId="30308"/>
    <cellStyle name="Normal 439 3" xfId="30309"/>
    <cellStyle name="Normal 439_Observations" xfId="30310"/>
    <cellStyle name="Normal 44" xfId="30311"/>
    <cellStyle name="Normal 44 2" xfId="30312"/>
    <cellStyle name="Normal 44 2 2" xfId="30313"/>
    <cellStyle name="Normal 44 2 3" xfId="30314"/>
    <cellStyle name="Normal 44 2_Observations" xfId="30315"/>
    <cellStyle name="Normal 44 3" xfId="30316"/>
    <cellStyle name="Normal 44 4" xfId="30317"/>
    <cellStyle name="Normal 44 5" xfId="30318"/>
    <cellStyle name="Normal 44_Observations" xfId="30319"/>
    <cellStyle name="Normal 440" xfId="30320"/>
    <cellStyle name="Normal 440 2" xfId="30321"/>
    <cellStyle name="Normal 440 3" xfId="30322"/>
    <cellStyle name="Normal 440_Observations" xfId="30323"/>
    <cellStyle name="Normal 441" xfId="30324"/>
    <cellStyle name="Normal 441 2" xfId="30325"/>
    <cellStyle name="Normal 441 3" xfId="30326"/>
    <cellStyle name="Normal 441_Observations" xfId="30327"/>
    <cellStyle name="Normal 442" xfId="30328"/>
    <cellStyle name="Normal 442 2" xfId="30329"/>
    <cellStyle name="Normal 442 3" xfId="30330"/>
    <cellStyle name="Normal 442_Observations" xfId="30331"/>
    <cellStyle name="Normal 443" xfId="30332"/>
    <cellStyle name="Normal 443 2" xfId="30333"/>
    <cellStyle name="Normal 443 3" xfId="30334"/>
    <cellStyle name="Normal 443_Observations" xfId="30335"/>
    <cellStyle name="Normal 444" xfId="30336"/>
    <cellStyle name="Normal 444 2" xfId="30337"/>
    <cellStyle name="Normal 444 3" xfId="30338"/>
    <cellStyle name="Normal 444_Observations" xfId="30339"/>
    <cellStyle name="Normal 445" xfId="30340"/>
    <cellStyle name="Normal 445 2" xfId="30341"/>
    <cellStyle name="Normal 445 3" xfId="30342"/>
    <cellStyle name="Normal 445_Observations" xfId="30343"/>
    <cellStyle name="Normal 446" xfId="30344"/>
    <cellStyle name="Normal 446 2" xfId="30345"/>
    <cellStyle name="Normal 446 3" xfId="30346"/>
    <cellStyle name="Normal 446_Observations" xfId="30347"/>
    <cellStyle name="Normal 447" xfId="30348"/>
    <cellStyle name="Normal 447 2" xfId="30349"/>
    <cellStyle name="Normal 447 3" xfId="30350"/>
    <cellStyle name="Normal 447_Observations" xfId="30351"/>
    <cellStyle name="Normal 448" xfId="30352"/>
    <cellStyle name="Normal 448 2" xfId="30353"/>
    <cellStyle name="Normal 448 3" xfId="30354"/>
    <cellStyle name="Normal 448_Observations" xfId="30355"/>
    <cellStyle name="Normal 449" xfId="30356"/>
    <cellStyle name="Normal 449 2" xfId="30357"/>
    <cellStyle name="Normal 449 3" xfId="30358"/>
    <cellStyle name="Normal 449_Observations" xfId="30359"/>
    <cellStyle name="Normal 45" xfId="30360"/>
    <cellStyle name="Normal 45 2" xfId="30361"/>
    <cellStyle name="Normal 45 2 2" xfId="30362"/>
    <cellStyle name="Normal 45 2 3" xfId="30363"/>
    <cellStyle name="Normal 45 2_Observations" xfId="30364"/>
    <cellStyle name="Normal 45 3" xfId="30365"/>
    <cellStyle name="Normal 45 4" xfId="30366"/>
    <cellStyle name="Normal 45 5" xfId="30367"/>
    <cellStyle name="Normal 45_Observations" xfId="30368"/>
    <cellStyle name="Normal 450" xfId="30369"/>
    <cellStyle name="Normal 450 2" xfId="30370"/>
    <cellStyle name="Normal 450 3" xfId="30371"/>
    <cellStyle name="Normal 450_Observations" xfId="30372"/>
    <cellStyle name="Normal 451" xfId="30373"/>
    <cellStyle name="Normal 451 2" xfId="30374"/>
    <cellStyle name="Normal 451 3" xfId="30375"/>
    <cellStyle name="Normal 451_Observations" xfId="30376"/>
    <cellStyle name="Normal 452" xfId="30377"/>
    <cellStyle name="Normal 452 2" xfId="30378"/>
    <cellStyle name="Normal 452 3" xfId="30379"/>
    <cellStyle name="Normal 452_Observations" xfId="30380"/>
    <cellStyle name="Normal 453" xfId="30381"/>
    <cellStyle name="Normal 453 2" xfId="30382"/>
    <cellStyle name="Normal 453 3" xfId="30383"/>
    <cellStyle name="Normal 453_Observations" xfId="30384"/>
    <cellStyle name="Normal 454" xfId="30385"/>
    <cellStyle name="Normal 454 2" xfId="30386"/>
    <cellStyle name="Normal 454 3" xfId="30387"/>
    <cellStyle name="Normal 454_Observations" xfId="30388"/>
    <cellStyle name="Normal 455" xfId="30389"/>
    <cellStyle name="Normal 455 2" xfId="30390"/>
    <cellStyle name="Normal 455 3" xfId="30391"/>
    <cellStyle name="Normal 455_Observations" xfId="30392"/>
    <cellStyle name="Normal 456" xfId="30393"/>
    <cellStyle name="Normal 456 2" xfId="30394"/>
    <cellStyle name="Normal 456 3" xfId="30395"/>
    <cellStyle name="Normal 456_Observations" xfId="30396"/>
    <cellStyle name="Normal 457" xfId="30397"/>
    <cellStyle name="Normal 457 2" xfId="30398"/>
    <cellStyle name="Normal 457 3" xfId="30399"/>
    <cellStyle name="Normal 457_Observations" xfId="30400"/>
    <cellStyle name="Normal 458" xfId="30401"/>
    <cellStyle name="Normal 458 2" xfId="30402"/>
    <cellStyle name="Normal 458 3" xfId="30403"/>
    <cellStyle name="Normal 458_Observations" xfId="30404"/>
    <cellStyle name="Normal 459" xfId="30405"/>
    <cellStyle name="Normal 459 2" xfId="30406"/>
    <cellStyle name="Normal 459 3" xfId="30407"/>
    <cellStyle name="Normal 459_Observations" xfId="30408"/>
    <cellStyle name="Normal 46" xfId="30409"/>
    <cellStyle name="Normal 46 2" xfId="30410"/>
    <cellStyle name="Normal 46 2 2" xfId="30411"/>
    <cellStyle name="Normal 46 2 3" xfId="30412"/>
    <cellStyle name="Normal 46 2_Observations" xfId="30413"/>
    <cellStyle name="Normal 46 3" xfId="30414"/>
    <cellStyle name="Normal 46 4" xfId="30415"/>
    <cellStyle name="Normal 46 5" xfId="30416"/>
    <cellStyle name="Normal 46_Observations" xfId="30417"/>
    <cellStyle name="Normal 460" xfId="30418"/>
    <cellStyle name="Normal 460 2" xfId="30419"/>
    <cellStyle name="Normal 460 3" xfId="30420"/>
    <cellStyle name="Normal 460_Observations" xfId="30421"/>
    <cellStyle name="Normal 461" xfId="30422"/>
    <cellStyle name="Normal 461 2" xfId="30423"/>
    <cellStyle name="Normal 461 3" xfId="30424"/>
    <cellStyle name="Normal 461_Observations" xfId="30425"/>
    <cellStyle name="Normal 462" xfId="30426"/>
    <cellStyle name="Normal 462 2" xfId="30427"/>
    <cellStyle name="Normal 462 3" xfId="30428"/>
    <cellStyle name="Normal 462_Observations" xfId="30429"/>
    <cellStyle name="Normal 463" xfId="30430"/>
    <cellStyle name="Normal 463 2" xfId="30431"/>
    <cellStyle name="Normal 463 3" xfId="30432"/>
    <cellStyle name="Normal 463_Observations" xfId="30433"/>
    <cellStyle name="Normal 464" xfId="30434"/>
    <cellStyle name="Normal 464 2" xfId="30435"/>
    <cellStyle name="Normal 464 3" xfId="30436"/>
    <cellStyle name="Normal 464_Observations" xfId="30437"/>
    <cellStyle name="Normal 465" xfId="30438"/>
    <cellStyle name="Normal 465 2" xfId="30439"/>
    <cellStyle name="Normal 465 3" xfId="30440"/>
    <cellStyle name="Normal 465_Observations" xfId="30441"/>
    <cellStyle name="Normal 466" xfId="30442"/>
    <cellStyle name="Normal 466 2" xfId="30443"/>
    <cellStyle name="Normal 466 3" xfId="30444"/>
    <cellStyle name="Normal 466_Observations" xfId="30445"/>
    <cellStyle name="Normal 467" xfId="30446"/>
    <cellStyle name="Normal 467 2" xfId="30447"/>
    <cellStyle name="Normal 467 3" xfId="30448"/>
    <cellStyle name="Normal 467_Observations" xfId="30449"/>
    <cellStyle name="Normal 468" xfId="30450"/>
    <cellStyle name="Normal 468 2" xfId="30451"/>
    <cellStyle name="Normal 468 3" xfId="30452"/>
    <cellStyle name="Normal 468_Observations" xfId="30453"/>
    <cellStyle name="Normal 469" xfId="30454"/>
    <cellStyle name="Normal 469 2" xfId="30455"/>
    <cellStyle name="Normal 469 3" xfId="30456"/>
    <cellStyle name="Normal 469_Observations" xfId="30457"/>
    <cellStyle name="Normal 47" xfId="30458"/>
    <cellStyle name="Normal 47 2" xfId="30459"/>
    <cellStyle name="Normal 47 2 2" xfId="30460"/>
    <cellStyle name="Normal 47 2 3" xfId="30461"/>
    <cellStyle name="Normal 47 2_Observations" xfId="30462"/>
    <cellStyle name="Normal 47 3" xfId="30463"/>
    <cellStyle name="Normal 47 4" xfId="30464"/>
    <cellStyle name="Normal 47 5" xfId="30465"/>
    <cellStyle name="Normal 47_Observations" xfId="30466"/>
    <cellStyle name="Normal 470" xfId="30467"/>
    <cellStyle name="Normal 470 2" xfId="30468"/>
    <cellStyle name="Normal 470 3" xfId="30469"/>
    <cellStyle name="Normal 470_Observations" xfId="30470"/>
    <cellStyle name="Normal 471" xfId="30471"/>
    <cellStyle name="Normal 471 2" xfId="30472"/>
    <cellStyle name="Normal 471 3" xfId="30473"/>
    <cellStyle name="Normal 471_Observations" xfId="30474"/>
    <cellStyle name="Normal 472" xfId="30475"/>
    <cellStyle name="Normal 472 2" xfId="30476"/>
    <cellStyle name="Normal 472 3" xfId="30477"/>
    <cellStyle name="Normal 472_Observations" xfId="30478"/>
    <cellStyle name="Normal 473" xfId="30479"/>
    <cellStyle name="Normal 473 2" xfId="30480"/>
    <cellStyle name="Normal 473 3" xfId="30481"/>
    <cellStyle name="Normal 473_Observations" xfId="30482"/>
    <cellStyle name="Normal 474" xfId="30483"/>
    <cellStyle name="Normal 474 2" xfId="30484"/>
    <cellStyle name="Normal 474 3" xfId="30485"/>
    <cellStyle name="Normal 474_Observations" xfId="30486"/>
    <cellStyle name="Normal 475" xfId="30487"/>
    <cellStyle name="Normal 475 2" xfId="30488"/>
    <cellStyle name="Normal 475 3" xfId="30489"/>
    <cellStyle name="Normal 475_Observations" xfId="30490"/>
    <cellStyle name="Normal 476" xfId="30491"/>
    <cellStyle name="Normal 476 2" xfId="30492"/>
    <cellStyle name="Normal 476 3" xfId="30493"/>
    <cellStyle name="Normal 476_Observations" xfId="30494"/>
    <cellStyle name="Normal 477" xfId="30495"/>
    <cellStyle name="Normal 477 2" xfId="30496"/>
    <cellStyle name="Normal 477 3" xfId="30497"/>
    <cellStyle name="Normal 477_Observations" xfId="30498"/>
    <cellStyle name="Normal 478" xfId="30499"/>
    <cellStyle name="Normal 478 2" xfId="30500"/>
    <cellStyle name="Normal 478 3" xfId="30501"/>
    <cellStyle name="Normal 478_Observations" xfId="30502"/>
    <cellStyle name="Normal 479" xfId="30503"/>
    <cellStyle name="Normal 479 2" xfId="30504"/>
    <cellStyle name="Normal 479 3" xfId="30505"/>
    <cellStyle name="Normal 479_Observations" xfId="30506"/>
    <cellStyle name="Normal 48" xfId="30507"/>
    <cellStyle name="Normal 48 2" xfId="30508"/>
    <cellStyle name="Normal 48 2 2" xfId="30509"/>
    <cellStyle name="Normal 48 2 3" xfId="30510"/>
    <cellStyle name="Normal 48 2 4" xfId="30511"/>
    <cellStyle name="Normal 48 2_Observations" xfId="30512"/>
    <cellStyle name="Normal 48 3" xfId="30513"/>
    <cellStyle name="Normal 48 4" xfId="30514"/>
    <cellStyle name="Normal 48 5" xfId="30515"/>
    <cellStyle name="Normal 48_Category Summary by LOB" xfId="30516"/>
    <cellStyle name="Normal 480" xfId="30517"/>
    <cellStyle name="Normal 480 2" xfId="30518"/>
    <cellStyle name="Normal 480 3" xfId="30519"/>
    <cellStyle name="Normal 480_Observations" xfId="30520"/>
    <cellStyle name="Normal 481" xfId="30521"/>
    <cellStyle name="Normal 481 2" xfId="30522"/>
    <cellStyle name="Normal 481 3" xfId="30523"/>
    <cellStyle name="Normal 481_Observations" xfId="30524"/>
    <cellStyle name="Normal 482" xfId="30525"/>
    <cellStyle name="Normal 482 2" xfId="30526"/>
    <cellStyle name="Normal 482 3" xfId="30527"/>
    <cellStyle name="Normal 482_Observations" xfId="30528"/>
    <cellStyle name="Normal 483" xfId="30529"/>
    <cellStyle name="Normal 483 2" xfId="30530"/>
    <cellStyle name="Normal 483 3" xfId="30531"/>
    <cellStyle name="Normal 483_Observations" xfId="30532"/>
    <cellStyle name="Normal 484" xfId="30533"/>
    <cellStyle name="Normal 484 2" xfId="30534"/>
    <cellStyle name="Normal 484_Observations" xfId="30535"/>
    <cellStyle name="Normal 485" xfId="30536"/>
    <cellStyle name="Normal 485 2" xfId="30537"/>
    <cellStyle name="Normal 485_Observations" xfId="30538"/>
    <cellStyle name="Normal 486" xfId="30539"/>
    <cellStyle name="Normal 486 2" xfId="30540"/>
    <cellStyle name="Normal 486_Observations" xfId="30541"/>
    <cellStyle name="Normal 487" xfId="30542"/>
    <cellStyle name="Normal 487 2" xfId="30543"/>
    <cellStyle name="Normal 487_Observations" xfId="30544"/>
    <cellStyle name="Normal 488" xfId="30545"/>
    <cellStyle name="Normal 488 2" xfId="30546"/>
    <cellStyle name="Normal 488_Observations" xfId="30547"/>
    <cellStyle name="Normal 489" xfId="30548"/>
    <cellStyle name="Normal 489 2" xfId="30549"/>
    <cellStyle name="Normal 489_Observations" xfId="30550"/>
    <cellStyle name="Normal 49" xfId="30551"/>
    <cellStyle name="Normal 49 2" xfId="30552"/>
    <cellStyle name="Normal 49 2 2" xfId="30553"/>
    <cellStyle name="Normal 49 2 3" xfId="30554"/>
    <cellStyle name="Normal 49 2_Observations" xfId="30555"/>
    <cellStyle name="Normal 49 3" xfId="30556"/>
    <cellStyle name="Normal 49 4" xfId="30557"/>
    <cellStyle name="Normal 49 5" xfId="30558"/>
    <cellStyle name="Normal 49_Observations" xfId="30559"/>
    <cellStyle name="Normal 490" xfId="30560"/>
    <cellStyle name="Normal 490 2" xfId="30561"/>
    <cellStyle name="Normal 490_Observations" xfId="30562"/>
    <cellStyle name="Normal 491" xfId="30563"/>
    <cellStyle name="Normal 491 2" xfId="30564"/>
    <cellStyle name="Normal 491_Observations" xfId="30565"/>
    <cellStyle name="Normal 492" xfId="30566"/>
    <cellStyle name="Normal 492 2" xfId="30567"/>
    <cellStyle name="Normal 492_Observations" xfId="30568"/>
    <cellStyle name="Normal 493" xfId="30569"/>
    <cellStyle name="Normal 493 2" xfId="30570"/>
    <cellStyle name="Normal 493_Observations" xfId="30571"/>
    <cellStyle name="Normal 494" xfId="30572"/>
    <cellStyle name="Normal 494 2" xfId="30573"/>
    <cellStyle name="Normal 494_Observations" xfId="30574"/>
    <cellStyle name="Normal 495" xfId="30575"/>
    <cellStyle name="Normal 495 2" xfId="30576"/>
    <cellStyle name="Normal 495_Observations" xfId="30577"/>
    <cellStyle name="Normal 496" xfId="30578"/>
    <cellStyle name="Normal 496 2" xfId="30579"/>
    <cellStyle name="Normal 496_Observations" xfId="30580"/>
    <cellStyle name="Normal 497" xfId="30581"/>
    <cellStyle name="Normal 497 2" xfId="30582"/>
    <cellStyle name="Normal 497_Observations" xfId="30583"/>
    <cellStyle name="Normal 498" xfId="30584"/>
    <cellStyle name="Normal 498 2" xfId="30585"/>
    <cellStyle name="Normal 498_Observations" xfId="30586"/>
    <cellStyle name="Normal 499" xfId="30587"/>
    <cellStyle name="Normal 499 2" xfId="30588"/>
    <cellStyle name="Normal 499_Observations" xfId="30589"/>
    <cellStyle name="Normal 5" xfId="36"/>
    <cellStyle name="Normal 5 10" xfId="30590"/>
    <cellStyle name="Normal 5 10 10" xfId="30591"/>
    <cellStyle name="Normal 5 10 10 2" xfId="30592"/>
    <cellStyle name="Normal 5 10 10_Category Summary by LOB" xfId="30593"/>
    <cellStyle name="Normal 5 10 11" xfId="30594"/>
    <cellStyle name="Normal 5 10 2" xfId="30595"/>
    <cellStyle name="Normal 5 10 2 2" xfId="30596"/>
    <cellStyle name="Normal 5 10 2 2 2" xfId="30597"/>
    <cellStyle name="Normal 5 10 2 2_Category Summary by LOB" xfId="30598"/>
    <cellStyle name="Normal 5 10 2 3" xfId="30599"/>
    <cellStyle name="Normal 5 10 2 3 2" xfId="30600"/>
    <cellStyle name="Normal 5 10 2 3_Category Summary by LOB" xfId="30601"/>
    <cellStyle name="Normal 5 10 2 4" xfId="30602"/>
    <cellStyle name="Normal 5 10 2 4 2" xfId="30603"/>
    <cellStyle name="Normal 5 10 2 4_Category Summary by LOB" xfId="30604"/>
    <cellStyle name="Normal 5 10 2 5" xfId="30605"/>
    <cellStyle name="Normal 5 10 2 5 2" xfId="30606"/>
    <cellStyle name="Normal 5 10 2 5_Category Summary by LOB" xfId="30607"/>
    <cellStyle name="Normal 5 10 2 6" xfId="30608"/>
    <cellStyle name="Normal 5 10 2 6 2" xfId="30609"/>
    <cellStyle name="Normal 5 10 2 6_Category Summary by LOB" xfId="30610"/>
    <cellStyle name="Normal 5 10 2 7" xfId="30611"/>
    <cellStyle name="Normal 5 10 2 7 2" xfId="30612"/>
    <cellStyle name="Normal 5 10 2 7_Category Summary by LOB" xfId="30613"/>
    <cellStyle name="Normal 5 10 2 8" xfId="30614"/>
    <cellStyle name="Normal 5 10 2 8 2" xfId="30615"/>
    <cellStyle name="Normal 5 10 2 8_Category Summary by LOB" xfId="30616"/>
    <cellStyle name="Normal 5 10 2 9" xfId="30617"/>
    <cellStyle name="Normal 5 10 2_Category Summary by LOB" xfId="30618"/>
    <cellStyle name="Normal 5 10 3" xfId="30619"/>
    <cellStyle name="Normal 5 10 3 2" xfId="30620"/>
    <cellStyle name="Normal 5 10 3 2 2" xfId="30621"/>
    <cellStyle name="Normal 5 10 3 2_Category Summary by LOB" xfId="30622"/>
    <cellStyle name="Normal 5 10 3 3" xfId="30623"/>
    <cellStyle name="Normal 5 10 3 3 2" xfId="30624"/>
    <cellStyle name="Normal 5 10 3 3_Category Summary by LOB" xfId="30625"/>
    <cellStyle name="Normal 5 10 3 4" xfId="30626"/>
    <cellStyle name="Normal 5 10 3 4 2" xfId="30627"/>
    <cellStyle name="Normal 5 10 3 4_Category Summary by LOB" xfId="30628"/>
    <cellStyle name="Normal 5 10 3 5" xfId="30629"/>
    <cellStyle name="Normal 5 10 3 5 2" xfId="30630"/>
    <cellStyle name="Normal 5 10 3 5_Category Summary by LOB" xfId="30631"/>
    <cellStyle name="Normal 5 10 3 6" xfId="30632"/>
    <cellStyle name="Normal 5 10 3 6 2" xfId="30633"/>
    <cellStyle name="Normal 5 10 3 6_Category Summary by LOB" xfId="30634"/>
    <cellStyle name="Normal 5 10 3 7" xfId="30635"/>
    <cellStyle name="Normal 5 10 3 7 2" xfId="30636"/>
    <cellStyle name="Normal 5 10 3 7_Category Summary by LOB" xfId="30637"/>
    <cellStyle name="Normal 5 10 3 8" xfId="30638"/>
    <cellStyle name="Normal 5 10 3 8 2" xfId="30639"/>
    <cellStyle name="Normal 5 10 3 8_Category Summary by LOB" xfId="30640"/>
    <cellStyle name="Normal 5 10 3 9" xfId="30641"/>
    <cellStyle name="Normal 5 10 3_Category Summary by LOB" xfId="30642"/>
    <cellStyle name="Normal 5 10 4" xfId="30643"/>
    <cellStyle name="Normal 5 10 4 2" xfId="30644"/>
    <cellStyle name="Normal 5 10 4_Category Summary by LOB" xfId="30645"/>
    <cellStyle name="Normal 5 10 5" xfId="30646"/>
    <cellStyle name="Normal 5 10 5 2" xfId="30647"/>
    <cellStyle name="Normal 5 10 5_Category Summary by LOB" xfId="30648"/>
    <cellStyle name="Normal 5 10 6" xfId="30649"/>
    <cellStyle name="Normal 5 10 6 2" xfId="30650"/>
    <cellStyle name="Normal 5 10 6_Category Summary by LOB" xfId="30651"/>
    <cellStyle name="Normal 5 10 7" xfId="30652"/>
    <cellStyle name="Normal 5 10 7 2" xfId="30653"/>
    <cellStyle name="Normal 5 10 7_Category Summary by LOB" xfId="30654"/>
    <cellStyle name="Normal 5 10 8" xfId="30655"/>
    <cellStyle name="Normal 5 10 8 2" xfId="30656"/>
    <cellStyle name="Normal 5 10 8_Category Summary by LOB" xfId="30657"/>
    <cellStyle name="Normal 5 10 9" xfId="30658"/>
    <cellStyle name="Normal 5 10 9 2" xfId="30659"/>
    <cellStyle name="Normal 5 10 9_Category Summary by LOB" xfId="30660"/>
    <cellStyle name="Normal 5 10_Category Summary by LOB" xfId="30661"/>
    <cellStyle name="Normal 5 11" xfId="30662"/>
    <cellStyle name="Normal 5 11 10" xfId="30663"/>
    <cellStyle name="Normal 5 11 10 2" xfId="30664"/>
    <cellStyle name="Normal 5 11 10_Category Summary by LOB" xfId="30665"/>
    <cellStyle name="Normal 5 11 11" xfId="30666"/>
    <cellStyle name="Normal 5 11 2" xfId="30667"/>
    <cellStyle name="Normal 5 11 2 2" xfId="30668"/>
    <cellStyle name="Normal 5 11 2 2 2" xfId="30669"/>
    <cellStyle name="Normal 5 11 2 2_Category Summary by LOB" xfId="30670"/>
    <cellStyle name="Normal 5 11 2 3" xfId="30671"/>
    <cellStyle name="Normal 5 11 2 3 2" xfId="30672"/>
    <cellStyle name="Normal 5 11 2 3_Category Summary by LOB" xfId="30673"/>
    <cellStyle name="Normal 5 11 2 4" xfId="30674"/>
    <cellStyle name="Normal 5 11 2 4 2" xfId="30675"/>
    <cellStyle name="Normal 5 11 2 4_Category Summary by LOB" xfId="30676"/>
    <cellStyle name="Normal 5 11 2 5" xfId="30677"/>
    <cellStyle name="Normal 5 11 2 5 2" xfId="30678"/>
    <cellStyle name="Normal 5 11 2 5_Category Summary by LOB" xfId="30679"/>
    <cellStyle name="Normal 5 11 2 6" xfId="30680"/>
    <cellStyle name="Normal 5 11 2 6 2" xfId="30681"/>
    <cellStyle name="Normal 5 11 2 6_Category Summary by LOB" xfId="30682"/>
    <cellStyle name="Normal 5 11 2 7" xfId="30683"/>
    <cellStyle name="Normal 5 11 2 7 2" xfId="30684"/>
    <cellStyle name="Normal 5 11 2 7_Category Summary by LOB" xfId="30685"/>
    <cellStyle name="Normal 5 11 2 8" xfId="30686"/>
    <cellStyle name="Normal 5 11 2 8 2" xfId="30687"/>
    <cellStyle name="Normal 5 11 2 8_Category Summary by LOB" xfId="30688"/>
    <cellStyle name="Normal 5 11 2 9" xfId="30689"/>
    <cellStyle name="Normal 5 11 2_Category Summary by LOB" xfId="30690"/>
    <cellStyle name="Normal 5 11 3" xfId="30691"/>
    <cellStyle name="Normal 5 11 3 2" xfId="30692"/>
    <cellStyle name="Normal 5 11 3 2 2" xfId="30693"/>
    <cellStyle name="Normal 5 11 3 2_Category Summary by LOB" xfId="30694"/>
    <cellStyle name="Normal 5 11 3 3" xfId="30695"/>
    <cellStyle name="Normal 5 11 3 3 2" xfId="30696"/>
    <cellStyle name="Normal 5 11 3 3_Category Summary by LOB" xfId="30697"/>
    <cellStyle name="Normal 5 11 3 4" xfId="30698"/>
    <cellStyle name="Normal 5 11 3 4 2" xfId="30699"/>
    <cellStyle name="Normal 5 11 3 4_Category Summary by LOB" xfId="30700"/>
    <cellStyle name="Normal 5 11 3 5" xfId="30701"/>
    <cellStyle name="Normal 5 11 3 5 2" xfId="30702"/>
    <cellStyle name="Normal 5 11 3 5_Category Summary by LOB" xfId="30703"/>
    <cellStyle name="Normal 5 11 3 6" xfId="30704"/>
    <cellStyle name="Normal 5 11 3 6 2" xfId="30705"/>
    <cellStyle name="Normal 5 11 3 6_Category Summary by LOB" xfId="30706"/>
    <cellStyle name="Normal 5 11 3 7" xfId="30707"/>
    <cellStyle name="Normal 5 11 3 7 2" xfId="30708"/>
    <cellStyle name="Normal 5 11 3 7_Category Summary by LOB" xfId="30709"/>
    <cellStyle name="Normal 5 11 3 8" xfId="30710"/>
    <cellStyle name="Normal 5 11 3 8 2" xfId="30711"/>
    <cellStyle name="Normal 5 11 3 8_Category Summary by LOB" xfId="30712"/>
    <cellStyle name="Normal 5 11 3 9" xfId="30713"/>
    <cellStyle name="Normal 5 11 3_Category Summary by LOB" xfId="30714"/>
    <cellStyle name="Normal 5 11 4" xfId="30715"/>
    <cellStyle name="Normal 5 11 4 2" xfId="30716"/>
    <cellStyle name="Normal 5 11 4_Category Summary by LOB" xfId="30717"/>
    <cellStyle name="Normal 5 11 5" xfId="30718"/>
    <cellStyle name="Normal 5 11 5 2" xfId="30719"/>
    <cellStyle name="Normal 5 11 5_Category Summary by LOB" xfId="30720"/>
    <cellStyle name="Normal 5 11 6" xfId="30721"/>
    <cellStyle name="Normal 5 11 6 2" xfId="30722"/>
    <cellStyle name="Normal 5 11 6_Category Summary by LOB" xfId="30723"/>
    <cellStyle name="Normal 5 11 7" xfId="30724"/>
    <cellStyle name="Normal 5 11 7 2" xfId="30725"/>
    <cellStyle name="Normal 5 11 7_Category Summary by LOB" xfId="30726"/>
    <cellStyle name="Normal 5 11 8" xfId="30727"/>
    <cellStyle name="Normal 5 11 8 2" xfId="30728"/>
    <cellStyle name="Normal 5 11 8_Category Summary by LOB" xfId="30729"/>
    <cellStyle name="Normal 5 11 9" xfId="30730"/>
    <cellStyle name="Normal 5 11 9 2" xfId="30731"/>
    <cellStyle name="Normal 5 11 9_Category Summary by LOB" xfId="30732"/>
    <cellStyle name="Normal 5 11_Category Summary by LOB" xfId="30733"/>
    <cellStyle name="Normal 5 12" xfId="30734"/>
    <cellStyle name="Normal 5 12 10" xfId="30735"/>
    <cellStyle name="Normal 5 12 10 2" xfId="30736"/>
    <cellStyle name="Normal 5 12 10_Category Summary by LOB" xfId="30737"/>
    <cellStyle name="Normal 5 12 11" xfId="30738"/>
    <cellStyle name="Normal 5 12 2" xfId="30739"/>
    <cellStyle name="Normal 5 12 2 2" xfId="30740"/>
    <cellStyle name="Normal 5 12 2 2 2" xfId="30741"/>
    <cellStyle name="Normal 5 12 2 2_Category Summary by LOB" xfId="30742"/>
    <cellStyle name="Normal 5 12 2 3" xfId="30743"/>
    <cellStyle name="Normal 5 12 2 3 2" xfId="30744"/>
    <cellStyle name="Normal 5 12 2 3_Category Summary by LOB" xfId="30745"/>
    <cellStyle name="Normal 5 12 2 4" xfId="30746"/>
    <cellStyle name="Normal 5 12 2 4 2" xfId="30747"/>
    <cellStyle name="Normal 5 12 2 4_Category Summary by LOB" xfId="30748"/>
    <cellStyle name="Normal 5 12 2 5" xfId="30749"/>
    <cellStyle name="Normal 5 12 2 5 2" xfId="30750"/>
    <cellStyle name="Normal 5 12 2 5_Category Summary by LOB" xfId="30751"/>
    <cellStyle name="Normal 5 12 2 6" xfId="30752"/>
    <cellStyle name="Normal 5 12 2 6 2" xfId="30753"/>
    <cellStyle name="Normal 5 12 2 6_Category Summary by LOB" xfId="30754"/>
    <cellStyle name="Normal 5 12 2 7" xfId="30755"/>
    <cellStyle name="Normal 5 12 2 7 2" xfId="30756"/>
    <cellStyle name="Normal 5 12 2 7_Category Summary by LOB" xfId="30757"/>
    <cellStyle name="Normal 5 12 2 8" xfId="30758"/>
    <cellStyle name="Normal 5 12 2 8 2" xfId="30759"/>
    <cellStyle name="Normal 5 12 2 8_Category Summary by LOB" xfId="30760"/>
    <cellStyle name="Normal 5 12 2 9" xfId="30761"/>
    <cellStyle name="Normal 5 12 2_Category Summary by LOB" xfId="30762"/>
    <cellStyle name="Normal 5 12 3" xfId="30763"/>
    <cellStyle name="Normal 5 12 3 2" xfId="30764"/>
    <cellStyle name="Normal 5 12 3 2 2" xfId="30765"/>
    <cellStyle name="Normal 5 12 3 2_Category Summary by LOB" xfId="30766"/>
    <cellStyle name="Normal 5 12 3 3" xfId="30767"/>
    <cellStyle name="Normal 5 12 3 3 2" xfId="30768"/>
    <cellStyle name="Normal 5 12 3 3_Category Summary by LOB" xfId="30769"/>
    <cellStyle name="Normal 5 12 3 4" xfId="30770"/>
    <cellStyle name="Normal 5 12 3 4 2" xfId="30771"/>
    <cellStyle name="Normal 5 12 3 4_Category Summary by LOB" xfId="30772"/>
    <cellStyle name="Normal 5 12 3 5" xfId="30773"/>
    <cellStyle name="Normal 5 12 3 5 2" xfId="30774"/>
    <cellStyle name="Normal 5 12 3 5_Category Summary by LOB" xfId="30775"/>
    <cellStyle name="Normal 5 12 3 6" xfId="30776"/>
    <cellStyle name="Normal 5 12 3 6 2" xfId="30777"/>
    <cellStyle name="Normal 5 12 3 6_Category Summary by LOB" xfId="30778"/>
    <cellStyle name="Normal 5 12 3 7" xfId="30779"/>
    <cellStyle name="Normal 5 12 3 7 2" xfId="30780"/>
    <cellStyle name="Normal 5 12 3 7_Category Summary by LOB" xfId="30781"/>
    <cellStyle name="Normal 5 12 3 8" xfId="30782"/>
    <cellStyle name="Normal 5 12 3 8 2" xfId="30783"/>
    <cellStyle name="Normal 5 12 3 8_Category Summary by LOB" xfId="30784"/>
    <cellStyle name="Normal 5 12 3 9" xfId="30785"/>
    <cellStyle name="Normal 5 12 3_Category Summary by LOB" xfId="30786"/>
    <cellStyle name="Normal 5 12 4" xfId="30787"/>
    <cellStyle name="Normal 5 12 4 2" xfId="30788"/>
    <cellStyle name="Normal 5 12 4_Category Summary by LOB" xfId="30789"/>
    <cellStyle name="Normal 5 12 5" xfId="30790"/>
    <cellStyle name="Normal 5 12 5 2" xfId="30791"/>
    <cellStyle name="Normal 5 12 5_Category Summary by LOB" xfId="30792"/>
    <cellStyle name="Normal 5 12 6" xfId="30793"/>
    <cellStyle name="Normal 5 12 6 2" xfId="30794"/>
    <cellStyle name="Normal 5 12 6_Category Summary by LOB" xfId="30795"/>
    <cellStyle name="Normal 5 12 7" xfId="30796"/>
    <cellStyle name="Normal 5 12 7 2" xfId="30797"/>
    <cellStyle name="Normal 5 12 7_Category Summary by LOB" xfId="30798"/>
    <cellStyle name="Normal 5 12 8" xfId="30799"/>
    <cellStyle name="Normal 5 12 8 2" xfId="30800"/>
    <cellStyle name="Normal 5 12 8_Category Summary by LOB" xfId="30801"/>
    <cellStyle name="Normal 5 12 9" xfId="30802"/>
    <cellStyle name="Normal 5 12 9 2" xfId="30803"/>
    <cellStyle name="Normal 5 12 9_Category Summary by LOB" xfId="30804"/>
    <cellStyle name="Normal 5 12_Category Summary by LOB" xfId="30805"/>
    <cellStyle name="Normal 5 13" xfId="30806"/>
    <cellStyle name="Normal 5 13 10" xfId="30807"/>
    <cellStyle name="Normal 5 13 10 2" xfId="30808"/>
    <cellStyle name="Normal 5 13 10_Category Summary by LOB" xfId="30809"/>
    <cellStyle name="Normal 5 13 11" xfId="30810"/>
    <cellStyle name="Normal 5 13 2" xfId="30811"/>
    <cellStyle name="Normal 5 13 2 2" xfId="30812"/>
    <cellStyle name="Normal 5 13 2 2 2" xfId="30813"/>
    <cellStyle name="Normal 5 13 2 2_Category Summary by LOB" xfId="30814"/>
    <cellStyle name="Normal 5 13 2 3" xfId="30815"/>
    <cellStyle name="Normal 5 13 2 3 2" xfId="30816"/>
    <cellStyle name="Normal 5 13 2 3_Category Summary by LOB" xfId="30817"/>
    <cellStyle name="Normal 5 13 2 4" xfId="30818"/>
    <cellStyle name="Normal 5 13 2 4 2" xfId="30819"/>
    <cellStyle name="Normal 5 13 2 4_Category Summary by LOB" xfId="30820"/>
    <cellStyle name="Normal 5 13 2 5" xfId="30821"/>
    <cellStyle name="Normal 5 13 2 5 2" xfId="30822"/>
    <cellStyle name="Normal 5 13 2 5_Category Summary by LOB" xfId="30823"/>
    <cellStyle name="Normal 5 13 2 6" xfId="30824"/>
    <cellStyle name="Normal 5 13 2 6 2" xfId="30825"/>
    <cellStyle name="Normal 5 13 2 6_Category Summary by LOB" xfId="30826"/>
    <cellStyle name="Normal 5 13 2 7" xfId="30827"/>
    <cellStyle name="Normal 5 13 2 7 2" xfId="30828"/>
    <cellStyle name="Normal 5 13 2 7_Category Summary by LOB" xfId="30829"/>
    <cellStyle name="Normal 5 13 2 8" xfId="30830"/>
    <cellStyle name="Normal 5 13 2 8 2" xfId="30831"/>
    <cellStyle name="Normal 5 13 2 8_Category Summary by LOB" xfId="30832"/>
    <cellStyle name="Normal 5 13 2 9" xfId="30833"/>
    <cellStyle name="Normal 5 13 2_Category Summary by LOB" xfId="30834"/>
    <cellStyle name="Normal 5 13 3" xfId="30835"/>
    <cellStyle name="Normal 5 13 3 2" xfId="30836"/>
    <cellStyle name="Normal 5 13 3 2 2" xfId="30837"/>
    <cellStyle name="Normal 5 13 3 2_Category Summary by LOB" xfId="30838"/>
    <cellStyle name="Normal 5 13 3 3" xfId="30839"/>
    <cellStyle name="Normal 5 13 3 3 2" xfId="30840"/>
    <cellStyle name="Normal 5 13 3 3_Category Summary by LOB" xfId="30841"/>
    <cellStyle name="Normal 5 13 3 4" xfId="30842"/>
    <cellStyle name="Normal 5 13 3 4 2" xfId="30843"/>
    <cellStyle name="Normal 5 13 3 4_Category Summary by LOB" xfId="30844"/>
    <cellStyle name="Normal 5 13 3 5" xfId="30845"/>
    <cellStyle name="Normal 5 13 3 5 2" xfId="30846"/>
    <cellStyle name="Normal 5 13 3 5_Category Summary by LOB" xfId="30847"/>
    <cellStyle name="Normal 5 13 3 6" xfId="30848"/>
    <cellStyle name="Normal 5 13 3 6 2" xfId="30849"/>
    <cellStyle name="Normal 5 13 3 6_Category Summary by LOB" xfId="30850"/>
    <cellStyle name="Normal 5 13 3 7" xfId="30851"/>
    <cellStyle name="Normal 5 13 3 7 2" xfId="30852"/>
    <cellStyle name="Normal 5 13 3 7_Category Summary by LOB" xfId="30853"/>
    <cellStyle name="Normal 5 13 3 8" xfId="30854"/>
    <cellStyle name="Normal 5 13 3 8 2" xfId="30855"/>
    <cellStyle name="Normal 5 13 3 8_Category Summary by LOB" xfId="30856"/>
    <cellStyle name="Normal 5 13 3 9" xfId="30857"/>
    <cellStyle name="Normal 5 13 3_Category Summary by LOB" xfId="30858"/>
    <cellStyle name="Normal 5 13 4" xfId="30859"/>
    <cellStyle name="Normal 5 13 4 2" xfId="30860"/>
    <cellStyle name="Normal 5 13 4_Category Summary by LOB" xfId="30861"/>
    <cellStyle name="Normal 5 13 5" xfId="30862"/>
    <cellStyle name="Normal 5 13 5 2" xfId="30863"/>
    <cellStyle name="Normal 5 13 5_Category Summary by LOB" xfId="30864"/>
    <cellStyle name="Normal 5 13 6" xfId="30865"/>
    <cellStyle name="Normal 5 13 6 2" xfId="30866"/>
    <cellStyle name="Normal 5 13 6_Category Summary by LOB" xfId="30867"/>
    <cellStyle name="Normal 5 13 7" xfId="30868"/>
    <cellStyle name="Normal 5 13 7 2" xfId="30869"/>
    <cellStyle name="Normal 5 13 7_Category Summary by LOB" xfId="30870"/>
    <cellStyle name="Normal 5 13 8" xfId="30871"/>
    <cellStyle name="Normal 5 13 8 2" xfId="30872"/>
    <cellStyle name="Normal 5 13 8_Category Summary by LOB" xfId="30873"/>
    <cellStyle name="Normal 5 13 9" xfId="30874"/>
    <cellStyle name="Normal 5 13 9 2" xfId="30875"/>
    <cellStyle name="Normal 5 13 9_Category Summary by LOB" xfId="30876"/>
    <cellStyle name="Normal 5 13_Category Summary by LOB" xfId="30877"/>
    <cellStyle name="Normal 5 14" xfId="30878"/>
    <cellStyle name="Normal 5 14 10" xfId="30879"/>
    <cellStyle name="Normal 5 14 10 2" xfId="30880"/>
    <cellStyle name="Normal 5 14 10_Category Summary by LOB" xfId="30881"/>
    <cellStyle name="Normal 5 14 11" xfId="30882"/>
    <cellStyle name="Normal 5 14 2" xfId="30883"/>
    <cellStyle name="Normal 5 14 2 2" xfId="30884"/>
    <cellStyle name="Normal 5 14 2 2 2" xfId="30885"/>
    <cellStyle name="Normal 5 14 2 2_Category Summary by LOB" xfId="30886"/>
    <cellStyle name="Normal 5 14 2 3" xfId="30887"/>
    <cellStyle name="Normal 5 14 2 3 2" xfId="30888"/>
    <cellStyle name="Normal 5 14 2 3_Category Summary by LOB" xfId="30889"/>
    <cellStyle name="Normal 5 14 2 4" xfId="30890"/>
    <cellStyle name="Normal 5 14 2 4 2" xfId="30891"/>
    <cellStyle name="Normal 5 14 2 4_Category Summary by LOB" xfId="30892"/>
    <cellStyle name="Normal 5 14 2 5" xfId="30893"/>
    <cellStyle name="Normal 5 14 2 5 2" xfId="30894"/>
    <cellStyle name="Normal 5 14 2 5_Category Summary by LOB" xfId="30895"/>
    <cellStyle name="Normal 5 14 2 6" xfId="30896"/>
    <cellStyle name="Normal 5 14 2 6 2" xfId="30897"/>
    <cellStyle name="Normal 5 14 2 6_Category Summary by LOB" xfId="30898"/>
    <cellStyle name="Normal 5 14 2 7" xfId="30899"/>
    <cellStyle name="Normal 5 14 2 7 2" xfId="30900"/>
    <cellStyle name="Normal 5 14 2 7_Category Summary by LOB" xfId="30901"/>
    <cellStyle name="Normal 5 14 2 8" xfId="30902"/>
    <cellStyle name="Normal 5 14 2 8 2" xfId="30903"/>
    <cellStyle name="Normal 5 14 2 8_Category Summary by LOB" xfId="30904"/>
    <cellStyle name="Normal 5 14 2 9" xfId="30905"/>
    <cellStyle name="Normal 5 14 2_Category Summary by LOB" xfId="30906"/>
    <cellStyle name="Normal 5 14 3" xfId="30907"/>
    <cellStyle name="Normal 5 14 3 2" xfId="30908"/>
    <cellStyle name="Normal 5 14 3 2 2" xfId="30909"/>
    <cellStyle name="Normal 5 14 3 2_Category Summary by LOB" xfId="30910"/>
    <cellStyle name="Normal 5 14 3 3" xfId="30911"/>
    <cellStyle name="Normal 5 14 3 3 2" xfId="30912"/>
    <cellStyle name="Normal 5 14 3 3_Category Summary by LOB" xfId="30913"/>
    <cellStyle name="Normal 5 14 3 4" xfId="30914"/>
    <cellStyle name="Normal 5 14 3 4 2" xfId="30915"/>
    <cellStyle name="Normal 5 14 3 4_Category Summary by LOB" xfId="30916"/>
    <cellStyle name="Normal 5 14 3 5" xfId="30917"/>
    <cellStyle name="Normal 5 14 3 5 2" xfId="30918"/>
    <cellStyle name="Normal 5 14 3 5_Category Summary by LOB" xfId="30919"/>
    <cellStyle name="Normal 5 14 3 6" xfId="30920"/>
    <cellStyle name="Normal 5 14 3 6 2" xfId="30921"/>
    <cellStyle name="Normal 5 14 3 6_Category Summary by LOB" xfId="30922"/>
    <cellStyle name="Normal 5 14 3 7" xfId="30923"/>
    <cellStyle name="Normal 5 14 3 7 2" xfId="30924"/>
    <cellStyle name="Normal 5 14 3 7_Category Summary by LOB" xfId="30925"/>
    <cellStyle name="Normal 5 14 3 8" xfId="30926"/>
    <cellStyle name="Normal 5 14 3 8 2" xfId="30927"/>
    <cellStyle name="Normal 5 14 3 8_Category Summary by LOB" xfId="30928"/>
    <cellStyle name="Normal 5 14 3 9" xfId="30929"/>
    <cellStyle name="Normal 5 14 3_Category Summary by LOB" xfId="30930"/>
    <cellStyle name="Normal 5 14 4" xfId="30931"/>
    <cellStyle name="Normal 5 14 4 2" xfId="30932"/>
    <cellStyle name="Normal 5 14 4_Category Summary by LOB" xfId="30933"/>
    <cellStyle name="Normal 5 14 5" xfId="30934"/>
    <cellStyle name="Normal 5 14 5 2" xfId="30935"/>
    <cellStyle name="Normal 5 14 5_Category Summary by LOB" xfId="30936"/>
    <cellStyle name="Normal 5 14 6" xfId="30937"/>
    <cellStyle name="Normal 5 14 6 2" xfId="30938"/>
    <cellStyle name="Normal 5 14 6_Category Summary by LOB" xfId="30939"/>
    <cellStyle name="Normal 5 14 7" xfId="30940"/>
    <cellStyle name="Normal 5 14 7 2" xfId="30941"/>
    <cellStyle name="Normal 5 14 7_Category Summary by LOB" xfId="30942"/>
    <cellStyle name="Normal 5 14 8" xfId="30943"/>
    <cellStyle name="Normal 5 14 8 2" xfId="30944"/>
    <cellStyle name="Normal 5 14 8_Category Summary by LOB" xfId="30945"/>
    <cellStyle name="Normal 5 14 9" xfId="30946"/>
    <cellStyle name="Normal 5 14 9 2" xfId="30947"/>
    <cellStyle name="Normal 5 14 9_Category Summary by LOB" xfId="30948"/>
    <cellStyle name="Normal 5 14_Category Summary by LOB" xfId="30949"/>
    <cellStyle name="Normal 5 15" xfId="30950"/>
    <cellStyle name="Normal 5 15 10" xfId="30951"/>
    <cellStyle name="Normal 5 15 10 2" xfId="30952"/>
    <cellStyle name="Normal 5 15 10_Category Summary by LOB" xfId="30953"/>
    <cellStyle name="Normal 5 15 11" xfId="30954"/>
    <cellStyle name="Normal 5 15 2" xfId="30955"/>
    <cellStyle name="Normal 5 15 2 2" xfId="30956"/>
    <cellStyle name="Normal 5 15 2 2 2" xfId="30957"/>
    <cellStyle name="Normal 5 15 2 2_Category Summary by LOB" xfId="30958"/>
    <cellStyle name="Normal 5 15 2 3" xfId="30959"/>
    <cellStyle name="Normal 5 15 2 3 2" xfId="30960"/>
    <cellStyle name="Normal 5 15 2 3_Category Summary by LOB" xfId="30961"/>
    <cellStyle name="Normal 5 15 2 4" xfId="30962"/>
    <cellStyle name="Normal 5 15 2 4 2" xfId="30963"/>
    <cellStyle name="Normal 5 15 2 4_Category Summary by LOB" xfId="30964"/>
    <cellStyle name="Normal 5 15 2 5" xfId="30965"/>
    <cellStyle name="Normal 5 15 2 5 2" xfId="30966"/>
    <cellStyle name="Normal 5 15 2 5_Category Summary by LOB" xfId="30967"/>
    <cellStyle name="Normal 5 15 2 6" xfId="30968"/>
    <cellStyle name="Normal 5 15 2 6 2" xfId="30969"/>
    <cellStyle name="Normal 5 15 2 6_Category Summary by LOB" xfId="30970"/>
    <cellStyle name="Normal 5 15 2 7" xfId="30971"/>
    <cellStyle name="Normal 5 15 2 7 2" xfId="30972"/>
    <cellStyle name="Normal 5 15 2 7_Category Summary by LOB" xfId="30973"/>
    <cellStyle name="Normal 5 15 2 8" xfId="30974"/>
    <cellStyle name="Normal 5 15 2 8 2" xfId="30975"/>
    <cellStyle name="Normal 5 15 2 8_Category Summary by LOB" xfId="30976"/>
    <cellStyle name="Normal 5 15 2 9" xfId="30977"/>
    <cellStyle name="Normal 5 15 2_Category Summary by LOB" xfId="30978"/>
    <cellStyle name="Normal 5 15 3" xfId="30979"/>
    <cellStyle name="Normal 5 15 3 2" xfId="30980"/>
    <cellStyle name="Normal 5 15 3 2 2" xfId="30981"/>
    <cellStyle name="Normal 5 15 3 2_Category Summary by LOB" xfId="30982"/>
    <cellStyle name="Normal 5 15 3 3" xfId="30983"/>
    <cellStyle name="Normal 5 15 3 3 2" xfId="30984"/>
    <cellStyle name="Normal 5 15 3 3_Category Summary by LOB" xfId="30985"/>
    <cellStyle name="Normal 5 15 3 4" xfId="30986"/>
    <cellStyle name="Normal 5 15 3 4 2" xfId="30987"/>
    <cellStyle name="Normal 5 15 3 4_Category Summary by LOB" xfId="30988"/>
    <cellStyle name="Normal 5 15 3 5" xfId="30989"/>
    <cellStyle name="Normal 5 15 3 5 2" xfId="30990"/>
    <cellStyle name="Normal 5 15 3 5_Category Summary by LOB" xfId="30991"/>
    <cellStyle name="Normal 5 15 3 6" xfId="30992"/>
    <cellStyle name="Normal 5 15 3 6 2" xfId="30993"/>
    <cellStyle name="Normal 5 15 3 6_Category Summary by LOB" xfId="30994"/>
    <cellStyle name="Normal 5 15 3 7" xfId="30995"/>
    <cellStyle name="Normal 5 15 3 7 2" xfId="30996"/>
    <cellStyle name="Normal 5 15 3 7_Category Summary by LOB" xfId="30997"/>
    <cellStyle name="Normal 5 15 3 8" xfId="30998"/>
    <cellStyle name="Normal 5 15 3 8 2" xfId="30999"/>
    <cellStyle name="Normal 5 15 3 8_Category Summary by LOB" xfId="31000"/>
    <cellStyle name="Normal 5 15 3 9" xfId="31001"/>
    <cellStyle name="Normal 5 15 3_Category Summary by LOB" xfId="31002"/>
    <cellStyle name="Normal 5 15 4" xfId="31003"/>
    <cellStyle name="Normal 5 15 4 2" xfId="31004"/>
    <cellStyle name="Normal 5 15 4_Category Summary by LOB" xfId="31005"/>
    <cellStyle name="Normal 5 15 5" xfId="31006"/>
    <cellStyle name="Normal 5 15 5 2" xfId="31007"/>
    <cellStyle name="Normal 5 15 5_Category Summary by LOB" xfId="31008"/>
    <cellStyle name="Normal 5 15 6" xfId="31009"/>
    <cellStyle name="Normal 5 15 6 2" xfId="31010"/>
    <cellStyle name="Normal 5 15 6_Category Summary by LOB" xfId="31011"/>
    <cellStyle name="Normal 5 15 7" xfId="31012"/>
    <cellStyle name="Normal 5 15 7 2" xfId="31013"/>
    <cellStyle name="Normal 5 15 7_Category Summary by LOB" xfId="31014"/>
    <cellStyle name="Normal 5 15 8" xfId="31015"/>
    <cellStyle name="Normal 5 15 8 2" xfId="31016"/>
    <cellStyle name="Normal 5 15 8_Category Summary by LOB" xfId="31017"/>
    <cellStyle name="Normal 5 15 9" xfId="31018"/>
    <cellStyle name="Normal 5 15 9 2" xfId="31019"/>
    <cellStyle name="Normal 5 15 9_Category Summary by LOB" xfId="31020"/>
    <cellStyle name="Normal 5 15_Category Summary by LOB" xfId="31021"/>
    <cellStyle name="Normal 5 16" xfId="31022"/>
    <cellStyle name="Normal 5 16 10" xfId="31023"/>
    <cellStyle name="Normal 5 16 10 2" xfId="31024"/>
    <cellStyle name="Normal 5 16 10_Category Summary by LOB" xfId="31025"/>
    <cellStyle name="Normal 5 16 11" xfId="31026"/>
    <cellStyle name="Normal 5 16 2" xfId="31027"/>
    <cellStyle name="Normal 5 16 2 2" xfId="31028"/>
    <cellStyle name="Normal 5 16 2 2 2" xfId="31029"/>
    <cellStyle name="Normal 5 16 2 2_Category Summary by LOB" xfId="31030"/>
    <cellStyle name="Normal 5 16 2 3" xfId="31031"/>
    <cellStyle name="Normal 5 16 2 3 2" xfId="31032"/>
    <cellStyle name="Normal 5 16 2 3_Category Summary by LOB" xfId="31033"/>
    <cellStyle name="Normal 5 16 2 4" xfId="31034"/>
    <cellStyle name="Normal 5 16 2 4 2" xfId="31035"/>
    <cellStyle name="Normal 5 16 2 4_Category Summary by LOB" xfId="31036"/>
    <cellStyle name="Normal 5 16 2 5" xfId="31037"/>
    <cellStyle name="Normal 5 16 2 5 2" xfId="31038"/>
    <cellStyle name="Normal 5 16 2 5_Category Summary by LOB" xfId="31039"/>
    <cellStyle name="Normal 5 16 2 6" xfId="31040"/>
    <cellStyle name="Normal 5 16 2 6 2" xfId="31041"/>
    <cellStyle name="Normal 5 16 2 6_Category Summary by LOB" xfId="31042"/>
    <cellStyle name="Normal 5 16 2 7" xfId="31043"/>
    <cellStyle name="Normal 5 16 2 7 2" xfId="31044"/>
    <cellStyle name="Normal 5 16 2 7_Category Summary by LOB" xfId="31045"/>
    <cellStyle name="Normal 5 16 2 8" xfId="31046"/>
    <cellStyle name="Normal 5 16 2 8 2" xfId="31047"/>
    <cellStyle name="Normal 5 16 2 8_Category Summary by LOB" xfId="31048"/>
    <cellStyle name="Normal 5 16 2 9" xfId="31049"/>
    <cellStyle name="Normal 5 16 2_Category Summary by LOB" xfId="31050"/>
    <cellStyle name="Normal 5 16 3" xfId="31051"/>
    <cellStyle name="Normal 5 16 3 2" xfId="31052"/>
    <cellStyle name="Normal 5 16 3 2 2" xfId="31053"/>
    <cellStyle name="Normal 5 16 3 2_Category Summary by LOB" xfId="31054"/>
    <cellStyle name="Normal 5 16 3 3" xfId="31055"/>
    <cellStyle name="Normal 5 16 3 3 2" xfId="31056"/>
    <cellStyle name="Normal 5 16 3 3_Category Summary by LOB" xfId="31057"/>
    <cellStyle name="Normal 5 16 3 4" xfId="31058"/>
    <cellStyle name="Normal 5 16 3 4 2" xfId="31059"/>
    <cellStyle name="Normal 5 16 3 4_Category Summary by LOB" xfId="31060"/>
    <cellStyle name="Normal 5 16 3 5" xfId="31061"/>
    <cellStyle name="Normal 5 16 3 5 2" xfId="31062"/>
    <cellStyle name="Normal 5 16 3 5_Category Summary by LOB" xfId="31063"/>
    <cellStyle name="Normal 5 16 3 6" xfId="31064"/>
    <cellStyle name="Normal 5 16 3 6 2" xfId="31065"/>
    <cellStyle name="Normal 5 16 3 6_Category Summary by LOB" xfId="31066"/>
    <cellStyle name="Normal 5 16 3 7" xfId="31067"/>
    <cellStyle name="Normal 5 16 3 7 2" xfId="31068"/>
    <cellStyle name="Normal 5 16 3 7_Category Summary by LOB" xfId="31069"/>
    <cellStyle name="Normal 5 16 3 8" xfId="31070"/>
    <cellStyle name="Normal 5 16 3 8 2" xfId="31071"/>
    <cellStyle name="Normal 5 16 3 8_Category Summary by LOB" xfId="31072"/>
    <cellStyle name="Normal 5 16 3 9" xfId="31073"/>
    <cellStyle name="Normal 5 16 3_Category Summary by LOB" xfId="31074"/>
    <cellStyle name="Normal 5 16 4" xfId="31075"/>
    <cellStyle name="Normal 5 16 4 2" xfId="31076"/>
    <cellStyle name="Normal 5 16 4_Category Summary by LOB" xfId="31077"/>
    <cellStyle name="Normal 5 16 5" xfId="31078"/>
    <cellStyle name="Normal 5 16 5 2" xfId="31079"/>
    <cellStyle name="Normal 5 16 5_Category Summary by LOB" xfId="31080"/>
    <cellStyle name="Normal 5 16 6" xfId="31081"/>
    <cellStyle name="Normal 5 16 6 2" xfId="31082"/>
    <cellStyle name="Normal 5 16 6_Category Summary by LOB" xfId="31083"/>
    <cellStyle name="Normal 5 16 7" xfId="31084"/>
    <cellStyle name="Normal 5 16 7 2" xfId="31085"/>
    <cellStyle name="Normal 5 16 7_Category Summary by LOB" xfId="31086"/>
    <cellStyle name="Normal 5 16 8" xfId="31087"/>
    <cellStyle name="Normal 5 16 8 2" xfId="31088"/>
    <cellStyle name="Normal 5 16 8_Category Summary by LOB" xfId="31089"/>
    <cellStyle name="Normal 5 16 9" xfId="31090"/>
    <cellStyle name="Normal 5 16 9 2" xfId="31091"/>
    <cellStyle name="Normal 5 16 9_Category Summary by LOB" xfId="31092"/>
    <cellStyle name="Normal 5 16_Category Summary by LOB" xfId="31093"/>
    <cellStyle name="Normal 5 17" xfId="31094"/>
    <cellStyle name="Normal 5 17 10" xfId="31095"/>
    <cellStyle name="Normal 5 17 10 2" xfId="31096"/>
    <cellStyle name="Normal 5 17 10_Category Summary by LOB" xfId="31097"/>
    <cellStyle name="Normal 5 17 11" xfId="31098"/>
    <cellStyle name="Normal 5 17 2" xfId="31099"/>
    <cellStyle name="Normal 5 17 2 2" xfId="31100"/>
    <cellStyle name="Normal 5 17 2 2 2" xfId="31101"/>
    <cellStyle name="Normal 5 17 2 2_Category Summary by LOB" xfId="31102"/>
    <cellStyle name="Normal 5 17 2 3" xfId="31103"/>
    <cellStyle name="Normal 5 17 2 3 2" xfId="31104"/>
    <cellStyle name="Normal 5 17 2 3_Category Summary by LOB" xfId="31105"/>
    <cellStyle name="Normal 5 17 2 4" xfId="31106"/>
    <cellStyle name="Normal 5 17 2 4 2" xfId="31107"/>
    <cellStyle name="Normal 5 17 2 4_Category Summary by LOB" xfId="31108"/>
    <cellStyle name="Normal 5 17 2 5" xfId="31109"/>
    <cellStyle name="Normal 5 17 2 5 2" xfId="31110"/>
    <cellStyle name="Normal 5 17 2 5_Category Summary by LOB" xfId="31111"/>
    <cellStyle name="Normal 5 17 2 6" xfId="31112"/>
    <cellStyle name="Normal 5 17 2 6 2" xfId="31113"/>
    <cellStyle name="Normal 5 17 2 6_Category Summary by LOB" xfId="31114"/>
    <cellStyle name="Normal 5 17 2 7" xfId="31115"/>
    <cellStyle name="Normal 5 17 2 7 2" xfId="31116"/>
    <cellStyle name="Normal 5 17 2 7_Category Summary by LOB" xfId="31117"/>
    <cellStyle name="Normal 5 17 2 8" xfId="31118"/>
    <cellStyle name="Normal 5 17 2 8 2" xfId="31119"/>
    <cellStyle name="Normal 5 17 2 8_Category Summary by LOB" xfId="31120"/>
    <cellStyle name="Normal 5 17 2 9" xfId="31121"/>
    <cellStyle name="Normal 5 17 2_Category Summary by LOB" xfId="31122"/>
    <cellStyle name="Normal 5 17 3" xfId="31123"/>
    <cellStyle name="Normal 5 17 3 2" xfId="31124"/>
    <cellStyle name="Normal 5 17 3 2 2" xfId="31125"/>
    <cellStyle name="Normal 5 17 3 2_Category Summary by LOB" xfId="31126"/>
    <cellStyle name="Normal 5 17 3 3" xfId="31127"/>
    <cellStyle name="Normal 5 17 3 3 2" xfId="31128"/>
    <cellStyle name="Normal 5 17 3 3_Category Summary by LOB" xfId="31129"/>
    <cellStyle name="Normal 5 17 3 4" xfId="31130"/>
    <cellStyle name="Normal 5 17 3 4 2" xfId="31131"/>
    <cellStyle name="Normal 5 17 3 4_Category Summary by LOB" xfId="31132"/>
    <cellStyle name="Normal 5 17 3 5" xfId="31133"/>
    <cellStyle name="Normal 5 17 3 5 2" xfId="31134"/>
    <cellStyle name="Normal 5 17 3 5_Category Summary by LOB" xfId="31135"/>
    <cellStyle name="Normal 5 17 3 6" xfId="31136"/>
    <cellStyle name="Normal 5 17 3 6 2" xfId="31137"/>
    <cellStyle name="Normal 5 17 3 6_Category Summary by LOB" xfId="31138"/>
    <cellStyle name="Normal 5 17 3 7" xfId="31139"/>
    <cellStyle name="Normal 5 17 3 7 2" xfId="31140"/>
    <cellStyle name="Normal 5 17 3 7_Category Summary by LOB" xfId="31141"/>
    <cellStyle name="Normal 5 17 3 8" xfId="31142"/>
    <cellStyle name="Normal 5 17 3 8 2" xfId="31143"/>
    <cellStyle name="Normal 5 17 3 8_Category Summary by LOB" xfId="31144"/>
    <cellStyle name="Normal 5 17 3 9" xfId="31145"/>
    <cellStyle name="Normal 5 17 3_Category Summary by LOB" xfId="31146"/>
    <cellStyle name="Normal 5 17 4" xfId="31147"/>
    <cellStyle name="Normal 5 17 4 2" xfId="31148"/>
    <cellStyle name="Normal 5 17 4_Category Summary by LOB" xfId="31149"/>
    <cellStyle name="Normal 5 17 5" xfId="31150"/>
    <cellStyle name="Normal 5 17 5 2" xfId="31151"/>
    <cellStyle name="Normal 5 17 5_Category Summary by LOB" xfId="31152"/>
    <cellStyle name="Normal 5 17 6" xfId="31153"/>
    <cellStyle name="Normal 5 17 6 2" xfId="31154"/>
    <cellStyle name="Normal 5 17 6_Category Summary by LOB" xfId="31155"/>
    <cellStyle name="Normal 5 17 7" xfId="31156"/>
    <cellStyle name="Normal 5 17 7 2" xfId="31157"/>
    <cellStyle name="Normal 5 17 7_Category Summary by LOB" xfId="31158"/>
    <cellStyle name="Normal 5 17 8" xfId="31159"/>
    <cellStyle name="Normal 5 17 8 2" xfId="31160"/>
    <cellStyle name="Normal 5 17 8_Category Summary by LOB" xfId="31161"/>
    <cellStyle name="Normal 5 17 9" xfId="31162"/>
    <cellStyle name="Normal 5 17 9 2" xfId="31163"/>
    <cellStyle name="Normal 5 17 9_Category Summary by LOB" xfId="31164"/>
    <cellStyle name="Normal 5 17_Category Summary by LOB" xfId="31165"/>
    <cellStyle name="Normal 5 18" xfId="31166"/>
    <cellStyle name="Normal 5 18 10" xfId="31167"/>
    <cellStyle name="Normal 5 18 10 2" xfId="31168"/>
    <cellStyle name="Normal 5 18 10_Category Summary by LOB" xfId="31169"/>
    <cellStyle name="Normal 5 18 11" xfId="31170"/>
    <cellStyle name="Normal 5 18 2" xfId="31171"/>
    <cellStyle name="Normal 5 18 2 2" xfId="31172"/>
    <cellStyle name="Normal 5 18 2 2 2" xfId="31173"/>
    <cellStyle name="Normal 5 18 2 2_Category Summary by LOB" xfId="31174"/>
    <cellStyle name="Normal 5 18 2 3" xfId="31175"/>
    <cellStyle name="Normal 5 18 2 3 2" xfId="31176"/>
    <cellStyle name="Normal 5 18 2 3_Category Summary by LOB" xfId="31177"/>
    <cellStyle name="Normal 5 18 2 4" xfId="31178"/>
    <cellStyle name="Normal 5 18 2 4 2" xfId="31179"/>
    <cellStyle name="Normal 5 18 2 4_Category Summary by LOB" xfId="31180"/>
    <cellStyle name="Normal 5 18 2 5" xfId="31181"/>
    <cellStyle name="Normal 5 18 2 5 2" xfId="31182"/>
    <cellStyle name="Normal 5 18 2 5_Category Summary by LOB" xfId="31183"/>
    <cellStyle name="Normal 5 18 2 6" xfId="31184"/>
    <cellStyle name="Normal 5 18 2 6 2" xfId="31185"/>
    <cellStyle name="Normal 5 18 2 6_Category Summary by LOB" xfId="31186"/>
    <cellStyle name="Normal 5 18 2 7" xfId="31187"/>
    <cellStyle name="Normal 5 18 2 7 2" xfId="31188"/>
    <cellStyle name="Normal 5 18 2 7_Category Summary by LOB" xfId="31189"/>
    <cellStyle name="Normal 5 18 2 8" xfId="31190"/>
    <cellStyle name="Normal 5 18 2 8 2" xfId="31191"/>
    <cellStyle name="Normal 5 18 2 8_Category Summary by LOB" xfId="31192"/>
    <cellStyle name="Normal 5 18 2 9" xfId="31193"/>
    <cellStyle name="Normal 5 18 2_Category Summary by LOB" xfId="31194"/>
    <cellStyle name="Normal 5 18 3" xfId="31195"/>
    <cellStyle name="Normal 5 18 3 2" xfId="31196"/>
    <cellStyle name="Normal 5 18 3 2 2" xfId="31197"/>
    <cellStyle name="Normal 5 18 3 2_Category Summary by LOB" xfId="31198"/>
    <cellStyle name="Normal 5 18 3 3" xfId="31199"/>
    <cellStyle name="Normal 5 18 3 3 2" xfId="31200"/>
    <cellStyle name="Normal 5 18 3 3_Category Summary by LOB" xfId="31201"/>
    <cellStyle name="Normal 5 18 3 4" xfId="31202"/>
    <cellStyle name="Normal 5 18 3 4 2" xfId="31203"/>
    <cellStyle name="Normal 5 18 3 4_Category Summary by LOB" xfId="31204"/>
    <cellStyle name="Normal 5 18 3 5" xfId="31205"/>
    <cellStyle name="Normal 5 18 3 5 2" xfId="31206"/>
    <cellStyle name="Normal 5 18 3 5_Category Summary by LOB" xfId="31207"/>
    <cellStyle name="Normal 5 18 3 6" xfId="31208"/>
    <cellStyle name="Normal 5 18 3 6 2" xfId="31209"/>
    <cellStyle name="Normal 5 18 3 6_Category Summary by LOB" xfId="31210"/>
    <cellStyle name="Normal 5 18 3 7" xfId="31211"/>
    <cellStyle name="Normal 5 18 3 7 2" xfId="31212"/>
    <cellStyle name="Normal 5 18 3 7_Category Summary by LOB" xfId="31213"/>
    <cellStyle name="Normal 5 18 3 8" xfId="31214"/>
    <cellStyle name="Normal 5 18 3 8 2" xfId="31215"/>
    <cellStyle name="Normal 5 18 3 8_Category Summary by LOB" xfId="31216"/>
    <cellStyle name="Normal 5 18 3 9" xfId="31217"/>
    <cellStyle name="Normal 5 18 3_Category Summary by LOB" xfId="31218"/>
    <cellStyle name="Normal 5 18 4" xfId="31219"/>
    <cellStyle name="Normal 5 18 4 2" xfId="31220"/>
    <cellStyle name="Normal 5 18 4_Category Summary by LOB" xfId="31221"/>
    <cellStyle name="Normal 5 18 5" xfId="31222"/>
    <cellStyle name="Normal 5 18 5 2" xfId="31223"/>
    <cellStyle name="Normal 5 18 5_Category Summary by LOB" xfId="31224"/>
    <cellStyle name="Normal 5 18 6" xfId="31225"/>
    <cellStyle name="Normal 5 18 6 2" xfId="31226"/>
    <cellStyle name="Normal 5 18 6_Category Summary by LOB" xfId="31227"/>
    <cellStyle name="Normal 5 18 7" xfId="31228"/>
    <cellStyle name="Normal 5 18 7 2" xfId="31229"/>
    <cellStyle name="Normal 5 18 7_Category Summary by LOB" xfId="31230"/>
    <cellStyle name="Normal 5 18 8" xfId="31231"/>
    <cellStyle name="Normal 5 18 8 2" xfId="31232"/>
    <cellStyle name="Normal 5 18 8_Category Summary by LOB" xfId="31233"/>
    <cellStyle name="Normal 5 18 9" xfId="31234"/>
    <cellStyle name="Normal 5 18 9 2" xfId="31235"/>
    <cellStyle name="Normal 5 18 9_Category Summary by LOB" xfId="31236"/>
    <cellStyle name="Normal 5 18_Category Summary by LOB" xfId="31237"/>
    <cellStyle name="Normal 5 19" xfId="31238"/>
    <cellStyle name="Normal 5 19 10" xfId="31239"/>
    <cellStyle name="Normal 5 19 10 2" xfId="31240"/>
    <cellStyle name="Normal 5 19 10_Category Summary by LOB" xfId="31241"/>
    <cellStyle name="Normal 5 19 11" xfId="31242"/>
    <cellStyle name="Normal 5 19 2" xfId="31243"/>
    <cellStyle name="Normal 5 19 2 2" xfId="31244"/>
    <cellStyle name="Normal 5 19 2 2 2" xfId="31245"/>
    <cellStyle name="Normal 5 19 2 2_Category Summary by LOB" xfId="31246"/>
    <cellStyle name="Normal 5 19 2 3" xfId="31247"/>
    <cellStyle name="Normal 5 19 2 3 2" xfId="31248"/>
    <cellStyle name="Normal 5 19 2 3_Category Summary by LOB" xfId="31249"/>
    <cellStyle name="Normal 5 19 2 4" xfId="31250"/>
    <cellStyle name="Normal 5 19 2 4 2" xfId="31251"/>
    <cellStyle name="Normal 5 19 2 4_Category Summary by LOB" xfId="31252"/>
    <cellStyle name="Normal 5 19 2 5" xfId="31253"/>
    <cellStyle name="Normal 5 19 2 5 2" xfId="31254"/>
    <cellStyle name="Normal 5 19 2 5_Category Summary by LOB" xfId="31255"/>
    <cellStyle name="Normal 5 19 2 6" xfId="31256"/>
    <cellStyle name="Normal 5 19 2 6 2" xfId="31257"/>
    <cellStyle name="Normal 5 19 2 6_Category Summary by LOB" xfId="31258"/>
    <cellStyle name="Normal 5 19 2 7" xfId="31259"/>
    <cellStyle name="Normal 5 19 2 7 2" xfId="31260"/>
    <cellStyle name="Normal 5 19 2 7_Category Summary by LOB" xfId="31261"/>
    <cellStyle name="Normal 5 19 2 8" xfId="31262"/>
    <cellStyle name="Normal 5 19 2 8 2" xfId="31263"/>
    <cellStyle name="Normal 5 19 2 8_Category Summary by LOB" xfId="31264"/>
    <cellStyle name="Normal 5 19 2 9" xfId="31265"/>
    <cellStyle name="Normal 5 19 2_Category Summary by LOB" xfId="31266"/>
    <cellStyle name="Normal 5 19 3" xfId="31267"/>
    <cellStyle name="Normal 5 19 3 2" xfId="31268"/>
    <cellStyle name="Normal 5 19 3 2 2" xfId="31269"/>
    <cellStyle name="Normal 5 19 3 2_Category Summary by LOB" xfId="31270"/>
    <cellStyle name="Normal 5 19 3 3" xfId="31271"/>
    <cellStyle name="Normal 5 19 3 3 2" xfId="31272"/>
    <cellStyle name="Normal 5 19 3 3_Category Summary by LOB" xfId="31273"/>
    <cellStyle name="Normal 5 19 3 4" xfId="31274"/>
    <cellStyle name="Normal 5 19 3 4 2" xfId="31275"/>
    <cellStyle name="Normal 5 19 3 4_Category Summary by LOB" xfId="31276"/>
    <cellStyle name="Normal 5 19 3 5" xfId="31277"/>
    <cellStyle name="Normal 5 19 3 5 2" xfId="31278"/>
    <cellStyle name="Normal 5 19 3 5_Category Summary by LOB" xfId="31279"/>
    <cellStyle name="Normal 5 19 3 6" xfId="31280"/>
    <cellStyle name="Normal 5 19 3 6 2" xfId="31281"/>
    <cellStyle name="Normal 5 19 3 6_Category Summary by LOB" xfId="31282"/>
    <cellStyle name="Normal 5 19 3 7" xfId="31283"/>
    <cellStyle name="Normal 5 19 3 7 2" xfId="31284"/>
    <cellStyle name="Normal 5 19 3 7_Category Summary by LOB" xfId="31285"/>
    <cellStyle name="Normal 5 19 3 8" xfId="31286"/>
    <cellStyle name="Normal 5 19 3 8 2" xfId="31287"/>
    <cellStyle name="Normal 5 19 3 8_Category Summary by LOB" xfId="31288"/>
    <cellStyle name="Normal 5 19 3 9" xfId="31289"/>
    <cellStyle name="Normal 5 19 3_Category Summary by LOB" xfId="31290"/>
    <cellStyle name="Normal 5 19 4" xfId="31291"/>
    <cellStyle name="Normal 5 19 4 2" xfId="31292"/>
    <cellStyle name="Normal 5 19 4_Category Summary by LOB" xfId="31293"/>
    <cellStyle name="Normal 5 19 5" xfId="31294"/>
    <cellStyle name="Normal 5 19 5 2" xfId="31295"/>
    <cellStyle name="Normal 5 19 5_Category Summary by LOB" xfId="31296"/>
    <cellStyle name="Normal 5 19 6" xfId="31297"/>
    <cellStyle name="Normal 5 19 6 2" xfId="31298"/>
    <cellStyle name="Normal 5 19 6_Category Summary by LOB" xfId="31299"/>
    <cellStyle name="Normal 5 19 7" xfId="31300"/>
    <cellStyle name="Normal 5 19 7 2" xfId="31301"/>
    <cellStyle name="Normal 5 19 7_Category Summary by LOB" xfId="31302"/>
    <cellStyle name="Normal 5 19 8" xfId="31303"/>
    <cellStyle name="Normal 5 19 8 2" xfId="31304"/>
    <cellStyle name="Normal 5 19 8_Category Summary by LOB" xfId="31305"/>
    <cellStyle name="Normal 5 19 9" xfId="31306"/>
    <cellStyle name="Normal 5 19 9 2" xfId="31307"/>
    <cellStyle name="Normal 5 19 9_Category Summary by LOB" xfId="31308"/>
    <cellStyle name="Normal 5 19_Category Summary by LOB" xfId="31309"/>
    <cellStyle name="Normal 5 2" xfId="31310"/>
    <cellStyle name="Normal 5 2 10" xfId="31311"/>
    <cellStyle name="Normal 5 2 10 10" xfId="31312"/>
    <cellStyle name="Normal 5 2 10 10 2" xfId="31313"/>
    <cellStyle name="Normal 5 2 10 10_Category Summary by LOB" xfId="31314"/>
    <cellStyle name="Normal 5 2 10 11" xfId="31315"/>
    <cellStyle name="Normal 5 2 10 2" xfId="31316"/>
    <cellStyle name="Normal 5 2 10 2 2" xfId="31317"/>
    <cellStyle name="Normal 5 2 10 2 2 2" xfId="31318"/>
    <cellStyle name="Normal 5 2 10 2 2_Category Summary by LOB" xfId="31319"/>
    <cellStyle name="Normal 5 2 10 2 3" xfId="31320"/>
    <cellStyle name="Normal 5 2 10 2 3 2" xfId="31321"/>
    <cellStyle name="Normal 5 2 10 2 3_Category Summary by LOB" xfId="31322"/>
    <cellStyle name="Normal 5 2 10 2 4" xfId="31323"/>
    <cellStyle name="Normal 5 2 10 2 4 2" xfId="31324"/>
    <cellStyle name="Normal 5 2 10 2 4_Category Summary by LOB" xfId="31325"/>
    <cellStyle name="Normal 5 2 10 2 5" xfId="31326"/>
    <cellStyle name="Normal 5 2 10 2 5 2" xfId="31327"/>
    <cellStyle name="Normal 5 2 10 2 5_Category Summary by LOB" xfId="31328"/>
    <cellStyle name="Normal 5 2 10 2 6" xfId="31329"/>
    <cellStyle name="Normal 5 2 10 2 6 2" xfId="31330"/>
    <cellStyle name="Normal 5 2 10 2 6_Category Summary by LOB" xfId="31331"/>
    <cellStyle name="Normal 5 2 10 2 7" xfId="31332"/>
    <cellStyle name="Normal 5 2 10 2 7 2" xfId="31333"/>
    <cellStyle name="Normal 5 2 10 2 7_Category Summary by LOB" xfId="31334"/>
    <cellStyle name="Normal 5 2 10 2 8" xfId="31335"/>
    <cellStyle name="Normal 5 2 10 2 8 2" xfId="31336"/>
    <cellStyle name="Normal 5 2 10 2 8_Category Summary by LOB" xfId="31337"/>
    <cellStyle name="Normal 5 2 10 2 9" xfId="31338"/>
    <cellStyle name="Normal 5 2 10 2_Category Summary by LOB" xfId="31339"/>
    <cellStyle name="Normal 5 2 10 3" xfId="31340"/>
    <cellStyle name="Normal 5 2 10 3 2" xfId="31341"/>
    <cellStyle name="Normal 5 2 10 3 2 2" xfId="31342"/>
    <cellStyle name="Normal 5 2 10 3 2_Category Summary by LOB" xfId="31343"/>
    <cellStyle name="Normal 5 2 10 3 3" xfId="31344"/>
    <cellStyle name="Normal 5 2 10 3 3 2" xfId="31345"/>
    <cellStyle name="Normal 5 2 10 3 3_Category Summary by LOB" xfId="31346"/>
    <cellStyle name="Normal 5 2 10 3 4" xfId="31347"/>
    <cellStyle name="Normal 5 2 10 3 4 2" xfId="31348"/>
    <cellStyle name="Normal 5 2 10 3 4_Category Summary by LOB" xfId="31349"/>
    <cellStyle name="Normal 5 2 10 3 5" xfId="31350"/>
    <cellStyle name="Normal 5 2 10 3 5 2" xfId="31351"/>
    <cellStyle name="Normal 5 2 10 3 5_Category Summary by LOB" xfId="31352"/>
    <cellStyle name="Normal 5 2 10 3 6" xfId="31353"/>
    <cellStyle name="Normal 5 2 10 3 6 2" xfId="31354"/>
    <cellStyle name="Normal 5 2 10 3 6_Category Summary by LOB" xfId="31355"/>
    <cellStyle name="Normal 5 2 10 3 7" xfId="31356"/>
    <cellStyle name="Normal 5 2 10 3 7 2" xfId="31357"/>
    <cellStyle name="Normal 5 2 10 3 7_Category Summary by LOB" xfId="31358"/>
    <cellStyle name="Normal 5 2 10 3 8" xfId="31359"/>
    <cellStyle name="Normal 5 2 10 3 8 2" xfId="31360"/>
    <cellStyle name="Normal 5 2 10 3 8_Category Summary by LOB" xfId="31361"/>
    <cellStyle name="Normal 5 2 10 3 9" xfId="31362"/>
    <cellStyle name="Normal 5 2 10 3_Category Summary by LOB" xfId="31363"/>
    <cellStyle name="Normal 5 2 10 4" xfId="31364"/>
    <cellStyle name="Normal 5 2 10 4 2" xfId="31365"/>
    <cellStyle name="Normal 5 2 10 4_Category Summary by LOB" xfId="31366"/>
    <cellStyle name="Normal 5 2 10 5" xfId="31367"/>
    <cellStyle name="Normal 5 2 10 5 2" xfId="31368"/>
    <cellStyle name="Normal 5 2 10 5_Category Summary by LOB" xfId="31369"/>
    <cellStyle name="Normal 5 2 10 6" xfId="31370"/>
    <cellStyle name="Normal 5 2 10 6 2" xfId="31371"/>
    <cellStyle name="Normal 5 2 10 6_Category Summary by LOB" xfId="31372"/>
    <cellStyle name="Normal 5 2 10 7" xfId="31373"/>
    <cellStyle name="Normal 5 2 10 7 2" xfId="31374"/>
    <cellStyle name="Normal 5 2 10 7_Category Summary by LOB" xfId="31375"/>
    <cellStyle name="Normal 5 2 10 8" xfId="31376"/>
    <cellStyle name="Normal 5 2 10 8 2" xfId="31377"/>
    <cellStyle name="Normal 5 2 10 8_Category Summary by LOB" xfId="31378"/>
    <cellStyle name="Normal 5 2 10 9" xfId="31379"/>
    <cellStyle name="Normal 5 2 10 9 2" xfId="31380"/>
    <cellStyle name="Normal 5 2 10 9_Category Summary by LOB" xfId="31381"/>
    <cellStyle name="Normal 5 2 10_Category Summary by LOB" xfId="31382"/>
    <cellStyle name="Normal 5 2 11" xfId="31383"/>
    <cellStyle name="Normal 5 2 11 10" xfId="31384"/>
    <cellStyle name="Normal 5 2 11 10 2" xfId="31385"/>
    <cellStyle name="Normal 5 2 11 10_Category Summary by LOB" xfId="31386"/>
    <cellStyle name="Normal 5 2 11 11" xfId="31387"/>
    <cellStyle name="Normal 5 2 11 2" xfId="31388"/>
    <cellStyle name="Normal 5 2 11 2 2" xfId="31389"/>
    <cellStyle name="Normal 5 2 11 2 2 2" xfId="31390"/>
    <cellStyle name="Normal 5 2 11 2 2_Category Summary by LOB" xfId="31391"/>
    <cellStyle name="Normal 5 2 11 2 3" xfId="31392"/>
    <cellStyle name="Normal 5 2 11 2 3 2" xfId="31393"/>
    <cellStyle name="Normal 5 2 11 2 3_Category Summary by LOB" xfId="31394"/>
    <cellStyle name="Normal 5 2 11 2 4" xfId="31395"/>
    <cellStyle name="Normal 5 2 11 2 4 2" xfId="31396"/>
    <cellStyle name="Normal 5 2 11 2 4_Category Summary by LOB" xfId="31397"/>
    <cellStyle name="Normal 5 2 11 2 5" xfId="31398"/>
    <cellStyle name="Normal 5 2 11 2 5 2" xfId="31399"/>
    <cellStyle name="Normal 5 2 11 2 5_Category Summary by LOB" xfId="31400"/>
    <cellStyle name="Normal 5 2 11 2 6" xfId="31401"/>
    <cellStyle name="Normal 5 2 11 2 6 2" xfId="31402"/>
    <cellStyle name="Normal 5 2 11 2 6_Category Summary by LOB" xfId="31403"/>
    <cellStyle name="Normal 5 2 11 2 7" xfId="31404"/>
    <cellStyle name="Normal 5 2 11 2 7 2" xfId="31405"/>
    <cellStyle name="Normal 5 2 11 2 7_Category Summary by LOB" xfId="31406"/>
    <cellStyle name="Normal 5 2 11 2 8" xfId="31407"/>
    <cellStyle name="Normal 5 2 11 2 8 2" xfId="31408"/>
    <cellStyle name="Normal 5 2 11 2 8_Category Summary by LOB" xfId="31409"/>
    <cellStyle name="Normal 5 2 11 2 9" xfId="31410"/>
    <cellStyle name="Normal 5 2 11 2_Category Summary by LOB" xfId="31411"/>
    <cellStyle name="Normal 5 2 11 3" xfId="31412"/>
    <cellStyle name="Normal 5 2 11 3 2" xfId="31413"/>
    <cellStyle name="Normal 5 2 11 3 2 2" xfId="31414"/>
    <cellStyle name="Normal 5 2 11 3 2_Category Summary by LOB" xfId="31415"/>
    <cellStyle name="Normal 5 2 11 3 3" xfId="31416"/>
    <cellStyle name="Normal 5 2 11 3 3 2" xfId="31417"/>
    <cellStyle name="Normal 5 2 11 3 3_Category Summary by LOB" xfId="31418"/>
    <cellStyle name="Normal 5 2 11 3 4" xfId="31419"/>
    <cellStyle name="Normal 5 2 11 3 4 2" xfId="31420"/>
    <cellStyle name="Normal 5 2 11 3 4_Category Summary by LOB" xfId="31421"/>
    <cellStyle name="Normal 5 2 11 3 5" xfId="31422"/>
    <cellStyle name="Normal 5 2 11 3 5 2" xfId="31423"/>
    <cellStyle name="Normal 5 2 11 3 5_Category Summary by LOB" xfId="31424"/>
    <cellStyle name="Normal 5 2 11 3 6" xfId="31425"/>
    <cellStyle name="Normal 5 2 11 3 6 2" xfId="31426"/>
    <cellStyle name="Normal 5 2 11 3 6_Category Summary by LOB" xfId="31427"/>
    <cellStyle name="Normal 5 2 11 3 7" xfId="31428"/>
    <cellStyle name="Normal 5 2 11 3 7 2" xfId="31429"/>
    <cellStyle name="Normal 5 2 11 3 7_Category Summary by LOB" xfId="31430"/>
    <cellStyle name="Normal 5 2 11 3 8" xfId="31431"/>
    <cellStyle name="Normal 5 2 11 3 8 2" xfId="31432"/>
    <cellStyle name="Normal 5 2 11 3 8_Category Summary by LOB" xfId="31433"/>
    <cellStyle name="Normal 5 2 11 3 9" xfId="31434"/>
    <cellStyle name="Normal 5 2 11 3_Category Summary by LOB" xfId="31435"/>
    <cellStyle name="Normal 5 2 11 4" xfId="31436"/>
    <cellStyle name="Normal 5 2 11 4 2" xfId="31437"/>
    <cellStyle name="Normal 5 2 11 4_Category Summary by LOB" xfId="31438"/>
    <cellStyle name="Normal 5 2 11 5" xfId="31439"/>
    <cellStyle name="Normal 5 2 11 5 2" xfId="31440"/>
    <cellStyle name="Normal 5 2 11 5_Category Summary by LOB" xfId="31441"/>
    <cellStyle name="Normal 5 2 11 6" xfId="31442"/>
    <cellStyle name="Normal 5 2 11 6 2" xfId="31443"/>
    <cellStyle name="Normal 5 2 11 6_Category Summary by LOB" xfId="31444"/>
    <cellStyle name="Normal 5 2 11 7" xfId="31445"/>
    <cellStyle name="Normal 5 2 11 7 2" xfId="31446"/>
    <cellStyle name="Normal 5 2 11 7_Category Summary by LOB" xfId="31447"/>
    <cellStyle name="Normal 5 2 11 8" xfId="31448"/>
    <cellStyle name="Normal 5 2 11 8 2" xfId="31449"/>
    <cellStyle name="Normal 5 2 11 8_Category Summary by LOB" xfId="31450"/>
    <cellStyle name="Normal 5 2 11 9" xfId="31451"/>
    <cellStyle name="Normal 5 2 11 9 2" xfId="31452"/>
    <cellStyle name="Normal 5 2 11 9_Category Summary by LOB" xfId="31453"/>
    <cellStyle name="Normal 5 2 11_Category Summary by LOB" xfId="31454"/>
    <cellStyle name="Normal 5 2 12" xfId="31455"/>
    <cellStyle name="Normal 5 2 12 10" xfId="31456"/>
    <cellStyle name="Normal 5 2 12 10 2" xfId="31457"/>
    <cellStyle name="Normal 5 2 12 10_Category Summary by LOB" xfId="31458"/>
    <cellStyle name="Normal 5 2 12 11" xfId="31459"/>
    <cellStyle name="Normal 5 2 12 2" xfId="31460"/>
    <cellStyle name="Normal 5 2 12 2 2" xfId="31461"/>
    <cellStyle name="Normal 5 2 12 2 2 2" xfId="31462"/>
    <cellStyle name="Normal 5 2 12 2 2_Category Summary by LOB" xfId="31463"/>
    <cellStyle name="Normal 5 2 12 2 3" xfId="31464"/>
    <cellStyle name="Normal 5 2 12 2 3 2" xfId="31465"/>
    <cellStyle name="Normal 5 2 12 2 3_Category Summary by LOB" xfId="31466"/>
    <cellStyle name="Normal 5 2 12 2 4" xfId="31467"/>
    <cellStyle name="Normal 5 2 12 2 4 2" xfId="31468"/>
    <cellStyle name="Normal 5 2 12 2 4_Category Summary by LOB" xfId="31469"/>
    <cellStyle name="Normal 5 2 12 2 5" xfId="31470"/>
    <cellStyle name="Normal 5 2 12 2 5 2" xfId="31471"/>
    <cellStyle name="Normal 5 2 12 2 5_Category Summary by LOB" xfId="31472"/>
    <cellStyle name="Normal 5 2 12 2 6" xfId="31473"/>
    <cellStyle name="Normal 5 2 12 2 6 2" xfId="31474"/>
    <cellStyle name="Normal 5 2 12 2 6_Category Summary by LOB" xfId="31475"/>
    <cellStyle name="Normal 5 2 12 2 7" xfId="31476"/>
    <cellStyle name="Normal 5 2 12 2 7 2" xfId="31477"/>
    <cellStyle name="Normal 5 2 12 2 7_Category Summary by LOB" xfId="31478"/>
    <cellStyle name="Normal 5 2 12 2 8" xfId="31479"/>
    <cellStyle name="Normal 5 2 12 2 8 2" xfId="31480"/>
    <cellStyle name="Normal 5 2 12 2 8_Category Summary by LOB" xfId="31481"/>
    <cellStyle name="Normal 5 2 12 2 9" xfId="31482"/>
    <cellStyle name="Normal 5 2 12 2_Category Summary by LOB" xfId="31483"/>
    <cellStyle name="Normal 5 2 12 3" xfId="31484"/>
    <cellStyle name="Normal 5 2 12 3 2" xfId="31485"/>
    <cellStyle name="Normal 5 2 12 3 2 2" xfId="31486"/>
    <cellStyle name="Normal 5 2 12 3 2_Category Summary by LOB" xfId="31487"/>
    <cellStyle name="Normal 5 2 12 3 3" xfId="31488"/>
    <cellStyle name="Normal 5 2 12 3 3 2" xfId="31489"/>
    <cellStyle name="Normal 5 2 12 3 3_Category Summary by LOB" xfId="31490"/>
    <cellStyle name="Normal 5 2 12 3 4" xfId="31491"/>
    <cellStyle name="Normal 5 2 12 3 4 2" xfId="31492"/>
    <cellStyle name="Normal 5 2 12 3 4_Category Summary by LOB" xfId="31493"/>
    <cellStyle name="Normal 5 2 12 3 5" xfId="31494"/>
    <cellStyle name="Normal 5 2 12 3 5 2" xfId="31495"/>
    <cellStyle name="Normal 5 2 12 3 5_Category Summary by LOB" xfId="31496"/>
    <cellStyle name="Normal 5 2 12 3 6" xfId="31497"/>
    <cellStyle name="Normal 5 2 12 3 6 2" xfId="31498"/>
    <cellStyle name="Normal 5 2 12 3 6_Category Summary by LOB" xfId="31499"/>
    <cellStyle name="Normal 5 2 12 3 7" xfId="31500"/>
    <cellStyle name="Normal 5 2 12 3 7 2" xfId="31501"/>
    <cellStyle name="Normal 5 2 12 3 7_Category Summary by LOB" xfId="31502"/>
    <cellStyle name="Normal 5 2 12 3 8" xfId="31503"/>
    <cellStyle name="Normal 5 2 12 3 8 2" xfId="31504"/>
    <cellStyle name="Normal 5 2 12 3 8_Category Summary by LOB" xfId="31505"/>
    <cellStyle name="Normal 5 2 12 3 9" xfId="31506"/>
    <cellStyle name="Normal 5 2 12 3_Category Summary by LOB" xfId="31507"/>
    <cellStyle name="Normal 5 2 12 4" xfId="31508"/>
    <cellStyle name="Normal 5 2 12 4 2" xfId="31509"/>
    <cellStyle name="Normal 5 2 12 4_Category Summary by LOB" xfId="31510"/>
    <cellStyle name="Normal 5 2 12 5" xfId="31511"/>
    <cellStyle name="Normal 5 2 12 5 2" xfId="31512"/>
    <cellStyle name="Normal 5 2 12 5_Category Summary by LOB" xfId="31513"/>
    <cellStyle name="Normal 5 2 12 6" xfId="31514"/>
    <cellStyle name="Normal 5 2 12 6 2" xfId="31515"/>
    <cellStyle name="Normal 5 2 12 6_Category Summary by LOB" xfId="31516"/>
    <cellStyle name="Normal 5 2 12 7" xfId="31517"/>
    <cellStyle name="Normal 5 2 12 7 2" xfId="31518"/>
    <cellStyle name="Normal 5 2 12 7_Category Summary by LOB" xfId="31519"/>
    <cellStyle name="Normal 5 2 12 8" xfId="31520"/>
    <cellStyle name="Normal 5 2 12 8 2" xfId="31521"/>
    <cellStyle name="Normal 5 2 12 8_Category Summary by LOB" xfId="31522"/>
    <cellStyle name="Normal 5 2 12 9" xfId="31523"/>
    <cellStyle name="Normal 5 2 12 9 2" xfId="31524"/>
    <cellStyle name="Normal 5 2 12 9_Category Summary by LOB" xfId="31525"/>
    <cellStyle name="Normal 5 2 12_Category Summary by LOB" xfId="31526"/>
    <cellStyle name="Normal 5 2 13" xfId="31527"/>
    <cellStyle name="Normal 5 2 13 10" xfId="31528"/>
    <cellStyle name="Normal 5 2 13 10 2" xfId="31529"/>
    <cellStyle name="Normal 5 2 13 10_Category Summary by LOB" xfId="31530"/>
    <cellStyle name="Normal 5 2 13 11" xfId="31531"/>
    <cellStyle name="Normal 5 2 13 2" xfId="31532"/>
    <cellStyle name="Normal 5 2 13 2 2" xfId="31533"/>
    <cellStyle name="Normal 5 2 13 2 2 2" xfId="31534"/>
    <cellStyle name="Normal 5 2 13 2 2_Category Summary by LOB" xfId="31535"/>
    <cellStyle name="Normal 5 2 13 2 3" xfId="31536"/>
    <cellStyle name="Normal 5 2 13 2 3 2" xfId="31537"/>
    <cellStyle name="Normal 5 2 13 2 3_Category Summary by LOB" xfId="31538"/>
    <cellStyle name="Normal 5 2 13 2 4" xfId="31539"/>
    <cellStyle name="Normal 5 2 13 2 4 2" xfId="31540"/>
    <cellStyle name="Normal 5 2 13 2 4_Category Summary by LOB" xfId="31541"/>
    <cellStyle name="Normal 5 2 13 2 5" xfId="31542"/>
    <cellStyle name="Normal 5 2 13 2 5 2" xfId="31543"/>
    <cellStyle name="Normal 5 2 13 2 5_Category Summary by LOB" xfId="31544"/>
    <cellStyle name="Normal 5 2 13 2 6" xfId="31545"/>
    <cellStyle name="Normal 5 2 13 2 6 2" xfId="31546"/>
    <cellStyle name="Normal 5 2 13 2 6_Category Summary by LOB" xfId="31547"/>
    <cellStyle name="Normal 5 2 13 2 7" xfId="31548"/>
    <cellStyle name="Normal 5 2 13 2 7 2" xfId="31549"/>
    <cellStyle name="Normal 5 2 13 2 7_Category Summary by LOB" xfId="31550"/>
    <cellStyle name="Normal 5 2 13 2 8" xfId="31551"/>
    <cellStyle name="Normal 5 2 13 2 8 2" xfId="31552"/>
    <cellStyle name="Normal 5 2 13 2 8_Category Summary by LOB" xfId="31553"/>
    <cellStyle name="Normal 5 2 13 2 9" xfId="31554"/>
    <cellStyle name="Normal 5 2 13 2_Category Summary by LOB" xfId="31555"/>
    <cellStyle name="Normal 5 2 13 3" xfId="31556"/>
    <cellStyle name="Normal 5 2 13 3 2" xfId="31557"/>
    <cellStyle name="Normal 5 2 13 3 2 2" xfId="31558"/>
    <cellStyle name="Normal 5 2 13 3 2_Category Summary by LOB" xfId="31559"/>
    <cellStyle name="Normal 5 2 13 3 3" xfId="31560"/>
    <cellStyle name="Normal 5 2 13 3 3 2" xfId="31561"/>
    <cellStyle name="Normal 5 2 13 3 3_Category Summary by LOB" xfId="31562"/>
    <cellStyle name="Normal 5 2 13 3 4" xfId="31563"/>
    <cellStyle name="Normal 5 2 13 3 4 2" xfId="31564"/>
    <cellStyle name="Normal 5 2 13 3 4_Category Summary by LOB" xfId="31565"/>
    <cellStyle name="Normal 5 2 13 3 5" xfId="31566"/>
    <cellStyle name="Normal 5 2 13 3 5 2" xfId="31567"/>
    <cellStyle name="Normal 5 2 13 3 5_Category Summary by LOB" xfId="31568"/>
    <cellStyle name="Normal 5 2 13 3 6" xfId="31569"/>
    <cellStyle name="Normal 5 2 13 3 6 2" xfId="31570"/>
    <cellStyle name="Normal 5 2 13 3 6_Category Summary by LOB" xfId="31571"/>
    <cellStyle name="Normal 5 2 13 3 7" xfId="31572"/>
    <cellStyle name="Normal 5 2 13 3 7 2" xfId="31573"/>
    <cellStyle name="Normal 5 2 13 3 7_Category Summary by LOB" xfId="31574"/>
    <cellStyle name="Normal 5 2 13 3 8" xfId="31575"/>
    <cellStyle name="Normal 5 2 13 3 8 2" xfId="31576"/>
    <cellStyle name="Normal 5 2 13 3 8_Category Summary by LOB" xfId="31577"/>
    <cellStyle name="Normal 5 2 13 3 9" xfId="31578"/>
    <cellStyle name="Normal 5 2 13 3_Category Summary by LOB" xfId="31579"/>
    <cellStyle name="Normal 5 2 13 4" xfId="31580"/>
    <cellStyle name="Normal 5 2 13 4 2" xfId="31581"/>
    <cellStyle name="Normal 5 2 13 4_Category Summary by LOB" xfId="31582"/>
    <cellStyle name="Normal 5 2 13 5" xfId="31583"/>
    <cellStyle name="Normal 5 2 13 5 2" xfId="31584"/>
    <cellStyle name="Normal 5 2 13 5_Category Summary by LOB" xfId="31585"/>
    <cellStyle name="Normal 5 2 13 6" xfId="31586"/>
    <cellStyle name="Normal 5 2 13 6 2" xfId="31587"/>
    <cellStyle name="Normal 5 2 13 6_Category Summary by LOB" xfId="31588"/>
    <cellStyle name="Normal 5 2 13 7" xfId="31589"/>
    <cellStyle name="Normal 5 2 13 7 2" xfId="31590"/>
    <cellStyle name="Normal 5 2 13 7_Category Summary by LOB" xfId="31591"/>
    <cellStyle name="Normal 5 2 13 8" xfId="31592"/>
    <cellStyle name="Normal 5 2 13 8 2" xfId="31593"/>
    <cellStyle name="Normal 5 2 13 8_Category Summary by LOB" xfId="31594"/>
    <cellStyle name="Normal 5 2 13 9" xfId="31595"/>
    <cellStyle name="Normal 5 2 13 9 2" xfId="31596"/>
    <cellStyle name="Normal 5 2 13 9_Category Summary by LOB" xfId="31597"/>
    <cellStyle name="Normal 5 2 13_Category Summary by LOB" xfId="31598"/>
    <cellStyle name="Normal 5 2 14" xfId="31599"/>
    <cellStyle name="Normal 5 2 14 10" xfId="31600"/>
    <cellStyle name="Normal 5 2 14 10 2" xfId="31601"/>
    <cellStyle name="Normal 5 2 14 10_Category Summary by LOB" xfId="31602"/>
    <cellStyle name="Normal 5 2 14 11" xfId="31603"/>
    <cellStyle name="Normal 5 2 14 2" xfId="31604"/>
    <cellStyle name="Normal 5 2 14 2 2" xfId="31605"/>
    <cellStyle name="Normal 5 2 14 2 2 2" xfId="31606"/>
    <cellStyle name="Normal 5 2 14 2 2_Category Summary by LOB" xfId="31607"/>
    <cellStyle name="Normal 5 2 14 2 3" xfId="31608"/>
    <cellStyle name="Normal 5 2 14 2 3 2" xfId="31609"/>
    <cellStyle name="Normal 5 2 14 2 3_Category Summary by LOB" xfId="31610"/>
    <cellStyle name="Normal 5 2 14 2 4" xfId="31611"/>
    <cellStyle name="Normal 5 2 14 2 4 2" xfId="31612"/>
    <cellStyle name="Normal 5 2 14 2 4_Category Summary by LOB" xfId="31613"/>
    <cellStyle name="Normal 5 2 14 2 5" xfId="31614"/>
    <cellStyle name="Normal 5 2 14 2 5 2" xfId="31615"/>
    <cellStyle name="Normal 5 2 14 2 5_Category Summary by LOB" xfId="31616"/>
    <cellStyle name="Normal 5 2 14 2 6" xfId="31617"/>
    <cellStyle name="Normal 5 2 14 2 6 2" xfId="31618"/>
    <cellStyle name="Normal 5 2 14 2 6_Category Summary by LOB" xfId="31619"/>
    <cellStyle name="Normal 5 2 14 2 7" xfId="31620"/>
    <cellStyle name="Normal 5 2 14 2 7 2" xfId="31621"/>
    <cellStyle name="Normal 5 2 14 2 7_Category Summary by LOB" xfId="31622"/>
    <cellStyle name="Normal 5 2 14 2 8" xfId="31623"/>
    <cellStyle name="Normal 5 2 14 2 8 2" xfId="31624"/>
    <cellStyle name="Normal 5 2 14 2 8_Category Summary by LOB" xfId="31625"/>
    <cellStyle name="Normal 5 2 14 2 9" xfId="31626"/>
    <cellStyle name="Normal 5 2 14 2_Category Summary by LOB" xfId="31627"/>
    <cellStyle name="Normal 5 2 14 3" xfId="31628"/>
    <cellStyle name="Normal 5 2 14 3 2" xfId="31629"/>
    <cellStyle name="Normal 5 2 14 3 2 2" xfId="31630"/>
    <cellStyle name="Normal 5 2 14 3 2_Category Summary by LOB" xfId="31631"/>
    <cellStyle name="Normal 5 2 14 3 3" xfId="31632"/>
    <cellStyle name="Normal 5 2 14 3 3 2" xfId="31633"/>
    <cellStyle name="Normal 5 2 14 3 3_Category Summary by LOB" xfId="31634"/>
    <cellStyle name="Normal 5 2 14 3 4" xfId="31635"/>
    <cellStyle name="Normal 5 2 14 3 4 2" xfId="31636"/>
    <cellStyle name="Normal 5 2 14 3 4_Category Summary by LOB" xfId="31637"/>
    <cellStyle name="Normal 5 2 14 3 5" xfId="31638"/>
    <cellStyle name="Normal 5 2 14 3 5 2" xfId="31639"/>
    <cellStyle name="Normal 5 2 14 3 5_Category Summary by LOB" xfId="31640"/>
    <cellStyle name="Normal 5 2 14 3 6" xfId="31641"/>
    <cellStyle name="Normal 5 2 14 3 6 2" xfId="31642"/>
    <cellStyle name="Normal 5 2 14 3 6_Category Summary by LOB" xfId="31643"/>
    <cellStyle name="Normal 5 2 14 3 7" xfId="31644"/>
    <cellStyle name="Normal 5 2 14 3 7 2" xfId="31645"/>
    <cellStyle name="Normal 5 2 14 3 7_Category Summary by LOB" xfId="31646"/>
    <cellStyle name="Normal 5 2 14 3 8" xfId="31647"/>
    <cellStyle name="Normal 5 2 14 3 8 2" xfId="31648"/>
    <cellStyle name="Normal 5 2 14 3 8_Category Summary by LOB" xfId="31649"/>
    <cellStyle name="Normal 5 2 14 3 9" xfId="31650"/>
    <cellStyle name="Normal 5 2 14 3_Category Summary by LOB" xfId="31651"/>
    <cellStyle name="Normal 5 2 14 4" xfId="31652"/>
    <cellStyle name="Normal 5 2 14 4 2" xfId="31653"/>
    <cellStyle name="Normal 5 2 14 4_Category Summary by LOB" xfId="31654"/>
    <cellStyle name="Normal 5 2 14 5" xfId="31655"/>
    <cellStyle name="Normal 5 2 14 5 2" xfId="31656"/>
    <cellStyle name="Normal 5 2 14 5_Category Summary by LOB" xfId="31657"/>
    <cellStyle name="Normal 5 2 14 6" xfId="31658"/>
    <cellStyle name="Normal 5 2 14 6 2" xfId="31659"/>
    <cellStyle name="Normal 5 2 14 6_Category Summary by LOB" xfId="31660"/>
    <cellStyle name="Normal 5 2 14 7" xfId="31661"/>
    <cellStyle name="Normal 5 2 14 7 2" xfId="31662"/>
    <cellStyle name="Normal 5 2 14 7_Category Summary by LOB" xfId="31663"/>
    <cellStyle name="Normal 5 2 14 8" xfId="31664"/>
    <cellStyle name="Normal 5 2 14 8 2" xfId="31665"/>
    <cellStyle name="Normal 5 2 14 8_Category Summary by LOB" xfId="31666"/>
    <cellStyle name="Normal 5 2 14 9" xfId="31667"/>
    <cellStyle name="Normal 5 2 14 9 2" xfId="31668"/>
    <cellStyle name="Normal 5 2 14 9_Category Summary by LOB" xfId="31669"/>
    <cellStyle name="Normal 5 2 14_Category Summary by LOB" xfId="31670"/>
    <cellStyle name="Normal 5 2 15" xfId="31671"/>
    <cellStyle name="Normal 5 2 15 10" xfId="31672"/>
    <cellStyle name="Normal 5 2 15 10 2" xfId="31673"/>
    <cellStyle name="Normal 5 2 15 10_Category Summary by LOB" xfId="31674"/>
    <cellStyle name="Normal 5 2 15 11" xfId="31675"/>
    <cellStyle name="Normal 5 2 15 2" xfId="31676"/>
    <cellStyle name="Normal 5 2 15 2 2" xfId="31677"/>
    <cellStyle name="Normal 5 2 15 2 2 2" xfId="31678"/>
    <cellStyle name="Normal 5 2 15 2 2_Category Summary by LOB" xfId="31679"/>
    <cellStyle name="Normal 5 2 15 2 3" xfId="31680"/>
    <cellStyle name="Normal 5 2 15 2 3 2" xfId="31681"/>
    <cellStyle name="Normal 5 2 15 2 3_Category Summary by LOB" xfId="31682"/>
    <cellStyle name="Normal 5 2 15 2 4" xfId="31683"/>
    <cellStyle name="Normal 5 2 15 2 4 2" xfId="31684"/>
    <cellStyle name="Normal 5 2 15 2 4_Category Summary by LOB" xfId="31685"/>
    <cellStyle name="Normal 5 2 15 2 5" xfId="31686"/>
    <cellStyle name="Normal 5 2 15 2 5 2" xfId="31687"/>
    <cellStyle name="Normal 5 2 15 2 5_Category Summary by LOB" xfId="31688"/>
    <cellStyle name="Normal 5 2 15 2 6" xfId="31689"/>
    <cellStyle name="Normal 5 2 15 2 6 2" xfId="31690"/>
    <cellStyle name="Normal 5 2 15 2 6_Category Summary by LOB" xfId="31691"/>
    <cellStyle name="Normal 5 2 15 2 7" xfId="31692"/>
    <cellStyle name="Normal 5 2 15 2 7 2" xfId="31693"/>
    <cellStyle name="Normal 5 2 15 2 7_Category Summary by LOB" xfId="31694"/>
    <cellStyle name="Normal 5 2 15 2 8" xfId="31695"/>
    <cellStyle name="Normal 5 2 15 2 8 2" xfId="31696"/>
    <cellStyle name="Normal 5 2 15 2 8_Category Summary by LOB" xfId="31697"/>
    <cellStyle name="Normal 5 2 15 2 9" xfId="31698"/>
    <cellStyle name="Normal 5 2 15 2_Category Summary by LOB" xfId="31699"/>
    <cellStyle name="Normal 5 2 15 3" xfId="31700"/>
    <cellStyle name="Normal 5 2 15 3 2" xfId="31701"/>
    <cellStyle name="Normal 5 2 15 3 2 2" xfId="31702"/>
    <cellStyle name="Normal 5 2 15 3 2_Category Summary by LOB" xfId="31703"/>
    <cellStyle name="Normal 5 2 15 3 3" xfId="31704"/>
    <cellStyle name="Normal 5 2 15 3 3 2" xfId="31705"/>
    <cellStyle name="Normal 5 2 15 3 3_Category Summary by LOB" xfId="31706"/>
    <cellStyle name="Normal 5 2 15 3 4" xfId="31707"/>
    <cellStyle name="Normal 5 2 15 3 4 2" xfId="31708"/>
    <cellStyle name="Normal 5 2 15 3 4_Category Summary by LOB" xfId="31709"/>
    <cellStyle name="Normal 5 2 15 3 5" xfId="31710"/>
    <cellStyle name="Normal 5 2 15 3 5 2" xfId="31711"/>
    <cellStyle name="Normal 5 2 15 3 5_Category Summary by LOB" xfId="31712"/>
    <cellStyle name="Normal 5 2 15 3 6" xfId="31713"/>
    <cellStyle name="Normal 5 2 15 3 6 2" xfId="31714"/>
    <cellStyle name="Normal 5 2 15 3 6_Category Summary by LOB" xfId="31715"/>
    <cellStyle name="Normal 5 2 15 3 7" xfId="31716"/>
    <cellStyle name="Normal 5 2 15 3 7 2" xfId="31717"/>
    <cellStyle name="Normal 5 2 15 3 7_Category Summary by LOB" xfId="31718"/>
    <cellStyle name="Normal 5 2 15 3 8" xfId="31719"/>
    <cellStyle name="Normal 5 2 15 3 8 2" xfId="31720"/>
    <cellStyle name="Normal 5 2 15 3 8_Category Summary by LOB" xfId="31721"/>
    <cellStyle name="Normal 5 2 15 3 9" xfId="31722"/>
    <cellStyle name="Normal 5 2 15 3_Category Summary by LOB" xfId="31723"/>
    <cellStyle name="Normal 5 2 15 4" xfId="31724"/>
    <cellStyle name="Normal 5 2 15 4 2" xfId="31725"/>
    <cellStyle name="Normal 5 2 15 4_Category Summary by LOB" xfId="31726"/>
    <cellStyle name="Normal 5 2 15 5" xfId="31727"/>
    <cellStyle name="Normal 5 2 15 5 2" xfId="31728"/>
    <cellStyle name="Normal 5 2 15 5_Category Summary by LOB" xfId="31729"/>
    <cellStyle name="Normal 5 2 15 6" xfId="31730"/>
    <cellStyle name="Normal 5 2 15 6 2" xfId="31731"/>
    <cellStyle name="Normal 5 2 15 6_Category Summary by LOB" xfId="31732"/>
    <cellStyle name="Normal 5 2 15 7" xfId="31733"/>
    <cellStyle name="Normal 5 2 15 7 2" xfId="31734"/>
    <cellStyle name="Normal 5 2 15 7_Category Summary by LOB" xfId="31735"/>
    <cellStyle name="Normal 5 2 15 8" xfId="31736"/>
    <cellStyle name="Normal 5 2 15 8 2" xfId="31737"/>
    <cellStyle name="Normal 5 2 15 8_Category Summary by LOB" xfId="31738"/>
    <cellStyle name="Normal 5 2 15 9" xfId="31739"/>
    <cellStyle name="Normal 5 2 15 9 2" xfId="31740"/>
    <cellStyle name="Normal 5 2 15 9_Category Summary by LOB" xfId="31741"/>
    <cellStyle name="Normal 5 2 15_Category Summary by LOB" xfId="31742"/>
    <cellStyle name="Normal 5 2 16" xfId="31743"/>
    <cellStyle name="Normal 5 2 16 10" xfId="31744"/>
    <cellStyle name="Normal 5 2 16 10 2" xfId="31745"/>
    <cellStyle name="Normal 5 2 16 10_Category Summary by LOB" xfId="31746"/>
    <cellStyle name="Normal 5 2 16 11" xfId="31747"/>
    <cellStyle name="Normal 5 2 16 2" xfId="31748"/>
    <cellStyle name="Normal 5 2 16 2 2" xfId="31749"/>
    <cellStyle name="Normal 5 2 16 2 2 2" xfId="31750"/>
    <cellStyle name="Normal 5 2 16 2 2_Category Summary by LOB" xfId="31751"/>
    <cellStyle name="Normal 5 2 16 2 3" xfId="31752"/>
    <cellStyle name="Normal 5 2 16 2 3 2" xfId="31753"/>
    <cellStyle name="Normal 5 2 16 2 3_Category Summary by LOB" xfId="31754"/>
    <cellStyle name="Normal 5 2 16 2 4" xfId="31755"/>
    <cellStyle name="Normal 5 2 16 2 4 2" xfId="31756"/>
    <cellStyle name="Normal 5 2 16 2 4_Category Summary by LOB" xfId="31757"/>
    <cellStyle name="Normal 5 2 16 2 5" xfId="31758"/>
    <cellStyle name="Normal 5 2 16 2 5 2" xfId="31759"/>
    <cellStyle name="Normal 5 2 16 2 5_Category Summary by LOB" xfId="31760"/>
    <cellStyle name="Normal 5 2 16 2 6" xfId="31761"/>
    <cellStyle name="Normal 5 2 16 2 6 2" xfId="31762"/>
    <cellStyle name="Normal 5 2 16 2 6_Category Summary by LOB" xfId="31763"/>
    <cellStyle name="Normal 5 2 16 2 7" xfId="31764"/>
    <cellStyle name="Normal 5 2 16 2 7 2" xfId="31765"/>
    <cellStyle name="Normal 5 2 16 2 7_Category Summary by LOB" xfId="31766"/>
    <cellStyle name="Normal 5 2 16 2 8" xfId="31767"/>
    <cellStyle name="Normal 5 2 16 2 8 2" xfId="31768"/>
    <cellStyle name="Normal 5 2 16 2 8_Category Summary by LOB" xfId="31769"/>
    <cellStyle name="Normal 5 2 16 2 9" xfId="31770"/>
    <cellStyle name="Normal 5 2 16 2_Category Summary by LOB" xfId="31771"/>
    <cellStyle name="Normal 5 2 16 3" xfId="31772"/>
    <cellStyle name="Normal 5 2 16 3 2" xfId="31773"/>
    <cellStyle name="Normal 5 2 16 3 2 2" xfId="31774"/>
    <cellStyle name="Normal 5 2 16 3 2_Category Summary by LOB" xfId="31775"/>
    <cellStyle name="Normal 5 2 16 3 3" xfId="31776"/>
    <cellStyle name="Normal 5 2 16 3 3 2" xfId="31777"/>
    <cellStyle name="Normal 5 2 16 3 3_Category Summary by LOB" xfId="31778"/>
    <cellStyle name="Normal 5 2 16 3 4" xfId="31779"/>
    <cellStyle name="Normal 5 2 16 3 4 2" xfId="31780"/>
    <cellStyle name="Normal 5 2 16 3 4_Category Summary by LOB" xfId="31781"/>
    <cellStyle name="Normal 5 2 16 3 5" xfId="31782"/>
    <cellStyle name="Normal 5 2 16 3 5 2" xfId="31783"/>
    <cellStyle name="Normal 5 2 16 3 5_Category Summary by LOB" xfId="31784"/>
    <cellStyle name="Normal 5 2 16 3 6" xfId="31785"/>
    <cellStyle name="Normal 5 2 16 3 6 2" xfId="31786"/>
    <cellStyle name="Normal 5 2 16 3 6_Category Summary by LOB" xfId="31787"/>
    <cellStyle name="Normal 5 2 16 3 7" xfId="31788"/>
    <cellStyle name="Normal 5 2 16 3 7 2" xfId="31789"/>
    <cellStyle name="Normal 5 2 16 3 7_Category Summary by LOB" xfId="31790"/>
    <cellStyle name="Normal 5 2 16 3 8" xfId="31791"/>
    <cellStyle name="Normal 5 2 16 3 8 2" xfId="31792"/>
    <cellStyle name="Normal 5 2 16 3 8_Category Summary by LOB" xfId="31793"/>
    <cellStyle name="Normal 5 2 16 3 9" xfId="31794"/>
    <cellStyle name="Normal 5 2 16 3_Category Summary by LOB" xfId="31795"/>
    <cellStyle name="Normal 5 2 16 4" xfId="31796"/>
    <cellStyle name="Normal 5 2 16 4 2" xfId="31797"/>
    <cellStyle name="Normal 5 2 16 4_Category Summary by LOB" xfId="31798"/>
    <cellStyle name="Normal 5 2 16 5" xfId="31799"/>
    <cellStyle name="Normal 5 2 16 5 2" xfId="31800"/>
    <cellStyle name="Normal 5 2 16 5_Category Summary by LOB" xfId="31801"/>
    <cellStyle name="Normal 5 2 16 6" xfId="31802"/>
    <cellStyle name="Normal 5 2 16 6 2" xfId="31803"/>
    <cellStyle name="Normal 5 2 16 6_Category Summary by LOB" xfId="31804"/>
    <cellStyle name="Normal 5 2 16 7" xfId="31805"/>
    <cellStyle name="Normal 5 2 16 7 2" xfId="31806"/>
    <cellStyle name="Normal 5 2 16 7_Category Summary by LOB" xfId="31807"/>
    <cellStyle name="Normal 5 2 16 8" xfId="31808"/>
    <cellStyle name="Normal 5 2 16 8 2" xfId="31809"/>
    <cellStyle name="Normal 5 2 16 8_Category Summary by LOB" xfId="31810"/>
    <cellStyle name="Normal 5 2 16 9" xfId="31811"/>
    <cellStyle name="Normal 5 2 16 9 2" xfId="31812"/>
    <cellStyle name="Normal 5 2 16 9_Category Summary by LOB" xfId="31813"/>
    <cellStyle name="Normal 5 2 16_Category Summary by LOB" xfId="31814"/>
    <cellStyle name="Normal 5 2 17" xfId="31815"/>
    <cellStyle name="Normal 5 2 17 10" xfId="31816"/>
    <cellStyle name="Normal 5 2 17 10 2" xfId="31817"/>
    <cellStyle name="Normal 5 2 17 10_Category Summary by LOB" xfId="31818"/>
    <cellStyle name="Normal 5 2 17 11" xfId="31819"/>
    <cellStyle name="Normal 5 2 17 2" xfId="31820"/>
    <cellStyle name="Normal 5 2 17 2 2" xfId="31821"/>
    <cellStyle name="Normal 5 2 17 2 2 2" xfId="31822"/>
    <cellStyle name="Normal 5 2 17 2 2_Category Summary by LOB" xfId="31823"/>
    <cellStyle name="Normal 5 2 17 2 3" xfId="31824"/>
    <cellStyle name="Normal 5 2 17 2 3 2" xfId="31825"/>
    <cellStyle name="Normal 5 2 17 2 3_Category Summary by LOB" xfId="31826"/>
    <cellStyle name="Normal 5 2 17 2 4" xfId="31827"/>
    <cellStyle name="Normal 5 2 17 2 4 2" xfId="31828"/>
    <cellStyle name="Normal 5 2 17 2 4_Category Summary by LOB" xfId="31829"/>
    <cellStyle name="Normal 5 2 17 2 5" xfId="31830"/>
    <cellStyle name="Normal 5 2 17 2 5 2" xfId="31831"/>
    <cellStyle name="Normal 5 2 17 2 5_Category Summary by LOB" xfId="31832"/>
    <cellStyle name="Normal 5 2 17 2 6" xfId="31833"/>
    <cellStyle name="Normal 5 2 17 2 6 2" xfId="31834"/>
    <cellStyle name="Normal 5 2 17 2 6_Category Summary by LOB" xfId="31835"/>
    <cellStyle name="Normal 5 2 17 2 7" xfId="31836"/>
    <cellStyle name="Normal 5 2 17 2 7 2" xfId="31837"/>
    <cellStyle name="Normal 5 2 17 2 7_Category Summary by LOB" xfId="31838"/>
    <cellStyle name="Normal 5 2 17 2 8" xfId="31839"/>
    <cellStyle name="Normal 5 2 17 2 8 2" xfId="31840"/>
    <cellStyle name="Normal 5 2 17 2 8_Category Summary by LOB" xfId="31841"/>
    <cellStyle name="Normal 5 2 17 2 9" xfId="31842"/>
    <cellStyle name="Normal 5 2 17 2_Category Summary by LOB" xfId="31843"/>
    <cellStyle name="Normal 5 2 17 3" xfId="31844"/>
    <cellStyle name="Normal 5 2 17 3 2" xfId="31845"/>
    <cellStyle name="Normal 5 2 17 3 2 2" xfId="31846"/>
    <cellStyle name="Normal 5 2 17 3 2_Category Summary by LOB" xfId="31847"/>
    <cellStyle name="Normal 5 2 17 3 3" xfId="31848"/>
    <cellStyle name="Normal 5 2 17 3 3 2" xfId="31849"/>
    <cellStyle name="Normal 5 2 17 3 3_Category Summary by LOB" xfId="31850"/>
    <cellStyle name="Normal 5 2 17 3 4" xfId="31851"/>
    <cellStyle name="Normal 5 2 17 3 4 2" xfId="31852"/>
    <cellStyle name="Normal 5 2 17 3 4_Category Summary by LOB" xfId="31853"/>
    <cellStyle name="Normal 5 2 17 3 5" xfId="31854"/>
    <cellStyle name="Normal 5 2 17 3 5 2" xfId="31855"/>
    <cellStyle name="Normal 5 2 17 3 5_Category Summary by LOB" xfId="31856"/>
    <cellStyle name="Normal 5 2 17 3 6" xfId="31857"/>
    <cellStyle name="Normal 5 2 17 3 6 2" xfId="31858"/>
    <cellStyle name="Normal 5 2 17 3 6_Category Summary by LOB" xfId="31859"/>
    <cellStyle name="Normal 5 2 17 3 7" xfId="31860"/>
    <cellStyle name="Normal 5 2 17 3 7 2" xfId="31861"/>
    <cellStyle name="Normal 5 2 17 3 7_Category Summary by LOB" xfId="31862"/>
    <cellStyle name="Normal 5 2 17 3 8" xfId="31863"/>
    <cellStyle name="Normal 5 2 17 3 8 2" xfId="31864"/>
    <cellStyle name="Normal 5 2 17 3 8_Category Summary by LOB" xfId="31865"/>
    <cellStyle name="Normal 5 2 17 3 9" xfId="31866"/>
    <cellStyle name="Normal 5 2 17 3_Category Summary by LOB" xfId="31867"/>
    <cellStyle name="Normal 5 2 17 4" xfId="31868"/>
    <cellStyle name="Normal 5 2 17 4 2" xfId="31869"/>
    <cellStyle name="Normal 5 2 17 4_Category Summary by LOB" xfId="31870"/>
    <cellStyle name="Normal 5 2 17 5" xfId="31871"/>
    <cellStyle name="Normal 5 2 17 5 2" xfId="31872"/>
    <cellStyle name="Normal 5 2 17 5_Category Summary by LOB" xfId="31873"/>
    <cellStyle name="Normal 5 2 17 6" xfId="31874"/>
    <cellStyle name="Normal 5 2 17 6 2" xfId="31875"/>
    <cellStyle name="Normal 5 2 17 6_Category Summary by LOB" xfId="31876"/>
    <cellStyle name="Normal 5 2 17 7" xfId="31877"/>
    <cellStyle name="Normal 5 2 17 7 2" xfId="31878"/>
    <cellStyle name="Normal 5 2 17 7_Category Summary by LOB" xfId="31879"/>
    <cellStyle name="Normal 5 2 17 8" xfId="31880"/>
    <cellStyle name="Normal 5 2 17 8 2" xfId="31881"/>
    <cellStyle name="Normal 5 2 17 8_Category Summary by LOB" xfId="31882"/>
    <cellStyle name="Normal 5 2 17 9" xfId="31883"/>
    <cellStyle name="Normal 5 2 17 9 2" xfId="31884"/>
    <cellStyle name="Normal 5 2 17 9_Category Summary by LOB" xfId="31885"/>
    <cellStyle name="Normal 5 2 17_Category Summary by LOB" xfId="31886"/>
    <cellStyle name="Normal 5 2 18" xfId="31887"/>
    <cellStyle name="Normal 5 2 18 10" xfId="31888"/>
    <cellStyle name="Normal 5 2 18 10 2" xfId="31889"/>
    <cellStyle name="Normal 5 2 18 10_Category Summary by LOB" xfId="31890"/>
    <cellStyle name="Normal 5 2 18 11" xfId="31891"/>
    <cellStyle name="Normal 5 2 18 2" xfId="31892"/>
    <cellStyle name="Normal 5 2 18 2 2" xfId="31893"/>
    <cellStyle name="Normal 5 2 18 2 2 2" xfId="31894"/>
    <cellStyle name="Normal 5 2 18 2 2_Category Summary by LOB" xfId="31895"/>
    <cellStyle name="Normal 5 2 18 2 3" xfId="31896"/>
    <cellStyle name="Normal 5 2 18 2 3 2" xfId="31897"/>
    <cellStyle name="Normal 5 2 18 2 3_Category Summary by LOB" xfId="31898"/>
    <cellStyle name="Normal 5 2 18 2 4" xfId="31899"/>
    <cellStyle name="Normal 5 2 18 2 4 2" xfId="31900"/>
    <cellStyle name="Normal 5 2 18 2 4_Category Summary by LOB" xfId="31901"/>
    <cellStyle name="Normal 5 2 18 2 5" xfId="31902"/>
    <cellStyle name="Normal 5 2 18 2 5 2" xfId="31903"/>
    <cellStyle name="Normal 5 2 18 2 5_Category Summary by LOB" xfId="31904"/>
    <cellStyle name="Normal 5 2 18 2 6" xfId="31905"/>
    <cellStyle name="Normal 5 2 18 2 6 2" xfId="31906"/>
    <cellStyle name="Normal 5 2 18 2 6_Category Summary by LOB" xfId="31907"/>
    <cellStyle name="Normal 5 2 18 2 7" xfId="31908"/>
    <cellStyle name="Normal 5 2 18 2 7 2" xfId="31909"/>
    <cellStyle name="Normal 5 2 18 2 7_Category Summary by LOB" xfId="31910"/>
    <cellStyle name="Normal 5 2 18 2 8" xfId="31911"/>
    <cellStyle name="Normal 5 2 18 2 8 2" xfId="31912"/>
    <cellStyle name="Normal 5 2 18 2 8_Category Summary by LOB" xfId="31913"/>
    <cellStyle name="Normal 5 2 18 2 9" xfId="31914"/>
    <cellStyle name="Normal 5 2 18 2_Category Summary by LOB" xfId="31915"/>
    <cellStyle name="Normal 5 2 18 3" xfId="31916"/>
    <cellStyle name="Normal 5 2 18 3 2" xfId="31917"/>
    <cellStyle name="Normal 5 2 18 3 2 2" xfId="31918"/>
    <cellStyle name="Normal 5 2 18 3 2_Category Summary by LOB" xfId="31919"/>
    <cellStyle name="Normal 5 2 18 3 3" xfId="31920"/>
    <cellStyle name="Normal 5 2 18 3 3 2" xfId="31921"/>
    <cellStyle name="Normal 5 2 18 3 3_Category Summary by LOB" xfId="31922"/>
    <cellStyle name="Normal 5 2 18 3 4" xfId="31923"/>
    <cellStyle name="Normal 5 2 18 3 4 2" xfId="31924"/>
    <cellStyle name="Normal 5 2 18 3 4_Category Summary by LOB" xfId="31925"/>
    <cellStyle name="Normal 5 2 18 3 5" xfId="31926"/>
    <cellStyle name="Normal 5 2 18 3 5 2" xfId="31927"/>
    <cellStyle name="Normal 5 2 18 3 5_Category Summary by LOB" xfId="31928"/>
    <cellStyle name="Normal 5 2 18 3 6" xfId="31929"/>
    <cellStyle name="Normal 5 2 18 3 6 2" xfId="31930"/>
    <cellStyle name="Normal 5 2 18 3 6_Category Summary by LOB" xfId="31931"/>
    <cellStyle name="Normal 5 2 18 3 7" xfId="31932"/>
    <cellStyle name="Normal 5 2 18 3 7 2" xfId="31933"/>
    <cellStyle name="Normal 5 2 18 3 7_Category Summary by LOB" xfId="31934"/>
    <cellStyle name="Normal 5 2 18 3 8" xfId="31935"/>
    <cellStyle name="Normal 5 2 18 3 8 2" xfId="31936"/>
    <cellStyle name="Normal 5 2 18 3 8_Category Summary by LOB" xfId="31937"/>
    <cellStyle name="Normal 5 2 18 3 9" xfId="31938"/>
    <cellStyle name="Normal 5 2 18 3_Category Summary by LOB" xfId="31939"/>
    <cellStyle name="Normal 5 2 18 4" xfId="31940"/>
    <cellStyle name="Normal 5 2 18 4 2" xfId="31941"/>
    <cellStyle name="Normal 5 2 18 4_Category Summary by LOB" xfId="31942"/>
    <cellStyle name="Normal 5 2 18 5" xfId="31943"/>
    <cellStyle name="Normal 5 2 18 5 2" xfId="31944"/>
    <cellStyle name="Normal 5 2 18 5_Category Summary by LOB" xfId="31945"/>
    <cellStyle name="Normal 5 2 18 6" xfId="31946"/>
    <cellStyle name="Normal 5 2 18 6 2" xfId="31947"/>
    <cellStyle name="Normal 5 2 18 6_Category Summary by LOB" xfId="31948"/>
    <cellStyle name="Normal 5 2 18 7" xfId="31949"/>
    <cellStyle name="Normal 5 2 18 7 2" xfId="31950"/>
    <cellStyle name="Normal 5 2 18 7_Category Summary by LOB" xfId="31951"/>
    <cellStyle name="Normal 5 2 18 8" xfId="31952"/>
    <cellStyle name="Normal 5 2 18 8 2" xfId="31953"/>
    <cellStyle name="Normal 5 2 18 8_Category Summary by LOB" xfId="31954"/>
    <cellStyle name="Normal 5 2 18 9" xfId="31955"/>
    <cellStyle name="Normal 5 2 18 9 2" xfId="31956"/>
    <cellStyle name="Normal 5 2 18 9_Category Summary by LOB" xfId="31957"/>
    <cellStyle name="Normal 5 2 18_Category Summary by LOB" xfId="31958"/>
    <cellStyle name="Normal 5 2 19" xfId="31959"/>
    <cellStyle name="Normal 5 2 19 10" xfId="31960"/>
    <cellStyle name="Normal 5 2 19 10 2" xfId="31961"/>
    <cellStyle name="Normal 5 2 19 10_Category Summary by LOB" xfId="31962"/>
    <cellStyle name="Normal 5 2 19 11" xfId="31963"/>
    <cellStyle name="Normal 5 2 19 2" xfId="31964"/>
    <cellStyle name="Normal 5 2 19 2 2" xfId="31965"/>
    <cellStyle name="Normal 5 2 19 2 2 2" xfId="31966"/>
    <cellStyle name="Normal 5 2 19 2 2_Category Summary by LOB" xfId="31967"/>
    <cellStyle name="Normal 5 2 19 2 3" xfId="31968"/>
    <cellStyle name="Normal 5 2 19 2 3 2" xfId="31969"/>
    <cellStyle name="Normal 5 2 19 2 3_Category Summary by LOB" xfId="31970"/>
    <cellStyle name="Normal 5 2 19 2 4" xfId="31971"/>
    <cellStyle name="Normal 5 2 19 2 4 2" xfId="31972"/>
    <cellStyle name="Normal 5 2 19 2 4_Category Summary by LOB" xfId="31973"/>
    <cellStyle name="Normal 5 2 19 2 5" xfId="31974"/>
    <cellStyle name="Normal 5 2 19 2 5 2" xfId="31975"/>
    <cellStyle name="Normal 5 2 19 2 5_Category Summary by LOB" xfId="31976"/>
    <cellStyle name="Normal 5 2 19 2 6" xfId="31977"/>
    <cellStyle name="Normal 5 2 19 2 6 2" xfId="31978"/>
    <cellStyle name="Normal 5 2 19 2 6_Category Summary by LOB" xfId="31979"/>
    <cellStyle name="Normal 5 2 19 2 7" xfId="31980"/>
    <cellStyle name="Normal 5 2 19 2 7 2" xfId="31981"/>
    <cellStyle name="Normal 5 2 19 2 7_Category Summary by LOB" xfId="31982"/>
    <cellStyle name="Normal 5 2 19 2 8" xfId="31983"/>
    <cellStyle name="Normal 5 2 19 2 8 2" xfId="31984"/>
    <cellStyle name="Normal 5 2 19 2 8_Category Summary by LOB" xfId="31985"/>
    <cellStyle name="Normal 5 2 19 2 9" xfId="31986"/>
    <cellStyle name="Normal 5 2 19 2_Category Summary by LOB" xfId="31987"/>
    <cellStyle name="Normal 5 2 19 3" xfId="31988"/>
    <cellStyle name="Normal 5 2 19 3 2" xfId="31989"/>
    <cellStyle name="Normal 5 2 19 3 2 2" xfId="31990"/>
    <cellStyle name="Normal 5 2 19 3 2_Category Summary by LOB" xfId="31991"/>
    <cellStyle name="Normal 5 2 19 3 3" xfId="31992"/>
    <cellStyle name="Normal 5 2 19 3 3 2" xfId="31993"/>
    <cellStyle name="Normal 5 2 19 3 3_Category Summary by LOB" xfId="31994"/>
    <cellStyle name="Normal 5 2 19 3 4" xfId="31995"/>
    <cellStyle name="Normal 5 2 19 3 4 2" xfId="31996"/>
    <cellStyle name="Normal 5 2 19 3 4_Category Summary by LOB" xfId="31997"/>
    <cellStyle name="Normal 5 2 19 3 5" xfId="31998"/>
    <cellStyle name="Normal 5 2 19 3 5 2" xfId="31999"/>
    <cellStyle name="Normal 5 2 19 3 5_Category Summary by LOB" xfId="32000"/>
    <cellStyle name="Normal 5 2 19 3 6" xfId="32001"/>
    <cellStyle name="Normal 5 2 19 3 6 2" xfId="32002"/>
    <cellStyle name="Normal 5 2 19 3 6_Category Summary by LOB" xfId="32003"/>
    <cellStyle name="Normal 5 2 19 3 7" xfId="32004"/>
    <cellStyle name="Normal 5 2 19 3 7 2" xfId="32005"/>
    <cellStyle name="Normal 5 2 19 3 7_Category Summary by LOB" xfId="32006"/>
    <cellStyle name="Normal 5 2 19 3 8" xfId="32007"/>
    <cellStyle name="Normal 5 2 19 3 8 2" xfId="32008"/>
    <cellStyle name="Normal 5 2 19 3 8_Category Summary by LOB" xfId="32009"/>
    <cellStyle name="Normal 5 2 19 3 9" xfId="32010"/>
    <cellStyle name="Normal 5 2 19 3_Category Summary by LOB" xfId="32011"/>
    <cellStyle name="Normal 5 2 19 4" xfId="32012"/>
    <cellStyle name="Normal 5 2 19 4 2" xfId="32013"/>
    <cellStyle name="Normal 5 2 19 4_Category Summary by LOB" xfId="32014"/>
    <cellStyle name="Normal 5 2 19 5" xfId="32015"/>
    <cellStyle name="Normal 5 2 19 5 2" xfId="32016"/>
    <cellStyle name="Normal 5 2 19 5_Category Summary by LOB" xfId="32017"/>
    <cellStyle name="Normal 5 2 19 6" xfId="32018"/>
    <cellStyle name="Normal 5 2 19 6 2" xfId="32019"/>
    <cellStyle name="Normal 5 2 19 6_Category Summary by LOB" xfId="32020"/>
    <cellStyle name="Normal 5 2 19 7" xfId="32021"/>
    <cellStyle name="Normal 5 2 19 7 2" xfId="32022"/>
    <cellStyle name="Normal 5 2 19 7_Category Summary by LOB" xfId="32023"/>
    <cellStyle name="Normal 5 2 19 8" xfId="32024"/>
    <cellStyle name="Normal 5 2 19 8 2" xfId="32025"/>
    <cellStyle name="Normal 5 2 19 8_Category Summary by LOB" xfId="32026"/>
    <cellStyle name="Normal 5 2 19 9" xfId="32027"/>
    <cellStyle name="Normal 5 2 19 9 2" xfId="32028"/>
    <cellStyle name="Normal 5 2 19 9_Category Summary by LOB" xfId="32029"/>
    <cellStyle name="Normal 5 2 19_Category Summary by LOB" xfId="32030"/>
    <cellStyle name="Normal 5 2 2" xfId="32031"/>
    <cellStyle name="Normal 5 2 2 2" xfId="32032"/>
    <cellStyle name="Normal 5 2 2 3" xfId="32033"/>
    <cellStyle name="Normal 5 2 2 3 2" xfId="32034"/>
    <cellStyle name="Normal 5 2 2 3 2 2" xfId="32035"/>
    <cellStyle name="Normal 5 2 2 3 2_Category Summary by LOB" xfId="32036"/>
    <cellStyle name="Normal 5 2 2 3 3" xfId="32037"/>
    <cellStyle name="Normal 5 2 2 3 3 2" xfId="32038"/>
    <cellStyle name="Normal 5 2 2 3 3_Category Summary by LOB" xfId="32039"/>
    <cellStyle name="Normal 5 2 2 3 4" xfId="32040"/>
    <cellStyle name="Normal 5 2 2 3 4 2" xfId="32041"/>
    <cellStyle name="Normal 5 2 2 3 4_Category Summary by LOB" xfId="32042"/>
    <cellStyle name="Normal 5 2 2 3 5" xfId="32043"/>
    <cellStyle name="Normal 5 2 2 3 5 2" xfId="32044"/>
    <cellStyle name="Normal 5 2 2 3 5_Category Summary by LOB" xfId="32045"/>
    <cellStyle name="Normal 5 2 2 3 6" xfId="32046"/>
    <cellStyle name="Normal 5 2 2 3 6 2" xfId="32047"/>
    <cellStyle name="Normal 5 2 2 3 6_Category Summary by LOB" xfId="32048"/>
    <cellStyle name="Normal 5 2 2 3 7" xfId="32049"/>
    <cellStyle name="Normal 5 2 2 3 7 2" xfId="32050"/>
    <cellStyle name="Normal 5 2 2 3 7_Category Summary by LOB" xfId="32051"/>
    <cellStyle name="Normal 5 2 2 3 8" xfId="32052"/>
    <cellStyle name="Normal 5 2 2 3 8 2" xfId="32053"/>
    <cellStyle name="Normal 5 2 2 3 8_Category Summary by LOB" xfId="32054"/>
    <cellStyle name="Normal 5 2 2 3 9" xfId="32055"/>
    <cellStyle name="Normal 5 2 2 3_Category Summary by LOB" xfId="32056"/>
    <cellStyle name="Normal 5 2 2 4" xfId="32057"/>
    <cellStyle name="Normal 5 2 2_Category Summary by LOB" xfId="32058"/>
    <cellStyle name="Normal 5 2 20" xfId="32059"/>
    <cellStyle name="Normal 5 2 20 10" xfId="32060"/>
    <cellStyle name="Normal 5 2 20 10 2" xfId="32061"/>
    <cellStyle name="Normal 5 2 20 10_Category Summary by LOB" xfId="32062"/>
    <cellStyle name="Normal 5 2 20 11" xfId="32063"/>
    <cellStyle name="Normal 5 2 20 2" xfId="32064"/>
    <cellStyle name="Normal 5 2 20 2 2" xfId="32065"/>
    <cellStyle name="Normal 5 2 20 2 2 2" xfId="32066"/>
    <cellStyle name="Normal 5 2 20 2 2_Category Summary by LOB" xfId="32067"/>
    <cellStyle name="Normal 5 2 20 2 3" xfId="32068"/>
    <cellStyle name="Normal 5 2 20 2 3 2" xfId="32069"/>
    <cellStyle name="Normal 5 2 20 2 3_Category Summary by LOB" xfId="32070"/>
    <cellStyle name="Normal 5 2 20 2 4" xfId="32071"/>
    <cellStyle name="Normal 5 2 20 2 4 2" xfId="32072"/>
    <cellStyle name="Normal 5 2 20 2 4_Category Summary by LOB" xfId="32073"/>
    <cellStyle name="Normal 5 2 20 2 5" xfId="32074"/>
    <cellStyle name="Normal 5 2 20 2 5 2" xfId="32075"/>
    <cellStyle name="Normal 5 2 20 2 5_Category Summary by LOB" xfId="32076"/>
    <cellStyle name="Normal 5 2 20 2 6" xfId="32077"/>
    <cellStyle name="Normal 5 2 20 2 6 2" xfId="32078"/>
    <cellStyle name="Normal 5 2 20 2 6_Category Summary by LOB" xfId="32079"/>
    <cellStyle name="Normal 5 2 20 2 7" xfId="32080"/>
    <cellStyle name="Normal 5 2 20 2 7 2" xfId="32081"/>
    <cellStyle name="Normal 5 2 20 2 7_Category Summary by LOB" xfId="32082"/>
    <cellStyle name="Normal 5 2 20 2 8" xfId="32083"/>
    <cellStyle name="Normal 5 2 20 2 8 2" xfId="32084"/>
    <cellStyle name="Normal 5 2 20 2 8_Category Summary by LOB" xfId="32085"/>
    <cellStyle name="Normal 5 2 20 2 9" xfId="32086"/>
    <cellStyle name="Normal 5 2 20 2_Category Summary by LOB" xfId="32087"/>
    <cellStyle name="Normal 5 2 20 3" xfId="32088"/>
    <cellStyle name="Normal 5 2 20 3 2" xfId="32089"/>
    <cellStyle name="Normal 5 2 20 3 2 2" xfId="32090"/>
    <cellStyle name="Normal 5 2 20 3 2_Category Summary by LOB" xfId="32091"/>
    <cellStyle name="Normal 5 2 20 3 3" xfId="32092"/>
    <cellStyle name="Normal 5 2 20 3 3 2" xfId="32093"/>
    <cellStyle name="Normal 5 2 20 3 3_Category Summary by LOB" xfId="32094"/>
    <cellStyle name="Normal 5 2 20 3 4" xfId="32095"/>
    <cellStyle name="Normal 5 2 20 3 4 2" xfId="32096"/>
    <cellStyle name="Normal 5 2 20 3 4_Category Summary by LOB" xfId="32097"/>
    <cellStyle name="Normal 5 2 20 3 5" xfId="32098"/>
    <cellStyle name="Normal 5 2 20 3 5 2" xfId="32099"/>
    <cellStyle name="Normal 5 2 20 3 5_Category Summary by LOB" xfId="32100"/>
    <cellStyle name="Normal 5 2 20 3 6" xfId="32101"/>
    <cellStyle name="Normal 5 2 20 3 6 2" xfId="32102"/>
    <cellStyle name="Normal 5 2 20 3 6_Category Summary by LOB" xfId="32103"/>
    <cellStyle name="Normal 5 2 20 3 7" xfId="32104"/>
    <cellStyle name="Normal 5 2 20 3 7 2" xfId="32105"/>
    <cellStyle name="Normal 5 2 20 3 7_Category Summary by LOB" xfId="32106"/>
    <cellStyle name="Normal 5 2 20 3 8" xfId="32107"/>
    <cellStyle name="Normal 5 2 20 3 8 2" xfId="32108"/>
    <cellStyle name="Normal 5 2 20 3 8_Category Summary by LOB" xfId="32109"/>
    <cellStyle name="Normal 5 2 20 3 9" xfId="32110"/>
    <cellStyle name="Normal 5 2 20 3_Category Summary by LOB" xfId="32111"/>
    <cellStyle name="Normal 5 2 20 4" xfId="32112"/>
    <cellStyle name="Normal 5 2 20 4 2" xfId="32113"/>
    <cellStyle name="Normal 5 2 20 4_Category Summary by LOB" xfId="32114"/>
    <cellStyle name="Normal 5 2 20 5" xfId="32115"/>
    <cellStyle name="Normal 5 2 20 5 2" xfId="32116"/>
    <cellStyle name="Normal 5 2 20 5_Category Summary by LOB" xfId="32117"/>
    <cellStyle name="Normal 5 2 20 6" xfId="32118"/>
    <cellStyle name="Normal 5 2 20 6 2" xfId="32119"/>
    <cellStyle name="Normal 5 2 20 6_Category Summary by LOB" xfId="32120"/>
    <cellStyle name="Normal 5 2 20 7" xfId="32121"/>
    <cellStyle name="Normal 5 2 20 7 2" xfId="32122"/>
    <cellStyle name="Normal 5 2 20 7_Category Summary by LOB" xfId="32123"/>
    <cellStyle name="Normal 5 2 20 8" xfId="32124"/>
    <cellStyle name="Normal 5 2 20 8 2" xfId="32125"/>
    <cellStyle name="Normal 5 2 20 8_Category Summary by LOB" xfId="32126"/>
    <cellStyle name="Normal 5 2 20 9" xfId="32127"/>
    <cellStyle name="Normal 5 2 20 9 2" xfId="32128"/>
    <cellStyle name="Normal 5 2 20 9_Category Summary by LOB" xfId="32129"/>
    <cellStyle name="Normal 5 2 20_Category Summary by LOB" xfId="32130"/>
    <cellStyle name="Normal 5 2 21" xfId="32131"/>
    <cellStyle name="Normal 5 2 21 10" xfId="32132"/>
    <cellStyle name="Normal 5 2 21 10 2" xfId="32133"/>
    <cellStyle name="Normal 5 2 21 10_Category Summary by LOB" xfId="32134"/>
    <cellStyle name="Normal 5 2 21 11" xfId="32135"/>
    <cellStyle name="Normal 5 2 21 2" xfId="32136"/>
    <cellStyle name="Normal 5 2 21 2 2" xfId="32137"/>
    <cellStyle name="Normal 5 2 21 2 2 2" xfId="32138"/>
    <cellStyle name="Normal 5 2 21 2 2_Category Summary by LOB" xfId="32139"/>
    <cellStyle name="Normal 5 2 21 2 3" xfId="32140"/>
    <cellStyle name="Normal 5 2 21 2 3 2" xfId="32141"/>
    <cellStyle name="Normal 5 2 21 2 3_Category Summary by LOB" xfId="32142"/>
    <cellStyle name="Normal 5 2 21 2 4" xfId="32143"/>
    <cellStyle name="Normal 5 2 21 2 4 2" xfId="32144"/>
    <cellStyle name="Normal 5 2 21 2 4_Category Summary by LOB" xfId="32145"/>
    <cellStyle name="Normal 5 2 21 2 5" xfId="32146"/>
    <cellStyle name="Normal 5 2 21 2 5 2" xfId="32147"/>
    <cellStyle name="Normal 5 2 21 2 5_Category Summary by LOB" xfId="32148"/>
    <cellStyle name="Normal 5 2 21 2 6" xfId="32149"/>
    <cellStyle name="Normal 5 2 21 2 6 2" xfId="32150"/>
    <cellStyle name="Normal 5 2 21 2 6_Category Summary by LOB" xfId="32151"/>
    <cellStyle name="Normal 5 2 21 2 7" xfId="32152"/>
    <cellStyle name="Normal 5 2 21 2 7 2" xfId="32153"/>
    <cellStyle name="Normal 5 2 21 2 7_Category Summary by LOB" xfId="32154"/>
    <cellStyle name="Normal 5 2 21 2 8" xfId="32155"/>
    <cellStyle name="Normal 5 2 21 2 8 2" xfId="32156"/>
    <cellStyle name="Normal 5 2 21 2 8_Category Summary by LOB" xfId="32157"/>
    <cellStyle name="Normal 5 2 21 2 9" xfId="32158"/>
    <cellStyle name="Normal 5 2 21 2_Category Summary by LOB" xfId="32159"/>
    <cellStyle name="Normal 5 2 21 3" xfId="32160"/>
    <cellStyle name="Normal 5 2 21 3 2" xfId="32161"/>
    <cellStyle name="Normal 5 2 21 3 2 2" xfId="32162"/>
    <cellStyle name="Normal 5 2 21 3 2_Category Summary by LOB" xfId="32163"/>
    <cellStyle name="Normal 5 2 21 3 3" xfId="32164"/>
    <cellStyle name="Normal 5 2 21 3 3 2" xfId="32165"/>
    <cellStyle name="Normal 5 2 21 3 3_Category Summary by LOB" xfId="32166"/>
    <cellStyle name="Normal 5 2 21 3 4" xfId="32167"/>
    <cellStyle name="Normal 5 2 21 3 4 2" xfId="32168"/>
    <cellStyle name="Normal 5 2 21 3 4_Category Summary by LOB" xfId="32169"/>
    <cellStyle name="Normal 5 2 21 3 5" xfId="32170"/>
    <cellStyle name="Normal 5 2 21 3 5 2" xfId="32171"/>
    <cellStyle name="Normal 5 2 21 3 5_Category Summary by LOB" xfId="32172"/>
    <cellStyle name="Normal 5 2 21 3 6" xfId="32173"/>
    <cellStyle name="Normal 5 2 21 3 6 2" xfId="32174"/>
    <cellStyle name="Normal 5 2 21 3 6_Category Summary by LOB" xfId="32175"/>
    <cellStyle name="Normal 5 2 21 3 7" xfId="32176"/>
    <cellStyle name="Normal 5 2 21 3 7 2" xfId="32177"/>
    <cellStyle name="Normal 5 2 21 3 7_Category Summary by LOB" xfId="32178"/>
    <cellStyle name="Normal 5 2 21 3 8" xfId="32179"/>
    <cellStyle name="Normal 5 2 21 3 8 2" xfId="32180"/>
    <cellStyle name="Normal 5 2 21 3 8_Category Summary by LOB" xfId="32181"/>
    <cellStyle name="Normal 5 2 21 3 9" xfId="32182"/>
    <cellStyle name="Normal 5 2 21 3_Category Summary by LOB" xfId="32183"/>
    <cellStyle name="Normal 5 2 21 4" xfId="32184"/>
    <cellStyle name="Normal 5 2 21 4 2" xfId="32185"/>
    <cellStyle name="Normal 5 2 21 4_Category Summary by LOB" xfId="32186"/>
    <cellStyle name="Normal 5 2 21 5" xfId="32187"/>
    <cellStyle name="Normal 5 2 21 5 2" xfId="32188"/>
    <cellStyle name="Normal 5 2 21 5_Category Summary by LOB" xfId="32189"/>
    <cellStyle name="Normal 5 2 21 6" xfId="32190"/>
    <cellStyle name="Normal 5 2 21 6 2" xfId="32191"/>
    <cellStyle name="Normal 5 2 21 6_Category Summary by LOB" xfId="32192"/>
    <cellStyle name="Normal 5 2 21 7" xfId="32193"/>
    <cellStyle name="Normal 5 2 21 7 2" xfId="32194"/>
    <cellStyle name="Normal 5 2 21 7_Category Summary by LOB" xfId="32195"/>
    <cellStyle name="Normal 5 2 21 8" xfId="32196"/>
    <cellStyle name="Normal 5 2 21 8 2" xfId="32197"/>
    <cellStyle name="Normal 5 2 21 8_Category Summary by LOB" xfId="32198"/>
    <cellStyle name="Normal 5 2 21 9" xfId="32199"/>
    <cellStyle name="Normal 5 2 21 9 2" xfId="32200"/>
    <cellStyle name="Normal 5 2 21 9_Category Summary by LOB" xfId="32201"/>
    <cellStyle name="Normal 5 2 21_Category Summary by LOB" xfId="32202"/>
    <cellStyle name="Normal 5 2 22" xfId="32203"/>
    <cellStyle name="Normal 5 2 22 10" xfId="32204"/>
    <cellStyle name="Normal 5 2 22 10 2" xfId="32205"/>
    <cellStyle name="Normal 5 2 22 10_Category Summary by LOB" xfId="32206"/>
    <cellStyle name="Normal 5 2 22 11" xfId="32207"/>
    <cellStyle name="Normal 5 2 22 2" xfId="32208"/>
    <cellStyle name="Normal 5 2 22 2 2" xfId="32209"/>
    <cellStyle name="Normal 5 2 22 2 2 2" xfId="32210"/>
    <cellStyle name="Normal 5 2 22 2 2_Category Summary by LOB" xfId="32211"/>
    <cellStyle name="Normal 5 2 22 2 3" xfId="32212"/>
    <cellStyle name="Normal 5 2 22 2 3 2" xfId="32213"/>
    <cellStyle name="Normal 5 2 22 2 3_Category Summary by LOB" xfId="32214"/>
    <cellStyle name="Normal 5 2 22 2 4" xfId="32215"/>
    <cellStyle name="Normal 5 2 22 2 4 2" xfId="32216"/>
    <cellStyle name="Normal 5 2 22 2 4_Category Summary by LOB" xfId="32217"/>
    <cellStyle name="Normal 5 2 22 2 5" xfId="32218"/>
    <cellStyle name="Normal 5 2 22 2 5 2" xfId="32219"/>
    <cellStyle name="Normal 5 2 22 2 5_Category Summary by LOB" xfId="32220"/>
    <cellStyle name="Normal 5 2 22 2 6" xfId="32221"/>
    <cellStyle name="Normal 5 2 22 2 6 2" xfId="32222"/>
    <cellStyle name="Normal 5 2 22 2 6_Category Summary by LOB" xfId="32223"/>
    <cellStyle name="Normal 5 2 22 2 7" xfId="32224"/>
    <cellStyle name="Normal 5 2 22 2 7 2" xfId="32225"/>
    <cellStyle name="Normal 5 2 22 2 7_Category Summary by LOB" xfId="32226"/>
    <cellStyle name="Normal 5 2 22 2 8" xfId="32227"/>
    <cellStyle name="Normal 5 2 22 2 8 2" xfId="32228"/>
    <cellStyle name="Normal 5 2 22 2 8_Category Summary by LOB" xfId="32229"/>
    <cellStyle name="Normal 5 2 22 2 9" xfId="32230"/>
    <cellStyle name="Normal 5 2 22 2_Category Summary by LOB" xfId="32231"/>
    <cellStyle name="Normal 5 2 22 3" xfId="32232"/>
    <cellStyle name="Normal 5 2 22 3 2" xfId="32233"/>
    <cellStyle name="Normal 5 2 22 3 2 2" xfId="32234"/>
    <cellStyle name="Normal 5 2 22 3 2_Category Summary by LOB" xfId="32235"/>
    <cellStyle name="Normal 5 2 22 3 3" xfId="32236"/>
    <cellStyle name="Normal 5 2 22 3 3 2" xfId="32237"/>
    <cellStyle name="Normal 5 2 22 3 3_Category Summary by LOB" xfId="32238"/>
    <cellStyle name="Normal 5 2 22 3 4" xfId="32239"/>
    <cellStyle name="Normal 5 2 22 3 4 2" xfId="32240"/>
    <cellStyle name="Normal 5 2 22 3 4_Category Summary by LOB" xfId="32241"/>
    <cellStyle name="Normal 5 2 22 3 5" xfId="32242"/>
    <cellStyle name="Normal 5 2 22 3 5 2" xfId="32243"/>
    <cellStyle name="Normal 5 2 22 3 5_Category Summary by LOB" xfId="32244"/>
    <cellStyle name="Normal 5 2 22 3 6" xfId="32245"/>
    <cellStyle name="Normal 5 2 22 3 6 2" xfId="32246"/>
    <cellStyle name="Normal 5 2 22 3 6_Category Summary by LOB" xfId="32247"/>
    <cellStyle name="Normal 5 2 22 3 7" xfId="32248"/>
    <cellStyle name="Normal 5 2 22 3 7 2" xfId="32249"/>
    <cellStyle name="Normal 5 2 22 3 7_Category Summary by LOB" xfId="32250"/>
    <cellStyle name="Normal 5 2 22 3 8" xfId="32251"/>
    <cellStyle name="Normal 5 2 22 3 8 2" xfId="32252"/>
    <cellStyle name="Normal 5 2 22 3 8_Category Summary by LOB" xfId="32253"/>
    <cellStyle name="Normal 5 2 22 3 9" xfId="32254"/>
    <cellStyle name="Normal 5 2 22 3_Category Summary by LOB" xfId="32255"/>
    <cellStyle name="Normal 5 2 22 4" xfId="32256"/>
    <cellStyle name="Normal 5 2 22 4 2" xfId="32257"/>
    <cellStyle name="Normal 5 2 22 4_Category Summary by LOB" xfId="32258"/>
    <cellStyle name="Normal 5 2 22 5" xfId="32259"/>
    <cellStyle name="Normal 5 2 22 5 2" xfId="32260"/>
    <cellStyle name="Normal 5 2 22 5_Category Summary by LOB" xfId="32261"/>
    <cellStyle name="Normal 5 2 22 6" xfId="32262"/>
    <cellStyle name="Normal 5 2 22 6 2" xfId="32263"/>
    <cellStyle name="Normal 5 2 22 6_Category Summary by LOB" xfId="32264"/>
    <cellStyle name="Normal 5 2 22 7" xfId="32265"/>
    <cellStyle name="Normal 5 2 22 7 2" xfId="32266"/>
    <cellStyle name="Normal 5 2 22 7_Category Summary by LOB" xfId="32267"/>
    <cellStyle name="Normal 5 2 22 8" xfId="32268"/>
    <cellStyle name="Normal 5 2 22 8 2" xfId="32269"/>
    <cellStyle name="Normal 5 2 22 8_Category Summary by LOB" xfId="32270"/>
    <cellStyle name="Normal 5 2 22 9" xfId="32271"/>
    <cellStyle name="Normal 5 2 22 9 2" xfId="32272"/>
    <cellStyle name="Normal 5 2 22 9_Category Summary by LOB" xfId="32273"/>
    <cellStyle name="Normal 5 2 22_Category Summary by LOB" xfId="32274"/>
    <cellStyle name="Normal 5 2 23" xfId="32275"/>
    <cellStyle name="Normal 5 2 23 10" xfId="32276"/>
    <cellStyle name="Normal 5 2 23 10 2" xfId="32277"/>
    <cellStyle name="Normal 5 2 23 10_Category Summary by LOB" xfId="32278"/>
    <cellStyle name="Normal 5 2 23 11" xfId="32279"/>
    <cellStyle name="Normal 5 2 23 2" xfId="32280"/>
    <cellStyle name="Normal 5 2 23 2 2" xfId="32281"/>
    <cellStyle name="Normal 5 2 23 2 2 2" xfId="32282"/>
    <cellStyle name="Normal 5 2 23 2 2_Category Summary by LOB" xfId="32283"/>
    <cellStyle name="Normal 5 2 23 2 3" xfId="32284"/>
    <cellStyle name="Normal 5 2 23 2 3 2" xfId="32285"/>
    <cellStyle name="Normal 5 2 23 2 3_Category Summary by LOB" xfId="32286"/>
    <cellStyle name="Normal 5 2 23 2 4" xfId="32287"/>
    <cellStyle name="Normal 5 2 23 2 4 2" xfId="32288"/>
    <cellStyle name="Normal 5 2 23 2 4_Category Summary by LOB" xfId="32289"/>
    <cellStyle name="Normal 5 2 23 2 5" xfId="32290"/>
    <cellStyle name="Normal 5 2 23 2 5 2" xfId="32291"/>
    <cellStyle name="Normal 5 2 23 2 5_Category Summary by LOB" xfId="32292"/>
    <cellStyle name="Normal 5 2 23 2 6" xfId="32293"/>
    <cellStyle name="Normal 5 2 23 2 6 2" xfId="32294"/>
    <cellStyle name="Normal 5 2 23 2 6_Category Summary by LOB" xfId="32295"/>
    <cellStyle name="Normal 5 2 23 2 7" xfId="32296"/>
    <cellStyle name="Normal 5 2 23 2 7 2" xfId="32297"/>
    <cellStyle name="Normal 5 2 23 2 7_Category Summary by LOB" xfId="32298"/>
    <cellStyle name="Normal 5 2 23 2 8" xfId="32299"/>
    <cellStyle name="Normal 5 2 23 2 8 2" xfId="32300"/>
    <cellStyle name="Normal 5 2 23 2 8_Category Summary by LOB" xfId="32301"/>
    <cellStyle name="Normal 5 2 23 2 9" xfId="32302"/>
    <cellStyle name="Normal 5 2 23 2_Category Summary by LOB" xfId="32303"/>
    <cellStyle name="Normal 5 2 23 3" xfId="32304"/>
    <cellStyle name="Normal 5 2 23 3 2" xfId="32305"/>
    <cellStyle name="Normal 5 2 23 3 2 2" xfId="32306"/>
    <cellStyle name="Normal 5 2 23 3 2_Category Summary by LOB" xfId="32307"/>
    <cellStyle name="Normal 5 2 23 3 3" xfId="32308"/>
    <cellStyle name="Normal 5 2 23 3 3 2" xfId="32309"/>
    <cellStyle name="Normal 5 2 23 3 3_Category Summary by LOB" xfId="32310"/>
    <cellStyle name="Normal 5 2 23 3 4" xfId="32311"/>
    <cellStyle name="Normal 5 2 23 3 4 2" xfId="32312"/>
    <cellStyle name="Normal 5 2 23 3 4_Category Summary by LOB" xfId="32313"/>
    <cellStyle name="Normal 5 2 23 3 5" xfId="32314"/>
    <cellStyle name="Normal 5 2 23 3 5 2" xfId="32315"/>
    <cellStyle name="Normal 5 2 23 3 5_Category Summary by LOB" xfId="32316"/>
    <cellStyle name="Normal 5 2 23 3 6" xfId="32317"/>
    <cellStyle name="Normal 5 2 23 3 6 2" xfId="32318"/>
    <cellStyle name="Normal 5 2 23 3 6_Category Summary by LOB" xfId="32319"/>
    <cellStyle name="Normal 5 2 23 3 7" xfId="32320"/>
    <cellStyle name="Normal 5 2 23 3 7 2" xfId="32321"/>
    <cellStyle name="Normal 5 2 23 3 7_Category Summary by LOB" xfId="32322"/>
    <cellStyle name="Normal 5 2 23 3 8" xfId="32323"/>
    <cellStyle name="Normal 5 2 23 3 8 2" xfId="32324"/>
    <cellStyle name="Normal 5 2 23 3 8_Category Summary by LOB" xfId="32325"/>
    <cellStyle name="Normal 5 2 23 3 9" xfId="32326"/>
    <cellStyle name="Normal 5 2 23 3_Category Summary by LOB" xfId="32327"/>
    <cellStyle name="Normal 5 2 23 4" xfId="32328"/>
    <cellStyle name="Normal 5 2 23 4 2" xfId="32329"/>
    <cellStyle name="Normal 5 2 23 4_Category Summary by LOB" xfId="32330"/>
    <cellStyle name="Normal 5 2 23 5" xfId="32331"/>
    <cellStyle name="Normal 5 2 23 5 2" xfId="32332"/>
    <cellStyle name="Normal 5 2 23 5_Category Summary by LOB" xfId="32333"/>
    <cellStyle name="Normal 5 2 23 6" xfId="32334"/>
    <cellStyle name="Normal 5 2 23 6 2" xfId="32335"/>
    <cellStyle name="Normal 5 2 23 6_Category Summary by LOB" xfId="32336"/>
    <cellStyle name="Normal 5 2 23 7" xfId="32337"/>
    <cellStyle name="Normal 5 2 23 7 2" xfId="32338"/>
    <cellStyle name="Normal 5 2 23 7_Category Summary by LOB" xfId="32339"/>
    <cellStyle name="Normal 5 2 23 8" xfId="32340"/>
    <cellStyle name="Normal 5 2 23 8 2" xfId="32341"/>
    <cellStyle name="Normal 5 2 23 8_Category Summary by LOB" xfId="32342"/>
    <cellStyle name="Normal 5 2 23 9" xfId="32343"/>
    <cellStyle name="Normal 5 2 23 9 2" xfId="32344"/>
    <cellStyle name="Normal 5 2 23 9_Category Summary by LOB" xfId="32345"/>
    <cellStyle name="Normal 5 2 23_Category Summary by LOB" xfId="32346"/>
    <cellStyle name="Normal 5 2 24" xfId="32347"/>
    <cellStyle name="Normal 5 2 24 2" xfId="32348"/>
    <cellStyle name="Normal 5 2 24 2 2" xfId="32349"/>
    <cellStyle name="Normal 5 2 24 2_Category Summary by LOB" xfId="32350"/>
    <cellStyle name="Normal 5 2 24 3" xfId="32351"/>
    <cellStyle name="Normal 5 2 24 3 2" xfId="32352"/>
    <cellStyle name="Normal 5 2 24 3_Category Summary by LOB" xfId="32353"/>
    <cellStyle name="Normal 5 2 24 4" xfId="32354"/>
    <cellStyle name="Normal 5 2 24 4 2" xfId="32355"/>
    <cellStyle name="Normal 5 2 24 4_Category Summary by LOB" xfId="32356"/>
    <cellStyle name="Normal 5 2 24 5" xfId="32357"/>
    <cellStyle name="Normal 5 2 24 5 2" xfId="32358"/>
    <cellStyle name="Normal 5 2 24 5_Category Summary by LOB" xfId="32359"/>
    <cellStyle name="Normal 5 2 24 6" xfId="32360"/>
    <cellStyle name="Normal 5 2 24 6 2" xfId="32361"/>
    <cellStyle name="Normal 5 2 24 6_Category Summary by LOB" xfId="32362"/>
    <cellStyle name="Normal 5 2 24 7" xfId="32363"/>
    <cellStyle name="Normal 5 2 24 7 2" xfId="32364"/>
    <cellStyle name="Normal 5 2 24 7_Category Summary by LOB" xfId="32365"/>
    <cellStyle name="Normal 5 2 24 8" xfId="32366"/>
    <cellStyle name="Normal 5 2 24 8 2" xfId="32367"/>
    <cellStyle name="Normal 5 2 24 8_Category Summary by LOB" xfId="32368"/>
    <cellStyle name="Normal 5 2 24 9" xfId="32369"/>
    <cellStyle name="Normal 5 2 24_Category Summary by LOB" xfId="32370"/>
    <cellStyle name="Normal 5 2 25" xfId="32371"/>
    <cellStyle name="Normal 5 2 25 2" xfId="32372"/>
    <cellStyle name="Normal 5 2 25 2 2" xfId="32373"/>
    <cellStyle name="Normal 5 2 25 2_Category Summary by LOB" xfId="32374"/>
    <cellStyle name="Normal 5 2 25 3" xfId="32375"/>
    <cellStyle name="Normal 5 2 25 3 2" xfId="32376"/>
    <cellStyle name="Normal 5 2 25 3_Category Summary by LOB" xfId="32377"/>
    <cellStyle name="Normal 5 2 25 4" xfId="32378"/>
    <cellStyle name="Normal 5 2 25 4 2" xfId="32379"/>
    <cellStyle name="Normal 5 2 25 4_Category Summary by LOB" xfId="32380"/>
    <cellStyle name="Normal 5 2 25 5" xfId="32381"/>
    <cellStyle name="Normal 5 2 25 5 2" xfId="32382"/>
    <cellStyle name="Normal 5 2 25 5_Category Summary by LOB" xfId="32383"/>
    <cellStyle name="Normal 5 2 25 6" xfId="32384"/>
    <cellStyle name="Normal 5 2 25 6 2" xfId="32385"/>
    <cellStyle name="Normal 5 2 25 6_Category Summary by LOB" xfId="32386"/>
    <cellStyle name="Normal 5 2 25 7" xfId="32387"/>
    <cellStyle name="Normal 5 2 25 7 2" xfId="32388"/>
    <cellStyle name="Normal 5 2 25 7_Category Summary by LOB" xfId="32389"/>
    <cellStyle name="Normal 5 2 25 8" xfId="32390"/>
    <cellStyle name="Normal 5 2 25 8 2" xfId="32391"/>
    <cellStyle name="Normal 5 2 25 8_Category Summary by LOB" xfId="32392"/>
    <cellStyle name="Normal 5 2 25 9" xfId="32393"/>
    <cellStyle name="Normal 5 2 25_Category Summary by LOB" xfId="32394"/>
    <cellStyle name="Normal 5 2 26" xfId="32395"/>
    <cellStyle name="Normal 5 2 26 2" xfId="32396"/>
    <cellStyle name="Normal 5 2 26_Category Summary by LOB" xfId="32397"/>
    <cellStyle name="Normal 5 2 27" xfId="32398"/>
    <cellStyle name="Normal 5 2 27 2" xfId="32399"/>
    <cellStyle name="Normal 5 2 27_Category Summary by LOB" xfId="32400"/>
    <cellStyle name="Normal 5 2 28" xfId="32401"/>
    <cellStyle name="Normal 5 2 28 2" xfId="32402"/>
    <cellStyle name="Normal 5 2 28_Category Summary by LOB" xfId="32403"/>
    <cellStyle name="Normal 5 2 29" xfId="32404"/>
    <cellStyle name="Normal 5 2 29 2" xfId="32405"/>
    <cellStyle name="Normal 5 2 29_Category Summary by LOB" xfId="32406"/>
    <cellStyle name="Normal 5 2 3" xfId="32407"/>
    <cellStyle name="Normal 5 2 3 10" xfId="32408"/>
    <cellStyle name="Normal 5 2 3 10 2" xfId="32409"/>
    <cellStyle name="Normal 5 2 3 10_Category Summary by LOB" xfId="32410"/>
    <cellStyle name="Normal 5 2 3 11" xfId="32411"/>
    <cellStyle name="Normal 5 2 3 12" xfId="32412"/>
    <cellStyle name="Normal 5 2 3 2" xfId="32413"/>
    <cellStyle name="Normal 5 2 3 2 2" xfId="32414"/>
    <cellStyle name="Normal 5 2 3 2 2 2" xfId="32415"/>
    <cellStyle name="Normal 5 2 3 2 2_Category Summary by LOB" xfId="32416"/>
    <cellStyle name="Normal 5 2 3 2 3" xfId="32417"/>
    <cellStyle name="Normal 5 2 3 2 3 2" xfId="32418"/>
    <cellStyle name="Normal 5 2 3 2 3_Category Summary by LOB" xfId="32419"/>
    <cellStyle name="Normal 5 2 3 2 4" xfId="32420"/>
    <cellStyle name="Normal 5 2 3 2 4 2" xfId="32421"/>
    <cellStyle name="Normal 5 2 3 2 4_Category Summary by LOB" xfId="32422"/>
    <cellStyle name="Normal 5 2 3 2 5" xfId="32423"/>
    <cellStyle name="Normal 5 2 3 2 5 2" xfId="32424"/>
    <cellStyle name="Normal 5 2 3 2 5_Category Summary by LOB" xfId="32425"/>
    <cellStyle name="Normal 5 2 3 2 6" xfId="32426"/>
    <cellStyle name="Normal 5 2 3 2 6 2" xfId="32427"/>
    <cellStyle name="Normal 5 2 3 2 6_Category Summary by LOB" xfId="32428"/>
    <cellStyle name="Normal 5 2 3 2 7" xfId="32429"/>
    <cellStyle name="Normal 5 2 3 2 7 2" xfId="32430"/>
    <cellStyle name="Normal 5 2 3 2 7_Category Summary by LOB" xfId="32431"/>
    <cellStyle name="Normal 5 2 3 2 8" xfId="32432"/>
    <cellStyle name="Normal 5 2 3 2 8 2" xfId="32433"/>
    <cellStyle name="Normal 5 2 3 2 8_Category Summary by LOB" xfId="32434"/>
    <cellStyle name="Normal 5 2 3 2 9" xfId="32435"/>
    <cellStyle name="Normal 5 2 3 2_Category Summary by LOB" xfId="32436"/>
    <cellStyle name="Normal 5 2 3 3" xfId="32437"/>
    <cellStyle name="Normal 5 2 3 3 2" xfId="32438"/>
    <cellStyle name="Normal 5 2 3 3 2 2" xfId="32439"/>
    <cellStyle name="Normal 5 2 3 3 2_Category Summary by LOB" xfId="32440"/>
    <cellStyle name="Normal 5 2 3 3 3" xfId="32441"/>
    <cellStyle name="Normal 5 2 3 3 3 2" xfId="32442"/>
    <cellStyle name="Normal 5 2 3 3 3_Category Summary by LOB" xfId="32443"/>
    <cellStyle name="Normal 5 2 3 3 4" xfId="32444"/>
    <cellStyle name="Normal 5 2 3 3 4 2" xfId="32445"/>
    <cellStyle name="Normal 5 2 3 3 4_Category Summary by LOB" xfId="32446"/>
    <cellStyle name="Normal 5 2 3 3 5" xfId="32447"/>
    <cellStyle name="Normal 5 2 3 3 5 2" xfId="32448"/>
    <cellStyle name="Normal 5 2 3 3 5_Category Summary by LOB" xfId="32449"/>
    <cellStyle name="Normal 5 2 3 3 6" xfId="32450"/>
    <cellStyle name="Normal 5 2 3 3 6 2" xfId="32451"/>
    <cellStyle name="Normal 5 2 3 3 6_Category Summary by LOB" xfId="32452"/>
    <cellStyle name="Normal 5 2 3 3 7" xfId="32453"/>
    <cellStyle name="Normal 5 2 3 3 7 2" xfId="32454"/>
    <cellStyle name="Normal 5 2 3 3 7_Category Summary by LOB" xfId="32455"/>
    <cellStyle name="Normal 5 2 3 3 8" xfId="32456"/>
    <cellStyle name="Normal 5 2 3 3 8 2" xfId="32457"/>
    <cellStyle name="Normal 5 2 3 3 8_Category Summary by LOB" xfId="32458"/>
    <cellStyle name="Normal 5 2 3 3 9" xfId="32459"/>
    <cellStyle name="Normal 5 2 3 3_Category Summary by LOB" xfId="32460"/>
    <cellStyle name="Normal 5 2 3 4" xfId="32461"/>
    <cellStyle name="Normal 5 2 3 4 2" xfId="32462"/>
    <cellStyle name="Normal 5 2 3 4_Category Summary by LOB" xfId="32463"/>
    <cellStyle name="Normal 5 2 3 5" xfId="32464"/>
    <cellStyle name="Normal 5 2 3 5 2" xfId="32465"/>
    <cellStyle name="Normal 5 2 3 5_Category Summary by LOB" xfId="32466"/>
    <cellStyle name="Normal 5 2 3 6" xfId="32467"/>
    <cellStyle name="Normal 5 2 3 6 2" xfId="32468"/>
    <cellStyle name="Normal 5 2 3 6_Category Summary by LOB" xfId="32469"/>
    <cellStyle name="Normal 5 2 3 7" xfId="32470"/>
    <cellStyle name="Normal 5 2 3 7 2" xfId="32471"/>
    <cellStyle name="Normal 5 2 3 7_Category Summary by LOB" xfId="32472"/>
    <cellStyle name="Normal 5 2 3 8" xfId="32473"/>
    <cellStyle name="Normal 5 2 3 8 2" xfId="32474"/>
    <cellStyle name="Normal 5 2 3 8_Category Summary by LOB" xfId="32475"/>
    <cellStyle name="Normal 5 2 3 9" xfId="32476"/>
    <cellStyle name="Normal 5 2 3 9 2" xfId="32477"/>
    <cellStyle name="Normal 5 2 3 9_Category Summary by LOB" xfId="32478"/>
    <cellStyle name="Normal 5 2 3_Category Summary by LOB" xfId="32479"/>
    <cellStyle name="Normal 5 2 30" xfId="32480"/>
    <cellStyle name="Normal 5 2 30 2" xfId="32481"/>
    <cellStyle name="Normal 5 2 30_Category Summary by LOB" xfId="32482"/>
    <cellStyle name="Normal 5 2 31" xfId="32483"/>
    <cellStyle name="Normal 5 2 31 2" xfId="32484"/>
    <cellStyle name="Normal 5 2 31_Category Summary by LOB" xfId="32485"/>
    <cellStyle name="Normal 5 2 32" xfId="32486"/>
    <cellStyle name="Normal 5 2 32 2" xfId="32487"/>
    <cellStyle name="Normal 5 2 32_Category Summary by LOB" xfId="32488"/>
    <cellStyle name="Normal 5 2 33" xfId="32489"/>
    <cellStyle name="Normal 5 2 34" xfId="32490"/>
    <cellStyle name="Normal 5 2 35" xfId="32491"/>
    <cellStyle name="Normal 5 2 36" xfId="32492"/>
    <cellStyle name="Normal 5 2 37" xfId="32493"/>
    <cellStyle name="Normal 5 2 38" xfId="32494"/>
    <cellStyle name="Normal 5 2 39" xfId="32495"/>
    <cellStyle name="Normal 5 2 4" xfId="32496"/>
    <cellStyle name="Normal 5 2 4 10" xfId="32497"/>
    <cellStyle name="Normal 5 2 4 10 2" xfId="32498"/>
    <cellStyle name="Normal 5 2 4 10_Category Summary by LOB" xfId="32499"/>
    <cellStyle name="Normal 5 2 4 11" xfId="32500"/>
    <cellStyle name="Normal 5 2 4 2" xfId="32501"/>
    <cellStyle name="Normal 5 2 4 2 2" xfId="32502"/>
    <cellStyle name="Normal 5 2 4 2 2 2" xfId="32503"/>
    <cellStyle name="Normal 5 2 4 2 2_Category Summary by LOB" xfId="32504"/>
    <cellStyle name="Normal 5 2 4 2 3" xfId="32505"/>
    <cellStyle name="Normal 5 2 4 2 3 2" xfId="32506"/>
    <cellStyle name="Normal 5 2 4 2 3_Category Summary by LOB" xfId="32507"/>
    <cellStyle name="Normal 5 2 4 2 4" xfId="32508"/>
    <cellStyle name="Normal 5 2 4 2 4 2" xfId="32509"/>
    <cellStyle name="Normal 5 2 4 2 4_Category Summary by LOB" xfId="32510"/>
    <cellStyle name="Normal 5 2 4 2 5" xfId="32511"/>
    <cellStyle name="Normal 5 2 4 2 5 2" xfId="32512"/>
    <cellStyle name="Normal 5 2 4 2 5_Category Summary by LOB" xfId="32513"/>
    <cellStyle name="Normal 5 2 4 2 6" xfId="32514"/>
    <cellStyle name="Normal 5 2 4 2 6 2" xfId="32515"/>
    <cellStyle name="Normal 5 2 4 2 6_Category Summary by LOB" xfId="32516"/>
    <cellStyle name="Normal 5 2 4 2 7" xfId="32517"/>
    <cellStyle name="Normal 5 2 4 2 7 2" xfId="32518"/>
    <cellStyle name="Normal 5 2 4 2 7_Category Summary by LOB" xfId="32519"/>
    <cellStyle name="Normal 5 2 4 2 8" xfId="32520"/>
    <cellStyle name="Normal 5 2 4 2 8 2" xfId="32521"/>
    <cellStyle name="Normal 5 2 4 2 8_Category Summary by LOB" xfId="32522"/>
    <cellStyle name="Normal 5 2 4 2 9" xfId="32523"/>
    <cellStyle name="Normal 5 2 4 2_Category Summary by LOB" xfId="32524"/>
    <cellStyle name="Normal 5 2 4 3" xfId="32525"/>
    <cellStyle name="Normal 5 2 4 3 2" xfId="32526"/>
    <cellStyle name="Normal 5 2 4 3 2 2" xfId="32527"/>
    <cellStyle name="Normal 5 2 4 3 2_Category Summary by LOB" xfId="32528"/>
    <cellStyle name="Normal 5 2 4 3 3" xfId="32529"/>
    <cellStyle name="Normal 5 2 4 3 3 2" xfId="32530"/>
    <cellStyle name="Normal 5 2 4 3 3_Category Summary by LOB" xfId="32531"/>
    <cellStyle name="Normal 5 2 4 3 4" xfId="32532"/>
    <cellStyle name="Normal 5 2 4 3 4 2" xfId="32533"/>
    <cellStyle name="Normal 5 2 4 3 4_Category Summary by LOB" xfId="32534"/>
    <cellStyle name="Normal 5 2 4 3 5" xfId="32535"/>
    <cellStyle name="Normal 5 2 4 3 5 2" xfId="32536"/>
    <cellStyle name="Normal 5 2 4 3 5_Category Summary by LOB" xfId="32537"/>
    <cellStyle name="Normal 5 2 4 3 6" xfId="32538"/>
    <cellStyle name="Normal 5 2 4 3 6 2" xfId="32539"/>
    <cellStyle name="Normal 5 2 4 3 6_Category Summary by LOB" xfId="32540"/>
    <cellStyle name="Normal 5 2 4 3 7" xfId="32541"/>
    <cellStyle name="Normal 5 2 4 3 7 2" xfId="32542"/>
    <cellStyle name="Normal 5 2 4 3 7_Category Summary by LOB" xfId="32543"/>
    <cellStyle name="Normal 5 2 4 3 8" xfId="32544"/>
    <cellStyle name="Normal 5 2 4 3 8 2" xfId="32545"/>
    <cellStyle name="Normal 5 2 4 3 8_Category Summary by LOB" xfId="32546"/>
    <cellStyle name="Normal 5 2 4 3 9" xfId="32547"/>
    <cellStyle name="Normal 5 2 4 3_Category Summary by LOB" xfId="32548"/>
    <cellStyle name="Normal 5 2 4 4" xfId="32549"/>
    <cellStyle name="Normal 5 2 4 4 2" xfId="32550"/>
    <cellStyle name="Normal 5 2 4 4_Category Summary by LOB" xfId="32551"/>
    <cellStyle name="Normal 5 2 4 5" xfId="32552"/>
    <cellStyle name="Normal 5 2 4 5 2" xfId="32553"/>
    <cellStyle name="Normal 5 2 4 5_Category Summary by LOB" xfId="32554"/>
    <cellStyle name="Normal 5 2 4 6" xfId="32555"/>
    <cellStyle name="Normal 5 2 4 6 2" xfId="32556"/>
    <cellStyle name="Normal 5 2 4 6_Category Summary by LOB" xfId="32557"/>
    <cellStyle name="Normal 5 2 4 7" xfId="32558"/>
    <cellStyle name="Normal 5 2 4 7 2" xfId="32559"/>
    <cellStyle name="Normal 5 2 4 7_Category Summary by LOB" xfId="32560"/>
    <cellStyle name="Normal 5 2 4 8" xfId="32561"/>
    <cellStyle name="Normal 5 2 4 8 2" xfId="32562"/>
    <cellStyle name="Normal 5 2 4 8_Category Summary by LOB" xfId="32563"/>
    <cellStyle name="Normal 5 2 4 9" xfId="32564"/>
    <cellStyle name="Normal 5 2 4 9 2" xfId="32565"/>
    <cellStyle name="Normal 5 2 4 9_Category Summary by LOB" xfId="32566"/>
    <cellStyle name="Normal 5 2 4_Category Summary by LOB" xfId="32567"/>
    <cellStyle name="Normal 5 2 40" xfId="32568"/>
    <cellStyle name="Normal 5 2 5" xfId="32569"/>
    <cellStyle name="Normal 5 2 5 10" xfId="32570"/>
    <cellStyle name="Normal 5 2 5 10 2" xfId="32571"/>
    <cellStyle name="Normal 5 2 5 10_Category Summary by LOB" xfId="32572"/>
    <cellStyle name="Normal 5 2 5 11" xfId="32573"/>
    <cellStyle name="Normal 5 2 5 2" xfId="32574"/>
    <cellStyle name="Normal 5 2 5 2 2" xfId="32575"/>
    <cellStyle name="Normal 5 2 5 2 2 2" xfId="32576"/>
    <cellStyle name="Normal 5 2 5 2 2_Category Summary by LOB" xfId="32577"/>
    <cellStyle name="Normal 5 2 5 2 3" xfId="32578"/>
    <cellStyle name="Normal 5 2 5 2 3 2" xfId="32579"/>
    <cellStyle name="Normal 5 2 5 2 3_Category Summary by LOB" xfId="32580"/>
    <cellStyle name="Normal 5 2 5 2 4" xfId="32581"/>
    <cellStyle name="Normal 5 2 5 2 4 2" xfId="32582"/>
    <cellStyle name="Normal 5 2 5 2 4_Category Summary by LOB" xfId="32583"/>
    <cellStyle name="Normal 5 2 5 2 5" xfId="32584"/>
    <cellStyle name="Normal 5 2 5 2 5 2" xfId="32585"/>
    <cellStyle name="Normal 5 2 5 2 5_Category Summary by LOB" xfId="32586"/>
    <cellStyle name="Normal 5 2 5 2 6" xfId="32587"/>
    <cellStyle name="Normal 5 2 5 2 6 2" xfId="32588"/>
    <cellStyle name="Normal 5 2 5 2 6_Category Summary by LOB" xfId="32589"/>
    <cellStyle name="Normal 5 2 5 2 7" xfId="32590"/>
    <cellStyle name="Normal 5 2 5 2 7 2" xfId="32591"/>
    <cellStyle name="Normal 5 2 5 2 7_Category Summary by LOB" xfId="32592"/>
    <cellStyle name="Normal 5 2 5 2 8" xfId="32593"/>
    <cellStyle name="Normal 5 2 5 2 8 2" xfId="32594"/>
    <cellStyle name="Normal 5 2 5 2 8_Category Summary by LOB" xfId="32595"/>
    <cellStyle name="Normal 5 2 5 2 9" xfId="32596"/>
    <cellStyle name="Normal 5 2 5 2_Category Summary by LOB" xfId="32597"/>
    <cellStyle name="Normal 5 2 5 3" xfId="32598"/>
    <cellStyle name="Normal 5 2 5 3 2" xfId="32599"/>
    <cellStyle name="Normal 5 2 5 3 2 2" xfId="32600"/>
    <cellStyle name="Normal 5 2 5 3 2_Category Summary by LOB" xfId="32601"/>
    <cellStyle name="Normal 5 2 5 3 3" xfId="32602"/>
    <cellStyle name="Normal 5 2 5 3 3 2" xfId="32603"/>
    <cellStyle name="Normal 5 2 5 3 3_Category Summary by LOB" xfId="32604"/>
    <cellStyle name="Normal 5 2 5 3 4" xfId="32605"/>
    <cellStyle name="Normal 5 2 5 3 4 2" xfId="32606"/>
    <cellStyle name="Normal 5 2 5 3 4_Category Summary by LOB" xfId="32607"/>
    <cellStyle name="Normal 5 2 5 3 5" xfId="32608"/>
    <cellStyle name="Normal 5 2 5 3 5 2" xfId="32609"/>
    <cellStyle name="Normal 5 2 5 3 5_Category Summary by LOB" xfId="32610"/>
    <cellStyle name="Normal 5 2 5 3 6" xfId="32611"/>
    <cellStyle name="Normal 5 2 5 3 6 2" xfId="32612"/>
    <cellStyle name="Normal 5 2 5 3 6_Category Summary by LOB" xfId="32613"/>
    <cellStyle name="Normal 5 2 5 3 7" xfId="32614"/>
    <cellStyle name="Normal 5 2 5 3 7 2" xfId="32615"/>
    <cellStyle name="Normal 5 2 5 3 7_Category Summary by LOB" xfId="32616"/>
    <cellStyle name="Normal 5 2 5 3 8" xfId="32617"/>
    <cellStyle name="Normal 5 2 5 3 8 2" xfId="32618"/>
    <cellStyle name="Normal 5 2 5 3 8_Category Summary by LOB" xfId="32619"/>
    <cellStyle name="Normal 5 2 5 3 9" xfId="32620"/>
    <cellStyle name="Normal 5 2 5 3_Category Summary by LOB" xfId="32621"/>
    <cellStyle name="Normal 5 2 5 4" xfId="32622"/>
    <cellStyle name="Normal 5 2 5 4 2" xfId="32623"/>
    <cellStyle name="Normal 5 2 5 4_Category Summary by LOB" xfId="32624"/>
    <cellStyle name="Normal 5 2 5 5" xfId="32625"/>
    <cellStyle name="Normal 5 2 5 5 2" xfId="32626"/>
    <cellStyle name="Normal 5 2 5 5_Category Summary by LOB" xfId="32627"/>
    <cellStyle name="Normal 5 2 5 6" xfId="32628"/>
    <cellStyle name="Normal 5 2 5 6 2" xfId="32629"/>
    <cellStyle name="Normal 5 2 5 6_Category Summary by LOB" xfId="32630"/>
    <cellStyle name="Normal 5 2 5 7" xfId="32631"/>
    <cellStyle name="Normal 5 2 5 7 2" xfId="32632"/>
    <cellStyle name="Normal 5 2 5 7_Category Summary by LOB" xfId="32633"/>
    <cellStyle name="Normal 5 2 5 8" xfId="32634"/>
    <cellStyle name="Normal 5 2 5 8 2" xfId="32635"/>
    <cellStyle name="Normal 5 2 5 8_Category Summary by LOB" xfId="32636"/>
    <cellStyle name="Normal 5 2 5 9" xfId="32637"/>
    <cellStyle name="Normal 5 2 5 9 2" xfId="32638"/>
    <cellStyle name="Normal 5 2 5 9_Category Summary by LOB" xfId="32639"/>
    <cellStyle name="Normal 5 2 5_Category Summary by LOB" xfId="32640"/>
    <cellStyle name="Normal 5 2 6" xfId="32641"/>
    <cellStyle name="Normal 5 2 6 10" xfId="32642"/>
    <cellStyle name="Normal 5 2 6 10 2" xfId="32643"/>
    <cellStyle name="Normal 5 2 6 10_Category Summary by LOB" xfId="32644"/>
    <cellStyle name="Normal 5 2 6 11" xfId="32645"/>
    <cellStyle name="Normal 5 2 6 2" xfId="32646"/>
    <cellStyle name="Normal 5 2 6 2 2" xfId="32647"/>
    <cellStyle name="Normal 5 2 6 2 2 2" xfId="32648"/>
    <cellStyle name="Normal 5 2 6 2 2_Category Summary by LOB" xfId="32649"/>
    <cellStyle name="Normal 5 2 6 2 3" xfId="32650"/>
    <cellStyle name="Normal 5 2 6 2 3 2" xfId="32651"/>
    <cellStyle name="Normal 5 2 6 2 3_Category Summary by LOB" xfId="32652"/>
    <cellStyle name="Normal 5 2 6 2 4" xfId="32653"/>
    <cellStyle name="Normal 5 2 6 2 4 2" xfId="32654"/>
    <cellStyle name="Normal 5 2 6 2 4_Category Summary by LOB" xfId="32655"/>
    <cellStyle name="Normal 5 2 6 2 5" xfId="32656"/>
    <cellStyle name="Normal 5 2 6 2 5 2" xfId="32657"/>
    <cellStyle name="Normal 5 2 6 2 5_Category Summary by LOB" xfId="32658"/>
    <cellStyle name="Normal 5 2 6 2 6" xfId="32659"/>
    <cellStyle name="Normal 5 2 6 2 6 2" xfId="32660"/>
    <cellStyle name="Normal 5 2 6 2 6_Category Summary by LOB" xfId="32661"/>
    <cellStyle name="Normal 5 2 6 2 7" xfId="32662"/>
    <cellStyle name="Normal 5 2 6 2 7 2" xfId="32663"/>
    <cellStyle name="Normal 5 2 6 2 7_Category Summary by LOB" xfId="32664"/>
    <cellStyle name="Normal 5 2 6 2 8" xfId="32665"/>
    <cellStyle name="Normal 5 2 6 2 8 2" xfId="32666"/>
    <cellStyle name="Normal 5 2 6 2 8_Category Summary by LOB" xfId="32667"/>
    <cellStyle name="Normal 5 2 6 2 9" xfId="32668"/>
    <cellStyle name="Normal 5 2 6 2_Category Summary by LOB" xfId="32669"/>
    <cellStyle name="Normal 5 2 6 3" xfId="32670"/>
    <cellStyle name="Normal 5 2 6 3 2" xfId="32671"/>
    <cellStyle name="Normal 5 2 6 3 2 2" xfId="32672"/>
    <cellStyle name="Normal 5 2 6 3 2_Category Summary by LOB" xfId="32673"/>
    <cellStyle name="Normal 5 2 6 3 3" xfId="32674"/>
    <cellStyle name="Normal 5 2 6 3 3 2" xfId="32675"/>
    <cellStyle name="Normal 5 2 6 3 3_Category Summary by LOB" xfId="32676"/>
    <cellStyle name="Normal 5 2 6 3 4" xfId="32677"/>
    <cellStyle name="Normal 5 2 6 3 4 2" xfId="32678"/>
    <cellStyle name="Normal 5 2 6 3 4_Category Summary by LOB" xfId="32679"/>
    <cellStyle name="Normal 5 2 6 3 5" xfId="32680"/>
    <cellStyle name="Normal 5 2 6 3 5 2" xfId="32681"/>
    <cellStyle name="Normal 5 2 6 3 5_Category Summary by LOB" xfId="32682"/>
    <cellStyle name="Normal 5 2 6 3 6" xfId="32683"/>
    <cellStyle name="Normal 5 2 6 3 6 2" xfId="32684"/>
    <cellStyle name="Normal 5 2 6 3 6_Category Summary by LOB" xfId="32685"/>
    <cellStyle name="Normal 5 2 6 3 7" xfId="32686"/>
    <cellStyle name="Normal 5 2 6 3 7 2" xfId="32687"/>
    <cellStyle name="Normal 5 2 6 3 7_Category Summary by LOB" xfId="32688"/>
    <cellStyle name="Normal 5 2 6 3 8" xfId="32689"/>
    <cellStyle name="Normal 5 2 6 3 8 2" xfId="32690"/>
    <cellStyle name="Normal 5 2 6 3 8_Category Summary by LOB" xfId="32691"/>
    <cellStyle name="Normal 5 2 6 3 9" xfId="32692"/>
    <cellStyle name="Normal 5 2 6 3_Category Summary by LOB" xfId="32693"/>
    <cellStyle name="Normal 5 2 6 4" xfId="32694"/>
    <cellStyle name="Normal 5 2 6 4 2" xfId="32695"/>
    <cellStyle name="Normal 5 2 6 4_Category Summary by LOB" xfId="32696"/>
    <cellStyle name="Normal 5 2 6 5" xfId="32697"/>
    <cellStyle name="Normal 5 2 6 5 2" xfId="32698"/>
    <cellStyle name="Normal 5 2 6 5_Category Summary by LOB" xfId="32699"/>
    <cellStyle name="Normal 5 2 6 6" xfId="32700"/>
    <cellStyle name="Normal 5 2 6 6 2" xfId="32701"/>
    <cellStyle name="Normal 5 2 6 6_Category Summary by LOB" xfId="32702"/>
    <cellStyle name="Normal 5 2 6 7" xfId="32703"/>
    <cellStyle name="Normal 5 2 6 7 2" xfId="32704"/>
    <cellStyle name="Normal 5 2 6 7_Category Summary by LOB" xfId="32705"/>
    <cellStyle name="Normal 5 2 6 8" xfId="32706"/>
    <cellStyle name="Normal 5 2 6 8 2" xfId="32707"/>
    <cellStyle name="Normal 5 2 6 8_Category Summary by LOB" xfId="32708"/>
    <cellStyle name="Normal 5 2 6 9" xfId="32709"/>
    <cellStyle name="Normal 5 2 6 9 2" xfId="32710"/>
    <cellStyle name="Normal 5 2 6 9_Category Summary by LOB" xfId="32711"/>
    <cellStyle name="Normal 5 2 6_Category Summary by LOB" xfId="32712"/>
    <cellStyle name="Normal 5 2 7" xfId="32713"/>
    <cellStyle name="Normal 5 2 7 10" xfId="32714"/>
    <cellStyle name="Normal 5 2 7 10 2" xfId="32715"/>
    <cellStyle name="Normal 5 2 7 10_Category Summary by LOB" xfId="32716"/>
    <cellStyle name="Normal 5 2 7 11" xfId="32717"/>
    <cellStyle name="Normal 5 2 7 2" xfId="32718"/>
    <cellStyle name="Normal 5 2 7 2 2" xfId="32719"/>
    <cellStyle name="Normal 5 2 7 2 2 2" xfId="32720"/>
    <cellStyle name="Normal 5 2 7 2 2_Category Summary by LOB" xfId="32721"/>
    <cellStyle name="Normal 5 2 7 2 3" xfId="32722"/>
    <cellStyle name="Normal 5 2 7 2 3 2" xfId="32723"/>
    <cellStyle name="Normal 5 2 7 2 3_Category Summary by LOB" xfId="32724"/>
    <cellStyle name="Normal 5 2 7 2 4" xfId="32725"/>
    <cellStyle name="Normal 5 2 7 2 4 2" xfId="32726"/>
    <cellStyle name="Normal 5 2 7 2 4_Category Summary by LOB" xfId="32727"/>
    <cellStyle name="Normal 5 2 7 2 5" xfId="32728"/>
    <cellStyle name="Normal 5 2 7 2 5 2" xfId="32729"/>
    <cellStyle name="Normal 5 2 7 2 5_Category Summary by LOB" xfId="32730"/>
    <cellStyle name="Normal 5 2 7 2 6" xfId="32731"/>
    <cellStyle name="Normal 5 2 7 2 6 2" xfId="32732"/>
    <cellStyle name="Normal 5 2 7 2 6_Category Summary by LOB" xfId="32733"/>
    <cellStyle name="Normal 5 2 7 2 7" xfId="32734"/>
    <cellStyle name="Normal 5 2 7 2 7 2" xfId="32735"/>
    <cellStyle name="Normal 5 2 7 2 7_Category Summary by LOB" xfId="32736"/>
    <cellStyle name="Normal 5 2 7 2 8" xfId="32737"/>
    <cellStyle name="Normal 5 2 7 2 8 2" xfId="32738"/>
    <cellStyle name="Normal 5 2 7 2 8_Category Summary by LOB" xfId="32739"/>
    <cellStyle name="Normal 5 2 7 2 9" xfId="32740"/>
    <cellStyle name="Normal 5 2 7 2_Category Summary by LOB" xfId="32741"/>
    <cellStyle name="Normal 5 2 7 3" xfId="32742"/>
    <cellStyle name="Normal 5 2 7 3 2" xfId="32743"/>
    <cellStyle name="Normal 5 2 7 3 2 2" xfId="32744"/>
    <cellStyle name="Normal 5 2 7 3 2_Category Summary by LOB" xfId="32745"/>
    <cellStyle name="Normal 5 2 7 3 3" xfId="32746"/>
    <cellStyle name="Normal 5 2 7 3 3 2" xfId="32747"/>
    <cellStyle name="Normal 5 2 7 3 3_Category Summary by LOB" xfId="32748"/>
    <cellStyle name="Normal 5 2 7 3 4" xfId="32749"/>
    <cellStyle name="Normal 5 2 7 3 4 2" xfId="32750"/>
    <cellStyle name="Normal 5 2 7 3 4_Category Summary by LOB" xfId="32751"/>
    <cellStyle name="Normal 5 2 7 3 5" xfId="32752"/>
    <cellStyle name="Normal 5 2 7 3 5 2" xfId="32753"/>
    <cellStyle name="Normal 5 2 7 3 5_Category Summary by LOB" xfId="32754"/>
    <cellStyle name="Normal 5 2 7 3 6" xfId="32755"/>
    <cellStyle name="Normal 5 2 7 3 6 2" xfId="32756"/>
    <cellStyle name="Normal 5 2 7 3 6_Category Summary by LOB" xfId="32757"/>
    <cellStyle name="Normal 5 2 7 3 7" xfId="32758"/>
    <cellStyle name="Normal 5 2 7 3 7 2" xfId="32759"/>
    <cellStyle name="Normal 5 2 7 3 7_Category Summary by LOB" xfId="32760"/>
    <cellStyle name="Normal 5 2 7 3 8" xfId="32761"/>
    <cellStyle name="Normal 5 2 7 3 8 2" xfId="32762"/>
    <cellStyle name="Normal 5 2 7 3 8_Category Summary by LOB" xfId="32763"/>
    <cellStyle name="Normal 5 2 7 3 9" xfId="32764"/>
    <cellStyle name="Normal 5 2 7 3_Category Summary by LOB" xfId="32765"/>
    <cellStyle name="Normal 5 2 7 4" xfId="32766"/>
    <cellStyle name="Normal 5 2 7 4 2" xfId="32767"/>
    <cellStyle name="Normal 5 2 7 4_Category Summary by LOB" xfId="32768"/>
    <cellStyle name="Normal 5 2 7 5" xfId="32769"/>
    <cellStyle name="Normal 5 2 7 5 2" xfId="32770"/>
    <cellStyle name="Normal 5 2 7 5_Category Summary by LOB" xfId="32771"/>
    <cellStyle name="Normal 5 2 7 6" xfId="32772"/>
    <cellStyle name="Normal 5 2 7 6 2" xfId="32773"/>
    <cellStyle name="Normal 5 2 7 6_Category Summary by LOB" xfId="32774"/>
    <cellStyle name="Normal 5 2 7 7" xfId="32775"/>
    <cellStyle name="Normal 5 2 7 7 2" xfId="32776"/>
    <cellStyle name="Normal 5 2 7 7_Category Summary by LOB" xfId="32777"/>
    <cellStyle name="Normal 5 2 7 8" xfId="32778"/>
    <cellStyle name="Normal 5 2 7 8 2" xfId="32779"/>
    <cellStyle name="Normal 5 2 7 8_Category Summary by LOB" xfId="32780"/>
    <cellStyle name="Normal 5 2 7 9" xfId="32781"/>
    <cellStyle name="Normal 5 2 7 9 2" xfId="32782"/>
    <cellStyle name="Normal 5 2 7 9_Category Summary by LOB" xfId="32783"/>
    <cellStyle name="Normal 5 2 7_Category Summary by LOB" xfId="32784"/>
    <cellStyle name="Normal 5 2 8" xfId="32785"/>
    <cellStyle name="Normal 5 2 8 10" xfId="32786"/>
    <cellStyle name="Normal 5 2 8 10 2" xfId="32787"/>
    <cellStyle name="Normal 5 2 8 10_Category Summary by LOB" xfId="32788"/>
    <cellStyle name="Normal 5 2 8 11" xfId="32789"/>
    <cellStyle name="Normal 5 2 8 2" xfId="32790"/>
    <cellStyle name="Normal 5 2 8 2 2" xfId="32791"/>
    <cellStyle name="Normal 5 2 8 2 2 2" xfId="32792"/>
    <cellStyle name="Normal 5 2 8 2 2_Category Summary by LOB" xfId="32793"/>
    <cellStyle name="Normal 5 2 8 2 3" xfId="32794"/>
    <cellStyle name="Normal 5 2 8 2 3 2" xfId="32795"/>
    <cellStyle name="Normal 5 2 8 2 3_Category Summary by LOB" xfId="32796"/>
    <cellStyle name="Normal 5 2 8 2 4" xfId="32797"/>
    <cellStyle name="Normal 5 2 8 2 4 2" xfId="32798"/>
    <cellStyle name="Normal 5 2 8 2 4_Category Summary by LOB" xfId="32799"/>
    <cellStyle name="Normal 5 2 8 2 5" xfId="32800"/>
    <cellStyle name="Normal 5 2 8 2 5 2" xfId="32801"/>
    <cellStyle name="Normal 5 2 8 2 5_Category Summary by LOB" xfId="32802"/>
    <cellStyle name="Normal 5 2 8 2 6" xfId="32803"/>
    <cellStyle name="Normal 5 2 8 2 6 2" xfId="32804"/>
    <cellStyle name="Normal 5 2 8 2 6_Category Summary by LOB" xfId="32805"/>
    <cellStyle name="Normal 5 2 8 2 7" xfId="32806"/>
    <cellStyle name="Normal 5 2 8 2 7 2" xfId="32807"/>
    <cellStyle name="Normal 5 2 8 2 7_Category Summary by LOB" xfId="32808"/>
    <cellStyle name="Normal 5 2 8 2 8" xfId="32809"/>
    <cellStyle name="Normal 5 2 8 2 8 2" xfId="32810"/>
    <cellStyle name="Normal 5 2 8 2 8_Category Summary by LOB" xfId="32811"/>
    <cellStyle name="Normal 5 2 8 2 9" xfId="32812"/>
    <cellStyle name="Normal 5 2 8 2_Category Summary by LOB" xfId="32813"/>
    <cellStyle name="Normal 5 2 8 3" xfId="32814"/>
    <cellStyle name="Normal 5 2 8 3 2" xfId="32815"/>
    <cellStyle name="Normal 5 2 8 3 2 2" xfId="32816"/>
    <cellStyle name="Normal 5 2 8 3 2_Category Summary by LOB" xfId="32817"/>
    <cellStyle name="Normal 5 2 8 3 3" xfId="32818"/>
    <cellStyle name="Normal 5 2 8 3 3 2" xfId="32819"/>
    <cellStyle name="Normal 5 2 8 3 3_Category Summary by LOB" xfId="32820"/>
    <cellStyle name="Normal 5 2 8 3 4" xfId="32821"/>
    <cellStyle name="Normal 5 2 8 3 4 2" xfId="32822"/>
    <cellStyle name="Normal 5 2 8 3 4_Category Summary by LOB" xfId="32823"/>
    <cellStyle name="Normal 5 2 8 3 5" xfId="32824"/>
    <cellStyle name="Normal 5 2 8 3 5 2" xfId="32825"/>
    <cellStyle name="Normal 5 2 8 3 5_Category Summary by LOB" xfId="32826"/>
    <cellStyle name="Normal 5 2 8 3 6" xfId="32827"/>
    <cellStyle name="Normal 5 2 8 3 6 2" xfId="32828"/>
    <cellStyle name="Normal 5 2 8 3 6_Category Summary by LOB" xfId="32829"/>
    <cellStyle name="Normal 5 2 8 3 7" xfId="32830"/>
    <cellStyle name="Normal 5 2 8 3 7 2" xfId="32831"/>
    <cellStyle name="Normal 5 2 8 3 7_Category Summary by LOB" xfId="32832"/>
    <cellStyle name="Normal 5 2 8 3 8" xfId="32833"/>
    <cellStyle name="Normal 5 2 8 3 8 2" xfId="32834"/>
    <cellStyle name="Normal 5 2 8 3 8_Category Summary by LOB" xfId="32835"/>
    <cellStyle name="Normal 5 2 8 3 9" xfId="32836"/>
    <cellStyle name="Normal 5 2 8 3_Category Summary by LOB" xfId="32837"/>
    <cellStyle name="Normal 5 2 8 4" xfId="32838"/>
    <cellStyle name="Normal 5 2 8 4 2" xfId="32839"/>
    <cellStyle name="Normal 5 2 8 4_Category Summary by LOB" xfId="32840"/>
    <cellStyle name="Normal 5 2 8 5" xfId="32841"/>
    <cellStyle name="Normal 5 2 8 5 2" xfId="32842"/>
    <cellStyle name="Normal 5 2 8 5_Category Summary by LOB" xfId="32843"/>
    <cellStyle name="Normal 5 2 8 6" xfId="32844"/>
    <cellStyle name="Normal 5 2 8 6 2" xfId="32845"/>
    <cellStyle name="Normal 5 2 8 6_Category Summary by LOB" xfId="32846"/>
    <cellStyle name="Normal 5 2 8 7" xfId="32847"/>
    <cellStyle name="Normal 5 2 8 7 2" xfId="32848"/>
    <cellStyle name="Normal 5 2 8 7_Category Summary by LOB" xfId="32849"/>
    <cellStyle name="Normal 5 2 8 8" xfId="32850"/>
    <cellStyle name="Normal 5 2 8 8 2" xfId="32851"/>
    <cellStyle name="Normal 5 2 8 8_Category Summary by LOB" xfId="32852"/>
    <cellStyle name="Normal 5 2 8 9" xfId="32853"/>
    <cellStyle name="Normal 5 2 8 9 2" xfId="32854"/>
    <cellStyle name="Normal 5 2 8 9_Category Summary by LOB" xfId="32855"/>
    <cellStyle name="Normal 5 2 8_Category Summary by LOB" xfId="32856"/>
    <cellStyle name="Normal 5 2 9" xfId="32857"/>
    <cellStyle name="Normal 5 2 9 10" xfId="32858"/>
    <cellStyle name="Normal 5 2 9 10 2" xfId="32859"/>
    <cellStyle name="Normal 5 2 9 10_Category Summary by LOB" xfId="32860"/>
    <cellStyle name="Normal 5 2 9 11" xfId="32861"/>
    <cellStyle name="Normal 5 2 9 2" xfId="32862"/>
    <cellStyle name="Normal 5 2 9 2 2" xfId="32863"/>
    <cellStyle name="Normal 5 2 9 2 2 2" xfId="32864"/>
    <cellStyle name="Normal 5 2 9 2 2_Category Summary by LOB" xfId="32865"/>
    <cellStyle name="Normal 5 2 9 2 3" xfId="32866"/>
    <cellStyle name="Normal 5 2 9 2 3 2" xfId="32867"/>
    <cellStyle name="Normal 5 2 9 2 3_Category Summary by LOB" xfId="32868"/>
    <cellStyle name="Normal 5 2 9 2 4" xfId="32869"/>
    <cellStyle name="Normal 5 2 9 2 4 2" xfId="32870"/>
    <cellStyle name="Normal 5 2 9 2 4_Category Summary by LOB" xfId="32871"/>
    <cellStyle name="Normal 5 2 9 2 5" xfId="32872"/>
    <cellStyle name="Normal 5 2 9 2 5 2" xfId="32873"/>
    <cellStyle name="Normal 5 2 9 2 5_Category Summary by LOB" xfId="32874"/>
    <cellStyle name="Normal 5 2 9 2 6" xfId="32875"/>
    <cellStyle name="Normal 5 2 9 2 6 2" xfId="32876"/>
    <cellStyle name="Normal 5 2 9 2 6_Category Summary by LOB" xfId="32877"/>
    <cellStyle name="Normal 5 2 9 2 7" xfId="32878"/>
    <cellStyle name="Normal 5 2 9 2 7 2" xfId="32879"/>
    <cellStyle name="Normal 5 2 9 2 7_Category Summary by LOB" xfId="32880"/>
    <cellStyle name="Normal 5 2 9 2 8" xfId="32881"/>
    <cellStyle name="Normal 5 2 9 2 8 2" xfId="32882"/>
    <cellStyle name="Normal 5 2 9 2 8_Category Summary by LOB" xfId="32883"/>
    <cellStyle name="Normal 5 2 9 2 9" xfId="32884"/>
    <cellStyle name="Normal 5 2 9 2_Category Summary by LOB" xfId="32885"/>
    <cellStyle name="Normal 5 2 9 3" xfId="32886"/>
    <cellStyle name="Normal 5 2 9 3 2" xfId="32887"/>
    <cellStyle name="Normal 5 2 9 3 2 2" xfId="32888"/>
    <cellStyle name="Normal 5 2 9 3 2_Category Summary by LOB" xfId="32889"/>
    <cellStyle name="Normal 5 2 9 3 3" xfId="32890"/>
    <cellStyle name="Normal 5 2 9 3 3 2" xfId="32891"/>
    <cellStyle name="Normal 5 2 9 3 3_Category Summary by LOB" xfId="32892"/>
    <cellStyle name="Normal 5 2 9 3 4" xfId="32893"/>
    <cellStyle name="Normal 5 2 9 3 4 2" xfId="32894"/>
    <cellStyle name="Normal 5 2 9 3 4_Category Summary by LOB" xfId="32895"/>
    <cellStyle name="Normal 5 2 9 3 5" xfId="32896"/>
    <cellStyle name="Normal 5 2 9 3 5 2" xfId="32897"/>
    <cellStyle name="Normal 5 2 9 3 5_Category Summary by LOB" xfId="32898"/>
    <cellStyle name="Normal 5 2 9 3 6" xfId="32899"/>
    <cellStyle name="Normal 5 2 9 3 6 2" xfId="32900"/>
    <cellStyle name="Normal 5 2 9 3 6_Category Summary by LOB" xfId="32901"/>
    <cellStyle name="Normal 5 2 9 3 7" xfId="32902"/>
    <cellStyle name="Normal 5 2 9 3 7 2" xfId="32903"/>
    <cellStyle name="Normal 5 2 9 3 7_Category Summary by LOB" xfId="32904"/>
    <cellStyle name="Normal 5 2 9 3 8" xfId="32905"/>
    <cellStyle name="Normal 5 2 9 3 8 2" xfId="32906"/>
    <cellStyle name="Normal 5 2 9 3 8_Category Summary by LOB" xfId="32907"/>
    <cellStyle name="Normal 5 2 9 3 9" xfId="32908"/>
    <cellStyle name="Normal 5 2 9 3_Category Summary by LOB" xfId="32909"/>
    <cellStyle name="Normal 5 2 9 4" xfId="32910"/>
    <cellStyle name="Normal 5 2 9 4 2" xfId="32911"/>
    <cellStyle name="Normal 5 2 9 4_Category Summary by LOB" xfId="32912"/>
    <cellStyle name="Normal 5 2 9 5" xfId="32913"/>
    <cellStyle name="Normal 5 2 9 5 2" xfId="32914"/>
    <cellStyle name="Normal 5 2 9 5_Category Summary by LOB" xfId="32915"/>
    <cellStyle name="Normal 5 2 9 6" xfId="32916"/>
    <cellStyle name="Normal 5 2 9 6 2" xfId="32917"/>
    <cellStyle name="Normal 5 2 9 6_Category Summary by LOB" xfId="32918"/>
    <cellStyle name="Normal 5 2 9 7" xfId="32919"/>
    <cellStyle name="Normal 5 2 9 7 2" xfId="32920"/>
    <cellStyle name="Normal 5 2 9 7_Category Summary by LOB" xfId="32921"/>
    <cellStyle name="Normal 5 2 9 8" xfId="32922"/>
    <cellStyle name="Normal 5 2 9 8 2" xfId="32923"/>
    <cellStyle name="Normal 5 2 9 8_Category Summary by LOB" xfId="32924"/>
    <cellStyle name="Normal 5 2 9 9" xfId="32925"/>
    <cellStyle name="Normal 5 2 9 9 2" xfId="32926"/>
    <cellStyle name="Normal 5 2 9 9_Category Summary by LOB" xfId="32927"/>
    <cellStyle name="Normal 5 2 9_Category Summary by LOB" xfId="32928"/>
    <cellStyle name="Normal 5 2_3Q2014 Data" xfId="32929"/>
    <cellStyle name="Normal 5 20" xfId="32930"/>
    <cellStyle name="Normal 5 20 10" xfId="32931"/>
    <cellStyle name="Normal 5 20 10 2" xfId="32932"/>
    <cellStyle name="Normal 5 20 10_Category Summary by LOB" xfId="32933"/>
    <cellStyle name="Normal 5 20 11" xfId="32934"/>
    <cellStyle name="Normal 5 20 2" xfId="32935"/>
    <cellStyle name="Normal 5 20 2 2" xfId="32936"/>
    <cellStyle name="Normal 5 20 2 2 2" xfId="32937"/>
    <cellStyle name="Normal 5 20 2 2_Category Summary by LOB" xfId="32938"/>
    <cellStyle name="Normal 5 20 2 3" xfId="32939"/>
    <cellStyle name="Normal 5 20 2 3 2" xfId="32940"/>
    <cellStyle name="Normal 5 20 2 3_Category Summary by LOB" xfId="32941"/>
    <cellStyle name="Normal 5 20 2 4" xfId="32942"/>
    <cellStyle name="Normal 5 20 2 4 2" xfId="32943"/>
    <cellStyle name="Normal 5 20 2 4_Category Summary by LOB" xfId="32944"/>
    <cellStyle name="Normal 5 20 2 5" xfId="32945"/>
    <cellStyle name="Normal 5 20 2 5 2" xfId="32946"/>
    <cellStyle name="Normal 5 20 2 5_Category Summary by LOB" xfId="32947"/>
    <cellStyle name="Normal 5 20 2 6" xfId="32948"/>
    <cellStyle name="Normal 5 20 2 6 2" xfId="32949"/>
    <cellStyle name="Normal 5 20 2 6_Category Summary by LOB" xfId="32950"/>
    <cellStyle name="Normal 5 20 2 7" xfId="32951"/>
    <cellStyle name="Normal 5 20 2 7 2" xfId="32952"/>
    <cellStyle name="Normal 5 20 2 7_Category Summary by LOB" xfId="32953"/>
    <cellStyle name="Normal 5 20 2 8" xfId="32954"/>
    <cellStyle name="Normal 5 20 2 8 2" xfId="32955"/>
    <cellStyle name="Normal 5 20 2 8_Category Summary by LOB" xfId="32956"/>
    <cellStyle name="Normal 5 20 2 9" xfId="32957"/>
    <cellStyle name="Normal 5 20 2_Category Summary by LOB" xfId="32958"/>
    <cellStyle name="Normal 5 20 3" xfId="32959"/>
    <cellStyle name="Normal 5 20 3 2" xfId="32960"/>
    <cellStyle name="Normal 5 20 3 2 2" xfId="32961"/>
    <cellStyle name="Normal 5 20 3 2_Category Summary by LOB" xfId="32962"/>
    <cellStyle name="Normal 5 20 3 3" xfId="32963"/>
    <cellStyle name="Normal 5 20 3 3 2" xfId="32964"/>
    <cellStyle name="Normal 5 20 3 3_Category Summary by LOB" xfId="32965"/>
    <cellStyle name="Normal 5 20 3 4" xfId="32966"/>
    <cellStyle name="Normal 5 20 3 4 2" xfId="32967"/>
    <cellStyle name="Normal 5 20 3 4_Category Summary by LOB" xfId="32968"/>
    <cellStyle name="Normal 5 20 3 5" xfId="32969"/>
    <cellStyle name="Normal 5 20 3 5 2" xfId="32970"/>
    <cellStyle name="Normal 5 20 3 5_Category Summary by LOB" xfId="32971"/>
    <cellStyle name="Normal 5 20 3 6" xfId="32972"/>
    <cellStyle name="Normal 5 20 3 6 2" xfId="32973"/>
    <cellStyle name="Normal 5 20 3 6_Category Summary by LOB" xfId="32974"/>
    <cellStyle name="Normal 5 20 3 7" xfId="32975"/>
    <cellStyle name="Normal 5 20 3 7 2" xfId="32976"/>
    <cellStyle name="Normal 5 20 3 7_Category Summary by LOB" xfId="32977"/>
    <cellStyle name="Normal 5 20 3 8" xfId="32978"/>
    <cellStyle name="Normal 5 20 3 8 2" xfId="32979"/>
    <cellStyle name="Normal 5 20 3 8_Category Summary by LOB" xfId="32980"/>
    <cellStyle name="Normal 5 20 3 9" xfId="32981"/>
    <cellStyle name="Normal 5 20 3_Category Summary by LOB" xfId="32982"/>
    <cellStyle name="Normal 5 20 4" xfId="32983"/>
    <cellStyle name="Normal 5 20 4 2" xfId="32984"/>
    <cellStyle name="Normal 5 20 4_Category Summary by LOB" xfId="32985"/>
    <cellStyle name="Normal 5 20 5" xfId="32986"/>
    <cellStyle name="Normal 5 20 5 2" xfId="32987"/>
    <cellStyle name="Normal 5 20 5_Category Summary by LOB" xfId="32988"/>
    <cellStyle name="Normal 5 20 6" xfId="32989"/>
    <cellStyle name="Normal 5 20 6 2" xfId="32990"/>
    <cellStyle name="Normal 5 20 6_Category Summary by LOB" xfId="32991"/>
    <cellStyle name="Normal 5 20 7" xfId="32992"/>
    <cellStyle name="Normal 5 20 7 2" xfId="32993"/>
    <cellStyle name="Normal 5 20 7_Category Summary by LOB" xfId="32994"/>
    <cellStyle name="Normal 5 20 8" xfId="32995"/>
    <cellStyle name="Normal 5 20 8 2" xfId="32996"/>
    <cellStyle name="Normal 5 20 8_Category Summary by LOB" xfId="32997"/>
    <cellStyle name="Normal 5 20 9" xfId="32998"/>
    <cellStyle name="Normal 5 20 9 2" xfId="32999"/>
    <cellStyle name="Normal 5 20 9_Category Summary by LOB" xfId="33000"/>
    <cellStyle name="Normal 5 20_Category Summary by LOB" xfId="33001"/>
    <cellStyle name="Normal 5 21" xfId="33002"/>
    <cellStyle name="Normal 5 21 10" xfId="33003"/>
    <cellStyle name="Normal 5 21 10 2" xfId="33004"/>
    <cellStyle name="Normal 5 21 10_Category Summary by LOB" xfId="33005"/>
    <cellStyle name="Normal 5 21 11" xfId="33006"/>
    <cellStyle name="Normal 5 21 2" xfId="33007"/>
    <cellStyle name="Normal 5 21 2 2" xfId="33008"/>
    <cellStyle name="Normal 5 21 2 2 2" xfId="33009"/>
    <cellStyle name="Normal 5 21 2 2_Category Summary by LOB" xfId="33010"/>
    <cellStyle name="Normal 5 21 2 3" xfId="33011"/>
    <cellStyle name="Normal 5 21 2 3 2" xfId="33012"/>
    <cellStyle name="Normal 5 21 2 3_Category Summary by LOB" xfId="33013"/>
    <cellStyle name="Normal 5 21 2 4" xfId="33014"/>
    <cellStyle name="Normal 5 21 2 4 2" xfId="33015"/>
    <cellStyle name="Normal 5 21 2 4_Category Summary by LOB" xfId="33016"/>
    <cellStyle name="Normal 5 21 2 5" xfId="33017"/>
    <cellStyle name="Normal 5 21 2 5 2" xfId="33018"/>
    <cellStyle name="Normal 5 21 2 5_Category Summary by LOB" xfId="33019"/>
    <cellStyle name="Normal 5 21 2 6" xfId="33020"/>
    <cellStyle name="Normal 5 21 2 6 2" xfId="33021"/>
    <cellStyle name="Normal 5 21 2 6_Category Summary by LOB" xfId="33022"/>
    <cellStyle name="Normal 5 21 2 7" xfId="33023"/>
    <cellStyle name="Normal 5 21 2 7 2" xfId="33024"/>
    <cellStyle name="Normal 5 21 2 7_Category Summary by LOB" xfId="33025"/>
    <cellStyle name="Normal 5 21 2 8" xfId="33026"/>
    <cellStyle name="Normal 5 21 2 8 2" xfId="33027"/>
    <cellStyle name="Normal 5 21 2 8_Category Summary by LOB" xfId="33028"/>
    <cellStyle name="Normal 5 21 2 9" xfId="33029"/>
    <cellStyle name="Normal 5 21 2_Category Summary by LOB" xfId="33030"/>
    <cellStyle name="Normal 5 21 3" xfId="33031"/>
    <cellStyle name="Normal 5 21 3 2" xfId="33032"/>
    <cellStyle name="Normal 5 21 3 2 2" xfId="33033"/>
    <cellStyle name="Normal 5 21 3 2_Category Summary by LOB" xfId="33034"/>
    <cellStyle name="Normal 5 21 3 3" xfId="33035"/>
    <cellStyle name="Normal 5 21 3 3 2" xfId="33036"/>
    <cellStyle name="Normal 5 21 3 3_Category Summary by LOB" xfId="33037"/>
    <cellStyle name="Normal 5 21 3 4" xfId="33038"/>
    <cellStyle name="Normal 5 21 3 4 2" xfId="33039"/>
    <cellStyle name="Normal 5 21 3 4_Category Summary by LOB" xfId="33040"/>
    <cellStyle name="Normal 5 21 3 5" xfId="33041"/>
    <cellStyle name="Normal 5 21 3 5 2" xfId="33042"/>
    <cellStyle name="Normal 5 21 3 5_Category Summary by LOB" xfId="33043"/>
    <cellStyle name="Normal 5 21 3 6" xfId="33044"/>
    <cellStyle name="Normal 5 21 3 6 2" xfId="33045"/>
    <cellStyle name="Normal 5 21 3 6_Category Summary by LOB" xfId="33046"/>
    <cellStyle name="Normal 5 21 3 7" xfId="33047"/>
    <cellStyle name="Normal 5 21 3 7 2" xfId="33048"/>
    <cellStyle name="Normal 5 21 3 7_Category Summary by LOB" xfId="33049"/>
    <cellStyle name="Normal 5 21 3 8" xfId="33050"/>
    <cellStyle name="Normal 5 21 3 8 2" xfId="33051"/>
    <cellStyle name="Normal 5 21 3 8_Category Summary by LOB" xfId="33052"/>
    <cellStyle name="Normal 5 21 3 9" xfId="33053"/>
    <cellStyle name="Normal 5 21 3_Category Summary by LOB" xfId="33054"/>
    <cellStyle name="Normal 5 21 4" xfId="33055"/>
    <cellStyle name="Normal 5 21 4 2" xfId="33056"/>
    <cellStyle name="Normal 5 21 4_Category Summary by LOB" xfId="33057"/>
    <cellStyle name="Normal 5 21 5" xfId="33058"/>
    <cellStyle name="Normal 5 21 5 2" xfId="33059"/>
    <cellStyle name="Normal 5 21 5_Category Summary by LOB" xfId="33060"/>
    <cellStyle name="Normal 5 21 6" xfId="33061"/>
    <cellStyle name="Normal 5 21 6 2" xfId="33062"/>
    <cellStyle name="Normal 5 21 6_Category Summary by LOB" xfId="33063"/>
    <cellStyle name="Normal 5 21 7" xfId="33064"/>
    <cellStyle name="Normal 5 21 7 2" xfId="33065"/>
    <cellStyle name="Normal 5 21 7_Category Summary by LOB" xfId="33066"/>
    <cellStyle name="Normal 5 21 8" xfId="33067"/>
    <cellStyle name="Normal 5 21 8 2" xfId="33068"/>
    <cellStyle name="Normal 5 21 8_Category Summary by LOB" xfId="33069"/>
    <cellStyle name="Normal 5 21 9" xfId="33070"/>
    <cellStyle name="Normal 5 21 9 2" xfId="33071"/>
    <cellStyle name="Normal 5 21 9_Category Summary by LOB" xfId="33072"/>
    <cellStyle name="Normal 5 21_Category Summary by LOB" xfId="33073"/>
    <cellStyle name="Normal 5 22" xfId="33074"/>
    <cellStyle name="Normal 5 22 10" xfId="33075"/>
    <cellStyle name="Normal 5 22 10 2" xfId="33076"/>
    <cellStyle name="Normal 5 22 10_Category Summary by LOB" xfId="33077"/>
    <cellStyle name="Normal 5 22 11" xfId="33078"/>
    <cellStyle name="Normal 5 22 2" xfId="33079"/>
    <cellStyle name="Normal 5 22 2 2" xfId="33080"/>
    <cellStyle name="Normal 5 22 2 2 2" xfId="33081"/>
    <cellStyle name="Normal 5 22 2 2_Category Summary by LOB" xfId="33082"/>
    <cellStyle name="Normal 5 22 2 3" xfId="33083"/>
    <cellStyle name="Normal 5 22 2 3 2" xfId="33084"/>
    <cellStyle name="Normal 5 22 2 3_Category Summary by LOB" xfId="33085"/>
    <cellStyle name="Normal 5 22 2 4" xfId="33086"/>
    <cellStyle name="Normal 5 22 2 4 2" xfId="33087"/>
    <cellStyle name="Normal 5 22 2 4_Category Summary by LOB" xfId="33088"/>
    <cellStyle name="Normal 5 22 2 5" xfId="33089"/>
    <cellStyle name="Normal 5 22 2 5 2" xfId="33090"/>
    <cellStyle name="Normal 5 22 2 5_Category Summary by LOB" xfId="33091"/>
    <cellStyle name="Normal 5 22 2 6" xfId="33092"/>
    <cellStyle name="Normal 5 22 2 6 2" xfId="33093"/>
    <cellStyle name="Normal 5 22 2 6_Category Summary by LOB" xfId="33094"/>
    <cellStyle name="Normal 5 22 2 7" xfId="33095"/>
    <cellStyle name="Normal 5 22 2 7 2" xfId="33096"/>
    <cellStyle name="Normal 5 22 2 7_Category Summary by LOB" xfId="33097"/>
    <cellStyle name="Normal 5 22 2 8" xfId="33098"/>
    <cellStyle name="Normal 5 22 2 8 2" xfId="33099"/>
    <cellStyle name="Normal 5 22 2 8_Category Summary by LOB" xfId="33100"/>
    <cellStyle name="Normal 5 22 2 9" xfId="33101"/>
    <cellStyle name="Normal 5 22 2_Category Summary by LOB" xfId="33102"/>
    <cellStyle name="Normal 5 22 3" xfId="33103"/>
    <cellStyle name="Normal 5 22 3 2" xfId="33104"/>
    <cellStyle name="Normal 5 22 3 2 2" xfId="33105"/>
    <cellStyle name="Normal 5 22 3 2_Category Summary by LOB" xfId="33106"/>
    <cellStyle name="Normal 5 22 3 3" xfId="33107"/>
    <cellStyle name="Normal 5 22 3 3 2" xfId="33108"/>
    <cellStyle name="Normal 5 22 3 3_Category Summary by LOB" xfId="33109"/>
    <cellStyle name="Normal 5 22 3 4" xfId="33110"/>
    <cellStyle name="Normal 5 22 3 4 2" xfId="33111"/>
    <cellStyle name="Normal 5 22 3 4_Category Summary by LOB" xfId="33112"/>
    <cellStyle name="Normal 5 22 3 5" xfId="33113"/>
    <cellStyle name="Normal 5 22 3 5 2" xfId="33114"/>
    <cellStyle name="Normal 5 22 3 5_Category Summary by LOB" xfId="33115"/>
    <cellStyle name="Normal 5 22 3 6" xfId="33116"/>
    <cellStyle name="Normal 5 22 3 6 2" xfId="33117"/>
    <cellStyle name="Normal 5 22 3 6_Category Summary by LOB" xfId="33118"/>
    <cellStyle name="Normal 5 22 3 7" xfId="33119"/>
    <cellStyle name="Normal 5 22 3 7 2" xfId="33120"/>
    <cellStyle name="Normal 5 22 3 7_Category Summary by LOB" xfId="33121"/>
    <cellStyle name="Normal 5 22 3 8" xfId="33122"/>
    <cellStyle name="Normal 5 22 3 8 2" xfId="33123"/>
    <cellStyle name="Normal 5 22 3 8_Category Summary by LOB" xfId="33124"/>
    <cellStyle name="Normal 5 22 3 9" xfId="33125"/>
    <cellStyle name="Normal 5 22 3_Category Summary by LOB" xfId="33126"/>
    <cellStyle name="Normal 5 22 4" xfId="33127"/>
    <cellStyle name="Normal 5 22 4 2" xfId="33128"/>
    <cellStyle name="Normal 5 22 4_Category Summary by LOB" xfId="33129"/>
    <cellStyle name="Normal 5 22 5" xfId="33130"/>
    <cellStyle name="Normal 5 22 5 2" xfId="33131"/>
    <cellStyle name="Normal 5 22 5_Category Summary by LOB" xfId="33132"/>
    <cellStyle name="Normal 5 22 6" xfId="33133"/>
    <cellStyle name="Normal 5 22 6 2" xfId="33134"/>
    <cellStyle name="Normal 5 22 6_Category Summary by LOB" xfId="33135"/>
    <cellStyle name="Normal 5 22 7" xfId="33136"/>
    <cellStyle name="Normal 5 22 7 2" xfId="33137"/>
    <cellStyle name="Normal 5 22 7_Category Summary by LOB" xfId="33138"/>
    <cellStyle name="Normal 5 22 8" xfId="33139"/>
    <cellStyle name="Normal 5 22 8 2" xfId="33140"/>
    <cellStyle name="Normal 5 22 8_Category Summary by LOB" xfId="33141"/>
    <cellStyle name="Normal 5 22 9" xfId="33142"/>
    <cellStyle name="Normal 5 22 9 2" xfId="33143"/>
    <cellStyle name="Normal 5 22 9_Category Summary by LOB" xfId="33144"/>
    <cellStyle name="Normal 5 22_Category Summary by LOB" xfId="33145"/>
    <cellStyle name="Normal 5 23" xfId="33146"/>
    <cellStyle name="Normal 5 23 10" xfId="33147"/>
    <cellStyle name="Normal 5 23 10 2" xfId="33148"/>
    <cellStyle name="Normal 5 23 10_Category Summary by LOB" xfId="33149"/>
    <cellStyle name="Normal 5 23 11" xfId="33150"/>
    <cellStyle name="Normal 5 23 2" xfId="33151"/>
    <cellStyle name="Normal 5 23 2 2" xfId="33152"/>
    <cellStyle name="Normal 5 23 2 2 2" xfId="33153"/>
    <cellStyle name="Normal 5 23 2 2_Category Summary by LOB" xfId="33154"/>
    <cellStyle name="Normal 5 23 2 3" xfId="33155"/>
    <cellStyle name="Normal 5 23 2 3 2" xfId="33156"/>
    <cellStyle name="Normal 5 23 2 3_Category Summary by LOB" xfId="33157"/>
    <cellStyle name="Normal 5 23 2 4" xfId="33158"/>
    <cellStyle name="Normal 5 23 2 4 2" xfId="33159"/>
    <cellStyle name="Normal 5 23 2 4_Category Summary by LOB" xfId="33160"/>
    <cellStyle name="Normal 5 23 2 5" xfId="33161"/>
    <cellStyle name="Normal 5 23 2 5 2" xfId="33162"/>
    <cellStyle name="Normal 5 23 2 5_Category Summary by LOB" xfId="33163"/>
    <cellStyle name="Normal 5 23 2 6" xfId="33164"/>
    <cellStyle name="Normal 5 23 2 6 2" xfId="33165"/>
    <cellStyle name="Normal 5 23 2 6_Category Summary by LOB" xfId="33166"/>
    <cellStyle name="Normal 5 23 2 7" xfId="33167"/>
    <cellStyle name="Normal 5 23 2 7 2" xfId="33168"/>
    <cellStyle name="Normal 5 23 2 7_Category Summary by LOB" xfId="33169"/>
    <cellStyle name="Normal 5 23 2 8" xfId="33170"/>
    <cellStyle name="Normal 5 23 2 8 2" xfId="33171"/>
    <cellStyle name="Normal 5 23 2 8_Category Summary by LOB" xfId="33172"/>
    <cellStyle name="Normal 5 23 2 9" xfId="33173"/>
    <cellStyle name="Normal 5 23 2_Category Summary by LOB" xfId="33174"/>
    <cellStyle name="Normal 5 23 3" xfId="33175"/>
    <cellStyle name="Normal 5 23 3 2" xfId="33176"/>
    <cellStyle name="Normal 5 23 3 2 2" xfId="33177"/>
    <cellStyle name="Normal 5 23 3 2_Category Summary by LOB" xfId="33178"/>
    <cellStyle name="Normal 5 23 3 3" xfId="33179"/>
    <cellStyle name="Normal 5 23 3 3 2" xfId="33180"/>
    <cellStyle name="Normal 5 23 3 3_Category Summary by LOB" xfId="33181"/>
    <cellStyle name="Normal 5 23 3 4" xfId="33182"/>
    <cellStyle name="Normal 5 23 3 4 2" xfId="33183"/>
    <cellStyle name="Normal 5 23 3 4_Category Summary by LOB" xfId="33184"/>
    <cellStyle name="Normal 5 23 3 5" xfId="33185"/>
    <cellStyle name="Normal 5 23 3 5 2" xfId="33186"/>
    <cellStyle name="Normal 5 23 3 5_Category Summary by LOB" xfId="33187"/>
    <cellStyle name="Normal 5 23 3 6" xfId="33188"/>
    <cellStyle name="Normal 5 23 3 6 2" xfId="33189"/>
    <cellStyle name="Normal 5 23 3 6_Category Summary by LOB" xfId="33190"/>
    <cellStyle name="Normal 5 23 3 7" xfId="33191"/>
    <cellStyle name="Normal 5 23 3 7 2" xfId="33192"/>
    <cellStyle name="Normal 5 23 3 7_Category Summary by LOB" xfId="33193"/>
    <cellStyle name="Normal 5 23 3 8" xfId="33194"/>
    <cellStyle name="Normal 5 23 3 8 2" xfId="33195"/>
    <cellStyle name="Normal 5 23 3 8_Category Summary by LOB" xfId="33196"/>
    <cellStyle name="Normal 5 23 3 9" xfId="33197"/>
    <cellStyle name="Normal 5 23 3_Category Summary by LOB" xfId="33198"/>
    <cellStyle name="Normal 5 23 4" xfId="33199"/>
    <cellStyle name="Normal 5 23 4 2" xfId="33200"/>
    <cellStyle name="Normal 5 23 4_Category Summary by LOB" xfId="33201"/>
    <cellStyle name="Normal 5 23 5" xfId="33202"/>
    <cellStyle name="Normal 5 23 5 2" xfId="33203"/>
    <cellStyle name="Normal 5 23 5_Category Summary by LOB" xfId="33204"/>
    <cellStyle name="Normal 5 23 6" xfId="33205"/>
    <cellStyle name="Normal 5 23 6 2" xfId="33206"/>
    <cellStyle name="Normal 5 23 6_Category Summary by LOB" xfId="33207"/>
    <cellStyle name="Normal 5 23 7" xfId="33208"/>
    <cellStyle name="Normal 5 23 7 2" xfId="33209"/>
    <cellStyle name="Normal 5 23 7_Category Summary by LOB" xfId="33210"/>
    <cellStyle name="Normal 5 23 8" xfId="33211"/>
    <cellStyle name="Normal 5 23 8 2" xfId="33212"/>
    <cellStyle name="Normal 5 23 8_Category Summary by LOB" xfId="33213"/>
    <cellStyle name="Normal 5 23 9" xfId="33214"/>
    <cellStyle name="Normal 5 23 9 2" xfId="33215"/>
    <cellStyle name="Normal 5 23 9_Category Summary by LOB" xfId="33216"/>
    <cellStyle name="Normal 5 23_Category Summary by LOB" xfId="33217"/>
    <cellStyle name="Normal 5 24" xfId="33218"/>
    <cellStyle name="Normal 5 24 10" xfId="33219"/>
    <cellStyle name="Normal 5 24 10 2" xfId="33220"/>
    <cellStyle name="Normal 5 24 10_Category Summary by LOB" xfId="33221"/>
    <cellStyle name="Normal 5 24 11" xfId="33222"/>
    <cellStyle name="Normal 5 24 2" xfId="33223"/>
    <cellStyle name="Normal 5 24 2 2" xfId="33224"/>
    <cellStyle name="Normal 5 24 2 2 2" xfId="33225"/>
    <cellStyle name="Normal 5 24 2 2_Category Summary by LOB" xfId="33226"/>
    <cellStyle name="Normal 5 24 2 3" xfId="33227"/>
    <cellStyle name="Normal 5 24 2 3 2" xfId="33228"/>
    <cellStyle name="Normal 5 24 2 3_Category Summary by LOB" xfId="33229"/>
    <cellStyle name="Normal 5 24 2 4" xfId="33230"/>
    <cellStyle name="Normal 5 24 2 4 2" xfId="33231"/>
    <cellStyle name="Normal 5 24 2 4_Category Summary by LOB" xfId="33232"/>
    <cellStyle name="Normal 5 24 2 5" xfId="33233"/>
    <cellStyle name="Normal 5 24 2 5 2" xfId="33234"/>
    <cellStyle name="Normal 5 24 2 5_Category Summary by LOB" xfId="33235"/>
    <cellStyle name="Normal 5 24 2 6" xfId="33236"/>
    <cellStyle name="Normal 5 24 2 6 2" xfId="33237"/>
    <cellStyle name="Normal 5 24 2 6_Category Summary by LOB" xfId="33238"/>
    <cellStyle name="Normal 5 24 2 7" xfId="33239"/>
    <cellStyle name="Normal 5 24 2 7 2" xfId="33240"/>
    <cellStyle name="Normal 5 24 2 7_Category Summary by LOB" xfId="33241"/>
    <cellStyle name="Normal 5 24 2 8" xfId="33242"/>
    <cellStyle name="Normal 5 24 2 8 2" xfId="33243"/>
    <cellStyle name="Normal 5 24 2 8_Category Summary by LOB" xfId="33244"/>
    <cellStyle name="Normal 5 24 2 9" xfId="33245"/>
    <cellStyle name="Normal 5 24 2_Category Summary by LOB" xfId="33246"/>
    <cellStyle name="Normal 5 24 3" xfId="33247"/>
    <cellStyle name="Normal 5 24 3 2" xfId="33248"/>
    <cellStyle name="Normal 5 24 3 2 2" xfId="33249"/>
    <cellStyle name="Normal 5 24 3 2_Category Summary by LOB" xfId="33250"/>
    <cellStyle name="Normal 5 24 3 3" xfId="33251"/>
    <cellStyle name="Normal 5 24 3 3 2" xfId="33252"/>
    <cellStyle name="Normal 5 24 3 3_Category Summary by LOB" xfId="33253"/>
    <cellStyle name="Normal 5 24 3 4" xfId="33254"/>
    <cellStyle name="Normal 5 24 3 4 2" xfId="33255"/>
    <cellStyle name="Normal 5 24 3 4_Category Summary by LOB" xfId="33256"/>
    <cellStyle name="Normal 5 24 3 5" xfId="33257"/>
    <cellStyle name="Normal 5 24 3 5 2" xfId="33258"/>
    <cellStyle name="Normal 5 24 3 5_Category Summary by LOB" xfId="33259"/>
    <cellStyle name="Normal 5 24 3 6" xfId="33260"/>
    <cellStyle name="Normal 5 24 3 6 2" xfId="33261"/>
    <cellStyle name="Normal 5 24 3 6_Category Summary by LOB" xfId="33262"/>
    <cellStyle name="Normal 5 24 3 7" xfId="33263"/>
    <cellStyle name="Normal 5 24 3 7 2" xfId="33264"/>
    <cellStyle name="Normal 5 24 3 7_Category Summary by LOB" xfId="33265"/>
    <cellStyle name="Normal 5 24 3 8" xfId="33266"/>
    <cellStyle name="Normal 5 24 3 8 2" xfId="33267"/>
    <cellStyle name="Normal 5 24 3 8_Category Summary by LOB" xfId="33268"/>
    <cellStyle name="Normal 5 24 3 9" xfId="33269"/>
    <cellStyle name="Normal 5 24 3_Category Summary by LOB" xfId="33270"/>
    <cellStyle name="Normal 5 24 4" xfId="33271"/>
    <cellStyle name="Normal 5 24 4 2" xfId="33272"/>
    <cellStyle name="Normal 5 24 4_Category Summary by LOB" xfId="33273"/>
    <cellStyle name="Normal 5 24 5" xfId="33274"/>
    <cellStyle name="Normal 5 24 5 2" xfId="33275"/>
    <cellStyle name="Normal 5 24 5_Category Summary by LOB" xfId="33276"/>
    <cellStyle name="Normal 5 24 6" xfId="33277"/>
    <cellStyle name="Normal 5 24 6 2" xfId="33278"/>
    <cellStyle name="Normal 5 24 6_Category Summary by LOB" xfId="33279"/>
    <cellStyle name="Normal 5 24 7" xfId="33280"/>
    <cellStyle name="Normal 5 24 7 2" xfId="33281"/>
    <cellStyle name="Normal 5 24 7_Category Summary by LOB" xfId="33282"/>
    <cellStyle name="Normal 5 24 8" xfId="33283"/>
    <cellStyle name="Normal 5 24 8 2" xfId="33284"/>
    <cellStyle name="Normal 5 24 8_Category Summary by LOB" xfId="33285"/>
    <cellStyle name="Normal 5 24 9" xfId="33286"/>
    <cellStyle name="Normal 5 24 9 2" xfId="33287"/>
    <cellStyle name="Normal 5 24 9_Category Summary by LOB" xfId="33288"/>
    <cellStyle name="Normal 5 24_Category Summary by LOB" xfId="33289"/>
    <cellStyle name="Normal 5 25" xfId="33290"/>
    <cellStyle name="Normal 5 25 10" xfId="33291"/>
    <cellStyle name="Normal 5 25 10 2" xfId="33292"/>
    <cellStyle name="Normal 5 25 10_Category Summary by LOB" xfId="33293"/>
    <cellStyle name="Normal 5 25 11" xfId="33294"/>
    <cellStyle name="Normal 5 25 2" xfId="33295"/>
    <cellStyle name="Normal 5 25 2 2" xfId="33296"/>
    <cellStyle name="Normal 5 25 2 2 2" xfId="33297"/>
    <cellStyle name="Normal 5 25 2 2_Category Summary by LOB" xfId="33298"/>
    <cellStyle name="Normal 5 25 2 3" xfId="33299"/>
    <cellStyle name="Normal 5 25 2 3 2" xfId="33300"/>
    <cellStyle name="Normal 5 25 2 3_Category Summary by LOB" xfId="33301"/>
    <cellStyle name="Normal 5 25 2 4" xfId="33302"/>
    <cellStyle name="Normal 5 25 2 4 2" xfId="33303"/>
    <cellStyle name="Normal 5 25 2 4_Category Summary by LOB" xfId="33304"/>
    <cellStyle name="Normal 5 25 2 5" xfId="33305"/>
    <cellStyle name="Normal 5 25 2 5 2" xfId="33306"/>
    <cellStyle name="Normal 5 25 2 5_Category Summary by LOB" xfId="33307"/>
    <cellStyle name="Normal 5 25 2 6" xfId="33308"/>
    <cellStyle name="Normal 5 25 2 6 2" xfId="33309"/>
    <cellStyle name="Normal 5 25 2 6_Category Summary by LOB" xfId="33310"/>
    <cellStyle name="Normal 5 25 2 7" xfId="33311"/>
    <cellStyle name="Normal 5 25 2 7 2" xfId="33312"/>
    <cellStyle name="Normal 5 25 2 7_Category Summary by LOB" xfId="33313"/>
    <cellStyle name="Normal 5 25 2 8" xfId="33314"/>
    <cellStyle name="Normal 5 25 2 8 2" xfId="33315"/>
    <cellStyle name="Normal 5 25 2 8_Category Summary by LOB" xfId="33316"/>
    <cellStyle name="Normal 5 25 2 9" xfId="33317"/>
    <cellStyle name="Normal 5 25 2_Category Summary by LOB" xfId="33318"/>
    <cellStyle name="Normal 5 25 3" xfId="33319"/>
    <cellStyle name="Normal 5 25 3 2" xfId="33320"/>
    <cellStyle name="Normal 5 25 3 2 2" xfId="33321"/>
    <cellStyle name="Normal 5 25 3 2_Category Summary by LOB" xfId="33322"/>
    <cellStyle name="Normal 5 25 3 3" xfId="33323"/>
    <cellStyle name="Normal 5 25 3 3 2" xfId="33324"/>
    <cellStyle name="Normal 5 25 3 3_Category Summary by LOB" xfId="33325"/>
    <cellStyle name="Normal 5 25 3 4" xfId="33326"/>
    <cellStyle name="Normal 5 25 3 4 2" xfId="33327"/>
    <cellStyle name="Normal 5 25 3 4_Category Summary by LOB" xfId="33328"/>
    <cellStyle name="Normal 5 25 3 5" xfId="33329"/>
    <cellStyle name="Normal 5 25 3 5 2" xfId="33330"/>
    <cellStyle name="Normal 5 25 3 5_Category Summary by LOB" xfId="33331"/>
    <cellStyle name="Normal 5 25 3 6" xfId="33332"/>
    <cellStyle name="Normal 5 25 3 6 2" xfId="33333"/>
    <cellStyle name="Normal 5 25 3 6_Category Summary by LOB" xfId="33334"/>
    <cellStyle name="Normal 5 25 3 7" xfId="33335"/>
    <cellStyle name="Normal 5 25 3 7 2" xfId="33336"/>
    <cellStyle name="Normal 5 25 3 7_Category Summary by LOB" xfId="33337"/>
    <cellStyle name="Normal 5 25 3 8" xfId="33338"/>
    <cellStyle name="Normal 5 25 3 8 2" xfId="33339"/>
    <cellStyle name="Normal 5 25 3 8_Category Summary by LOB" xfId="33340"/>
    <cellStyle name="Normal 5 25 3 9" xfId="33341"/>
    <cellStyle name="Normal 5 25 3_Category Summary by LOB" xfId="33342"/>
    <cellStyle name="Normal 5 25 4" xfId="33343"/>
    <cellStyle name="Normal 5 25 4 2" xfId="33344"/>
    <cellStyle name="Normal 5 25 4_Category Summary by LOB" xfId="33345"/>
    <cellStyle name="Normal 5 25 5" xfId="33346"/>
    <cellStyle name="Normal 5 25 5 2" xfId="33347"/>
    <cellStyle name="Normal 5 25 5_Category Summary by LOB" xfId="33348"/>
    <cellStyle name="Normal 5 25 6" xfId="33349"/>
    <cellStyle name="Normal 5 25 6 2" xfId="33350"/>
    <cellStyle name="Normal 5 25 6_Category Summary by LOB" xfId="33351"/>
    <cellStyle name="Normal 5 25 7" xfId="33352"/>
    <cellStyle name="Normal 5 25 7 2" xfId="33353"/>
    <cellStyle name="Normal 5 25 7_Category Summary by LOB" xfId="33354"/>
    <cellStyle name="Normal 5 25 8" xfId="33355"/>
    <cellStyle name="Normal 5 25 8 2" xfId="33356"/>
    <cellStyle name="Normal 5 25 8_Category Summary by LOB" xfId="33357"/>
    <cellStyle name="Normal 5 25 9" xfId="33358"/>
    <cellStyle name="Normal 5 25 9 2" xfId="33359"/>
    <cellStyle name="Normal 5 25 9_Category Summary by LOB" xfId="33360"/>
    <cellStyle name="Normal 5 25_Category Summary by LOB" xfId="33361"/>
    <cellStyle name="Normal 5 26" xfId="33362"/>
    <cellStyle name="Normal 5 26 2" xfId="33363"/>
    <cellStyle name="Normal 5 26 2 2" xfId="33364"/>
    <cellStyle name="Normal 5 26 2_Category Summary by LOB" xfId="33365"/>
    <cellStyle name="Normal 5 26 3" xfId="33366"/>
    <cellStyle name="Normal 5 26 3 2" xfId="33367"/>
    <cellStyle name="Normal 5 26 3_Category Summary by LOB" xfId="33368"/>
    <cellStyle name="Normal 5 26 4" xfId="33369"/>
    <cellStyle name="Normal 5 26 4 2" xfId="33370"/>
    <cellStyle name="Normal 5 26 4_Category Summary by LOB" xfId="33371"/>
    <cellStyle name="Normal 5 26 5" xfId="33372"/>
    <cellStyle name="Normal 5 26 5 2" xfId="33373"/>
    <cellStyle name="Normal 5 26 5_Category Summary by LOB" xfId="33374"/>
    <cellStyle name="Normal 5 26 6" xfId="33375"/>
    <cellStyle name="Normal 5 26 6 2" xfId="33376"/>
    <cellStyle name="Normal 5 26 6_Category Summary by LOB" xfId="33377"/>
    <cellStyle name="Normal 5 26 7" xfId="33378"/>
    <cellStyle name="Normal 5 26 7 2" xfId="33379"/>
    <cellStyle name="Normal 5 26 7_Category Summary by LOB" xfId="33380"/>
    <cellStyle name="Normal 5 26 8" xfId="33381"/>
    <cellStyle name="Normal 5 26 8 2" xfId="33382"/>
    <cellStyle name="Normal 5 26 8_Category Summary by LOB" xfId="33383"/>
    <cellStyle name="Normal 5 26 9" xfId="33384"/>
    <cellStyle name="Normal 5 26_Category Summary by LOB" xfId="33385"/>
    <cellStyle name="Normal 5 27" xfId="33386"/>
    <cellStyle name="Normal 5 27 2" xfId="33387"/>
    <cellStyle name="Normal 5 27 2 2" xfId="33388"/>
    <cellStyle name="Normal 5 27 2_Category Summary by LOB" xfId="33389"/>
    <cellStyle name="Normal 5 27 3" xfId="33390"/>
    <cellStyle name="Normal 5 27 3 2" xfId="33391"/>
    <cellStyle name="Normal 5 27 3_Category Summary by LOB" xfId="33392"/>
    <cellStyle name="Normal 5 27 4" xfId="33393"/>
    <cellStyle name="Normal 5 27 4 2" xfId="33394"/>
    <cellStyle name="Normal 5 27 4_Category Summary by LOB" xfId="33395"/>
    <cellStyle name="Normal 5 27 5" xfId="33396"/>
    <cellStyle name="Normal 5 27 5 2" xfId="33397"/>
    <cellStyle name="Normal 5 27 5_Category Summary by LOB" xfId="33398"/>
    <cellStyle name="Normal 5 27 6" xfId="33399"/>
    <cellStyle name="Normal 5 27 6 2" xfId="33400"/>
    <cellStyle name="Normal 5 27 6_Category Summary by LOB" xfId="33401"/>
    <cellStyle name="Normal 5 27 7" xfId="33402"/>
    <cellStyle name="Normal 5 27 7 2" xfId="33403"/>
    <cellStyle name="Normal 5 27 7_Category Summary by LOB" xfId="33404"/>
    <cellStyle name="Normal 5 27 8" xfId="33405"/>
    <cellStyle name="Normal 5 27 8 2" xfId="33406"/>
    <cellStyle name="Normal 5 27 8_Category Summary by LOB" xfId="33407"/>
    <cellStyle name="Normal 5 27 9" xfId="33408"/>
    <cellStyle name="Normal 5 27_Category Summary by LOB" xfId="33409"/>
    <cellStyle name="Normal 5 28" xfId="33410"/>
    <cellStyle name="Normal 5 28 2" xfId="33411"/>
    <cellStyle name="Normal 5 28 2 2" xfId="33412"/>
    <cellStyle name="Normal 5 28 2_Category Summary by LOB" xfId="33413"/>
    <cellStyle name="Normal 5 28 3" xfId="33414"/>
    <cellStyle name="Normal 5 28 3 2" xfId="33415"/>
    <cellStyle name="Normal 5 28 3_Category Summary by LOB" xfId="33416"/>
    <cellStyle name="Normal 5 28 4" xfId="33417"/>
    <cellStyle name="Normal 5 28 4 2" xfId="33418"/>
    <cellStyle name="Normal 5 28 4_Category Summary by LOB" xfId="33419"/>
    <cellStyle name="Normal 5 28 5" xfId="33420"/>
    <cellStyle name="Normal 5 28 5 2" xfId="33421"/>
    <cellStyle name="Normal 5 28 5_Category Summary by LOB" xfId="33422"/>
    <cellStyle name="Normal 5 28 6" xfId="33423"/>
    <cellStyle name="Normal 5 28 6 2" xfId="33424"/>
    <cellStyle name="Normal 5 28 6_Category Summary by LOB" xfId="33425"/>
    <cellStyle name="Normal 5 28 7" xfId="33426"/>
    <cellStyle name="Normal 5 28 7 2" xfId="33427"/>
    <cellStyle name="Normal 5 28 7_Category Summary by LOB" xfId="33428"/>
    <cellStyle name="Normal 5 28 8" xfId="33429"/>
    <cellStyle name="Normal 5 28 8 2" xfId="33430"/>
    <cellStyle name="Normal 5 28 8_Category Summary by LOB" xfId="33431"/>
    <cellStyle name="Normal 5 28 9" xfId="33432"/>
    <cellStyle name="Normal 5 28_Category Summary by LOB" xfId="33433"/>
    <cellStyle name="Normal 5 29" xfId="33434"/>
    <cellStyle name="Normal 5 29 2" xfId="33435"/>
    <cellStyle name="Normal 5 29 2 2" xfId="33436"/>
    <cellStyle name="Normal 5 29 2_Category Summary by LOB" xfId="33437"/>
    <cellStyle name="Normal 5 29 3" xfId="33438"/>
    <cellStyle name="Normal 5 29 3 2" xfId="33439"/>
    <cellStyle name="Normal 5 29 3_Category Summary by LOB" xfId="33440"/>
    <cellStyle name="Normal 5 29 4" xfId="33441"/>
    <cellStyle name="Normal 5 29 4 2" xfId="33442"/>
    <cellStyle name="Normal 5 29 4_Category Summary by LOB" xfId="33443"/>
    <cellStyle name="Normal 5 29 5" xfId="33444"/>
    <cellStyle name="Normal 5 29 5 2" xfId="33445"/>
    <cellStyle name="Normal 5 29 5_Category Summary by LOB" xfId="33446"/>
    <cellStyle name="Normal 5 29 6" xfId="33447"/>
    <cellStyle name="Normal 5 29 6 2" xfId="33448"/>
    <cellStyle name="Normal 5 29 6_Category Summary by LOB" xfId="33449"/>
    <cellStyle name="Normal 5 29 7" xfId="33450"/>
    <cellStyle name="Normal 5 29 7 2" xfId="33451"/>
    <cellStyle name="Normal 5 29 7_Category Summary by LOB" xfId="33452"/>
    <cellStyle name="Normal 5 29 8" xfId="33453"/>
    <cellStyle name="Normal 5 29 8 2" xfId="33454"/>
    <cellStyle name="Normal 5 29 8_Category Summary by LOB" xfId="33455"/>
    <cellStyle name="Normal 5 29 9" xfId="33456"/>
    <cellStyle name="Normal 5 29_Category Summary by LOB" xfId="33457"/>
    <cellStyle name="Normal 5 3" xfId="33458"/>
    <cellStyle name="Normal 5 3 10" xfId="33459"/>
    <cellStyle name="Normal 5 3 10 10" xfId="33460"/>
    <cellStyle name="Normal 5 3 10 10 2" xfId="33461"/>
    <cellStyle name="Normal 5 3 10 10_Category Summary by LOB" xfId="33462"/>
    <cellStyle name="Normal 5 3 10 11" xfId="33463"/>
    <cellStyle name="Normal 5 3 10 2" xfId="33464"/>
    <cellStyle name="Normal 5 3 10 2 2" xfId="33465"/>
    <cellStyle name="Normal 5 3 10 2 2 2" xfId="33466"/>
    <cellStyle name="Normal 5 3 10 2 2_Category Summary by LOB" xfId="33467"/>
    <cellStyle name="Normal 5 3 10 2 3" xfId="33468"/>
    <cellStyle name="Normal 5 3 10 2 3 2" xfId="33469"/>
    <cellStyle name="Normal 5 3 10 2 3_Category Summary by LOB" xfId="33470"/>
    <cellStyle name="Normal 5 3 10 2 4" xfId="33471"/>
    <cellStyle name="Normal 5 3 10 2 4 2" xfId="33472"/>
    <cellStyle name="Normal 5 3 10 2 4_Category Summary by LOB" xfId="33473"/>
    <cellStyle name="Normal 5 3 10 2 5" xfId="33474"/>
    <cellStyle name="Normal 5 3 10 2 5 2" xfId="33475"/>
    <cellStyle name="Normal 5 3 10 2 5_Category Summary by LOB" xfId="33476"/>
    <cellStyle name="Normal 5 3 10 2 6" xfId="33477"/>
    <cellStyle name="Normal 5 3 10 2 6 2" xfId="33478"/>
    <cellStyle name="Normal 5 3 10 2 6_Category Summary by LOB" xfId="33479"/>
    <cellStyle name="Normal 5 3 10 2 7" xfId="33480"/>
    <cellStyle name="Normal 5 3 10 2 7 2" xfId="33481"/>
    <cellStyle name="Normal 5 3 10 2 7_Category Summary by LOB" xfId="33482"/>
    <cellStyle name="Normal 5 3 10 2 8" xfId="33483"/>
    <cellStyle name="Normal 5 3 10 2 8 2" xfId="33484"/>
    <cellStyle name="Normal 5 3 10 2 8_Category Summary by LOB" xfId="33485"/>
    <cellStyle name="Normal 5 3 10 2 9" xfId="33486"/>
    <cellStyle name="Normal 5 3 10 2_Category Summary by LOB" xfId="33487"/>
    <cellStyle name="Normal 5 3 10 3" xfId="33488"/>
    <cellStyle name="Normal 5 3 10 3 2" xfId="33489"/>
    <cellStyle name="Normal 5 3 10 3 2 2" xfId="33490"/>
    <cellStyle name="Normal 5 3 10 3 2_Category Summary by LOB" xfId="33491"/>
    <cellStyle name="Normal 5 3 10 3 3" xfId="33492"/>
    <cellStyle name="Normal 5 3 10 3 3 2" xfId="33493"/>
    <cellStyle name="Normal 5 3 10 3 3_Category Summary by LOB" xfId="33494"/>
    <cellStyle name="Normal 5 3 10 3 4" xfId="33495"/>
    <cellStyle name="Normal 5 3 10 3 4 2" xfId="33496"/>
    <cellStyle name="Normal 5 3 10 3 4_Category Summary by LOB" xfId="33497"/>
    <cellStyle name="Normal 5 3 10 3 5" xfId="33498"/>
    <cellStyle name="Normal 5 3 10 3 5 2" xfId="33499"/>
    <cellStyle name="Normal 5 3 10 3 5_Category Summary by LOB" xfId="33500"/>
    <cellStyle name="Normal 5 3 10 3 6" xfId="33501"/>
    <cellStyle name="Normal 5 3 10 3 6 2" xfId="33502"/>
    <cellStyle name="Normal 5 3 10 3 6_Category Summary by LOB" xfId="33503"/>
    <cellStyle name="Normal 5 3 10 3 7" xfId="33504"/>
    <cellStyle name="Normal 5 3 10 3 7 2" xfId="33505"/>
    <cellStyle name="Normal 5 3 10 3 7_Category Summary by LOB" xfId="33506"/>
    <cellStyle name="Normal 5 3 10 3 8" xfId="33507"/>
    <cellStyle name="Normal 5 3 10 3 8 2" xfId="33508"/>
    <cellStyle name="Normal 5 3 10 3 8_Category Summary by LOB" xfId="33509"/>
    <cellStyle name="Normal 5 3 10 3 9" xfId="33510"/>
    <cellStyle name="Normal 5 3 10 3_Category Summary by LOB" xfId="33511"/>
    <cellStyle name="Normal 5 3 10 4" xfId="33512"/>
    <cellStyle name="Normal 5 3 10 4 2" xfId="33513"/>
    <cellStyle name="Normal 5 3 10 4_Category Summary by LOB" xfId="33514"/>
    <cellStyle name="Normal 5 3 10 5" xfId="33515"/>
    <cellStyle name="Normal 5 3 10 5 2" xfId="33516"/>
    <cellStyle name="Normal 5 3 10 5_Category Summary by LOB" xfId="33517"/>
    <cellStyle name="Normal 5 3 10 6" xfId="33518"/>
    <cellStyle name="Normal 5 3 10 6 2" xfId="33519"/>
    <cellStyle name="Normal 5 3 10 6_Category Summary by LOB" xfId="33520"/>
    <cellStyle name="Normal 5 3 10 7" xfId="33521"/>
    <cellStyle name="Normal 5 3 10 7 2" xfId="33522"/>
    <cellStyle name="Normal 5 3 10 7_Category Summary by LOB" xfId="33523"/>
    <cellStyle name="Normal 5 3 10 8" xfId="33524"/>
    <cellStyle name="Normal 5 3 10 8 2" xfId="33525"/>
    <cellStyle name="Normal 5 3 10 8_Category Summary by LOB" xfId="33526"/>
    <cellStyle name="Normal 5 3 10 9" xfId="33527"/>
    <cellStyle name="Normal 5 3 10 9 2" xfId="33528"/>
    <cellStyle name="Normal 5 3 10 9_Category Summary by LOB" xfId="33529"/>
    <cellStyle name="Normal 5 3 10_Category Summary by LOB" xfId="33530"/>
    <cellStyle name="Normal 5 3 11" xfId="33531"/>
    <cellStyle name="Normal 5 3 11 10" xfId="33532"/>
    <cellStyle name="Normal 5 3 11 10 2" xfId="33533"/>
    <cellStyle name="Normal 5 3 11 10_Category Summary by LOB" xfId="33534"/>
    <cellStyle name="Normal 5 3 11 11" xfId="33535"/>
    <cellStyle name="Normal 5 3 11 2" xfId="33536"/>
    <cellStyle name="Normal 5 3 11 2 2" xfId="33537"/>
    <cellStyle name="Normal 5 3 11 2 2 2" xfId="33538"/>
    <cellStyle name="Normal 5 3 11 2 2_Category Summary by LOB" xfId="33539"/>
    <cellStyle name="Normal 5 3 11 2 3" xfId="33540"/>
    <cellStyle name="Normal 5 3 11 2 3 2" xfId="33541"/>
    <cellStyle name="Normal 5 3 11 2 3_Category Summary by LOB" xfId="33542"/>
    <cellStyle name="Normal 5 3 11 2 4" xfId="33543"/>
    <cellStyle name="Normal 5 3 11 2 4 2" xfId="33544"/>
    <cellStyle name="Normal 5 3 11 2 4_Category Summary by LOB" xfId="33545"/>
    <cellStyle name="Normal 5 3 11 2 5" xfId="33546"/>
    <cellStyle name="Normal 5 3 11 2 5 2" xfId="33547"/>
    <cellStyle name="Normal 5 3 11 2 5_Category Summary by LOB" xfId="33548"/>
    <cellStyle name="Normal 5 3 11 2 6" xfId="33549"/>
    <cellStyle name="Normal 5 3 11 2 6 2" xfId="33550"/>
    <cellStyle name="Normal 5 3 11 2 6_Category Summary by LOB" xfId="33551"/>
    <cellStyle name="Normal 5 3 11 2 7" xfId="33552"/>
    <cellStyle name="Normal 5 3 11 2 7 2" xfId="33553"/>
    <cellStyle name="Normal 5 3 11 2 7_Category Summary by LOB" xfId="33554"/>
    <cellStyle name="Normal 5 3 11 2 8" xfId="33555"/>
    <cellStyle name="Normal 5 3 11 2 8 2" xfId="33556"/>
    <cellStyle name="Normal 5 3 11 2 8_Category Summary by LOB" xfId="33557"/>
    <cellStyle name="Normal 5 3 11 2 9" xfId="33558"/>
    <cellStyle name="Normal 5 3 11 2_Category Summary by LOB" xfId="33559"/>
    <cellStyle name="Normal 5 3 11 3" xfId="33560"/>
    <cellStyle name="Normal 5 3 11 3 2" xfId="33561"/>
    <cellStyle name="Normal 5 3 11 3 2 2" xfId="33562"/>
    <cellStyle name="Normal 5 3 11 3 2_Category Summary by LOB" xfId="33563"/>
    <cellStyle name="Normal 5 3 11 3 3" xfId="33564"/>
    <cellStyle name="Normal 5 3 11 3 3 2" xfId="33565"/>
    <cellStyle name="Normal 5 3 11 3 3_Category Summary by LOB" xfId="33566"/>
    <cellStyle name="Normal 5 3 11 3 4" xfId="33567"/>
    <cellStyle name="Normal 5 3 11 3 4 2" xfId="33568"/>
    <cellStyle name="Normal 5 3 11 3 4_Category Summary by LOB" xfId="33569"/>
    <cellStyle name="Normal 5 3 11 3 5" xfId="33570"/>
    <cellStyle name="Normal 5 3 11 3 5 2" xfId="33571"/>
    <cellStyle name="Normal 5 3 11 3 5_Category Summary by LOB" xfId="33572"/>
    <cellStyle name="Normal 5 3 11 3 6" xfId="33573"/>
    <cellStyle name="Normal 5 3 11 3 6 2" xfId="33574"/>
    <cellStyle name="Normal 5 3 11 3 6_Category Summary by LOB" xfId="33575"/>
    <cellStyle name="Normal 5 3 11 3 7" xfId="33576"/>
    <cellStyle name="Normal 5 3 11 3 7 2" xfId="33577"/>
    <cellStyle name="Normal 5 3 11 3 7_Category Summary by LOB" xfId="33578"/>
    <cellStyle name="Normal 5 3 11 3 8" xfId="33579"/>
    <cellStyle name="Normal 5 3 11 3 8 2" xfId="33580"/>
    <cellStyle name="Normal 5 3 11 3 8_Category Summary by LOB" xfId="33581"/>
    <cellStyle name="Normal 5 3 11 3 9" xfId="33582"/>
    <cellStyle name="Normal 5 3 11 3_Category Summary by LOB" xfId="33583"/>
    <cellStyle name="Normal 5 3 11 4" xfId="33584"/>
    <cellStyle name="Normal 5 3 11 4 2" xfId="33585"/>
    <cellStyle name="Normal 5 3 11 4_Category Summary by LOB" xfId="33586"/>
    <cellStyle name="Normal 5 3 11 5" xfId="33587"/>
    <cellStyle name="Normal 5 3 11 5 2" xfId="33588"/>
    <cellStyle name="Normal 5 3 11 5_Category Summary by LOB" xfId="33589"/>
    <cellStyle name="Normal 5 3 11 6" xfId="33590"/>
    <cellStyle name="Normal 5 3 11 6 2" xfId="33591"/>
    <cellStyle name="Normal 5 3 11 6_Category Summary by LOB" xfId="33592"/>
    <cellStyle name="Normal 5 3 11 7" xfId="33593"/>
    <cellStyle name="Normal 5 3 11 7 2" xfId="33594"/>
    <cellStyle name="Normal 5 3 11 7_Category Summary by LOB" xfId="33595"/>
    <cellStyle name="Normal 5 3 11 8" xfId="33596"/>
    <cellStyle name="Normal 5 3 11 8 2" xfId="33597"/>
    <cellStyle name="Normal 5 3 11 8_Category Summary by LOB" xfId="33598"/>
    <cellStyle name="Normal 5 3 11 9" xfId="33599"/>
    <cellStyle name="Normal 5 3 11 9 2" xfId="33600"/>
    <cellStyle name="Normal 5 3 11 9_Category Summary by LOB" xfId="33601"/>
    <cellStyle name="Normal 5 3 11_Category Summary by LOB" xfId="33602"/>
    <cellStyle name="Normal 5 3 12" xfId="33603"/>
    <cellStyle name="Normal 5 3 12 10" xfId="33604"/>
    <cellStyle name="Normal 5 3 12 10 2" xfId="33605"/>
    <cellStyle name="Normal 5 3 12 10_Category Summary by LOB" xfId="33606"/>
    <cellStyle name="Normal 5 3 12 11" xfId="33607"/>
    <cellStyle name="Normal 5 3 12 2" xfId="33608"/>
    <cellStyle name="Normal 5 3 12 2 2" xfId="33609"/>
    <cellStyle name="Normal 5 3 12 2 2 2" xfId="33610"/>
    <cellStyle name="Normal 5 3 12 2 2_Category Summary by LOB" xfId="33611"/>
    <cellStyle name="Normal 5 3 12 2 3" xfId="33612"/>
    <cellStyle name="Normal 5 3 12 2 3 2" xfId="33613"/>
    <cellStyle name="Normal 5 3 12 2 3_Category Summary by LOB" xfId="33614"/>
    <cellStyle name="Normal 5 3 12 2 4" xfId="33615"/>
    <cellStyle name="Normal 5 3 12 2 4 2" xfId="33616"/>
    <cellStyle name="Normal 5 3 12 2 4_Category Summary by LOB" xfId="33617"/>
    <cellStyle name="Normal 5 3 12 2 5" xfId="33618"/>
    <cellStyle name="Normal 5 3 12 2 5 2" xfId="33619"/>
    <cellStyle name="Normal 5 3 12 2 5_Category Summary by LOB" xfId="33620"/>
    <cellStyle name="Normal 5 3 12 2 6" xfId="33621"/>
    <cellStyle name="Normal 5 3 12 2 6 2" xfId="33622"/>
    <cellStyle name="Normal 5 3 12 2 6_Category Summary by LOB" xfId="33623"/>
    <cellStyle name="Normal 5 3 12 2 7" xfId="33624"/>
    <cellStyle name="Normal 5 3 12 2 7 2" xfId="33625"/>
    <cellStyle name="Normal 5 3 12 2 7_Category Summary by LOB" xfId="33626"/>
    <cellStyle name="Normal 5 3 12 2 8" xfId="33627"/>
    <cellStyle name="Normal 5 3 12 2 8 2" xfId="33628"/>
    <cellStyle name="Normal 5 3 12 2 8_Category Summary by LOB" xfId="33629"/>
    <cellStyle name="Normal 5 3 12 2 9" xfId="33630"/>
    <cellStyle name="Normal 5 3 12 2_Category Summary by LOB" xfId="33631"/>
    <cellStyle name="Normal 5 3 12 3" xfId="33632"/>
    <cellStyle name="Normal 5 3 12 3 2" xfId="33633"/>
    <cellStyle name="Normal 5 3 12 3 2 2" xfId="33634"/>
    <cellStyle name="Normal 5 3 12 3 2_Category Summary by LOB" xfId="33635"/>
    <cellStyle name="Normal 5 3 12 3 3" xfId="33636"/>
    <cellStyle name="Normal 5 3 12 3 3 2" xfId="33637"/>
    <cellStyle name="Normal 5 3 12 3 3_Category Summary by LOB" xfId="33638"/>
    <cellStyle name="Normal 5 3 12 3 4" xfId="33639"/>
    <cellStyle name="Normal 5 3 12 3 4 2" xfId="33640"/>
    <cellStyle name="Normal 5 3 12 3 4_Category Summary by LOB" xfId="33641"/>
    <cellStyle name="Normal 5 3 12 3 5" xfId="33642"/>
    <cellStyle name="Normal 5 3 12 3 5 2" xfId="33643"/>
    <cellStyle name="Normal 5 3 12 3 5_Category Summary by LOB" xfId="33644"/>
    <cellStyle name="Normal 5 3 12 3 6" xfId="33645"/>
    <cellStyle name="Normal 5 3 12 3 6 2" xfId="33646"/>
    <cellStyle name="Normal 5 3 12 3 6_Category Summary by LOB" xfId="33647"/>
    <cellStyle name="Normal 5 3 12 3 7" xfId="33648"/>
    <cellStyle name="Normal 5 3 12 3 7 2" xfId="33649"/>
    <cellStyle name="Normal 5 3 12 3 7_Category Summary by LOB" xfId="33650"/>
    <cellStyle name="Normal 5 3 12 3 8" xfId="33651"/>
    <cellStyle name="Normal 5 3 12 3 8 2" xfId="33652"/>
    <cellStyle name="Normal 5 3 12 3 8_Category Summary by LOB" xfId="33653"/>
    <cellStyle name="Normal 5 3 12 3 9" xfId="33654"/>
    <cellStyle name="Normal 5 3 12 3_Category Summary by LOB" xfId="33655"/>
    <cellStyle name="Normal 5 3 12 4" xfId="33656"/>
    <cellStyle name="Normal 5 3 12 4 2" xfId="33657"/>
    <cellStyle name="Normal 5 3 12 4_Category Summary by LOB" xfId="33658"/>
    <cellStyle name="Normal 5 3 12 5" xfId="33659"/>
    <cellStyle name="Normal 5 3 12 5 2" xfId="33660"/>
    <cellStyle name="Normal 5 3 12 5_Category Summary by LOB" xfId="33661"/>
    <cellStyle name="Normal 5 3 12 6" xfId="33662"/>
    <cellStyle name="Normal 5 3 12 6 2" xfId="33663"/>
    <cellStyle name="Normal 5 3 12 6_Category Summary by LOB" xfId="33664"/>
    <cellStyle name="Normal 5 3 12 7" xfId="33665"/>
    <cellStyle name="Normal 5 3 12 7 2" xfId="33666"/>
    <cellStyle name="Normal 5 3 12 7_Category Summary by LOB" xfId="33667"/>
    <cellStyle name="Normal 5 3 12 8" xfId="33668"/>
    <cellStyle name="Normal 5 3 12 8 2" xfId="33669"/>
    <cellStyle name="Normal 5 3 12 8_Category Summary by LOB" xfId="33670"/>
    <cellStyle name="Normal 5 3 12 9" xfId="33671"/>
    <cellStyle name="Normal 5 3 12 9 2" xfId="33672"/>
    <cellStyle name="Normal 5 3 12 9_Category Summary by LOB" xfId="33673"/>
    <cellStyle name="Normal 5 3 12_Category Summary by LOB" xfId="33674"/>
    <cellStyle name="Normal 5 3 13" xfId="33675"/>
    <cellStyle name="Normal 5 3 13 10" xfId="33676"/>
    <cellStyle name="Normal 5 3 13 10 2" xfId="33677"/>
    <cellStyle name="Normal 5 3 13 10_Category Summary by LOB" xfId="33678"/>
    <cellStyle name="Normal 5 3 13 11" xfId="33679"/>
    <cellStyle name="Normal 5 3 13 2" xfId="33680"/>
    <cellStyle name="Normal 5 3 13 2 2" xfId="33681"/>
    <cellStyle name="Normal 5 3 13 2 2 2" xfId="33682"/>
    <cellStyle name="Normal 5 3 13 2 2_Category Summary by LOB" xfId="33683"/>
    <cellStyle name="Normal 5 3 13 2 3" xfId="33684"/>
    <cellStyle name="Normal 5 3 13 2 3 2" xfId="33685"/>
    <cellStyle name="Normal 5 3 13 2 3_Category Summary by LOB" xfId="33686"/>
    <cellStyle name="Normal 5 3 13 2 4" xfId="33687"/>
    <cellStyle name="Normal 5 3 13 2 4 2" xfId="33688"/>
    <cellStyle name="Normal 5 3 13 2 4_Category Summary by LOB" xfId="33689"/>
    <cellStyle name="Normal 5 3 13 2 5" xfId="33690"/>
    <cellStyle name="Normal 5 3 13 2 5 2" xfId="33691"/>
    <cellStyle name="Normal 5 3 13 2 5_Category Summary by LOB" xfId="33692"/>
    <cellStyle name="Normal 5 3 13 2 6" xfId="33693"/>
    <cellStyle name="Normal 5 3 13 2 6 2" xfId="33694"/>
    <cellStyle name="Normal 5 3 13 2 6_Category Summary by LOB" xfId="33695"/>
    <cellStyle name="Normal 5 3 13 2 7" xfId="33696"/>
    <cellStyle name="Normal 5 3 13 2 7 2" xfId="33697"/>
    <cellStyle name="Normal 5 3 13 2 7_Category Summary by LOB" xfId="33698"/>
    <cellStyle name="Normal 5 3 13 2 8" xfId="33699"/>
    <cellStyle name="Normal 5 3 13 2 8 2" xfId="33700"/>
    <cellStyle name="Normal 5 3 13 2 8_Category Summary by LOB" xfId="33701"/>
    <cellStyle name="Normal 5 3 13 2 9" xfId="33702"/>
    <cellStyle name="Normal 5 3 13 2_Category Summary by LOB" xfId="33703"/>
    <cellStyle name="Normal 5 3 13 3" xfId="33704"/>
    <cellStyle name="Normal 5 3 13 3 2" xfId="33705"/>
    <cellStyle name="Normal 5 3 13 3 2 2" xfId="33706"/>
    <cellStyle name="Normal 5 3 13 3 2_Category Summary by LOB" xfId="33707"/>
    <cellStyle name="Normal 5 3 13 3 3" xfId="33708"/>
    <cellStyle name="Normal 5 3 13 3 3 2" xfId="33709"/>
    <cellStyle name="Normal 5 3 13 3 3_Category Summary by LOB" xfId="33710"/>
    <cellStyle name="Normal 5 3 13 3 4" xfId="33711"/>
    <cellStyle name="Normal 5 3 13 3 4 2" xfId="33712"/>
    <cellStyle name="Normal 5 3 13 3 4_Category Summary by LOB" xfId="33713"/>
    <cellStyle name="Normal 5 3 13 3 5" xfId="33714"/>
    <cellStyle name="Normal 5 3 13 3 5 2" xfId="33715"/>
    <cellStyle name="Normal 5 3 13 3 5_Category Summary by LOB" xfId="33716"/>
    <cellStyle name="Normal 5 3 13 3 6" xfId="33717"/>
    <cellStyle name="Normal 5 3 13 3 6 2" xfId="33718"/>
    <cellStyle name="Normal 5 3 13 3 6_Category Summary by LOB" xfId="33719"/>
    <cellStyle name="Normal 5 3 13 3 7" xfId="33720"/>
    <cellStyle name="Normal 5 3 13 3 7 2" xfId="33721"/>
    <cellStyle name="Normal 5 3 13 3 7_Category Summary by LOB" xfId="33722"/>
    <cellStyle name="Normal 5 3 13 3 8" xfId="33723"/>
    <cellStyle name="Normal 5 3 13 3 8 2" xfId="33724"/>
    <cellStyle name="Normal 5 3 13 3 8_Category Summary by LOB" xfId="33725"/>
    <cellStyle name="Normal 5 3 13 3 9" xfId="33726"/>
    <cellStyle name="Normal 5 3 13 3_Category Summary by LOB" xfId="33727"/>
    <cellStyle name="Normal 5 3 13 4" xfId="33728"/>
    <cellStyle name="Normal 5 3 13 4 2" xfId="33729"/>
    <cellStyle name="Normal 5 3 13 4_Category Summary by LOB" xfId="33730"/>
    <cellStyle name="Normal 5 3 13 5" xfId="33731"/>
    <cellStyle name="Normal 5 3 13 5 2" xfId="33732"/>
    <cellStyle name="Normal 5 3 13 5_Category Summary by LOB" xfId="33733"/>
    <cellStyle name="Normal 5 3 13 6" xfId="33734"/>
    <cellStyle name="Normal 5 3 13 6 2" xfId="33735"/>
    <cellStyle name="Normal 5 3 13 6_Category Summary by LOB" xfId="33736"/>
    <cellStyle name="Normal 5 3 13 7" xfId="33737"/>
    <cellStyle name="Normal 5 3 13 7 2" xfId="33738"/>
    <cellStyle name="Normal 5 3 13 7_Category Summary by LOB" xfId="33739"/>
    <cellStyle name="Normal 5 3 13 8" xfId="33740"/>
    <cellStyle name="Normal 5 3 13 8 2" xfId="33741"/>
    <cellStyle name="Normal 5 3 13 8_Category Summary by LOB" xfId="33742"/>
    <cellStyle name="Normal 5 3 13 9" xfId="33743"/>
    <cellStyle name="Normal 5 3 13 9 2" xfId="33744"/>
    <cellStyle name="Normal 5 3 13 9_Category Summary by LOB" xfId="33745"/>
    <cellStyle name="Normal 5 3 13_Category Summary by LOB" xfId="33746"/>
    <cellStyle name="Normal 5 3 14" xfId="33747"/>
    <cellStyle name="Normal 5 3 14 10" xfId="33748"/>
    <cellStyle name="Normal 5 3 14 10 2" xfId="33749"/>
    <cellStyle name="Normal 5 3 14 10_Category Summary by LOB" xfId="33750"/>
    <cellStyle name="Normal 5 3 14 11" xfId="33751"/>
    <cellStyle name="Normal 5 3 14 2" xfId="33752"/>
    <cellStyle name="Normal 5 3 14 2 2" xfId="33753"/>
    <cellStyle name="Normal 5 3 14 2 2 2" xfId="33754"/>
    <cellStyle name="Normal 5 3 14 2 2_Category Summary by LOB" xfId="33755"/>
    <cellStyle name="Normal 5 3 14 2 3" xfId="33756"/>
    <cellStyle name="Normal 5 3 14 2 3 2" xfId="33757"/>
    <cellStyle name="Normal 5 3 14 2 3_Category Summary by LOB" xfId="33758"/>
    <cellStyle name="Normal 5 3 14 2 4" xfId="33759"/>
    <cellStyle name="Normal 5 3 14 2 4 2" xfId="33760"/>
    <cellStyle name="Normal 5 3 14 2 4_Category Summary by LOB" xfId="33761"/>
    <cellStyle name="Normal 5 3 14 2 5" xfId="33762"/>
    <cellStyle name="Normal 5 3 14 2 5 2" xfId="33763"/>
    <cellStyle name="Normal 5 3 14 2 5_Category Summary by LOB" xfId="33764"/>
    <cellStyle name="Normal 5 3 14 2 6" xfId="33765"/>
    <cellStyle name="Normal 5 3 14 2 6 2" xfId="33766"/>
    <cellStyle name="Normal 5 3 14 2 6_Category Summary by LOB" xfId="33767"/>
    <cellStyle name="Normal 5 3 14 2 7" xfId="33768"/>
    <cellStyle name="Normal 5 3 14 2 7 2" xfId="33769"/>
    <cellStyle name="Normal 5 3 14 2 7_Category Summary by LOB" xfId="33770"/>
    <cellStyle name="Normal 5 3 14 2 8" xfId="33771"/>
    <cellStyle name="Normal 5 3 14 2 8 2" xfId="33772"/>
    <cellStyle name="Normal 5 3 14 2 8_Category Summary by LOB" xfId="33773"/>
    <cellStyle name="Normal 5 3 14 2 9" xfId="33774"/>
    <cellStyle name="Normal 5 3 14 2_Category Summary by LOB" xfId="33775"/>
    <cellStyle name="Normal 5 3 14 3" xfId="33776"/>
    <cellStyle name="Normal 5 3 14 3 2" xfId="33777"/>
    <cellStyle name="Normal 5 3 14 3 2 2" xfId="33778"/>
    <cellStyle name="Normal 5 3 14 3 2_Category Summary by LOB" xfId="33779"/>
    <cellStyle name="Normal 5 3 14 3 3" xfId="33780"/>
    <cellStyle name="Normal 5 3 14 3 3 2" xfId="33781"/>
    <cellStyle name="Normal 5 3 14 3 3_Category Summary by LOB" xfId="33782"/>
    <cellStyle name="Normal 5 3 14 3 4" xfId="33783"/>
    <cellStyle name="Normal 5 3 14 3 4 2" xfId="33784"/>
    <cellStyle name="Normal 5 3 14 3 4_Category Summary by LOB" xfId="33785"/>
    <cellStyle name="Normal 5 3 14 3 5" xfId="33786"/>
    <cellStyle name="Normal 5 3 14 3 5 2" xfId="33787"/>
    <cellStyle name="Normal 5 3 14 3 5_Category Summary by LOB" xfId="33788"/>
    <cellStyle name="Normal 5 3 14 3 6" xfId="33789"/>
    <cellStyle name="Normal 5 3 14 3 6 2" xfId="33790"/>
    <cellStyle name="Normal 5 3 14 3 6_Category Summary by LOB" xfId="33791"/>
    <cellStyle name="Normal 5 3 14 3 7" xfId="33792"/>
    <cellStyle name="Normal 5 3 14 3 7 2" xfId="33793"/>
    <cellStyle name="Normal 5 3 14 3 7_Category Summary by LOB" xfId="33794"/>
    <cellStyle name="Normal 5 3 14 3 8" xfId="33795"/>
    <cellStyle name="Normal 5 3 14 3 8 2" xfId="33796"/>
    <cellStyle name="Normal 5 3 14 3 8_Category Summary by LOB" xfId="33797"/>
    <cellStyle name="Normal 5 3 14 3 9" xfId="33798"/>
    <cellStyle name="Normal 5 3 14 3_Category Summary by LOB" xfId="33799"/>
    <cellStyle name="Normal 5 3 14 4" xfId="33800"/>
    <cellStyle name="Normal 5 3 14 4 2" xfId="33801"/>
    <cellStyle name="Normal 5 3 14 4_Category Summary by LOB" xfId="33802"/>
    <cellStyle name="Normal 5 3 14 5" xfId="33803"/>
    <cellStyle name="Normal 5 3 14 5 2" xfId="33804"/>
    <cellStyle name="Normal 5 3 14 5_Category Summary by LOB" xfId="33805"/>
    <cellStyle name="Normal 5 3 14 6" xfId="33806"/>
    <cellStyle name="Normal 5 3 14 6 2" xfId="33807"/>
    <cellStyle name="Normal 5 3 14 6_Category Summary by LOB" xfId="33808"/>
    <cellStyle name="Normal 5 3 14 7" xfId="33809"/>
    <cellStyle name="Normal 5 3 14 7 2" xfId="33810"/>
    <cellStyle name="Normal 5 3 14 7_Category Summary by LOB" xfId="33811"/>
    <cellStyle name="Normal 5 3 14 8" xfId="33812"/>
    <cellStyle name="Normal 5 3 14 8 2" xfId="33813"/>
    <cellStyle name="Normal 5 3 14 8_Category Summary by LOB" xfId="33814"/>
    <cellStyle name="Normal 5 3 14 9" xfId="33815"/>
    <cellStyle name="Normal 5 3 14 9 2" xfId="33816"/>
    <cellStyle name="Normal 5 3 14 9_Category Summary by LOB" xfId="33817"/>
    <cellStyle name="Normal 5 3 14_Category Summary by LOB" xfId="33818"/>
    <cellStyle name="Normal 5 3 15" xfId="33819"/>
    <cellStyle name="Normal 5 3 15 10" xfId="33820"/>
    <cellStyle name="Normal 5 3 15 10 2" xfId="33821"/>
    <cellStyle name="Normal 5 3 15 10_Category Summary by LOB" xfId="33822"/>
    <cellStyle name="Normal 5 3 15 11" xfId="33823"/>
    <cellStyle name="Normal 5 3 15 2" xfId="33824"/>
    <cellStyle name="Normal 5 3 15 2 2" xfId="33825"/>
    <cellStyle name="Normal 5 3 15 2 2 2" xfId="33826"/>
    <cellStyle name="Normal 5 3 15 2 2_Category Summary by LOB" xfId="33827"/>
    <cellStyle name="Normal 5 3 15 2 3" xfId="33828"/>
    <cellStyle name="Normal 5 3 15 2 3 2" xfId="33829"/>
    <cellStyle name="Normal 5 3 15 2 3_Category Summary by LOB" xfId="33830"/>
    <cellStyle name="Normal 5 3 15 2 4" xfId="33831"/>
    <cellStyle name="Normal 5 3 15 2 4 2" xfId="33832"/>
    <cellStyle name="Normal 5 3 15 2 4_Category Summary by LOB" xfId="33833"/>
    <cellStyle name="Normal 5 3 15 2 5" xfId="33834"/>
    <cellStyle name="Normal 5 3 15 2 5 2" xfId="33835"/>
    <cellStyle name="Normal 5 3 15 2 5_Category Summary by LOB" xfId="33836"/>
    <cellStyle name="Normal 5 3 15 2 6" xfId="33837"/>
    <cellStyle name="Normal 5 3 15 2 6 2" xfId="33838"/>
    <cellStyle name="Normal 5 3 15 2 6_Category Summary by LOB" xfId="33839"/>
    <cellStyle name="Normal 5 3 15 2 7" xfId="33840"/>
    <cellStyle name="Normal 5 3 15 2 7 2" xfId="33841"/>
    <cellStyle name="Normal 5 3 15 2 7_Category Summary by LOB" xfId="33842"/>
    <cellStyle name="Normal 5 3 15 2 8" xfId="33843"/>
    <cellStyle name="Normal 5 3 15 2 8 2" xfId="33844"/>
    <cellStyle name="Normal 5 3 15 2 8_Category Summary by LOB" xfId="33845"/>
    <cellStyle name="Normal 5 3 15 2 9" xfId="33846"/>
    <cellStyle name="Normal 5 3 15 2_Category Summary by LOB" xfId="33847"/>
    <cellStyle name="Normal 5 3 15 3" xfId="33848"/>
    <cellStyle name="Normal 5 3 15 3 2" xfId="33849"/>
    <cellStyle name="Normal 5 3 15 3 2 2" xfId="33850"/>
    <cellStyle name="Normal 5 3 15 3 2_Category Summary by LOB" xfId="33851"/>
    <cellStyle name="Normal 5 3 15 3 3" xfId="33852"/>
    <cellStyle name="Normal 5 3 15 3 3 2" xfId="33853"/>
    <cellStyle name="Normal 5 3 15 3 3_Category Summary by LOB" xfId="33854"/>
    <cellStyle name="Normal 5 3 15 3 4" xfId="33855"/>
    <cellStyle name="Normal 5 3 15 3 4 2" xfId="33856"/>
    <cellStyle name="Normal 5 3 15 3 4_Category Summary by LOB" xfId="33857"/>
    <cellStyle name="Normal 5 3 15 3 5" xfId="33858"/>
    <cellStyle name="Normal 5 3 15 3 5 2" xfId="33859"/>
    <cellStyle name="Normal 5 3 15 3 5_Category Summary by LOB" xfId="33860"/>
    <cellStyle name="Normal 5 3 15 3 6" xfId="33861"/>
    <cellStyle name="Normal 5 3 15 3 6 2" xfId="33862"/>
    <cellStyle name="Normal 5 3 15 3 6_Category Summary by LOB" xfId="33863"/>
    <cellStyle name="Normal 5 3 15 3 7" xfId="33864"/>
    <cellStyle name="Normal 5 3 15 3 7 2" xfId="33865"/>
    <cellStyle name="Normal 5 3 15 3 7_Category Summary by LOB" xfId="33866"/>
    <cellStyle name="Normal 5 3 15 3 8" xfId="33867"/>
    <cellStyle name="Normal 5 3 15 3 8 2" xfId="33868"/>
    <cellStyle name="Normal 5 3 15 3 8_Category Summary by LOB" xfId="33869"/>
    <cellStyle name="Normal 5 3 15 3 9" xfId="33870"/>
    <cellStyle name="Normal 5 3 15 3_Category Summary by LOB" xfId="33871"/>
    <cellStyle name="Normal 5 3 15 4" xfId="33872"/>
    <cellStyle name="Normal 5 3 15 4 2" xfId="33873"/>
    <cellStyle name="Normal 5 3 15 4_Category Summary by LOB" xfId="33874"/>
    <cellStyle name="Normal 5 3 15 5" xfId="33875"/>
    <cellStyle name="Normal 5 3 15 5 2" xfId="33876"/>
    <cellStyle name="Normal 5 3 15 5_Category Summary by LOB" xfId="33877"/>
    <cellStyle name="Normal 5 3 15 6" xfId="33878"/>
    <cellStyle name="Normal 5 3 15 6 2" xfId="33879"/>
    <cellStyle name="Normal 5 3 15 6_Category Summary by LOB" xfId="33880"/>
    <cellStyle name="Normal 5 3 15 7" xfId="33881"/>
    <cellStyle name="Normal 5 3 15 7 2" xfId="33882"/>
    <cellStyle name="Normal 5 3 15 7_Category Summary by LOB" xfId="33883"/>
    <cellStyle name="Normal 5 3 15 8" xfId="33884"/>
    <cellStyle name="Normal 5 3 15 8 2" xfId="33885"/>
    <cellStyle name="Normal 5 3 15 8_Category Summary by LOB" xfId="33886"/>
    <cellStyle name="Normal 5 3 15 9" xfId="33887"/>
    <cellStyle name="Normal 5 3 15 9 2" xfId="33888"/>
    <cellStyle name="Normal 5 3 15 9_Category Summary by LOB" xfId="33889"/>
    <cellStyle name="Normal 5 3 15_Category Summary by LOB" xfId="33890"/>
    <cellStyle name="Normal 5 3 16" xfId="33891"/>
    <cellStyle name="Normal 5 3 16 10" xfId="33892"/>
    <cellStyle name="Normal 5 3 16 10 2" xfId="33893"/>
    <cellStyle name="Normal 5 3 16 10_Category Summary by LOB" xfId="33894"/>
    <cellStyle name="Normal 5 3 16 11" xfId="33895"/>
    <cellStyle name="Normal 5 3 16 2" xfId="33896"/>
    <cellStyle name="Normal 5 3 16 2 2" xfId="33897"/>
    <cellStyle name="Normal 5 3 16 2 2 2" xfId="33898"/>
    <cellStyle name="Normal 5 3 16 2 2_Category Summary by LOB" xfId="33899"/>
    <cellStyle name="Normal 5 3 16 2 3" xfId="33900"/>
    <cellStyle name="Normal 5 3 16 2 3 2" xfId="33901"/>
    <cellStyle name="Normal 5 3 16 2 3_Category Summary by LOB" xfId="33902"/>
    <cellStyle name="Normal 5 3 16 2 4" xfId="33903"/>
    <cellStyle name="Normal 5 3 16 2 4 2" xfId="33904"/>
    <cellStyle name="Normal 5 3 16 2 4_Category Summary by LOB" xfId="33905"/>
    <cellStyle name="Normal 5 3 16 2 5" xfId="33906"/>
    <cellStyle name="Normal 5 3 16 2 5 2" xfId="33907"/>
    <cellStyle name="Normal 5 3 16 2 5_Category Summary by LOB" xfId="33908"/>
    <cellStyle name="Normal 5 3 16 2 6" xfId="33909"/>
    <cellStyle name="Normal 5 3 16 2 6 2" xfId="33910"/>
    <cellStyle name="Normal 5 3 16 2 6_Category Summary by LOB" xfId="33911"/>
    <cellStyle name="Normal 5 3 16 2 7" xfId="33912"/>
    <cellStyle name="Normal 5 3 16 2 7 2" xfId="33913"/>
    <cellStyle name="Normal 5 3 16 2 7_Category Summary by LOB" xfId="33914"/>
    <cellStyle name="Normal 5 3 16 2 8" xfId="33915"/>
    <cellStyle name="Normal 5 3 16 2 8 2" xfId="33916"/>
    <cellStyle name="Normal 5 3 16 2 8_Category Summary by LOB" xfId="33917"/>
    <cellStyle name="Normal 5 3 16 2 9" xfId="33918"/>
    <cellStyle name="Normal 5 3 16 2_Category Summary by LOB" xfId="33919"/>
    <cellStyle name="Normal 5 3 16 3" xfId="33920"/>
    <cellStyle name="Normal 5 3 16 3 2" xfId="33921"/>
    <cellStyle name="Normal 5 3 16 3 2 2" xfId="33922"/>
    <cellStyle name="Normal 5 3 16 3 2_Category Summary by LOB" xfId="33923"/>
    <cellStyle name="Normal 5 3 16 3 3" xfId="33924"/>
    <cellStyle name="Normal 5 3 16 3 3 2" xfId="33925"/>
    <cellStyle name="Normal 5 3 16 3 3_Category Summary by LOB" xfId="33926"/>
    <cellStyle name="Normal 5 3 16 3 4" xfId="33927"/>
    <cellStyle name="Normal 5 3 16 3 4 2" xfId="33928"/>
    <cellStyle name="Normal 5 3 16 3 4_Category Summary by LOB" xfId="33929"/>
    <cellStyle name="Normal 5 3 16 3 5" xfId="33930"/>
    <cellStyle name="Normal 5 3 16 3 5 2" xfId="33931"/>
    <cellStyle name="Normal 5 3 16 3 5_Category Summary by LOB" xfId="33932"/>
    <cellStyle name="Normal 5 3 16 3 6" xfId="33933"/>
    <cellStyle name="Normal 5 3 16 3 6 2" xfId="33934"/>
    <cellStyle name="Normal 5 3 16 3 6_Category Summary by LOB" xfId="33935"/>
    <cellStyle name="Normal 5 3 16 3 7" xfId="33936"/>
    <cellStyle name="Normal 5 3 16 3 7 2" xfId="33937"/>
    <cellStyle name="Normal 5 3 16 3 7_Category Summary by LOB" xfId="33938"/>
    <cellStyle name="Normal 5 3 16 3 8" xfId="33939"/>
    <cellStyle name="Normal 5 3 16 3 8 2" xfId="33940"/>
    <cellStyle name="Normal 5 3 16 3 8_Category Summary by LOB" xfId="33941"/>
    <cellStyle name="Normal 5 3 16 3 9" xfId="33942"/>
    <cellStyle name="Normal 5 3 16 3_Category Summary by LOB" xfId="33943"/>
    <cellStyle name="Normal 5 3 16 4" xfId="33944"/>
    <cellStyle name="Normal 5 3 16 4 2" xfId="33945"/>
    <cellStyle name="Normal 5 3 16 4_Category Summary by LOB" xfId="33946"/>
    <cellStyle name="Normal 5 3 16 5" xfId="33947"/>
    <cellStyle name="Normal 5 3 16 5 2" xfId="33948"/>
    <cellStyle name="Normal 5 3 16 5_Category Summary by LOB" xfId="33949"/>
    <cellStyle name="Normal 5 3 16 6" xfId="33950"/>
    <cellStyle name="Normal 5 3 16 6 2" xfId="33951"/>
    <cellStyle name="Normal 5 3 16 6_Category Summary by LOB" xfId="33952"/>
    <cellStyle name="Normal 5 3 16 7" xfId="33953"/>
    <cellStyle name="Normal 5 3 16 7 2" xfId="33954"/>
    <cellStyle name="Normal 5 3 16 7_Category Summary by LOB" xfId="33955"/>
    <cellStyle name="Normal 5 3 16 8" xfId="33956"/>
    <cellStyle name="Normal 5 3 16 8 2" xfId="33957"/>
    <cellStyle name="Normal 5 3 16 8_Category Summary by LOB" xfId="33958"/>
    <cellStyle name="Normal 5 3 16 9" xfId="33959"/>
    <cellStyle name="Normal 5 3 16 9 2" xfId="33960"/>
    <cellStyle name="Normal 5 3 16 9_Category Summary by LOB" xfId="33961"/>
    <cellStyle name="Normal 5 3 16_Category Summary by LOB" xfId="33962"/>
    <cellStyle name="Normal 5 3 17" xfId="33963"/>
    <cellStyle name="Normal 5 3 17 10" xfId="33964"/>
    <cellStyle name="Normal 5 3 17 10 2" xfId="33965"/>
    <cellStyle name="Normal 5 3 17 10_Category Summary by LOB" xfId="33966"/>
    <cellStyle name="Normal 5 3 17 11" xfId="33967"/>
    <cellStyle name="Normal 5 3 17 2" xfId="33968"/>
    <cellStyle name="Normal 5 3 17 2 2" xfId="33969"/>
    <cellStyle name="Normal 5 3 17 2 2 2" xfId="33970"/>
    <cellStyle name="Normal 5 3 17 2 2_Category Summary by LOB" xfId="33971"/>
    <cellStyle name="Normal 5 3 17 2 3" xfId="33972"/>
    <cellStyle name="Normal 5 3 17 2 3 2" xfId="33973"/>
    <cellStyle name="Normal 5 3 17 2 3_Category Summary by LOB" xfId="33974"/>
    <cellStyle name="Normal 5 3 17 2 4" xfId="33975"/>
    <cellStyle name="Normal 5 3 17 2 4 2" xfId="33976"/>
    <cellStyle name="Normal 5 3 17 2 4_Category Summary by LOB" xfId="33977"/>
    <cellStyle name="Normal 5 3 17 2 5" xfId="33978"/>
    <cellStyle name="Normal 5 3 17 2 5 2" xfId="33979"/>
    <cellStyle name="Normal 5 3 17 2 5_Category Summary by LOB" xfId="33980"/>
    <cellStyle name="Normal 5 3 17 2 6" xfId="33981"/>
    <cellStyle name="Normal 5 3 17 2 6 2" xfId="33982"/>
    <cellStyle name="Normal 5 3 17 2 6_Category Summary by LOB" xfId="33983"/>
    <cellStyle name="Normal 5 3 17 2 7" xfId="33984"/>
    <cellStyle name="Normal 5 3 17 2 7 2" xfId="33985"/>
    <cellStyle name="Normal 5 3 17 2 7_Category Summary by LOB" xfId="33986"/>
    <cellStyle name="Normal 5 3 17 2 8" xfId="33987"/>
    <cellStyle name="Normal 5 3 17 2 8 2" xfId="33988"/>
    <cellStyle name="Normal 5 3 17 2 8_Category Summary by LOB" xfId="33989"/>
    <cellStyle name="Normal 5 3 17 2 9" xfId="33990"/>
    <cellStyle name="Normal 5 3 17 2_Category Summary by LOB" xfId="33991"/>
    <cellStyle name="Normal 5 3 17 3" xfId="33992"/>
    <cellStyle name="Normal 5 3 17 3 2" xfId="33993"/>
    <cellStyle name="Normal 5 3 17 3 2 2" xfId="33994"/>
    <cellStyle name="Normal 5 3 17 3 2_Category Summary by LOB" xfId="33995"/>
    <cellStyle name="Normal 5 3 17 3 3" xfId="33996"/>
    <cellStyle name="Normal 5 3 17 3 3 2" xfId="33997"/>
    <cellStyle name="Normal 5 3 17 3 3_Category Summary by LOB" xfId="33998"/>
    <cellStyle name="Normal 5 3 17 3 4" xfId="33999"/>
    <cellStyle name="Normal 5 3 17 3 4 2" xfId="34000"/>
    <cellStyle name="Normal 5 3 17 3 4_Category Summary by LOB" xfId="34001"/>
    <cellStyle name="Normal 5 3 17 3 5" xfId="34002"/>
    <cellStyle name="Normal 5 3 17 3 5 2" xfId="34003"/>
    <cellStyle name="Normal 5 3 17 3 5_Category Summary by LOB" xfId="34004"/>
    <cellStyle name="Normal 5 3 17 3 6" xfId="34005"/>
    <cellStyle name="Normal 5 3 17 3 6 2" xfId="34006"/>
    <cellStyle name="Normal 5 3 17 3 6_Category Summary by LOB" xfId="34007"/>
    <cellStyle name="Normal 5 3 17 3 7" xfId="34008"/>
    <cellStyle name="Normal 5 3 17 3 7 2" xfId="34009"/>
    <cellStyle name="Normal 5 3 17 3 7_Category Summary by LOB" xfId="34010"/>
    <cellStyle name="Normal 5 3 17 3 8" xfId="34011"/>
    <cellStyle name="Normal 5 3 17 3 8 2" xfId="34012"/>
    <cellStyle name="Normal 5 3 17 3 8_Category Summary by LOB" xfId="34013"/>
    <cellStyle name="Normal 5 3 17 3 9" xfId="34014"/>
    <cellStyle name="Normal 5 3 17 3_Category Summary by LOB" xfId="34015"/>
    <cellStyle name="Normal 5 3 17 4" xfId="34016"/>
    <cellStyle name="Normal 5 3 17 4 2" xfId="34017"/>
    <cellStyle name="Normal 5 3 17 4_Category Summary by LOB" xfId="34018"/>
    <cellStyle name="Normal 5 3 17 5" xfId="34019"/>
    <cellStyle name="Normal 5 3 17 5 2" xfId="34020"/>
    <cellStyle name="Normal 5 3 17 5_Category Summary by LOB" xfId="34021"/>
    <cellStyle name="Normal 5 3 17 6" xfId="34022"/>
    <cellStyle name="Normal 5 3 17 6 2" xfId="34023"/>
    <cellStyle name="Normal 5 3 17 6_Category Summary by LOB" xfId="34024"/>
    <cellStyle name="Normal 5 3 17 7" xfId="34025"/>
    <cellStyle name="Normal 5 3 17 7 2" xfId="34026"/>
    <cellStyle name="Normal 5 3 17 7_Category Summary by LOB" xfId="34027"/>
    <cellStyle name="Normal 5 3 17 8" xfId="34028"/>
    <cellStyle name="Normal 5 3 17 8 2" xfId="34029"/>
    <cellStyle name="Normal 5 3 17 8_Category Summary by LOB" xfId="34030"/>
    <cellStyle name="Normal 5 3 17 9" xfId="34031"/>
    <cellStyle name="Normal 5 3 17 9 2" xfId="34032"/>
    <cellStyle name="Normal 5 3 17 9_Category Summary by LOB" xfId="34033"/>
    <cellStyle name="Normal 5 3 17_Category Summary by LOB" xfId="34034"/>
    <cellStyle name="Normal 5 3 18" xfId="34035"/>
    <cellStyle name="Normal 5 3 18 10" xfId="34036"/>
    <cellStyle name="Normal 5 3 18 10 2" xfId="34037"/>
    <cellStyle name="Normal 5 3 18 10_Category Summary by LOB" xfId="34038"/>
    <cellStyle name="Normal 5 3 18 11" xfId="34039"/>
    <cellStyle name="Normal 5 3 18 2" xfId="34040"/>
    <cellStyle name="Normal 5 3 18 2 2" xfId="34041"/>
    <cellStyle name="Normal 5 3 18 2 2 2" xfId="34042"/>
    <cellStyle name="Normal 5 3 18 2 2_Category Summary by LOB" xfId="34043"/>
    <cellStyle name="Normal 5 3 18 2 3" xfId="34044"/>
    <cellStyle name="Normal 5 3 18 2 3 2" xfId="34045"/>
    <cellStyle name="Normal 5 3 18 2 3_Category Summary by LOB" xfId="34046"/>
    <cellStyle name="Normal 5 3 18 2 4" xfId="34047"/>
    <cellStyle name="Normal 5 3 18 2 4 2" xfId="34048"/>
    <cellStyle name="Normal 5 3 18 2 4_Category Summary by LOB" xfId="34049"/>
    <cellStyle name="Normal 5 3 18 2 5" xfId="34050"/>
    <cellStyle name="Normal 5 3 18 2 5 2" xfId="34051"/>
    <cellStyle name="Normal 5 3 18 2 5_Category Summary by LOB" xfId="34052"/>
    <cellStyle name="Normal 5 3 18 2 6" xfId="34053"/>
    <cellStyle name="Normal 5 3 18 2 6 2" xfId="34054"/>
    <cellStyle name="Normal 5 3 18 2 6_Category Summary by LOB" xfId="34055"/>
    <cellStyle name="Normal 5 3 18 2 7" xfId="34056"/>
    <cellStyle name="Normal 5 3 18 2 7 2" xfId="34057"/>
    <cellStyle name="Normal 5 3 18 2 7_Category Summary by LOB" xfId="34058"/>
    <cellStyle name="Normal 5 3 18 2 8" xfId="34059"/>
    <cellStyle name="Normal 5 3 18 2 8 2" xfId="34060"/>
    <cellStyle name="Normal 5 3 18 2 8_Category Summary by LOB" xfId="34061"/>
    <cellStyle name="Normal 5 3 18 2 9" xfId="34062"/>
    <cellStyle name="Normal 5 3 18 2_Category Summary by LOB" xfId="34063"/>
    <cellStyle name="Normal 5 3 18 3" xfId="34064"/>
    <cellStyle name="Normal 5 3 18 3 2" xfId="34065"/>
    <cellStyle name="Normal 5 3 18 3 2 2" xfId="34066"/>
    <cellStyle name="Normal 5 3 18 3 2_Category Summary by LOB" xfId="34067"/>
    <cellStyle name="Normal 5 3 18 3 3" xfId="34068"/>
    <cellStyle name="Normal 5 3 18 3 3 2" xfId="34069"/>
    <cellStyle name="Normal 5 3 18 3 3_Category Summary by LOB" xfId="34070"/>
    <cellStyle name="Normal 5 3 18 3 4" xfId="34071"/>
    <cellStyle name="Normal 5 3 18 3 4 2" xfId="34072"/>
    <cellStyle name="Normal 5 3 18 3 4_Category Summary by LOB" xfId="34073"/>
    <cellStyle name="Normal 5 3 18 3 5" xfId="34074"/>
    <cellStyle name="Normal 5 3 18 3 5 2" xfId="34075"/>
    <cellStyle name="Normal 5 3 18 3 5_Category Summary by LOB" xfId="34076"/>
    <cellStyle name="Normal 5 3 18 3 6" xfId="34077"/>
    <cellStyle name="Normal 5 3 18 3 6 2" xfId="34078"/>
    <cellStyle name="Normal 5 3 18 3 6_Category Summary by LOB" xfId="34079"/>
    <cellStyle name="Normal 5 3 18 3 7" xfId="34080"/>
    <cellStyle name="Normal 5 3 18 3 7 2" xfId="34081"/>
    <cellStyle name="Normal 5 3 18 3 7_Category Summary by LOB" xfId="34082"/>
    <cellStyle name="Normal 5 3 18 3 8" xfId="34083"/>
    <cellStyle name="Normal 5 3 18 3 8 2" xfId="34084"/>
    <cellStyle name="Normal 5 3 18 3 8_Category Summary by LOB" xfId="34085"/>
    <cellStyle name="Normal 5 3 18 3 9" xfId="34086"/>
    <cellStyle name="Normal 5 3 18 3_Category Summary by LOB" xfId="34087"/>
    <cellStyle name="Normal 5 3 18 4" xfId="34088"/>
    <cellStyle name="Normal 5 3 18 4 2" xfId="34089"/>
    <cellStyle name="Normal 5 3 18 4_Category Summary by LOB" xfId="34090"/>
    <cellStyle name="Normal 5 3 18 5" xfId="34091"/>
    <cellStyle name="Normal 5 3 18 5 2" xfId="34092"/>
    <cellStyle name="Normal 5 3 18 5_Category Summary by LOB" xfId="34093"/>
    <cellStyle name="Normal 5 3 18 6" xfId="34094"/>
    <cellStyle name="Normal 5 3 18 6 2" xfId="34095"/>
    <cellStyle name="Normal 5 3 18 6_Category Summary by LOB" xfId="34096"/>
    <cellStyle name="Normal 5 3 18 7" xfId="34097"/>
    <cellStyle name="Normal 5 3 18 7 2" xfId="34098"/>
    <cellStyle name="Normal 5 3 18 7_Category Summary by LOB" xfId="34099"/>
    <cellStyle name="Normal 5 3 18 8" xfId="34100"/>
    <cellStyle name="Normal 5 3 18 8 2" xfId="34101"/>
    <cellStyle name="Normal 5 3 18 8_Category Summary by LOB" xfId="34102"/>
    <cellStyle name="Normal 5 3 18 9" xfId="34103"/>
    <cellStyle name="Normal 5 3 18 9 2" xfId="34104"/>
    <cellStyle name="Normal 5 3 18 9_Category Summary by LOB" xfId="34105"/>
    <cellStyle name="Normal 5 3 18_Category Summary by LOB" xfId="34106"/>
    <cellStyle name="Normal 5 3 19" xfId="34107"/>
    <cellStyle name="Normal 5 3 19 10" xfId="34108"/>
    <cellStyle name="Normal 5 3 19 10 2" xfId="34109"/>
    <cellStyle name="Normal 5 3 19 10_Category Summary by LOB" xfId="34110"/>
    <cellStyle name="Normal 5 3 19 11" xfId="34111"/>
    <cellStyle name="Normal 5 3 19 2" xfId="34112"/>
    <cellStyle name="Normal 5 3 19 2 2" xfId="34113"/>
    <cellStyle name="Normal 5 3 19 2 2 2" xfId="34114"/>
    <cellStyle name="Normal 5 3 19 2 2_Category Summary by LOB" xfId="34115"/>
    <cellStyle name="Normal 5 3 19 2 3" xfId="34116"/>
    <cellStyle name="Normal 5 3 19 2 3 2" xfId="34117"/>
    <cellStyle name="Normal 5 3 19 2 3_Category Summary by LOB" xfId="34118"/>
    <cellStyle name="Normal 5 3 19 2 4" xfId="34119"/>
    <cellStyle name="Normal 5 3 19 2 4 2" xfId="34120"/>
    <cellStyle name="Normal 5 3 19 2 4_Category Summary by LOB" xfId="34121"/>
    <cellStyle name="Normal 5 3 19 2 5" xfId="34122"/>
    <cellStyle name="Normal 5 3 19 2 5 2" xfId="34123"/>
    <cellStyle name="Normal 5 3 19 2 5_Category Summary by LOB" xfId="34124"/>
    <cellStyle name="Normal 5 3 19 2 6" xfId="34125"/>
    <cellStyle name="Normal 5 3 19 2 6 2" xfId="34126"/>
    <cellStyle name="Normal 5 3 19 2 6_Category Summary by LOB" xfId="34127"/>
    <cellStyle name="Normal 5 3 19 2 7" xfId="34128"/>
    <cellStyle name="Normal 5 3 19 2 7 2" xfId="34129"/>
    <cellStyle name="Normal 5 3 19 2 7_Category Summary by LOB" xfId="34130"/>
    <cellStyle name="Normal 5 3 19 2 8" xfId="34131"/>
    <cellStyle name="Normal 5 3 19 2 8 2" xfId="34132"/>
    <cellStyle name="Normal 5 3 19 2 8_Category Summary by LOB" xfId="34133"/>
    <cellStyle name="Normal 5 3 19 2 9" xfId="34134"/>
    <cellStyle name="Normal 5 3 19 2_Category Summary by LOB" xfId="34135"/>
    <cellStyle name="Normal 5 3 19 3" xfId="34136"/>
    <cellStyle name="Normal 5 3 19 3 2" xfId="34137"/>
    <cellStyle name="Normal 5 3 19 3 2 2" xfId="34138"/>
    <cellStyle name="Normal 5 3 19 3 2_Category Summary by LOB" xfId="34139"/>
    <cellStyle name="Normal 5 3 19 3 3" xfId="34140"/>
    <cellStyle name="Normal 5 3 19 3 3 2" xfId="34141"/>
    <cellStyle name="Normal 5 3 19 3 3_Category Summary by LOB" xfId="34142"/>
    <cellStyle name="Normal 5 3 19 3 4" xfId="34143"/>
    <cellStyle name="Normal 5 3 19 3 4 2" xfId="34144"/>
    <cellStyle name="Normal 5 3 19 3 4_Category Summary by LOB" xfId="34145"/>
    <cellStyle name="Normal 5 3 19 3 5" xfId="34146"/>
    <cellStyle name="Normal 5 3 19 3 5 2" xfId="34147"/>
    <cellStyle name="Normal 5 3 19 3 5_Category Summary by LOB" xfId="34148"/>
    <cellStyle name="Normal 5 3 19 3 6" xfId="34149"/>
    <cellStyle name="Normal 5 3 19 3 6 2" xfId="34150"/>
    <cellStyle name="Normal 5 3 19 3 6_Category Summary by LOB" xfId="34151"/>
    <cellStyle name="Normal 5 3 19 3 7" xfId="34152"/>
    <cellStyle name="Normal 5 3 19 3 7 2" xfId="34153"/>
    <cellStyle name="Normal 5 3 19 3 7_Category Summary by LOB" xfId="34154"/>
    <cellStyle name="Normal 5 3 19 3 8" xfId="34155"/>
    <cellStyle name="Normal 5 3 19 3 8 2" xfId="34156"/>
    <cellStyle name="Normal 5 3 19 3 8_Category Summary by LOB" xfId="34157"/>
    <cellStyle name="Normal 5 3 19 3 9" xfId="34158"/>
    <cellStyle name="Normal 5 3 19 3_Category Summary by LOB" xfId="34159"/>
    <cellStyle name="Normal 5 3 19 4" xfId="34160"/>
    <cellStyle name="Normal 5 3 19 4 2" xfId="34161"/>
    <cellStyle name="Normal 5 3 19 4_Category Summary by LOB" xfId="34162"/>
    <cellStyle name="Normal 5 3 19 5" xfId="34163"/>
    <cellStyle name="Normal 5 3 19 5 2" xfId="34164"/>
    <cellStyle name="Normal 5 3 19 5_Category Summary by LOB" xfId="34165"/>
    <cellStyle name="Normal 5 3 19 6" xfId="34166"/>
    <cellStyle name="Normal 5 3 19 6 2" xfId="34167"/>
    <cellStyle name="Normal 5 3 19 6_Category Summary by LOB" xfId="34168"/>
    <cellStyle name="Normal 5 3 19 7" xfId="34169"/>
    <cellStyle name="Normal 5 3 19 7 2" xfId="34170"/>
    <cellStyle name="Normal 5 3 19 7_Category Summary by LOB" xfId="34171"/>
    <cellStyle name="Normal 5 3 19 8" xfId="34172"/>
    <cellStyle name="Normal 5 3 19 8 2" xfId="34173"/>
    <cellStyle name="Normal 5 3 19 8_Category Summary by LOB" xfId="34174"/>
    <cellStyle name="Normal 5 3 19 9" xfId="34175"/>
    <cellStyle name="Normal 5 3 19 9 2" xfId="34176"/>
    <cellStyle name="Normal 5 3 19 9_Category Summary by LOB" xfId="34177"/>
    <cellStyle name="Normal 5 3 19_Category Summary by LOB" xfId="34178"/>
    <cellStyle name="Normal 5 3 2" xfId="34179"/>
    <cellStyle name="Normal 5 3 2 10" xfId="34180"/>
    <cellStyle name="Normal 5 3 2 10 2" xfId="34181"/>
    <cellStyle name="Normal 5 3 2 10_Category Summary by LOB" xfId="34182"/>
    <cellStyle name="Normal 5 3 2 11" xfId="34183"/>
    <cellStyle name="Normal 5 3 2 12" xfId="34184"/>
    <cellStyle name="Normal 5 3 2 2" xfId="34185"/>
    <cellStyle name="Normal 5 3 2 2 2" xfId="34186"/>
    <cellStyle name="Normal 5 3 2 2 2 2" xfId="34187"/>
    <cellStyle name="Normal 5 3 2 2 2_Category Summary by LOB" xfId="34188"/>
    <cellStyle name="Normal 5 3 2 2 3" xfId="34189"/>
    <cellStyle name="Normal 5 3 2 2 3 2" xfId="34190"/>
    <cellStyle name="Normal 5 3 2 2 3_Category Summary by LOB" xfId="34191"/>
    <cellStyle name="Normal 5 3 2 2 4" xfId="34192"/>
    <cellStyle name="Normal 5 3 2 2 4 2" xfId="34193"/>
    <cellStyle name="Normal 5 3 2 2 4_Category Summary by LOB" xfId="34194"/>
    <cellStyle name="Normal 5 3 2 2 5" xfId="34195"/>
    <cellStyle name="Normal 5 3 2 2 5 2" xfId="34196"/>
    <cellStyle name="Normal 5 3 2 2 5_Category Summary by LOB" xfId="34197"/>
    <cellStyle name="Normal 5 3 2 2 6" xfId="34198"/>
    <cellStyle name="Normal 5 3 2 2 6 2" xfId="34199"/>
    <cellStyle name="Normal 5 3 2 2 6_Category Summary by LOB" xfId="34200"/>
    <cellStyle name="Normal 5 3 2 2 7" xfId="34201"/>
    <cellStyle name="Normal 5 3 2 2 7 2" xfId="34202"/>
    <cellStyle name="Normal 5 3 2 2 7_Category Summary by LOB" xfId="34203"/>
    <cellStyle name="Normal 5 3 2 2 8" xfId="34204"/>
    <cellStyle name="Normal 5 3 2 2 8 2" xfId="34205"/>
    <cellStyle name="Normal 5 3 2 2 8_Category Summary by LOB" xfId="34206"/>
    <cellStyle name="Normal 5 3 2 2 9" xfId="34207"/>
    <cellStyle name="Normal 5 3 2 2_Category Summary by LOB" xfId="34208"/>
    <cellStyle name="Normal 5 3 2 3" xfId="34209"/>
    <cellStyle name="Normal 5 3 2 3 2" xfId="34210"/>
    <cellStyle name="Normal 5 3 2 3 2 2" xfId="34211"/>
    <cellStyle name="Normal 5 3 2 3 2_Category Summary by LOB" xfId="34212"/>
    <cellStyle name="Normal 5 3 2 3 3" xfId="34213"/>
    <cellStyle name="Normal 5 3 2 3 3 2" xfId="34214"/>
    <cellStyle name="Normal 5 3 2 3 3_Category Summary by LOB" xfId="34215"/>
    <cellStyle name="Normal 5 3 2 3 4" xfId="34216"/>
    <cellStyle name="Normal 5 3 2 3 4 2" xfId="34217"/>
    <cellStyle name="Normal 5 3 2 3 4_Category Summary by LOB" xfId="34218"/>
    <cellStyle name="Normal 5 3 2 3 5" xfId="34219"/>
    <cellStyle name="Normal 5 3 2 3 5 2" xfId="34220"/>
    <cellStyle name="Normal 5 3 2 3 5_Category Summary by LOB" xfId="34221"/>
    <cellStyle name="Normal 5 3 2 3 6" xfId="34222"/>
    <cellStyle name="Normal 5 3 2 3 6 2" xfId="34223"/>
    <cellStyle name="Normal 5 3 2 3 6_Category Summary by LOB" xfId="34224"/>
    <cellStyle name="Normal 5 3 2 3 7" xfId="34225"/>
    <cellStyle name="Normal 5 3 2 3 7 2" xfId="34226"/>
    <cellStyle name="Normal 5 3 2 3 7_Category Summary by LOB" xfId="34227"/>
    <cellStyle name="Normal 5 3 2 3 8" xfId="34228"/>
    <cellStyle name="Normal 5 3 2 3 8 2" xfId="34229"/>
    <cellStyle name="Normal 5 3 2 3 8_Category Summary by LOB" xfId="34230"/>
    <cellStyle name="Normal 5 3 2 3 9" xfId="34231"/>
    <cellStyle name="Normal 5 3 2 3_Category Summary by LOB" xfId="34232"/>
    <cellStyle name="Normal 5 3 2 4" xfId="34233"/>
    <cellStyle name="Normal 5 3 2 4 2" xfId="34234"/>
    <cellStyle name="Normal 5 3 2 4_Category Summary by LOB" xfId="34235"/>
    <cellStyle name="Normal 5 3 2 5" xfId="34236"/>
    <cellStyle name="Normal 5 3 2 5 2" xfId="34237"/>
    <cellStyle name="Normal 5 3 2 5_Category Summary by LOB" xfId="34238"/>
    <cellStyle name="Normal 5 3 2 6" xfId="34239"/>
    <cellStyle name="Normal 5 3 2 6 2" xfId="34240"/>
    <cellStyle name="Normal 5 3 2 6_Category Summary by LOB" xfId="34241"/>
    <cellStyle name="Normal 5 3 2 7" xfId="34242"/>
    <cellStyle name="Normal 5 3 2 7 2" xfId="34243"/>
    <cellStyle name="Normal 5 3 2 7_Category Summary by LOB" xfId="34244"/>
    <cellStyle name="Normal 5 3 2 8" xfId="34245"/>
    <cellStyle name="Normal 5 3 2 8 2" xfId="34246"/>
    <cellStyle name="Normal 5 3 2 8_Category Summary by LOB" xfId="34247"/>
    <cellStyle name="Normal 5 3 2 9" xfId="34248"/>
    <cellStyle name="Normal 5 3 2 9 2" xfId="34249"/>
    <cellStyle name="Normal 5 3 2 9_Category Summary by LOB" xfId="34250"/>
    <cellStyle name="Normal 5 3 2_Category Summary by LOB" xfId="34251"/>
    <cellStyle name="Normal 5 3 20" xfId="34252"/>
    <cellStyle name="Normal 5 3 20 10" xfId="34253"/>
    <cellStyle name="Normal 5 3 20 10 2" xfId="34254"/>
    <cellStyle name="Normal 5 3 20 10_Category Summary by LOB" xfId="34255"/>
    <cellStyle name="Normal 5 3 20 11" xfId="34256"/>
    <cellStyle name="Normal 5 3 20 2" xfId="34257"/>
    <cellStyle name="Normal 5 3 20 2 2" xfId="34258"/>
    <cellStyle name="Normal 5 3 20 2 2 2" xfId="34259"/>
    <cellStyle name="Normal 5 3 20 2 2_Category Summary by LOB" xfId="34260"/>
    <cellStyle name="Normal 5 3 20 2 3" xfId="34261"/>
    <cellStyle name="Normal 5 3 20 2 3 2" xfId="34262"/>
    <cellStyle name="Normal 5 3 20 2 3_Category Summary by LOB" xfId="34263"/>
    <cellStyle name="Normal 5 3 20 2 4" xfId="34264"/>
    <cellStyle name="Normal 5 3 20 2 4 2" xfId="34265"/>
    <cellStyle name="Normal 5 3 20 2 4_Category Summary by LOB" xfId="34266"/>
    <cellStyle name="Normal 5 3 20 2 5" xfId="34267"/>
    <cellStyle name="Normal 5 3 20 2 5 2" xfId="34268"/>
    <cellStyle name="Normal 5 3 20 2 5_Category Summary by LOB" xfId="34269"/>
    <cellStyle name="Normal 5 3 20 2 6" xfId="34270"/>
    <cellStyle name="Normal 5 3 20 2 6 2" xfId="34271"/>
    <cellStyle name="Normal 5 3 20 2 6_Category Summary by LOB" xfId="34272"/>
    <cellStyle name="Normal 5 3 20 2 7" xfId="34273"/>
    <cellStyle name="Normal 5 3 20 2 7 2" xfId="34274"/>
    <cellStyle name="Normal 5 3 20 2 7_Category Summary by LOB" xfId="34275"/>
    <cellStyle name="Normal 5 3 20 2 8" xfId="34276"/>
    <cellStyle name="Normal 5 3 20 2 8 2" xfId="34277"/>
    <cellStyle name="Normal 5 3 20 2 8_Category Summary by LOB" xfId="34278"/>
    <cellStyle name="Normal 5 3 20 2 9" xfId="34279"/>
    <cellStyle name="Normal 5 3 20 2_Category Summary by LOB" xfId="34280"/>
    <cellStyle name="Normal 5 3 20 3" xfId="34281"/>
    <cellStyle name="Normal 5 3 20 3 2" xfId="34282"/>
    <cellStyle name="Normal 5 3 20 3 2 2" xfId="34283"/>
    <cellStyle name="Normal 5 3 20 3 2_Category Summary by LOB" xfId="34284"/>
    <cellStyle name="Normal 5 3 20 3 3" xfId="34285"/>
    <cellStyle name="Normal 5 3 20 3 3 2" xfId="34286"/>
    <cellStyle name="Normal 5 3 20 3 3_Category Summary by LOB" xfId="34287"/>
    <cellStyle name="Normal 5 3 20 3 4" xfId="34288"/>
    <cellStyle name="Normal 5 3 20 3 4 2" xfId="34289"/>
    <cellStyle name="Normal 5 3 20 3 4_Category Summary by LOB" xfId="34290"/>
    <cellStyle name="Normal 5 3 20 3 5" xfId="34291"/>
    <cellStyle name="Normal 5 3 20 3 5 2" xfId="34292"/>
    <cellStyle name="Normal 5 3 20 3 5_Category Summary by LOB" xfId="34293"/>
    <cellStyle name="Normal 5 3 20 3 6" xfId="34294"/>
    <cellStyle name="Normal 5 3 20 3 6 2" xfId="34295"/>
    <cellStyle name="Normal 5 3 20 3 6_Category Summary by LOB" xfId="34296"/>
    <cellStyle name="Normal 5 3 20 3 7" xfId="34297"/>
    <cellStyle name="Normal 5 3 20 3 7 2" xfId="34298"/>
    <cellStyle name="Normal 5 3 20 3 7_Category Summary by LOB" xfId="34299"/>
    <cellStyle name="Normal 5 3 20 3 8" xfId="34300"/>
    <cellStyle name="Normal 5 3 20 3 8 2" xfId="34301"/>
    <cellStyle name="Normal 5 3 20 3 8_Category Summary by LOB" xfId="34302"/>
    <cellStyle name="Normal 5 3 20 3 9" xfId="34303"/>
    <cellStyle name="Normal 5 3 20 3_Category Summary by LOB" xfId="34304"/>
    <cellStyle name="Normal 5 3 20 4" xfId="34305"/>
    <cellStyle name="Normal 5 3 20 4 2" xfId="34306"/>
    <cellStyle name="Normal 5 3 20 4_Category Summary by LOB" xfId="34307"/>
    <cellStyle name="Normal 5 3 20 5" xfId="34308"/>
    <cellStyle name="Normal 5 3 20 5 2" xfId="34309"/>
    <cellStyle name="Normal 5 3 20 5_Category Summary by LOB" xfId="34310"/>
    <cellStyle name="Normal 5 3 20 6" xfId="34311"/>
    <cellStyle name="Normal 5 3 20 6 2" xfId="34312"/>
    <cellStyle name="Normal 5 3 20 6_Category Summary by LOB" xfId="34313"/>
    <cellStyle name="Normal 5 3 20 7" xfId="34314"/>
    <cellStyle name="Normal 5 3 20 7 2" xfId="34315"/>
    <cellStyle name="Normal 5 3 20 7_Category Summary by LOB" xfId="34316"/>
    <cellStyle name="Normal 5 3 20 8" xfId="34317"/>
    <cellStyle name="Normal 5 3 20 8 2" xfId="34318"/>
    <cellStyle name="Normal 5 3 20 8_Category Summary by LOB" xfId="34319"/>
    <cellStyle name="Normal 5 3 20 9" xfId="34320"/>
    <cellStyle name="Normal 5 3 20 9 2" xfId="34321"/>
    <cellStyle name="Normal 5 3 20 9_Category Summary by LOB" xfId="34322"/>
    <cellStyle name="Normal 5 3 20_Category Summary by LOB" xfId="34323"/>
    <cellStyle name="Normal 5 3 21" xfId="34324"/>
    <cellStyle name="Normal 5 3 21 10" xfId="34325"/>
    <cellStyle name="Normal 5 3 21 10 2" xfId="34326"/>
    <cellStyle name="Normal 5 3 21 10_Category Summary by LOB" xfId="34327"/>
    <cellStyle name="Normal 5 3 21 11" xfId="34328"/>
    <cellStyle name="Normal 5 3 21 2" xfId="34329"/>
    <cellStyle name="Normal 5 3 21 2 2" xfId="34330"/>
    <cellStyle name="Normal 5 3 21 2 2 2" xfId="34331"/>
    <cellStyle name="Normal 5 3 21 2 2_Category Summary by LOB" xfId="34332"/>
    <cellStyle name="Normal 5 3 21 2 3" xfId="34333"/>
    <cellStyle name="Normal 5 3 21 2 3 2" xfId="34334"/>
    <cellStyle name="Normal 5 3 21 2 3_Category Summary by LOB" xfId="34335"/>
    <cellStyle name="Normal 5 3 21 2 4" xfId="34336"/>
    <cellStyle name="Normal 5 3 21 2 4 2" xfId="34337"/>
    <cellStyle name="Normal 5 3 21 2 4_Category Summary by LOB" xfId="34338"/>
    <cellStyle name="Normal 5 3 21 2 5" xfId="34339"/>
    <cellStyle name="Normal 5 3 21 2 5 2" xfId="34340"/>
    <cellStyle name="Normal 5 3 21 2 5_Category Summary by LOB" xfId="34341"/>
    <cellStyle name="Normal 5 3 21 2 6" xfId="34342"/>
    <cellStyle name="Normal 5 3 21 2 6 2" xfId="34343"/>
    <cellStyle name="Normal 5 3 21 2 6_Category Summary by LOB" xfId="34344"/>
    <cellStyle name="Normal 5 3 21 2 7" xfId="34345"/>
    <cellStyle name="Normal 5 3 21 2 7 2" xfId="34346"/>
    <cellStyle name="Normal 5 3 21 2 7_Category Summary by LOB" xfId="34347"/>
    <cellStyle name="Normal 5 3 21 2 8" xfId="34348"/>
    <cellStyle name="Normal 5 3 21 2 8 2" xfId="34349"/>
    <cellStyle name="Normal 5 3 21 2 8_Category Summary by LOB" xfId="34350"/>
    <cellStyle name="Normal 5 3 21 2 9" xfId="34351"/>
    <cellStyle name="Normal 5 3 21 2_Category Summary by LOB" xfId="34352"/>
    <cellStyle name="Normal 5 3 21 3" xfId="34353"/>
    <cellStyle name="Normal 5 3 21 3 2" xfId="34354"/>
    <cellStyle name="Normal 5 3 21 3 2 2" xfId="34355"/>
    <cellStyle name="Normal 5 3 21 3 2_Category Summary by LOB" xfId="34356"/>
    <cellStyle name="Normal 5 3 21 3 3" xfId="34357"/>
    <cellStyle name="Normal 5 3 21 3 3 2" xfId="34358"/>
    <cellStyle name="Normal 5 3 21 3 3_Category Summary by LOB" xfId="34359"/>
    <cellStyle name="Normal 5 3 21 3 4" xfId="34360"/>
    <cellStyle name="Normal 5 3 21 3 4 2" xfId="34361"/>
    <cellStyle name="Normal 5 3 21 3 4_Category Summary by LOB" xfId="34362"/>
    <cellStyle name="Normal 5 3 21 3 5" xfId="34363"/>
    <cellStyle name="Normal 5 3 21 3 5 2" xfId="34364"/>
    <cellStyle name="Normal 5 3 21 3 5_Category Summary by LOB" xfId="34365"/>
    <cellStyle name="Normal 5 3 21 3 6" xfId="34366"/>
    <cellStyle name="Normal 5 3 21 3 6 2" xfId="34367"/>
    <cellStyle name="Normal 5 3 21 3 6_Category Summary by LOB" xfId="34368"/>
    <cellStyle name="Normal 5 3 21 3 7" xfId="34369"/>
    <cellStyle name="Normal 5 3 21 3 7 2" xfId="34370"/>
    <cellStyle name="Normal 5 3 21 3 7_Category Summary by LOB" xfId="34371"/>
    <cellStyle name="Normal 5 3 21 3 8" xfId="34372"/>
    <cellStyle name="Normal 5 3 21 3 8 2" xfId="34373"/>
    <cellStyle name="Normal 5 3 21 3 8_Category Summary by LOB" xfId="34374"/>
    <cellStyle name="Normal 5 3 21 3 9" xfId="34375"/>
    <cellStyle name="Normal 5 3 21 3_Category Summary by LOB" xfId="34376"/>
    <cellStyle name="Normal 5 3 21 4" xfId="34377"/>
    <cellStyle name="Normal 5 3 21 4 2" xfId="34378"/>
    <cellStyle name="Normal 5 3 21 4_Category Summary by LOB" xfId="34379"/>
    <cellStyle name="Normal 5 3 21 5" xfId="34380"/>
    <cellStyle name="Normal 5 3 21 5 2" xfId="34381"/>
    <cellStyle name="Normal 5 3 21 5_Category Summary by LOB" xfId="34382"/>
    <cellStyle name="Normal 5 3 21 6" xfId="34383"/>
    <cellStyle name="Normal 5 3 21 6 2" xfId="34384"/>
    <cellStyle name="Normal 5 3 21 6_Category Summary by LOB" xfId="34385"/>
    <cellStyle name="Normal 5 3 21 7" xfId="34386"/>
    <cellStyle name="Normal 5 3 21 7 2" xfId="34387"/>
    <cellStyle name="Normal 5 3 21 7_Category Summary by LOB" xfId="34388"/>
    <cellStyle name="Normal 5 3 21 8" xfId="34389"/>
    <cellStyle name="Normal 5 3 21 8 2" xfId="34390"/>
    <cellStyle name="Normal 5 3 21 8_Category Summary by LOB" xfId="34391"/>
    <cellStyle name="Normal 5 3 21 9" xfId="34392"/>
    <cellStyle name="Normal 5 3 21 9 2" xfId="34393"/>
    <cellStyle name="Normal 5 3 21 9_Category Summary by LOB" xfId="34394"/>
    <cellStyle name="Normal 5 3 21_Category Summary by LOB" xfId="34395"/>
    <cellStyle name="Normal 5 3 22" xfId="34396"/>
    <cellStyle name="Normal 5 3 22 10" xfId="34397"/>
    <cellStyle name="Normal 5 3 22 10 2" xfId="34398"/>
    <cellStyle name="Normal 5 3 22 10_Category Summary by LOB" xfId="34399"/>
    <cellStyle name="Normal 5 3 22 11" xfId="34400"/>
    <cellStyle name="Normal 5 3 22 2" xfId="34401"/>
    <cellStyle name="Normal 5 3 22 2 2" xfId="34402"/>
    <cellStyle name="Normal 5 3 22 2 2 2" xfId="34403"/>
    <cellStyle name="Normal 5 3 22 2 2_Category Summary by LOB" xfId="34404"/>
    <cellStyle name="Normal 5 3 22 2 3" xfId="34405"/>
    <cellStyle name="Normal 5 3 22 2 3 2" xfId="34406"/>
    <cellStyle name="Normal 5 3 22 2 3_Category Summary by LOB" xfId="34407"/>
    <cellStyle name="Normal 5 3 22 2 4" xfId="34408"/>
    <cellStyle name="Normal 5 3 22 2 4 2" xfId="34409"/>
    <cellStyle name="Normal 5 3 22 2 4_Category Summary by LOB" xfId="34410"/>
    <cellStyle name="Normal 5 3 22 2 5" xfId="34411"/>
    <cellStyle name="Normal 5 3 22 2 5 2" xfId="34412"/>
    <cellStyle name="Normal 5 3 22 2 5_Category Summary by LOB" xfId="34413"/>
    <cellStyle name="Normal 5 3 22 2 6" xfId="34414"/>
    <cellStyle name="Normal 5 3 22 2 6 2" xfId="34415"/>
    <cellStyle name="Normal 5 3 22 2 6_Category Summary by LOB" xfId="34416"/>
    <cellStyle name="Normal 5 3 22 2 7" xfId="34417"/>
    <cellStyle name="Normal 5 3 22 2 7 2" xfId="34418"/>
    <cellStyle name="Normal 5 3 22 2 7_Category Summary by LOB" xfId="34419"/>
    <cellStyle name="Normal 5 3 22 2 8" xfId="34420"/>
    <cellStyle name="Normal 5 3 22 2 8 2" xfId="34421"/>
    <cellStyle name="Normal 5 3 22 2 8_Category Summary by LOB" xfId="34422"/>
    <cellStyle name="Normal 5 3 22 2 9" xfId="34423"/>
    <cellStyle name="Normal 5 3 22 2_Category Summary by LOB" xfId="34424"/>
    <cellStyle name="Normal 5 3 22 3" xfId="34425"/>
    <cellStyle name="Normal 5 3 22 3 2" xfId="34426"/>
    <cellStyle name="Normal 5 3 22 3 2 2" xfId="34427"/>
    <cellStyle name="Normal 5 3 22 3 2_Category Summary by LOB" xfId="34428"/>
    <cellStyle name="Normal 5 3 22 3 3" xfId="34429"/>
    <cellStyle name="Normal 5 3 22 3 3 2" xfId="34430"/>
    <cellStyle name="Normal 5 3 22 3 3_Category Summary by LOB" xfId="34431"/>
    <cellStyle name="Normal 5 3 22 3 4" xfId="34432"/>
    <cellStyle name="Normal 5 3 22 3 4 2" xfId="34433"/>
    <cellStyle name="Normal 5 3 22 3 4_Category Summary by LOB" xfId="34434"/>
    <cellStyle name="Normal 5 3 22 3 5" xfId="34435"/>
    <cellStyle name="Normal 5 3 22 3 5 2" xfId="34436"/>
    <cellStyle name="Normal 5 3 22 3 5_Category Summary by LOB" xfId="34437"/>
    <cellStyle name="Normal 5 3 22 3 6" xfId="34438"/>
    <cellStyle name="Normal 5 3 22 3 6 2" xfId="34439"/>
    <cellStyle name="Normal 5 3 22 3 6_Category Summary by LOB" xfId="34440"/>
    <cellStyle name="Normal 5 3 22 3 7" xfId="34441"/>
    <cellStyle name="Normal 5 3 22 3 7 2" xfId="34442"/>
    <cellStyle name="Normal 5 3 22 3 7_Category Summary by LOB" xfId="34443"/>
    <cellStyle name="Normal 5 3 22 3 8" xfId="34444"/>
    <cellStyle name="Normal 5 3 22 3 8 2" xfId="34445"/>
    <cellStyle name="Normal 5 3 22 3 8_Category Summary by LOB" xfId="34446"/>
    <cellStyle name="Normal 5 3 22 3 9" xfId="34447"/>
    <cellStyle name="Normal 5 3 22 3_Category Summary by LOB" xfId="34448"/>
    <cellStyle name="Normal 5 3 22 4" xfId="34449"/>
    <cellStyle name="Normal 5 3 22 4 2" xfId="34450"/>
    <cellStyle name="Normal 5 3 22 4_Category Summary by LOB" xfId="34451"/>
    <cellStyle name="Normal 5 3 22 5" xfId="34452"/>
    <cellStyle name="Normal 5 3 22 5 2" xfId="34453"/>
    <cellStyle name="Normal 5 3 22 5_Category Summary by LOB" xfId="34454"/>
    <cellStyle name="Normal 5 3 22 6" xfId="34455"/>
    <cellStyle name="Normal 5 3 22 6 2" xfId="34456"/>
    <cellStyle name="Normal 5 3 22 6_Category Summary by LOB" xfId="34457"/>
    <cellStyle name="Normal 5 3 22 7" xfId="34458"/>
    <cellStyle name="Normal 5 3 22 7 2" xfId="34459"/>
    <cellStyle name="Normal 5 3 22 7_Category Summary by LOB" xfId="34460"/>
    <cellStyle name="Normal 5 3 22 8" xfId="34461"/>
    <cellStyle name="Normal 5 3 22 8 2" xfId="34462"/>
    <cellStyle name="Normal 5 3 22 8_Category Summary by LOB" xfId="34463"/>
    <cellStyle name="Normal 5 3 22 9" xfId="34464"/>
    <cellStyle name="Normal 5 3 22 9 2" xfId="34465"/>
    <cellStyle name="Normal 5 3 22 9_Category Summary by LOB" xfId="34466"/>
    <cellStyle name="Normal 5 3 22_Category Summary by LOB" xfId="34467"/>
    <cellStyle name="Normal 5 3 23" xfId="34468"/>
    <cellStyle name="Normal 5 3 23 10" xfId="34469"/>
    <cellStyle name="Normal 5 3 23 10 2" xfId="34470"/>
    <cellStyle name="Normal 5 3 23 10_Category Summary by LOB" xfId="34471"/>
    <cellStyle name="Normal 5 3 23 11" xfId="34472"/>
    <cellStyle name="Normal 5 3 23 2" xfId="34473"/>
    <cellStyle name="Normal 5 3 23 2 2" xfId="34474"/>
    <cellStyle name="Normal 5 3 23 2 2 2" xfId="34475"/>
    <cellStyle name="Normal 5 3 23 2 2_Category Summary by LOB" xfId="34476"/>
    <cellStyle name="Normal 5 3 23 2 3" xfId="34477"/>
    <cellStyle name="Normal 5 3 23 2 3 2" xfId="34478"/>
    <cellStyle name="Normal 5 3 23 2 3_Category Summary by LOB" xfId="34479"/>
    <cellStyle name="Normal 5 3 23 2 4" xfId="34480"/>
    <cellStyle name="Normal 5 3 23 2 4 2" xfId="34481"/>
    <cellStyle name="Normal 5 3 23 2 4_Category Summary by LOB" xfId="34482"/>
    <cellStyle name="Normal 5 3 23 2 5" xfId="34483"/>
    <cellStyle name="Normal 5 3 23 2 5 2" xfId="34484"/>
    <cellStyle name="Normal 5 3 23 2 5_Category Summary by LOB" xfId="34485"/>
    <cellStyle name="Normal 5 3 23 2 6" xfId="34486"/>
    <cellStyle name="Normal 5 3 23 2 6 2" xfId="34487"/>
    <cellStyle name="Normal 5 3 23 2 6_Category Summary by LOB" xfId="34488"/>
    <cellStyle name="Normal 5 3 23 2 7" xfId="34489"/>
    <cellStyle name="Normal 5 3 23 2 7 2" xfId="34490"/>
    <cellStyle name="Normal 5 3 23 2 7_Category Summary by LOB" xfId="34491"/>
    <cellStyle name="Normal 5 3 23 2 8" xfId="34492"/>
    <cellStyle name="Normal 5 3 23 2 8 2" xfId="34493"/>
    <cellStyle name="Normal 5 3 23 2 8_Category Summary by LOB" xfId="34494"/>
    <cellStyle name="Normal 5 3 23 2 9" xfId="34495"/>
    <cellStyle name="Normal 5 3 23 2_Category Summary by LOB" xfId="34496"/>
    <cellStyle name="Normal 5 3 23 3" xfId="34497"/>
    <cellStyle name="Normal 5 3 23 3 2" xfId="34498"/>
    <cellStyle name="Normal 5 3 23 3 2 2" xfId="34499"/>
    <cellStyle name="Normal 5 3 23 3 2_Category Summary by LOB" xfId="34500"/>
    <cellStyle name="Normal 5 3 23 3 3" xfId="34501"/>
    <cellStyle name="Normal 5 3 23 3 3 2" xfId="34502"/>
    <cellStyle name="Normal 5 3 23 3 3_Category Summary by LOB" xfId="34503"/>
    <cellStyle name="Normal 5 3 23 3 4" xfId="34504"/>
    <cellStyle name="Normal 5 3 23 3 4 2" xfId="34505"/>
    <cellStyle name="Normal 5 3 23 3 4_Category Summary by LOB" xfId="34506"/>
    <cellStyle name="Normal 5 3 23 3 5" xfId="34507"/>
    <cellStyle name="Normal 5 3 23 3 5 2" xfId="34508"/>
    <cellStyle name="Normal 5 3 23 3 5_Category Summary by LOB" xfId="34509"/>
    <cellStyle name="Normal 5 3 23 3 6" xfId="34510"/>
    <cellStyle name="Normal 5 3 23 3 6 2" xfId="34511"/>
    <cellStyle name="Normal 5 3 23 3 6_Category Summary by LOB" xfId="34512"/>
    <cellStyle name="Normal 5 3 23 3 7" xfId="34513"/>
    <cellStyle name="Normal 5 3 23 3 7 2" xfId="34514"/>
    <cellStyle name="Normal 5 3 23 3 7_Category Summary by LOB" xfId="34515"/>
    <cellStyle name="Normal 5 3 23 3 8" xfId="34516"/>
    <cellStyle name="Normal 5 3 23 3 8 2" xfId="34517"/>
    <cellStyle name="Normal 5 3 23 3 8_Category Summary by LOB" xfId="34518"/>
    <cellStyle name="Normal 5 3 23 3 9" xfId="34519"/>
    <cellStyle name="Normal 5 3 23 3_Category Summary by LOB" xfId="34520"/>
    <cellStyle name="Normal 5 3 23 4" xfId="34521"/>
    <cellStyle name="Normal 5 3 23 4 2" xfId="34522"/>
    <cellStyle name="Normal 5 3 23 4_Category Summary by LOB" xfId="34523"/>
    <cellStyle name="Normal 5 3 23 5" xfId="34524"/>
    <cellStyle name="Normal 5 3 23 5 2" xfId="34525"/>
    <cellStyle name="Normal 5 3 23 5_Category Summary by LOB" xfId="34526"/>
    <cellStyle name="Normal 5 3 23 6" xfId="34527"/>
    <cellStyle name="Normal 5 3 23 6 2" xfId="34528"/>
    <cellStyle name="Normal 5 3 23 6_Category Summary by LOB" xfId="34529"/>
    <cellStyle name="Normal 5 3 23 7" xfId="34530"/>
    <cellStyle name="Normal 5 3 23 7 2" xfId="34531"/>
    <cellStyle name="Normal 5 3 23 7_Category Summary by LOB" xfId="34532"/>
    <cellStyle name="Normal 5 3 23 8" xfId="34533"/>
    <cellStyle name="Normal 5 3 23 8 2" xfId="34534"/>
    <cellStyle name="Normal 5 3 23 8_Category Summary by LOB" xfId="34535"/>
    <cellStyle name="Normal 5 3 23 9" xfId="34536"/>
    <cellStyle name="Normal 5 3 23 9 2" xfId="34537"/>
    <cellStyle name="Normal 5 3 23 9_Category Summary by LOB" xfId="34538"/>
    <cellStyle name="Normal 5 3 23_Category Summary by LOB" xfId="34539"/>
    <cellStyle name="Normal 5 3 24" xfId="34540"/>
    <cellStyle name="Normal 5 3 24 2" xfId="34541"/>
    <cellStyle name="Normal 5 3 24 2 2" xfId="34542"/>
    <cellStyle name="Normal 5 3 24 2_Category Summary by LOB" xfId="34543"/>
    <cellStyle name="Normal 5 3 24 3" xfId="34544"/>
    <cellStyle name="Normal 5 3 24 3 2" xfId="34545"/>
    <cellStyle name="Normal 5 3 24 3_Category Summary by LOB" xfId="34546"/>
    <cellStyle name="Normal 5 3 24 4" xfId="34547"/>
    <cellStyle name="Normal 5 3 24 4 2" xfId="34548"/>
    <cellStyle name="Normal 5 3 24 4_Category Summary by LOB" xfId="34549"/>
    <cellStyle name="Normal 5 3 24 5" xfId="34550"/>
    <cellStyle name="Normal 5 3 24 5 2" xfId="34551"/>
    <cellStyle name="Normal 5 3 24 5_Category Summary by LOB" xfId="34552"/>
    <cellStyle name="Normal 5 3 24 6" xfId="34553"/>
    <cellStyle name="Normal 5 3 24 6 2" xfId="34554"/>
    <cellStyle name="Normal 5 3 24 6_Category Summary by LOB" xfId="34555"/>
    <cellStyle name="Normal 5 3 24 7" xfId="34556"/>
    <cellStyle name="Normal 5 3 24 7 2" xfId="34557"/>
    <cellStyle name="Normal 5 3 24 7_Category Summary by LOB" xfId="34558"/>
    <cellStyle name="Normal 5 3 24 8" xfId="34559"/>
    <cellStyle name="Normal 5 3 24 8 2" xfId="34560"/>
    <cellStyle name="Normal 5 3 24 8_Category Summary by LOB" xfId="34561"/>
    <cellStyle name="Normal 5 3 24 9" xfId="34562"/>
    <cellStyle name="Normal 5 3 24_Category Summary by LOB" xfId="34563"/>
    <cellStyle name="Normal 5 3 25" xfId="34564"/>
    <cellStyle name="Normal 5 3 25 2" xfId="34565"/>
    <cellStyle name="Normal 5 3 25 2 2" xfId="34566"/>
    <cellStyle name="Normal 5 3 25 2_Category Summary by LOB" xfId="34567"/>
    <cellStyle name="Normal 5 3 25 3" xfId="34568"/>
    <cellStyle name="Normal 5 3 25 3 2" xfId="34569"/>
    <cellStyle name="Normal 5 3 25 3_Category Summary by LOB" xfId="34570"/>
    <cellStyle name="Normal 5 3 25 4" xfId="34571"/>
    <cellStyle name="Normal 5 3 25 4 2" xfId="34572"/>
    <cellStyle name="Normal 5 3 25 4_Category Summary by LOB" xfId="34573"/>
    <cellStyle name="Normal 5 3 25 5" xfId="34574"/>
    <cellStyle name="Normal 5 3 25 5 2" xfId="34575"/>
    <cellStyle name="Normal 5 3 25 5_Category Summary by LOB" xfId="34576"/>
    <cellStyle name="Normal 5 3 25 6" xfId="34577"/>
    <cellStyle name="Normal 5 3 25 6 2" xfId="34578"/>
    <cellStyle name="Normal 5 3 25 6_Category Summary by LOB" xfId="34579"/>
    <cellStyle name="Normal 5 3 25 7" xfId="34580"/>
    <cellStyle name="Normal 5 3 25 7 2" xfId="34581"/>
    <cellStyle name="Normal 5 3 25 7_Category Summary by LOB" xfId="34582"/>
    <cellStyle name="Normal 5 3 25 8" xfId="34583"/>
    <cellStyle name="Normal 5 3 25 8 2" xfId="34584"/>
    <cellStyle name="Normal 5 3 25 8_Category Summary by LOB" xfId="34585"/>
    <cellStyle name="Normal 5 3 25 9" xfId="34586"/>
    <cellStyle name="Normal 5 3 25_Category Summary by LOB" xfId="34587"/>
    <cellStyle name="Normal 5 3 26" xfId="34588"/>
    <cellStyle name="Normal 5 3 26 2" xfId="34589"/>
    <cellStyle name="Normal 5 3 26_Category Summary by LOB" xfId="34590"/>
    <cellStyle name="Normal 5 3 27" xfId="34591"/>
    <cellStyle name="Normal 5 3 27 2" xfId="34592"/>
    <cellStyle name="Normal 5 3 27_Category Summary by LOB" xfId="34593"/>
    <cellStyle name="Normal 5 3 28" xfId="34594"/>
    <cellStyle name="Normal 5 3 28 2" xfId="34595"/>
    <cellStyle name="Normal 5 3 28_Category Summary by LOB" xfId="34596"/>
    <cellStyle name="Normal 5 3 29" xfId="34597"/>
    <cellStyle name="Normal 5 3 29 2" xfId="34598"/>
    <cellStyle name="Normal 5 3 29_Category Summary by LOB" xfId="34599"/>
    <cellStyle name="Normal 5 3 3" xfId="34600"/>
    <cellStyle name="Normal 5 3 3 10" xfId="34601"/>
    <cellStyle name="Normal 5 3 3 10 2" xfId="34602"/>
    <cellStyle name="Normal 5 3 3 10_Category Summary by LOB" xfId="34603"/>
    <cellStyle name="Normal 5 3 3 11" xfId="34604"/>
    <cellStyle name="Normal 5 3 3 12" xfId="34605"/>
    <cellStyle name="Normal 5 3 3 2" xfId="34606"/>
    <cellStyle name="Normal 5 3 3 2 2" xfId="34607"/>
    <cellStyle name="Normal 5 3 3 2 2 2" xfId="34608"/>
    <cellStyle name="Normal 5 3 3 2 2_Category Summary by LOB" xfId="34609"/>
    <cellStyle name="Normal 5 3 3 2 3" xfId="34610"/>
    <cellStyle name="Normal 5 3 3 2 3 2" xfId="34611"/>
    <cellStyle name="Normal 5 3 3 2 3_Category Summary by LOB" xfId="34612"/>
    <cellStyle name="Normal 5 3 3 2 4" xfId="34613"/>
    <cellStyle name="Normal 5 3 3 2 4 2" xfId="34614"/>
    <cellStyle name="Normal 5 3 3 2 4_Category Summary by LOB" xfId="34615"/>
    <cellStyle name="Normal 5 3 3 2 5" xfId="34616"/>
    <cellStyle name="Normal 5 3 3 2 5 2" xfId="34617"/>
    <cellStyle name="Normal 5 3 3 2 5_Category Summary by LOB" xfId="34618"/>
    <cellStyle name="Normal 5 3 3 2 6" xfId="34619"/>
    <cellStyle name="Normal 5 3 3 2 6 2" xfId="34620"/>
    <cellStyle name="Normal 5 3 3 2 6_Category Summary by LOB" xfId="34621"/>
    <cellStyle name="Normal 5 3 3 2 7" xfId="34622"/>
    <cellStyle name="Normal 5 3 3 2 7 2" xfId="34623"/>
    <cellStyle name="Normal 5 3 3 2 7_Category Summary by LOB" xfId="34624"/>
    <cellStyle name="Normal 5 3 3 2 8" xfId="34625"/>
    <cellStyle name="Normal 5 3 3 2 8 2" xfId="34626"/>
    <cellStyle name="Normal 5 3 3 2 8_Category Summary by LOB" xfId="34627"/>
    <cellStyle name="Normal 5 3 3 2 9" xfId="34628"/>
    <cellStyle name="Normal 5 3 3 2_Category Summary by LOB" xfId="34629"/>
    <cellStyle name="Normal 5 3 3 3" xfId="34630"/>
    <cellStyle name="Normal 5 3 3 3 2" xfId="34631"/>
    <cellStyle name="Normal 5 3 3 3 2 2" xfId="34632"/>
    <cellStyle name="Normal 5 3 3 3 2_Category Summary by LOB" xfId="34633"/>
    <cellStyle name="Normal 5 3 3 3 3" xfId="34634"/>
    <cellStyle name="Normal 5 3 3 3 3 2" xfId="34635"/>
    <cellStyle name="Normal 5 3 3 3 3_Category Summary by LOB" xfId="34636"/>
    <cellStyle name="Normal 5 3 3 3 4" xfId="34637"/>
    <cellStyle name="Normal 5 3 3 3 4 2" xfId="34638"/>
    <cellStyle name="Normal 5 3 3 3 4_Category Summary by LOB" xfId="34639"/>
    <cellStyle name="Normal 5 3 3 3 5" xfId="34640"/>
    <cellStyle name="Normal 5 3 3 3 5 2" xfId="34641"/>
    <cellStyle name="Normal 5 3 3 3 5_Category Summary by LOB" xfId="34642"/>
    <cellStyle name="Normal 5 3 3 3 6" xfId="34643"/>
    <cellStyle name="Normal 5 3 3 3 6 2" xfId="34644"/>
    <cellStyle name="Normal 5 3 3 3 6_Category Summary by LOB" xfId="34645"/>
    <cellStyle name="Normal 5 3 3 3 7" xfId="34646"/>
    <cellStyle name="Normal 5 3 3 3 7 2" xfId="34647"/>
    <cellStyle name="Normal 5 3 3 3 7_Category Summary by LOB" xfId="34648"/>
    <cellStyle name="Normal 5 3 3 3 8" xfId="34649"/>
    <cellStyle name="Normal 5 3 3 3 8 2" xfId="34650"/>
    <cellStyle name="Normal 5 3 3 3 8_Category Summary by LOB" xfId="34651"/>
    <cellStyle name="Normal 5 3 3 3 9" xfId="34652"/>
    <cellStyle name="Normal 5 3 3 3_Category Summary by LOB" xfId="34653"/>
    <cellStyle name="Normal 5 3 3 4" xfId="34654"/>
    <cellStyle name="Normal 5 3 3 4 2" xfId="34655"/>
    <cellStyle name="Normal 5 3 3 4_Category Summary by LOB" xfId="34656"/>
    <cellStyle name="Normal 5 3 3 5" xfId="34657"/>
    <cellStyle name="Normal 5 3 3 5 2" xfId="34658"/>
    <cellStyle name="Normal 5 3 3 5_Category Summary by LOB" xfId="34659"/>
    <cellStyle name="Normal 5 3 3 6" xfId="34660"/>
    <cellStyle name="Normal 5 3 3 6 2" xfId="34661"/>
    <cellStyle name="Normal 5 3 3 6_Category Summary by LOB" xfId="34662"/>
    <cellStyle name="Normal 5 3 3 7" xfId="34663"/>
    <cellStyle name="Normal 5 3 3 7 2" xfId="34664"/>
    <cellStyle name="Normal 5 3 3 7_Category Summary by LOB" xfId="34665"/>
    <cellStyle name="Normal 5 3 3 8" xfId="34666"/>
    <cellStyle name="Normal 5 3 3 8 2" xfId="34667"/>
    <cellStyle name="Normal 5 3 3 8_Category Summary by LOB" xfId="34668"/>
    <cellStyle name="Normal 5 3 3 9" xfId="34669"/>
    <cellStyle name="Normal 5 3 3 9 2" xfId="34670"/>
    <cellStyle name="Normal 5 3 3 9_Category Summary by LOB" xfId="34671"/>
    <cellStyle name="Normal 5 3 3_Category Summary by LOB" xfId="34672"/>
    <cellStyle name="Normal 5 3 30" xfId="34673"/>
    <cellStyle name="Normal 5 3 30 2" xfId="34674"/>
    <cellStyle name="Normal 5 3 30_Category Summary by LOB" xfId="34675"/>
    <cellStyle name="Normal 5 3 31" xfId="34676"/>
    <cellStyle name="Normal 5 3 31 2" xfId="34677"/>
    <cellStyle name="Normal 5 3 31_Category Summary by LOB" xfId="34678"/>
    <cellStyle name="Normal 5 3 32" xfId="34679"/>
    <cellStyle name="Normal 5 3 32 2" xfId="34680"/>
    <cellStyle name="Normal 5 3 32_Category Summary by LOB" xfId="34681"/>
    <cellStyle name="Normal 5 3 33" xfId="34682"/>
    <cellStyle name="Normal 5 3 34" xfId="34683"/>
    <cellStyle name="Normal 5 3 35" xfId="34684"/>
    <cellStyle name="Normal 5 3 36" xfId="34685"/>
    <cellStyle name="Normal 5 3 37" xfId="34686"/>
    <cellStyle name="Normal 5 3 38" xfId="34687"/>
    <cellStyle name="Normal 5 3 39" xfId="34688"/>
    <cellStyle name="Normal 5 3 4" xfId="34689"/>
    <cellStyle name="Normal 5 3 4 10" xfId="34690"/>
    <cellStyle name="Normal 5 3 4 10 2" xfId="34691"/>
    <cellStyle name="Normal 5 3 4 10_Category Summary by LOB" xfId="34692"/>
    <cellStyle name="Normal 5 3 4 11" xfId="34693"/>
    <cellStyle name="Normal 5 3 4 2" xfId="34694"/>
    <cellStyle name="Normal 5 3 4 2 2" xfId="34695"/>
    <cellStyle name="Normal 5 3 4 2 2 2" xfId="34696"/>
    <cellStyle name="Normal 5 3 4 2 2_Category Summary by LOB" xfId="34697"/>
    <cellStyle name="Normal 5 3 4 2 3" xfId="34698"/>
    <cellStyle name="Normal 5 3 4 2 3 2" xfId="34699"/>
    <cellStyle name="Normal 5 3 4 2 3_Category Summary by LOB" xfId="34700"/>
    <cellStyle name="Normal 5 3 4 2 4" xfId="34701"/>
    <cellStyle name="Normal 5 3 4 2 4 2" xfId="34702"/>
    <cellStyle name="Normal 5 3 4 2 4_Category Summary by LOB" xfId="34703"/>
    <cellStyle name="Normal 5 3 4 2 5" xfId="34704"/>
    <cellStyle name="Normal 5 3 4 2 5 2" xfId="34705"/>
    <cellStyle name="Normal 5 3 4 2 5_Category Summary by LOB" xfId="34706"/>
    <cellStyle name="Normal 5 3 4 2 6" xfId="34707"/>
    <cellStyle name="Normal 5 3 4 2 6 2" xfId="34708"/>
    <cellStyle name="Normal 5 3 4 2 6_Category Summary by LOB" xfId="34709"/>
    <cellStyle name="Normal 5 3 4 2 7" xfId="34710"/>
    <cellStyle name="Normal 5 3 4 2 7 2" xfId="34711"/>
    <cellStyle name="Normal 5 3 4 2 7_Category Summary by LOB" xfId="34712"/>
    <cellStyle name="Normal 5 3 4 2 8" xfId="34713"/>
    <cellStyle name="Normal 5 3 4 2 8 2" xfId="34714"/>
    <cellStyle name="Normal 5 3 4 2 8_Category Summary by LOB" xfId="34715"/>
    <cellStyle name="Normal 5 3 4 2 9" xfId="34716"/>
    <cellStyle name="Normal 5 3 4 2_Category Summary by LOB" xfId="34717"/>
    <cellStyle name="Normal 5 3 4 3" xfId="34718"/>
    <cellStyle name="Normal 5 3 4 3 2" xfId="34719"/>
    <cellStyle name="Normal 5 3 4 3 2 2" xfId="34720"/>
    <cellStyle name="Normal 5 3 4 3 2_Category Summary by LOB" xfId="34721"/>
    <cellStyle name="Normal 5 3 4 3 3" xfId="34722"/>
    <cellStyle name="Normal 5 3 4 3 3 2" xfId="34723"/>
    <cellStyle name="Normal 5 3 4 3 3_Category Summary by LOB" xfId="34724"/>
    <cellStyle name="Normal 5 3 4 3 4" xfId="34725"/>
    <cellStyle name="Normal 5 3 4 3 4 2" xfId="34726"/>
    <cellStyle name="Normal 5 3 4 3 4_Category Summary by LOB" xfId="34727"/>
    <cellStyle name="Normal 5 3 4 3 5" xfId="34728"/>
    <cellStyle name="Normal 5 3 4 3 5 2" xfId="34729"/>
    <cellStyle name="Normal 5 3 4 3 5_Category Summary by LOB" xfId="34730"/>
    <cellStyle name="Normal 5 3 4 3 6" xfId="34731"/>
    <cellStyle name="Normal 5 3 4 3 6 2" xfId="34732"/>
    <cellStyle name="Normal 5 3 4 3 6_Category Summary by LOB" xfId="34733"/>
    <cellStyle name="Normal 5 3 4 3 7" xfId="34734"/>
    <cellStyle name="Normal 5 3 4 3 7 2" xfId="34735"/>
    <cellStyle name="Normal 5 3 4 3 7_Category Summary by LOB" xfId="34736"/>
    <cellStyle name="Normal 5 3 4 3 8" xfId="34737"/>
    <cellStyle name="Normal 5 3 4 3 8 2" xfId="34738"/>
    <cellStyle name="Normal 5 3 4 3 8_Category Summary by LOB" xfId="34739"/>
    <cellStyle name="Normal 5 3 4 3 9" xfId="34740"/>
    <cellStyle name="Normal 5 3 4 3_Category Summary by LOB" xfId="34741"/>
    <cellStyle name="Normal 5 3 4 4" xfId="34742"/>
    <cellStyle name="Normal 5 3 4 4 2" xfId="34743"/>
    <cellStyle name="Normal 5 3 4 4_Category Summary by LOB" xfId="34744"/>
    <cellStyle name="Normal 5 3 4 5" xfId="34745"/>
    <cellStyle name="Normal 5 3 4 5 2" xfId="34746"/>
    <cellStyle name="Normal 5 3 4 5_Category Summary by LOB" xfId="34747"/>
    <cellStyle name="Normal 5 3 4 6" xfId="34748"/>
    <cellStyle name="Normal 5 3 4 6 2" xfId="34749"/>
    <cellStyle name="Normal 5 3 4 6_Category Summary by LOB" xfId="34750"/>
    <cellStyle name="Normal 5 3 4 7" xfId="34751"/>
    <cellStyle name="Normal 5 3 4 7 2" xfId="34752"/>
    <cellStyle name="Normal 5 3 4 7_Category Summary by LOB" xfId="34753"/>
    <cellStyle name="Normal 5 3 4 8" xfId="34754"/>
    <cellStyle name="Normal 5 3 4 8 2" xfId="34755"/>
    <cellStyle name="Normal 5 3 4 8_Category Summary by LOB" xfId="34756"/>
    <cellStyle name="Normal 5 3 4 9" xfId="34757"/>
    <cellStyle name="Normal 5 3 4 9 2" xfId="34758"/>
    <cellStyle name="Normal 5 3 4 9_Category Summary by LOB" xfId="34759"/>
    <cellStyle name="Normal 5 3 4_Category Summary by LOB" xfId="34760"/>
    <cellStyle name="Normal 5 3 40" xfId="34761"/>
    <cellStyle name="Normal 5 3 41" xfId="34762"/>
    <cellStyle name="Normal 5 3 42" xfId="34763"/>
    <cellStyle name="Normal 5 3 43" xfId="34764"/>
    <cellStyle name="Normal 5 3 44" xfId="34765"/>
    <cellStyle name="Normal 5 3 5" xfId="34766"/>
    <cellStyle name="Normal 5 3 5 10" xfId="34767"/>
    <cellStyle name="Normal 5 3 5 10 2" xfId="34768"/>
    <cellStyle name="Normal 5 3 5 10_Category Summary by LOB" xfId="34769"/>
    <cellStyle name="Normal 5 3 5 11" xfId="34770"/>
    <cellStyle name="Normal 5 3 5 2" xfId="34771"/>
    <cellStyle name="Normal 5 3 5 2 2" xfId="34772"/>
    <cellStyle name="Normal 5 3 5 2 2 2" xfId="34773"/>
    <cellStyle name="Normal 5 3 5 2 2_Category Summary by LOB" xfId="34774"/>
    <cellStyle name="Normal 5 3 5 2 3" xfId="34775"/>
    <cellStyle name="Normal 5 3 5 2 3 2" xfId="34776"/>
    <cellStyle name="Normal 5 3 5 2 3_Category Summary by LOB" xfId="34777"/>
    <cellStyle name="Normal 5 3 5 2 4" xfId="34778"/>
    <cellStyle name="Normal 5 3 5 2 4 2" xfId="34779"/>
    <cellStyle name="Normal 5 3 5 2 4_Category Summary by LOB" xfId="34780"/>
    <cellStyle name="Normal 5 3 5 2 5" xfId="34781"/>
    <cellStyle name="Normal 5 3 5 2 5 2" xfId="34782"/>
    <cellStyle name="Normal 5 3 5 2 5_Category Summary by LOB" xfId="34783"/>
    <cellStyle name="Normal 5 3 5 2 6" xfId="34784"/>
    <cellStyle name="Normal 5 3 5 2 6 2" xfId="34785"/>
    <cellStyle name="Normal 5 3 5 2 6_Category Summary by LOB" xfId="34786"/>
    <cellStyle name="Normal 5 3 5 2 7" xfId="34787"/>
    <cellStyle name="Normal 5 3 5 2 7 2" xfId="34788"/>
    <cellStyle name="Normal 5 3 5 2 7_Category Summary by LOB" xfId="34789"/>
    <cellStyle name="Normal 5 3 5 2 8" xfId="34790"/>
    <cellStyle name="Normal 5 3 5 2 8 2" xfId="34791"/>
    <cellStyle name="Normal 5 3 5 2 8_Category Summary by LOB" xfId="34792"/>
    <cellStyle name="Normal 5 3 5 2 9" xfId="34793"/>
    <cellStyle name="Normal 5 3 5 2_Category Summary by LOB" xfId="34794"/>
    <cellStyle name="Normal 5 3 5 3" xfId="34795"/>
    <cellStyle name="Normal 5 3 5 3 2" xfId="34796"/>
    <cellStyle name="Normal 5 3 5 3 2 2" xfId="34797"/>
    <cellStyle name="Normal 5 3 5 3 2_Category Summary by LOB" xfId="34798"/>
    <cellStyle name="Normal 5 3 5 3 3" xfId="34799"/>
    <cellStyle name="Normal 5 3 5 3 3 2" xfId="34800"/>
    <cellStyle name="Normal 5 3 5 3 3_Category Summary by LOB" xfId="34801"/>
    <cellStyle name="Normal 5 3 5 3 4" xfId="34802"/>
    <cellStyle name="Normal 5 3 5 3 4 2" xfId="34803"/>
    <cellStyle name="Normal 5 3 5 3 4_Category Summary by LOB" xfId="34804"/>
    <cellStyle name="Normal 5 3 5 3 5" xfId="34805"/>
    <cellStyle name="Normal 5 3 5 3 5 2" xfId="34806"/>
    <cellStyle name="Normal 5 3 5 3 5_Category Summary by LOB" xfId="34807"/>
    <cellStyle name="Normal 5 3 5 3 6" xfId="34808"/>
    <cellStyle name="Normal 5 3 5 3 6 2" xfId="34809"/>
    <cellStyle name="Normal 5 3 5 3 6_Category Summary by LOB" xfId="34810"/>
    <cellStyle name="Normal 5 3 5 3 7" xfId="34811"/>
    <cellStyle name="Normal 5 3 5 3 7 2" xfId="34812"/>
    <cellStyle name="Normal 5 3 5 3 7_Category Summary by LOB" xfId="34813"/>
    <cellStyle name="Normal 5 3 5 3 8" xfId="34814"/>
    <cellStyle name="Normal 5 3 5 3 8 2" xfId="34815"/>
    <cellStyle name="Normal 5 3 5 3 8_Category Summary by LOB" xfId="34816"/>
    <cellStyle name="Normal 5 3 5 3 9" xfId="34817"/>
    <cellStyle name="Normal 5 3 5 3_Category Summary by LOB" xfId="34818"/>
    <cellStyle name="Normal 5 3 5 4" xfId="34819"/>
    <cellStyle name="Normal 5 3 5 4 2" xfId="34820"/>
    <cellStyle name="Normal 5 3 5 4_Category Summary by LOB" xfId="34821"/>
    <cellStyle name="Normal 5 3 5 5" xfId="34822"/>
    <cellStyle name="Normal 5 3 5 5 2" xfId="34823"/>
    <cellStyle name="Normal 5 3 5 5_Category Summary by LOB" xfId="34824"/>
    <cellStyle name="Normal 5 3 5 6" xfId="34825"/>
    <cellStyle name="Normal 5 3 5 6 2" xfId="34826"/>
    <cellStyle name="Normal 5 3 5 6_Category Summary by LOB" xfId="34827"/>
    <cellStyle name="Normal 5 3 5 7" xfId="34828"/>
    <cellStyle name="Normal 5 3 5 7 2" xfId="34829"/>
    <cellStyle name="Normal 5 3 5 7_Category Summary by LOB" xfId="34830"/>
    <cellStyle name="Normal 5 3 5 8" xfId="34831"/>
    <cellStyle name="Normal 5 3 5 8 2" xfId="34832"/>
    <cellStyle name="Normal 5 3 5 8_Category Summary by LOB" xfId="34833"/>
    <cellStyle name="Normal 5 3 5 9" xfId="34834"/>
    <cellStyle name="Normal 5 3 5 9 2" xfId="34835"/>
    <cellStyle name="Normal 5 3 5 9_Category Summary by LOB" xfId="34836"/>
    <cellStyle name="Normal 5 3 5_Category Summary by LOB" xfId="34837"/>
    <cellStyle name="Normal 5 3 6" xfId="34838"/>
    <cellStyle name="Normal 5 3 6 10" xfId="34839"/>
    <cellStyle name="Normal 5 3 6 10 2" xfId="34840"/>
    <cellStyle name="Normal 5 3 6 10_Category Summary by LOB" xfId="34841"/>
    <cellStyle name="Normal 5 3 6 11" xfId="34842"/>
    <cellStyle name="Normal 5 3 6 2" xfId="34843"/>
    <cellStyle name="Normal 5 3 6 2 2" xfId="34844"/>
    <cellStyle name="Normal 5 3 6 2 2 2" xfId="34845"/>
    <cellStyle name="Normal 5 3 6 2 2_Category Summary by LOB" xfId="34846"/>
    <cellStyle name="Normal 5 3 6 2 3" xfId="34847"/>
    <cellStyle name="Normal 5 3 6 2 3 2" xfId="34848"/>
    <cellStyle name="Normal 5 3 6 2 3_Category Summary by LOB" xfId="34849"/>
    <cellStyle name="Normal 5 3 6 2 4" xfId="34850"/>
    <cellStyle name="Normal 5 3 6 2 4 2" xfId="34851"/>
    <cellStyle name="Normal 5 3 6 2 4_Category Summary by LOB" xfId="34852"/>
    <cellStyle name="Normal 5 3 6 2 5" xfId="34853"/>
    <cellStyle name="Normal 5 3 6 2 5 2" xfId="34854"/>
    <cellStyle name="Normal 5 3 6 2 5_Category Summary by LOB" xfId="34855"/>
    <cellStyle name="Normal 5 3 6 2 6" xfId="34856"/>
    <cellStyle name="Normal 5 3 6 2 6 2" xfId="34857"/>
    <cellStyle name="Normal 5 3 6 2 6_Category Summary by LOB" xfId="34858"/>
    <cellStyle name="Normal 5 3 6 2 7" xfId="34859"/>
    <cellStyle name="Normal 5 3 6 2 7 2" xfId="34860"/>
    <cellStyle name="Normal 5 3 6 2 7_Category Summary by LOB" xfId="34861"/>
    <cellStyle name="Normal 5 3 6 2 8" xfId="34862"/>
    <cellStyle name="Normal 5 3 6 2 8 2" xfId="34863"/>
    <cellStyle name="Normal 5 3 6 2 8_Category Summary by LOB" xfId="34864"/>
    <cellStyle name="Normal 5 3 6 2 9" xfId="34865"/>
    <cellStyle name="Normal 5 3 6 2_Category Summary by LOB" xfId="34866"/>
    <cellStyle name="Normal 5 3 6 3" xfId="34867"/>
    <cellStyle name="Normal 5 3 6 3 2" xfId="34868"/>
    <cellStyle name="Normal 5 3 6 3 2 2" xfId="34869"/>
    <cellStyle name="Normal 5 3 6 3 2_Category Summary by LOB" xfId="34870"/>
    <cellStyle name="Normal 5 3 6 3 3" xfId="34871"/>
    <cellStyle name="Normal 5 3 6 3 3 2" xfId="34872"/>
    <cellStyle name="Normal 5 3 6 3 3_Category Summary by LOB" xfId="34873"/>
    <cellStyle name="Normal 5 3 6 3 4" xfId="34874"/>
    <cellStyle name="Normal 5 3 6 3 4 2" xfId="34875"/>
    <cellStyle name="Normal 5 3 6 3 4_Category Summary by LOB" xfId="34876"/>
    <cellStyle name="Normal 5 3 6 3 5" xfId="34877"/>
    <cellStyle name="Normal 5 3 6 3 5 2" xfId="34878"/>
    <cellStyle name="Normal 5 3 6 3 5_Category Summary by LOB" xfId="34879"/>
    <cellStyle name="Normal 5 3 6 3 6" xfId="34880"/>
    <cellStyle name="Normal 5 3 6 3 6 2" xfId="34881"/>
    <cellStyle name="Normal 5 3 6 3 6_Category Summary by LOB" xfId="34882"/>
    <cellStyle name="Normal 5 3 6 3 7" xfId="34883"/>
    <cellStyle name="Normal 5 3 6 3 7 2" xfId="34884"/>
    <cellStyle name="Normal 5 3 6 3 7_Category Summary by LOB" xfId="34885"/>
    <cellStyle name="Normal 5 3 6 3 8" xfId="34886"/>
    <cellStyle name="Normal 5 3 6 3 8 2" xfId="34887"/>
    <cellStyle name="Normal 5 3 6 3 8_Category Summary by LOB" xfId="34888"/>
    <cellStyle name="Normal 5 3 6 3 9" xfId="34889"/>
    <cellStyle name="Normal 5 3 6 3_Category Summary by LOB" xfId="34890"/>
    <cellStyle name="Normal 5 3 6 4" xfId="34891"/>
    <cellStyle name="Normal 5 3 6 4 2" xfId="34892"/>
    <cellStyle name="Normal 5 3 6 4_Category Summary by LOB" xfId="34893"/>
    <cellStyle name="Normal 5 3 6 5" xfId="34894"/>
    <cellStyle name="Normal 5 3 6 5 2" xfId="34895"/>
    <cellStyle name="Normal 5 3 6 5_Category Summary by LOB" xfId="34896"/>
    <cellStyle name="Normal 5 3 6 6" xfId="34897"/>
    <cellStyle name="Normal 5 3 6 6 2" xfId="34898"/>
    <cellStyle name="Normal 5 3 6 6_Category Summary by LOB" xfId="34899"/>
    <cellStyle name="Normal 5 3 6 7" xfId="34900"/>
    <cellStyle name="Normal 5 3 6 7 2" xfId="34901"/>
    <cellStyle name="Normal 5 3 6 7_Category Summary by LOB" xfId="34902"/>
    <cellStyle name="Normal 5 3 6 8" xfId="34903"/>
    <cellStyle name="Normal 5 3 6 8 2" xfId="34904"/>
    <cellStyle name="Normal 5 3 6 8_Category Summary by LOB" xfId="34905"/>
    <cellStyle name="Normal 5 3 6 9" xfId="34906"/>
    <cellStyle name="Normal 5 3 6 9 2" xfId="34907"/>
    <cellStyle name="Normal 5 3 6 9_Category Summary by LOB" xfId="34908"/>
    <cellStyle name="Normal 5 3 6_Category Summary by LOB" xfId="34909"/>
    <cellStyle name="Normal 5 3 7" xfId="34910"/>
    <cellStyle name="Normal 5 3 7 10" xfId="34911"/>
    <cellStyle name="Normal 5 3 7 10 2" xfId="34912"/>
    <cellStyle name="Normal 5 3 7 10_Category Summary by LOB" xfId="34913"/>
    <cellStyle name="Normal 5 3 7 11" xfId="34914"/>
    <cellStyle name="Normal 5 3 7 2" xfId="34915"/>
    <cellStyle name="Normal 5 3 7 2 2" xfId="34916"/>
    <cellStyle name="Normal 5 3 7 2 2 2" xfId="34917"/>
    <cellStyle name="Normal 5 3 7 2 2_Category Summary by LOB" xfId="34918"/>
    <cellStyle name="Normal 5 3 7 2 3" xfId="34919"/>
    <cellStyle name="Normal 5 3 7 2 3 2" xfId="34920"/>
    <cellStyle name="Normal 5 3 7 2 3_Category Summary by LOB" xfId="34921"/>
    <cellStyle name="Normal 5 3 7 2 4" xfId="34922"/>
    <cellStyle name="Normal 5 3 7 2 4 2" xfId="34923"/>
    <cellStyle name="Normal 5 3 7 2 4_Category Summary by LOB" xfId="34924"/>
    <cellStyle name="Normal 5 3 7 2 5" xfId="34925"/>
    <cellStyle name="Normal 5 3 7 2 5 2" xfId="34926"/>
    <cellStyle name="Normal 5 3 7 2 5_Category Summary by LOB" xfId="34927"/>
    <cellStyle name="Normal 5 3 7 2 6" xfId="34928"/>
    <cellStyle name="Normal 5 3 7 2 6 2" xfId="34929"/>
    <cellStyle name="Normal 5 3 7 2 6_Category Summary by LOB" xfId="34930"/>
    <cellStyle name="Normal 5 3 7 2 7" xfId="34931"/>
    <cellStyle name="Normal 5 3 7 2 7 2" xfId="34932"/>
    <cellStyle name="Normal 5 3 7 2 7_Category Summary by LOB" xfId="34933"/>
    <cellStyle name="Normal 5 3 7 2 8" xfId="34934"/>
    <cellStyle name="Normal 5 3 7 2 8 2" xfId="34935"/>
    <cellStyle name="Normal 5 3 7 2 8_Category Summary by LOB" xfId="34936"/>
    <cellStyle name="Normal 5 3 7 2 9" xfId="34937"/>
    <cellStyle name="Normal 5 3 7 2_Category Summary by LOB" xfId="34938"/>
    <cellStyle name="Normal 5 3 7 3" xfId="34939"/>
    <cellStyle name="Normal 5 3 7 3 2" xfId="34940"/>
    <cellStyle name="Normal 5 3 7 3 2 2" xfId="34941"/>
    <cellStyle name="Normal 5 3 7 3 2_Category Summary by LOB" xfId="34942"/>
    <cellStyle name="Normal 5 3 7 3 3" xfId="34943"/>
    <cellStyle name="Normal 5 3 7 3 3 2" xfId="34944"/>
    <cellStyle name="Normal 5 3 7 3 3_Category Summary by LOB" xfId="34945"/>
    <cellStyle name="Normal 5 3 7 3 4" xfId="34946"/>
    <cellStyle name="Normal 5 3 7 3 4 2" xfId="34947"/>
    <cellStyle name="Normal 5 3 7 3 4_Category Summary by LOB" xfId="34948"/>
    <cellStyle name="Normal 5 3 7 3 5" xfId="34949"/>
    <cellStyle name="Normal 5 3 7 3 5 2" xfId="34950"/>
    <cellStyle name="Normal 5 3 7 3 5_Category Summary by LOB" xfId="34951"/>
    <cellStyle name="Normal 5 3 7 3 6" xfId="34952"/>
    <cellStyle name="Normal 5 3 7 3 6 2" xfId="34953"/>
    <cellStyle name="Normal 5 3 7 3 6_Category Summary by LOB" xfId="34954"/>
    <cellStyle name="Normal 5 3 7 3 7" xfId="34955"/>
    <cellStyle name="Normal 5 3 7 3 7 2" xfId="34956"/>
    <cellStyle name="Normal 5 3 7 3 7_Category Summary by LOB" xfId="34957"/>
    <cellStyle name="Normal 5 3 7 3 8" xfId="34958"/>
    <cellStyle name="Normal 5 3 7 3 8 2" xfId="34959"/>
    <cellStyle name="Normal 5 3 7 3 8_Category Summary by LOB" xfId="34960"/>
    <cellStyle name="Normal 5 3 7 3 9" xfId="34961"/>
    <cellStyle name="Normal 5 3 7 3_Category Summary by LOB" xfId="34962"/>
    <cellStyle name="Normal 5 3 7 4" xfId="34963"/>
    <cellStyle name="Normal 5 3 7 4 2" xfId="34964"/>
    <cellStyle name="Normal 5 3 7 4_Category Summary by LOB" xfId="34965"/>
    <cellStyle name="Normal 5 3 7 5" xfId="34966"/>
    <cellStyle name="Normal 5 3 7 5 2" xfId="34967"/>
    <cellStyle name="Normal 5 3 7 5_Category Summary by LOB" xfId="34968"/>
    <cellStyle name="Normal 5 3 7 6" xfId="34969"/>
    <cellStyle name="Normal 5 3 7 6 2" xfId="34970"/>
    <cellStyle name="Normal 5 3 7 6_Category Summary by LOB" xfId="34971"/>
    <cellStyle name="Normal 5 3 7 7" xfId="34972"/>
    <cellStyle name="Normal 5 3 7 7 2" xfId="34973"/>
    <cellStyle name="Normal 5 3 7 7_Category Summary by LOB" xfId="34974"/>
    <cellStyle name="Normal 5 3 7 8" xfId="34975"/>
    <cellStyle name="Normal 5 3 7 8 2" xfId="34976"/>
    <cellStyle name="Normal 5 3 7 8_Category Summary by LOB" xfId="34977"/>
    <cellStyle name="Normal 5 3 7 9" xfId="34978"/>
    <cellStyle name="Normal 5 3 7 9 2" xfId="34979"/>
    <cellStyle name="Normal 5 3 7 9_Category Summary by LOB" xfId="34980"/>
    <cellStyle name="Normal 5 3 7_Category Summary by LOB" xfId="34981"/>
    <cellStyle name="Normal 5 3 8" xfId="34982"/>
    <cellStyle name="Normal 5 3 8 10" xfId="34983"/>
    <cellStyle name="Normal 5 3 8 10 2" xfId="34984"/>
    <cellStyle name="Normal 5 3 8 10_Category Summary by LOB" xfId="34985"/>
    <cellStyle name="Normal 5 3 8 11" xfId="34986"/>
    <cellStyle name="Normal 5 3 8 2" xfId="34987"/>
    <cellStyle name="Normal 5 3 8 2 2" xfId="34988"/>
    <cellStyle name="Normal 5 3 8 2 2 2" xfId="34989"/>
    <cellStyle name="Normal 5 3 8 2 2_Category Summary by LOB" xfId="34990"/>
    <cellStyle name="Normal 5 3 8 2 3" xfId="34991"/>
    <cellStyle name="Normal 5 3 8 2 3 2" xfId="34992"/>
    <cellStyle name="Normal 5 3 8 2 3_Category Summary by LOB" xfId="34993"/>
    <cellStyle name="Normal 5 3 8 2 4" xfId="34994"/>
    <cellStyle name="Normal 5 3 8 2 4 2" xfId="34995"/>
    <cellStyle name="Normal 5 3 8 2 4_Category Summary by LOB" xfId="34996"/>
    <cellStyle name="Normal 5 3 8 2 5" xfId="34997"/>
    <cellStyle name="Normal 5 3 8 2 5 2" xfId="34998"/>
    <cellStyle name="Normal 5 3 8 2 5_Category Summary by LOB" xfId="34999"/>
    <cellStyle name="Normal 5 3 8 2 6" xfId="35000"/>
    <cellStyle name="Normal 5 3 8 2 6 2" xfId="35001"/>
    <cellStyle name="Normal 5 3 8 2 6_Category Summary by LOB" xfId="35002"/>
    <cellStyle name="Normal 5 3 8 2 7" xfId="35003"/>
    <cellStyle name="Normal 5 3 8 2 7 2" xfId="35004"/>
    <cellStyle name="Normal 5 3 8 2 7_Category Summary by LOB" xfId="35005"/>
    <cellStyle name="Normal 5 3 8 2 8" xfId="35006"/>
    <cellStyle name="Normal 5 3 8 2 8 2" xfId="35007"/>
    <cellStyle name="Normal 5 3 8 2 8_Category Summary by LOB" xfId="35008"/>
    <cellStyle name="Normal 5 3 8 2 9" xfId="35009"/>
    <cellStyle name="Normal 5 3 8 2_Category Summary by LOB" xfId="35010"/>
    <cellStyle name="Normal 5 3 8 3" xfId="35011"/>
    <cellStyle name="Normal 5 3 8 3 2" xfId="35012"/>
    <cellStyle name="Normal 5 3 8 3 2 2" xfId="35013"/>
    <cellStyle name="Normal 5 3 8 3 2_Category Summary by LOB" xfId="35014"/>
    <cellStyle name="Normal 5 3 8 3 3" xfId="35015"/>
    <cellStyle name="Normal 5 3 8 3 3 2" xfId="35016"/>
    <cellStyle name="Normal 5 3 8 3 3_Category Summary by LOB" xfId="35017"/>
    <cellStyle name="Normal 5 3 8 3 4" xfId="35018"/>
    <cellStyle name="Normal 5 3 8 3 4 2" xfId="35019"/>
    <cellStyle name="Normal 5 3 8 3 4_Category Summary by LOB" xfId="35020"/>
    <cellStyle name="Normal 5 3 8 3 5" xfId="35021"/>
    <cellStyle name="Normal 5 3 8 3 5 2" xfId="35022"/>
    <cellStyle name="Normal 5 3 8 3 5_Category Summary by LOB" xfId="35023"/>
    <cellStyle name="Normal 5 3 8 3 6" xfId="35024"/>
    <cellStyle name="Normal 5 3 8 3 6 2" xfId="35025"/>
    <cellStyle name="Normal 5 3 8 3 6_Category Summary by LOB" xfId="35026"/>
    <cellStyle name="Normal 5 3 8 3 7" xfId="35027"/>
    <cellStyle name="Normal 5 3 8 3 7 2" xfId="35028"/>
    <cellStyle name="Normal 5 3 8 3 7_Category Summary by LOB" xfId="35029"/>
    <cellStyle name="Normal 5 3 8 3 8" xfId="35030"/>
    <cellStyle name="Normal 5 3 8 3 8 2" xfId="35031"/>
    <cellStyle name="Normal 5 3 8 3 8_Category Summary by LOB" xfId="35032"/>
    <cellStyle name="Normal 5 3 8 3 9" xfId="35033"/>
    <cellStyle name="Normal 5 3 8 3_Category Summary by LOB" xfId="35034"/>
    <cellStyle name="Normal 5 3 8 4" xfId="35035"/>
    <cellStyle name="Normal 5 3 8 4 2" xfId="35036"/>
    <cellStyle name="Normal 5 3 8 4_Category Summary by LOB" xfId="35037"/>
    <cellStyle name="Normal 5 3 8 5" xfId="35038"/>
    <cellStyle name="Normal 5 3 8 5 2" xfId="35039"/>
    <cellStyle name="Normal 5 3 8 5_Category Summary by LOB" xfId="35040"/>
    <cellStyle name="Normal 5 3 8 6" xfId="35041"/>
    <cellStyle name="Normal 5 3 8 6 2" xfId="35042"/>
    <cellStyle name="Normal 5 3 8 6_Category Summary by LOB" xfId="35043"/>
    <cellStyle name="Normal 5 3 8 7" xfId="35044"/>
    <cellStyle name="Normal 5 3 8 7 2" xfId="35045"/>
    <cellStyle name="Normal 5 3 8 7_Category Summary by LOB" xfId="35046"/>
    <cellStyle name="Normal 5 3 8 8" xfId="35047"/>
    <cellStyle name="Normal 5 3 8 8 2" xfId="35048"/>
    <cellStyle name="Normal 5 3 8 8_Category Summary by LOB" xfId="35049"/>
    <cellStyle name="Normal 5 3 8 9" xfId="35050"/>
    <cellStyle name="Normal 5 3 8 9 2" xfId="35051"/>
    <cellStyle name="Normal 5 3 8 9_Category Summary by LOB" xfId="35052"/>
    <cellStyle name="Normal 5 3 8_Category Summary by LOB" xfId="35053"/>
    <cellStyle name="Normal 5 3 9" xfId="35054"/>
    <cellStyle name="Normal 5 3 9 10" xfId="35055"/>
    <cellStyle name="Normal 5 3 9 10 2" xfId="35056"/>
    <cellStyle name="Normal 5 3 9 10_Category Summary by LOB" xfId="35057"/>
    <cellStyle name="Normal 5 3 9 11" xfId="35058"/>
    <cellStyle name="Normal 5 3 9 2" xfId="35059"/>
    <cellStyle name="Normal 5 3 9 2 2" xfId="35060"/>
    <cellStyle name="Normal 5 3 9 2 2 2" xfId="35061"/>
    <cellStyle name="Normal 5 3 9 2 2_Category Summary by LOB" xfId="35062"/>
    <cellStyle name="Normal 5 3 9 2 3" xfId="35063"/>
    <cellStyle name="Normal 5 3 9 2 3 2" xfId="35064"/>
    <cellStyle name="Normal 5 3 9 2 3_Category Summary by LOB" xfId="35065"/>
    <cellStyle name="Normal 5 3 9 2 4" xfId="35066"/>
    <cellStyle name="Normal 5 3 9 2 4 2" xfId="35067"/>
    <cellStyle name="Normal 5 3 9 2 4_Category Summary by LOB" xfId="35068"/>
    <cellStyle name="Normal 5 3 9 2 5" xfId="35069"/>
    <cellStyle name="Normal 5 3 9 2 5 2" xfId="35070"/>
    <cellStyle name="Normal 5 3 9 2 5_Category Summary by LOB" xfId="35071"/>
    <cellStyle name="Normal 5 3 9 2 6" xfId="35072"/>
    <cellStyle name="Normal 5 3 9 2 6 2" xfId="35073"/>
    <cellStyle name="Normal 5 3 9 2 6_Category Summary by LOB" xfId="35074"/>
    <cellStyle name="Normal 5 3 9 2 7" xfId="35075"/>
    <cellStyle name="Normal 5 3 9 2 7 2" xfId="35076"/>
    <cellStyle name="Normal 5 3 9 2 7_Category Summary by LOB" xfId="35077"/>
    <cellStyle name="Normal 5 3 9 2 8" xfId="35078"/>
    <cellStyle name="Normal 5 3 9 2 8 2" xfId="35079"/>
    <cellStyle name="Normal 5 3 9 2 8_Category Summary by LOB" xfId="35080"/>
    <cellStyle name="Normal 5 3 9 2 9" xfId="35081"/>
    <cellStyle name="Normal 5 3 9 2_Category Summary by LOB" xfId="35082"/>
    <cellStyle name="Normal 5 3 9 3" xfId="35083"/>
    <cellStyle name="Normal 5 3 9 3 2" xfId="35084"/>
    <cellStyle name="Normal 5 3 9 3 2 2" xfId="35085"/>
    <cellStyle name="Normal 5 3 9 3 2_Category Summary by LOB" xfId="35086"/>
    <cellStyle name="Normal 5 3 9 3 3" xfId="35087"/>
    <cellStyle name="Normal 5 3 9 3 3 2" xfId="35088"/>
    <cellStyle name="Normal 5 3 9 3 3_Category Summary by LOB" xfId="35089"/>
    <cellStyle name="Normal 5 3 9 3 4" xfId="35090"/>
    <cellStyle name="Normal 5 3 9 3 4 2" xfId="35091"/>
    <cellStyle name="Normal 5 3 9 3 4_Category Summary by LOB" xfId="35092"/>
    <cellStyle name="Normal 5 3 9 3 5" xfId="35093"/>
    <cellStyle name="Normal 5 3 9 3 5 2" xfId="35094"/>
    <cellStyle name="Normal 5 3 9 3 5_Category Summary by LOB" xfId="35095"/>
    <cellStyle name="Normal 5 3 9 3 6" xfId="35096"/>
    <cellStyle name="Normal 5 3 9 3 6 2" xfId="35097"/>
    <cellStyle name="Normal 5 3 9 3 6_Category Summary by LOB" xfId="35098"/>
    <cellStyle name="Normal 5 3 9 3 7" xfId="35099"/>
    <cellStyle name="Normal 5 3 9 3 7 2" xfId="35100"/>
    <cellStyle name="Normal 5 3 9 3 7_Category Summary by LOB" xfId="35101"/>
    <cellStyle name="Normal 5 3 9 3 8" xfId="35102"/>
    <cellStyle name="Normal 5 3 9 3 8 2" xfId="35103"/>
    <cellStyle name="Normal 5 3 9 3 8_Category Summary by LOB" xfId="35104"/>
    <cellStyle name="Normal 5 3 9 3 9" xfId="35105"/>
    <cellStyle name="Normal 5 3 9 3_Category Summary by LOB" xfId="35106"/>
    <cellStyle name="Normal 5 3 9 4" xfId="35107"/>
    <cellStyle name="Normal 5 3 9 4 2" xfId="35108"/>
    <cellStyle name="Normal 5 3 9 4_Category Summary by LOB" xfId="35109"/>
    <cellStyle name="Normal 5 3 9 5" xfId="35110"/>
    <cellStyle name="Normal 5 3 9 5 2" xfId="35111"/>
    <cellStyle name="Normal 5 3 9 5_Category Summary by LOB" xfId="35112"/>
    <cellStyle name="Normal 5 3 9 6" xfId="35113"/>
    <cellStyle name="Normal 5 3 9 6 2" xfId="35114"/>
    <cellStyle name="Normal 5 3 9 6_Category Summary by LOB" xfId="35115"/>
    <cellStyle name="Normal 5 3 9 7" xfId="35116"/>
    <cellStyle name="Normal 5 3 9 7 2" xfId="35117"/>
    <cellStyle name="Normal 5 3 9 7_Category Summary by LOB" xfId="35118"/>
    <cellStyle name="Normal 5 3 9 8" xfId="35119"/>
    <cellStyle name="Normal 5 3 9 8 2" xfId="35120"/>
    <cellStyle name="Normal 5 3 9 8_Category Summary by LOB" xfId="35121"/>
    <cellStyle name="Normal 5 3 9 9" xfId="35122"/>
    <cellStyle name="Normal 5 3 9 9 2" xfId="35123"/>
    <cellStyle name="Normal 5 3 9 9_Category Summary by LOB" xfId="35124"/>
    <cellStyle name="Normal 5 3 9_Category Summary by LOB" xfId="35125"/>
    <cellStyle name="Normal 5 3_Category Summary by LOB" xfId="35126"/>
    <cellStyle name="Normal 5 30" xfId="35127"/>
    <cellStyle name="Normal 5 30 2" xfId="35128"/>
    <cellStyle name="Normal 5 30 2 2" xfId="35129"/>
    <cellStyle name="Normal 5 30 2_Category Summary by LOB" xfId="35130"/>
    <cellStyle name="Normal 5 30 3" xfId="35131"/>
    <cellStyle name="Normal 5 30 3 2" xfId="35132"/>
    <cellStyle name="Normal 5 30 3_Category Summary by LOB" xfId="35133"/>
    <cellStyle name="Normal 5 30 4" xfId="35134"/>
    <cellStyle name="Normal 5 30 4 2" xfId="35135"/>
    <cellStyle name="Normal 5 30 4_Category Summary by LOB" xfId="35136"/>
    <cellStyle name="Normal 5 30 5" xfId="35137"/>
    <cellStyle name="Normal 5 30 5 2" xfId="35138"/>
    <cellStyle name="Normal 5 30 5_Category Summary by LOB" xfId="35139"/>
    <cellStyle name="Normal 5 30 6" xfId="35140"/>
    <cellStyle name="Normal 5 30 6 2" xfId="35141"/>
    <cellStyle name="Normal 5 30 6_Category Summary by LOB" xfId="35142"/>
    <cellStyle name="Normal 5 30 7" xfId="35143"/>
    <cellStyle name="Normal 5 30 7 2" xfId="35144"/>
    <cellStyle name="Normal 5 30 7_Category Summary by LOB" xfId="35145"/>
    <cellStyle name="Normal 5 30 8" xfId="35146"/>
    <cellStyle name="Normal 5 30 8 2" xfId="35147"/>
    <cellStyle name="Normal 5 30 8_Category Summary by LOB" xfId="35148"/>
    <cellStyle name="Normal 5 30 9" xfId="35149"/>
    <cellStyle name="Normal 5 30_Category Summary by LOB" xfId="35150"/>
    <cellStyle name="Normal 5 31" xfId="35151"/>
    <cellStyle name="Normal 5 31 2" xfId="35152"/>
    <cellStyle name="Normal 5 31 2 2" xfId="35153"/>
    <cellStyle name="Normal 5 31 2_Category Summary by LOB" xfId="35154"/>
    <cellStyle name="Normal 5 31 3" xfId="35155"/>
    <cellStyle name="Normal 5 31 3 2" xfId="35156"/>
    <cellStyle name="Normal 5 31 3_Category Summary by LOB" xfId="35157"/>
    <cellStyle name="Normal 5 31 4" xfId="35158"/>
    <cellStyle name="Normal 5 31 4 2" xfId="35159"/>
    <cellStyle name="Normal 5 31 4_Category Summary by LOB" xfId="35160"/>
    <cellStyle name="Normal 5 31 5" xfId="35161"/>
    <cellStyle name="Normal 5 31 5 2" xfId="35162"/>
    <cellStyle name="Normal 5 31 5_Category Summary by LOB" xfId="35163"/>
    <cellStyle name="Normal 5 31 6" xfId="35164"/>
    <cellStyle name="Normal 5 31 6 2" xfId="35165"/>
    <cellStyle name="Normal 5 31 6_Category Summary by LOB" xfId="35166"/>
    <cellStyle name="Normal 5 31 7" xfId="35167"/>
    <cellStyle name="Normal 5 31 7 2" xfId="35168"/>
    <cellStyle name="Normal 5 31 7_Category Summary by LOB" xfId="35169"/>
    <cellStyle name="Normal 5 31 8" xfId="35170"/>
    <cellStyle name="Normal 5 31 8 2" xfId="35171"/>
    <cellStyle name="Normal 5 31 8_Category Summary by LOB" xfId="35172"/>
    <cellStyle name="Normal 5 31 9" xfId="35173"/>
    <cellStyle name="Normal 5 31_Category Summary by LOB" xfId="35174"/>
    <cellStyle name="Normal 5 32" xfId="35175"/>
    <cellStyle name="Normal 5 32 2" xfId="35176"/>
    <cellStyle name="Normal 5 32 2 2" xfId="35177"/>
    <cellStyle name="Normal 5 32 2_Category Summary by LOB" xfId="35178"/>
    <cellStyle name="Normal 5 32 3" xfId="35179"/>
    <cellStyle name="Normal 5 32 3 2" xfId="35180"/>
    <cellStyle name="Normal 5 32 3_Category Summary by LOB" xfId="35181"/>
    <cellStyle name="Normal 5 32 4" xfId="35182"/>
    <cellStyle name="Normal 5 32 4 2" xfId="35183"/>
    <cellStyle name="Normal 5 32 4_Category Summary by LOB" xfId="35184"/>
    <cellStyle name="Normal 5 32 5" xfId="35185"/>
    <cellStyle name="Normal 5 32 5 2" xfId="35186"/>
    <cellStyle name="Normal 5 32 5_Category Summary by LOB" xfId="35187"/>
    <cellStyle name="Normal 5 32 6" xfId="35188"/>
    <cellStyle name="Normal 5 32 6 2" xfId="35189"/>
    <cellStyle name="Normal 5 32 6_Category Summary by LOB" xfId="35190"/>
    <cellStyle name="Normal 5 32 7" xfId="35191"/>
    <cellStyle name="Normal 5 32 7 2" xfId="35192"/>
    <cellStyle name="Normal 5 32 7_Category Summary by LOB" xfId="35193"/>
    <cellStyle name="Normal 5 32 8" xfId="35194"/>
    <cellStyle name="Normal 5 32 8 2" xfId="35195"/>
    <cellStyle name="Normal 5 32 8_Category Summary by LOB" xfId="35196"/>
    <cellStyle name="Normal 5 32 9" xfId="35197"/>
    <cellStyle name="Normal 5 32_Category Summary by LOB" xfId="35198"/>
    <cellStyle name="Normal 5 33" xfId="35199"/>
    <cellStyle name="Normal 5 33 2" xfId="35200"/>
    <cellStyle name="Normal 5 33 2 2" xfId="35201"/>
    <cellStyle name="Normal 5 33 2_Category Summary by LOB" xfId="35202"/>
    <cellStyle name="Normal 5 33 3" xfId="35203"/>
    <cellStyle name="Normal 5 33 3 2" xfId="35204"/>
    <cellStyle name="Normal 5 33 3_Category Summary by LOB" xfId="35205"/>
    <cellStyle name="Normal 5 33 4" xfId="35206"/>
    <cellStyle name="Normal 5 33 4 2" xfId="35207"/>
    <cellStyle name="Normal 5 33 4_Category Summary by LOB" xfId="35208"/>
    <cellStyle name="Normal 5 33 5" xfId="35209"/>
    <cellStyle name="Normal 5 33 5 2" xfId="35210"/>
    <cellStyle name="Normal 5 33 5_Category Summary by LOB" xfId="35211"/>
    <cellStyle name="Normal 5 33 6" xfId="35212"/>
    <cellStyle name="Normal 5 33 6 2" xfId="35213"/>
    <cellStyle name="Normal 5 33 6_Category Summary by LOB" xfId="35214"/>
    <cellStyle name="Normal 5 33 7" xfId="35215"/>
    <cellStyle name="Normal 5 33 7 2" xfId="35216"/>
    <cellStyle name="Normal 5 33 7_Category Summary by LOB" xfId="35217"/>
    <cellStyle name="Normal 5 33 8" xfId="35218"/>
    <cellStyle name="Normal 5 33 8 2" xfId="35219"/>
    <cellStyle name="Normal 5 33 8_Category Summary by LOB" xfId="35220"/>
    <cellStyle name="Normal 5 33 9" xfId="35221"/>
    <cellStyle name="Normal 5 33_Category Summary by LOB" xfId="35222"/>
    <cellStyle name="Normal 5 34" xfId="35223"/>
    <cellStyle name="Normal 5 34 2" xfId="35224"/>
    <cellStyle name="Normal 5 34 2 2" xfId="35225"/>
    <cellStyle name="Normal 5 34 2_Category Summary by LOB" xfId="35226"/>
    <cellStyle name="Normal 5 34 3" xfId="35227"/>
    <cellStyle name="Normal 5 34 3 2" xfId="35228"/>
    <cellStyle name="Normal 5 34 3_Category Summary by LOB" xfId="35229"/>
    <cellStyle name="Normal 5 34 4" xfId="35230"/>
    <cellStyle name="Normal 5 34 4 2" xfId="35231"/>
    <cellStyle name="Normal 5 34 4_Category Summary by LOB" xfId="35232"/>
    <cellStyle name="Normal 5 34 5" xfId="35233"/>
    <cellStyle name="Normal 5 34 5 2" xfId="35234"/>
    <cellStyle name="Normal 5 34 5_Category Summary by LOB" xfId="35235"/>
    <cellStyle name="Normal 5 34 6" xfId="35236"/>
    <cellStyle name="Normal 5 34 6 2" xfId="35237"/>
    <cellStyle name="Normal 5 34 6_Category Summary by LOB" xfId="35238"/>
    <cellStyle name="Normal 5 34 7" xfId="35239"/>
    <cellStyle name="Normal 5 34 7 2" xfId="35240"/>
    <cellStyle name="Normal 5 34 7_Category Summary by LOB" xfId="35241"/>
    <cellStyle name="Normal 5 34 8" xfId="35242"/>
    <cellStyle name="Normal 5 34 8 2" xfId="35243"/>
    <cellStyle name="Normal 5 34 8_Category Summary by LOB" xfId="35244"/>
    <cellStyle name="Normal 5 34 9" xfId="35245"/>
    <cellStyle name="Normal 5 34_Category Summary by LOB" xfId="35246"/>
    <cellStyle name="Normal 5 35" xfId="35247"/>
    <cellStyle name="Normal 5 35 2" xfId="35248"/>
    <cellStyle name="Normal 5 35 2 2" xfId="35249"/>
    <cellStyle name="Normal 5 35 2_Category Summary by LOB" xfId="35250"/>
    <cellStyle name="Normal 5 35 3" xfId="35251"/>
    <cellStyle name="Normal 5 35 3 2" xfId="35252"/>
    <cellStyle name="Normal 5 35 3_Category Summary by LOB" xfId="35253"/>
    <cellStyle name="Normal 5 35 4" xfId="35254"/>
    <cellStyle name="Normal 5 35 4 2" xfId="35255"/>
    <cellStyle name="Normal 5 35 4_Category Summary by LOB" xfId="35256"/>
    <cellStyle name="Normal 5 35 5" xfId="35257"/>
    <cellStyle name="Normal 5 35 5 2" xfId="35258"/>
    <cellStyle name="Normal 5 35 5_Category Summary by LOB" xfId="35259"/>
    <cellStyle name="Normal 5 35 6" xfId="35260"/>
    <cellStyle name="Normal 5 35 6 2" xfId="35261"/>
    <cellStyle name="Normal 5 35 6_Category Summary by LOB" xfId="35262"/>
    <cellStyle name="Normal 5 35 7" xfId="35263"/>
    <cellStyle name="Normal 5 35 7 2" xfId="35264"/>
    <cellStyle name="Normal 5 35 7_Category Summary by LOB" xfId="35265"/>
    <cellStyle name="Normal 5 35 8" xfId="35266"/>
    <cellStyle name="Normal 5 35 8 2" xfId="35267"/>
    <cellStyle name="Normal 5 35 8_Category Summary by LOB" xfId="35268"/>
    <cellStyle name="Normal 5 35 9" xfId="35269"/>
    <cellStyle name="Normal 5 35_Category Summary by LOB" xfId="35270"/>
    <cellStyle name="Normal 5 36" xfId="35271"/>
    <cellStyle name="Normal 5 36 2" xfId="35272"/>
    <cellStyle name="Normal 5 36 2 2" xfId="35273"/>
    <cellStyle name="Normal 5 36 2_Category Summary by LOB" xfId="35274"/>
    <cellStyle name="Normal 5 36 3" xfId="35275"/>
    <cellStyle name="Normal 5 36 3 2" xfId="35276"/>
    <cellStyle name="Normal 5 36 3_Category Summary by LOB" xfId="35277"/>
    <cellStyle name="Normal 5 36 4" xfId="35278"/>
    <cellStyle name="Normal 5 36 4 2" xfId="35279"/>
    <cellStyle name="Normal 5 36 4_Category Summary by LOB" xfId="35280"/>
    <cellStyle name="Normal 5 36 5" xfId="35281"/>
    <cellStyle name="Normal 5 36 5 2" xfId="35282"/>
    <cellStyle name="Normal 5 36 5_Category Summary by LOB" xfId="35283"/>
    <cellStyle name="Normal 5 36 6" xfId="35284"/>
    <cellStyle name="Normal 5 36 6 2" xfId="35285"/>
    <cellStyle name="Normal 5 36 6_Category Summary by LOB" xfId="35286"/>
    <cellStyle name="Normal 5 36 7" xfId="35287"/>
    <cellStyle name="Normal 5 36 7 2" xfId="35288"/>
    <cellStyle name="Normal 5 36 7_Category Summary by LOB" xfId="35289"/>
    <cellStyle name="Normal 5 36 8" xfId="35290"/>
    <cellStyle name="Normal 5 36 8 2" xfId="35291"/>
    <cellStyle name="Normal 5 36 8_Category Summary by LOB" xfId="35292"/>
    <cellStyle name="Normal 5 36 9" xfId="35293"/>
    <cellStyle name="Normal 5 36_Category Summary by LOB" xfId="35294"/>
    <cellStyle name="Normal 5 37" xfId="35295"/>
    <cellStyle name="Normal 5 37 2" xfId="35296"/>
    <cellStyle name="Normal 5 37 2 2" xfId="35297"/>
    <cellStyle name="Normal 5 37 2_Category Summary by LOB" xfId="35298"/>
    <cellStyle name="Normal 5 37 3" xfId="35299"/>
    <cellStyle name="Normal 5 37 3 2" xfId="35300"/>
    <cellStyle name="Normal 5 37 3_Category Summary by LOB" xfId="35301"/>
    <cellStyle name="Normal 5 37 4" xfId="35302"/>
    <cellStyle name="Normal 5 37 4 2" xfId="35303"/>
    <cellStyle name="Normal 5 37 4_Category Summary by LOB" xfId="35304"/>
    <cellStyle name="Normal 5 37 5" xfId="35305"/>
    <cellStyle name="Normal 5 37 5 2" xfId="35306"/>
    <cellStyle name="Normal 5 37 5_Category Summary by LOB" xfId="35307"/>
    <cellStyle name="Normal 5 37 6" xfId="35308"/>
    <cellStyle name="Normal 5 37 6 2" xfId="35309"/>
    <cellStyle name="Normal 5 37 6_Category Summary by LOB" xfId="35310"/>
    <cellStyle name="Normal 5 37 7" xfId="35311"/>
    <cellStyle name="Normal 5 37 7 2" xfId="35312"/>
    <cellStyle name="Normal 5 37 7_Category Summary by LOB" xfId="35313"/>
    <cellStyle name="Normal 5 37 8" xfId="35314"/>
    <cellStyle name="Normal 5 37 8 2" xfId="35315"/>
    <cellStyle name="Normal 5 37 8_Category Summary by LOB" xfId="35316"/>
    <cellStyle name="Normal 5 37 9" xfId="35317"/>
    <cellStyle name="Normal 5 37_Category Summary by LOB" xfId="35318"/>
    <cellStyle name="Normal 5 38" xfId="35319"/>
    <cellStyle name="Normal 5 38 2" xfId="35320"/>
    <cellStyle name="Normal 5 38 2 2" xfId="35321"/>
    <cellStyle name="Normal 5 38 2_Category Summary by LOB" xfId="35322"/>
    <cellStyle name="Normal 5 38 3" xfId="35323"/>
    <cellStyle name="Normal 5 38 3 2" xfId="35324"/>
    <cellStyle name="Normal 5 38 3_Category Summary by LOB" xfId="35325"/>
    <cellStyle name="Normal 5 38 4" xfId="35326"/>
    <cellStyle name="Normal 5 38 4 2" xfId="35327"/>
    <cellStyle name="Normal 5 38 4_Category Summary by LOB" xfId="35328"/>
    <cellStyle name="Normal 5 38 5" xfId="35329"/>
    <cellStyle name="Normal 5 38 5 2" xfId="35330"/>
    <cellStyle name="Normal 5 38 5_Category Summary by LOB" xfId="35331"/>
    <cellStyle name="Normal 5 38 6" xfId="35332"/>
    <cellStyle name="Normal 5 38 6 2" xfId="35333"/>
    <cellStyle name="Normal 5 38 6_Category Summary by LOB" xfId="35334"/>
    <cellStyle name="Normal 5 38 7" xfId="35335"/>
    <cellStyle name="Normal 5 38 7 2" xfId="35336"/>
    <cellStyle name="Normal 5 38 7_Category Summary by LOB" xfId="35337"/>
    <cellStyle name="Normal 5 38 8" xfId="35338"/>
    <cellStyle name="Normal 5 38 8 2" xfId="35339"/>
    <cellStyle name="Normal 5 38 8_Category Summary by LOB" xfId="35340"/>
    <cellStyle name="Normal 5 38 9" xfId="35341"/>
    <cellStyle name="Normal 5 38_Category Summary by LOB" xfId="35342"/>
    <cellStyle name="Normal 5 39" xfId="35343"/>
    <cellStyle name="Normal 5 39 2" xfId="35344"/>
    <cellStyle name="Normal 5 39 2 2" xfId="35345"/>
    <cellStyle name="Normal 5 39 2_Category Summary by LOB" xfId="35346"/>
    <cellStyle name="Normal 5 39 3" xfId="35347"/>
    <cellStyle name="Normal 5 39 3 2" xfId="35348"/>
    <cellStyle name="Normal 5 39 3_Category Summary by LOB" xfId="35349"/>
    <cellStyle name="Normal 5 39 4" xfId="35350"/>
    <cellStyle name="Normal 5 39 4 2" xfId="35351"/>
    <cellStyle name="Normal 5 39 4_Category Summary by LOB" xfId="35352"/>
    <cellStyle name="Normal 5 39 5" xfId="35353"/>
    <cellStyle name="Normal 5 39 5 2" xfId="35354"/>
    <cellStyle name="Normal 5 39 5_Category Summary by LOB" xfId="35355"/>
    <cellStyle name="Normal 5 39 6" xfId="35356"/>
    <cellStyle name="Normal 5 39 6 2" xfId="35357"/>
    <cellStyle name="Normal 5 39 6_Category Summary by LOB" xfId="35358"/>
    <cellStyle name="Normal 5 39 7" xfId="35359"/>
    <cellStyle name="Normal 5 39 7 2" xfId="35360"/>
    <cellStyle name="Normal 5 39 7_Category Summary by LOB" xfId="35361"/>
    <cellStyle name="Normal 5 39 8" xfId="35362"/>
    <cellStyle name="Normal 5 39 8 2" xfId="35363"/>
    <cellStyle name="Normal 5 39 8_Category Summary by LOB" xfId="35364"/>
    <cellStyle name="Normal 5 39 9" xfId="35365"/>
    <cellStyle name="Normal 5 39_Category Summary by LOB" xfId="35366"/>
    <cellStyle name="Normal 5 4" xfId="35367"/>
    <cellStyle name="Normal 5 4 10" xfId="35368"/>
    <cellStyle name="Normal 5 4 10 2" xfId="35369"/>
    <cellStyle name="Normal 5 4 10_Category Summary by LOB" xfId="35370"/>
    <cellStyle name="Normal 5 4 11" xfId="35371"/>
    <cellStyle name="Normal 5 4 11 2" xfId="35372"/>
    <cellStyle name="Normal 5 4 11_Category Summary by LOB" xfId="35373"/>
    <cellStyle name="Normal 5 4 12" xfId="35374"/>
    <cellStyle name="Normal 5 4 12 2" xfId="35375"/>
    <cellStyle name="Normal 5 4 12_Category Summary by LOB" xfId="35376"/>
    <cellStyle name="Normal 5 4 13" xfId="35377"/>
    <cellStyle name="Normal 5 4 14" xfId="35378"/>
    <cellStyle name="Normal 5 4 2" xfId="35379"/>
    <cellStyle name="Normal 5 4 2 2" xfId="35380"/>
    <cellStyle name="Normal 5 4 2 2 2" xfId="35381"/>
    <cellStyle name="Normal 5 4 2 2_Category Summary by LOB" xfId="35382"/>
    <cellStyle name="Normal 5 4 2 3" xfId="35383"/>
    <cellStyle name="Normal 5 4 2 3 2" xfId="35384"/>
    <cellStyle name="Normal 5 4 2 3_Category Summary by LOB" xfId="35385"/>
    <cellStyle name="Normal 5 4 2 4" xfId="35386"/>
    <cellStyle name="Normal 5 4 2 4 2" xfId="35387"/>
    <cellStyle name="Normal 5 4 2 4_Category Summary by LOB" xfId="35388"/>
    <cellStyle name="Normal 5 4 2 5" xfId="35389"/>
    <cellStyle name="Normal 5 4 2 5 2" xfId="35390"/>
    <cellStyle name="Normal 5 4 2 5_Category Summary by LOB" xfId="35391"/>
    <cellStyle name="Normal 5 4 2 6" xfId="35392"/>
    <cellStyle name="Normal 5 4 2 6 2" xfId="35393"/>
    <cellStyle name="Normal 5 4 2 6_Category Summary by LOB" xfId="35394"/>
    <cellStyle name="Normal 5 4 2 7" xfId="35395"/>
    <cellStyle name="Normal 5 4 2 7 2" xfId="35396"/>
    <cellStyle name="Normal 5 4 2 7_Category Summary by LOB" xfId="35397"/>
    <cellStyle name="Normal 5 4 2 8" xfId="35398"/>
    <cellStyle name="Normal 5 4 2 8 2" xfId="35399"/>
    <cellStyle name="Normal 5 4 2 8_Category Summary by LOB" xfId="35400"/>
    <cellStyle name="Normal 5 4 2 9" xfId="35401"/>
    <cellStyle name="Normal 5 4 2_Category Summary by LOB" xfId="35402"/>
    <cellStyle name="Normal 5 4 3" xfId="35403"/>
    <cellStyle name="Normal 5 4 3 2" xfId="35404"/>
    <cellStyle name="Normal 5 4 3 2 2" xfId="35405"/>
    <cellStyle name="Normal 5 4 3 2_Category Summary by LOB" xfId="35406"/>
    <cellStyle name="Normal 5 4 3 3" xfId="35407"/>
    <cellStyle name="Normal 5 4 3 3 2" xfId="35408"/>
    <cellStyle name="Normal 5 4 3 3_Category Summary by LOB" xfId="35409"/>
    <cellStyle name="Normal 5 4 3 4" xfId="35410"/>
    <cellStyle name="Normal 5 4 3 4 2" xfId="35411"/>
    <cellStyle name="Normal 5 4 3 4_Category Summary by LOB" xfId="35412"/>
    <cellStyle name="Normal 5 4 3 5" xfId="35413"/>
    <cellStyle name="Normal 5 4 3 5 2" xfId="35414"/>
    <cellStyle name="Normal 5 4 3 5_Category Summary by LOB" xfId="35415"/>
    <cellStyle name="Normal 5 4 3 6" xfId="35416"/>
    <cellStyle name="Normal 5 4 3 6 2" xfId="35417"/>
    <cellStyle name="Normal 5 4 3 6_Category Summary by LOB" xfId="35418"/>
    <cellStyle name="Normal 5 4 3 7" xfId="35419"/>
    <cellStyle name="Normal 5 4 3 7 2" xfId="35420"/>
    <cellStyle name="Normal 5 4 3 7_Category Summary by LOB" xfId="35421"/>
    <cellStyle name="Normal 5 4 3 8" xfId="35422"/>
    <cellStyle name="Normal 5 4 3 8 2" xfId="35423"/>
    <cellStyle name="Normal 5 4 3 8_Category Summary by LOB" xfId="35424"/>
    <cellStyle name="Normal 5 4 3 9" xfId="35425"/>
    <cellStyle name="Normal 5 4 3_Category Summary by LOB" xfId="35426"/>
    <cellStyle name="Normal 5 4 4" xfId="35427"/>
    <cellStyle name="Normal 5 4 4 2" xfId="35428"/>
    <cellStyle name="Normal 5 4 4 2 2" xfId="35429"/>
    <cellStyle name="Normal 5 4 4 2_Category Summary by LOB" xfId="35430"/>
    <cellStyle name="Normal 5 4 4 3" xfId="35431"/>
    <cellStyle name="Normal 5 4 4 3 2" xfId="35432"/>
    <cellStyle name="Normal 5 4 4 3_Category Summary by LOB" xfId="35433"/>
    <cellStyle name="Normal 5 4 4 4" xfId="35434"/>
    <cellStyle name="Normal 5 4 4 4 2" xfId="35435"/>
    <cellStyle name="Normal 5 4 4 4_Category Summary by LOB" xfId="35436"/>
    <cellStyle name="Normal 5 4 4 5" xfId="35437"/>
    <cellStyle name="Normal 5 4 4 5 2" xfId="35438"/>
    <cellStyle name="Normal 5 4 4 5_Category Summary by LOB" xfId="35439"/>
    <cellStyle name="Normal 5 4 4 6" xfId="35440"/>
    <cellStyle name="Normal 5 4 4 6 2" xfId="35441"/>
    <cellStyle name="Normal 5 4 4 6_Category Summary by LOB" xfId="35442"/>
    <cellStyle name="Normal 5 4 4 7" xfId="35443"/>
    <cellStyle name="Normal 5 4 4 7 2" xfId="35444"/>
    <cellStyle name="Normal 5 4 4 7_Category Summary by LOB" xfId="35445"/>
    <cellStyle name="Normal 5 4 4 8" xfId="35446"/>
    <cellStyle name="Normal 5 4 4 8 2" xfId="35447"/>
    <cellStyle name="Normal 5 4 4 8_Category Summary by LOB" xfId="35448"/>
    <cellStyle name="Normal 5 4 4 9" xfId="35449"/>
    <cellStyle name="Normal 5 4 4_Category Summary by LOB" xfId="35450"/>
    <cellStyle name="Normal 5 4 5" xfId="35451"/>
    <cellStyle name="Normal 5 4 5 2" xfId="35452"/>
    <cellStyle name="Normal 5 4 5 2 2" xfId="35453"/>
    <cellStyle name="Normal 5 4 5 2_Category Summary by LOB" xfId="35454"/>
    <cellStyle name="Normal 5 4 5 3" xfId="35455"/>
    <cellStyle name="Normal 5 4 5 3 2" xfId="35456"/>
    <cellStyle name="Normal 5 4 5 3_Category Summary by LOB" xfId="35457"/>
    <cellStyle name="Normal 5 4 5 4" xfId="35458"/>
    <cellStyle name="Normal 5 4 5 4 2" xfId="35459"/>
    <cellStyle name="Normal 5 4 5 4_Category Summary by LOB" xfId="35460"/>
    <cellStyle name="Normal 5 4 5 5" xfId="35461"/>
    <cellStyle name="Normal 5 4 5 5 2" xfId="35462"/>
    <cellStyle name="Normal 5 4 5 5_Category Summary by LOB" xfId="35463"/>
    <cellStyle name="Normal 5 4 5 6" xfId="35464"/>
    <cellStyle name="Normal 5 4 5 6 2" xfId="35465"/>
    <cellStyle name="Normal 5 4 5 6_Category Summary by LOB" xfId="35466"/>
    <cellStyle name="Normal 5 4 5 7" xfId="35467"/>
    <cellStyle name="Normal 5 4 5 7 2" xfId="35468"/>
    <cellStyle name="Normal 5 4 5 7_Category Summary by LOB" xfId="35469"/>
    <cellStyle name="Normal 5 4 5 8" xfId="35470"/>
    <cellStyle name="Normal 5 4 5 8 2" xfId="35471"/>
    <cellStyle name="Normal 5 4 5 8_Category Summary by LOB" xfId="35472"/>
    <cellStyle name="Normal 5 4 5 9" xfId="35473"/>
    <cellStyle name="Normal 5 4 5_Category Summary by LOB" xfId="35474"/>
    <cellStyle name="Normal 5 4 6" xfId="35475"/>
    <cellStyle name="Normal 5 4 6 2" xfId="35476"/>
    <cellStyle name="Normal 5 4 6_Category Summary by LOB" xfId="35477"/>
    <cellStyle name="Normal 5 4 7" xfId="35478"/>
    <cellStyle name="Normal 5 4 7 2" xfId="35479"/>
    <cellStyle name="Normal 5 4 7_Category Summary by LOB" xfId="35480"/>
    <cellStyle name="Normal 5 4 8" xfId="35481"/>
    <cellStyle name="Normal 5 4 8 2" xfId="35482"/>
    <cellStyle name="Normal 5 4 8_Category Summary by LOB" xfId="35483"/>
    <cellStyle name="Normal 5 4 9" xfId="35484"/>
    <cellStyle name="Normal 5 4 9 2" xfId="35485"/>
    <cellStyle name="Normal 5 4 9_Category Summary by LOB" xfId="35486"/>
    <cellStyle name="Normal 5 4_Category Summary by LOB" xfId="35487"/>
    <cellStyle name="Normal 5 40" xfId="35488"/>
    <cellStyle name="Normal 5 40 2" xfId="35489"/>
    <cellStyle name="Normal 5 40 2 2" xfId="35490"/>
    <cellStyle name="Normal 5 40 2_Category Summary by LOB" xfId="35491"/>
    <cellStyle name="Normal 5 40 3" xfId="35492"/>
    <cellStyle name="Normal 5 40 3 2" xfId="35493"/>
    <cellStyle name="Normal 5 40 3_Category Summary by LOB" xfId="35494"/>
    <cellStyle name="Normal 5 40 4" xfId="35495"/>
    <cellStyle name="Normal 5 40 4 2" xfId="35496"/>
    <cellStyle name="Normal 5 40 4_Category Summary by LOB" xfId="35497"/>
    <cellStyle name="Normal 5 40 5" xfId="35498"/>
    <cellStyle name="Normal 5 40 5 2" xfId="35499"/>
    <cellStyle name="Normal 5 40 5_Category Summary by LOB" xfId="35500"/>
    <cellStyle name="Normal 5 40 6" xfId="35501"/>
    <cellStyle name="Normal 5 40 6 2" xfId="35502"/>
    <cellStyle name="Normal 5 40 6_Category Summary by LOB" xfId="35503"/>
    <cellStyle name="Normal 5 40 7" xfId="35504"/>
    <cellStyle name="Normal 5 40 7 2" xfId="35505"/>
    <cellStyle name="Normal 5 40 7_Category Summary by LOB" xfId="35506"/>
    <cellStyle name="Normal 5 40 8" xfId="35507"/>
    <cellStyle name="Normal 5 40 8 2" xfId="35508"/>
    <cellStyle name="Normal 5 40 8_Category Summary by LOB" xfId="35509"/>
    <cellStyle name="Normal 5 40 9" xfId="35510"/>
    <cellStyle name="Normal 5 40_Category Summary by LOB" xfId="35511"/>
    <cellStyle name="Normal 5 41" xfId="35512"/>
    <cellStyle name="Normal 5 41 2" xfId="35513"/>
    <cellStyle name="Normal 5 41_Category Summary by LOB" xfId="35514"/>
    <cellStyle name="Normal 5 42" xfId="35515"/>
    <cellStyle name="Normal 5 42 2" xfId="35516"/>
    <cellStyle name="Normal 5 42_Category Summary by LOB" xfId="35517"/>
    <cellStyle name="Normal 5 43" xfId="35518"/>
    <cellStyle name="Normal 5 43 2" xfId="35519"/>
    <cellStyle name="Normal 5 43_Category Summary by LOB" xfId="35520"/>
    <cellStyle name="Normal 5 44" xfId="35521"/>
    <cellStyle name="Normal 5 44 2" xfId="35522"/>
    <cellStyle name="Normal 5 44_Category Summary by LOB" xfId="35523"/>
    <cellStyle name="Normal 5 45" xfId="35524"/>
    <cellStyle name="Normal 5 45 2" xfId="35525"/>
    <cellStyle name="Normal 5 45_Category Summary by LOB" xfId="35526"/>
    <cellStyle name="Normal 5 46" xfId="35527"/>
    <cellStyle name="Normal 5 46 2" xfId="35528"/>
    <cellStyle name="Normal 5 46_Category Summary by LOB" xfId="35529"/>
    <cellStyle name="Normal 5 47" xfId="35530"/>
    <cellStyle name="Normal 5 47 2" xfId="35531"/>
    <cellStyle name="Normal 5 47_Category Summary by LOB" xfId="35532"/>
    <cellStyle name="Normal 5 48" xfId="35533"/>
    <cellStyle name="Normal 5 49" xfId="35534"/>
    <cellStyle name="Normal 5 5" xfId="35535"/>
    <cellStyle name="Normal 5 5 10" xfId="35536"/>
    <cellStyle name="Normal 5 5 10 2" xfId="35537"/>
    <cellStyle name="Normal 5 5 10_Category Summary by LOB" xfId="35538"/>
    <cellStyle name="Normal 5 5 11" xfId="35539"/>
    <cellStyle name="Normal 5 5 11 2" xfId="35540"/>
    <cellStyle name="Normal 5 5 11_Category Summary by LOB" xfId="35541"/>
    <cellStyle name="Normal 5 5 12" xfId="35542"/>
    <cellStyle name="Normal 5 5 12 2" xfId="35543"/>
    <cellStyle name="Normal 5 5 12_Category Summary by LOB" xfId="35544"/>
    <cellStyle name="Normal 5 5 13" xfId="35545"/>
    <cellStyle name="Normal 5 5 2" xfId="35546"/>
    <cellStyle name="Normal 5 5 2 2" xfId="35547"/>
    <cellStyle name="Normal 5 5 2 2 2" xfId="35548"/>
    <cellStyle name="Normal 5 5 2 2_Category Summary by LOB" xfId="35549"/>
    <cellStyle name="Normal 5 5 2 3" xfId="35550"/>
    <cellStyle name="Normal 5 5 2 3 2" xfId="35551"/>
    <cellStyle name="Normal 5 5 2 3_Category Summary by LOB" xfId="35552"/>
    <cellStyle name="Normal 5 5 2 4" xfId="35553"/>
    <cellStyle name="Normal 5 5 2 4 2" xfId="35554"/>
    <cellStyle name="Normal 5 5 2 4_Category Summary by LOB" xfId="35555"/>
    <cellStyle name="Normal 5 5 2 5" xfId="35556"/>
    <cellStyle name="Normal 5 5 2 5 2" xfId="35557"/>
    <cellStyle name="Normal 5 5 2 5_Category Summary by LOB" xfId="35558"/>
    <cellStyle name="Normal 5 5 2 6" xfId="35559"/>
    <cellStyle name="Normal 5 5 2 6 2" xfId="35560"/>
    <cellStyle name="Normal 5 5 2 6_Category Summary by LOB" xfId="35561"/>
    <cellStyle name="Normal 5 5 2 7" xfId="35562"/>
    <cellStyle name="Normal 5 5 2 7 2" xfId="35563"/>
    <cellStyle name="Normal 5 5 2 7_Category Summary by LOB" xfId="35564"/>
    <cellStyle name="Normal 5 5 2 8" xfId="35565"/>
    <cellStyle name="Normal 5 5 2 8 2" xfId="35566"/>
    <cellStyle name="Normal 5 5 2 8_Category Summary by LOB" xfId="35567"/>
    <cellStyle name="Normal 5 5 2 9" xfId="35568"/>
    <cellStyle name="Normal 5 5 2_Category Summary by LOB" xfId="35569"/>
    <cellStyle name="Normal 5 5 3" xfId="35570"/>
    <cellStyle name="Normal 5 5 3 2" xfId="35571"/>
    <cellStyle name="Normal 5 5 3 2 2" xfId="35572"/>
    <cellStyle name="Normal 5 5 3 2_Category Summary by LOB" xfId="35573"/>
    <cellStyle name="Normal 5 5 3 3" xfId="35574"/>
    <cellStyle name="Normal 5 5 3 3 2" xfId="35575"/>
    <cellStyle name="Normal 5 5 3 3_Category Summary by LOB" xfId="35576"/>
    <cellStyle name="Normal 5 5 3 4" xfId="35577"/>
    <cellStyle name="Normal 5 5 3 4 2" xfId="35578"/>
    <cellStyle name="Normal 5 5 3 4_Category Summary by LOB" xfId="35579"/>
    <cellStyle name="Normal 5 5 3 5" xfId="35580"/>
    <cellStyle name="Normal 5 5 3 5 2" xfId="35581"/>
    <cellStyle name="Normal 5 5 3 5_Category Summary by LOB" xfId="35582"/>
    <cellStyle name="Normal 5 5 3 6" xfId="35583"/>
    <cellStyle name="Normal 5 5 3 6 2" xfId="35584"/>
    <cellStyle name="Normal 5 5 3 6_Category Summary by LOB" xfId="35585"/>
    <cellStyle name="Normal 5 5 3 7" xfId="35586"/>
    <cellStyle name="Normal 5 5 3 7 2" xfId="35587"/>
    <cellStyle name="Normal 5 5 3 7_Category Summary by LOB" xfId="35588"/>
    <cellStyle name="Normal 5 5 3 8" xfId="35589"/>
    <cellStyle name="Normal 5 5 3 8 2" xfId="35590"/>
    <cellStyle name="Normal 5 5 3 8_Category Summary by LOB" xfId="35591"/>
    <cellStyle name="Normal 5 5 3 9" xfId="35592"/>
    <cellStyle name="Normal 5 5 3_Category Summary by LOB" xfId="35593"/>
    <cellStyle name="Normal 5 5 4" xfId="35594"/>
    <cellStyle name="Normal 5 5 4 2" xfId="35595"/>
    <cellStyle name="Normal 5 5 4 2 2" xfId="35596"/>
    <cellStyle name="Normal 5 5 4 2_Category Summary by LOB" xfId="35597"/>
    <cellStyle name="Normal 5 5 4 3" xfId="35598"/>
    <cellStyle name="Normal 5 5 4 3 2" xfId="35599"/>
    <cellStyle name="Normal 5 5 4 3_Category Summary by LOB" xfId="35600"/>
    <cellStyle name="Normal 5 5 4 4" xfId="35601"/>
    <cellStyle name="Normal 5 5 4 4 2" xfId="35602"/>
    <cellStyle name="Normal 5 5 4 4_Category Summary by LOB" xfId="35603"/>
    <cellStyle name="Normal 5 5 4 5" xfId="35604"/>
    <cellStyle name="Normal 5 5 4 5 2" xfId="35605"/>
    <cellStyle name="Normal 5 5 4 5_Category Summary by LOB" xfId="35606"/>
    <cellStyle name="Normal 5 5 4 6" xfId="35607"/>
    <cellStyle name="Normal 5 5 4 6 2" xfId="35608"/>
    <cellStyle name="Normal 5 5 4 6_Category Summary by LOB" xfId="35609"/>
    <cellStyle name="Normal 5 5 4 7" xfId="35610"/>
    <cellStyle name="Normal 5 5 4 7 2" xfId="35611"/>
    <cellStyle name="Normal 5 5 4 7_Category Summary by LOB" xfId="35612"/>
    <cellStyle name="Normal 5 5 4 8" xfId="35613"/>
    <cellStyle name="Normal 5 5 4 8 2" xfId="35614"/>
    <cellStyle name="Normal 5 5 4 8_Category Summary by LOB" xfId="35615"/>
    <cellStyle name="Normal 5 5 4 9" xfId="35616"/>
    <cellStyle name="Normal 5 5 4_Category Summary by LOB" xfId="35617"/>
    <cellStyle name="Normal 5 5 5" xfId="35618"/>
    <cellStyle name="Normal 5 5 5 2" xfId="35619"/>
    <cellStyle name="Normal 5 5 5 2 2" xfId="35620"/>
    <cellStyle name="Normal 5 5 5 2_Category Summary by LOB" xfId="35621"/>
    <cellStyle name="Normal 5 5 5 3" xfId="35622"/>
    <cellStyle name="Normal 5 5 5 3 2" xfId="35623"/>
    <cellStyle name="Normal 5 5 5 3_Category Summary by LOB" xfId="35624"/>
    <cellStyle name="Normal 5 5 5 4" xfId="35625"/>
    <cellStyle name="Normal 5 5 5 4 2" xfId="35626"/>
    <cellStyle name="Normal 5 5 5 4_Category Summary by LOB" xfId="35627"/>
    <cellStyle name="Normal 5 5 5 5" xfId="35628"/>
    <cellStyle name="Normal 5 5 5 5 2" xfId="35629"/>
    <cellStyle name="Normal 5 5 5 5_Category Summary by LOB" xfId="35630"/>
    <cellStyle name="Normal 5 5 5 6" xfId="35631"/>
    <cellStyle name="Normal 5 5 5 6 2" xfId="35632"/>
    <cellStyle name="Normal 5 5 5 6_Category Summary by LOB" xfId="35633"/>
    <cellStyle name="Normal 5 5 5 7" xfId="35634"/>
    <cellStyle name="Normal 5 5 5 7 2" xfId="35635"/>
    <cellStyle name="Normal 5 5 5 7_Category Summary by LOB" xfId="35636"/>
    <cellStyle name="Normal 5 5 5 8" xfId="35637"/>
    <cellStyle name="Normal 5 5 5 8 2" xfId="35638"/>
    <cellStyle name="Normal 5 5 5 8_Category Summary by LOB" xfId="35639"/>
    <cellStyle name="Normal 5 5 5 9" xfId="35640"/>
    <cellStyle name="Normal 5 5 5_Category Summary by LOB" xfId="35641"/>
    <cellStyle name="Normal 5 5 6" xfId="35642"/>
    <cellStyle name="Normal 5 5 6 2" xfId="35643"/>
    <cellStyle name="Normal 5 5 6_Category Summary by LOB" xfId="35644"/>
    <cellStyle name="Normal 5 5 7" xfId="35645"/>
    <cellStyle name="Normal 5 5 7 2" xfId="35646"/>
    <cellStyle name="Normal 5 5 7_Category Summary by LOB" xfId="35647"/>
    <cellStyle name="Normal 5 5 8" xfId="35648"/>
    <cellStyle name="Normal 5 5 8 2" xfId="35649"/>
    <cellStyle name="Normal 5 5 8_Category Summary by LOB" xfId="35650"/>
    <cellStyle name="Normal 5 5 9" xfId="35651"/>
    <cellStyle name="Normal 5 5 9 2" xfId="35652"/>
    <cellStyle name="Normal 5 5 9_Category Summary by LOB" xfId="35653"/>
    <cellStyle name="Normal 5 5_Category Summary by LOB" xfId="35654"/>
    <cellStyle name="Normal 5 50" xfId="35655"/>
    <cellStyle name="Normal 5 51" xfId="35656"/>
    <cellStyle name="Normal 5 52" xfId="35657"/>
    <cellStyle name="Normal 5 53" xfId="35658"/>
    <cellStyle name="Normal 5 54" xfId="35659"/>
    <cellStyle name="Normal 5 55" xfId="35660"/>
    <cellStyle name="Normal 5 56" xfId="35661"/>
    <cellStyle name="Normal 5 6" xfId="35662"/>
    <cellStyle name="Normal 5 6 10" xfId="35663"/>
    <cellStyle name="Normal 5 6 10 2" xfId="35664"/>
    <cellStyle name="Normal 5 6 10_Category Summary by LOB" xfId="35665"/>
    <cellStyle name="Normal 5 6 11" xfId="35666"/>
    <cellStyle name="Normal 5 6 11 2" xfId="35667"/>
    <cellStyle name="Normal 5 6 11_Category Summary by LOB" xfId="35668"/>
    <cellStyle name="Normal 5 6 12" xfId="35669"/>
    <cellStyle name="Normal 5 6 12 2" xfId="35670"/>
    <cellStyle name="Normal 5 6 12_Category Summary by LOB" xfId="35671"/>
    <cellStyle name="Normal 5 6 13" xfId="35672"/>
    <cellStyle name="Normal 5 6 2" xfId="35673"/>
    <cellStyle name="Normal 5 6 2 2" xfId="35674"/>
    <cellStyle name="Normal 5 6 2 2 2" xfId="35675"/>
    <cellStyle name="Normal 5 6 2 2_Category Summary by LOB" xfId="35676"/>
    <cellStyle name="Normal 5 6 2 3" xfId="35677"/>
    <cellStyle name="Normal 5 6 2 3 2" xfId="35678"/>
    <cellStyle name="Normal 5 6 2 3_Category Summary by LOB" xfId="35679"/>
    <cellStyle name="Normal 5 6 2 4" xfId="35680"/>
    <cellStyle name="Normal 5 6 2 4 2" xfId="35681"/>
    <cellStyle name="Normal 5 6 2 4_Category Summary by LOB" xfId="35682"/>
    <cellStyle name="Normal 5 6 2 5" xfId="35683"/>
    <cellStyle name="Normal 5 6 2 5 2" xfId="35684"/>
    <cellStyle name="Normal 5 6 2 5_Category Summary by LOB" xfId="35685"/>
    <cellStyle name="Normal 5 6 2 6" xfId="35686"/>
    <cellStyle name="Normal 5 6 2 6 2" xfId="35687"/>
    <cellStyle name="Normal 5 6 2 6_Category Summary by LOB" xfId="35688"/>
    <cellStyle name="Normal 5 6 2 7" xfId="35689"/>
    <cellStyle name="Normal 5 6 2 7 2" xfId="35690"/>
    <cellStyle name="Normal 5 6 2 7_Category Summary by LOB" xfId="35691"/>
    <cellStyle name="Normal 5 6 2 8" xfId="35692"/>
    <cellStyle name="Normal 5 6 2 8 2" xfId="35693"/>
    <cellStyle name="Normal 5 6 2 8_Category Summary by LOB" xfId="35694"/>
    <cellStyle name="Normal 5 6 2 9" xfId="35695"/>
    <cellStyle name="Normal 5 6 2_Category Summary by LOB" xfId="35696"/>
    <cellStyle name="Normal 5 6 3" xfId="35697"/>
    <cellStyle name="Normal 5 6 3 2" xfId="35698"/>
    <cellStyle name="Normal 5 6 3 2 2" xfId="35699"/>
    <cellStyle name="Normal 5 6 3 2_Category Summary by LOB" xfId="35700"/>
    <cellStyle name="Normal 5 6 3 3" xfId="35701"/>
    <cellStyle name="Normal 5 6 3 3 2" xfId="35702"/>
    <cellStyle name="Normal 5 6 3 3_Category Summary by LOB" xfId="35703"/>
    <cellStyle name="Normal 5 6 3 4" xfId="35704"/>
    <cellStyle name="Normal 5 6 3 4 2" xfId="35705"/>
    <cellStyle name="Normal 5 6 3 4_Category Summary by LOB" xfId="35706"/>
    <cellStyle name="Normal 5 6 3 5" xfId="35707"/>
    <cellStyle name="Normal 5 6 3 5 2" xfId="35708"/>
    <cellStyle name="Normal 5 6 3 5_Category Summary by LOB" xfId="35709"/>
    <cellStyle name="Normal 5 6 3 6" xfId="35710"/>
    <cellStyle name="Normal 5 6 3 6 2" xfId="35711"/>
    <cellStyle name="Normal 5 6 3 6_Category Summary by LOB" xfId="35712"/>
    <cellStyle name="Normal 5 6 3 7" xfId="35713"/>
    <cellStyle name="Normal 5 6 3 7 2" xfId="35714"/>
    <cellStyle name="Normal 5 6 3 7_Category Summary by LOB" xfId="35715"/>
    <cellStyle name="Normal 5 6 3 8" xfId="35716"/>
    <cellStyle name="Normal 5 6 3 8 2" xfId="35717"/>
    <cellStyle name="Normal 5 6 3 8_Category Summary by LOB" xfId="35718"/>
    <cellStyle name="Normal 5 6 3 9" xfId="35719"/>
    <cellStyle name="Normal 5 6 3_Category Summary by LOB" xfId="35720"/>
    <cellStyle name="Normal 5 6 4" xfId="35721"/>
    <cellStyle name="Normal 5 6 4 2" xfId="35722"/>
    <cellStyle name="Normal 5 6 4 2 2" xfId="35723"/>
    <cellStyle name="Normal 5 6 4 2_Category Summary by LOB" xfId="35724"/>
    <cellStyle name="Normal 5 6 4 3" xfId="35725"/>
    <cellStyle name="Normal 5 6 4 3 2" xfId="35726"/>
    <cellStyle name="Normal 5 6 4 3_Category Summary by LOB" xfId="35727"/>
    <cellStyle name="Normal 5 6 4 4" xfId="35728"/>
    <cellStyle name="Normal 5 6 4 4 2" xfId="35729"/>
    <cellStyle name="Normal 5 6 4 4_Category Summary by LOB" xfId="35730"/>
    <cellStyle name="Normal 5 6 4 5" xfId="35731"/>
    <cellStyle name="Normal 5 6 4 5 2" xfId="35732"/>
    <cellStyle name="Normal 5 6 4 5_Category Summary by LOB" xfId="35733"/>
    <cellStyle name="Normal 5 6 4 6" xfId="35734"/>
    <cellStyle name="Normal 5 6 4 6 2" xfId="35735"/>
    <cellStyle name="Normal 5 6 4 6_Category Summary by LOB" xfId="35736"/>
    <cellStyle name="Normal 5 6 4 7" xfId="35737"/>
    <cellStyle name="Normal 5 6 4 7 2" xfId="35738"/>
    <cellStyle name="Normal 5 6 4 7_Category Summary by LOB" xfId="35739"/>
    <cellStyle name="Normal 5 6 4 8" xfId="35740"/>
    <cellStyle name="Normal 5 6 4 8 2" xfId="35741"/>
    <cellStyle name="Normal 5 6 4 8_Category Summary by LOB" xfId="35742"/>
    <cellStyle name="Normal 5 6 4 9" xfId="35743"/>
    <cellStyle name="Normal 5 6 4_Category Summary by LOB" xfId="35744"/>
    <cellStyle name="Normal 5 6 5" xfId="35745"/>
    <cellStyle name="Normal 5 6 5 2" xfId="35746"/>
    <cellStyle name="Normal 5 6 5 2 2" xfId="35747"/>
    <cellStyle name="Normal 5 6 5 2_Category Summary by LOB" xfId="35748"/>
    <cellStyle name="Normal 5 6 5 3" xfId="35749"/>
    <cellStyle name="Normal 5 6 5 3 2" xfId="35750"/>
    <cellStyle name="Normal 5 6 5 3_Category Summary by LOB" xfId="35751"/>
    <cellStyle name="Normal 5 6 5 4" xfId="35752"/>
    <cellStyle name="Normal 5 6 5 4 2" xfId="35753"/>
    <cellStyle name="Normal 5 6 5 4_Category Summary by LOB" xfId="35754"/>
    <cellStyle name="Normal 5 6 5 5" xfId="35755"/>
    <cellStyle name="Normal 5 6 5 5 2" xfId="35756"/>
    <cellStyle name="Normal 5 6 5 5_Category Summary by LOB" xfId="35757"/>
    <cellStyle name="Normal 5 6 5 6" xfId="35758"/>
    <cellStyle name="Normal 5 6 5 6 2" xfId="35759"/>
    <cellStyle name="Normal 5 6 5 6_Category Summary by LOB" xfId="35760"/>
    <cellStyle name="Normal 5 6 5 7" xfId="35761"/>
    <cellStyle name="Normal 5 6 5 7 2" xfId="35762"/>
    <cellStyle name="Normal 5 6 5 7_Category Summary by LOB" xfId="35763"/>
    <cellStyle name="Normal 5 6 5 8" xfId="35764"/>
    <cellStyle name="Normal 5 6 5 8 2" xfId="35765"/>
    <cellStyle name="Normal 5 6 5 8_Category Summary by LOB" xfId="35766"/>
    <cellStyle name="Normal 5 6 5 9" xfId="35767"/>
    <cellStyle name="Normal 5 6 5_Category Summary by LOB" xfId="35768"/>
    <cellStyle name="Normal 5 6 6" xfId="35769"/>
    <cellStyle name="Normal 5 6 6 2" xfId="35770"/>
    <cellStyle name="Normal 5 6 6_Category Summary by LOB" xfId="35771"/>
    <cellStyle name="Normal 5 6 7" xfId="35772"/>
    <cellStyle name="Normal 5 6 7 2" xfId="35773"/>
    <cellStyle name="Normal 5 6 7_Category Summary by LOB" xfId="35774"/>
    <cellStyle name="Normal 5 6 8" xfId="35775"/>
    <cellStyle name="Normal 5 6 8 2" xfId="35776"/>
    <cellStyle name="Normal 5 6 8_Category Summary by LOB" xfId="35777"/>
    <cellStyle name="Normal 5 6 9" xfId="35778"/>
    <cellStyle name="Normal 5 6 9 2" xfId="35779"/>
    <cellStyle name="Normal 5 6 9_Category Summary by LOB" xfId="35780"/>
    <cellStyle name="Normal 5 6_Category Summary by LOB" xfId="35781"/>
    <cellStyle name="Normal 5 7" xfId="35782"/>
    <cellStyle name="Normal 5 7 10" xfId="35783"/>
    <cellStyle name="Normal 5 7 10 2" xfId="35784"/>
    <cellStyle name="Normal 5 7 10_Category Summary by LOB" xfId="35785"/>
    <cellStyle name="Normal 5 7 11" xfId="35786"/>
    <cellStyle name="Normal 5 7 2" xfId="35787"/>
    <cellStyle name="Normal 5 7 2 2" xfId="35788"/>
    <cellStyle name="Normal 5 7 2 2 2" xfId="35789"/>
    <cellStyle name="Normal 5 7 2 2_Category Summary by LOB" xfId="35790"/>
    <cellStyle name="Normal 5 7 2 3" xfId="35791"/>
    <cellStyle name="Normal 5 7 2 3 2" xfId="35792"/>
    <cellStyle name="Normal 5 7 2 3_Category Summary by LOB" xfId="35793"/>
    <cellStyle name="Normal 5 7 2 4" xfId="35794"/>
    <cellStyle name="Normal 5 7 2 4 2" xfId="35795"/>
    <cellStyle name="Normal 5 7 2 4_Category Summary by LOB" xfId="35796"/>
    <cellStyle name="Normal 5 7 2 5" xfId="35797"/>
    <cellStyle name="Normal 5 7 2 5 2" xfId="35798"/>
    <cellStyle name="Normal 5 7 2 5_Category Summary by LOB" xfId="35799"/>
    <cellStyle name="Normal 5 7 2 6" xfId="35800"/>
    <cellStyle name="Normal 5 7 2 6 2" xfId="35801"/>
    <cellStyle name="Normal 5 7 2 6_Category Summary by LOB" xfId="35802"/>
    <cellStyle name="Normal 5 7 2 7" xfId="35803"/>
    <cellStyle name="Normal 5 7 2 7 2" xfId="35804"/>
    <cellStyle name="Normal 5 7 2 7_Category Summary by LOB" xfId="35805"/>
    <cellStyle name="Normal 5 7 2 8" xfId="35806"/>
    <cellStyle name="Normal 5 7 2 8 2" xfId="35807"/>
    <cellStyle name="Normal 5 7 2 8_Category Summary by LOB" xfId="35808"/>
    <cellStyle name="Normal 5 7 2 9" xfId="35809"/>
    <cellStyle name="Normal 5 7 2_Category Summary by LOB" xfId="35810"/>
    <cellStyle name="Normal 5 7 3" xfId="35811"/>
    <cellStyle name="Normal 5 7 3 2" xfId="35812"/>
    <cellStyle name="Normal 5 7 3 2 2" xfId="35813"/>
    <cellStyle name="Normal 5 7 3 2_Category Summary by LOB" xfId="35814"/>
    <cellStyle name="Normal 5 7 3 3" xfId="35815"/>
    <cellStyle name="Normal 5 7 3 3 2" xfId="35816"/>
    <cellStyle name="Normal 5 7 3 3_Category Summary by LOB" xfId="35817"/>
    <cellStyle name="Normal 5 7 3 4" xfId="35818"/>
    <cellStyle name="Normal 5 7 3 4 2" xfId="35819"/>
    <cellStyle name="Normal 5 7 3 4_Category Summary by LOB" xfId="35820"/>
    <cellStyle name="Normal 5 7 3 5" xfId="35821"/>
    <cellStyle name="Normal 5 7 3 5 2" xfId="35822"/>
    <cellStyle name="Normal 5 7 3 5_Category Summary by LOB" xfId="35823"/>
    <cellStyle name="Normal 5 7 3 6" xfId="35824"/>
    <cellStyle name="Normal 5 7 3 6 2" xfId="35825"/>
    <cellStyle name="Normal 5 7 3 6_Category Summary by LOB" xfId="35826"/>
    <cellStyle name="Normal 5 7 3 7" xfId="35827"/>
    <cellStyle name="Normal 5 7 3 7 2" xfId="35828"/>
    <cellStyle name="Normal 5 7 3 7_Category Summary by LOB" xfId="35829"/>
    <cellStyle name="Normal 5 7 3 8" xfId="35830"/>
    <cellStyle name="Normal 5 7 3 8 2" xfId="35831"/>
    <cellStyle name="Normal 5 7 3 8_Category Summary by LOB" xfId="35832"/>
    <cellStyle name="Normal 5 7 3 9" xfId="35833"/>
    <cellStyle name="Normal 5 7 3_Category Summary by LOB" xfId="35834"/>
    <cellStyle name="Normal 5 7 4" xfId="35835"/>
    <cellStyle name="Normal 5 7 4 2" xfId="35836"/>
    <cellStyle name="Normal 5 7 4_Category Summary by LOB" xfId="35837"/>
    <cellStyle name="Normal 5 7 5" xfId="35838"/>
    <cellStyle name="Normal 5 7 5 2" xfId="35839"/>
    <cellStyle name="Normal 5 7 5_Category Summary by LOB" xfId="35840"/>
    <cellStyle name="Normal 5 7 6" xfId="35841"/>
    <cellStyle name="Normal 5 7 6 2" xfId="35842"/>
    <cellStyle name="Normal 5 7 6_Category Summary by LOB" xfId="35843"/>
    <cellStyle name="Normal 5 7 7" xfId="35844"/>
    <cellStyle name="Normal 5 7 7 2" xfId="35845"/>
    <cellStyle name="Normal 5 7 7_Category Summary by LOB" xfId="35846"/>
    <cellStyle name="Normal 5 7 8" xfId="35847"/>
    <cellStyle name="Normal 5 7 8 2" xfId="35848"/>
    <cellStyle name="Normal 5 7 8_Category Summary by LOB" xfId="35849"/>
    <cellStyle name="Normal 5 7 9" xfId="35850"/>
    <cellStyle name="Normal 5 7 9 2" xfId="35851"/>
    <cellStyle name="Normal 5 7 9_Category Summary by LOB" xfId="35852"/>
    <cellStyle name="Normal 5 7_Category Summary by LOB" xfId="35853"/>
    <cellStyle name="Normal 5 8" xfId="35854"/>
    <cellStyle name="Normal 5 8 10" xfId="35855"/>
    <cellStyle name="Normal 5 8 10 2" xfId="35856"/>
    <cellStyle name="Normal 5 8 10_Category Summary by LOB" xfId="35857"/>
    <cellStyle name="Normal 5 8 11" xfId="35858"/>
    <cellStyle name="Normal 5 8 2" xfId="35859"/>
    <cellStyle name="Normal 5 8 2 2" xfId="35860"/>
    <cellStyle name="Normal 5 8 2 2 2" xfId="35861"/>
    <cellStyle name="Normal 5 8 2 2_Category Summary by LOB" xfId="35862"/>
    <cellStyle name="Normal 5 8 2 3" xfId="35863"/>
    <cellStyle name="Normal 5 8 2 3 2" xfId="35864"/>
    <cellStyle name="Normal 5 8 2 3_Category Summary by LOB" xfId="35865"/>
    <cellStyle name="Normal 5 8 2 4" xfId="35866"/>
    <cellStyle name="Normal 5 8 2 4 2" xfId="35867"/>
    <cellStyle name="Normal 5 8 2 4_Category Summary by LOB" xfId="35868"/>
    <cellStyle name="Normal 5 8 2 5" xfId="35869"/>
    <cellStyle name="Normal 5 8 2 5 2" xfId="35870"/>
    <cellStyle name="Normal 5 8 2 5_Category Summary by LOB" xfId="35871"/>
    <cellStyle name="Normal 5 8 2 6" xfId="35872"/>
    <cellStyle name="Normal 5 8 2 6 2" xfId="35873"/>
    <cellStyle name="Normal 5 8 2 6_Category Summary by LOB" xfId="35874"/>
    <cellStyle name="Normal 5 8 2 7" xfId="35875"/>
    <cellStyle name="Normal 5 8 2 7 2" xfId="35876"/>
    <cellStyle name="Normal 5 8 2 7_Category Summary by LOB" xfId="35877"/>
    <cellStyle name="Normal 5 8 2 8" xfId="35878"/>
    <cellStyle name="Normal 5 8 2 8 2" xfId="35879"/>
    <cellStyle name="Normal 5 8 2 8_Category Summary by LOB" xfId="35880"/>
    <cellStyle name="Normal 5 8 2 9" xfId="35881"/>
    <cellStyle name="Normal 5 8 2_Category Summary by LOB" xfId="35882"/>
    <cellStyle name="Normal 5 8 3" xfId="35883"/>
    <cellStyle name="Normal 5 8 3 2" xfId="35884"/>
    <cellStyle name="Normal 5 8 3 2 2" xfId="35885"/>
    <cellStyle name="Normal 5 8 3 2_Category Summary by LOB" xfId="35886"/>
    <cellStyle name="Normal 5 8 3 3" xfId="35887"/>
    <cellStyle name="Normal 5 8 3 3 2" xfId="35888"/>
    <cellStyle name="Normal 5 8 3 3_Category Summary by LOB" xfId="35889"/>
    <cellStyle name="Normal 5 8 3 4" xfId="35890"/>
    <cellStyle name="Normal 5 8 3 4 2" xfId="35891"/>
    <cellStyle name="Normal 5 8 3 4_Category Summary by LOB" xfId="35892"/>
    <cellStyle name="Normal 5 8 3 5" xfId="35893"/>
    <cellStyle name="Normal 5 8 3 5 2" xfId="35894"/>
    <cellStyle name="Normal 5 8 3 5_Category Summary by LOB" xfId="35895"/>
    <cellStyle name="Normal 5 8 3 6" xfId="35896"/>
    <cellStyle name="Normal 5 8 3 6 2" xfId="35897"/>
    <cellStyle name="Normal 5 8 3 6_Category Summary by LOB" xfId="35898"/>
    <cellStyle name="Normal 5 8 3 7" xfId="35899"/>
    <cellStyle name="Normal 5 8 3 7 2" xfId="35900"/>
    <cellStyle name="Normal 5 8 3 7_Category Summary by LOB" xfId="35901"/>
    <cellStyle name="Normal 5 8 3 8" xfId="35902"/>
    <cellStyle name="Normal 5 8 3 8 2" xfId="35903"/>
    <cellStyle name="Normal 5 8 3 8_Category Summary by LOB" xfId="35904"/>
    <cellStyle name="Normal 5 8 3 9" xfId="35905"/>
    <cellStyle name="Normal 5 8 3_Category Summary by LOB" xfId="35906"/>
    <cellStyle name="Normal 5 8 4" xfId="35907"/>
    <cellStyle name="Normal 5 8 4 2" xfId="35908"/>
    <cellStyle name="Normal 5 8 4_Category Summary by LOB" xfId="35909"/>
    <cellStyle name="Normal 5 8 5" xfId="35910"/>
    <cellStyle name="Normal 5 8 5 2" xfId="35911"/>
    <cellStyle name="Normal 5 8 5_Category Summary by LOB" xfId="35912"/>
    <cellStyle name="Normal 5 8 6" xfId="35913"/>
    <cellStyle name="Normal 5 8 6 2" xfId="35914"/>
    <cellStyle name="Normal 5 8 6_Category Summary by LOB" xfId="35915"/>
    <cellStyle name="Normal 5 8 7" xfId="35916"/>
    <cellStyle name="Normal 5 8 7 2" xfId="35917"/>
    <cellStyle name="Normal 5 8 7_Category Summary by LOB" xfId="35918"/>
    <cellStyle name="Normal 5 8 8" xfId="35919"/>
    <cellStyle name="Normal 5 8 8 2" xfId="35920"/>
    <cellStyle name="Normal 5 8 8_Category Summary by LOB" xfId="35921"/>
    <cellStyle name="Normal 5 8 9" xfId="35922"/>
    <cellStyle name="Normal 5 8 9 2" xfId="35923"/>
    <cellStyle name="Normal 5 8 9_Category Summary by LOB" xfId="35924"/>
    <cellStyle name="Normal 5 8_Category Summary by LOB" xfId="35925"/>
    <cellStyle name="Normal 5 9" xfId="35926"/>
    <cellStyle name="Normal 5 9 10" xfId="35927"/>
    <cellStyle name="Normal 5 9 10 2" xfId="35928"/>
    <cellStyle name="Normal 5 9 10_Category Summary by LOB" xfId="35929"/>
    <cellStyle name="Normal 5 9 11" xfId="35930"/>
    <cellStyle name="Normal 5 9 2" xfId="35931"/>
    <cellStyle name="Normal 5 9 2 2" xfId="35932"/>
    <cellStyle name="Normal 5 9 2 2 2" xfId="35933"/>
    <cellStyle name="Normal 5 9 2 2_Category Summary by LOB" xfId="35934"/>
    <cellStyle name="Normal 5 9 2 3" xfId="35935"/>
    <cellStyle name="Normal 5 9 2 3 2" xfId="35936"/>
    <cellStyle name="Normal 5 9 2 3_Category Summary by LOB" xfId="35937"/>
    <cellStyle name="Normal 5 9 2 4" xfId="35938"/>
    <cellStyle name="Normal 5 9 2 4 2" xfId="35939"/>
    <cellStyle name="Normal 5 9 2 4_Category Summary by LOB" xfId="35940"/>
    <cellStyle name="Normal 5 9 2 5" xfId="35941"/>
    <cellStyle name="Normal 5 9 2 5 2" xfId="35942"/>
    <cellStyle name="Normal 5 9 2 5_Category Summary by LOB" xfId="35943"/>
    <cellStyle name="Normal 5 9 2 6" xfId="35944"/>
    <cellStyle name="Normal 5 9 2 6 2" xfId="35945"/>
    <cellStyle name="Normal 5 9 2 6_Category Summary by LOB" xfId="35946"/>
    <cellStyle name="Normal 5 9 2 7" xfId="35947"/>
    <cellStyle name="Normal 5 9 2 7 2" xfId="35948"/>
    <cellStyle name="Normal 5 9 2 7_Category Summary by LOB" xfId="35949"/>
    <cellStyle name="Normal 5 9 2 8" xfId="35950"/>
    <cellStyle name="Normal 5 9 2 8 2" xfId="35951"/>
    <cellStyle name="Normal 5 9 2 8_Category Summary by LOB" xfId="35952"/>
    <cellStyle name="Normal 5 9 2 9" xfId="35953"/>
    <cellStyle name="Normal 5 9 2_Category Summary by LOB" xfId="35954"/>
    <cellStyle name="Normal 5 9 3" xfId="35955"/>
    <cellStyle name="Normal 5 9 3 2" xfId="35956"/>
    <cellStyle name="Normal 5 9 3 2 2" xfId="35957"/>
    <cellStyle name="Normal 5 9 3 2_Category Summary by LOB" xfId="35958"/>
    <cellStyle name="Normal 5 9 3 3" xfId="35959"/>
    <cellStyle name="Normal 5 9 3 3 2" xfId="35960"/>
    <cellStyle name="Normal 5 9 3 3_Category Summary by LOB" xfId="35961"/>
    <cellStyle name="Normal 5 9 3 4" xfId="35962"/>
    <cellStyle name="Normal 5 9 3 4 2" xfId="35963"/>
    <cellStyle name="Normal 5 9 3 4_Category Summary by LOB" xfId="35964"/>
    <cellStyle name="Normal 5 9 3 5" xfId="35965"/>
    <cellStyle name="Normal 5 9 3 5 2" xfId="35966"/>
    <cellStyle name="Normal 5 9 3 5_Category Summary by LOB" xfId="35967"/>
    <cellStyle name="Normal 5 9 3 6" xfId="35968"/>
    <cellStyle name="Normal 5 9 3 6 2" xfId="35969"/>
    <cellStyle name="Normal 5 9 3 6_Category Summary by LOB" xfId="35970"/>
    <cellStyle name="Normal 5 9 3 7" xfId="35971"/>
    <cellStyle name="Normal 5 9 3 7 2" xfId="35972"/>
    <cellStyle name="Normal 5 9 3 7_Category Summary by LOB" xfId="35973"/>
    <cellStyle name="Normal 5 9 3 8" xfId="35974"/>
    <cellStyle name="Normal 5 9 3 8 2" xfId="35975"/>
    <cellStyle name="Normal 5 9 3 8_Category Summary by LOB" xfId="35976"/>
    <cellStyle name="Normal 5 9 3 9" xfId="35977"/>
    <cellStyle name="Normal 5 9 3_Category Summary by LOB" xfId="35978"/>
    <cellStyle name="Normal 5 9 4" xfId="35979"/>
    <cellStyle name="Normal 5 9 4 2" xfId="35980"/>
    <cellStyle name="Normal 5 9 4_Category Summary by LOB" xfId="35981"/>
    <cellStyle name="Normal 5 9 5" xfId="35982"/>
    <cellStyle name="Normal 5 9 5 2" xfId="35983"/>
    <cellStyle name="Normal 5 9 5_Category Summary by LOB" xfId="35984"/>
    <cellStyle name="Normal 5 9 6" xfId="35985"/>
    <cellStyle name="Normal 5 9 6 2" xfId="35986"/>
    <cellStyle name="Normal 5 9 6_Category Summary by LOB" xfId="35987"/>
    <cellStyle name="Normal 5 9 7" xfId="35988"/>
    <cellStyle name="Normal 5 9 7 2" xfId="35989"/>
    <cellStyle name="Normal 5 9 7_Category Summary by LOB" xfId="35990"/>
    <cellStyle name="Normal 5 9 8" xfId="35991"/>
    <cellStyle name="Normal 5 9 8 2" xfId="35992"/>
    <cellStyle name="Normal 5 9 8_Category Summary by LOB" xfId="35993"/>
    <cellStyle name="Normal 5 9 9" xfId="35994"/>
    <cellStyle name="Normal 5 9 9 2" xfId="35995"/>
    <cellStyle name="Normal 5 9 9_Category Summary by LOB" xfId="35996"/>
    <cellStyle name="Normal 5 9_Category Summary by LOB" xfId="35997"/>
    <cellStyle name="Normal 5_3Q2014 Data" xfId="35998"/>
    <cellStyle name="Normal 50" xfId="35999"/>
    <cellStyle name="Normal 50 2" xfId="36000"/>
    <cellStyle name="Normal 50 2 2" xfId="36001"/>
    <cellStyle name="Normal 50 2 3" xfId="36002"/>
    <cellStyle name="Normal 50 2 4" xfId="36003"/>
    <cellStyle name="Normal 50 2_Observations" xfId="36004"/>
    <cellStyle name="Normal 50 3" xfId="36005"/>
    <cellStyle name="Normal 50 4" xfId="36006"/>
    <cellStyle name="Normal 50 5" xfId="36007"/>
    <cellStyle name="Normal 50_Category Summary by LOB" xfId="36008"/>
    <cellStyle name="Normal 500" xfId="36009"/>
    <cellStyle name="Normal 500 2" xfId="36010"/>
    <cellStyle name="Normal 500_Observations" xfId="36011"/>
    <cellStyle name="Normal 501" xfId="36012"/>
    <cellStyle name="Normal 501 2" xfId="36013"/>
    <cellStyle name="Normal 501_Observations" xfId="36014"/>
    <cellStyle name="Normal 502" xfId="36015"/>
    <cellStyle name="Normal 502 2" xfId="36016"/>
    <cellStyle name="Normal 502_Observations" xfId="36017"/>
    <cellStyle name="Normal 503" xfId="36018"/>
    <cellStyle name="Normal 503 2" xfId="36019"/>
    <cellStyle name="Normal 503_Observations" xfId="36020"/>
    <cellStyle name="Normal 504" xfId="36021"/>
    <cellStyle name="Normal 504 2" xfId="36022"/>
    <cellStyle name="Normal 504_Observations" xfId="36023"/>
    <cellStyle name="Normal 505" xfId="36024"/>
    <cellStyle name="Normal 505 2" xfId="36025"/>
    <cellStyle name="Normal 505_Observations" xfId="36026"/>
    <cellStyle name="Normal 506" xfId="36027"/>
    <cellStyle name="Normal 506 2" xfId="36028"/>
    <cellStyle name="Normal 506_Observations" xfId="36029"/>
    <cellStyle name="Normal 507" xfId="36030"/>
    <cellStyle name="Normal 507 2" xfId="36031"/>
    <cellStyle name="Normal 507_Observations" xfId="36032"/>
    <cellStyle name="Normal 508" xfId="36033"/>
    <cellStyle name="Normal 508 2" xfId="36034"/>
    <cellStyle name="Normal 508_Observations" xfId="36035"/>
    <cellStyle name="Normal 509" xfId="36036"/>
    <cellStyle name="Normal 509 2" xfId="36037"/>
    <cellStyle name="Normal 509_Observations" xfId="36038"/>
    <cellStyle name="Normal 51" xfId="36039"/>
    <cellStyle name="Normal 51 2" xfId="36040"/>
    <cellStyle name="Normal 51 2 2" xfId="36041"/>
    <cellStyle name="Normal 51 2 3" xfId="36042"/>
    <cellStyle name="Normal 51 2_Observations" xfId="36043"/>
    <cellStyle name="Normal 51 3" xfId="36044"/>
    <cellStyle name="Normal 51 4" xfId="36045"/>
    <cellStyle name="Normal 51 5" xfId="36046"/>
    <cellStyle name="Normal 51_Observations" xfId="36047"/>
    <cellStyle name="Normal 510" xfId="36048"/>
    <cellStyle name="Normal 510 2" xfId="36049"/>
    <cellStyle name="Normal 510_Observations" xfId="36050"/>
    <cellStyle name="Normal 511" xfId="36051"/>
    <cellStyle name="Normal 511 2" xfId="36052"/>
    <cellStyle name="Normal 511_Observations" xfId="36053"/>
    <cellStyle name="Normal 512" xfId="36054"/>
    <cellStyle name="Normal 512 2" xfId="36055"/>
    <cellStyle name="Normal 512_Observations" xfId="36056"/>
    <cellStyle name="Normal 513" xfId="36057"/>
    <cellStyle name="Normal 513 2" xfId="36058"/>
    <cellStyle name="Normal 513_Observations" xfId="36059"/>
    <cellStyle name="Normal 514" xfId="36060"/>
    <cellStyle name="Normal 514 2" xfId="36061"/>
    <cellStyle name="Normal 514_Observations" xfId="36062"/>
    <cellStyle name="Normal 515" xfId="36063"/>
    <cellStyle name="Normal 515 2" xfId="36064"/>
    <cellStyle name="Normal 515_Observations" xfId="36065"/>
    <cellStyle name="Normal 516" xfId="36066"/>
    <cellStyle name="Normal 516 2" xfId="36067"/>
    <cellStyle name="Normal 516_Observations" xfId="36068"/>
    <cellStyle name="Normal 517" xfId="36069"/>
    <cellStyle name="Normal 517 2" xfId="36070"/>
    <cellStyle name="Normal 517_Observations" xfId="36071"/>
    <cellStyle name="Normal 518" xfId="36072"/>
    <cellStyle name="Normal 518 2" xfId="36073"/>
    <cellStyle name="Normal 518_Observations" xfId="36074"/>
    <cellStyle name="Normal 519" xfId="36075"/>
    <cellStyle name="Normal 519 2" xfId="36076"/>
    <cellStyle name="Normal 519_Observations" xfId="36077"/>
    <cellStyle name="Normal 52" xfId="36078"/>
    <cellStyle name="Normal 52 2" xfId="36079"/>
    <cellStyle name="Normal 52 2 2" xfId="36080"/>
    <cellStyle name="Normal 52 2 3" xfId="36081"/>
    <cellStyle name="Normal 52 2_Observations" xfId="36082"/>
    <cellStyle name="Normal 52 3" xfId="36083"/>
    <cellStyle name="Normal 52 4" xfId="36084"/>
    <cellStyle name="Normal 52 5" xfId="36085"/>
    <cellStyle name="Normal 52_Observations" xfId="36086"/>
    <cellStyle name="Normal 520" xfId="36087"/>
    <cellStyle name="Normal 520 2" xfId="36088"/>
    <cellStyle name="Normal 520_Observations" xfId="36089"/>
    <cellStyle name="Normal 521" xfId="36090"/>
    <cellStyle name="Normal 521 2" xfId="36091"/>
    <cellStyle name="Normal 521_Observations" xfId="36092"/>
    <cellStyle name="Normal 522" xfId="36093"/>
    <cellStyle name="Normal 522 2" xfId="36094"/>
    <cellStyle name="Normal 522_Observations" xfId="36095"/>
    <cellStyle name="Normal 523" xfId="36096"/>
    <cellStyle name="Normal 523 2" xfId="36097"/>
    <cellStyle name="Normal 523_Observations" xfId="36098"/>
    <cellStyle name="Normal 524" xfId="36099"/>
    <cellStyle name="Normal 524 2" xfId="36100"/>
    <cellStyle name="Normal 524_Observations" xfId="36101"/>
    <cellStyle name="Normal 525" xfId="36102"/>
    <cellStyle name="Normal 525 2" xfId="36103"/>
    <cellStyle name="Normal 525_Observations" xfId="36104"/>
    <cellStyle name="Normal 526" xfId="36105"/>
    <cellStyle name="Normal 526 2" xfId="36106"/>
    <cellStyle name="Normal 526_Observations" xfId="36107"/>
    <cellStyle name="Normal 527" xfId="36108"/>
    <cellStyle name="Normal 527 2" xfId="36109"/>
    <cellStyle name="Normal 527_Observations" xfId="36110"/>
    <cellStyle name="Normal 528" xfId="36111"/>
    <cellStyle name="Normal 528 2" xfId="36112"/>
    <cellStyle name="Normal 528_Observations" xfId="36113"/>
    <cellStyle name="Normal 529" xfId="36114"/>
    <cellStyle name="Normal 529 2" xfId="36115"/>
    <cellStyle name="Normal 529_Observations" xfId="36116"/>
    <cellStyle name="Normal 53" xfId="36117"/>
    <cellStyle name="Normal 53 2" xfId="36118"/>
    <cellStyle name="Normal 53 2 2" xfId="36119"/>
    <cellStyle name="Normal 53 2 3" xfId="36120"/>
    <cellStyle name="Normal 53 2_Observations" xfId="36121"/>
    <cellStyle name="Normal 53 3" xfId="36122"/>
    <cellStyle name="Normal 53 4" xfId="36123"/>
    <cellStyle name="Normal 53 5" xfId="36124"/>
    <cellStyle name="Normal 53_Observations" xfId="36125"/>
    <cellStyle name="Normal 530" xfId="36126"/>
    <cellStyle name="Normal 530 2" xfId="36127"/>
    <cellStyle name="Normal 530_Observations" xfId="36128"/>
    <cellStyle name="Normal 531" xfId="36129"/>
    <cellStyle name="Normal 531 2" xfId="36130"/>
    <cellStyle name="Normal 531_Observations" xfId="36131"/>
    <cellStyle name="Normal 532" xfId="36132"/>
    <cellStyle name="Normal 532 2" xfId="36133"/>
    <cellStyle name="Normal 532_Observations" xfId="36134"/>
    <cellStyle name="Normal 533" xfId="36135"/>
    <cellStyle name="Normal 533 2" xfId="36136"/>
    <cellStyle name="Normal 533_Observations" xfId="36137"/>
    <cellStyle name="Normal 534" xfId="36138"/>
    <cellStyle name="Normal 534 2" xfId="36139"/>
    <cellStyle name="Normal 534_Observations" xfId="36140"/>
    <cellStyle name="Normal 535" xfId="36141"/>
    <cellStyle name="Normal 535 2" xfId="36142"/>
    <cellStyle name="Normal 535_Observations" xfId="36143"/>
    <cellStyle name="Normal 536" xfId="36144"/>
    <cellStyle name="Normal 536 2" xfId="36145"/>
    <cellStyle name="Normal 536_Observations" xfId="36146"/>
    <cellStyle name="Normal 537" xfId="36147"/>
    <cellStyle name="Normal 537 2" xfId="36148"/>
    <cellStyle name="Normal 537_Observations" xfId="36149"/>
    <cellStyle name="Normal 538" xfId="36150"/>
    <cellStyle name="Normal 538 2" xfId="36151"/>
    <cellStyle name="Normal 538_Observations" xfId="36152"/>
    <cellStyle name="Normal 539" xfId="36153"/>
    <cellStyle name="Normal 539 2" xfId="36154"/>
    <cellStyle name="Normal 539_Observations" xfId="36155"/>
    <cellStyle name="Normal 54" xfId="36156"/>
    <cellStyle name="Normal 54 10" xfId="36157"/>
    <cellStyle name="Normal 54 2" xfId="36158"/>
    <cellStyle name="Normal 54 2 2" xfId="36159"/>
    <cellStyle name="Normal 54 2 3" xfId="36160"/>
    <cellStyle name="Normal 54 2 4" xfId="36161"/>
    <cellStyle name="Normal 54 2_Observations" xfId="36162"/>
    <cellStyle name="Normal 54 3" xfId="36163"/>
    <cellStyle name="Normal 54 3 2" xfId="36164"/>
    <cellStyle name="Normal 54 3_Observations" xfId="36165"/>
    <cellStyle name="Normal 54 4" xfId="36166"/>
    <cellStyle name="Normal 54 4 2" xfId="36167"/>
    <cellStyle name="Normal 54 4_Observations" xfId="36168"/>
    <cellStyle name="Normal 54 5" xfId="36169"/>
    <cellStyle name="Normal 54 6" xfId="36170"/>
    <cellStyle name="Normal 54 7" xfId="36171"/>
    <cellStyle name="Normal 54 7 2" xfId="36172"/>
    <cellStyle name="Normal 54 7_Category Summary by LOB" xfId="36173"/>
    <cellStyle name="Normal 54 8" xfId="36174"/>
    <cellStyle name="Normal 54 8 2" xfId="36175"/>
    <cellStyle name="Normal 54 8_Category Summary by LOB" xfId="36176"/>
    <cellStyle name="Normal 54 9" xfId="36177"/>
    <cellStyle name="Normal 54_Category Summary by LOB" xfId="36178"/>
    <cellStyle name="Normal 540" xfId="36179"/>
    <cellStyle name="Normal 540 2" xfId="36180"/>
    <cellStyle name="Normal 540_Observations" xfId="36181"/>
    <cellStyle name="Normal 541" xfId="36182"/>
    <cellStyle name="Normal 541 2" xfId="36183"/>
    <cellStyle name="Normal 541_Observations" xfId="36184"/>
    <cellStyle name="Normal 542" xfId="36185"/>
    <cellStyle name="Normal 542 2" xfId="36186"/>
    <cellStyle name="Normal 542_Observations" xfId="36187"/>
    <cellStyle name="Normal 543" xfId="36188"/>
    <cellStyle name="Normal 543 2" xfId="36189"/>
    <cellStyle name="Normal 543_Observations" xfId="36190"/>
    <cellStyle name="Normal 544" xfId="36191"/>
    <cellStyle name="Normal 544 2" xfId="36192"/>
    <cellStyle name="Normal 544_Observations" xfId="36193"/>
    <cellStyle name="Normal 545" xfId="36194"/>
    <cellStyle name="Normal 545 2" xfId="36195"/>
    <cellStyle name="Normal 545_Observations" xfId="36196"/>
    <cellStyle name="Normal 546" xfId="36197"/>
    <cellStyle name="Normal 546 2" xfId="36198"/>
    <cellStyle name="Normal 546_Observations" xfId="36199"/>
    <cellStyle name="Normal 547" xfId="36200"/>
    <cellStyle name="Normal 547 2" xfId="36201"/>
    <cellStyle name="Normal 547_Observations" xfId="36202"/>
    <cellStyle name="Normal 548" xfId="36203"/>
    <cellStyle name="Normal 548 2" xfId="36204"/>
    <cellStyle name="Normal 548_Observations" xfId="36205"/>
    <cellStyle name="Normal 549" xfId="36206"/>
    <cellStyle name="Normal 549 2" xfId="36207"/>
    <cellStyle name="Normal 549_Observations" xfId="36208"/>
    <cellStyle name="Normal 55" xfId="36209"/>
    <cellStyle name="Normal 55 2" xfId="36210"/>
    <cellStyle name="Normal 55 2 2" xfId="36211"/>
    <cellStyle name="Normal 55 2 3" xfId="36212"/>
    <cellStyle name="Normal 55 2 4" xfId="36213"/>
    <cellStyle name="Normal 55 2_Observations" xfId="36214"/>
    <cellStyle name="Normal 55 3" xfId="36215"/>
    <cellStyle name="Normal 55 4" xfId="36216"/>
    <cellStyle name="Normal 55 5" xfId="36217"/>
    <cellStyle name="Normal 55_Category Summary by LOB" xfId="36218"/>
    <cellStyle name="Normal 550" xfId="36219"/>
    <cellStyle name="Normal 550 2" xfId="36220"/>
    <cellStyle name="Normal 550_Observations" xfId="36221"/>
    <cellStyle name="Normal 551" xfId="36222"/>
    <cellStyle name="Normal 551 2" xfId="36223"/>
    <cellStyle name="Normal 551_Observations" xfId="36224"/>
    <cellStyle name="Normal 552" xfId="36225"/>
    <cellStyle name="Normal 552 2" xfId="36226"/>
    <cellStyle name="Normal 552_Observations" xfId="36227"/>
    <cellStyle name="Normal 553" xfId="36228"/>
    <cellStyle name="Normal 553 2" xfId="36229"/>
    <cellStyle name="Normal 553_Observations" xfId="36230"/>
    <cellStyle name="Normal 554" xfId="36231"/>
    <cellStyle name="Normal 554 2" xfId="36232"/>
    <cellStyle name="Normal 554_Observations" xfId="36233"/>
    <cellStyle name="Normal 555" xfId="36234"/>
    <cellStyle name="Normal 555 2" xfId="36235"/>
    <cellStyle name="Normal 555_Observations" xfId="36236"/>
    <cellStyle name="Normal 556" xfId="36237"/>
    <cellStyle name="Normal 556 2" xfId="36238"/>
    <cellStyle name="Normal 556_Observations" xfId="36239"/>
    <cellStyle name="Normal 557" xfId="36240"/>
    <cellStyle name="Normal 557 2" xfId="36241"/>
    <cellStyle name="Normal 557_Observations" xfId="36242"/>
    <cellStyle name="Normal 558" xfId="36243"/>
    <cellStyle name="Normal 558 2" xfId="36244"/>
    <cellStyle name="Normal 558_Observations" xfId="36245"/>
    <cellStyle name="Normal 559" xfId="36246"/>
    <cellStyle name="Normal 559 2" xfId="36247"/>
    <cellStyle name="Normal 559_Observations" xfId="36248"/>
    <cellStyle name="Normal 56" xfId="36249"/>
    <cellStyle name="Normal 56 2" xfId="36250"/>
    <cellStyle name="Normal 56 2 2" xfId="36251"/>
    <cellStyle name="Normal 56 2 3" xfId="36252"/>
    <cellStyle name="Normal 56 2_Observations" xfId="36253"/>
    <cellStyle name="Normal 56 3" xfId="36254"/>
    <cellStyle name="Normal 56 4" xfId="36255"/>
    <cellStyle name="Normal 56_Observations" xfId="36256"/>
    <cellStyle name="Normal 560" xfId="36257"/>
    <cellStyle name="Normal 560 2" xfId="36258"/>
    <cellStyle name="Normal 560_Observations" xfId="36259"/>
    <cellStyle name="Normal 561" xfId="36260"/>
    <cellStyle name="Normal 561 2" xfId="36261"/>
    <cellStyle name="Normal 561_Observations" xfId="36262"/>
    <cellStyle name="Normal 562" xfId="36263"/>
    <cellStyle name="Normal 562 2" xfId="36264"/>
    <cellStyle name="Normal 562_Observations" xfId="36265"/>
    <cellStyle name="Normal 563" xfId="36266"/>
    <cellStyle name="Normal 563 2" xfId="36267"/>
    <cellStyle name="Normal 563_Observations" xfId="36268"/>
    <cellStyle name="Normal 564" xfId="36269"/>
    <cellStyle name="Normal 564 2" xfId="36270"/>
    <cellStyle name="Normal 564_Observations" xfId="36271"/>
    <cellStyle name="Normal 565" xfId="36272"/>
    <cellStyle name="Normal 565 2" xfId="36273"/>
    <cellStyle name="Normal 565_Observations" xfId="36274"/>
    <cellStyle name="Normal 566" xfId="36275"/>
    <cellStyle name="Normal 566 2" xfId="36276"/>
    <cellStyle name="Normal 566_Observations" xfId="36277"/>
    <cellStyle name="Normal 567" xfId="36278"/>
    <cellStyle name="Normal 567 2" xfId="36279"/>
    <cellStyle name="Normal 567_Observations" xfId="36280"/>
    <cellStyle name="Normal 568" xfId="36281"/>
    <cellStyle name="Normal 568 2" xfId="36282"/>
    <cellStyle name="Normal 568_Observations" xfId="36283"/>
    <cellStyle name="Normal 569" xfId="36284"/>
    <cellStyle name="Normal 569 2" xfId="36285"/>
    <cellStyle name="Normal 569_Observations" xfId="36286"/>
    <cellStyle name="Normal 57" xfId="36287"/>
    <cellStyle name="Normal 57 2" xfId="36288"/>
    <cellStyle name="Normal 57 2 2" xfId="36289"/>
    <cellStyle name="Normal 57 2 3" xfId="36290"/>
    <cellStyle name="Normal 57 2_Observations" xfId="36291"/>
    <cellStyle name="Normal 57 3" xfId="36292"/>
    <cellStyle name="Normal 57 4" xfId="36293"/>
    <cellStyle name="Normal 57_Observations" xfId="36294"/>
    <cellStyle name="Normal 570" xfId="36295"/>
    <cellStyle name="Normal 570 2" xfId="36296"/>
    <cellStyle name="Normal 570_Observations" xfId="36297"/>
    <cellStyle name="Normal 571" xfId="36298"/>
    <cellStyle name="Normal 571 2" xfId="36299"/>
    <cellStyle name="Normal 571_Observations" xfId="36300"/>
    <cellStyle name="Normal 572" xfId="36301"/>
    <cellStyle name="Normal 572 2" xfId="36302"/>
    <cellStyle name="Normal 572_Observations" xfId="36303"/>
    <cellStyle name="Normal 573" xfId="36304"/>
    <cellStyle name="Normal 573 2" xfId="36305"/>
    <cellStyle name="Normal 573_Observations" xfId="36306"/>
    <cellStyle name="Normal 574" xfId="36307"/>
    <cellStyle name="Normal 574 2" xfId="36308"/>
    <cellStyle name="Normal 574_Observations" xfId="36309"/>
    <cellStyle name="Normal 575" xfId="36310"/>
    <cellStyle name="Normal 575 2" xfId="36311"/>
    <cellStyle name="Normal 575_Observations" xfId="36312"/>
    <cellStyle name="Normal 576" xfId="36313"/>
    <cellStyle name="Normal 576 2" xfId="36314"/>
    <cellStyle name="Normal 576_Observations" xfId="36315"/>
    <cellStyle name="Normal 577" xfId="36316"/>
    <cellStyle name="Normal 577 2" xfId="36317"/>
    <cellStyle name="Normal 577_Observations" xfId="36318"/>
    <cellStyle name="Normal 578" xfId="36319"/>
    <cellStyle name="Normal 578 2" xfId="36320"/>
    <cellStyle name="Normal 578_Observations" xfId="36321"/>
    <cellStyle name="Normal 579" xfId="36322"/>
    <cellStyle name="Normal 579 2" xfId="36323"/>
    <cellStyle name="Normal 579_Observations" xfId="36324"/>
    <cellStyle name="Normal 58" xfId="36325"/>
    <cellStyle name="Normal 58 2" xfId="36326"/>
    <cellStyle name="Normal 58 2 2" xfId="36327"/>
    <cellStyle name="Normal 58 2 3" xfId="36328"/>
    <cellStyle name="Normal 58 2 4" xfId="36329"/>
    <cellStyle name="Normal 58 2_Observations" xfId="36330"/>
    <cellStyle name="Normal 58 3" xfId="36331"/>
    <cellStyle name="Normal 58 4" xfId="36332"/>
    <cellStyle name="Normal 58 5" xfId="36333"/>
    <cellStyle name="Normal 58_Category Summary by LOB" xfId="36334"/>
    <cellStyle name="Normal 580" xfId="36335"/>
    <cellStyle name="Normal 580 2" xfId="36336"/>
    <cellStyle name="Normal 580_Observations" xfId="36337"/>
    <cellStyle name="Normal 581" xfId="36338"/>
    <cellStyle name="Normal 581 2" xfId="36339"/>
    <cellStyle name="Normal 581_Observations" xfId="36340"/>
    <cellStyle name="Normal 582" xfId="36341"/>
    <cellStyle name="Normal 582 2" xfId="36342"/>
    <cellStyle name="Normal 582_Observations" xfId="36343"/>
    <cellStyle name="Normal 583" xfId="36344"/>
    <cellStyle name="Normal 583 2" xfId="36345"/>
    <cellStyle name="Normal 583_Observations" xfId="36346"/>
    <cellStyle name="Normal 584" xfId="36347"/>
    <cellStyle name="Normal 584 2" xfId="36348"/>
    <cellStyle name="Normal 584_Observations" xfId="36349"/>
    <cellStyle name="Normal 585" xfId="36350"/>
    <cellStyle name="Normal 585 2" xfId="36351"/>
    <cellStyle name="Normal 585_Observations" xfId="36352"/>
    <cellStyle name="Normal 586" xfId="36353"/>
    <cellStyle name="Normal 586 2" xfId="36354"/>
    <cellStyle name="Normal 586_Observations" xfId="36355"/>
    <cellStyle name="Normal 587" xfId="36356"/>
    <cellStyle name="Normal 587 2" xfId="36357"/>
    <cellStyle name="Normal 587_Observations" xfId="36358"/>
    <cellStyle name="Normal 588" xfId="36359"/>
    <cellStyle name="Normal 588 2" xfId="36360"/>
    <cellStyle name="Normal 588_Observations" xfId="36361"/>
    <cellStyle name="Normal 589" xfId="36362"/>
    <cellStyle name="Normal 589 2" xfId="36363"/>
    <cellStyle name="Normal 589_Observations" xfId="36364"/>
    <cellStyle name="Normal 59" xfId="36365"/>
    <cellStyle name="Normal 59 2" xfId="36366"/>
    <cellStyle name="Normal 59 2 2" xfId="36367"/>
    <cellStyle name="Normal 59 2 3" xfId="36368"/>
    <cellStyle name="Normal 59 2_Observations" xfId="36369"/>
    <cellStyle name="Normal 59 3" xfId="36370"/>
    <cellStyle name="Normal 59 4" xfId="36371"/>
    <cellStyle name="Normal 59_Observations" xfId="36372"/>
    <cellStyle name="Normal 590" xfId="36373"/>
    <cellStyle name="Normal 590 2" xfId="36374"/>
    <cellStyle name="Normal 590_Observations" xfId="36375"/>
    <cellStyle name="Normal 591" xfId="36376"/>
    <cellStyle name="Normal 592" xfId="36377"/>
    <cellStyle name="Normal 593" xfId="36378"/>
    <cellStyle name="Normal 594" xfId="36379"/>
    <cellStyle name="Normal 595" xfId="36380"/>
    <cellStyle name="Normal 596" xfId="36381"/>
    <cellStyle name="Normal 597" xfId="36382"/>
    <cellStyle name="Normal 598" xfId="36383"/>
    <cellStyle name="Normal 599" xfId="36384"/>
    <cellStyle name="Normal 6" xfId="37"/>
    <cellStyle name="Normal 6 10" xfId="36385"/>
    <cellStyle name="Normal 6 11" xfId="36386"/>
    <cellStyle name="Normal 6 12" xfId="36387"/>
    <cellStyle name="Normal 6 13" xfId="36388"/>
    <cellStyle name="Normal 6 14" xfId="36389"/>
    <cellStyle name="Normal 6 15" xfId="36390"/>
    <cellStyle name="Normal 6 16" xfId="36391"/>
    <cellStyle name="Normal 6 17" xfId="36392"/>
    <cellStyle name="Normal 6 18" xfId="36393"/>
    <cellStyle name="Normal 6 19" xfId="36394"/>
    <cellStyle name="Normal 6 2" xfId="36395"/>
    <cellStyle name="Normal 6 2 2" xfId="36396"/>
    <cellStyle name="Normal 6 2 2 2" xfId="36397"/>
    <cellStyle name="Normal 6 2 2 2 2" xfId="36398"/>
    <cellStyle name="Normal 6 2 2 2 2 2" xfId="36399"/>
    <cellStyle name="Normal 6 2 2 2 3" xfId="36400"/>
    <cellStyle name="Normal 6 2 2 3" xfId="36401"/>
    <cellStyle name="Normal 6 2 3" xfId="36402"/>
    <cellStyle name="Normal 6 2 3 2" xfId="36403"/>
    <cellStyle name="Normal 6 2 4" xfId="36404"/>
    <cellStyle name="Normal 6 2 5" xfId="36405"/>
    <cellStyle name="Normal 6 2 6" xfId="36406"/>
    <cellStyle name="Normal 6 2_Observations" xfId="36407"/>
    <cellStyle name="Normal 6 3" xfId="36408"/>
    <cellStyle name="Normal 6 3 2" xfId="36409"/>
    <cellStyle name="Normal 6 3 2 2" xfId="36410"/>
    <cellStyle name="Normal 6 3 3" xfId="36411"/>
    <cellStyle name="Normal 6 3 4" xfId="36412"/>
    <cellStyle name="Normal 6 3_Observations" xfId="36413"/>
    <cellStyle name="Normal 6 4" xfId="36414"/>
    <cellStyle name="Normal 6 4 2" xfId="36415"/>
    <cellStyle name="Normal 6 4 2 2" xfId="36416"/>
    <cellStyle name="Normal 6 4 2 2 2" xfId="36417"/>
    <cellStyle name="Normal 6 4 2 3" xfId="36418"/>
    <cellStyle name="Normal 6 4 3" xfId="36419"/>
    <cellStyle name="Normal 6 4 4" xfId="36420"/>
    <cellStyle name="Normal 6 4_Observations" xfId="36421"/>
    <cellStyle name="Normal 6 5" xfId="36422"/>
    <cellStyle name="Normal 6 5 2" xfId="36423"/>
    <cellStyle name="Normal 6 5 3" xfId="36424"/>
    <cellStyle name="Normal 6 6" xfId="36425"/>
    <cellStyle name="Normal 6 7" xfId="36426"/>
    <cellStyle name="Normal 6 8" xfId="36427"/>
    <cellStyle name="Normal 6 9" xfId="36428"/>
    <cellStyle name="Normal 6_2013 Louisiana Rate Model High Scenario Shared_Feb-Jun 2013" xfId="36429"/>
    <cellStyle name="Normal 60" xfId="36430"/>
    <cellStyle name="Normal 60 2" xfId="36431"/>
    <cellStyle name="Normal 60 2 2" xfId="36432"/>
    <cellStyle name="Normal 60 2 3" xfId="36433"/>
    <cellStyle name="Normal 60 2_Observations" xfId="36434"/>
    <cellStyle name="Normal 60 3" xfId="36435"/>
    <cellStyle name="Normal 60 4" xfId="36436"/>
    <cellStyle name="Normal 60_Observations" xfId="36437"/>
    <cellStyle name="Normal 600" xfId="36438"/>
    <cellStyle name="Normal 601" xfId="36439"/>
    <cellStyle name="Normal 602" xfId="36440"/>
    <cellStyle name="Normal 603" xfId="36441"/>
    <cellStyle name="Normal 604" xfId="36442"/>
    <cellStyle name="Normal 605" xfId="36443"/>
    <cellStyle name="Normal 606" xfId="36444"/>
    <cellStyle name="Normal 607" xfId="36445"/>
    <cellStyle name="Normal 608" xfId="36446"/>
    <cellStyle name="Normal 609" xfId="36447"/>
    <cellStyle name="Normal 61" xfId="36448"/>
    <cellStyle name="Normal 61 2" xfId="36449"/>
    <cellStyle name="Normal 61 2 2" xfId="36450"/>
    <cellStyle name="Normal 61 2 3" xfId="36451"/>
    <cellStyle name="Normal 61 2_Observations" xfId="36452"/>
    <cellStyle name="Normal 61 3" xfId="36453"/>
    <cellStyle name="Normal 61 4" xfId="36454"/>
    <cellStyle name="Normal 61_Observations" xfId="36455"/>
    <cellStyle name="Normal 610" xfId="36456"/>
    <cellStyle name="Normal 611" xfId="36457"/>
    <cellStyle name="Normal 612" xfId="36458"/>
    <cellStyle name="Normal 613" xfId="36459"/>
    <cellStyle name="Normal 614" xfId="36460"/>
    <cellStyle name="Normal 615" xfId="36461"/>
    <cellStyle name="Normal 616" xfId="36462"/>
    <cellStyle name="Normal 617" xfId="36463"/>
    <cellStyle name="Normal 618" xfId="36464"/>
    <cellStyle name="Normal 619" xfId="36465"/>
    <cellStyle name="Normal 62" xfId="36466"/>
    <cellStyle name="Normal 62 2" xfId="36467"/>
    <cellStyle name="Normal 62 2 2" xfId="36468"/>
    <cellStyle name="Normal 62 2 3" xfId="36469"/>
    <cellStyle name="Normal 62 2_Observations" xfId="36470"/>
    <cellStyle name="Normal 62 3" xfId="36471"/>
    <cellStyle name="Normal 62 4" xfId="36472"/>
    <cellStyle name="Normal 62_Observations" xfId="36473"/>
    <cellStyle name="Normal 620" xfId="36474"/>
    <cellStyle name="Normal 621" xfId="36475"/>
    <cellStyle name="Normal 622" xfId="36476"/>
    <cellStyle name="Normal 623" xfId="36477"/>
    <cellStyle name="Normal 624" xfId="36478"/>
    <cellStyle name="Normal 625" xfId="36479"/>
    <cellStyle name="Normal 626" xfId="36480"/>
    <cellStyle name="Normal 627" xfId="36481"/>
    <cellStyle name="Normal 628" xfId="36482"/>
    <cellStyle name="Normal 629" xfId="36483"/>
    <cellStyle name="Normal 63" xfId="36484"/>
    <cellStyle name="Normal 63 2" xfId="36485"/>
    <cellStyle name="Normal 63 2 2" xfId="36486"/>
    <cellStyle name="Normal 63 2 3" xfId="36487"/>
    <cellStyle name="Normal 63 2_Observations" xfId="36488"/>
    <cellStyle name="Normal 63 3" xfId="36489"/>
    <cellStyle name="Normal 63 4" xfId="36490"/>
    <cellStyle name="Normal 63_Observations" xfId="36491"/>
    <cellStyle name="Normal 630" xfId="36492"/>
    <cellStyle name="Normal 631" xfId="36493"/>
    <cellStyle name="Normal 632" xfId="36494"/>
    <cellStyle name="Normal 633" xfId="36495"/>
    <cellStyle name="Normal 634" xfId="36496"/>
    <cellStyle name="Normal 635" xfId="36497"/>
    <cellStyle name="Normal 636" xfId="36498"/>
    <cellStyle name="Normal 637" xfId="36499"/>
    <cellStyle name="Normal 638" xfId="36500"/>
    <cellStyle name="Normal 639" xfId="36501"/>
    <cellStyle name="Normal 64" xfId="36502"/>
    <cellStyle name="Normal 64 2" xfId="36503"/>
    <cellStyle name="Normal 64 2 2" xfId="36504"/>
    <cellStyle name="Normal 64 2 3" xfId="36505"/>
    <cellStyle name="Normal 64 2_Observations" xfId="36506"/>
    <cellStyle name="Normal 64 3" xfId="36507"/>
    <cellStyle name="Normal 64 4" xfId="36508"/>
    <cellStyle name="Normal 64_Observations" xfId="36509"/>
    <cellStyle name="Normal 640" xfId="36510"/>
    <cellStyle name="Normal 641" xfId="36511"/>
    <cellStyle name="Normal 642" xfId="36512"/>
    <cellStyle name="Normal 643" xfId="36513"/>
    <cellStyle name="Normal 644" xfId="36514"/>
    <cellStyle name="Normal 645" xfId="36515"/>
    <cellStyle name="Normal 646" xfId="36516"/>
    <cellStyle name="Normal 647" xfId="36517"/>
    <cellStyle name="Normal 648" xfId="36518"/>
    <cellStyle name="Normal 649" xfId="36519"/>
    <cellStyle name="Normal 65" xfId="36520"/>
    <cellStyle name="Normal 65 2" xfId="36521"/>
    <cellStyle name="Normal 65 2 2" xfId="36522"/>
    <cellStyle name="Normal 65 2 3" xfId="36523"/>
    <cellStyle name="Normal 65 2 4" xfId="36524"/>
    <cellStyle name="Normal 65 2_Observations" xfId="36525"/>
    <cellStyle name="Normal 65 3" xfId="36526"/>
    <cellStyle name="Normal 65 4" xfId="36527"/>
    <cellStyle name="Normal 65 5" xfId="36528"/>
    <cellStyle name="Normal 65_Category Summary by LOB" xfId="36529"/>
    <cellStyle name="Normal 650" xfId="36530"/>
    <cellStyle name="Normal 651" xfId="36531"/>
    <cellStyle name="Normal 652" xfId="36532"/>
    <cellStyle name="Normal 653" xfId="36533"/>
    <cellStyle name="Normal 654" xfId="36534"/>
    <cellStyle name="Normal 655" xfId="36535"/>
    <cellStyle name="Normal 656" xfId="36536"/>
    <cellStyle name="Normal 657" xfId="36537"/>
    <cellStyle name="Normal 658" xfId="36538"/>
    <cellStyle name="Normal 659" xfId="36539"/>
    <cellStyle name="Normal 66" xfId="36540"/>
    <cellStyle name="Normal 66 2" xfId="36541"/>
    <cellStyle name="Normal 66 2 2" xfId="36542"/>
    <cellStyle name="Normal 66 2 3" xfId="36543"/>
    <cellStyle name="Normal 66 2_Observations" xfId="36544"/>
    <cellStyle name="Normal 66 3" xfId="36545"/>
    <cellStyle name="Normal 66 4" xfId="36546"/>
    <cellStyle name="Normal 66 5" xfId="36547"/>
    <cellStyle name="Normal 66_Observations" xfId="36548"/>
    <cellStyle name="Normal 660" xfId="36549"/>
    <cellStyle name="Normal 661" xfId="36550"/>
    <cellStyle name="Normal 662" xfId="36551"/>
    <cellStyle name="Normal 663" xfId="36552"/>
    <cellStyle name="Normal 664" xfId="36553"/>
    <cellStyle name="Normal 665" xfId="36554"/>
    <cellStyle name="Normal 666" xfId="36555"/>
    <cellStyle name="Normal 667" xfId="36556"/>
    <cellStyle name="Normal 668" xfId="36557"/>
    <cellStyle name="Normal 669" xfId="36558"/>
    <cellStyle name="Normal 67" xfId="36559"/>
    <cellStyle name="Normal 67 2" xfId="36560"/>
    <cellStyle name="Normal 67 2 2" xfId="36561"/>
    <cellStyle name="Normal 67 2 3" xfId="36562"/>
    <cellStyle name="Normal 67 2_Observations" xfId="36563"/>
    <cellStyle name="Normal 67 3" xfId="36564"/>
    <cellStyle name="Normal 67 4" xfId="36565"/>
    <cellStyle name="Normal 67_Observations" xfId="36566"/>
    <cellStyle name="Normal 670" xfId="36567"/>
    <cellStyle name="Normal 671" xfId="36568"/>
    <cellStyle name="Normal 672" xfId="36569"/>
    <cellStyle name="Normal 673" xfId="36570"/>
    <cellStyle name="Normal 674" xfId="36571"/>
    <cellStyle name="Normal 675" xfId="36572"/>
    <cellStyle name="Normal 676" xfId="36573"/>
    <cellStyle name="Normal 677" xfId="36574"/>
    <cellStyle name="Normal 678" xfId="36575"/>
    <cellStyle name="Normal 679" xfId="36576"/>
    <cellStyle name="Normal 68" xfId="36577"/>
    <cellStyle name="Normal 68 2" xfId="36578"/>
    <cellStyle name="Normal 68 2 2" xfId="36579"/>
    <cellStyle name="Normal 68 2 3" xfId="36580"/>
    <cellStyle name="Normal 68 2_Observations" xfId="36581"/>
    <cellStyle name="Normal 68 3" xfId="36582"/>
    <cellStyle name="Normal 68 4" xfId="36583"/>
    <cellStyle name="Normal 68_Observations" xfId="36584"/>
    <cellStyle name="Normal 680" xfId="36585"/>
    <cellStyle name="Normal 681" xfId="36586"/>
    <cellStyle name="Normal 682" xfId="36587"/>
    <cellStyle name="Normal 683" xfId="36588"/>
    <cellStyle name="Normal 684" xfId="36589"/>
    <cellStyle name="Normal 685" xfId="36590"/>
    <cellStyle name="Normal 686" xfId="36591"/>
    <cellStyle name="Normal 687" xfId="36592"/>
    <cellStyle name="Normal 688" xfId="36593"/>
    <cellStyle name="Normal 689" xfId="36594"/>
    <cellStyle name="Normal 69" xfId="36595"/>
    <cellStyle name="Normal 69 2" xfId="36596"/>
    <cellStyle name="Normal 69 2 2" xfId="36597"/>
    <cellStyle name="Normal 69 2 3" xfId="36598"/>
    <cellStyle name="Normal 69 2_Observations" xfId="36599"/>
    <cellStyle name="Normal 69 3" xfId="36600"/>
    <cellStyle name="Normal 69 4" xfId="36601"/>
    <cellStyle name="Normal 69_Observations" xfId="36602"/>
    <cellStyle name="Normal 690" xfId="36603"/>
    <cellStyle name="Normal 691" xfId="36604"/>
    <cellStyle name="Normal 692" xfId="36605"/>
    <cellStyle name="Normal 693" xfId="36606"/>
    <cellStyle name="Normal 694" xfId="36607"/>
    <cellStyle name="Normal 695" xfId="36608"/>
    <cellStyle name="Normal 696" xfId="36609"/>
    <cellStyle name="Normal 697" xfId="36610"/>
    <cellStyle name="Normal 698" xfId="36611"/>
    <cellStyle name="Normal 699" xfId="36612"/>
    <cellStyle name="Normal 7" xfId="36613"/>
    <cellStyle name="Normal 7 2" xfId="36614"/>
    <cellStyle name="Normal 7 2 2" xfId="36615"/>
    <cellStyle name="Normal 7 2 3" xfId="36616"/>
    <cellStyle name="Normal 7 2 4" xfId="36617"/>
    <cellStyle name="Normal 7 2 5" xfId="36618"/>
    <cellStyle name="Normal 7 2_Observations" xfId="36619"/>
    <cellStyle name="Normal 7 3" xfId="36620"/>
    <cellStyle name="Normal 7 3 2" xfId="36621"/>
    <cellStyle name="Normal 7 4" xfId="36622"/>
    <cellStyle name="Normal 7 4 2" xfId="36623"/>
    <cellStyle name="Normal 7 4_Observations" xfId="36624"/>
    <cellStyle name="Normal 7 5" xfId="36625"/>
    <cellStyle name="Normal 7 5 2" xfId="36626"/>
    <cellStyle name="Normal 7 5_Observations" xfId="36627"/>
    <cellStyle name="Normal 7 6" xfId="36628"/>
    <cellStyle name="Normal 7_2013 Louisiana Rate Model High Scenario Shared_Feb-Jun 2013" xfId="36629"/>
    <cellStyle name="Normal 70" xfId="36630"/>
    <cellStyle name="Normal 70 2" xfId="36631"/>
    <cellStyle name="Normal 70 2 2" xfId="36632"/>
    <cellStyle name="Normal 70 2 3" xfId="36633"/>
    <cellStyle name="Normal 70 2_Observations" xfId="36634"/>
    <cellStyle name="Normal 70 3" xfId="36635"/>
    <cellStyle name="Normal 70 4" xfId="36636"/>
    <cellStyle name="Normal 70_Observations" xfId="36637"/>
    <cellStyle name="Normal 700" xfId="36638"/>
    <cellStyle name="Normal 701" xfId="36639"/>
    <cellStyle name="Normal 702" xfId="36640"/>
    <cellStyle name="Normal 703" xfId="36641"/>
    <cellStyle name="Normal 704" xfId="36642"/>
    <cellStyle name="Normal 705" xfId="36643"/>
    <cellStyle name="Normal 706" xfId="36644"/>
    <cellStyle name="Normal 707" xfId="36645"/>
    <cellStyle name="Normal 708" xfId="36646"/>
    <cellStyle name="Normal 709" xfId="36647"/>
    <cellStyle name="Normal 71" xfId="36648"/>
    <cellStyle name="Normal 71 2" xfId="36649"/>
    <cellStyle name="Normal 71 2 2" xfId="36650"/>
    <cellStyle name="Normal 71 2 3" xfId="36651"/>
    <cellStyle name="Normal 71 2_Observations" xfId="36652"/>
    <cellStyle name="Normal 71 3" xfId="36653"/>
    <cellStyle name="Normal 71 4" xfId="36654"/>
    <cellStyle name="Normal 71_Observations" xfId="36655"/>
    <cellStyle name="Normal 710" xfId="36656"/>
    <cellStyle name="Normal 711" xfId="36657"/>
    <cellStyle name="Normal 712" xfId="36658"/>
    <cellStyle name="Normal 713" xfId="36659"/>
    <cellStyle name="Normal 714" xfId="36660"/>
    <cellStyle name="Normal 715" xfId="36661"/>
    <cellStyle name="Normal 716" xfId="36662"/>
    <cellStyle name="Normal 717" xfId="36663"/>
    <cellStyle name="Normal 718" xfId="36664"/>
    <cellStyle name="Normal 719" xfId="36665"/>
    <cellStyle name="Normal 72" xfId="36666"/>
    <cellStyle name="Normal 72 2" xfId="36667"/>
    <cellStyle name="Normal 72 2 2" xfId="36668"/>
    <cellStyle name="Normal 72 2 3" xfId="36669"/>
    <cellStyle name="Normal 72 2_Observations" xfId="36670"/>
    <cellStyle name="Normal 72 3" xfId="36671"/>
    <cellStyle name="Normal 72 4" xfId="36672"/>
    <cellStyle name="Normal 72_Observations" xfId="36673"/>
    <cellStyle name="Normal 720" xfId="36674"/>
    <cellStyle name="Normal 721" xfId="36675"/>
    <cellStyle name="Normal 722" xfId="36676"/>
    <cellStyle name="Normal 723" xfId="36677"/>
    <cellStyle name="Normal 724" xfId="36678"/>
    <cellStyle name="Normal 725" xfId="36679"/>
    <cellStyle name="Normal 726" xfId="36680"/>
    <cellStyle name="Normal 727" xfId="36681"/>
    <cellStyle name="Normal 728" xfId="36682"/>
    <cellStyle name="Normal 729" xfId="36683"/>
    <cellStyle name="Normal 73" xfId="36684"/>
    <cellStyle name="Normal 73 2" xfId="36685"/>
    <cellStyle name="Normal 73 2 2" xfId="36686"/>
    <cellStyle name="Normal 73 2 3" xfId="36687"/>
    <cellStyle name="Normal 73 2_Observations" xfId="36688"/>
    <cellStyle name="Normal 73 3" xfId="36689"/>
    <cellStyle name="Normal 73 4" xfId="36690"/>
    <cellStyle name="Normal 73_Observations" xfId="36691"/>
    <cellStyle name="Normal 730" xfId="36692"/>
    <cellStyle name="Normal 731" xfId="36693"/>
    <cellStyle name="Normal 732" xfId="36694"/>
    <cellStyle name="Normal 733" xfId="36695"/>
    <cellStyle name="Normal 734" xfId="36696"/>
    <cellStyle name="Normal 735" xfId="36697"/>
    <cellStyle name="Normal 736" xfId="40381"/>
    <cellStyle name="Normal 736 2" xfId="40382"/>
    <cellStyle name="Normal 74" xfId="36698"/>
    <cellStyle name="Normal 74 2" xfId="36699"/>
    <cellStyle name="Normal 74 2 2" xfId="36700"/>
    <cellStyle name="Normal 74 2 3" xfId="36701"/>
    <cellStyle name="Normal 74 2_Observations" xfId="36702"/>
    <cellStyle name="Normal 74 3" xfId="36703"/>
    <cellStyle name="Normal 74 4" xfId="36704"/>
    <cellStyle name="Normal 74_Observations" xfId="36705"/>
    <cellStyle name="Normal 75" xfId="36706"/>
    <cellStyle name="Normal 75 2" xfId="36707"/>
    <cellStyle name="Normal 75 2 2" xfId="36708"/>
    <cellStyle name="Normal 75 2 3" xfId="36709"/>
    <cellStyle name="Normal 75 2_Observations" xfId="36710"/>
    <cellStyle name="Normal 75 3" xfId="36711"/>
    <cellStyle name="Normal 75 4" xfId="36712"/>
    <cellStyle name="Normal 75_Observations" xfId="36713"/>
    <cellStyle name="Normal 76" xfId="36714"/>
    <cellStyle name="Normal 76 2" xfId="36715"/>
    <cellStyle name="Normal 76 2 2" xfId="36716"/>
    <cellStyle name="Normal 76 2 3" xfId="36717"/>
    <cellStyle name="Normal 76 2_Observations" xfId="36718"/>
    <cellStyle name="Normal 76 3" xfId="36719"/>
    <cellStyle name="Normal 76 4" xfId="36720"/>
    <cellStyle name="Normal 76_Observations" xfId="36721"/>
    <cellStyle name="Normal 77" xfId="36722"/>
    <cellStyle name="Normal 77 2" xfId="36723"/>
    <cellStyle name="Normal 77 2 2" xfId="36724"/>
    <cellStyle name="Normal 77 2 3" xfId="36725"/>
    <cellStyle name="Normal 77 2_Observations" xfId="36726"/>
    <cellStyle name="Normal 77 3" xfId="36727"/>
    <cellStyle name="Normal 77 4" xfId="36728"/>
    <cellStyle name="Normal 77_Observations" xfId="36729"/>
    <cellStyle name="Normal 78" xfId="36730"/>
    <cellStyle name="Normal 78 2" xfId="36731"/>
    <cellStyle name="Normal 78 2 2" xfId="36732"/>
    <cellStyle name="Normal 78 2 3" xfId="36733"/>
    <cellStyle name="Normal 78 2_Observations" xfId="36734"/>
    <cellStyle name="Normal 78 3" xfId="36735"/>
    <cellStyle name="Normal 78 4" xfId="36736"/>
    <cellStyle name="Normal 78_Observations" xfId="36737"/>
    <cellStyle name="Normal 79" xfId="36738"/>
    <cellStyle name="Normal 79 2" xfId="36739"/>
    <cellStyle name="Normal 79 2 2" xfId="36740"/>
    <cellStyle name="Normal 79 2 3" xfId="36741"/>
    <cellStyle name="Normal 79 2_Observations" xfId="36742"/>
    <cellStyle name="Normal 79 3" xfId="36743"/>
    <cellStyle name="Normal 79 4" xfId="36744"/>
    <cellStyle name="Normal 79_Observations" xfId="36745"/>
    <cellStyle name="Normal 8" xfId="39"/>
    <cellStyle name="Normal 8 10" xfId="36746"/>
    <cellStyle name="Normal 8 11" xfId="36747"/>
    <cellStyle name="Normal 8 12" xfId="36748"/>
    <cellStyle name="Normal 8 13" xfId="36749"/>
    <cellStyle name="Normal 8 14" xfId="36750"/>
    <cellStyle name="Normal 8 2" xfId="36751"/>
    <cellStyle name="Normal 8 2 2" xfId="36752"/>
    <cellStyle name="Normal 8 2 2 2" xfId="36753"/>
    <cellStyle name="Normal 8 2 3" xfId="36754"/>
    <cellStyle name="Normal 8 2 3 2" xfId="36755"/>
    <cellStyle name="Normal 8 2 4" xfId="36756"/>
    <cellStyle name="Normal 8 2_Observations" xfId="36757"/>
    <cellStyle name="Normal 8 3" xfId="36758"/>
    <cellStyle name="Normal 8 3 2" xfId="36759"/>
    <cellStyle name="Normal 8 3_Observations" xfId="36760"/>
    <cellStyle name="Normal 8 4" xfId="36761"/>
    <cellStyle name="Normal 8 4 2" xfId="36762"/>
    <cellStyle name="Normal 8 5" xfId="36763"/>
    <cellStyle name="Normal 8 5 2" xfId="36764"/>
    <cellStyle name="Normal 8 6" xfId="36765"/>
    <cellStyle name="Normal 8 7" xfId="36766"/>
    <cellStyle name="Normal 8 8" xfId="36767"/>
    <cellStyle name="Normal 8 9" xfId="36768"/>
    <cellStyle name="Normal 8_2013 Louisiana Rate Model High Scenario Shared_Feb-Jun 2013" xfId="36769"/>
    <cellStyle name="Normal 80" xfId="36770"/>
    <cellStyle name="Normal 80 2" xfId="36771"/>
    <cellStyle name="Normal 80 2 2" xfId="36772"/>
    <cellStyle name="Normal 80 2 3" xfId="36773"/>
    <cellStyle name="Normal 80 2_Observations" xfId="36774"/>
    <cellStyle name="Normal 80 3" xfId="36775"/>
    <cellStyle name="Normal 80 4" xfId="36776"/>
    <cellStyle name="Normal 80_Observations" xfId="36777"/>
    <cellStyle name="Normal 81" xfId="36778"/>
    <cellStyle name="Normal 81 2" xfId="36779"/>
    <cellStyle name="Normal 81 2 2" xfId="36780"/>
    <cellStyle name="Normal 81 2 3" xfId="36781"/>
    <cellStyle name="Normal 81 2_Observations" xfId="36782"/>
    <cellStyle name="Normal 81 3" xfId="36783"/>
    <cellStyle name="Normal 81 4" xfId="36784"/>
    <cellStyle name="Normal 81_Observations" xfId="36785"/>
    <cellStyle name="Normal 82" xfId="36786"/>
    <cellStyle name="Normal 82 2" xfId="36787"/>
    <cellStyle name="Normal 82 2 2" xfId="36788"/>
    <cellStyle name="Normal 82 2 3" xfId="36789"/>
    <cellStyle name="Normal 82 2_Observations" xfId="36790"/>
    <cellStyle name="Normal 82 3" xfId="36791"/>
    <cellStyle name="Normal 82 4" xfId="36792"/>
    <cellStyle name="Normal 82_Observations" xfId="36793"/>
    <cellStyle name="Normal 83" xfId="36794"/>
    <cellStyle name="Normal 83 2" xfId="36795"/>
    <cellStyle name="Normal 83 2 2" xfId="36796"/>
    <cellStyle name="Normal 83 2 3" xfId="36797"/>
    <cellStyle name="Normal 83 2_Observations" xfId="36798"/>
    <cellStyle name="Normal 83 3" xfId="36799"/>
    <cellStyle name="Normal 83 4" xfId="36800"/>
    <cellStyle name="Normal 83_Observations" xfId="36801"/>
    <cellStyle name="Normal 84" xfId="36802"/>
    <cellStyle name="Normal 84 2" xfId="36803"/>
    <cellStyle name="Normal 84 2 2" xfId="36804"/>
    <cellStyle name="Normal 84 2 3" xfId="36805"/>
    <cellStyle name="Normal 84 2_Observations" xfId="36806"/>
    <cellStyle name="Normal 84 3" xfId="36807"/>
    <cellStyle name="Normal 84 4" xfId="36808"/>
    <cellStyle name="Normal 84_Observations" xfId="36809"/>
    <cellStyle name="Normal 85" xfId="36810"/>
    <cellStyle name="Normal 85 2" xfId="36811"/>
    <cellStyle name="Normal 85 2 2" xfId="36812"/>
    <cellStyle name="Normal 85 2 3" xfId="36813"/>
    <cellStyle name="Normal 85 2_Observations" xfId="36814"/>
    <cellStyle name="Normal 85 3" xfId="36815"/>
    <cellStyle name="Normal 85 4" xfId="36816"/>
    <cellStyle name="Normal 85_Observations" xfId="36817"/>
    <cellStyle name="Normal 86" xfId="36818"/>
    <cellStyle name="Normal 86 2" xfId="36819"/>
    <cellStyle name="Normal 86 2 2" xfId="36820"/>
    <cellStyle name="Normal 86 2 3" xfId="36821"/>
    <cellStyle name="Normal 86 2_Observations" xfId="36822"/>
    <cellStyle name="Normal 86 3" xfId="36823"/>
    <cellStyle name="Normal 86 4" xfId="36824"/>
    <cellStyle name="Normal 86_Observations" xfId="36825"/>
    <cellStyle name="Normal 87" xfId="36826"/>
    <cellStyle name="Normal 87 2" xfId="36827"/>
    <cellStyle name="Normal 87 2 2" xfId="36828"/>
    <cellStyle name="Normal 87 2_Observations" xfId="36829"/>
    <cellStyle name="Normal 87 3" xfId="36830"/>
    <cellStyle name="Normal 87 3 2" xfId="36831"/>
    <cellStyle name="Normal 87 3_Observations" xfId="36832"/>
    <cellStyle name="Normal 87 4" xfId="36833"/>
    <cellStyle name="Normal 87_Observations" xfId="36834"/>
    <cellStyle name="Normal 88" xfId="36835"/>
    <cellStyle name="Normal 88 2" xfId="36836"/>
    <cellStyle name="Normal 88 2 2" xfId="36837"/>
    <cellStyle name="Normal 88 2 3" xfId="36838"/>
    <cellStyle name="Normal 88 2_Observations" xfId="36839"/>
    <cellStyle name="Normal 88 3" xfId="36840"/>
    <cellStyle name="Normal 88 4" xfId="36841"/>
    <cellStyle name="Normal 88_Observations" xfId="36842"/>
    <cellStyle name="Normal 89" xfId="36843"/>
    <cellStyle name="Normal 89 2" xfId="36844"/>
    <cellStyle name="Normal 89 2 2" xfId="36845"/>
    <cellStyle name="Normal 89 2 3" xfId="36846"/>
    <cellStyle name="Normal 89 2_Observations" xfId="36847"/>
    <cellStyle name="Normal 89 3" xfId="36848"/>
    <cellStyle name="Normal 89 4" xfId="36849"/>
    <cellStyle name="Normal 89_Observations" xfId="36850"/>
    <cellStyle name="Normal 9" xfId="36851"/>
    <cellStyle name="Normal 9 10" xfId="36852"/>
    <cellStyle name="Normal 9 2" xfId="36853"/>
    <cellStyle name="Normal 9 2 2" xfId="36854"/>
    <cellStyle name="Normal 9 2 2 2" xfId="36855"/>
    <cellStyle name="Normal 9 2 2 2 2" xfId="36856"/>
    <cellStyle name="Normal 9 2 2 2 2 2" xfId="36857"/>
    <cellStyle name="Normal 9 2 2 2 2 3" xfId="36858"/>
    <cellStyle name="Normal 9 2 2 2 2 4" xfId="36859"/>
    <cellStyle name="Normal 9 2 2 2 3" xfId="36860"/>
    <cellStyle name="Normal 9 2 2 2 3 2" xfId="36861"/>
    <cellStyle name="Normal 9 2 2 2 4" xfId="36862"/>
    <cellStyle name="Normal 9 2 2 2 4 2" xfId="36863"/>
    <cellStyle name="Normal 9 2 2 2 5" xfId="36864"/>
    <cellStyle name="Normal 9 2 2 3" xfId="36865"/>
    <cellStyle name="Normal 9 2 2 3 2" xfId="36866"/>
    <cellStyle name="Normal 9 2 2 3 2 2" xfId="36867"/>
    <cellStyle name="Normal 9 2 2 3 2 3" xfId="36868"/>
    <cellStyle name="Normal 9 2 2 3 3" xfId="36869"/>
    <cellStyle name="Normal 9 2 2 3 4" xfId="36870"/>
    <cellStyle name="Normal 9 2 2 3 5" xfId="36871"/>
    <cellStyle name="Normal 9 2 2 4" xfId="36872"/>
    <cellStyle name="Normal 9 2 2 4 2" xfId="36873"/>
    <cellStyle name="Normal 9 2 2 4 3" xfId="36874"/>
    <cellStyle name="Normal 9 2 2 4 4" xfId="36875"/>
    <cellStyle name="Normal 9 2 2 5" xfId="36876"/>
    <cellStyle name="Normal 9 2 2 5 2" xfId="36877"/>
    <cellStyle name="Normal 9 2 2 6" xfId="36878"/>
    <cellStyle name="Normal 9 2 2 7" xfId="36879"/>
    <cellStyle name="Normal 9 2 3" xfId="36880"/>
    <cellStyle name="Normal 9 2 3 2" xfId="36881"/>
    <cellStyle name="Normal 9 2 3 2 2" xfId="36882"/>
    <cellStyle name="Normal 9 2 3 2 2 2" xfId="36883"/>
    <cellStyle name="Normal 9 2 3 2 3" xfId="36884"/>
    <cellStyle name="Normal 9 2 3 2 3 2" xfId="36885"/>
    <cellStyle name="Normal 9 2 3 2 4" xfId="36886"/>
    <cellStyle name="Normal 9 2 3 2 5" xfId="36887"/>
    <cellStyle name="Normal 9 2 3 3" xfId="36888"/>
    <cellStyle name="Normal 9 2 3 3 2" xfId="36889"/>
    <cellStyle name="Normal 9 2 3 4" xfId="36890"/>
    <cellStyle name="Normal 9 2 3 4 2" xfId="36891"/>
    <cellStyle name="Normal 9 2 3 5" xfId="36892"/>
    <cellStyle name="Normal 9 2 3 6" xfId="36893"/>
    <cellStyle name="Normal 9 2 4" xfId="36894"/>
    <cellStyle name="Normal 9 2 4 2" xfId="36895"/>
    <cellStyle name="Normal 9 2 4 2 2" xfId="36896"/>
    <cellStyle name="Normal 9 2 4 2 3" xfId="36897"/>
    <cellStyle name="Normal 9 2 4 2 4" xfId="36898"/>
    <cellStyle name="Normal 9 2 4 3" xfId="36899"/>
    <cellStyle name="Normal 9 2 4 3 2" xfId="36900"/>
    <cellStyle name="Normal 9 2 4 4" xfId="36901"/>
    <cellStyle name="Normal 9 2 4 4 2" xfId="36902"/>
    <cellStyle name="Normal 9 2 4 5" xfId="36903"/>
    <cellStyle name="Normal 9 2 5" xfId="36904"/>
    <cellStyle name="Normal 9 2 5 2" xfId="36905"/>
    <cellStyle name="Normal 9 2 5 3" xfId="36906"/>
    <cellStyle name="Normal 9 2 5 4" xfId="36907"/>
    <cellStyle name="Normal 9 2 6" xfId="36908"/>
    <cellStyle name="Normal 9 2 6 2" xfId="36909"/>
    <cellStyle name="Normal 9 2 7" xfId="36910"/>
    <cellStyle name="Normal 9 2 7 2" xfId="36911"/>
    <cellStyle name="Normal 9 2 8" xfId="36912"/>
    <cellStyle name="Normal 9 2_Observations" xfId="36913"/>
    <cellStyle name="Normal 9 3" xfId="36914"/>
    <cellStyle name="Normal 9 3 2" xfId="36915"/>
    <cellStyle name="Normal 9 3 2 2" xfId="36916"/>
    <cellStyle name="Normal 9 3 2 2 2" xfId="36917"/>
    <cellStyle name="Normal 9 3 2 2 3" xfId="36918"/>
    <cellStyle name="Normal 9 3 2 2 4" xfId="36919"/>
    <cellStyle name="Normal 9 3 2 3" xfId="36920"/>
    <cellStyle name="Normal 9 3 2 4" xfId="36921"/>
    <cellStyle name="Normal 9 3 2 5" xfId="36922"/>
    <cellStyle name="Normal 9 3 3" xfId="36923"/>
    <cellStyle name="Normal 9 3 3 2" xfId="36924"/>
    <cellStyle name="Normal 9 3 3 2 2" xfId="36925"/>
    <cellStyle name="Normal 9 3 3 2 3" xfId="36926"/>
    <cellStyle name="Normal 9 3 3 2 4" xfId="36927"/>
    <cellStyle name="Normal 9 3 3 3" xfId="36928"/>
    <cellStyle name="Normal 9 3 3 4" xfId="36929"/>
    <cellStyle name="Normal 9 3 3 5" xfId="36930"/>
    <cellStyle name="Normal 9 3 4" xfId="36931"/>
    <cellStyle name="Normal 9 3 4 2" xfId="36932"/>
    <cellStyle name="Normal 9 3 4 3" xfId="36933"/>
    <cellStyle name="Normal 9 3 4 4" xfId="36934"/>
    <cellStyle name="Normal 9 3 5" xfId="36935"/>
    <cellStyle name="Normal 9 3 6" xfId="36936"/>
    <cellStyle name="Normal 9 3 7" xfId="36937"/>
    <cellStyle name="Normal 9 3 8" xfId="36938"/>
    <cellStyle name="Normal 9 4" xfId="36939"/>
    <cellStyle name="Normal 9 4 2" xfId="36940"/>
    <cellStyle name="Normal 9 4 2 2" xfId="36941"/>
    <cellStyle name="Normal 9 4 2 3" xfId="36942"/>
    <cellStyle name="Normal 9 4 2 4" xfId="36943"/>
    <cellStyle name="Normal 9 4 3" xfId="36944"/>
    <cellStyle name="Normal 9 4 4" xfId="36945"/>
    <cellStyle name="Normal 9 4 5" xfId="36946"/>
    <cellStyle name="Normal 9 4 6" xfId="36947"/>
    <cellStyle name="Normal 9 5" xfId="36948"/>
    <cellStyle name="Normal 9 5 2" xfId="36949"/>
    <cellStyle name="Normal 9 5 2 2" xfId="36950"/>
    <cellStyle name="Normal 9 5 2 3" xfId="36951"/>
    <cellStyle name="Normal 9 5 2 4" xfId="36952"/>
    <cellStyle name="Normal 9 5 3" xfId="36953"/>
    <cellStyle name="Normal 9 5 4" xfId="36954"/>
    <cellStyle name="Normal 9 5 5" xfId="36955"/>
    <cellStyle name="Normal 9 5 6" xfId="36956"/>
    <cellStyle name="Normal 9 6" xfId="36957"/>
    <cellStyle name="Normal 9 6 2" xfId="36958"/>
    <cellStyle name="Normal 9 6 3" xfId="36959"/>
    <cellStyle name="Normal 9 6 4" xfId="36960"/>
    <cellStyle name="Normal 9 7" xfId="36961"/>
    <cellStyle name="Normal 9 8" xfId="36962"/>
    <cellStyle name="Normal 9 9" xfId="36963"/>
    <cellStyle name="Normal 9_3Q2014 Data" xfId="36964"/>
    <cellStyle name="Normal 90" xfId="36965"/>
    <cellStyle name="Normal 90 2" xfId="36966"/>
    <cellStyle name="Normal 90 2 2" xfId="36967"/>
    <cellStyle name="Normal 90 2 3" xfId="36968"/>
    <cellStyle name="Normal 90 2_Observations" xfId="36969"/>
    <cellStyle name="Normal 90 3" xfId="36970"/>
    <cellStyle name="Normal 90 4" xfId="36971"/>
    <cellStyle name="Normal 90_Observations" xfId="36972"/>
    <cellStyle name="Normal 91" xfId="36973"/>
    <cellStyle name="Normal 91 2" xfId="36974"/>
    <cellStyle name="Normal 91 2 2" xfId="36975"/>
    <cellStyle name="Normal 91 2 3" xfId="36976"/>
    <cellStyle name="Normal 91 2_Observations" xfId="36977"/>
    <cellStyle name="Normal 91 3" xfId="36978"/>
    <cellStyle name="Normal 91 4" xfId="36979"/>
    <cellStyle name="Normal 91_Observations" xfId="36980"/>
    <cellStyle name="Normal 92" xfId="36981"/>
    <cellStyle name="Normal 92 2" xfId="36982"/>
    <cellStyle name="Normal 92 3" xfId="36983"/>
    <cellStyle name="Normal 92_Observations" xfId="36984"/>
    <cellStyle name="Normal 93" xfId="36985"/>
    <cellStyle name="Normal 93 2" xfId="36986"/>
    <cellStyle name="Normal 93 2 2" xfId="36987"/>
    <cellStyle name="Normal 93 2 3" xfId="36988"/>
    <cellStyle name="Normal 93 2_Observations" xfId="36989"/>
    <cellStyle name="Normal 93 3" xfId="36990"/>
    <cellStyle name="Normal 93 4" xfId="36991"/>
    <cellStyle name="Normal 93_Observations" xfId="36992"/>
    <cellStyle name="Normal 94" xfId="36993"/>
    <cellStyle name="Normal 94 2" xfId="36994"/>
    <cellStyle name="Normal 94 2 2" xfId="36995"/>
    <cellStyle name="Normal 94 2 3" xfId="36996"/>
    <cellStyle name="Normal 94 2_Observations" xfId="36997"/>
    <cellStyle name="Normal 94 3" xfId="36998"/>
    <cellStyle name="Normal 94 4" xfId="36999"/>
    <cellStyle name="Normal 94_Observations" xfId="37000"/>
    <cellStyle name="Normal 95" xfId="37001"/>
    <cellStyle name="Normal 95 2" xfId="37002"/>
    <cellStyle name="Normal 95 2 2" xfId="37003"/>
    <cellStyle name="Normal 95 2 3" xfId="37004"/>
    <cellStyle name="Normal 95 2_Observations" xfId="37005"/>
    <cellStyle name="Normal 95 3" xfId="37006"/>
    <cellStyle name="Normal 95 4" xfId="37007"/>
    <cellStyle name="Normal 95_Observations" xfId="37008"/>
    <cellStyle name="Normal 96" xfId="37009"/>
    <cellStyle name="Normal 96 2" xfId="37010"/>
    <cellStyle name="Normal 96 2 2" xfId="37011"/>
    <cellStyle name="Normal 96 2 3" xfId="37012"/>
    <cellStyle name="Normal 96 2_Observations" xfId="37013"/>
    <cellStyle name="Normal 96 3" xfId="37014"/>
    <cellStyle name="Normal 96 4" xfId="37015"/>
    <cellStyle name="Normal 96_Observations" xfId="37016"/>
    <cellStyle name="Normal 97" xfId="37017"/>
    <cellStyle name="Normal 97 2" xfId="37018"/>
    <cellStyle name="Normal 97 2 2" xfId="37019"/>
    <cellStyle name="Normal 97 2 3" xfId="37020"/>
    <cellStyle name="Normal 97 2_Observations" xfId="37021"/>
    <cellStyle name="Normal 97 3" xfId="37022"/>
    <cellStyle name="Normal 97 4" xfId="37023"/>
    <cellStyle name="Normal 97_Observations" xfId="37024"/>
    <cellStyle name="Normal 98" xfId="37025"/>
    <cellStyle name="Normal 98 2" xfId="37026"/>
    <cellStyle name="Normal 98 2 2" xfId="37027"/>
    <cellStyle name="Normal 98 2 3" xfId="37028"/>
    <cellStyle name="Normal 98 2_Observations" xfId="37029"/>
    <cellStyle name="Normal 98 3" xfId="37030"/>
    <cellStyle name="Normal 98 4" xfId="37031"/>
    <cellStyle name="Normal 98_Observations" xfId="37032"/>
    <cellStyle name="Normal 99" xfId="37033"/>
    <cellStyle name="Normal 99 2" xfId="37034"/>
    <cellStyle name="Normal 99 2 2" xfId="37035"/>
    <cellStyle name="Normal 99 2 3" xfId="37036"/>
    <cellStyle name="Normal 99 2_Observations" xfId="37037"/>
    <cellStyle name="Normal 99 3" xfId="37038"/>
    <cellStyle name="Normal 99 4" xfId="37039"/>
    <cellStyle name="Normal 99_Observations" xfId="37040"/>
    <cellStyle name="Normal Bold" xfId="37041"/>
    <cellStyle name="Normal Border" xfId="37042"/>
    <cellStyle name="Normal Border 2" xfId="37043"/>
    <cellStyle name="Normal Border 2 2" xfId="37044"/>
    <cellStyle name="Normal Pct" xfId="37045"/>
    <cellStyle name="Normal Pct 2" xfId="37046"/>
    <cellStyle name="Normal Pct_Observations" xfId="37047"/>
    <cellStyle name="Normal^UNEARNED YTD" xfId="37048"/>
    <cellStyle name="Normal_Delaware FRR Template v3 Q3 Revised" xfId="44"/>
    <cellStyle name="Normal_HPSummary" xfId="18"/>
    <cellStyle name="Normal_Sheet1" xfId="19"/>
    <cellStyle name="Normal0" xfId="37049"/>
    <cellStyle name="Normal1" xfId="37050"/>
    <cellStyle name="Normal8" xfId="37051"/>
    <cellStyle name="NormalBlue" xfId="37052"/>
    <cellStyle name="NormalBold" xfId="37053"/>
    <cellStyle name="NormalGB" xfId="37054"/>
    <cellStyle name="NormalGB 2" xfId="37055"/>
    <cellStyle name="NormalGB 3" xfId="37056"/>
    <cellStyle name="NormalGB_Observations" xfId="37057"/>
    <cellStyle name="NormalHelv" xfId="37058"/>
    <cellStyle name="NormalHelv 2" xfId="37059"/>
    <cellStyle name="NormalHelv 3" xfId="37060"/>
    <cellStyle name="NormalHelv_Observations" xfId="37061"/>
    <cellStyle name="NormalNumber%" xfId="37062"/>
    <cellStyle name="NOT" xfId="37063"/>
    <cellStyle name="Note 10" xfId="37064"/>
    <cellStyle name="Note 10 2" xfId="37065"/>
    <cellStyle name="Note 10_Observations" xfId="37066"/>
    <cellStyle name="Note 11" xfId="37067"/>
    <cellStyle name="Note 12" xfId="37068"/>
    <cellStyle name="Note 13" xfId="37069"/>
    <cellStyle name="Note 14" xfId="37070"/>
    <cellStyle name="Note 15" xfId="37071"/>
    <cellStyle name="Note 16" xfId="37072"/>
    <cellStyle name="Note 16 2" xfId="37073"/>
    <cellStyle name="Note 16_Category Summary by LOB" xfId="37074"/>
    <cellStyle name="Note 17" xfId="37075"/>
    <cellStyle name="Note 17 2" xfId="37076"/>
    <cellStyle name="Note 17_Category Summary by LOB" xfId="37077"/>
    <cellStyle name="Note 18" xfId="37078"/>
    <cellStyle name="Note 18 2" xfId="37079"/>
    <cellStyle name="Note 18_Category Summary by LOB" xfId="37080"/>
    <cellStyle name="Note 19" xfId="37081"/>
    <cellStyle name="Note 19 2" xfId="37082"/>
    <cellStyle name="Note 19_Category Summary by LOB" xfId="37083"/>
    <cellStyle name="Note 2" xfId="37084"/>
    <cellStyle name="Note 2 10" xfId="37085"/>
    <cellStyle name="Note 2 11" xfId="37086"/>
    <cellStyle name="Note 2 12" xfId="37087"/>
    <cellStyle name="Note 2 13" xfId="37088"/>
    <cellStyle name="Note 2 14" xfId="37089"/>
    <cellStyle name="Note 2 15" xfId="37090"/>
    <cellStyle name="Note 2 16" xfId="37091"/>
    <cellStyle name="Note 2 17" xfId="37092"/>
    <cellStyle name="Note 2 18" xfId="37093"/>
    <cellStyle name="Note 2 19" xfId="37094"/>
    <cellStyle name="Note 2 2" xfId="37095"/>
    <cellStyle name="Note 2 2 2" xfId="37096"/>
    <cellStyle name="Note 2 2 2 2" xfId="37097"/>
    <cellStyle name="Note 2 2 2_Observations" xfId="37098"/>
    <cellStyle name="Note 2 2 3" xfId="37099"/>
    <cellStyle name="Note 2 2 4" xfId="37100"/>
    <cellStyle name="Note 2 2_Observations" xfId="37101"/>
    <cellStyle name="Note 2 20" xfId="37102"/>
    <cellStyle name="Note 2 21" xfId="37103"/>
    <cellStyle name="Note 2 22" xfId="37104"/>
    <cellStyle name="Note 2 23" xfId="37105"/>
    <cellStyle name="Note 2 24" xfId="37106"/>
    <cellStyle name="Note 2 25" xfId="37107"/>
    <cellStyle name="Note 2 26" xfId="37108"/>
    <cellStyle name="Note 2 27" xfId="37109"/>
    <cellStyle name="Note 2 28" xfId="37110"/>
    <cellStyle name="Note 2 29" xfId="37111"/>
    <cellStyle name="Note 2 3" xfId="37112"/>
    <cellStyle name="Note 2 3 2" xfId="37113"/>
    <cellStyle name="Note 2 3 3" xfId="37114"/>
    <cellStyle name="Note 2 3 4" xfId="37115"/>
    <cellStyle name="Note 2 3_Observations" xfId="37116"/>
    <cellStyle name="Note 2 30" xfId="37117"/>
    <cellStyle name="Note 2 31" xfId="37118"/>
    <cellStyle name="Note 2 32" xfId="37119"/>
    <cellStyle name="Note 2 33" xfId="37120"/>
    <cellStyle name="Note 2 34" xfId="37121"/>
    <cellStyle name="Note 2 35" xfId="37122"/>
    <cellStyle name="Note 2 36" xfId="37123"/>
    <cellStyle name="Note 2 37" xfId="37124"/>
    <cellStyle name="Note 2 4" xfId="37125"/>
    <cellStyle name="Note 2 5" xfId="37126"/>
    <cellStyle name="Note 2 6" xfId="37127"/>
    <cellStyle name="Note 2 7" xfId="37128"/>
    <cellStyle name="Note 2 8" xfId="37129"/>
    <cellStyle name="Note 2 9" xfId="37130"/>
    <cellStyle name="Note 2_Category Summary by LOB" xfId="37131"/>
    <cellStyle name="Note 20" xfId="37132"/>
    <cellStyle name="Note 20 2" xfId="37133"/>
    <cellStyle name="Note 20_Category Summary by LOB" xfId="37134"/>
    <cellStyle name="Note 21" xfId="37135"/>
    <cellStyle name="Note 21 2" xfId="37136"/>
    <cellStyle name="Note 21_Category Summary by LOB" xfId="37137"/>
    <cellStyle name="Note 22" xfId="37138"/>
    <cellStyle name="Note 22 2" xfId="37139"/>
    <cellStyle name="Note 22_Category Summary by LOB" xfId="37140"/>
    <cellStyle name="Note 23" xfId="37141"/>
    <cellStyle name="Note 23 2" xfId="37142"/>
    <cellStyle name="Note 23_Category Summary by LOB" xfId="37143"/>
    <cellStyle name="Note 24" xfId="37144"/>
    <cellStyle name="Note 24 2" xfId="37145"/>
    <cellStyle name="Note 24_Category Summary by LOB" xfId="37146"/>
    <cellStyle name="Note 25" xfId="37147"/>
    <cellStyle name="Note 25 2" xfId="37148"/>
    <cellStyle name="Note 25_Category Summary by LOB" xfId="37149"/>
    <cellStyle name="Note 26" xfId="37150"/>
    <cellStyle name="Note 26 2" xfId="37151"/>
    <cellStyle name="Note 26_Category Summary by LOB" xfId="37152"/>
    <cellStyle name="Note 27" xfId="37153"/>
    <cellStyle name="Note 27 2" xfId="37154"/>
    <cellStyle name="Note 27_Category Summary by LOB" xfId="37155"/>
    <cellStyle name="Note 28" xfId="37156"/>
    <cellStyle name="Note 28 2" xfId="37157"/>
    <cellStyle name="Note 28_Category Summary by LOB" xfId="37158"/>
    <cellStyle name="Note 29" xfId="37159"/>
    <cellStyle name="Note 3" xfId="37160"/>
    <cellStyle name="Note 3 2" xfId="37161"/>
    <cellStyle name="Note 3 2 2" xfId="37162"/>
    <cellStyle name="Note 3 2_Observations" xfId="37163"/>
    <cellStyle name="Note 3 3" xfId="37164"/>
    <cellStyle name="Note 3 4" xfId="37165"/>
    <cellStyle name="Note 3_Observations" xfId="37166"/>
    <cellStyle name="Note 30" xfId="37167"/>
    <cellStyle name="Note 31" xfId="37168"/>
    <cellStyle name="Note 32" xfId="37169"/>
    <cellStyle name="Note 33" xfId="37170"/>
    <cellStyle name="Note 34" xfId="37171"/>
    <cellStyle name="Note 35" xfId="37172"/>
    <cellStyle name="Note 36" xfId="37173"/>
    <cellStyle name="Note 37" xfId="37174"/>
    <cellStyle name="Note 38" xfId="37175"/>
    <cellStyle name="Note 39" xfId="37176"/>
    <cellStyle name="Note 4" xfId="37177"/>
    <cellStyle name="Note 4 2" xfId="37178"/>
    <cellStyle name="Note 4 3" xfId="37179"/>
    <cellStyle name="Note 4 4" xfId="37180"/>
    <cellStyle name="Note 4_Observations" xfId="37181"/>
    <cellStyle name="Note 40" xfId="37182"/>
    <cellStyle name="Note 41" xfId="37183"/>
    <cellStyle name="Note 42" xfId="37184"/>
    <cellStyle name="Note 43" xfId="37185"/>
    <cellStyle name="Note 44" xfId="37186"/>
    <cellStyle name="Note 45" xfId="37187"/>
    <cellStyle name="Note 46" xfId="37188"/>
    <cellStyle name="Note 47" xfId="37189"/>
    <cellStyle name="Note 48" xfId="37190"/>
    <cellStyle name="Note 49" xfId="37191"/>
    <cellStyle name="Note 5" xfId="37192"/>
    <cellStyle name="Note 5 2" xfId="37193"/>
    <cellStyle name="Note 5 3" xfId="37194"/>
    <cellStyle name="Note 5 4" xfId="37195"/>
    <cellStyle name="Note 5_Observations" xfId="37196"/>
    <cellStyle name="Note 50" xfId="37197"/>
    <cellStyle name="Note 51" xfId="37198"/>
    <cellStyle name="Note 6" xfId="37199"/>
    <cellStyle name="Note 6 2" xfId="37200"/>
    <cellStyle name="Note 6 3" xfId="37201"/>
    <cellStyle name="Note 6 4" xfId="37202"/>
    <cellStyle name="Note 6_Observations" xfId="37203"/>
    <cellStyle name="Note 7" xfId="37204"/>
    <cellStyle name="Note 7 2" xfId="37205"/>
    <cellStyle name="Note 7_Observations" xfId="37206"/>
    <cellStyle name="Note 8" xfId="37207"/>
    <cellStyle name="Note 8 2" xfId="37208"/>
    <cellStyle name="Note 8_Observations" xfId="37209"/>
    <cellStyle name="Note 9" xfId="37210"/>
    <cellStyle name="Note 9 2" xfId="37211"/>
    <cellStyle name="Note 9_Observations" xfId="37212"/>
    <cellStyle name="Notes" xfId="37213"/>
    <cellStyle name="Notes 2" xfId="37214"/>
    <cellStyle name="Notes 3" xfId="37215"/>
    <cellStyle name="Notes_Observations" xfId="37216"/>
    <cellStyle name="Num0Un" xfId="37217"/>
    <cellStyle name="Num1" xfId="37218"/>
    <cellStyle name="Num1Blue" xfId="37219"/>
    <cellStyle name="Num2" xfId="37220"/>
    <cellStyle name="Num2Un" xfId="37221"/>
    <cellStyle name="Number" xfId="37222"/>
    <cellStyle name="number 1" xfId="37223"/>
    <cellStyle name="number 1 2" xfId="37224"/>
    <cellStyle name="number 1 3" xfId="37225"/>
    <cellStyle name="number 1 4" xfId="37226"/>
    <cellStyle name="number 1 5" xfId="37227"/>
    <cellStyle name="number 1_Observations" xfId="37228"/>
    <cellStyle name="Number 2" xfId="37229"/>
    <cellStyle name="number percent" xfId="37230"/>
    <cellStyle name="number percent 2" xfId="37231"/>
    <cellStyle name="number percent 3" xfId="37232"/>
    <cellStyle name="number percent 4" xfId="37233"/>
    <cellStyle name="number percent 5" xfId="37234"/>
    <cellStyle name="number percent_Observations" xfId="37235"/>
    <cellStyle name="Number_MHD_Pierce County Revised Budgets 9-24-09_jat" xfId="37236"/>
    <cellStyle name="Numbers" xfId="37237"/>
    <cellStyle name="Numbers - Bold" xfId="37238"/>
    <cellStyle name="Numbers - Bold - Italic" xfId="37239"/>
    <cellStyle name="Numbers - Bold - Italic 2" xfId="37240"/>
    <cellStyle name="Numbers - Bold - Italic 3" xfId="37241"/>
    <cellStyle name="Numbers - Bold - Italic 4" xfId="37242"/>
    <cellStyle name="Numbers - Bold - Italic_Observations" xfId="37243"/>
    <cellStyle name="Numbers - Bold 10" xfId="37244"/>
    <cellStyle name="Numbers - Bold 11" xfId="37245"/>
    <cellStyle name="Numbers - Bold 12" xfId="37246"/>
    <cellStyle name="Numbers - Bold 13" xfId="37247"/>
    <cellStyle name="Numbers - Bold 14" xfId="37248"/>
    <cellStyle name="Numbers - Bold 15" xfId="37249"/>
    <cellStyle name="Numbers - Bold 16" xfId="37250"/>
    <cellStyle name="Numbers - Bold 17" xfId="37251"/>
    <cellStyle name="Numbers - Bold 18" xfId="37252"/>
    <cellStyle name="Numbers - Bold 19" xfId="37253"/>
    <cellStyle name="Numbers - Bold 2" xfId="37254"/>
    <cellStyle name="Numbers - Bold 20" xfId="37255"/>
    <cellStyle name="Numbers - Bold 21" xfId="37256"/>
    <cellStyle name="Numbers - Bold 22" xfId="37257"/>
    <cellStyle name="Numbers - Bold 23" xfId="37258"/>
    <cellStyle name="Numbers - Bold 24" xfId="37259"/>
    <cellStyle name="Numbers - Bold 25" xfId="37260"/>
    <cellStyle name="Numbers - Bold 26" xfId="37261"/>
    <cellStyle name="Numbers - Bold 27" xfId="37262"/>
    <cellStyle name="Numbers - Bold 28" xfId="37263"/>
    <cellStyle name="Numbers - Bold 29" xfId="37264"/>
    <cellStyle name="Numbers - Bold 3" xfId="37265"/>
    <cellStyle name="Numbers - Bold 30" xfId="37266"/>
    <cellStyle name="Numbers - Bold 31" xfId="37267"/>
    <cellStyle name="Numbers - Bold 32" xfId="37268"/>
    <cellStyle name="Numbers - Bold 33" xfId="37269"/>
    <cellStyle name="Numbers - Bold 34" xfId="37270"/>
    <cellStyle name="Numbers - Bold 35" xfId="37271"/>
    <cellStyle name="Numbers - Bold 36" xfId="37272"/>
    <cellStyle name="Numbers - Bold 37" xfId="37273"/>
    <cellStyle name="Numbers - Bold 38" xfId="37274"/>
    <cellStyle name="Numbers - Bold 39" xfId="37275"/>
    <cellStyle name="Numbers - Bold 4" xfId="37276"/>
    <cellStyle name="Numbers - Bold 40" xfId="37277"/>
    <cellStyle name="Numbers - Bold 41" xfId="37278"/>
    <cellStyle name="Numbers - Bold 42" xfId="37279"/>
    <cellStyle name="Numbers - Bold 43" xfId="37280"/>
    <cellStyle name="Numbers - Bold 44" xfId="37281"/>
    <cellStyle name="Numbers - Bold 45" xfId="37282"/>
    <cellStyle name="Numbers - Bold 46" xfId="37283"/>
    <cellStyle name="Numbers - Bold 47" xfId="37284"/>
    <cellStyle name="Numbers - Bold 48" xfId="37285"/>
    <cellStyle name="Numbers - Bold 49" xfId="37286"/>
    <cellStyle name="Numbers - Bold 5" xfId="37287"/>
    <cellStyle name="Numbers - Bold 50" xfId="37288"/>
    <cellStyle name="Numbers - Bold 51" xfId="37289"/>
    <cellStyle name="Numbers - Bold 52" xfId="37290"/>
    <cellStyle name="Numbers - Bold 53" xfId="37291"/>
    <cellStyle name="Numbers - Bold 6" xfId="37292"/>
    <cellStyle name="Numbers - Bold 7" xfId="37293"/>
    <cellStyle name="Numbers - Bold 8" xfId="37294"/>
    <cellStyle name="Numbers - Bold 9" xfId="37295"/>
    <cellStyle name="Numbers - Bold_6079BX" xfId="37296"/>
    <cellStyle name="Numbers - Large" xfId="37297"/>
    <cellStyle name="Numbers - Large 2" xfId="37298"/>
    <cellStyle name="Numbers - Large 3" xfId="37299"/>
    <cellStyle name="Numbers - Large 4" xfId="37300"/>
    <cellStyle name="Numbers - Large_Observations" xfId="37301"/>
    <cellStyle name="Numbers 10" xfId="37302"/>
    <cellStyle name="Numbers 11" xfId="37303"/>
    <cellStyle name="Numbers 12" xfId="37304"/>
    <cellStyle name="Numbers 13" xfId="37305"/>
    <cellStyle name="Numbers 14" xfId="37306"/>
    <cellStyle name="Numbers 15" xfId="37307"/>
    <cellStyle name="Numbers 16" xfId="37308"/>
    <cellStyle name="Numbers 17" xfId="37309"/>
    <cellStyle name="Numbers 18" xfId="37310"/>
    <cellStyle name="Numbers 19" xfId="37311"/>
    <cellStyle name="Numbers 2" xfId="37312"/>
    <cellStyle name="Numbers 2 2" xfId="37313"/>
    <cellStyle name="Numbers 2_Observations" xfId="37314"/>
    <cellStyle name="Numbers 20" xfId="37315"/>
    <cellStyle name="Numbers 21" xfId="37316"/>
    <cellStyle name="Numbers 22" xfId="37317"/>
    <cellStyle name="Numbers 23" xfId="37318"/>
    <cellStyle name="Numbers 24" xfId="37319"/>
    <cellStyle name="Numbers 25" xfId="37320"/>
    <cellStyle name="Numbers 26" xfId="37321"/>
    <cellStyle name="Numbers 27" xfId="37322"/>
    <cellStyle name="Numbers 28" xfId="37323"/>
    <cellStyle name="Numbers 29" xfId="37324"/>
    <cellStyle name="Numbers 3" xfId="37325"/>
    <cellStyle name="Numbers 3 2" xfId="37326"/>
    <cellStyle name="Numbers 3_Observations" xfId="37327"/>
    <cellStyle name="Numbers 30" xfId="37328"/>
    <cellStyle name="Numbers 31" xfId="37329"/>
    <cellStyle name="Numbers 32" xfId="37330"/>
    <cellStyle name="Numbers 33" xfId="37331"/>
    <cellStyle name="Numbers 34" xfId="37332"/>
    <cellStyle name="Numbers 35" xfId="37333"/>
    <cellStyle name="Numbers 36" xfId="37334"/>
    <cellStyle name="Numbers 37" xfId="37335"/>
    <cellStyle name="Numbers 38" xfId="37336"/>
    <cellStyle name="Numbers 39" xfId="37337"/>
    <cellStyle name="Numbers 4" xfId="37338"/>
    <cellStyle name="Numbers 40" xfId="37339"/>
    <cellStyle name="Numbers 41" xfId="37340"/>
    <cellStyle name="Numbers 42" xfId="37341"/>
    <cellStyle name="Numbers 43" xfId="37342"/>
    <cellStyle name="Numbers 44" xfId="37343"/>
    <cellStyle name="Numbers 45" xfId="37344"/>
    <cellStyle name="Numbers 46" xfId="37345"/>
    <cellStyle name="Numbers 47" xfId="37346"/>
    <cellStyle name="Numbers 48" xfId="37347"/>
    <cellStyle name="Numbers 49" xfId="37348"/>
    <cellStyle name="Numbers 5" xfId="37349"/>
    <cellStyle name="Numbers 50" xfId="37350"/>
    <cellStyle name="Numbers 51" xfId="37351"/>
    <cellStyle name="Numbers 52" xfId="37352"/>
    <cellStyle name="Numbers 53" xfId="37353"/>
    <cellStyle name="Numbers 6" xfId="37354"/>
    <cellStyle name="Numbers 7" xfId="37355"/>
    <cellStyle name="Numbers 8" xfId="37356"/>
    <cellStyle name="Numbers 8 2" xfId="37357"/>
    <cellStyle name="Numbers 8_Observations" xfId="37358"/>
    <cellStyle name="Numbers 9" xfId="37359"/>
    <cellStyle name="Numbers_0+12 Care Solutions WD7 1.10.08 v3 - to SCS" xfId="37360"/>
    <cellStyle name="Œ…‹æØ‚è [0.00]_Area" xfId="37361"/>
    <cellStyle name="Œ…‹æØ‚è_Area" xfId="37362"/>
    <cellStyle name="oftware" xfId="37363"/>
    <cellStyle name="onedec" xfId="37364"/>
    <cellStyle name="OSW_ColumnLabels" xfId="37365"/>
    <cellStyle name="Outline" xfId="37366"/>
    <cellStyle name="Output 10" xfId="37367"/>
    <cellStyle name="Output 11" xfId="37368"/>
    <cellStyle name="Output 12" xfId="37369"/>
    <cellStyle name="Output 13" xfId="37370"/>
    <cellStyle name="Output 14" xfId="37371"/>
    <cellStyle name="Output 15" xfId="37372"/>
    <cellStyle name="Output 16" xfId="37373"/>
    <cellStyle name="Output 16 2" xfId="37374"/>
    <cellStyle name="Output 16_Category Summary by LOB" xfId="37375"/>
    <cellStyle name="Output 17" xfId="37376"/>
    <cellStyle name="Output 17 2" xfId="37377"/>
    <cellStyle name="Output 17_Category Summary by LOB" xfId="37378"/>
    <cellStyle name="Output 18" xfId="37379"/>
    <cellStyle name="Output 18 2" xfId="37380"/>
    <cellStyle name="Output 18_Category Summary by LOB" xfId="37381"/>
    <cellStyle name="Output 19" xfId="37382"/>
    <cellStyle name="Output 19 2" xfId="37383"/>
    <cellStyle name="Output 19_Category Summary by LOB" xfId="37384"/>
    <cellStyle name="Output 2" xfId="37385"/>
    <cellStyle name="Output 2 10" xfId="37386"/>
    <cellStyle name="Output 2 11" xfId="37387"/>
    <cellStyle name="Output 2 12" xfId="37388"/>
    <cellStyle name="Output 2 13" xfId="37389"/>
    <cellStyle name="Output 2 14" xfId="37390"/>
    <cellStyle name="Output 2 15" xfId="37391"/>
    <cellStyle name="Output 2 16" xfId="37392"/>
    <cellStyle name="Output 2 17" xfId="37393"/>
    <cellStyle name="Output 2 18" xfId="37394"/>
    <cellStyle name="Output 2 19" xfId="37395"/>
    <cellStyle name="Output 2 2" xfId="37396"/>
    <cellStyle name="Output 2 2 2" xfId="37397"/>
    <cellStyle name="Output 2 2 3" xfId="37398"/>
    <cellStyle name="Output 2 2_Observations" xfId="37399"/>
    <cellStyle name="Output 2 20" xfId="37400"/>
    <cellStyle name="Output 2 21" xfId="37401"/>
    <cellStyle name="Output 2 22" xfId="37402"/>
    <cellStyle name="Output 2 23" xfId="37403"/>
    <cellStyle name="Output 2 24" xfId="37404"/>
    <cellStyle name="Output 2 25" xfId="37405"/>
    <cellStyle name="Output 2 26" xfId="37406"/>
    <cellStyle name="Output 2 27" xfId="37407"/>
    <cellStyle name="Output 2 28" xfId="37408"/>
    <cellStyle name="Output 2 29" xfId="37409"/>
    <cellStyle name="Output 2 3" xfId="37410"/>
    <cellStyle name="Output 2 3 2" xfId="37411"/>
    <cellStyle name="Output 2 3 3" xfId="37412"/>
    <cellStyle name="Output 2 3_Observations" xfId="37413"/>
    <cellStyle name="Output 2 30" xfId="37414"/>
    <cellStyle name="Output 2 31" xfId="37415"/>
    <cellStyle name="Output 2 32" xfId="37416"/>
    <cellStyle name="Output 2 33" xfId="37417"/>
    <cellStyle name="Output 2 34" xfId="37418"/>
    <cellStyle name="Output 2 35" xfId="37419"/>
    <cellStyle name="Output 2 36" xfId="37420"/>
    <cellStyle name="Output 2 37" xfId="37421"/>
    <cellStyle name="Output 2 4" xfId="37422"/>
    <cellStyle name="Output 2 5" xfId="37423"/>
    <cellStyle name="Output 2 6" xfId="37424"/>
    <cellStyle name="Output 2 7" xfId="37425"/>
    <cellStyle name="Output 2 8" xfId="37426"/>
    <cellStyle name="Output 2 9" xfId="37427"/>
    <cellStyle name="Output 2_Category Summary by LOB" xfId="37428"/>
    <cellStyle name="Output 20" xfId="37429"/>
    <cellStyle name="Output 20 2" xfId="37430"/>
    <cellStyle name="Output 20_Category Summary by LOB" xfId="37431"/>
    <cellStyle name="Output 21" xfId="37432"/>
    <cellStyle name="Output 21 2" xfId="37433"/>
    <cellStyle name="Output 21_Category Summary by LOB" xfId="37434"/>
    <cellStyle name="Output 22" xfId="37435"/>
    <cellStyle name="Output 22 2" xfId="37436"/>
    <cellStyle name="Output 22_Category Summary by LOB" xfId="37437"/>
    <cellStyle name="Output 23" xfId="37438"/>
    <cellStyle name="Output 23 2" xfId="37439"/>
    <cellStyle name="Output 23_Category Summary by LOB" xfId="37440"/>
    <cellStyle name="Output 24" xfId="37441"/>
    <cellStyle name="Output 24 2" xfId="37442"/>
    <cellStyle name="Output 24_Category Summary by LOB" xfId="37443"/>
    <cellStyle name="Output 25" xfId="37444"/>
    <cellStyle name="Output 25 2" xfId="37445"/>
    <cellStyle name="Output 25_Category Summary by LOB" xfId="37446"/>
    <cellStyle name="Output 26" xfId="37447"/>
    <cellStyle name="Output 26 2" xfId="37448"/>
    <cellStyle name="Output 26_Category Summary by LOB" xfId="37449"/>
    <cellStyle name="Output 27" xfId="37450"/>
    <cellStyle name="Output 27 2" xfId="37451"/>
    <cellStyle name="Output 27_Category Summary by LOB" xfId="37452"/>
    <cellStyle name="Output 28" xfId="37453"/>
    <cellStyle name="Output 28 2" xfId="37454"/>
    <cellStyle name="Output 28_Category Summary by LOB" xfId="37455"/>
    <cellStyle name="Output 29" xfId="37456"/>
    <cellStyle name="Output 3" xfId="37457"/>
    <cellStyle name="Output 3 2" xfId="37458"/>
    <cellStyle name="Output 3 2 2" xfId="37459"/>
    <cellStyle name="Output 3 2_Observations" xfId="37460"/>
    <cellStyle name="Output 3 3" xfId="37461"/>
    <cellStyle name="Output 3_Observations" xfId="37462"/>
    <cellStyle name="Output 30" xfId="37463"/>
    <cellStyle name="Output 31" xfId="37464"/>
    <cellStyle name="Output 32" xfId="37465"/>
    <cellStyle name="Output 33" xfId="37466"/>
    <cellStyle name="Output 34" xfId="37467"/>
    <cellStyle name="Output 35" xfId="37468"/>
    <cellStyle name="Output 36" xfId="37469"/>
    <cellStyle name="Output 37" xfId="37470"/>
    <cellStyle name="Output 38" xfId="37471"/>
    <cellStyle name="Output 39" xfId="37472"/>
    <cellStyle name="Output 4" xfId="37473"/>
    <cellStyle name="Output 4 2" xfId="37474"/>
    <cellStyle name="Output 4_Observations" xfId="37475"/>
    <cellStyle name="Output 40" xfId="37476"/>
    <cellStyle name="Output 41" xfId="37477"/>
    <cellStyle name="Output 42" xfId="37478"/>
    <cellStyle name="Output 43" xfId="37479"/>
    <cellStyle name="Output 44" xfId="37480"/>
    <cellStyle name="Output 45" xfId="37481"/>
    <cellStyle name="Output 46" xfId="37482"/>
    <cellStyle name="Output 47" xfId="37483"/>
    <cellStyle name="Output 48" xfId="37484"/>
    <cellStyle name="Output 49" xfId="37485"/>
    <cellStyle name="Output 5" xfId="37486"/>
    <cellStyle name="Output 5 2" xfId="37487"/>
    <cellStyle name="Output 5_Observations" xfId="37488"/>
    <cellStyle name="Output 50" xfId="37489"/>
    <cellStyle name="Output 51" xfId="37490"/>
    <cellStyle name="Output 52" xfId="37491"/>
    <cellStyle name="Output 6" xfId="37492"/>
    <cellStyle name="Output 6 2" xfId="37493"/>
    <cellStyle name="Output 6_Observations" xfId="37494"/>
    <cellStyle name="Output 7" xfId="37495"/>
    <cellStyle name="Output 8" xfId="37496"/>
    <cellStyle name="Output 9" xfId="37497"/>
    <cellStyle name="Output Amounts" xfId="37498"/>
    <cellStyle name="Output Amounts 2" xfId="37499"/>
    <cellStyle name="OUTPUT AMOUNTS 3" xfId="37500"/>
    <cellStyle name="Output Amounts_Observations" xfId="37501"/>
    <cellStyle name="Output Column Headings" xfId="37502"/>
    <cellStyle name="Output Column Headings 2" xfId="37503"/>
    <cellStyle name="Output Column Headings 3" xfId="37504"/>
    <cellStyle name="Output Column Headings 4" xfId="37505"/>
    <cellStyle name="OUTPUT COLUMN HEADINGS 5" xfId="37506"/>
    <cellStyle name="Output Column Headings_Observations" xfId="37507"/>
    <cellStyle name="Output Line Items" xfId="37508"/>
    <cellStyle name="Output Line Items 2" xfId="37509"/>
    <cellStyle name="Output Line Items 3" xfId="37510"/>
    <cellStyle name="Output Line Items 4" xfId="37511"/>
    <cellStyle name="OUTPUT LINE ITEMS 5" xfId="37512"/>
    <cellStyle name="Output Line Items_Observations" xfId="37513"/>
    <cellStyle name="Output Report Heading" xfId="37514"/>
    <cellStyle name="Output Report Heading 2" xfId="37515"/>
    <cellStyle name="Output Report Heading 3" xfId="37516"/>
    <cellStyle name="Output Report Heading 4" xfId="37517"/>
    <cellStyle name="OUTPUT REPORT HEADING 5" xfId="37518"/>
    <cellStyle name="Output Report Heading_Observations" xfId="37519"/>
    <cellStyle name="Output Report Title" xfId="37520"/>
    <cellStyle name="Output Report Title 2" xfId="37521"/>
    <cellStyle name="Output Report Title 3" xfId="37522"/>
    <cellStyle name="Output Report Title 4" xfId="37523"/>
    <cellStyle name="OUTPUT REPORT TITLE 5" xfId="37524"/>
    <cellStyle name="Output Report Title_Observations" xfId="37525"/>
    <cellStyle name="Outputtitle" xfId="37526"/>
    <cellStyle name="Outputtitle 2" xfId="37527"/>
    <cellStyle name="Outputtitle 3" xfId="37528"/>
    <cellStyle name="Outputtitle_Observations" xfId="37529"/>
    <cellStyle name="Page Heading" xfId="37530"/>
    <cellStyle name="Page Heading 2" xfId="37531"/>
    <cellStyle name="Page Heading 3" xfId="37532"/>
    <cellStyle name="Page Heading 4" xfId="37533"/>
    <cellStyle name="Page Heading Large" xfId="37534"/>
    <cellStyle name="Page Heading Large 2" xfId="37535"/>
    <cellStyle name="Page Heading Large 3" xfId="37536"/>
    <cellStyle name="Page Heading Large_Observations" xfId="37537"/>
    <cellStyle name="Page Heading Small" xfId="37538"/>
    <cellStyle name="Page Heading Small 2" xfId="37539"/>
    <cellStyle name="Page Heading Small 3" xfId="37540"/>
    <cellStyle name="Page Heading Small_Observations" xfId="37541"/>
    <cellStyle name="Page Heading_Observations" xfId="37542"/>
    <cellStyle name="Page Number" xfId="37543"/>
    <cellStyle name="page_title" xfId="37544"/>
    <cellStyle name="PageSubtitle" xfId="37545"/>
    <cellStyle name="PageTitle" xfId="37546"/>
    <cellStyle name="Palatino" xfId="37547"/>
    <cellStyle name="PB Table Heading" xfId="37548"/>
    <cellStyle name="PB Table Heading 2" xfId="37549"/>
    <cellStyle name="PB Table Heading 3" xfId="37550"/>
    <cellStyle name="PB Table Heading 4" xfId="37551"/>
    <cellStyle name="PB Table Heading_Observations" xfId="37552"/>
    <cellStyle name="PB Table Highlight1" xfId="37553"/>
    <cellStyle name="PB Table Highlight1 2" xfId="37554"/>
    <cellStyle name="PB Table Highlight1 3" xfId="37555"/>
    <cellStyle name="PB Table Highlight1 4" xfId="37556"/>
    <cellStyle name="PB Table Highlight1_Observations" xfId="37557"/>
    <cellStyle name="PB Table Highlight2" xfId="37558"/>
    <cellStyle name="PB Table Highlight2 2" xfId="37559"/>
    <cellStyle name="PB Table Highlight2 2 2" xfId="37560"/>
    <cellStyle name="PB Table Highlight2 2_Observations" xfId="37561"/>
    <cellStyle name="PB Table Highlight2 3" xfId="37562"/>
    <cellStyle name="PB Table Highlight2 3 2" xfId="37563"/>
    <cellStyle name="PB Table Highlight2 3_Observations" xfId="37564"/>
    <cellStyle name="PB Table Highlight2_Observations" xfId="37565"/>
    <cellStyle name="PB Table Highlight3" xfId="37566"/>
    <cellStyle name="PB Table Highlight3 2" xfId="37567"/>
    <cellStyle name="PB Table Highlight3 2 2" xfId="37568"/>
    <cellStyle name="PB Table Highlight3 2_Observations" xfId="37569"/>
    <cellStyle name="PB Table Highlight3 3" xfId="37570"/>
    <cellStyle name="PB Table Highlight3 3 2" xfId="37571"/>
    <cellStyle name="PB Table Highlight3 3_Observations" xfId="37572"/>
    <cellStyle name="PB Table Highlight3_Observations" xfId="37573"/>
    <cellStyle name="PB Table Standard Row" xfId="37574"/>
    <cellStyle name="PB Table Standard Row 2" xfId="37575"/>
    <cellStyle name="PB Table Standard Row 3" xfId="37576"/>
    <cellStyle name="PB Table Standard Row 4" xfId="37577"/>
    <cellStyle name="PB Table Standard Row_Observations" xfId="37578"/>
    <cellStyle name="PB Table Subtotal Row" xfId="37579"/>
    <cellStyle name="PB Table Subtotal Row 2" xfId="37580"/>
    <cellStyle name="PB Table Subtotal Row 3" xfId="37581"/>
    <cellStyle name="PB Table Subtotal Row 4" xfId="37582"/>
    <cellStyle name="PB Table Subtotal Row_Observations" xfId="37583"/>
    <cellStyle name="PB Table Total Row" xfId="37584"/>
    <cellStyle name="PB Table Total Row 2" xfId="37585"/>
    <cellStyle name="PB Table Total Row 3" xfId="37586"/>
    <cellStyle name="PB Table Total Row 4" xfId="37587"/>
    <cellStyle name="PB Table Total Row_Observations" xfId="37588"/>
    <cellStyle name="pe" xfId="37589"/>
    <cellStyle name="PEG" xfId="37590"/>
    <cellStyle name="Pence" xfId="37591"/>
    <cellStyle name="per 1000" xfId="37592"/>
    <cellStyle name="per.style" xfId="37593"/>
    <cellStyle name="per.style 2" xfId="37594"/>
    <cellStyle name="per.style_Observations" xfId="37595"/>
    <cellStyle name="per0" xfId="37596"/>
    <cellStyle name="per1" xfId="37597"/>
    <cellStyle name="Per1rgt" xfId="37598"/>
    <cellStyle name="Per1rgt 2" xfId="37599"/>
    <cellStyle name="Per1rgt 2 2" xfId="37600"/>
    <cellStyle name="Per1rgt 3" xfId="37601"/>
    <cellStyle name="per2" xfId="37602"/>
    <cellStyle name="Perc1" xfId="37603"/>
    <cellStyle name="Perc1 2" xfId="37604"/>
    <cellStyle name="Perc1_Observations" xfId="37605"/>
    <cellStyle name="Percen - Style4" xfId="37606"/>
    <cellStyle name="Percen - Style4 2" xfId="37607"/>
    <cellStyle name="Percen - Style4 3" xfId="37608"/>
    <cellStyle name="Percen - Style4_Observations" xfId="37609"/>
    <cellStyle name="Percen_Main" xfId="37610"/>
    <cellStyle name="Percent" xfId="20" builtinId="5"/>
    <cellStyle name="Percent (0)" xfId="37611"/>
    <cellStyle name="Percent (0) 2" xfId="37612"/>
    <cellStyle name="Percent (0) 2 10" xfId="37613"/>
    <cellStyle name="Percent (0) 2 11" xfId="37614"/>
    <cellStyle name="Percent (0) 2 12" xfId="37615"/>
    <cellStyle name="Percent (0) 2 13" xfId="37616"/>
    <cellStyle name="Percent (0) 2 2" xfId="37617"/>
    <cellStyle name="Percent (0) 2 3" xfId="37618"/>
    <cellStyle name="Percent (0) 2 4" xfId="37619"/>
    <cellStyle name="Percent (0) 2 5" xfId="37620"/>
    <cellStyle name="Percent (0) 2 6" xfId="37621"/>
    <cellStyle name="Percent (0) 2 7" xfId="37622"/>
    <cellStyle name="Percent (0) 2 8" xfId="37623"/>
    <cellStyle name="Percent (0) 2 9" xfId="37624"/>
    <cellStyle name="Percent (0) 2_Observations" xfId="37625"/>
    <cellStyle name="Percent (0) 3" xfId="37626"/>
    <cellStyle name="Percent (0) 3 10" xfId="37627"/>
    <cellStyle name="Percent (0) 3 11" xfId="37628"/>
    <cellStyle name="Percent (0) 3 12" xfId="37629"/>
    <cellStyle name="Percent (0) 3 13" xfId="37630"/>
    <cellStyle name="Percent (0) 3 2" xfId="37631"/>
    <cellStyle name="Percent (0) 3 3" xfId="37632"/>
    <cellStyle name="Percent (0) 3 4" xfId="37633"/>
    <cellStyle name="Percent (0) 3 5" xfId="37634"/>
    <cellStyle name="Percent (0) 3 6" xfId="37635"/>
    <cellStyle name="Percent (0) 3 7" xfId="37636"/>
    <cellStyle name="Percent (0) 3 8" xfId="37637"/>
    <cellStyle name="Percent (0) 3 9" xfId="37638"/>
    <cellStyle name="Percent (0) 3_Observations" xfId="37639"/>
    <cellStyle name="Percent (0) 4" xfId="37640"/>
    <cellStyle name="Percent (0) 4 10" xfId="37641"/>
    <cellStyle name="Percent (0) 4 11" xfId="37642"/>
    <cellStyle name="Percent (0) 4 12" xfId="37643"/>
    <cellStyle name="Percent (0) 4 13" xfId="37644"/>
    <cellStyle name="Percent (0) 4 2" xfId="37645"/>
    <cellStyle name="Percent (0) 4 3" xfId="37646"/>
    <cellStyle name="Percent (0) 4 4" xfId="37647"/>
    <cellStyle name="Percent (0) 4 5" xfId="37648"/>
    <cellStyle name="Percent (0) 4 6" xfId="37649"/>
    <cellStyle name="Percent (0) 4 7" xfId="37650"/>
    <cellStyle name="Percent (0) 4 8" xfId="37651"/>
    <cellStyle name="Percent (0) 4 9" xfId="37652"/>
    <cellStyle name="Percent (0) 4_Observations" xfId="37653"/>
    <cellStyle name="Percent (0)_Observations" xfId="37654"/>
    <cellStyle name="Percent (1)" xfId="37655"/>
    <cellStyle name="Percent (2)" xfId="37656"/>
    <cellStyle name="Percent [0]" xfId="37657"/>
    <cellStyle name="Percent [0] 2" xfId="37658"/>
    <cellStyle name="Percent [1]" xfId="37659"/>
    <cellStyle name="Percent [1] 2" xfId="37660"/>
    <cellStyle name="Percent [1] 3" xfId="37661"/>
    <cellStyle name="Percent [1]_Observations" xfId="37662"/>
    <cellStyle name="Percent [2]" xfId="37663"/>
    <cellStyle name="Percent [2] 2" xfId="37664"/>
    <cellStyle name="Percent [2]_Observations" xfId="37665"/>
    <cellStyle name="Percent 10" xfId="37666"/>
    <cellStyle name="Percent 10 2" xfId="37667"/>
    <cellStyle name="Percent 10 2 2" xfId="37668"/>
    <cellStyle name="Percent 10 2 2 2" xfId="37669"/>
    <cellStyle name="Percent 10 2 2 3" xfId="37670"/>
    <cellStyle name="Percent 10 2 3" xfId="37671"/>
    <cellStyle name="Percent 10 2 4" xfId="37672"/>
    <cellStyle name="Percent 10 2 5" xfId="37673"/>
    <cellStyle name="Percent 10 3" xfId="37674"/>
    <cellStyle name="Percent 10 3 2" xfId="37675"/>
    <cellStyle name="Percent 10 3 2 2" xfId="37676"/>
    <cellStyle name="Percent 10 3 2 3" xfId="37677"/>
    <cellStyle name="Percent 10 3 3" xfId="37678"/>
    <cellStyle name="Percent 10 3 4" xfId="37679"/>
    <cellStyle name="Percent 10 4" xfId="37680"/>
    <cellStyle name="Percent 10 4 2" xfId="37681"/>
    <cellStyle name="Percent 10 4 3" xfId="37682"/>
    <cellStyle name="Percent 10 5" xfId="37683"/>
    <cellStyle name="Percent 10 6" xfId="37684"/>
    <cellStyle name="Percent 10_Observations" xfId="37685"/>
    <cellStyle name="Percent 11" xfId="37686"/>
    <cellStyle name="Percent 11 2" xfId="37687"/>
    <cellStyle name="Percent 11 2 2" xfId="37688"/>
    <cellStyle name="Percent 11 2 2 2" xfId="37689"/>
    <cellStyle name="Percent 11 2 2 3" xfId="37690"/>
    <cellStyle name="Percent 11 2 2 4" xfId="37691"/>
    <cellStyle name="Percent 11 2 3" xfId="37692"/>
    <cellStyle name="Percent 11 2 4" xfId="37693"/>
    <cellStyle name="Percent 11 2 5" xfId="37694"/>
    <cellStyle name="Percent 11 2 6" xfId="37695"/>
    <cellStyle name="Percent 11 3" xfId="37696"/>
    <cellStyle name="Percent 11 3 2" xfId="37697"/>
    <cellStyle name="Percent 11 3 2 2" xfId="37698"/>
    <cellStyle name="Percent 11 3 2 3" xfId="37699"/>
    <cellStyle name="Percent 11 3 2 4" xfId="37700"/>
    <cellStyle name="Percent 11 3 3" xfId="37701"/>
    <cellStyle name="Percent 11 3 4" xfId="37702"/>
    <cellStyle name="Percent 11 3 5" xfId="37703"/>
    <cellStyle name="Percent 11 4" xfId="37704"/>
    <cellStyle name="Percent 11 4 2" xfId="37705"/>
    <cellStyle name="Percent 11 4 3" xfId="37706"/>
    <cellStyle name="Percent 11 4 4" xfId="37707"/>
    <cellStyle name="Percent 11 5" xfId="37708"/>
    <cellStyle name="Percent 11 6" xfId="37709"/>
    <cellStyle name="Percent 11 7" xfId="37710"/>
    <cellStyle name="Percent 11 8" xfId="37711"/>
    <cellStyle name="Percent 11_Observations" xfId="37712"/>
    <cellStyle name="Percent 12" xfId="37713"/>
    <cellStyle name="Percent 12 2" xfId="37714"/>
    <cellStyle name="Percent 12 2 2" xfId="37715"/>
    <cellStyle name="Percent 12 2_Observations" xfId="37716"/>
    <cellStyle name="Percent 12 3" xfId="37717"/>
    <cellStyle name="Percent 12_Category Summary by LOB" xfId="37718"/>
    <cellStyle name="Percent 13" xfId="37719"/>
    <cellStyle name="Percent 13 2" xfId="37720"/>
    <cellStyle name="Percent 13 2 2" xfId="37721"/>
    <cellStyle name="Percent 13 2 3" xfId="37722"/>
    <cellStyle name="Percent 13 2_Observations" xfId="37723"/>
    <cellStyle name="Percent 13 3" xfId="37724"/>
    <cellStyle name="Percent 13 4" xfId="37725"/>
    <cellStyle name="Percent 13_Category Summary by LOB" xfId="37726"/>
    <cellStyle name="Percent 14" xfId="37727"/>
    <cellStyle name="Percent 14 2" xfId="37728"/>
    <cellStyle name="Percent 14 2 2" xfId="37729"/>
    <cellStyle name="Percent 14 2 2 2" xfId="37730"/>
    <cellStyle name="Percent 14 2 2 2 2" xfId="37731"/>
    <cellStyle name="Percent 14 2 2 2 3" xfId="37732"/>
    <cellStyle name="Percent 14 2 2 2 4" xfId="37733"/>
    <cellStyle name="Percent 14 2 2 3" xfId="37734"/>
    <cellStyle name="Percent 14 2 2 4" xfId="37735"/>
    <cellStyle name="Percent 14 2 2 5" xfId="37736"/>
    <cellStyle name="Percent 14 2 3" xfId="37737"/>
    <cellStyle name="Percent 14 2 3 2" xfId="37738"/>
    <cellStyle name="Percent 14 2 3 2 2" xfId="37739"/>
    <cellStyle name="Percent 14 2 3 2 3" xfId="37740"/>
    <cellStyle name="Percent 14 2 3 2 4" xfId="37741"/>
    <cellStyle name="Percent 14 2 3 3" xfId="37742"/>
    <cellStyle name="Percent 14 2 3 4" xfId="37743"/>
    <cellStyle name="Percent 14 2 3 5" xfId="37744"/>
    <cellStyle name="Percent 14 2 4" xfId="37745"/>
    <cellStyle name="Percent 14 2 4 2" xfId="37746"/>
    <cellStyle name="Percent 14 2 4 3" xfId="37747"/>
    <cellStyle name="Percent 14 2 4 4" xfId="37748"/>
    <cellStyle name="Percent 14 2 5" xfId="37749"/>
    <cellStyle name="Percent 14 2 6" xfId="37750"/>
    <cellStyle name="Percent 14 2 7" xfId="37751"/>
    <cellStyle name="Percent 14 2 8" xfId="37752"/>
    <cellStyle name="Percent 14 3" xfId="37753"/>
    <cellStyle name="Percent 14 3 2" xfId="37754"/>
    <cellStyle name="Percent 14 3 2 2" xfId="37755"/>
    <cellStyle name="Percent 14 3 2 3" xfId="37756"/>
    <cellStyle name="Percent 14 3 2 4" xfId="37757"/>
    <cellStyle name="Percent 14 3 3" xfId="37758"/>
    <cellStyle name="Percent 14 3 4" xfId="37759"/>
    <cellStyle name="Percent 14 3 5" xfId="37760"/>
    <cellStyle name="Percent 14 3 6" xfId="37761"/>
    <cellStyle name="Percent 14 4" xfId="37762"/>
    <cellStyle name="Percent 14 4 2" xfId="37763"/>
    <cellStyle name="Percent 14 4 2 2" xfId="37764"/>
    <cellStyle name="Percent 14 4 2 3" xfId="37765"/>
    <cellStyle name="Percent 14 4 2 4" xfId="37766"/>
    <cellStyle name="Percent 14 4 3" xfId="37767"/>
    <cellStyle name="Percent 14 4 4" xfId="37768"/>
    <cellStyle name="Percent 14 4 5" xfId="37769"/>
    <cellStyle name="Percent 14 4 6" xfId="37770"/>
    <cellStyle name="Percent 14 5" xfId="37771"/>
    <cellStyle name="Percent 14 5 2" xfId="37772"/>
    <cellStyle name="Percent 14 5 3" xfId="37773"/>
    <cellStyle name="Percent 14 5 4" xfId="37774"/>
    <cellStyle name="Percent 14 5 5" xfId="37775"/>
    <cellStyle name="Percent 14 6" xfId="37776"/>
    <cellStyle name="Percent 14 7" xfId="37777"/>
    <cellStyle name="Percent 14 8" xfId="37778"/>
    <cellStyle name="Percent 14 9" xfId="37779"/>
    <cellStyle name="Percent 14_Observations" xfId="37780"/>
    <cellStyle name="Percent 15" xfId="37781"/>
    <cellStyle name="Percent 15 2" xfId="37782"/>
    <cellStyle name="Percent 15 3" xfId="37783"/>
    <cellStyle name="Percent 15 4" xfId="37784"/>
    <cellStyle name="Percent 15 5" xfId="37785"/>
    <cellStyle name="Percent 15_Observations" xfId="37786"/>
    <cellStyle name="Percent 16" xfId="37787"/>
    <cellStyle name="Percent 16 2" xfId="37788"/>
    <cellStyle name="Percent 16 3" xfId="37789"/>
    <cellStyle name="Percent 16 4" xfId="37790"/>
    <cellStyle name="Percent 16 5" xfId="37791"/>
    <cellStyle name="Percent 16_Observations" xfId="37792"/>
    <cellStyle name="Percent 17" xfId="37793"/>
    <cellStyle name="Percent 17 2" xfId="37794"/>
    <cellStyle name="Percent 17 3" xfId="37795"/>
    <cellStyle name="Percent 17 4" xfId="37796"/>
    <cellStyle name="Percent 17_Observations" xfId="37797"/>
    <cellStyle name="Percent 18" xfId="37798"/>
    <cellStyle name="Percent 18 2" xfId="37799"/>
    <cellStyle name="Percent 18 3" xfId="37800"/>
    <cellStyle name="Percent 18 4" xfId="37801"/>
    <cellStyle name="Percent 18 5" xfId="37802"/>
    <cellStyle name="Percent 18_Observations" xfId="37803"/>
    <cellStyle name="Percent 19" xfId="37804"/>
    <cellStyle name="Percent 19 2" xfId="37805"/>
    <cellStyle name="Percent 19_Observations" xfId="37806"/>
    <cellStyle name="Percent 2" xfId="38"/>
    <cellStyle name="Percent 2 10" xfId="37807"/>
    <cellStyle name="Percent 2 10 2" xfId="37808"/>
    <cellStyle name="Percent 2 11" xfId="37809"/>
    <cellStyle name="Percent 2 11 2" xfId="37810"/>
    <cellStyle name="Percent 2 12" xfId="37811"/>
    <cellStyle name="Percent 2 13" xfId="37812"/>
    <cellStyle name="Percent 2 2" xfId="37813"/>
    <cellStyle name="Percent 2 2 2" xfId="37814"/>
    <cellStyle name="Percent 2 2 2 2" xfId="37815"/>
    <cellStyle name="Percent 2 2 2 2 2" xfId="37816"/>
    <cellStyle name="Percent 2 2 2 2_Observations" xfId="37817"/>
    <cellStyle name="Percent 2 2 2 3" xfId="37818"/>
    <cellStyle name="Percent 2 2 2_Observations" xfId="37819"/>
    <cellStyle name="Percent 2 2 3" xfId="37820"/>
    <cellStyle name="Percent 2 2 3 2" xfId="37821"/>
    <cellStyle name="Percent 2 2 4" xfId="37822"/>
    <cellStyle name="Percent 2 2_Category Summary by LOB" xfId="37823"/>
    <cellStyle name="Percent 2 3" xfId="37824"/>
    <cellStyle name="Percent 2 3 2" xfId="37825"/>
    <cellStyle name="Percent 2 3 3" xfId="37826"/>
    <cellStyle name="Percent 2 3 4" xfId="37827"/>
    <cellStyle name="Percent 2 4" xfId="37828"/>
    <cellStyle name="Percent 2 4 10" xfId="37829"/>
    <cellStyle name="Percent 2 4 2" xfId="37830"/>
    <cellStyle name="Percent 2 4 2 2" xfId="37831"/>
    <cellStyle name="Percent 2 4 2 3" xfId="37832"/>
    <cellStyle name="Percent 2 4 2 4" xfId="37833"/>
    <cellStyle name="Percent 2 4 2_Observations" xfId="37834"/>
    <cellStyle name="Percent 2 4 3" xfId="37835"/>
    <cellStyle name="Percent 2 4 3 2" xfId="37836"/>
    <cellStyle name="Percent 2 4 4" xfId="37837"/>
    <cellStyle name="Percent 2 4 5" xfId="37838"/>
    <cellStyle name="Percent 2 4 6" xfId="37839"/>
    <cellStyle name="Percent 2 4 7" xfId="37840"/>
    <cellStyle name="Percent 2 4 8" xfId="37841"/>
    <cellStyle name="Percent 2 4 9" xfId="37842"/>
    <cellStyle name="Percent 2 4_Observations" xfId="37843"/>
    <cellStyle name="Percent 2 5" xfId="37844"/>
    <cellStyle name="Percent 2 5 2" xfId="37845"/>
    <cellStyle name="Percent 2 6" xfId="37846"/>
    <cellStyle name="Percent 2 6 2" xfId="37847"/>
    <cellStyle name="Percent 2 6 2 2" xfId="37848"/>
    <cellStyle name="Percent 2 6 2 3" xfId="37849"/>
    <cellStyle name="Percent 2 6 2 4" xfId="37850"/>
    <cellStyle name="Percent 2 6 3" xfId="37851"/>
    <cellStyle name="Percent 2 6 4" xfId="37852"/>
    <cellStyle name="Percent 2 6 5" xfId="37853"/>
    <cellStyle name="Percent 2 6 6" xfId="37854"/>
    <cellStyle name="Percent 2 7" xfId="37855"/>
    <cellStyle name="Percent 2 7 2" xfId="37856"/>
    <cellStyle name="Percent 2 7 2 2" xfId="37857"/>
    <cellStyle name="Percent 2 7 2 3" xfId="37858"/>
    <cellStyle name="Percent 2 7 2 4" xfId="37859"/>
    <cellStyle name="Percent 2 7 3" xfId="37860"/>
    <cellStyle name="Percent 2 7 4" xfId="37861"/>
    <cellStyle name="Percent 2 7 5" xfId="37862"/>
    <cellStyle name="Percent 2 7 6" xfId="37863"/>
    <cellStyle name="Percent 2 8" xfId="37864"/>
    <cellStyle name="Percent 2 8 2" xfId="37865"/>
    <cellStyle name="Percent 2 8 3" xfId="37866"/>
    <cellStyle name="Percent 2 8 4" xfId="37867"/>
    <cellStyle name="Percent 2 8 5" xfId="37868"/>
    <cellStyle name="Percent 2 9" xfId="37869"/>
    <cellStyle name="Percent 2 9 2" xfId="37870"/>
    <cellStyle name="Percent 2_Category Summary by LOB" xfId="37871"/>
    <cellStyle name="Percent 20" xfId="37872"/>
    <cellStyle name="Percent 21" xfId="37873"/>
    <cellStyle name="Percent 21 2" xfId="37874"/>
    <cellStyle name="Percent 21_Observations" xfId="37875"/>
    <cellStyle name="Percent 22" xfId="37876"/>
    <cellStyle name="Percent 23" xfId="37877"/>
    <cellStyle name="Percent 23 2" xfId="37878"/>
    <cellStyle name="Percent 23_Observations" xfId="37879"/>
    <cellStyle name="Percent 24" xfId="37880"/>
    <cellStyle name="Percent 24 2" xfId="37881"/>
    <cellStyle name="Percent 24_Observations" xfId="37882"/>
    <cellStyle name="Percent 25" xfId="37883"/>
    <cellStyle name="Percent 25 2" xfId="37884"/>
    <cellStyle name="Percent 25_Observations" xfId="37885"/>
    <cellStyle name="Percent 26" xfId="37886"/>
    <cellStyle name="Percent 26 2" xfId="37887"/>
    <cellStyle name="Percent 26_Observations" xfId="37888"/>
    <cellStyle name="Percent 27" xfId="37889"/>
    <cellStyle name="Percent 27 2" xfId="37890"/>
    <cellStyle name="Percent 27_Observations" xfId="37891"/>
    <cellStyle name="Percent 28" xfId="37892"/>
    <cellStyle name="Percent 28 2" xfId="37893"/>
    <cellStyle name="Percent 29" xfId="37894"/>
    <cellStyle name="Percent 29 2" xfId="37895"/>
    <cellStyle name="Percent 29_Observations" xfId="37896"/>
    <cellStyle name="Percent 3" xfId="37897"/>
    <cellStyle name="Percent 3 2" xfId="37898"/>
    <cellStyle name="Percent 3 2 2" xfId="37899"/>
    <cellStyle name="Percent 3 2 2 2" xfId="37900"/>
    <cellStyle name="Percent 3 2 3" xfId="37901"/>
    <cellStyle name="Percent 3 2_Observations" xfId="37902"/>
    <cellStyle name="Percent 3 3" xfId="37903"/>
    <cellStyle name="Percent 3 3 2" xfId="37904"/>
    <cellStyle name="Percent 3 4" xfId="37905"/>
    <cellStyle name="Percent 3_Category Summary by LOB" xfId="37906"/>
    <cellStyle name="Percent 30" xfId="37907"/>
    <cellStyle name="Percent 31" xfId="37908"/>
    <cellStyle name="Percent 32" xfId="37909"/>
    <cellStyle name="Percent 33" xfId="37910"/>
    <cellStyle name="Percent 34" xfId="37911"/>
    <cellStyle name="Percent 35" xfId="37912"/>
    <cellStyle name="Percent 36" xfId="37913"/>
    <cellStyle name="Percent 37" xfId="37914"/>
    <cellStyle name="Percent 38" xfId="37915"/>
    <cellStyle name="Percent 39" xfId="37916"/>
    <cellStyle name="Percent 4" xfId="37917"/>
    <cellStyle name="Percent 4 2" xfId="37918"/>
    <cellStyle name="Percent 4 2 2" xfId="37919"/>
    <cellStyle name="Percent 4 2 3" xfId="37920"/>
    <cellStyle name="Percent 4 3" xfId="37921"/>
    <cellStyle name="Percent 4 3 2" xfId="37922"/>
    <cellStyle name="Percent 4 4" xfId="37923"/>
    <cellStyle name="Percent 4 5" xfId="37924"/>
    <cellStyle name="Percent 4_Observations" xfId="37925"/>
    <cellStyle name="Percent 40" xfId="37926"/>
    <cellStyle name="Percent 41" xfId="37927"/>
    <cellStyle name="Percent 42" xfId="37928"/>
    <cellStyle name="Percent 43" xfId="37929"/>
    <cellStyle name="Percent 44" xfId="37930"/>
    <cellStyle name="Percent 45" xfId="37931"/>
    <cellStyle name="Percent 46" xfId="37932"/>
    <cellStyle name="Percent 47" xfId="37933"/>
    <cellStyle name="Percent 48" xfId="37934"/>
    <cellStyle name="Percent 49" xfId="37935"/>
    <cellStyle name="Percent 5" xfId="37936"/>
    <cellStyle name="Percent 5 2" xfId="37937"/>
    <cellStyle name="Percent 5 2 2" xfId="37938"/>
    <cellStyle name="Percent 5 3" xfId="37939"/>
    <cellStyle name="Percent 5 3 2" xfId="37940"/>
    <cellStyle name="Percent 5_Category Summary by LOB" xfId="37941"/>
    <cellStyle name="Percent 50" xfId="37942"/>
    <cellStyle name="Percent 51" xfId="37943"/>
    <cellStyle name="Percent 52" xfId="37944"/>
    <cellStyle name="Percent 53" xfId="37945"/>
    <cellStyle name="Percent 54" xfId="37946"/>
    <cellStyle name="Percent 55" xfId="37947"/>
    <cellStyle name="Percent 56" xfId="37948"/>
    <cellStyle name="Percent 57" xfId="37949"/>
    <cellStyle name="Percent 58" xfId="37950"/>
    <cellStyle name="Percent 59" xfId="37951"/>
    <cellStyle name="Percent 6" xfId="37952"/>
    <cellStyle name="Percent 6 2" xfId="37953"/>
    <cellStyle name="Percent 6 2 2" xfId="37954"/>
    <cellStyle name="Percent 6 3" xfId="37955"/>
    <cellStyle name="Percent 6_Observations" xfId="37956"/>
    <cellStyle name="Percent 60" xfId="37957"/>
    <cellStyle name="Percent 61" xfId="37958"/>
    <cellStyle name="Percent 62" xfId="37959"/>
    <cellStyle name="Percent 63" xfId="37960"/>
    <cellStyle name="Percent 64" xfId="37961"/>
    <cellStyle name="Percent 65" xfId="37962"/>
    <cellStyle name="Percent 66" xfId="37963"/>
    <cellStyle name="Percent 67" xfId="37964"/>
    <cellStyle name="Percent 68" xfId="37965"/>
    <cellStyle name="Percent 69" xfId="37966"/>
    <cellStyle name="Percent 7" xfId="37967"/>
    <cellStyle name="Percent 7 2" xfId="37968"/>
    <cellStyle name="Percent 7 2 2" xfId="37969"/>
    <cellStyle name="Percent 7 2 3" xfId="37970"/>
    <cellStyle name="Percent 7 2 4" xfId="37971"/>
    <cellStyle name="Percent 7 3" xfId="37972"/>
    <cellStyle name="Percent 7 4" xfId="37973"/>
    <cellStyle name="Percent 7 5" xfId="37974"/>
    <cellStyle name="Percent 7_Observations" xfId="37975"/>
    <cellStyle name="Percent 70" xfId="37976"/>
    <cellStyle name="Percent 71" xfId="37977"/>
    <cellStyle name="Percent 72" xfId="37978"/>
    <cellStyle name="Percent 8" xfId="37979"/>
    <cellStyle name="Percent 8 2" xfId="37980"/>
    <cellStyle name="Percent 8 2 2" xfId="37981"/>
    <cellStyle name="Percent 8 3" xfId="37982"/>
    <cellStyle name="Percent 8 4" xfId="37983"/>
    <cellStyle name="Percent 8_Observations" xfId="37984"/>
    <cellStyle name="Percent 9" xfId="37985"/>
    <cellStyle name="Percent 9 2" xfId="37986"/>
    <cellStyle name="Percent 9 2 2" xfId="37987"/>
    <cellStyle name="Percent 9 2 2 2" xfId="37988"/>
    <cellStyle name="Percent 9 2 2 3" xfId="37989"/>
    <cellStyle name="Percent 9 2 3" xfId="37990"/>
    <cellStyle name="Percent 9 2 4" xfId="37991"/>
    <cellStyle name="Percent 9 2 5" xfId="37992"/>
    <cellStyle name="Percent 9 3" xfId="37993"/>
    <cellStyle name="Percent 9 3 2" xfId="37994"/>
    <cellStyle name="Percent 9 3 2 2" xfId="37995"/>
    <cellStyle name="Percent 9 3 2 3" xfId="37996"/>
    <cellStyle name="Percent 9 3 3" xfId="37997"/>
    <cellStyle name="Percent 9 3 4" xfId="37998"/>
    <cellStyle name="Percent 9 4" xfId="37999"/>
    <cellStyle name="Percent 9 4 2" xfId="38000"/>
    <cellStyle name="Percent 9 4 3" xfId="38001"/>
    <cellStyle name="Percent 9 5" xfId="38002"/>
    <cellStyle name="Percent 9 6" xfId="38003"/>
    <cellStyle name="Percent 9 7" xfId="38004"/>
    <cellStyle name="Percent 9_Observations" xfId="38005"/>
    <cellStyle name="percent har" xfId="38006"/>
    <cellStyle name="Percent Hard" xfId="38007"/>
    <cellStyle name="Percent Hard 2" xfId="38008"/>
    <cellStyle name="Percent Hard 3" xfId="38009"/>
    <cellStyle name="Percent Hard_Observations" xfId="38010"/>
    <cellStyle name="Percent*" xfId="38011"/>
    <cellStyle name="Percent* 2" xfId="38012"/>
    <cellStyle name="Percent* 3" xfId="38013"/>
    <cellStyle name="Percent*_Observations" xfId="38014"/>
    <cellStyle name="Percent[2]" xfId="38015"/>
    <cellStyle name="Percent[3]" xfId="38016"/>
    <cellStyle name="Percent0" xfId="38017"/>
    <cellStyle name="Percent1" xfId="38018"/>
    <cellStyle name="Percent1 2" xfId="38019"/>
    <cellStyle name="Percent1_Observations" xfId="38020"/>
    <cellStyle name="Percent1Blue" xfId="38021"/>
    <cellStyle name="Percent1ormal" xfId="38022"/>
    <cellStyle name="Percent1ormal 2" xfId="38023"/>
    <cellStyle name="Percent1ormal 2 2" xfId="38024"/>
    <cellStyle name="Percent1ormal 3" xfId="38025"/>
    <cellStyle name="Percent2" xfId="38026"/>
    <cellStyle name="Percent2 2" xfId="38027"/>
    <cellStyle name="Percent2_Observations" xfId="38028"/>
    <cellStyle name="Percent2Blue" xfId="38029"/>
    <cellStyle name="percentage" xfId="38030"/>
    <cellStyle name="Percentage [0]" xfId="38031"/>
    <cellStyle name="Percentage [1]" xfId="38032"/>
    <cellStyle name="Percentage [2]" xfId="38033"/>
    <cellStyle name="Percentage 2" xfId="38034"/>
    <cellStyle name="Percentage 3" xfId="38035"/>
    <cellStyle name="Percentage 4" xfId="38036"/>
    <cellStyle name="Percentage 5" xfId="38037"/>
    <cellStyle name="Percentage_AccentCare - HHP  Model_v26" xfId="38038"/>
    <cellStyle name="PercentSales" xfId="38039"/>
    <cellStyle name="PercentSales 2" xfId="38040"/>
    <cellStyle name="PercentSales_Observations" xfId="38041"/>
    <cellStyle name="perecent" xfId="38042"/>
    <cellStyle name="Perlong" xfId="38043"/>
    <cellStyle name="Pounds" xfId="38044"/>
    <cellStyle name="Pounds1" xfId="38045"/>
    <cellStyle name="Price" xfId="38046"/>
    <cellStyle name="Price 2" xfId="38047"/>
    <cellStyle name="PriceUn" xfId="38048"/>
    <cellStyle name="prin" xfId="38049"/>
    <cellStyle name="Private" xfId="38050"/>
    <cellStyle name="Private 2" xfId="38051"/>
    <cellStyle name="Private 2 2" xfId="38052"/>
    <cellStyle name="Private 2_Observations" xfId="38053"/>
    <cellStyle name="Private 3" xfId="38054"/>
    <cellStyle name="Private 3 2" xfId="38055"/>
    <cellStyle name="Private 3_Observations" xfId="38056"/>
    <cellStyle name="Private 4" xfId="38057"/>
    <cellStyle name="Private 5" xfId="38058"/>
    <cellStyle name="Private 6" xfId="38059"/>
    <cellStyle name="Private_Observations" xfId="38060"/>
    <cellStyle name="Private1" xfId="38061"/>
    <cellStyle name="Private1 2" xfId="38062"/>
    <cellStyle name="Private1_Observations" xfId="38063"/>
    <cellStyle name="Product Name" xfId="38064"/>
    <cellStyle name="Product Name 2" xfId="38065"/>
    <cellStyle name="Product Name 3" xfId="38066"/>
    <cellStyle name="Product Name_Observations" xfId="38067"/>
    <cellStyle name="ProjectionInput" xfId="38068"/>
    <cellStyle name="ProjectionInput 2" xfId="38069"/>
    <cellStyle name="ProjectionInput 3" xfId="38070"/>
    <cellStyle name="ProjectionInput 4" xfId="38071"/>
    <cellStyle name="ProjectionInput 5" xfId="38072"/>
    <cellStyle name="ProjectionInput_Observations" xfId="38073"/>
    <cellStyle name="PS_Deptls" xfId="38074"/>
    <cellStyle name="PSChar" xfId="38075"/>
    <cellStyle name="PSChar 2" xfId="38076"/>
    <cellStyle name="PSChar 3" xfId="38077"/>
    <cellStyle name="PSChar 4" xfId="38078"/>
    <cellStyle name="PSChar_Observations" xfId="38079"/>
    <cellStyle name="PSDate" xfId="38080"/>
    <cellStyle name="PSDec" xfId="38081"/>
    <cellStyle name="PSHeading" xfId="38082"/>
    <cellStyle name="PSHeading 2" xfId="38083"/>
    <cellStyle name="PSHeading 3" xfId="38084"/>
    <cellStyle name="PSHeading 4" xfId="38085"/>
    <cellStyle name="PSHeading_Observations" xfId="38086"/>
    <cellStyle name="PSInt" xfId="38087"/>
    <cellStyle name="PSSpacer" xfId="38088"/>
    <cellStyle name="PSSpacer 2" xfId="38089"/>
    <cellStyle name="PSSpacer 3" xfId="38090"/>
    <cellStyle name="PSSpacer 4" xfId="38091"/>
    <cellStyle name="PSSpacer_Observations" xfId="38092"/>
    <cellStyle name="pt" xfId="38093"/>
    <cellStyle name="pt 2" xfId="38094"/>
    <cellStyle name="pt 3" xfId="38095"/>
    <cellStyle name="pt_Observations" xfId="38096"/>
    <cellStyle name="purple" xfId="38097"/>
    <cellStyle name="purple 2" xfId="38098"/>
    <cellStyle name="purple 2 2" xfId="38099"/>
    <cellStyle name="purple 3" xfId="38100"/>
    <cellStyle name="q" xfId="38101"/>
    <cellStyle name="q_AVP" xfId="38102"/>
    <cellStyle name="q_AVP_Comps 2" xfId="38103"/>
    <cellStyle name="q_AVP_Graphic Depiction - NO DEV" xfId="38104"/>
    <cellStyle name="q_AVP_Graphic Depiction - NO DEV_Comps 2" xfId="38105"/>
    <cellStyle name="q_AVP_Graphic Depiction - NO DEV_MASTER M&amp;A TRANSACTION DATABASE" xfId="38106"/>
    <cellStyle name="q_AVP_Graphic Depiction - NO DEV_Sheet1" xfId="38107"/>
    <cellStyle name="q_AVP_MASTER M&amp;A TRANSACTION DATABASE" xfId="38108"/>
    <cellStyle name="q_AVP_Sheet1" xfId="38109"/>
    <cellStyle name="q_AVP_THEsumPage (2)" xfId="38110"/>
    <cellStyle name="q_AVP_THEsumPage (2)_Comps 2" xfId="38111"/>
    <cellStyle name="q_AVP_THEsumPage (2)_MASTER M&amp;A TRANSACTION DATABASE" xfId="38112"/>
    <cellStyle name="q_AVP_THEsumPage (2)_Sheet1" xfId="38113"/>
    <cellStyle name="q_AVP_Valuation Summary Graphics" xfId="38114"/>
    <cellStyle name="q_AVP_Valuation Summary Graphics_Comps 2" xfId="38115"/>
    <cellStyle name="q_AVP_Valuation Summary Graphics_MASTER M&amp;A TRANSACTION DATABASE" xfId="38116"/>
    <cellStyle name="q_AVP_Valuation Summary Graphics_Sheet1" xfId="38117"/>
    <cellStyle name="q_Comps 2" xfId="38118"/>
    <cellStyle name="q_CompSheet" xfId="38119"/>
    <cellStyle name="q_Disc Analysis" xfId="38120"/>
    <cellStyle name="q_Disc Analysis_Comps 2" xfId="38121"/>
    <cellStyle name="q_Disc Analysis_CompSheet" xfId="38122"/>
    <cellStyle name="q_Disc Analysis_CompSheet_Comps 2" xfId="38123"/>
    <cellStyle name="q_Disc Analysis_CompSheet_MASTER M&amp;A TRANSACTION DATABASE" xfId="38124"/>
    <cellStyle name="q_Disc Analysis_CompSheet_Sheet1" xfId="38125"/>
    <cellStyle name="q_Disc Analysis_Fairness Opinion Valuation 4-23a.xls Chart 1" xfId="38126"/>
    <cellStyle name="q_Disc Analysis_Fairness Opinion Valuation 4-23a.xls Chart 1_Comps 2" xfId="38127"/>
    <cellStyle name="q_Disc Analysis_Fairness Opinion Valuation 4-23a.xls Chart 1_MASTER M&amp;A TRANSACTION DATABASE" xfId="38128"/>
    <cellStyle name="q_Disc Analysis_Fairness Opinion Valuation 4-23a.xls Chart 1_Sheet1" xfId="38129"/>
    <cellStyle name="q_Disc Analysis_MASTER M&amp;A TRANSACTION DATABASE" xfId="38130"/>
    <cellStyle name="q_Disc Analysis_PowerValuation.xls Chart 21" xfId="38131"/>
    <cellStyle name="q_Disc Analysis_PowerValuation.xls Chart 21_Comps 2" xfId="38132"/>
    <cellStyle name="q_Disc Analysis_PowerValuation.xls Chart 21_MASTER M&amp;A TRANSACTION DATABASE" xfId="38133"/>
    <cellStyle name="q_Disc Analysis_PowerValuation.xls Chart 21_Sheet1" xfId="38134"/>
    <cellStyle name="q_Disc Analysis_PowerValuation.xls Chart 28" xfId="38135"/>
    <cellStyle name="q_Disc Analysis_PowerValuation.xls Chart 28_Comps 2" xfId="38136"/>
    <cellStyle name="q_Disc Analysis_PowerValuation.xls Chart 28_MASTER M&amp;A TRANSACTION DATABASE" xfId="38137"/>
    <cellStyle name="q_Disc Analysis_PowerValuation.xls Chart 28_Sheet1" xfId="38138"/>
    <cellStyle name="q_Disc Analysis_Sheet1" xfId="38139"/>
    <cellStyle name="q_Disc Analysis_THEsumPage (2)" xfId="38140"/>
    <cellStyle name="q_Disc Analysis_THEsumPage (2)_Comps 2" xfId="38141"/>
    <cellStyle name="q_Disc Analysis_THEsumPage (2)_MASTER M&amp;A TRANSACTION DATABASE" xfId="38142"/>
    <cellStyle name="q_Disc Analysis_THEsumPage (2)_Sheet1" xfId="38143"/>
    <cellStyle name="q_Disc Analysis_Valuation summaries" xfId="38144"/>
    <cellStyle name="q_Disc Analysis_Valuation summaries_Comps 2" xfId="38145"/>
    <cellStyle name="q_Disc Analysis_Valuation summaries_MASTER M&amp;A TRANSACTION DATABASE" xfId="38146"/>
    <cellStyle name="q_Disc Analysis_Valuation summaries_Sheet1" xfId="38147"/>
    <cellStyle name="q_Fairness Opinion Valuation 4-23a.xls Chart 1" xfId="38148"/>
    <cellStyle name="q_MASTER M&amp;A TRANSACTION DATABASE" xfId="38149"/>
    <cellStyle name="q_Merg Cons" xfId="38150"/>
    <cellStyle name="q_Merg Cons_Comps 2" xfId="38151"/>
    <cellStyle name="q_Merg Cons_CompSheet" xfId="38152"/>
    <cellStyle name="q_Merg Cons_CompSheet_Comps 2" xfId="38153"/>
    <cellStyle name="q_Merg Cons_CompSheet_MASTER M&amp;A TRANSACTION DATABASE" xfId="38154"/>
    <cellStyle name="q_Merg Cons_CompSheet_Sheet1" xfId="38155"/>
    <cellStyle name="q_Merg Cons_Fairness Opinion Valuation 4-23a.xls Chart 1" xfId="38156"/>
    <cellStyle name="q_Merg Cons_Fairness Opinion Valuation 4-23a.xls Chart 1_Comps 2" xfId="38157"/>
    <cellStyle name="q_Merg Cons_Fairness Opinion Valuation 4-23a.xls Chart 1_MASTER M&amp;A TRANSACTION DATABASE" xfId="38158"/>
    <cellStyle name="q_Merg Cons_Fairness Opinion Valuation 4-23a.xls Chart 1_Sheet1" xfId="38159"/>
    <cellStyle name="q_Merg Cons_MASTER M&amp;A TRANSACTION DATABASE" xfId="38160"/>
    <cellStyle name="q_Merg Cons_PowerValuation.xls Chart 21" xfId="38161"/>
    <cellStyle name="q_Merg Cons_PowerValuation.xls Chart 21_Comps 2" xfId="38162"/>
    <cellStyle name="q_Merg Cons_PowerValuation.xls Chart 21_MASTER M&amp;A TRANSACTION DATABASE" xfId="38163"/>
    <cellStyle name="q_Merg Cons_PowerValuation.xls Chart 21_Sheet1" xfId="38164"/>
    <cellStyle name="q_Merg Cons_PowerValuation.xls Chart 28" xfId="38165"/>
    <cellStyle name="q_Merg Cons_PowerValuation.xls Chart 28_Comps 2" xfId="38166"/>
    <cellStyle name="q_Merg Cons_PowerValuation.xls Chart 28_MASTER M&amp;A TRANSACTION DATABASE" xfId="38167"/>
    <cellStyle name="q_Merg Cons_PowerValuation.xls Chart 28_Sheet1" xfId="38168"/>
    <cellStyle name="q_Merg Cons_Sheet1" xfId="38169"/>
    <cellStyle name="q_Merg Cons_THEsumPage (2)" xfId="38170"/>
    <cellStyle name="q_Merg Cons_THEsumPage (2)_Comps 2" xfId="38171"/>
    <cellStyle name="q_Merg Cons_THEsumPage (2)_MASTER M&amp;A TRANSACTION DATABASE" xfId="38172"/>
    <cellStyle name="q_Merg Cons_THEsumPage (2)_Sheet1" xfId="38173"/>
    <cellStyle name="q_Merg Cons_Valuation summaries" xfId="38174"/>
    <cellStyle name="q_Merg Cons_Valuation summaries_Comps 2" xfId="38175"/>
    <cellStyle name="q_Merg Cons_Valuation summaries_MASTER M&amp;A TRANSACTION DATABASE" xfId="38176"/>
    <cellStyle name="q_Merg Cons_Valuation summaries_Sheet1" xfId="38177"/>
    <cellStyle name="q_PowerValuation.xls Chart 21" xfId="38178"/>
    <cellStyle name="q_PowerValuation.xls Chart 28" xfId="38179"/>
    <cellStyle name="q_Proj10" xfId="38180"/>
    <cellStyle name="q_Proj10_AVP" xfId="38181"/>
    <cellStyle name="q_Proj10_AVP_Comps 2" xfId="38182"/>
    <cellStyle name="q_Proj10_AVP_Graphic Depiction - NO DEV" xfId="38183"/>
    <cellStyle name="q_Proj10_AVP_Graphic Depiction - NO DEV_Comps 2" xfId="38184"/>
    <cellStyle name="q_Proj10_AVP_Graphic Depiction - NO DEV_MASTER M&amp;A TRANSACTION DATABASE" xfId="38185"/>
    <cellStyle name="q_Proj10_AVP_Graphic Depiction - NO DEV_Sheet1" xfId="38186"/>
    <cellStyle name="q_Proj10_AVP_MASTER M&amp;A TRANSACTION DATABASE" xfId="38187"/>
    <cellStyle name="q_Proj10_AVP_Sheet1" xfId="38188"/>
    <cellStyle name="q_Proj10_AVP_THEsumPage (2)" xfId="38189"/>
    <cellStyle name="q_Proj10_AVP_THEsumPage (2)_Comps 2" xfId="38190"/>
    <cellStyle name="q_Proj10_AVP_THEsumPage (2)_MASTER M&amp;A TRANSACTION DATABASE" xfId="38191"/>
    <cellStyle name="q_Proj10_AVP_THEsumPage (2)_Sheet1" xfId="38192"/>
    <cellStyle name="q_Proj10_AVP_Valuation Summary Graphics" xfId="38193"/>
    <cellStyle name="q_Proj10_AVP_Valuation Summary Graphics_Comps 2" xfId="38194"/>
    <cellStyle name="q_Proj10_AVP_Valuation Summary Graphics_MASTER M&amp;A TRANSACTION DATABASE" xfId="38195"/>
    <cellStyle name="q_Proj10_AVP_Valuation Summary Graphics_Sheet1" xfId="38196"/>
    <cellStyle name="q_Proj10_Comps 2" xfId="38197"/>
    <cellStyle name="q_Proj10_CompSheet" xfId="38198"/>
    <cellStyle name="q_Proj10_Disc Analysis" xfId="38199"/>
    <cellStyle name="q_Proj10_Disc Analysis_Comps 2" xfId="38200"/>
    <cellStyle name="q_Proj10_Disc Analysis_CompSheet" xfId="38201"/>
    <cellStyle name="q_Proj10_Disc Analysis_CompSheet_Comps 2" xfId="38202"/>
    <cellStyle name="q_Proj10_Disc Analysis_CompSheet_MASTER M&amp;A TRANSACTION DATABASE" xfId="38203"/>
    <cellStyle name="q_Proj10_Disc Analysis_CompSheet_Sheet1" xfId="38204"/>
    <cellStyle name="q_Proj10_Disc Analysis_Fairness Opinion Valuation 4-23a.xls Chart 1" xfId="38205"/>
    <cellStyle name="q_Proj10_Disc Analysis_Fairness Opinion Valuation 4-23a.xls Chart 1_Comps 2" xfId="38206"/>
    <cellStyle name="q_Proj10_Disc Analysis_Fairness Opinion Valuation 4-23a.xls Chart 1_MASTER M&amp;A TRANSACTION DATABASE" xfId="38207"/>
    <cellStyle name="q_Proj10_Disc Analysis_Fairness Opinion Valuation 4-23a.xls Chart 1_Sheet1" xfId="38208"/>
    <cellStyle name="q_Proj10_Disc Analysis_MASTER M&amp;A TRANSACTION DATABASE" xfId="38209"/>
    <cellStyle name="q_Proj10_Disc Analysis_PowerValuation.xls Chart 21" xfId="38210"/>
    <cellStyle name="q_Proj10_Disc Analysis_PowerValuation.xls Chart 21_Comps 2" xfId="38211"/>
    <cellStyle name="q_Proj10_Disc Analysis_PowerValuation.xls Chart 21_MASTER M&amp;A TRANSACTION DATABASE" xfId="38212"/>
    <cellStyle name="q_Proj10_Disc Analysis_PowerValuation.xls Chart 21_Sheet1" xfId="38213"/>
    <cellStyle name="q_Proj10_Disc Analysis_PowerValuation.xls Chart 28" xfId="38214"/>
    <cellStyle name="q_Proj10_Disc Analysis_PowerValuation.xls Chart 28_Comps 2" xfId="38215"/>
    <cellStyle name="q_Proj10_Disc Analysis_PowerValuation.xls Chart 28_MASTER M&amp;A TRANSACTION DATABASE" xfId="38216"/>
    <cellStyle name="q_Proj10_Disc Analysis_PowerValuation.xls Chart 28_Sheet1" xfId="38217"/>
    <cellStyle name="q_Proj10_Disc Analysis_Sheet1" xfId="38218"/>
    <cellStyle name="q_Proj10_Disc Analysis_THEsumPage (2)" xfId="38219"/>
    <cellStyle name="q_Proj10_Disc Analysis_THEsumPage (2)_Comps 2" xfId="38220"/>
    <cellStyle name="q_Proj10_Disc Analysis_THEsumPage (2)_MASTER M&amp;A TRANSACTION DATABASE" xfId="38221"/>
    <cellStyle name="q_Proj10_Disc Analysis_THEsumPage (2)_Sheet1" xfId="38222"/>
    <cellStyle name="q_Proj10_Disc Analysis_Valuation summaries" xfId="38223"/>
    <cellStyle name="q_Proj10_Disc Analysis_Valuation summaries_Comps 2" xfId="38224"/>
    <cellStyle name="q_Proj10_Disc Analysis_Valuation summaries_MASTER M&amp;A TRANSACTION DATABASE" xfId="38225"/>
    <cellStyle name="q_Proj10_Disc Analysis_Valuation summaries_Sheet1" xfId="38226"/>
    <cellStyle name="q_Proj10_Fairness Opinion Valuation 4-23a.xls Chart 1" xfId="38227"/>
    <cellStyle name="q_Proj10_MASTER M&amp;A TRANSACTION DATABASE" xfId="38228"/>
    <cellStyle name="q_Proj10_Merg Cons" xfId="38229"/>
    <cellStyle name="q_Proj10_Merg Cons_Comps 2" xfId="38230"/>
    <cellStyle name="q_Proj10_Merg Cons_CompSheet" xfId="38231"/>
    <cellStyle name="q_Proj10_Merg Cons_CompSheet_Comps 2" xfId="38232"/>
    <cellStyle name="q_Proj10_Merg Cons_CompSheet_MASTER M&amp;A TRANSACTION DATABASE" xfId="38233"/>
    <cellStyle name="q_Proj10_Merg Cons_CompSheet_Sheet1" xfId="38234"/>
    <cellStyle name="q_Proj10_Merg Cons_Fairness Opinion Valuation 4-23a.xls Chart 1" xfId="38235"/>
    <cellStyle name="q_Proj10_Merg Cons_Fairness Opinion Valuation 4-23a.xls Chart 1_Comps 2" xfId="38236"/>
    <cellStyle name="q_Proj10_Merg Cons_Fairness Opinion Valuation 4-23a.xls Chart 1_MASTER M&amp;A TRANSACTION DATABASE" xfId="38237"/>
    <cellStyle name="q_Proj10_Merg Cons_Fairness Opinion Valuation 4-23a.xls Chart 1_Sheet1" xfId="38238"/>
    <cellStyle name="q_Proj10_Merg Cons_MASTER M&amp;A TRANSACTION DATABASE" xfId="38239"/>
    <cellStyle name="q_Proj10_Merg Cons_PowerValuation.xls Chart 21" xfId="38240"/>
    <cellStyle name="q_Proj10_Merg Cons_PowerValuation.xls Chart 21_Comps 2" xfId="38241"/>
    <cellStyle name="q_Proj10_Merg Cons_PowerValuation.xls Chart 21_MASTER M&amp;A TRANSACTION DATABASE" xfId="38242"/>
    <cellStyle name="q_Proj10_Merg Cons_PowerValuation.xls Chart 21_Sheet1" xfId="38243"/>
    <cellStyle name="q_Proj10_Merg Cons_PowerValuation.xls Chart 28" xfId="38244"/>
    <cellStyle name="q_Proj10_Merg Cons_PowerValuation.xls Chart 28_Comps 2" xfId="38245"/>
    <cellStyle name="q_Proj10_Merg Cons_PowerValuation.xls Chart 28_MASTER M&amp;A TRANSACTION DATABASE" xfId="38246"/>
    <cellStyle name="q_Proj10_Merg Cons_PowerValuation.xls Chart 28_Sheet1" xfId="38247"/>
    <cellStyle name="q_Proj10_Merg Cons_Sheet1" xfId="38248"/>
    <cellStyle name="q_Proj10_Merg Cons_THEsumPage (2)" xfId="38249"/>
    <cellStyle name="q_Proj10_Merg Cons_THEsumPage (2)_Comps 2" xfId="38250"/>
    <cellStyle name="q_Proj10_Merg Cons_THEsumPage (2)_MASTER M&amp;A TRANSACTION DATABASE" xfId="38251"/>
    <cellStyle name="q_Proj10_Merg Cons_THEsumPage (2)_Sheet1" xfId="38252"/>
    <cellStyle name="q_Proj10_Merg Cons_Valuation summaries" xfId="38253"/>
    <cellStyle name="q_Proj10_Merg Cons_Valuation summaries_Comps 2" xfId="38254"/>
    <cellStyle name="q_Proj10_Merg Cons_Valuation summaries_MASTER M&amp;A TRANSACTION DATABASE" xfId="38255"/>
    <cellStyle name="q_Proj10_Merg Cons_Valuation summaries_Sheet1" xfId="38256"/>
    <cellStyle name="q_Proj10_PowerValuation.xls Chart 21" xfId="38257"/>
    <cellStyle name="q_Proj10_PowerValuation.xls Chart 28" xfId="38258"/>
    <cellStyle name="q_Proj10_Sensitivity" xfId="38259"/>
    <cellStyle name="q_Proj10_Sensitivity_Comps 2" xfId="38260"/>
    <cellStyle name="q_Proj10_Sensitivity_CompSheet" xfId="38261"/>
    <cellStyle name="q_Proj10_Sensitivity_CompSheet_Comps 2" xfId="38262"/>
    <cellStyle name="q_Proj10_Sensitivity_CompSheet_MASTER M&amp;A TRANSACTION DATABASE" xfId="38263"/>
    <cellStyle name="q_Proj10_Sensitivity_CompSheet_Sheet1" xfId="38264"/>
    <cellStyle name="q_Proj10_Sensitivity_Fairness Opinion Valuation 4-23a.xls Chart 1" xfId="38265"/>
    <cellStyle name="q_Proj10_Sensitivity_Fairness Opinion Valuation 4-23a.xls Chart 1_Comps 2" xfId="38266"/>
    <cellStyle name="q_Proj10_Sensitivity_Fairness Opinion Valuation 4-23a.xls Chart 1_MASTER M&amp;A TRANSACTION DATABASE" xfId="38267"/>
    <cellStyle name="q_Proj10_Sensitivity_Fairness Opinion Valuation 4-23a.xls Chart 1_Sheet1" xfId="38268"/>
    <cellStyle name="q_Proj10_Sensitivity_MASTER M&amp;A TRANSACTION DATABASE" xfId="38269"/>
    <cellStyle name="q_Proj10_Sensitivity_PowerValuation.xls Chart 21" xfId="38270"/>
    <cellStyle name="q_Proj10_Sensitivity_PowerValuation.xls Chart 21_Comps 2" xfId="38271"/>
    <cellStyle name="q_Proj10_Sensitivity_PowerValuation.xls Chart 21_MASTER M&amp;A TRANSACTION DATABASE" xfId="38272"/>
    <cellStyle name="q_Proj10_Sensitivity_PowerValuation.xls Chart 21_Sheet1" xfId="38273"/>
    <cellStyle name="q_Proj10_Sensitivity_PowerValuation.xls Chart 28" xfId="38274"/>
    <cellStyle name="q_Proj10_Sensitivity_PowerValuation.xls Chart 28_Comps 2" xfId="38275"/>
    <cellStyle name="q_Proj10_Sensitivity_PowerValuation.xls Chart 28_MASTER M&amp;A TRANSACTION DATABASE" xfId="38276"/>
    <cellStyle name="q_Proj10_Sensitivity_PowerValuation.xls Chart 28_Sheet1" xfId="38277"/>
    <cellStyle name="q_Proj10_Sensitivity_Sheet1" xfId="38278"/>
    <cellStyle name="q_Proj10_Sensitivity_THEsumPage (2)" xfId="38279"/>
    <cellStyle name="q_Proj10_Sensitivity_THEsumPage (2)_Comps 2" xfId="38280"/>
    <cellStyle name="q_Proj10_Sensitivity_THEsumPage (2)_MASTER M&amp;A TRANSACTION DATABASE" xfId="38281"/>
    <cellStyle name="q_Proj10_Sensitivity_THEsumPage (2)_Sheet1" xfId="38282"/>
    <cellStyle name="q_Proj10_Sensitivity_Valuation summaries" xfId="38283"/>
    <cellStyle name="q_Proj10_Sensitivity_Valuation summaries_Comps 2" xfId="38284"/>
    <cellStyle name="q_Proj10_Sensitivity_Valuation summaries_MASTER M&amp;A TRANSACTION DATABASE" xfId="38285"/>
    <cellStyle name="q_Proj10_Sensitivity_Valuation summaries_Sheet1" xfId="38286"/>
    <cellStyle name="q_Proj10_Sheet1" xfId="38287"/>
    <cellStyle name="q_Proj10_show-hold" xfId="38288"/>
    <cellStyle name="q_Proj10_show-hold_Comps 2" xfId="38289"/>
    <cellStyle name="q_Proj10_show-hold_Graphic Depiction - NO DEV" xfId="38290"/>
    <cellStyle name="q_Proj10_show-hold_Graphic Depiction - NO DEV_Comps 2" xfId="38291"/>
    <cellStyle name="q_Proj10_show-hold_Graphic Depiction - NO DEV_MASTER M&amp;A TRANSACTION DATABASE" xfId="38292"/>
    <cellStyle name="q_Proj10_show-hold_Graphic Depiction - NO DEV_Sheet1" xfId="38293"/>
    <cellStyle name="q_Proj10_show-hold_MASTER M&amp;A TRANSACTION DATABASE" xfId="38294"/>
    <cellStyle name="q_Proj10_show-hold_Sheet1" xfId="38295"/>
    <cellStyle name="q_Proj10_show-hold_THEsumPage (2)" xfId="38296"/>
    <cellStyle name="q_Proj10_show-hold_THEsumPage (2)_Comps 2" xfId="38297"/>
    <cellStyle name="q_Proj10_show-hold_THEsumPage (2)_MASTER M&amp;A TRANSACTION DATABASE" xfId="38298"/>
    <cellStyle name="q_Proj10_show-hold_THEsumPage (2)_Sheet1" xfId="38299"/>
    <cellStyle name="q_Proj10_show-hold_Valuation Summary Graphics" xfId="38300"/>
    <cellStyle name="q_Proj10_show-hold_Valuation Summary Graphics_Comps 2" xfId="38301"/>
    <cellStyle name="q_Proj10_show-hold_Valuation Summary Graphics_MASTER M&amp;A TRANSACTION DATABASE" xfId="38302"/>
    <cellStyle name="q_Proj10_show-hold_Valuation Summary Graphics_Sheet1" xfId="38303"/>
    <cellStyle name="q_Proj10_THEsumPage (2)" xfId="38304"/>
    <cellStyle name="q_Proj10_Valuation summaries" xfId="38305"/>
    <cellStyle name="q_Proj10_WACC-CableCar" xfId="38306"/>
    <cellStyle name="q_Proj10_WACC-CableCar_THEsumPage (2)" xfId="38307"/>
    <cellStyle name="q_Sensitivity" xfId="38308"/>
    <cellStyle name="q_Sensitivity_Comps 2" xfId="38309"/>
    <cellStyle name="q_Sensitivity_CompSheet" xfId="38310"/>
    <cellStyle name="q_Sensitivity_CompSheet_Comps 2" xfId="38311"/>
    <cellStyle name="q_Sensitivity_CompSheet_MASTER M&amp;A TRANSACTION DATABASE" xfId="38312"/>
    <cellStyle name="q_Sensitivity_CompSheet_Sheet1" xfId="38313"/>
    <cellStyle name="q_Sensitivity_Fairness Opinion Valuation 4-23a.xls Chart 1" xfId="38314"/>
    <cellStyle name="q_Sensitivity_Fairness Opinion Valuation 4-23a.xls Chart 1_Comps 2" xfId="38315"/>
    <cellStyle name="q_Sensitivity_Fairness Opinion Valuation 4-23a.xls Chart 1_MASTER M&amp;A TRANSACTION DATABASE" xfId="38316"/>
    <cellStyle name="q_Sensitivity_Fairness Opinion Valuation 4-23a.xls Chart 1_Sheet1" xfId="38317"/>
    <cellStyle name="q_Sensitivity_MASTER M&amp;A TRANSACTION DATABASE" xfId="38318"/>
    <cellStyle name="q_Sensitivity_PowerValuation.xls Chart 21" xfId="38319"/>
    <cellStyle name="q_Sensitivity_PowerValuation.xls Chart 21_Comps 2" xfId="38320"/>
    <cellStyle name="q_Sensitivity_PowerValuation.xls Chart 21_MASTER M&amp;A TRANSACTION DATABASE" xfId="38321"/>
    <cellStyle name="q_Sensitivity_PowerValuation.xls Chart 21_Sheet1" xfId="38322"/>
    <cellStyle name="q_Sensitivity_PowerValuation.xls Chart 28" xfId="38323"/>
    <cellStyle name="q_Sensitivity_PowerValuation.xls Chart 28_Comps 2" xfId="38324"/>
    <cellStyle name="q_Sensitivity_PowerValuation.xls Chart 28_MASTER M&amp;A TRANSACTION DATABASE" xfId="38325"/>
    <cellStyle name="q_Sensitivity_PowerValuation.xls Chart 28_Sheet1" xfId="38326"/>
    <cellStyle name="q_Sensitivity_Sheet1" xfId="38327"/>
    <cellStyle name="q_Sensitivity_THEsumPage (2)" xfId="38328"/>
    <cellStyle name="q_Sensitivity_THEsumPage (2)_Comps 2" xfId="38329"/>
    <cellStyle name="q_Sensitivity_THEsumPage (2)_MASTER M&amp;A TRANSACTION DATABASE" xfId="38330"/>
    <cellStyle name="q_Sensitivity_THEsumPage (2)_Sheet1" xfId="38331"/>
    <cellStyle name="q_Sensitivity_Valuation summaries" xfId="38332"/>
    <cellStyle name="q_Sensitivity_Valuation summaries_Comps 2" xfId="38333"/>
    <cellStyle name="q_Sensitivity_Valuation summaries_MASTER M&amp;A TRANSACTION DATABASE" xfId="38334"/>
    <cellStyle name="q_Sensitivity_Valuation summaries_Sheet1" xfId="38335"/>
    <cellStyle name="q_Sheet1" xfId="38336"/>
    <cellStyle name="q_show-hold" xfId="38337"/>
    <cellStyle name="q_show-hold_Comps 2" xfId="38338"/>
    <cellStyle name="q_show-hold_CompSheet" xfId="38339"/>
    <cellStyle name="q_show-hold_CompSheet_Comps 2" xfId="38340"/>
    <cellStyle name="q_show-hold_CompSheet_MASTER M&amp;A TRANSACTION DATABASE" xfId="38341"/>
    <cellStyle name="q_show-hold_CompSheet_Sheet1" xfId="38342"/>
    <cellStyle name="q_show-hold_Fairness Opinion Valuation 4-23a.xls Chart 1" xfId="38343"/>
    <cellStyle name="q_show-hold_Fairness Opinion Valuation 4-23a.xls Chart 1_Comps 2" xfId="38344"/>
    <cellStyle name="q_show-hold_Fairness Opinion Valuation 4-23a.xls Chart 1_MASTER M&amp;A TRANSACTION DATABASE" xfId="38345"/>
    <cellStyle name="q_show-hold_Fairness Opinion Valuation 4-23a.xls Chart 1_Sheet1" xfId="38346"/>
    <cellStyle name="q_show-hold_MASTER M&amp;A TRANSACTION DATABASE" xfId="38347"/>
    <cellStyle name="q_show-hold_PowerValuation.xls Chart 21" xfId="38348"/>
    <cellStyle name="q_show-hold_PowerValuation.xls Chart 21_Comps 2" xfId="38349"/>
    <cellStyle name="q_show-hold_PowerValuation.xls Chart 21_MASTER M&amp;A TRANSACTION DATABASE" xfId="38350"/>
    <cellStyle name="q_show-hold_PowerValuation.xls Chart 21_Sheet1" xfId="38351"/>
    <cellStyle name="q_show-hold_PowerValuation.xls Chart 28" xfId="38352"/>
    <cellStyle name="q_show-hold_PowerValuation.xls Chart 28_Comps 2" xfId="38353"/>
    <cellStyle name="q_show-hold_PowerValuation.xls Chart 28_MASTER M&amp;A TRANSACTION DATABASE" xfId="38354"/>
    <cellStyle name="q_show-hold_PowerValuation.xls Chart 28_Sheet1" xfId="38355"/>
    <cellStyle name="q_show-hold_Sheet1" xfId="38356"/>
    <cellStyle name="q_show-hold_THEsumPage (2)" xfId="38357"/>
    <cellStyle name="q_show-hold_THEsumPage (2)_Comps 2" xfId="38358"/>
    <cellStyle name="q_show-hold_THEsumPage (2)_MASTER M&amp;A TRANSACTION DATABASE" xfId="38359"/>
    <cellStyle name="q_show-hold_THEsumPage (2)_Sheet1" xfId="38360"/>
    <cellStyle name="q_show-hold_Valuation summaries" xfId="38361"/>
    <cellStyle name="q_show-hold_Valuation summaries_Comps 2" xfId="38362"/>
    <cellStyle name="q_show-hold_Valuation summaries_MASTER M&amp;A TRANSACTION DATABASE" xfId="38363"/>
    <cellStyle name="q_show-hold_Valuation summaries_Sheet1" xfId="38364"/>
    <cellStyle name="q_THEsumPage (2)" xfId="38365"/>
    <cellStyle name="q_Valuation summaries" xfId="38366"/>
    <cellStyle name="q_WACC-CableCar" xfId="38367"/>
    <cellStyle name="q_WACC-CableCar_THEsumPage (2)" xfId="38368"/>
    <cellStyle name="QEPS-h" xfId="38369"/>
    <cellStyle name="QEPS-H1" xfId="38370"/>
    <cellStyle name="qRange" xfId="38371"/>
    <cellStyle name="r" xfId="38372"/>
    <cellStyle name="r 2" xfId="38373"/>
    <cellStyle name="r_020800Comps" xfId="38374"/>
    <cellStyle name="r_020800Comps_Cogent Model 4" xfId="38375"/>
    <cellStyle name="r_020800Comps_Comps 2" xfId="38376"/>
    <cellStyle name="r_020800Comps_CSC Model 2" xfId="38377"/>
    <cellStyle name="r_020800Comps_MASTER M&amp;A TRANSACTION DATABASE" xfId="38378"/>
    <cellStyle name="r_020800Comps_Sheet1" xfId="38379"/>
    <cellStyle name="r_AccentCare - HHP  Model_v26" xfId="38380"/>
    <cellStyle name="r_Accretion Dilution 2" xfId="38381"/>
    <cellStyle name="r_Accretion Dilution 2_Comps 2" xfId="38382"/>
    <cellStyle name="r_Accretion Dilution 2_MASTER M&amp;A TRANSACTION DATABASE" xfId="38383"/>
    <cellStyle name="r_Accretion Dilution 2_Sheet1" xfId="38384"/>
    <cellStyle name="r_Alere Valuation 11.03.06" xfId="38385"/>
    <cellStyle name="r_All Services Deals" xfId="38386"/>
    <cellStyle name="r_b" xfId="38387"/>
    <cellStyle name="r_Backup 1.31.07" xfId="38388"/>
    <cellStyle name="r_Backup 1.31.07_Cogent Model 4" xfId="38389"/>
    <cellStyle name="r_Backup 1.31.07_CSC Model 2" xfId="38390"/>
    <cellStyle name="r_Balance" xfId="38391"/>
    <cellStyle name="r_Balance_Cogent Model 4" xfId="38392"/>
    <cellStyle name="r_Balance_CSC Model 2" xfId="38393"/>
    <cellStyle name="r_BCF Model 2002.12.09 v.11" xfId="38394"/>
    <cellStyle name="r_BCF Model 2002.12.09 v.11_Cogent Model 4" xfId="38395"/>
    <cellStyle name="r_BCF Model 2002.12.09 v.11_Comps 2" xfId="38396"/>
    <cellStyle name="r_BCF Model 2002.12.09 v.11_CSC Model 2" xfId="38397"/>
    <cellStyle name="r_BCF Model 2002.12.09 v.11_MASTER M&amp;A TRANSACTION DATABASE" xfId="38398"/>
    <cellStyle name="r_BCF Model 2002.12.09 v.11_Sheet1" xfId="38399"/>
    <cellStyle name="r_BIRDIE model 06.19.07_v20a" xfId="38400"/>
    <cellStyle name="r_Book1" xfId="38401"/>
    <cellStyle name="r_Book1_Cogent Model 4" xfId="38402"/>
    <cellStyle name="r_Book1_Comps 2" xfId="38403"/>
    <cellStyle name="r_Book1_CSC Model 2" xfId="38404"/>
    <cellStyle name="r_Book1_MASTER M&amp;A TRANSACTION DATABASE" xfId="38405"/>
    <cellStyle name="r_Book1_Sheet1" xfId="38406"/>
    <cellStyle name="r_Cadent Model 10" xfId="38407"/>
    <cellStyle name="r_Cadent Model 10_Cogent Model 4" xfId="38408"/>
    <cellStyle name="r_Cadent Model 10_CSC Model 2" xfId="38409"/>
    <cellStyle name="r_Cadent Public Trading Comps" xfId="38410"/>
    <cellStyle name="r_Cadent Public Trading Comps_Cogent Model 4" xfId="38411"/>
    <cellStyle name="r_Cadent Public Trading Comps_CSC Model 2" xfId="38412"/>
    <cellStyle name="r_Cadent Trading Comps" xfId="38413"/>
    <cellStyle name="r_Cadent Trading Comps_Cogent Model 4" xfId="38414"/>
    <cellStyle name="r_Cadent Trading Comps_CSC Model 2" xfId="38415"/>
    <cellStyle name="r_Cap Table" xfId="38416"/>
    <cellStyle name="r_Capitalization" xfId="38417"/>
    <cellStyle name="r_Capitalization_Cogent Model 4" xfId="38418"/>
    <cellStyle name="r_Capitalization_CSC Model 2" xfId="38419"/>
    <cellStyle name="r_CDIC Valuation Matrix" xfId="38420"/>
    <cellStyle name="r_CDIC Valuation Matrix_Cogent Model 4" xfId="38421"/>
    <cellStyle name="r_CDIC Valuation Matrix_Comps 2" xfId="38422"/>
    <cellStyle name="r_CDIC Valuation Matrix_CSC Model 2" xfId="38423"/>
    <cellStyle name="r_CDIC Valuation Matrix_MASTER M&amp;A TRANSACTION DATABASE" xfId="38424"/>
    <cellStyle name="r_CDIC Valuation Matrix_Sheet1" xfId="38425"/>
    <cellStyle name="r_CEDAR-HICKORY MODEL_v21" xfId="38426"/>
    <cellStyle name="r_CEDAR-HICKORY MODEL_v21_Cogent Model 4" xfId="38427"/>
    <cellStyle name="r_CEDAR-HICKORY MODEL_v21_Comps 2" xfId="38428"/>
    <cellStyle name="r_CEDAR-HICKORY MODEL_v21_CSC Model 2" xfId="38429"/>
    <cellStyle name="r_CEDAR-HICKORY MODEL_v21_MASTER M&amp;A TRANSACTION DATABASE" xfId="38430"/>
    <cellStyle name="r_CEDAR-HICKORY MODEL_v21_Sheet1" xfId="38431"/>
    <cellStyle name="r_Chariot_Model_Update16" xfId="38432"/>
    <cellStyle name="r_Chariot_Model_Update16_Cogent Model 4" xfId="38433"/>
    <cellStyle name="r_Chariot_Model_Update16_Comps 2" xfId="38434"/>
    <cellStyle name="r_Chariot_Model_Update16_CSC Model 2" xfId="38435"/>
    <cellStyle name="r_Chariot_Model_Update16_MASTER M&amp;A TRANSACTION DATABASE" xfId="38436"/>
    <cellStyle name="r_Chariot_Model_Update16_Sheet1" xfId="38437"/>
    <cellStyle name="r_Cogent Model 4" xfId="38438"/>
    <cellStyle name="r_Comps 2" xfId="38439"/>
    <cellStyle name="r_CSC Model 2" xfId="38440"/>
    <cellStyle name="r_Depreciation Capex Schedule1" xfId="38441"/>
    <cellStyle name="r_Depreciation Capex Schedule1_Cogent Model 4" xfId="38442"/>
    <cellStyle name="r_Depreciation Capex Schedule1_Comps 2" xfId="38443"/>
    <cellStyle name="r_Depreciation Capex Schedule1_CSC Model 2" xfId="38444"/>
    <cellStyle name="r_Depreciation Capex Schedule1_MASTER M&amp;A TRANSACTION DATABASE" xfId="38445"/>
    <cellStyle name="r_Depreciation Capex Schedule1_Sheet1" xfId="38446"/>
    <cellStyle name="r_DIRIGO Financials 00" xfId="38447"/>
    <cellStyle name="r_DIRIGO Financials 00_Cogent Model 4" xfId="38448"/>
    <cellStyle name="r_DIRIGO Financials 00_CSC Model 2" xfId="38449"/>
    <cellStyle name="r_Dirigo Model 07" xfId="38450"/>
    <cellStyle name="r_Dirigo Model 07_Cogent Model 4" xfId="38451"/>
    <cellStyle name="r_Dirigo Model 07_CSC Model 2" xfId="38452"/>
    <cellStyle name="r_Disease Management M&amp;A" xfId="38453"/>
    <cellStyle name="r_Fairness Opinion Financials" xfId="38454"/>
    <cellStyle name="r_Fairness Opinion Financials_Cogent Model 4" xfId="38455"/>
    <cellStyle name="r_Fairness Opinion Financials_Comps 2" xfId="38456"/>
    <cellStyle name="r_Fairness Opinion Financials_CSC Model 2" xfId="38457"/>
    <cellStyle name="r_Fairness Opinion Financials_MASTER M&amp;A TRANSACTION DATABASE" xfId="38458"/>
    <cellStyle name="r_Fairness Opinion Financials_Sheet1" xfId="38459"/>
    <cellStyle name="r_Food Comps 2003.06.04v.126" xfId="38460"/>
    <cellStyle name="r_Food Comps 2003.06.04v.126_Cogent Model 4" xfId="38461"/>
    <cellStyle name="r_Food Comps 2003.06.04v.126_Comps 2" xfId="38462"/>
    <cellStyle name="r_Food Comps 2003.06.04v.126_CSC Model 2" xfId="38463"/>
    <cellStyle name="r_Food Comps 2003.06.04v.126_MASTER M&amp;A TRANSACTION DATABASE" xfId="38464"/>
    <cellStyle name="r_Food Comps 2003.06.04v.126_Sheet1" xfId="38465"/>
    <cellStyle name="r_HCIT" xfId="38466"/>
    <cellStyle name="r_Home Health - Hospice Comps" xfId="38467"/>
    <cellStyle name="r_Home Health - Hospice Comps_Cogent Model 4" xfId="38468"/>
    <cellStyle name="r_Home Health - Hospice Comps_CSC Model 2" xfId="38469"/>
    <cellStyle name="r_Home Health &amp; Hospice Trading Comps (2)" xfId="38470"/>
    <cellStyle name="r_Home Health &amp; Hospice Trading Comps (2)_Cogent Model 4" xfId="38471"/>
    <cellStyle name="r_Home Health &amp; Hospice Trading Comps (2)_CSC Model 2" xfId="38472"/>
    <cellStyle name="r_IBC - LBO Model v.47.xls Chart 1" xfId="38473"/>
    <cellStyle name="r_IBC - LBO Model v.47.xls Chart 1_Cogent Model 4" xfId="38474"/>
    <cellStyle name="r_IBC - LBO Model v.47.xls Chart 1_Comps 2" xfId="38475"/>
    <cellStyle name="r_IBC - LBO Model v.47.xls Chart 1_CSC Model 2" xfId="38476"/>
    <cellStyle name="r_IBC - LBO Model v.47.xls Chart 1_MASTER M&amp;A TRANSACTION DATABASE" xfId="38477"/>
    <cellStyle name="r_IBC - LBO Model v.47.xls Chart 1_Sheet1" xfId="38478"/>
    <cellStyle name="r_IRONWOOD Valuation  Financials_v7" xfId="38479"/>
    <cellStyle name="r_IRONWOOD Valuation  Financials_v7_Cogent Model 4" xfId="38480"/>
    <cellStyle name="r_IRONWOOD Valuation  Financials_v7_Comps 2" xfId="38481"/>
    <cellStyle name="r_IRONWOOD Valuation  Financials_v7_CSC Model 2" xfId="38482"/>
    <cellStyle name="r_IRONWOOD Valuation  Financials_v7_MASTER M&amp;A TRANSACTION DATABASE" xfId="38483"/>
    <cellStyle name="r_IRONWOOD Valuation  Financials_v7_Sheet1" xfId="38484"/>
    <cellStyle name="r_LBO Model 2" xfId="38485"/>
    <cellStyle name="r_LBO Model 2_Cogent Model 4" xfId="38486"/>
    <cellStyle name="r_LBO Model 2_Comps 2" xfId="38487"/>
    <cellStyle name="r_LBO Model 2_CSC Model 2" xfId="38488"/>
    <cellStyle name="r_LBO Model 2_MASTER M&amp;A TRANSACTION DATABASE" xfId="38489"/>
    <cellStyle name="r_LBO Model 2_Sheet1" xfId="38490"/>
    <cellStyle name="r_Lifelink CCRC Valuation_v0" xfId="38491"/>
    <cellStyle name="r_Lifelink CCRC Valuation_v0_Cogent Model 4" xfId="38492"/>
    <cellStyle name="r_Lifelink CCRC Valuation_v0_CSC Model 2" xfId="38493"/>
    <cellStyle name="r_Lifelink CCRC Valuation_v1 (Consolidated)" xfId="38494"/>
    <cellStyle name="r_Lifelink CCRC Valuation_v1 (Consolidated)_Cogent Model 4" xfId="38495"/>
    <cellStyle name="r_Lifelink CCRC Valuation_v1 (Consolidated)_CSC Model 2" xfId="38496"/>
    <cellStyle name="r_LNCE - LBO Model 2003.01.24 v.19" xfId="38497"/>
    <cellStyle name="r_LNCE - LBO Model 2003.01.24 v.19_Cogent Model 4" xfId="38498"/>
    <cellStyle name="r_LNCE - LBO Model 2003.01.24 v.19_Comps 2" xfId="38499"/>
    <cellStyle name="r_LNCE - LBO Model 2003.01.24 v.19_CSC Model 2" xfId="38500"/>
    <cellStyle name="r_LNCE - LBO Model 2003.01.24 v.19_MASTER M&amp;A TRANSACTION DATABASE" xfId="38501"/>
    <cellStyle name="r_LNCE - LBO Model 2003.01.24 v.19_Sheet1" xfId="38502"/>
    <cellStyle name="r_LNCE - Model 2003.06.21 v.02" xfId="38503"/>
    <cellStyle name="r_LNCE - Model 2003.06.21 v.02_Cogent Model 4" xfId="38504"/>
    <cellStyle name="r_LNCE - Model 2003.06.21 v.02_Comps 2" xfId="38505"/>
    <cellStyle name="r_LNCE - Model 2003.06.21 v.02_CSC Model 2" xfId="38506"/>
    <cellStyle name="r_LNCE - Model 2003.06.21 v.02_MASTER M&amp;A TRANSACTION DATABASE" xfId="38507"/>
    <cellStyle name="r_LNCE - Model 2003.06.21 v.02_Sheet1" xfId="38508"/>
    <cellStyle name="r_Lowe's Debt &amp; Lyons" xfId="38509"/>
    <cellStyle name="r_Lowe's Debt &amp; Lyons_Cogent Model 4" xfId="38510"/>
    <cellStyle name="r_Lowe's Debt &amp; Lyons_CSC Model 2" xfId="38511"/>
    <cellStyle name="r_M&amp;A 4" xfId="38512"/>
    <cellStyle name="r_M&amp;A 4_All Services Deals" xfId="38513"/>
    <cellStyle name="r_M&amp;A 4_b" xfId="38514"/>
    <cellStyle name="r_M&amp;A 4_Cogent Model 4" xfId="38515"/>
    <cellStyle name="r_M&amp;A 4_Comps 2" xfId="38516"/>
    <cellStyle name="r_M&amp;A 4_CSC Model 2" xfId="38517"/>
    <cellStyle name="r_M&amp;A 4_MASTER M&amp;A TRANSACTION DATABASE" xfId="38518"/>
    <cellStyle name="r_M&amp;A 4_Model 10 11.14.07" xfId="38519"/>
    <cellStyle name="r_M&amp;A 4_RAM Model v20" xfId="38520"/>
    <cellStyle name="r_M&amp;A 4_Sheet1" xfId="38521"/>
    <cellStyle name="r_M&amp;A 4_WC Trans" xfId="38522"/>
    <cellStyle name="r_M&amp;A Comps" xfId="38523"/>
    <cellStyle name="r_M&amp;A Comps " xfId="38524"/>
    <cellStyle name="r_M&amp;A Comps _Cogent Model 4" xfId="38525"/>
    <cellStyle name="r_M&amp;A Comps _CSC Model 2" xfId="38526"/>
    <cellStyle name="r_M&amp;A Comps_Cogent Model 4" xfId="38527"/>
    <cellStyle name="r_M&amp;A Comps_Comps 2" xfId="38528"/>
    <cellStyle name="r_M&amp;A Comps_CSC Model 2" xfId="38529"/>
    <cellStyle name="r_M&amp;A Comps_MASTER M&amp;A TRANSACTION DATABASE" xfId="38530"/>
    <cellStyle name="r_M&amp;A Comps_Sheet1" xfId="38531"/>
    <cellStyle name="r_M&amp;A HEALTHCARE SERVICES" xfId="38532"/>
    <cellStyle name="r_M&amp;A HEALTHCARE SERVICES_Cogent Model 4" xfId="38533"/>
    <cellStyle name="r_M&amp;A HEALTHCARE SERVICES_CSC Model 2" xfId="38534"/>
    <cellStyle name="r_MASTER M&amp;A TRANSACTION DATABASE" xfId="38535"/>
    <cellStyle name="r_Model 10 11.14.07" xfId="38536"/>
    <cellStyle name="r_Model 8.30.06" xfId="38537"/>
    <cellStyle name="r_Model v07" xfId="38538"/>
    <cellStyle name="r_Model v07_Cogent Model 4" xfId="38539"/>
    <cellStyle name="r_Model v07_CSC Model 2" xfId="38540"/>
    <cellStyle name="r_NHRX Valuation Model V4" xfId="38541"/>
    <cellStyle name="r_NHRX Valuation Model V4_Cogent Model 4" xfId="38542"/>
    <cellStyle name="r_NHRX Valuation Model V4_CSC Model 2" xfId="38543"/>
    <cellStyle name="r_Observations" xfId="38544"/>
    <cellStyle name="r_Paragon-Diamond Model 4" xfId="38545"/>
    <cellStyle name="r_Paragon-Diamond Model 4_Cogent Model 4" xfId="38546"/>
    <cellStyle name="r_Paragon-Diamond Model 4_Comps 2" xfId="38547"/>
    <cellStyle name="r_Paragon-Diamond Model 4_CSC Model 2" xfId="38548"/>
    <cellStyle name="r_Paragon-Diamond Model 4_MASTER M&amp;A TRANSACTION DATABASE" xfId="38549"/>
    <cellStyle name="r_Paragon-Diamond Model 4_Sheet1" xfId="38550"/>
    <cellStyle name="r_pldt" xfId="38551"/>
    <cellStyle name="r_pldt_Cogent Model 4" xfId="38552"/>
    <cellStyle name="r_pldt_Comps 2" xfId="38553"/>
    <cellStyle name="r_pldt_CSC Model 2" xfId="38554"/>
    <cellStyle name="r_pldt_MASTER M&amp;A TRANSACTION DATABASE" xfId="38555"/>
    <cellStyle name="r_pldt_Sheet1" xfId="38556"/>
    <cellStyle name="r_Qwest Wireless Financials" xfId="38557"/>
    <cellStyle name="r_Qwest Wireless Financials_Cogent Model 4" xfId="38558"/>
    <cellStyle name="r_Qwest Wireless Financials_Comps 2" xfId="38559"/>
    <cellStyle name="r_Qwest Wireless Financials_CSC Model 2" xfId="38560"/>
    <cellStyle name="r_Qwest Wireless Financials_MASTER M&amp;A TRANSACTION DATABASE" xfId="38561"/>
    <cellStyle name="r_Qwest Wireless Financials_Sheet1" xfId="38562"/>
    <cellStyle name="r_RAM Model v20" xfId="38563"/>
    <cellStyle name="r_Reformattted Trading Compsv2" xfId="38564"/>
    <cellStyle name="r_Reformattted Trading Compsv2_Cogent Model 4" xfId="38565"/>
    <cellStyle name="r_Reformattted Trading Compsv2_Comps 2" xfId="38566"/>
    <cellStyle name="r_Reformattted Trading Compsv2_CSC Model 2" xfId="38567"/>
    <cellStyle name="r_Reformattted Trading Compsv2_MASTER M&amp;A TRANSACTION DATABASE" xfId="38568"/>
    <cellStyle name="r_Reformattted Trading Compsv2_Sheet1" xfId="38569"/>
    <cellStyle name="r_Segmented Trading Comps" xfId="38570"/>
    <cellStyle name="r_Segmented Trading Comps_Cogent Model 4" xfId="38571"/>
    <cellStyle name="r_Segmented Trading Comps_CSC Model 2" xfId="38572"/>
    <cellStyle name="r_Senior Care Services Trading Comps" xfId="38573"/>
    <cellStyle name="r_Senior Care Services Trading Comps_Cogent Model 4" xfId="38574"/>
    <cellStyle name="r_Senior Care Services Trading Comps_CSC Model 2" xfId="38575"/>
    <cellStyle name="r_Sheet1" xfId="38576"/>
    <cellStyle name="r_Summary Football Field" xfId="38577"/>
    <cellStyle name="r_Summary Football Field_Cogent Model 4" xfId="38578"/>
    <cellStyle name="r_Summary Football Field_Comps 2" xfId="38579"/>
    <cellStyle name="r_Summary Football Field_CSC Model 2" xfId="38580"/>
    <cellStyle name="r_Summary Football Field_MASTER M&amp;A TRANSACTION DATABASE" xfId="38581"/>
    <cellStyle name="r_Summary Football Field_Sheet1" xfId="38582"/>
    <cellStyle name="r_Trading Comps" xfId="38583"/>
    <cellStyle name="r_Trading Comps with WACC" xfId="38584"/>
    <cellStyle name="r_Trading Comps_1" xfId="38585"/>
    <cellStyle name="r_Trading Comps_1_Cogent Model 4" xfId="38586"/>
    <cellStyle name="r_Trading Comps_1_CSC Model 2" xfId="38587"/>
    <cellStyle name="r_Trading Comps_Cogent Model 4" xfId="38588"/>
    <cellStyle name="r_Trading Comps_Comps 2" xfId="38589"/>
    <cellStyle name="r_Trading Comps_CSC Model 2" xfId="38590"/>
    <cellStyle name="r_Trading Comps_MASTER M&amp;A TRANSACTION DATABASE" xfId="38591"/>
    <cellStyle name="r_Trading Comps_Sheet1" xfId="38592"/>
    <cellStyle name="r_TVHP Model_11.09.05 (12% Tax rate)" xfId="38593"/>
    <cellStyle name="r_TVHP Model_11.09.05 (12% Tax rate)_Cogent Model 4" xfId="38594"/>
    <cellStyle name="r_TVHP Model_11.09.05 (12% Tax rate)_Comps 2" xfId="38595"/>
    <cellStyle name="r_TVHP Model_11.09.05 (12% Tax rate)_CSC Model 2" xfId="38596"/>
    <cellStyle name="r_TVHP Model_11.09.05 (12% Tax rate)_MASTER M&amp;A TRANSACTION DATABASE" xfId="38597"/>
    <cellStyle name="r_TVHP Model_11.09.05 (12% Tax rate)_Sheet1" xfId="38598"/>
    <cellStyle name="r_TVHP Valuation_12.06.05" xfId="38599"/>
    <cellStyle name="r_TVHP Valuation_12.06.05_Cogent Model 4" xfId="38600"/>
    <cellStyle name="r_TVHP Valuation_12.06.05_CSC Model 2" xfId="38601"/>
    <cellStyle name="r_USA Merger Model Feb 01 - v3" xfId="38602"/>
    <cellStyle name="r_USA Merger Model Feb 01 - v3_All Services Deals" xfId="38603"/>
    <cellStyle name="r_USA Merger Model Feb 01 - v3_b" xfId="38604"/>
    <cellStyle name="r_USA Merger Model Feb 01 - v3_Cogent Model 4" xfId="38605"/>
    <cellStyle name="r_USA Merger Model Feb 01 - v3_Comps 2" xfId="38606"/>
    <cellStyle name="r_USA Merger Model Feb 01 - v3_CSC Model 2" xfId="38607"/>
    <cellStyle name="r_USA Merger Model Feb 01 - v3_MASTER M&amp;A TRANSACTION DATABASE" xfId="38608"/>
    <cellStyle name="r_USA Merger Model Feb 01 - v3_Model 10 11.14.07" xfId="38609"/>
    <cellStyle name="r_USA Merger Model Feb 01 - v3_RAM Model v20" xfId="38610"/>
    <cellStyle name="r_USA Merger Model Feb 01 - v3_Sheet1" xfId="38611"/>
    <cellStyle name="r_USA Merger Model Feb 01 - v3_WC Trans" xfId="38612"/>
    <cellStyle name="r_Valuation 02" xfId="38613"/>
    <cellStyle name="r_Valuation 02_Cogent Model 4" xfId="38614"/>
    <cellStyle name="r_Valuation 02_Comps 2" xfId="38615"/>
    <cellStyle name="r_Valuation 02_CSC Model 2" xfId="38616"/>
    <cellStyle name="r_Valuation 02_MASTER M&amp;A TRANSACTION DATABASE" xfId="38617"/>
    <cellStyle name="r_Valuation 02_Sheet1" xfId="38618"/>
    <cellStyle name="r_Vanguard Capital M Model (2)" xfId="38619"/>
    <cellStyle name="r_Vanguard Capital M Model (2)_Cogent Model 4" xfId="38620"/>
    <cellStyle name="r_Vanguard Capital M Model (2)_Comps 2" xfId="38621"/>
    <cellStyle name="r_Vanguard Capital M Model (2)_CSC Model 2" xfId="38622"/>
    <cellStyle name="r_Vanguard Capital M Model (2)_MASTER M&amp;A TRANSACTION DATABASE" xfId="38623"/>
    <cellStyle name="r_Vanguard Capital M Model (2)_Sheet1" xfId="38624"/>
    <cellStyle name="r_WACC" xfId="38625"/>
    <cellStyle name="r_WC Trans" xfId="38626"/>
    <cellStyle name="range" xfId="38627"/>
    <cellStyle name="red" xfId="38628"/>
    <cellStyle name="Red 2" xfId="38629"/>
    <cellStyle name="red 2 2" xfId="38630"/>
    <cellStyle name="Red 3" xfId="38631"/>
    <cellStyle name="Red font" xfId="38632"/>
    <cellStyle name="Red font 2" xfId="38633"/>
    <cellStyle name="Red font_Observations" xfId="38634"/>
    <cellStyle name="Red_Observations" xfId="38635"/>
    <cellStyle name="redl" xfId="38636"/>
    <cellStyle name="redlet" xfId="38637"/>
    <cellStyle name="redr" xfId="38638"/>
    <cellStyle name="redr 2" xfId="38639"/>
    <cellStyle name="redr 2 2" xfId="38640"/>
    <cellStyle name="redr 3" xfId="38641"/>
    <cellStyle name="redshade" xfId="38642"/>
    <cellStyle name="redshade 2" xfId="38643"/>
    <cellStyle name="redshade 2 2" xfId="38644"/>
    <cellStyle name="redshade 3" xfId="38645"/>
    <cellStyle name="regstoresfromspecstores" xfId="38646"/>
    <cellStyle name="regstoresfromspecstores 2" xfId="38647"/>
    <cellStyle name="regstoresfromspecstores 3" xfId="38648"/>
    <cellStyle name="regstoresfromspecstores_Observations" xfId="38649"/>
    <cellStyle name="ReportShaded" xfId="38650"/>
    <cellStyle name="ReportShaded 2" xfId="38651"/>
    <cellStyle name="ReportShaded 3" xfId="38652"/>
    <cellStyle name="ReportShaded 4" xfId="38653"/>
    <cellStyle name="ReportShaded_Observations" xfId="38654"/>
    <cellStyle name="ReportTitleRows" xfId="38655"/>
    <cellStyle name="ReportTitleRows 2" xfId="38656"/>
    <cellStyle name="ReportTitleRows 3" xfId="38657"/>
    <cellStyle name="ReportTitleRows_Observations" xfId="38658"/>
    <cellStyle name="RevList" xfId="21"/>
    <cellStyle name="revstyle" xfId="38659"/>
    <cellStyle name="revstyle 2" xfId="38660"/>
    <cellStyle name="revstyle 3" xfId="38661"/>
    <cellStyle name="revstyle_Observations" xfId="38662"/>
    <cellStyle name="Right" xfId="38663"/>
    <cellStyle name="Right 2" xfId="38664"/>
    <cellStyle name="Right 2 2" xfId="38665"/>
    <cellStyle name="Right 3" xfId="38666"/>
    <cellStyle name="s" xfId="38667"/>
    <cellStyle name="s 2" xfId="38668"/>
    <cellStyle name="s 3" xfId="38669"/>
    <cellStyle name="s_Bi weekly rollforward 11 29 08 w DV updates" xfId="38670"/>
    <cellStyle name="s_Bi weekly rollforward 11 29 08 w DV updates 2" xfId="38671"/>
    <cellStyle name="s_Bi weekly rollforward 11 29 08 w DV updates 2_Observations" xfId="38672"/>
    <cellStyle name="s_Bi weekly rollforward 11 29 08 w DV updates 3" xfId="38673"/>
    <cellStyle name="s_Bi weekly rollforward 11 29 08 w DV updates 3_Observations" xfId="38674"/>
    <cellStyle name="s_Bi weekly rollforward 11 29 08 w DV updates_Observations" xfId="38675"/>
    <cellStyle name="s_Bi weekly rollforward 11 29 08 w DV updates_Report 3" xfId="38676"/>
    <cellStyle name="s_Bi weekly rollforward 11 29 08 w DV updates_Report 3_Observations" xfId="38677"/>
    <cellStyle name="s_Bi weekly rollforward 11 29 08 w DV updates_Sheet2" xfId="38678"/>
    <cellStyle name="s_Bi weekly rollforward 11 29 08 w DV updates_Sheet2_Observations" xfId="38679"/>
    <cellStyle name="s_Bi weekly rollforward 11 29 08 w DV updates_Sheet3" xfId="38680"/>
    <cellStyle name="s_Bi weekly rollforward 11 29 08 w DV updates_Sheet3_Observations" xfId="38681"/>
    <cellStyle name="s_Bi weekly rollforward 12-13-07" xfId="38682"/>
    <cellStyle name="s_Bi weekly rollforward 12-13-07 2" xfId="38683"/>
    <cellStyle name="s_Bi weekly rollforward 12-13-07 2_Observations" xfId="38684"/>
    <cellStyle name="s_Bi weekly rollforward 12-13-07 3" xfId="38685"/>
    <cellStyle name="s_Bi weekly rollforward 12-13-07 3_Observations" xfId="38686"/>
    <cellStyle name="s_Bi weekly rollforward 12-13-07_Observations" xfId="38687"/>
    <cellStyle name="s_Bi weekly rollforward 12-13-07_Report 3" xfId="38688"/>
    <cellStyle name="s_Bi weekly rollforward 12-13-07_Report 3_Observations" xfId="38689"/>
    <cellStyle name="s_Bi weekly rollforward 12-13-07_Sheet2" xfId="38690"/>
    <cellStyle name="s_Bi weekly rollforward 12-13-07_Sheet2_Observations" xfId="38691"/>
    <cellStyle name="s_Bi weekly rollforward 12-13-07_Sheet3" xfId="38692"/>
    <cellStyle name="s_Bi weekly rollforward 12-13-07_Sheet3_Observations" xfId="38693"/>
    <cellStyle name="s_Bi weekly rollforward 1-24-08" xfId="38694"/>
    <cellStyle name="s_Bi weekly rollforward 1-24-08 2" xfId="38695"/>
    <cellStyle name="s_Bi weekly rollforward 1-24-08 2_Observations" xfId="38696"/>
    <cellStyle name="s_Bi weekly rollforward 1-24-08 3" xfId="38697"/>
    <cellStyle name="s_Bi weekly rollforward 1-24-08 3_Observations" xfId="38698"/>
    <cellStyle name="s_Bi weekly rollforward 1-24-08_Observations" xfId="38699"/>
    <cellStyle name="s_Bi weekly rollforward 1-24-08_Report 3" xfId="38700"/>
    <cellStyle name="s_Bi weekly rollforward 1-24-08_Report 3_Observations" xfId="38701"/>
    <cellStyle name="s_Bi weekly rollforward 1-24-08_Sheet2" xfId="38702"/>
    <cellStyle name="s_Bi weekly rollforward 1-24-08_Sheet2_Observations" xfId="38703"/>
    <cellStyle name="s_Bi weekly rollforward 1-24-08_Sheet3" xfId="38704"/>
    <cellStyle name="s_Bi weekly rollforward 1-24-08_Sheet3_Observations" xfId="38705"/>
    <cellStyle name="s_Bi weekly rollforward 1-9-08" xfId="38706"/>
    <cellStyle name="s_Bi weekly rollforward 1-9-08 2" xfId="38707"/>
    <cellStyle name="s_Bi weekly rollforward 1-9-08 2_Observations" xfId="38708"/>
    <cellStyle name="s_Bi weekly rollforward 1-9-08 3" xfId="38709"/>
    <cellStyle name="s_Bi weekly rollforward 1-9-08 3_Observations" xfId="38710"/>
    <cellStyle name="s_Bi weekly rollforward 1-9-08_Observations" xfId="38711"/>
    <cellStyle name="s_Bi weekly rollforward 1-9-08_Report 3" xfId="38712"/>
    <cellStyle name="s_Bi weekly rollforward 1-9-08_Report 3_Observations" xfId="38713"/>
    <cellStyle name="s_Bi weekly rollforward 1-9-08_Sheet2" xfId="38714"/>
    <cellStyle name="s_Bi weekly rollforward 1-9-08_Sheet2_Observations" xfId="38715"/>
    <cellStyle name="s_Bi weekly rollforward 1-9-08_Sheet3" xfId="38716"/>
    <cellStyle name="s_Bi weekly rollforward 1-9-08_Sheet3_Observations" xfId="38717"/>
    <cellStyle name="s_Observations" xfId="38718"/>
    <cellStyle name="s_OptumHealth ACR Targets_110607v2" xfId="38719"/>
    <cellStyle name="s_OptumHealth ACR Targets_110607v2 2" xfId="38720"/>
    <cellStyle name="s_OptumHealth ACR Targets_110607v2 2_Observations" xfId="38721"/>
    <cellStyle name="s_OptumHealth ACR Targets_110607v2 3" xfId="38722"/>
    <cellStyle name="s_OptumHealth ACR Targets_110607v2 3_Observations" xfId="38723"/>
    <cellStyle name="s_OptumHealth ACR Targets_110607v2_Observations" xfId="38724"/>
    <cellStyle name="s_OptumHealth ACR Targets_110607v2_Report 3" xfId="38725"/>
    <cellStyle name="s_OptumHealth ACR Targets_110607v2_Report 3_Observations" xfId="38726"/>
    <cellStyle name="s_OptumHealth ACR Targets_110607v2_Sheet2" xfId="38727"/>
    <cellStyle name="s_OptumHealth ACR Targets_110607v2_Sheet2_Observations" xfId="38728"/>
    <cellStyle name="s_OptumHealth ACR Targets_110607v2_Sheet3" xfId="38729"/>
    <cellStyle name="s_OptumHealth ACR Targets_110607v2_Sheet3_Observations" xfId="38730"/>
    <cellStyle name="s_Report 3" xfId="38731"/>
    <cellStyle name="s_Report 3_Observations" xfId="38732"/>
    <cellStyle name="s_Sheet2" xfId="38733"/>
    <cellStyle name="s_Sheet2_Observations" xfId="38734"/>
    <cellStyle name="s_Sheet3" xfId="38735"/>
    <cellStyle name="s_Sheet3_Observations" xfId="38736"/>
    <cellStyle name="Salomon Logo" xfId="38737"/>
    <cellStyle name="Salomon Logo 2" xfId="38738"/>
    <cellStyle name="Salomon Logo 3" xfId="38739"/>
    <cellStyle name="Salomon Logo_Observations" xfId="38740"/>
    <cellStyle name="SAPBEXaggData" xfId="38741"/>
    <cellStyle name="SAPBEXaggData 2" xfId="38742"/>
    <cellStyle name="SAPBEXaggData 3" xfId="38743"/>
    <cellStyle name="SAPBEXaggData 4" xfId="38744"/>
    <cellStyle name="SAPBEXaggData 5" xfId="38745"/>
    <cellStyle name="SAPBEXaggDataEmph" xfId="38746"/>
    <cellStyle name="SAPBEXaggDataEmph 2" xfId="38747"/>
    <cellStyle name="SAPBEXaggDataEmph 3" xfId="38748"/>
    <cellStyle name="SAPBEXaggDataEmph 4" xfId="38749"/>
    <cellStyle name="SAPBEXaggItem" xfId="38750"/>
    <cellStyle name="SAPBEXaggItem 2" xfId="38751"/>
    <cellStyle name="SAPBEXaggItem 3" xfId="38752"/>
    <cellStyle name="SAPBEXaggItem 4" xfId="38753"/>
    <cellStyle name="SAPBEXaggItem 5" xfId="38754"/>
    <cellStyle name="SAPBEXaggItemX" xfId="38755"/>
    <cellStyle name="SAPBEXaggItemX 2" xfId="38756"/>
    <cellStyle name="SAPBEXaggItemX 3" xfId="38757"/>
    <cellStyle name="SAPBEXaggItemX 4" xfId="38758"/>
    <cellStyle name="SAPBEXaggItemX 5" xfId="38759"/>
    <cellStyle name="SAPBEXchaText" xfId="38760"/>
    <cellStyle name="SAPBEXchaText 2" xfId="38761"/>
    <cellStyle name="SAPBEXexcBad7" xfId="38762"/>
    <cellStyle name="SAPBEXexcBad7 2" xfId="38763"/>
    <cellStyle name="SAPBEXexcBad7 3" xfId="38764"/>
    <cellStyle name="SAPBEXexcBad7 4" xfId="38765"/>
    <cellStyle name="SAPBEXexcBad8" xfId="38766"/>
    <cellStyle name="SAPBEXexcBad8 2" xfId="38767"/>
    <cellStyle name="SAPBEXexcBad8 3" xfId="38768"/>
    <cellStyle name="SAPBEXexcBad8 4" xfId="38769"/>
    <cellStyle name="SAPBEXexcBad9" xfId="38770"/>
    <cellStyle name="SAPBEXexcBad9 2" xfId="38771"/>
    <cellStyle name="SAPBEXexcBad9 3" xfId="38772"/>
    <cellStyle name="SAPBEXexcBad9 4" xfId="38773"/>
    <cellStyle name="SAPBEXexcCritical4" xfId="38774"/>
    <cellStyle name="SAPBEXexcCritical4 2" xfId="38775"/>
    <cellStyle name="SAPBEXexcCritical4 3" xfId="38776"/>
    <cellStyle name="SAPBEXexcCritical4 4" xfId="38777"/>
    <cellStyle name="SAPBEXexcCritical5" xfId="38778"/>
    <cellStyle name="SAPBEXexcCritical5 2" xfId="38779"/>
    <cellStyle name="SAPBEXexcCritical5 3" xfId="38780"/>
    <cellStyle name="SAPBEXexcCritical5 4" xfId="38781"/>
    <cellStyle name="SAPBEXexcCritical6" xfId="38782"/>
    <cellStyle name="SAPBEXexcCritical6 2" xfId="38783"/>
    <cellStyle name="SAPBEXexcCritical6 3" xfId="38784"/>
    <cellStyle name="SAPBEXexcCritical6 4" xfId="38785"/>
    <cellStyle name="SAPBEXexcGood1" xfId="38786"/>
    <cellStyle name="SAPBEXexcGood1 2" xfId="38787"/>
    <cellStyle name="SAPBEXexcGood1 3" xfId="38788"/>
    <cellStyle name="SAPBEXexcGood1 4" xfId="38789"/>
    <cellStyle name="SAPBEXexcGood2" xfId="38790"/>
    <cellStyle name="SAPBEXexcGood2 2" xfId="38791"/>
    <cellStyle name="SAPBEXexcGood2 3" xfId="38792"/>
    <cellStyle name="SAPBEXexcGood2 4" xfId="38793"/>
    <cellStyle name="SAPBEXexcGood3" xfId="38794"/>
    <cellStyle name="SAPBEXexcGood3 2" xfId="38795"/>
    <cellStyle name="SAPBEXexcGood3 3" xfId="38796"/>
    <cellStyle name="SAPBEXexcGood3 4" xfId="38797"/>
    <cellStyle name="SAPBEXfilterDrill" xfId="38798"/>
    <cellStyle name="SAPBEXfilterDrill 2" xfId="38799"/>
    <cellStyle name="SAPBEXfilterItem" xfId="38800"/>
    <cellStyle name="SAPBEXfilterText" xfId="38801"/>
    <cellStyle name="SAPBEXformats" xfId="38802"/>
    <cellStyle name="SAPBEXformats 2" xfId="38803"/>
    <cellStyle name="SAPBEXformats 3" xfId="38804"/>
    <cellStyle name="SAPBEXformats 4" xfId="38805"/>
    <cellStyle name="SAPBEXheaderItem" xfId="38806"/>
    <cellStyle name="SAPBEXheaderItem 2" xfId="38807"/>
    <cellStyle name="SAPBEXheaderText" xfId="38808"/>
    <cellStyle name="SAPBEXheaderText 2" xfId="38809"/>
    <cellStyle name="SAPBEXHLevel0" xfId="38810"/>
    <cellStyle name="SAPBEXHLevel0 2" xfId="38811"/>
    <cellStyle name="SAPBEXHLevel0 2 2" xfId="38812"/>
    <cellStyle name="SAPBEXHLevel0 2 2 2" xfId="38813"/>
    <cellStyle name="SAPBEXHLevel0 2 2 3" xfId="38814"/>
    <cellStyle name="SAPBEXHLevel0 2 2 4" xfId="38815"/>
    <cellStyle name="SAPBEXHLevel0 2 2 5" xfId="38816"/>
    <cellStyle name="SAPBEXHLevel0 2 3" xfId="38817"/>
    <cellStyle name="SAPBEXHLevel0 2 4" xfId="38818"/>
    <cellStyle name="SAPBEXHLevel0 2 5" xfId="38819"/>
    <cellStyle name="SAPBEXHLevel0 3" xfId="38820"/>
    <cellStyle name="SAPBEXHLevel0 3 2" xfId="38821"/>
    <cellStyle name="SAPBEXHLevel0 3 3" xfId="38822"/>
    <cellStyle name="SAPBEXHLevel0 3 4" xfId="38823"/>
    <cellStyle name="SAPBEXHLevel0 3 5" xfId="38824"/>
    <cellStyle name="SAPBEXHLevel0 4" xfId="38825"/>
    <cellStyle name="SAPBEXHLevel0 5" xfId="38826"/>
    <cellStyle name="SAPBEXHLevel0 6" xfId="38827"/>
    <cellStyle name="SAPBEXHLevel0_2013 Louisiana Rate Model High Scenario Shared_Feb-Jun 2013" xfId="38828"/>
    <cellStyle name="SAPBEXHLevel0X" xfId="38829"/>
    <cellStyle name="SAPBEXHLevel0X 2" xfId="38830"/>
    <cellStyle name="SAPBEXHLevel0X 2 2" xfId="38831"/>
    <cellStyle name="SAPBEXHLevel0X 2 2 2" xfId="38832"/>
    <cellStyle name="SAPBEXHLevel0X 2 2 3" xfId="38833"/>
    <cellStyle name="SAPBEXHLevel0X 2 2 4" xfId="38834"/>
    <cellStyle name="SAPBEXHLevel0X 2 2 5" xfId="38835"/>
    <cellStyle name="SAPBEXHLevel0X 2 3" xfId="38836"/>
    <cellStyle name="SAPBEXHLevel0X 2 4" xfId="38837"/>
    <cellStyle name="SAPBEXHLevel0X 2 5" xfId="38838"/>
    <cellStyle name="SAPBEXHLevel0X 3" xfId="38839"/>
    <cellStyle name="SAPBEXHLevel0X 3 2" xfId="38840"/>
    <cellStyle name="SAPBEXHLevel0X 3 3" xfId="38841"/>
    <cellStyle name="SAPBEXHLevel0X 3 4" xfId="38842"/>
    <cellStyle name="SAPBEXHLevel0X 3 5" xfId="38843"/>
    <cellStyle name="SAPBEXHLevel0X 4" xfId="38844"/>
    <cellStyle name="SAPBEXHLevel0X 5" xfId="38845"/>
    <cellStyle name="SAPBEXHLevel0X 6" xfId="38846"/>
    <cellStyle name="SAPBEXHLevel0X_2013 Louisiana Rate Model High Scenario Shared_Feb-Jun 2013" xfId="38847"/>
    <cellStyle name="SAPBEXHLevel1" xfId="38848"/>
    <cellStyle name="SAPBEXHLevel1 2" xfId="38849"/>
    <cellStyle name="SAPBEXHLevel1 2 2" xfId="38850"/>
    <cellStyle name="SAPBEXHLevel1 2 2 2" xfId="38851"/>
    <cellStyle name="SAPBEXHLevel1 2 2 3" xfId="38852"/>
    <cellStyle name="SAPBEXHLevel1 2 2 4" xfId="38853"/>
    <cellStyle name="SAPBEXHLevel1 2 2 5" xfId="38854"/>
    <cellStyle name="SAPBEXHLevel1 2 3" xfId="38855"/>
    <cellStyle name="SAPBEXHLevel1 2 4" xfId="38856"/>
    <cellStyle name="SAPBEXHLevel1 2 5" xfId="38857"/>
    <cellStyle name="SAPBEXHLevel1 3" xfId="38858"/>
    <cellStyle name="SAPBEXHLevel1 3 2" xfId="38859"/>
    <cellStyle name="SAPBEXHLevel1 3 3" xfId="38860"/>
    <cellStyle name="SAPBEXHLevel1 3 4" xfId="38861"/>
    <cellStyle name="SAPBEXHLevel1 3 5" xfId="38862"/>
    <cellStyle name="SAPBEXHLevel1 4" xfId="38863"/>
    <cellStyle name="SAPBEXHLevel1 5" xfId="38864"/>
    <cellStyle name="SAPBEXHLevel1 6" xfId="38865"/>
    <cellStyle name="SAPBEXHLevel1_2013 Louisiana Rate Model High Scenario Shared_Feb-Jun 2013" xfId="38866"/>
    <cellStyle name="SAPBEXHLevel1X" xfId="38867"/>
    <cellStyle name="SAPBEXHLevel1X 2" xfId="38868"/>
    <cellStyle name="SAPBEXHLevel1X 2 2" xfId="38869"/>
    <cellStyle name="SAPBEXHLevel1X 2 2 2" xfId="38870"/>
    <cellStyle name="SAPBEXHLevel1X 2 2 3" xfId="38871"/>
    <cellStyle name="SAPBEXHLevel1X 2 2 4" xfId="38872"/>
    <cellStyle name="SAPBEXHLevel1X 2 2 5" xfId="38873"/>
    <cellStyle name="SAPBEXHLevel1X 2 3" xfId="38874"/>
    <cellStyle name="SAPBEXHLevel1X 2 4" xfId="38875"/>
    <cellStyle name="SAPBEXHLevel1X 2 5" xfId="38876"/>
    <cellStyle name="SAPBEXHLevel1X 3" xfId="38877"/>
    <cellStyle name="SAPBEXHLevel1X 3 2" xfId="38878"/>
    <cellStyle name="SAPBEXHLevel1X 3 3" xfId="38879"/>
    <cellStyle name="SAPBEXHLevel1X 3 4" xfId="38880"/>
    <cellStyle name="SAPBEXHLevel1X 3 5" xfId="38881"/>
    <cellStyle name="SAPBEXHLevel1X 4" xfId="38882"/>
    <cellStyle name="SAPBEXHLevel1X 5" xfId="38883"/>
    <cellStyle name="SAPBEXHLevel1X 6" xfId="38884"/>
    <cellStyle name="SAPBEXHLevel1X_2013 Louisiana Rate Model High Scenario Shared_Feb-Jun 2013" xfId="38885"/>
    <cellStyle name="SAPBEXHLevel2" xfId="38886"/>
    <cellStyle name="SAPBEXHLevel2 2" xfId="38887"/>
    <cellStyle name="SAPBEXHLevel2 2 2" xfId="38888"/>
    <cellStyle name="SAPBEXHLevel2 2 2 2" xfId="38889"/>
    <cellStyle name="SAPBEXHLevel2 2 2 3" xfId="38890"/>
    <cellStyle name="SAPBEXHLevel2 2 2 4" xfId="38891"/>
    <cellStyle name="SAPBEXHLevel2 2 2 5" xfId="38892"/>
    <cellStyle name="SAPBEXHLevel2 2 3" xfId="38893"/>
    <cellStyle name="SAPBEXHLevel2 2 4" xfId="38894"/>
    <cellStyle name="SAPBEXHLevel2 2 5" xfId="38895"/>
    <cellStyle name="SAPBEXHLevel2 3" xfId="38896"/>
    <cellStyle name="SAPBEXHLevel2 3 2" xfId="38897"/>
    <cellStyle name="SAPBEXHLevel2 3 3" xfId="38898"/>
    <cellStyle name="SAPBEXHLevel2 3 4" xfId="38899"/>
    <cellStyle name="SAPBEXHLevel2 3 5" xfId="38900"/>
    <cellStyle name="SAPBEXHLevel2 4" xfId="38901"/>
    <cellStyle name="SAPBEXHLevel2 5" xfId="38902"/>
    <cellStyle name="SAPBEXHLevel2 6" xfId="38903"/>
    <cellStyle name="SAPBEXHLevel2_2013 Louisiana Rate Model High Scenario Shared_Feb-Jun 2013" xfId="38904"/>
    <cellStyle name="SAPBEXHLevel2X" xfId="38905"/>
    <cellStyle name="SAPBEXHLevel2X 2" xfId="38906"/>
    <cellStyle name="SAPBEXHLevel2X 2 2" xfId="38907"/>
    <cellStyle name="SAPBEXHLevel2X 2 2 2" xfId="38908"/>
    <cellStyle name="SAPBEXHLevel2X 2 2 3" xfId="38909"/>
    <cellStyle name="SAPBEXHLevel2X 2 2 4" xfId="38910"/>
    <cellStyle name="SAPBEXHLevel2X 2 2 5" xfId="38911"/>
    <cellStyle name="SAPBEXHLevel2X 2 3" xfId="38912"/>
    <cellStyle name="SAPBEXHLevel2X 2 4" xfId="38913"/>
    <cellStyle name="SAPBEXHLevel2X 2 5" xfId="38914"/>
    <cellStyle name="SAPBEXHLevel2X 3" xfId="38915"/>
    <cellStyle name="SAPBEXHLevel2X 3 2" xfId="38916"/>
    <cellStyle name="SAPBEXHLevel2X 3 3" xfId="38917"/>
    <cellStyle name="SAPBEXHLevel2X 3 4" xfId="38918"/>
    <cellStyle name="SAPBEXHLevel2X 3 5" xfId="38919"/>
    <cellStyle name="SAPBEXHLevel2X 4" xfId="38920"/>
    <cellStyle name="SAPBEXHLevel2X 5" xfId="38921"/>
    <cellStyle name="SAPBEXHLevel2X 6" xfId="38922"/>
    <cellStyle name="SAPBEXHLevel2X_2013 Louisiana Rate Model High Scenario Shared_Feb-Jun 2013" xfId="38923"/>
    <cellStyle name="SAPBEXHLevel3" xfId="38924"/>
    <cellStyle name="SAPBEXHLevel3 2" xfId="38925"/>
    <cellStyle name="SAPBEXHLevel3 2 2" xfId="38926"/>
    <cellStyle name="SAPBEXHLevel3 2 2 2" xfId="38927"/>
    <cellStyle name="SAPBEXHLevel3 2 2 3" xfId="38928"/>
    <cellStyle name="SAPBEXHLevel3 2 2 4" xfId="38929"/>
    <cellStyle name="SAPBEXHLevel3 2 2 5" xfId="38930"/>
    <cellStyle name="SAPBEXHLevel3 2 3" xfId="38931"/>
    <cellStyle name="SAPBEXHLevel3 2 4" xfId="38932"/>
    <cellStyle name="SAPBEXHLevel3 2 5" xfId="38933"/>
    <cellStyle name="SAPBEXHLevel3 3" xfId="38934"/>
    <cellStyle name="SAPBEXHLevel3 3 2" xfId="38935"/>
    <cellStyle name="SAPBEXHLevel3 3 3" xfId="38936"/>
    <cellStyle name="SAPBEXHLevel3 3 4" xfId="38937"/>
    <cellStyle name="SAPBEXHLevel3 3 5" xfId="38938"/>
    <cellStyle name="SAPBEXHLevel3 4" xfId="38939"/>
    <cellStyle name="SAPBEXHLevel3 5" xfId="38940"/>
    <cellStyle name="SAPBEXHLevel3 6" xfId="38941"/>
    <cellStyle name="SAPBEXHLevel3_2013 Louisiana Rate Model High Scenario Shared_Feb-Jun 2013" xfId="38942"/>
    <cellStyle name="SAPBEXHLevel3X" xfId="38943"/>
    <cellStyle name="SAPBEXHLevel3X 2" xfId="38944"/>
    <cellStyle name="SAPBEXHLevel3X 2 2" xfId="38945"/>
    <cellStyle name="SAPBEXHLevel3X 2 2 2" xfId="38946"/>
    <cellStyle name="SAPBEXHLevel3X 2 2 3" xfId="38947"/>
    <cellStyle name="SAPBEXHLevel3X 2 2 4" xfId="38948"/>
    <cellStyle name="SAPBEXHLevel3X 2 2 5" xfId="38949"/>
    <cellStyle name="SAPBEXHLevel3X 2 3" xfId="38950"/>
    <cellStyle name="SAPBEXHLevel3X 2 4" xfId="38951"/>
    <cellStyle name="SAPBEXHLevel3X 2 5" xfId="38952"/>
    <cellStyle name="SAPBEXHLevel3X 3" xfId="38953"/>
    <cellStyle name="SAPBEXHLevel3X 3 2" xfId="38954"/>
    <cellStyle name="SAPBEXHLevel3X 3 3" xfId="38955"/>
    <cellStyle name="SAPBEXHLevel3X 3 4" xfId="38956"/>
    <cellStyle name="SAPBEXHLevel3X 3 5" xfId="38957"/>
    <cellStyle name="SAPBEXHLevel3X 4" xfId="38958"/>
    <cellStyle name="SAPBEXHLevel3X 5" xfId="38959"/>
    <cellStyle name="SAPBEXHLevel3X 6" xfId="38960"/>
    <cellStyle name="SAPBEXHLevel3X_2013 Louisiana Rate Model High Scenario Shared_Feb-Jun 2013" xfId="38961"/>
    <cellStyle name="SAPBEXresData" xfId="38962"/>
    <cellStyle name="SAPBEXresData 2" xfId="38963"/>
    <cellStyle name="SAPBEXresData 3" xfId="38964"/>
    <cellStyle name="SAPBEXresData 4" xfId="38965"/>
    <cellStyle name="SAPBEXresDataEmph" xfId="38966"/>
    <cellStyle name="SAPBEXresDataEmph 2" xfId="38967"/>
    <cellStyle name="SAPBEXresDataEmph 3" xfId="38968"/>
    <cellStyle name="SAPBEXresDataEmph 4" xfId="38969"/>
    <cellStyle name="SAPBEXresItem" xfId="38970"/>
    <cellStyle name="SAPBEXresItem 2" xfId="38971"/>
    <cellStyle name="SAPBEXresItem 3" xfId="38972"/>
    <cellStyle name="SAPBEXresItem 4" xfId="38973"/>
    <cellStyle name="SAPBEXresItemX" xfId="38974"/>
    <cellStyle name="SAPBEXresItemX 2" xfId="38975"/>
    <cellStyle name="SAPBEXresItemX 3" xfId="38976"/>
    <cellStyle name="SAPBEXresItemX 4" xfId="38977"/>
    <cellStyle name="SAPBEXstdData" xfId="38978"/>
    <cellStyle name="SAPBEXstdData 2" xfId="38979"/>
    <cellStyle name="SAPBEXstdData 3" xfId="38980"/>
    <cellStyle name="SAPBEXstdData 4" xfId="38981"/>
    <cellStyle name="SAPBEXstdDataEmph" xfId="38982"/>
    <cellStyle name="SAPBEXstdDataEmph 2" xfId="38983"/>
    <cellStyle name="SAPBEXstdDataEmph 3" xfId="38984"/>
    <cellStyle name="SAPBEXstdDataEmph 4" xfId="38985"/>
    <cellStyle name="SAPBEXstdItem" xfId="38986"/>
    <cellStyle name="SAPBEXstdItem 10" xfId="38987"/>
    <cellStyle name="SAPBEXstdItem 10 2" xfId="38988"/>
    <cellStyle name="SAPBEXstdItem 10 3" xfId="38989"/>
    <cellStyle name="SAPBEXstdItem 10 4" xfId="38990"/>
    <cellStyle name="SAPBEXstdItem 10 5" xfId="38991"/>
    <cellStyle name="SAPBEXstdItem 11" xfId="38992"/>
    <cellStyle name="SAPBEXstdItem 11 2" xfId="38993"/>
    <cellStyle name="SAPBEXstdItem 11 3" xfId="38994"/>
    <cellStyle name="SAPBEXstdItem 11 4" xfId="38995"/>
    <cellStyle name="SAPBEXstdItem 11 5" xfId="38996"/>
    <cellStyle name="SAPBEXstdItem 12" xfId="38997"/>
    <cellStyle name="SAPBEXstdItem 12 2" xfId="38998"/>
    <cellStyle name="SAPBEXstdItem 12 3" xfId="38999"/>
    <cellStyle name="SAPBEXstdItem 12 4" xfId="39000"/>
    <cellStyle name="SAPBEXstdItem 12 5" xfId="39001"/>
    <cellStyle name="SAPBEXstdItem 13" xfId="39002"/>
    <cellStyle name="SAPBEXstdItem 13 2" xfId="39003"/>
    <cellStyle name="SAPBEXstdItem 13 3" xfId="39004"/>
    <cellStyle name="SAPBEXstdItem 13 4" xfId="39005"/>
    <cellStyle name="SAPBEXstdItem 13 5" xfId="39006"/>
    <cellStyle name="SAPBEXstdItem 14" xfId="39007"/>
    <cellStyle name="SAPBEXstdItem 14 2" xfId="39008"/>
    <cellStyle name="SAPBEXstdItem 14 3" xfId="39009"/>
    <cellStyle name="SAPBEXstdItem 14 4" xfId="39010"/>
    <cellStyle name="SAPBEXstdItem 14 5" xfId="39011"/>
    <cellStyle name="SAPBEXstdItem 15" xfId="39012"/>
    <cellStyle name="SAPBEXstdItem 15 2" xfId="39013"/>
    <cellStyle name="SAPBEXstdItem 15 3" xfId="39014"/>
    <cellStyle name="SAPBEXstdItem 15 4" xfId="39015"/>
    <cellStyle name="SAPBEXstdItem 15 5" xfId="39016"/>
    <cellStyle name="SAPBEXstdItem 16" xfId="39017"/>
    <cellStyle name="SAPBEXstdItem 16 2" xfId="39018"/>
    <cellStyle name="SAPBEXstdItem 16 3" xfId="39019"/>
    <cellStyle name="SAPBEXstdItem 16 4" xfId="39020"/>
    <cellStyle name="SAPBEXstdItem 16 5" xfId="39021"/>
    <cellStyle name="SAPBEXstdItem 17" xfId="39022"/>
    <cellStyle name="SAPBEXstdItem 17 2" xfId="39023"/>
    <cellStyle name="SAPBEXstdItem 17 3" xfId="39024"/>
    <cellStyle name="SAPBEXstdItem 17 4" xfId="39025"/>
    <cellStyle name="SAPBEXstdItem 17 5" xfId="39026"/>
    <cellStyle name="SAPBEXstdItem 18" xfId="39027"/>
    <cellStyle name="SAPBEXstdItem 18 2" xfId="39028"/>
    <cellStyle name="SAPBEXstdItem 18 3" xfId="39029"/>
    <cellStyle name="SAPBEXstdItem 18 4" xfId="39030"/>
    <cellStyle name="SAPBEXstdItem 18 5" xfId="39031"/>
    <cellStyle name="SAPBEXstdItem 19" xfId="39032"/>
    <cellStyle name="SAPBEXstdItem 19 2" xfId="39033"/>
    <cellStyle name="SAPBEXstdItem 19 3" xfId="39034"/>
    <cellStyle name="SAPBEXstdItem 19 4" xfId="39035"/>
    <cellStyle name="SAPBEXstdItem 19 5" xfId="39036"/>
    <cellStyle name="SAPBEXstdItem 2" xfId="39037"/>
    <cellStyle name="SAPBEXstdItem 2 2" xfId="39038"/>
    <cellStyle name="SAPBEXstdItem 2 2 2" xfId="39039"/>
    <cellStyle name="SAPBEXstdItem 2 2 3" xfId="39040"/>
    <cellStyle name="SAPBEXstdItem 2 2 4" xfId="39041"/>
    <cellStyle name="SAPBEXstdItem 2 2 5" xfId="39042"/>
    <cellStyle name="SAPBEXstdItem 2 3" xfId="39043"/>
    <cellStyle name="SAPBEXstdItem 2 4" xfId="39044"/>
    <cellStyle name="SAPBEXstdItem 2 5" xfId="39045"/>
    <cellStyle name="SAPBEXstdItem 2_2012 Louisiana Rate Model High Scenario Prepaid_November 2012_no rx cut_Rates by COS" xfId="39046"/>
    <cellStyle name="SAPBEXstdItem 20" xfId="39047"/>
    <cellStyle name="SAPBEXstdItem 20 2" xfId="39048"/>
    <cellStyle name="SAPBEXstdItem 20 3" xfId="39049"/>
    <cellStyle name="SAPBEXstdItem 20 4" xfId="39050"/>
    <cellStyle name="SAPBEXstdItem 20 5" xfId="39051"/>
    <cellStyle name="SAPBEXstdItem 21" xfId="39052"/>
    <cellStyle name="SAPBEXstdItem 22" xfId="39053"/>
    <cellStyle name="SAPBEXstdItem 23" xfId="39054"/>
    <cellStyle name="SAPBEXstdItem 3" xfId="39055"/>
    <cellStyle name="SAPBEXstdItem 3 2" xfId="39056"/>
    <cellStyle name="SAPBEXstdItem 3 3" xfId="39057"/>
    <cellStyle name="SAPBEXstdItem 3 4" xfId="39058"/>
    <cellStyle name="SAPBEXstdItem 3 5" xfId="39059"/>
    <cellStyle name="SAPBEXstdItem 4" xfId="39060"/>
    <cellStyle name="SAPBEXstdItem 4 2" xfId="39061"/>
    <cellStyle name="SAPBEXstdItem 4 3" xfId="39062"/>
    <cellStyle name="SAPBEXstdItem 4 4" xfId="39063"/>
    <cellStyle name="SAPBEXstdItem 4 5" xfId="39064"/>
    <cellStyle name="SAPBEXstdItem 5" xfId="39065"/>
    <cellStyle name="SAPBEXstdItem 5 2" xfId="39066"/>
    <cellStyle name="SAPBEXstdItem 5 3" xfId="39067"/>
    <cellStyle name="SAPBEXstdItem 5 4" xfId="39068"/>
    <cellStyle name="SAPBEXstdItem 5 5" xfId="39069"/>
    <cellStyle name="SAPBEXstdItem 6" xfId="39070"/>
    <cellStyle name="SAPBEXstdItem 6 2" xfId="39071"/>
    <cellStyle name="SAPBEXstdItem 6 3" xfId="39072"/>
    <cellStyle name="SAPBEXstdItem 6 4" xfId="39073"/>
    <cellStyle name="SAPBEXstdItem 6 5" xfId="39074"/>
    <cellStyle name="SAPBEXstdItem 7" xfId="39075"/>
    <cellStyle name="SAPBEXstdItem 7 2" xfId="39076"/>
    <cellStyle name="SAPBEXstdItem 7 3" xfId="39077"/>
    <cellStyle name="SAPBEXstdItem 7 4" xfId="39078"/>
    <cellStyle name="SAPBEXstdItem 7 5" xfId="39079"/>
    <cellStyle name="SAPBEXstdItem 8" xfId="39080"/>
    <cellStyle name="SAPBEXstdItem 8 2" xfId="39081"/>
    <cellStyle name="SAPBEXstdItem 8 3" xfId="39082"/>
    <cellStyle name="SAPBEXstdItem 8 4" xfId="39083"/>
    <cellStyle name="SAPBEXstdItem 8 5" xfId="39084"/>
    <cellStyle name="SAPBEXstdItem 9" xfId="39085"/>
    <cellStyle name="SAPBEXstdItem 9 2" xfId="39086"/>
    <cellStyle name="SAPBEXstdItem 9 3" xfId="39087"/>
    <cellStyle name="SAPBEXstdItem 9 4" xfId="39088"/>
    <cellStyle name="SAPBEXstdItem 9 5" xfId="39089"/>
    <cellStyle name="SAPBEXstdItem_2012 Louisiana Rate Model High Scenario Prepaid_November 2012_no rx cut_Rates by COS" xfId="39090"/>
    <cellStyle name="SAPBEXstdItemX" xfId="39091"/>
    <cellStyle name="SAPBEXstdItemX 2" xfId="39092"/>
    <cellStyle name="SAPBEXstdItemX 3" xfId="39093"/>
    <cellStyle name="SAPBEXstdItemX 4" xfId="39094"/>
    <cellStyle name="SAPBEXtitle" xfId="39095"/>
    <cellStyle name="SAPBEXundefined" xfId="39096"/>
    <cellStyle name="SAPBEXundefined 2" xfId="39097"/>
    <cellStyle name="SAPBEXundefined 2 2" xfId="39098"/>
    <cellStyle name="SAPBEXundefined 2 3" xfId="39099"/>
    <cellStyle name="SAPBEXundefined 2 4" xfId="39100"/>
    <cellStyle name="SAPBEXundefined 3" xfId="39101"/>
    <cellStyle name="SAPBEXundefined 4" xfId="39102"/>
    <cellStyle name="SAPBEXundefined 5" xfId="39103"/>
    <cellStyle name="ScotchRule" xfId="39104"/>
    <cellStyle name="ScotchRule 2" xfId="39105"/>
    <cellStyle name="ScotchRule 3" xfId="39106"/>
    <cellStyle name="ScotchRule 4" xfId="39107"/>
    <cellStyle name="ScotchRule_Observations" xfId="39108"/>
    <cellStyle name="SectionHeaderNormal" xfId="39109"/>
    <cellStyle name="Separator" xfId="39110"/>
    <cellStyle name="Separator 2" xfId="39111"/>
    <cellStyle name="Separator 3" xfId="39112"/>
    <cellStyle name="Separator_Observations" xfId="39113"/>
    <cellStyle name="Shade" xfId="39114"/>
    <cellStyle name="Shaded" xfId="39115"/>
    <cellStyle name="Shaded 2" xfId="39116"/>
    <cellStyle name="Shaded 3" xfId="39117"/>
    <cellStyle name="Shaded_Observations" xfId="39118"/>
    <cellStyle name="SHADEDSTORES" xfId="39119"/>
    <cellStyle name="SHADEDSTORES 2" xfId="39120"/>
    <cellStyle name="SHADEDSTORES 2 2" xfId="39121"/>
    <cellStyle name="SHADEDSTORES 2_Observations" xfId="39122"/>
    <cellStyle name="SHADEDSTORES 3" xfId="39123"/>
    <cellStyle name="SHADEDSTORES 3 2" xfId="39124"/>
    <cellStyle name="SHADEDSTORES 3_Observations" xfId="39125"/>
    <cellStyle name="SHADEDSTORES 4" xfId="39126"/>
    <cellStyle name="SHADEDSTORES_Observations" xfId="39127"/>
    <cellStyle name="ShadeLight" xfId="39128"/>
    <cellStyle name="Shd Pe" xfId="39129"/>
    <cellStyle name="SheetHeading" xfId="39130"/>
    <cellStyle name="SheetHeading 2" xfId="39131"/>
    <cellStyle name="SheetHeading 3" xfId="39132"/>
    <cellStyle name="SheetHeading_Observations" xfId="39133"/>
    <cellStyle name="ShOut" xfId="39134"/>
    <cellStyle name="Single Accounting" xfId="39135"/>
    <cellStyle name="Single Border" xfId="39136"/>
    <cellStyle name="slug" xfId="39137"/>
    <cellStyle name="Small" xfId="39138"/>
    <cellStyle name="Small 2" xfId="39139"/>
    <cellStyle name="Small 3" xfId="39140"/>
    <cellStyle name="Small_Observations" xfId="39141"/>
    <cellStyle name="special" xfId="39142"/>
    <cellStyle name="special 2" xfId="39143"/>
    <cellStyle name="special 2 2" xfId="39144"/>
    <cellStyle name="special 3" xfId="39145"/>
    <cellStyle name="specstores" xfId="39146"/>
    <cellStyle name="specstores 2" xfId="39147"/>
    <cellStyle name="specstores 3" xfId="39148"/>
    <cellStyle name="specstores_Observations" xfId="39149"/>
    <cellStyle name="ssp " xfId="39150"/>
    <cellStyle name="Standard__Utopia Index Index und Guidance (Deutsch)" xfId="39151"/>
    <cellStyle name="StandardDollar" xfId="39152"/>
    <cellStyle name="StandardPMPM" xfId="39153"/>
    <cellStyle name="Stock Price" xfId="39154"/>
    <cellStyle name="Stock Price 2" xfId="39155"/>
    <cellStyle name="Stock Price 3" xfId="39156"/>
    <cellStyle name="Stock Price_Observations" xfId="39157"/>
    <cellStyle name="Style 1" xfId="39158"/>
    <cellStyle name="Style 1 2" xfId="39159"/>
    <cellStyle name="Style 1 2 2" xfId="39160"/>
    <cellStyle name="Style 1 2 3" xfId="39161"/>
    <cellStyle name="Style 1 2_Observations" xfId="39162"/>
    <cellStyle name="Style 1 3" xfId="39163"/>
    <cellStyle name="Style 1 4" xfId="39164"/>
    <cellStyle name="Style 1 5" xfId="39165"/>
    <cellStyle name="Style 1_Observations" xfId="39166"/>
    <cellStyle name="Style 2" xfId="39167"/>
    <cellStyle name="Style 2 2" xfId="39168"/>
    <cellStyle name="Style 2 3" xfId="39169"/>
    <cellStyle name="Style 2_Observations" xfId="39170"/>
    <cellStyle name="Style 21" xfId="39171"/>
    <cellStyle name="Style 21 2" xfId="39172"/>
    <cellStyle name="Style 21 2 2" xfId="39173"/>
    <cellStyle name="Style 21 2_Observations" xfId="39174"/>
    <cellStyle name="Style 21 3" xfId="39175"/>
    <cellStyle name="Style 21 3 2" xfId="39176"/>
    <cellStyle name="Style 21 3_Observations" xfId="39177"/>
    <cellStyle name="Style 21 4" xfId="39178"/>
    <cellStyle name="Style 21 5" xfId="39179"/>
    <cellStyle name="Style 21_Observations" xfId="39180"/>
    <cellStyle name="Style 22" xfId="39181"/>
    <cellStyle name="Style 22 2" xfId="39182"/>
    <cellStyle name="Style 22 2 2" xfId="39183"/>
    <cellStyle name="Style 22 2_Observations" xfId="39184"/>
    <cellStyle name="Style 22 3" xfId="39185"/>
    <cellStyle name="Style 22 3 2" xfId="39186"/>
    <cellStyle name="Style 22 3_Observations" xfId="39187"/>
    <cellStyle name="Style 22 4" xfId="39188"/>
    <cellStyle name="Style 22 5" xfId="39189"/>
    <cellStyle name="Style 22_Observations" xfId="39190"/>
    <cellStyle name="Style 23" xfId="39191"/>
    <cellStyle name="Style 23 2" xfId="39192"/>
    <cellStyle name="Style 23 2 2" xfId="39193"/>
    <cellStyle name="Style 23 2_Observations" xfId="39194"/>
    <cellStyle name="Style 23 3" xfId="39195"/>
    <cellStyle name="Style 23 3 2" xfId="39196"/>
    <cellStyle name="Style 23 3_Observations" xfId="39197"/>
    <cellStyle name="Style 23 4" xfId="39198"/>
    <cellStyle name="Style 23 5" xfId="39199"/>
    <cellStyle name="Style 23_Observations" xfId="39200"/>
    <cellStyle name="Style 24" xfId="39201"/>
    <cellStyle name="Style 24 2" xfId="39202"/>
    <cellStyle name="Style 24 3" xfId="39203"/>
    <cellStyle name="Style 24 4" xfId="39204"/>
    <cellStyle name="Style 24_Observations" xfId="39205"/>
    <cellStyle name="Style 25" xfId="39206"/>
    <cellStyle name="Style 25 2" xfId="39207"/>
    <cellStyle name="Style 25 3" xfId="39208"/>
    <cellStyle name="Style 25 4" xfId="39209"/>
    <cellStyle name="Style 25_Observations" xfId="39210"/>
    <cellStyle name="Style 26" xfId="39211"/>
    <cellStyle name="Style 26 2" xfId="39212"/>
    <cellStyle name="Style 26 3" xfId="39213"/>
    <cellStyle name="Style 26 4" xfId="39214"/>
    <cellStyle name="Style 26_Observations" xfId="39215"/>
    <cellStyle name="Style 27" xfId="39216"/>
    <cellStyle name="Style 28" xfId="39217"/>
    <cellStyle name="Style 29" xfId="39218"/>
    <cellStyle name="Style 3" xfId="39219"/>
    <cellStyle name="Style 3 2" xfId="39220"/>
    <cellStyle name="Style 3 3" xfId="39221"/>
    <cellStyle name="Style 3_Observations" xfId="39222"/>
    <cellStyle name="Style 30" xfId="39223"/>
    <cellStyle name="Style 31" xfId="39224"/>
    <cellStyle name="Style 32" xfId="39225"/>
    <cellStyle name="Style 33" xfId="39226"/>
    <cellStyle name="Style 34" xfId="39227"/>
    <cellStyle name="Style 35" xfId="39228"/>
    <cellStyle name="Style 36" xfId="39229"/>
    <cellStyle name="Style 37" xfId="39230"/>
    <cellStyle name="Style 4" xfId="39231"/>
    <cellStyle name="Style 4 2" xfId="39232"/>
    <cellStyle name="Style 4 3" xfId="39233"/>
    <cellStyle name="Style 4_Observations" xfId="39234"/>
    <cellStyle name="Style 41" xfId="39235"/>
    <cellStyle name="Style 43" xfId="39236"/>
    <cellStyle name="Style 5" xfId="39237"/>
    <cellStyle name="Style 5 2" xfId="39238"/>
    <cellStyle name="Style 5 3" xfId="39239"/>
    <cellStyle name="Style 5_Observations" xfId="39240"/>
    <cellStyle name="Style 6" xfId="39241"/>
    <cellStyle name="Style 6 2" xfId="39242"/>
    <cellStyle name="Style 6 3" xfId="39243"/>
    <cellStyle name="Style 6_Observations" xfId="39244"/>
    <cellStyle name="Style 7" xfId="39245"/>
    <cellStyle name="Style 7 2" xfId="39246"/>
    <cellStyle name="Style 7 3" xfId="39247"/>
    <cellStyle name="Style 7_Observations" xfId="39248"/>
    <cellStyle name="Style 8" xfId="39249"/>
    <cellStyle name="Style 8 2" xfId="39250"/>
    <cellStyle name="Style 8 3" xfId="39251"/>
    <cellStyle name="Style 8_Observations" xfId="39252"/>
    <cellStyle name="Style 9" xfId="39253"/>
    <cellStyle name="Style 9 2" xfId="39254"/>
    <cellStyle name="Style 9 3" xfId="39255"/>
    <cellStyle name="Style 9_Observations" xfId="39256"/>
    <cellStyle name="Style_2C" xfId="39257"/>
    <cellStyle name="STYLE1" xfId="39258"/>
    <cellStyle name="STYLE1 2" xfId="39259"/>
    <cellStyle name="STYLE1 2 2" xfId="39260"/>
    <cellStyle name="STYLE1 3" xfId="39261"/>
    <cellStyle name="STYLE1 4" xfId="39262"/>
    <cellStyle name="STYLE1_Observations" xfId="39263"/>
    <cellStyle name="STYLE2" xfId="39264"/>
    <cellStyle name="STYLE2 2" xfId="39265"/>
    <cellStyle name="STYLE2 2 2" xfId="39266"/>
    <cellStyle name="STYLE2 3" xfId="39267"/>
    <cellStyle name="STYLE2 4" xfId="39268"/>
    <cellStyle name="STYLE2_Observations" xfId="39269"/>
    <cellStyle name="STYLE3" xfId="39270"/>
    <cellStyle name="STYLE3 2" xfId="39271"/>
    <cellStyle name="STYLE3 2 2" xfId="39272"/>
    <cellStyle name="STYLE3 3" xfId="39273"/>
    <cellStyle name="STYLE3 4" xfId="39274"/>
    <cellStyle name="STYLE3_Observations" xfId="39275"/>
    <cellStyle name="STYLE4" xfId="39276"/>
    <cellStyle name="STYLE4 2" xfId="39277"/>
    <cellStyle name="STYLE4 2 2" xfId="39278"/>
    <cellStyle name="STYLE4 3" xfId="39279"/>
    <cellStyle name="STYLE4 4" xfId="39280"/>
    <cellStyle name="STYLE4_Observations" xfId="39281"/>
    <cellStyle name="STYLE5" xfId="39282"/>
    <cellStyle name="STYLE5 2" xfId="39283"/>
    <cellStyle name="STYLE5 2 2" xfId="39284"/>
    <cellStyle name="STYLE5 3" xfId="39285"/>
    <cellStyle name="STYLE5 4" xfId="39286"/>
    <cellStyle name="STYLE5_Observations" xfId="39287"/>
    <cellStyle name="STYLE6" xfId="39288"/>
    <cellStyle name="STYLE6 2" xfId="39289"/>
    <cellStyle name="STYLE6 2 2" xfId="39290"/>
    <cellStyle name="STYLE6 3" xfId="39291"/>
    <cellStyle name="STYLE6 4" xfId="39292"/>
    <cellStyle name="STYLE6_Observations" xfId="39293"/>
    <cellStyle name="STYLE7" xfId="39294"/>
    <cellStyle name="STYLE7 2" xfId="39295"/>
    <cellStyle name="STYLE8" xfId="39296"/>
    <cellStyle name="StyleName1" xfId="39297"/>
    <cellStyle name="StyleName2" xfId="39298"/>
    <cellStyle name="StyleName3" xfId="39299"/>
    <cellStyle name="StyleName4" xfId="39300"/>
    <cellStyle name="StyleName5" xfId="39301"/>
    <cellStyle name="StyleName6" xfId="39302"/>
    <cellStyle name="StyleName7" xfId="39303"/>
    <cellStyle name="StyleName8" xfId="39304"/>
    <cellStyle name="subhead" xfId="39305"/>
    <cellStyle name="subhead 2" xfId="39306"/>
    <cellStyle name="subhead 3" xfId="39307"/>
    <cellStyle name="subhead_Observations" xfId="39308"/>
    <cellStyle name="SubHeading1" xfId="39309"/>
    <cellStyle name="SubHeading1 2" xfId="39310"/>
    <cellStyle name="SubHeading1 3" xfId="39311"/>
    <cellStyle name="SubHeading1_Observations" xfId="39312"/>
    <cellStyle name="SubScript" xfId="39313"/>
    <cellStyle name="SubTitle" xfId="39314"/>
    <cellStyle name="SubTitle 2" xfId="39315"/>
    <cellStyle name="SubTitle 2 2" xfId="39316"/>
    <cellStyle name="SubTitle 3" xfId="39317"/>
    <cellStyle name="Subtitle 4" xfId="39318"/>
    <cellStyle name="Subtitle_Cogent Accretion Dilution 1" xfId="39319"/>
    <cellStyle name="Subtotal" xfId="22"/>
    <cellStyle name="Subtotal ," xfId="39320"/>
    <cellStyle name="Subtotal .00" xfId="39321"/>
    <cellStyle name="subtotal1" xfId="39322"/>
    <cellStyle name="Sum" xfId="39323"/>
    <cellStyle name="Sum 2" xfId="39324"/>
    <cellStyle name="Sum 3" xfId="39325"/>
    <cellStyle name="Sum_Observations" xfId="39326"/>
    <cellStyle name="Summary" xfId="39327"/>
    <cellStyle name="Summary 2" xfId="39328"/>
    <cellStyle name="Summary 3" xfId="39329"/>
    <cellStyle name="Summary_Observations" xfId="39330"/>
    <cellStyle name="SuperScript" xfId="39331"/>
    <cellStyle name="System Consultants" xfId="39332"/>
    <cellStyle name="t" xfId="39333"/>
    <cellStyle name="t 2" xfId="39334"/>
    <cellStyle name="t 3" xfId="39335"/>
    <cellStyle name="t_CHARTERHOUSE OPERATING MODEL- Revised July 25" xfId="39336"/>
    <cellStyle name="t_CHARTERHOUSE OPERATING MODEL- Revised July 25 2" xfId="39337"/>
    <cellStyle name="t_CHARTERHOUSE OPERATING MODEL- Revised July 25 2_Observations" xfId="39338"/>
    <cellStyle name="t_CHARTERHOUSE OPERATING MODEL- Revised July 25 3" xfId="39339"/>
    <cellStyle name="t_CHARTERHOUSE OPERATING MODEL- Revised July 25 3_Observations" xfId="39340"/>
    <cellStyle name="t_CHARTERHOUSE OPERATING MODEL- Revised July 25_Bi weekly rollforward 11 29 08 w DV updates" xfId="39341"/>
    <cellStyle name="t_CHARTERHOUSE OPERATING MODEL- Revised July 25_Bi weekly rollforward 11 29 08 w DV updates 2" xfId="39342"/>
    <cellStyle name="t_CHARTERHOUSE OPERATING MODEL- Revised July 25_Bi weekly rollforward 11 29 08 w DV updates 2_Observations" xfId="39343"/>
    <cellStyle name="t_CHARTERHOUSE OPERATING MODEL- Revised July 25_Bi weekly rollforward 11 29 08 w DV updates 3" xfId="39344"/>
    <cellStyle name="t_CHARTERHOUSE OPERATING MODEL- Revised July 25_Bi weekly rollforward 11 29 08 w DV updates 3_Observations" xfId="39345"/>
    <cellStyle name="t_CHARTERHOUSE OPERATING MODEL- Revised July 25_Bi weekly rollforward 11 29 08 w DV updates_Observations" xfId="39346"/>
    <cellStyle name="t_CHARTERHOUSE OPERATING MODEL- Revised July 25_Bi weekly rollforward 11 29 08 w DV updates_Report 3" xfId="39347"/>
    <cellStyle name="t_CHARTERHOUSE OPERATING MODEL- Revised July 25_Bi weekly rollforward 11 29 08 w DV updates_Report 3_Observations" xfId="39348"/>
    <cellStyle name="t_CHARTERHOUSE OPERATING MODEL- Revised July 25_Bi weekly rollforward 11 29 08 w DV updates_Sheet2" xfId="39349"/>
    <cellStyle name="t_CHARTERHOUSE OPERATING MODEL- Revised July 25_Bi weekly rollforward 11 29 08 w DV updates_Sheet2_Observations" xfId="39350"/>
    <cellStyle name="t_CHARTERHOUSE OPERATING MODEL- Revised July 25_Bi weekly rollforward 11 29 08 w DV updates_Sheet3" xfId="39351"/>
    <cellStyle name="t_CHARTERHOUSE OPERATING MODEL- Revised July 25_Bi weekly rollforward 11 29 08 w DV updates_Sheet3_Observations" xfId="39352"/>
    <cellStyle name="t_CHARTERHOUSE OPERATING MODEL- Revised July 25_Bi weekly rollforward 12-13-07" xfId="39353"/>
    <cellStyle name="t_CHARTERHOUSE OPERATING MODEL- Revised July 25_Bi weekly rollforward 12-13-07 2" xfId="39354"/>
    <cellStyle name="t_CHARTERHOUSE OPERATING MODEL- Revised July 25_Bi weekly rollforward 12-13-07 2_Observations" xfId="39355"/>
    <cellStyle name="t_CHARTERHOUSE OPERATING MODEL- Revised July 25_Bi weekly rollforward 12-13-07 3" xfId="39356"/>
    <cellStyle name="t_CHARTERHOUSE OPERATING MODEL- Revised July 25_Bi weekly rollforward 12-13-07 3_Observations" xfId="39357"/>
    <cellStyle name="t_CHARTERHOUSE OPERATING MODEL- Revised July 25_Bi weekly rollforward 12-13-07_Observations" xfId="39358"/>
    <cellStyle name="t_CHARTERHOUSE OPERATING MODEL- Revised July 25_Bi weekly rollforward 12-13-07_Report 3" xfId="39359"/>
    <cellStyle name="t_CHARTERHOUSE OPERATING MODEL- Revised July 25_Bi weekly rollforward 12-13-07_Report 3_Observations" xfId="39360"/>
    <cellStyle name="t_CHARTERHOUSE OPERATING MODEL- Revised July 25_Bi weekly rollforward 12-13-07_Sheet2" xfId="39361"/>
    <cellStyle name="t_CHARTERHOUSE OPERATING MODEL- Revised July 25_Bi weekly rollforward 12-13-07_Sheet2_Observations" xfId="39362"/>
    <cellStyle name="t_CHARTERHOUSE OPERATING MODEL- Revised July 25_Bi weekly rollforward 12-13-07_Sheet3" xfId="39363"/>
    <cellStyle name="t_CHARTERHOUSE OPERATING MODEL- Revised July 25_Bi weekly rollforward 12-13-07_Sheet3_Observations" xfId="39364"/>
    <cellStyle name="t_CHARTERHOUSE OPERATING MODEL- Revised July 25_Bi weekly rollforward 1-24-08" xfId="39365"/>
    <cellStyle name="t_CHARTERHOUSE OPERATING MODEL- Revised July 25_Bi weekly rollforward 1-24-08 2" xfId="39366"/>
    <cellStyle name="t_CHARTERHOUSE OPERATING MODEL- Revised July 25_Bi weekly rollforward 1-24-08 2_Observations" xfId="39367"/>
    <cellStyle name="t_CHARTERHOUSE OPERATING MODEL- Revised July 25_Bi weekly rollforward 1-24-08 3" xfId="39368"/>
    <cellStyle name="t_CHARTERHOUSE OPERATING MODEL- Revised July 25_Bi weekly rollforward 1-24-08 3_Observations" xfId="39369"/>
    <cellStyle name="t_CHARTERHOUSE OPERATING MODEL- Revised July 25_Bi weekly rollforward 1-24-08_Observations" xfId="39370"/>
    <cellStyle name="t_CHARTERHOUSE OPERATING MODEL- Revised July 25_Bi weekly rollforward 1-24-08_Report 3" xfId="39371"/>
    <cellStyle name="t_CHARTERHOUSE OPERATING MODEL- Revised July 25_Bi weekly rollforward 1-24-08_Report 3_Observations" xfId="39372"/>
    <cellStyle name="t_CHARTERHOUSE OPERATING MODEL- Revised July 25_Bi weekly rollforward 1-24-08_Sheet2" xfId="39373"/>
    <cellStyle name="t_CHARTERHOUSE OPERATING MODEL- Revised July 25_Bi weekly rollforward 1-24-08_Sheet2_Observations" xfId="39374"/>
    <cellStyle name="t_CHARTERHOUSE OPERATING MODEL- Revised July 25_Bi weekly rollforward 1-24-08_Sheet3" xfId="39375"/>
    <cellStyle name="t_CHARTERHOUSE OPERATING MODEL- Revised July 25_Bi weekly rollforward 1-24-08_Sheet3_Observations" xfId="39376"/>
    <cellStyle name="t_CHARTERHOUSE OPERATING MODEL- Revised July 25_Bi weekly rollforward 1-9-08" xfId="39377"/>
    <cellStyle name="t_CHARTERHOUSE OPERATING MODEL- Revised July 25_Bi weekly rollforward 1-9-08 2" xfId="39378"/>
    <cellStyle name="t_CHARTERHOUSE OPERATING MODEL- Revised July 25_Bi weekly rollforward 1-9-08 2_Observations" xfId="39379"/>
    <cellStyle name="t_CHARTERHOUSE OPERATING MODEL- Revised July 25_Bi weekly rollforward 1-9-08 3" xfId="39380"/>
    <cellStyle name="t_CHARTERHOUSE OPERATING MODEL- Revised July 25_Bi weekly rollforward 1-9-08 3_Observations" xfId="39381"/>
    <cellStyle name="t_CHARTERHOUSE OPERATING MODEL- Revised July 25_Bi weekly rollforward 1-9-08_Observations" xfId="39382"/>
    <cellStyle name="t_CHARTERHOUSE OPERATING MODEL- Revised July 25_Bi weekly rollforward 1-9-08_Report 3" xfId="39383"/>
    <cellStyle name="t_CHARTERHOUSE OPERATING MODEL- Revised July 25_Bi weekly rollforward 1-9-08_Report 3_Observations" xfId="39384"/>
    <cellStyle name="t_CHARTERHOUSE OPERATING MODEL- Revised July 25_Bi weekly rollforward 1-9-08_Sheet2" xfId="39385"/>
    <cellStyle name="t_CHARTERHOUSE OPERATING MODEL- Revised July 25_Bi weekly rollforward 1-9-08_Sheet2_Observations" xfId="39386"/>
    <cellStyle name="t_CHARTERHOUSE OPERATING MODEL- Revised July 25_Bi weekly rollforward 1-9-08_Sheet3" xfId="39387"/>
    <cellStyle name="t_CHARTERHOUSE OPERATING MODEL- Revised July 25_Bi weekly rollforward 1-9-08_Sheet3_Observations" xfId="39388"/>
    <cellStyle name="t_CHARTERHOUSE OPERATING MODEL- Revised July 25_Observations" xfId="39389"/>
    <cellStyle name="t_CHARTERHOUSE OPERATING MODEL- Revised July 25_OptumHealth ACR Targets_110607v2" xfId="39390"/>
    <cellStyle name="t_CHARTERHOUSE OPERATING MODEL- Revised July 25_OptumHealth ACR Targets_110607v2 2" xfId="39391"/>
    <cellStyle name="t_CHARTERHOUSE OPERATING MODEL- Revised July 25_OptumHealth ACR Targets_110607v2 2_Observations" xfId="39392"/>
    <cellStyle name="t_CHARTERHOUSE OPERATING MODEL- Revised July 25_OptumHealth ACR Targets_110607v2 3" xfId="39393"/>
    <cellStyle name="t_CHARTERHOUSE OPERATING MODEL- Revised July 25_OptumHealth ACR Targets_110607v2 3_Observations" xfId="39394"/>
    <cellStyle name="t_CHARTERHOUSE OPERATING MODEL- Revised July 25_OptumHealth ACR Targets_110607v2_Observations" xfId="39395"/>
    <cellStyle name="t_CHARTERHOUSE OPERATING MODEL- Revised July 25_OptumHealth ACR Targets_110607v2_Report 3" xfId="39396"/>
    <cellStyle name="t_CHARTERHOUSE OPERATING MODEL- Revised July 25_OptumHealth ACR Targets_110607v2_Report 3_Observations" xfId="39397"/>
    <cellStyle name="t_CHARTERHOUSE OPERATING MODEL- Revised July 25_OptumHealth ACR Targets_110607v2_Sheet2" xfId="39398"/>
    <cellStyle name="t_CHARTERHOUSE OPERATING MODEL- Revised July 25_OptumHealth ACR Targets_110607v2_Sheet2_Observations" xfId="39399"/>
    <cellStyle name="t_CHARTERHOUSE OPERATING MODEL- Revised July 25_OptumHealth ACR Targets_110607v2_Sheet3" xfId="39400"/>
    <cellStyle name="t_CHARTERHOUSE OPERATING MODEL- Revised July 25_OptumHealth ACR Targets_110607v2_Sheet3_Observations" xfId="39401"/>
    <cellStyle name="t_CHARTERHOUSE OPERATING MODEL- Revised July 25_Report 3" xfId="39402"/>
    <cellStyle name="t_CHARTERHOUSE OPERATING MODEL- Revised July 25_Report 3_Observations" xfId="39403"/>
    <cellStyle name="t_CHARTERHOUSE OPERATING MODEL- Revised July 25_Sheet2" xfId="39404"/>
    <cellStyle name="t_CHARTERHOUSE OPERATING MODEL- Revised July 25_Sheet2_Observations" xfId="39405"/>
    <cellStyle name="t_CHARTERHOUSE OPERATING MODEL- Revised July 25_Sheet3" xfId="39406"/>
    <cellStyle name="t_CHARTERHOUSE OPERATING MODEL- Revised July 25_Sheet3_Observations" xfId="39407"/>
    <cellStyle name="t_Laurel" xfId="39408"/>
    <cellStyle name="t_Laurel_Observations" xfId="39409"/>
    <cellStyle name="t_Laurel_Refi_027" xfId="39410"/>
    <cellStyle name="t_Laurel_Refi_027_Observations" xfId="39411"/>
    <cellStyle name="t_LEHMAN CHARTERHOUSE MODEL_27" xfId="39412"/>
    <cellStyle name="t_LEHMAN CHARTERHOUSE MODEL_27_Observations" xfId="39413"/>
    <cellStyle name="t_model for lehman 19jul02" xfId="39414"/>
    <cellStyle name="t_model for lehman 19jul02 2" xfId="39415"/>
    <cellStyle name="t_model for lehman 19jul02 2_Observations" xfId="39416"/>
    <cellStyle name="t_model for lehman 19jul02 3" xfId="39417"/>
    <cellStyle name="t_model for lehman 19jul02 3_Observations" xfId="39418"/>
    <cellStyle name="t_model for lehman 19jul02_Bi weekly rollforward 11 29 08 w DV updates" xfId="39419"/>
    <cellStyle name="t_model for lehman 19jul02_Bi weekly rollforward 11 29 08 w DV updates 2" xfId="39420"/>
    <cellStyle name="t_model for lehman 19jul02_Bi weekly rollforward 11 29 08 w DV updates 2_Observations" xfId="39421"/>
    <cellStyle name="t_model for lehman 19jul02_Bi weekly rollforward 11 29 08 w DV updates 3" xfId="39422"/>
    <cellStyle name="t_model for lehman 19jul02_Bi weekly rollforward 11 29 08 w DV updates 3_Observations" xfId="39423"/>
    <cellStyle name="t_model for lehman 19jul02_Bi weekly rollforward 11 29 08 w DV updates_Observations" xfId="39424"/>
    <cellStyle name="t_model for lehman 19jul02_Bi weekly rollforward 11 29 08 w DV updates_Report 3" xfId="39425"/>
    <cellStyle name="t_model for lehman 19jul02_Bi weekly rollforward 11 29 08 w DV updates_Report 3_Observations" xfId="39426"/>
    <cellStyle name="t_model for lehman 19jul02_Bi weekly rollforward 11 29 08 w DV updates_Sheet2" xfId="39427"/>
    <cellStyle name="t_model for lehman 19jul02_Bi weekly rollforward 11 29 08 w DV updates_Sheet2_Observations" xfId="39428"/>
    <cellStyle name="t_model for lehman 19jul02_Bi weekly rollforward 11 29 08 w DV updates_Sheet3" xfId="39429"/>
    <cellStyle name="t_model for lehman 19jul02_Bi weekly rollforward 11 29 08 w DV updates_Sheet3_Observations" xfId="39430"/>
    <cellStyle name="t_model for lehman 19jul02_Bi weekly rollforward 12-13-07" xfId="39431"/>
    <cellStyle name="t_model for lehman 19jul02_Bi weekly rollforward 12-13-07 2" xfId="39432"/>
    <cellStyle name="t_model for lehman 19jul02_Bi weekly rollforward 12-13-07 2_Observations" xfId="39433"/>
    <cellStyle name="t_model for lehman 19jul02_Bi weekly rollforward 12-13-07 3" xfId="39434"/>
    <cellStyle name="t_model for lehman 19jul02_Bi weekly rollforward 12-13-07 3_Observations" xfId="39435"/>
    <cellStyle name="t_model for lehman 19jul02_Bi weekly rollforward 12-13-07_Observations" xfId="39436"/>
    <cellStyle name="t_model for lehman 19jul02_Bi weekly rollforward 12-13-07_Report 3" xfId="39437"/>
    <cellStyle name="t_model for lehman 19jul02_Bi weekly rollforward 12-13-07_Report 3_Observations" xfId="39438"/>
    <cellStyle name="t_model for lehman 19jul02_Bi weekly rollforward 12-13-07_Sheet2" xfId="39439"/>
    <cellStyle name="t_model for lehman 19jul02_Bi weekly rollforward 12-13-07_Sheet2_Observations" xfId="39440"/>
    <cellStyle name="t_model for lehman 19jul02_Bi weekly rollforward 12-13-07_Sheet3" xfId="39441"/>
    <cellStyle name="t_model for lehman 19jul02_Bi weekly rollforward 12-13-07_Sheet3_Observations" xfId="39442"/>
    <cellStyle name="t_model for lehman 19jul02_Bi weekly rollforward 1-24-08" xfId="39443"/>
    <cellStyle name="t_model for lehman 19jul02_Bi weekly rollforward 1-24-08 2" xfId="39444"/>
    <cellStyle name="t_model for lehman 19jul02_Bi weekly rollforward 1-24-08 2_Observations" xfId="39445"/>
    <cellStyle name="t_model for lehman 19jul02_Bi weekly rollforward 1-24-08 3" xfId="39446"/>
    <cellStyle name="t_model for lehman 19jul02_Bi weekly rollforward 1-24-08 3_Observations" xfId="39447"/>
    <cellStyle name="t_model for lehman 19jul02_Bi weekly rollforward 1-24-08_Observations" xfId="39448"/>
    <cellStyle name="t_model for lehman 19jul02_Bi weekly rollforward 1-24-08_Report 3" xfId="39449"/>
    <cellStyle name="t_model for lehman 19jul02_Bi weekly rollforward 1-24-08_Report 3_Observations" xfId="39450"/>
    <cellStyle name="t_model for lehman 19jul02_Bi weekly rollforward 1-24-08_Sheet2" xfId="39451"/>
    <cellStyle name="t_model for lehman 19jul02_Bi weekly rollforward 1-24-08_Sheet2_Observations" xfId="39452"/>
    <cellStyle name="t_model for lehman 19jul02_Bi weekly rollforward 1-24-08_Sheet3" xfId="39453"/>
    <cellStyle name="t_model for lehman 19jul02_Bi weekly rollforward 1-24-08_Sheet3_Observations" xfId="39454"/>
    <cellStyle name="t_model for lehman 19jul02_Bi weekly rollforward 1-9-08" xfId="39455"/>
    <cellStyle name="t_model for lehman 19jul02_Bi weekly rollforward 1-9-08 2" xfId="39456"/>
    <cellStyle name="t_model for lehman 19jul02_Bi weekly rollforward 1-9-08 2_Observations" xfId="39457"/>
    <cellStyle name="t_model for lehman 19jul02_Bi weekly rollforward 1-9-08 3" xfId="39458"/>
    <cellStyle name="t_model for lehman 19jul02_Bi weekly rollforward 1-9-08 3_Observations" xfId="39459"/>
    <cellStyle name="t_model for lehman 19jul02_Bi weekly rollforward 1-9-08_Observations" xfId="39460"/>
    <cellStyle name="t_model for lehman 19jul02_Bi weekly rollforward 1-9-08_Report 3" xfId="39461"/>
    <cellStyle name="t_model for lehman 19jul02_Bi weekly rollforward 1-9-08_Report 3_Observations" xfId="39462"/>
    <cellStyle name="t_model for lehman 19jul02_Bi weekly rollforward 1-9-08_Sheet2" xfId="39463"/>
    <cellStyle name="t_model for lehman 19jul02_Bi weekly rollforward 1-9-08_Sheet2_Observations" xfId="39464"/>
    <cellStyle name="t_model for lehman 19jul02_Bi weekly rollforward 1-9-08_Sheet3" xfId="39465"/>
    <cellStyle name="t_model for lehman 19jul02_Bi weekly rollforward 1-9-08_Sheet3_Observations" xfId="39466"/>
    <cellStyle name="t_model for lehman 19jul02_Observations" xfId="39467"/>
    <cellStyle name="t_model for lehman 19jul02_OptumHealth ACR Targets_110607v2" xfId="39468"/>
    <cellStyle name="t_model for lehman 19jul02_OptumHealth ACR Targets_110607v2 2" xfId="39469"/>
    <cellStyle name="t_model for lehman 19jul02_OptumHealth ACR Targets_110607v2 2_Observations" xfId="39470"/>
    <cellStyle name="t_model for lehman 19jul02_OptumHealth ACR Targets_110607v2 3" xfId="39471"/>
    <cellStyle name="t_model for lehman 19jul02_OptumHealth ACR Targets_110607v2 3_Observations" xfId="39472"/>
    <cellStyle name="t_model for lehman 19jul02_OptumHealth ACR Targets_110607v2_Observations" xfId="39473"/>
    <cellStyle name="t_model for lehman 19jul02_OptumHealth ACR Targets_110607v2_Report 3" xfId="39474"/>
    <cellStyle name="t_model for lehman 19jul02_OptumHealth ACR Targets_110607v2_Report 3_Observations" xfId="39475"/>
    <cellStyle name="t_model for lehman 19jul02_OptumHealth ACR Targets_110607v2_Sheet2" xfId="39476"/>
    <cellStyle name="t_model for lehman 19jul02_OptumHealth ACR Targets_110607v2_Sheet2_Observations" xfId="39477"/>
    <cellStyle name="t_model for lehman 19jul02_OptumHealth ACR Targets_110607v2_Sheet3" xfId="39478"/>
    <cellStyle name="t_model for lehman 19jul02_OptumHealth ACR Targets_110607v2_Sheet3_Observations" xfId="39479"/>
    <cellStyle name="t_model for lehman 19jul02_Report 3" xfId="39480"/>
    <cellStyle name="t_model for lehman 19jul02_Report 3_Observations" xfId="39481"/>
    <cellStyle name="t_model for lehman 19jul02_Sheet2" xfId="39482"/>
    <cellStyle name="t_model for lehman 19jul02_Sheet2_Observations" xfId="39483"/>
    <cellStyle name="t_model for lehman 19jul02_Sheet3" xfId="39484"/>
    <cellStyle name="t_model for lehman 19jul02_Sheet3_Observations" xfId="39485"/>
    <cellStyle name="t_Observations" xfId="39486"/>
    <cellStyle name="t_Report 3" xfId="39487"/>
    <cellStyle name="t_Report 3_Observations" xfId="39488"/>
    <cellStyle name="t_Revised Downside Case 25 July" xfId="39489"/>
    <cellStyle name="t_Revised Downside Case 25 July 2" xfId="39490"/>
    <cellStyle name="t_Revised Downside Case 25 July 2_Observations" xfId="39491"/>
    <cellStyle name="t_Revised Downside Case 25 July 3" xfId="39492"/>
    <cellStyle name="t_Revised Downside Case 25 July 3_Observations" xfId="39493"/>
    <cellStyle name="t_Revised Downside Case 25 July_Bi weekly rollforward 11 29 08 w DV updates" xfId="39494"/>
    <cellStyle name="t_Revised Downside Case 25 July_Bi weekly rollforward 11 29 08 w DV updates 2" xfId="39495"/>
    <cellStyle name="t_Revised Downside Case 25 July_Bi weekly rollforward 11 29 08 w DV updates 2_Observations" xfId="39496"/>
    <cellStyle name="t_Revised Downside Case 25 July_Bi weekly rollforward 11 29 08 w DV updates 3" xfId="39497"/>
    <cellStyle name="t_Revised Downside Case 25 July_Bi weekly rollforward 11 29 08 w DV updates 3_Observations" xfId="39498"/>
    <cellStyle name="t_Revised Downside Case 25 July_Bi weekly rollforward 11 29 08 w DV updates_Observations" xfId="39499"/>
    <cellStyle name="t_Revised Downside Case 25 July_Bi weekly rollforward 11 29 08 w DV updates_Report 3" xfId="39500"/>
    <cellStyle name="t_Revised Downside Case 25 July_Bi weekly rollforward 11 29 08 w DV updates_Report 3_Observations" xfId="39501"/>
    <cellStyle name="t_Revised Downside Case 25 July_Bi weekly rollforward 11 29 08 w DV updates_Sheet2" xfId="39502"/>
    <cellStyle name="t_Revised Downside Case 25 July_Bi weekly rollforward 11 29 08 w DV updates_Sheet2_Observations" xfId="39503"/>
    <cellStyle name="t_Revised Downside Case 25 July_Bi weekly rollforward 11 29 08 w DV updates_Sheet3" xfId="39504"/>
    <cellStyle name="t_Revised Downside Case 25 July_Bi weekly rollforward 11 29 08 w DV updates_Sheet3_Observations" xfId="39505"/>
    <cellStyle name="t_Revised Downside Case 25 July_Bi weekly rollforward 12-13-07" xfId="39506"/>
    <cellStyle name="t_Revised Downside Case 25 July_Bi weekly rollforward 12-13-07 2" xfId="39507"/>
    <cellStyle name="t_Revised Downside Case 25 July_Bi weekly rollforward 12-13-07 2_Observations" xfId="39508"/>
    <cellStyle name="t_Revised Downside Case 25 July_Bi weekly rollforward 12-13-07 3" xfId="39509"/>
    <cellStyle name="t_Revised Downside Case 25 July_Bi weekly rollforward 12-13-07 3_Observations" xfId="39510"/>
    <cellStyle name="t_Revised Downside Case 25 July_Bi weekly rollforward 12-13-07_Observations" xfId="39511"/>
    <cellStyle name="t_Revised Downside Case 25 July_Bi weekly rollforward 12-13-07_Report 3" xfId="39512"/>
    <cellStyle name="t_Revised Downside Case 25 July_Bi weekly rollforward 12-13-07_Report 3_Observations" xfId="39513"/>
    <cellStyle name="t_Revised Downside Case 25 July_Bi weekly rollforward 12-13-07_Sheet2" xfId="39514"/>
    <cellStyle name="t_Revised Downside Case 25 July_Bi weekly rollforward 12-13-07_Sheet2_Observations" xfId="39515"/>
    <cellStyle name="t_Revised Downside Case 25 July_Bi weekly rollforward 12-13-07_Sheet3" xfId="39516"/>
    <cellStyle name="t_Revised Downside Case 25 July_Bi weekly rollforward 12-13-07_Sheet3_Observations" xfId="39517"/>
    <cellStyle name="t_Revised Downside Case 25 July_Bi weekly rollforward 1-24-08" xfId="39518"/>
    <cellStyle name="t_Revised Downside Case 25 July_Bi weekly rollforward 1-24-08 2" xfId="39519"/>
    <cellStyle name="t_Revised Downside Case 25 July_Bi weekly rollforward 1-24-08 2_Observations" xfId="39520"/>
    <cellStyle name="t_Revised Downside Case 25 July_Bi weekly rollforward 1-24-08 3" xfId="39521"/>
    <cellStyle name="t_Revised Downside Case 25 July_Bi weekly rollforward 1-24-08 3_Observations" xfId="39522"/>
    <cellStyle name="t_Revised Downside Case 25 July_Bi weekly rollforward 1-24-08_Observations" xfId="39523"/>
    <cellStyle name="t_Revised Downside Case 25 July_Bi weekly rollforward 1-24-08_Report 3" xfId="39524"/>
    <cellStyle name="t_Revised Downside Case 25 July_Bi weekly rollforward 1-24-08_Report 3_Observations" xfId="39525"/>
    <cellStyle name="t_Revised Downside Case 25 July_Bi weekly rollforward 1-24-08_Sheet2" xfId="39526"/>
    <cellStyle name="t_Revised Downside Case 25 July_Bi weekly rollforward 1-24-08_Sheet2_Observations" xfId="39527"/>
    <cellStyle name="t_Revised Downside Case 25 July_Bi weekly rollforward 1-24-08_Sheet3" xfId="39528"/>
    <cellStyle name="t_Revised Downside Case 25 July_Bi weekly rollforward 1-24-08_Sheet3_Observations" xfId="39529"/>
    <cellStyle name="t_Revised Downside Case 25 July_Bi weekly rollforward 1-9-08" xfId="39530"/>
    <cellStyle name="t_Revised Downside Case 25 July_Bi weekly rollforward 1-9-08 2" xfId="39531"/>
    <cellStyle name="t_Revised Downside Case 25 July_Bi weekly rollforward 1-9-08 2_Observations" xfId="39532"/>
    <cellStyle name="t_Revised Downside Case 25 July_Bi weekly rollforward 1-9-08 3" xfId="39533"/>
    <cellStyle name="t_Revised Downside Case 25 July_Bi weekly rollforward 1-9-08 3_Observations" xfId="39534"/>
    <cellStyle name="t_Revised Downside Case 25 July_Bi weekly rollforward 1-9-08_Observations" xfId="39535"/>
    <cellStyle name="t_Revised Downside Case 25 July_Bi weekly rollforward 1-9-08_Report 3" xfId="39536"/>
    <cellStyle name="t_Revised Downside Case 25 July_Bi weekly rollforward 1-9-08_Report 3_Observations" xfId="39537"/>
    <cellStyle name="t_Revised Downside Case 25 July_Bi weekly rollforward 1-9-08_Sheet2" xfId="39538"/>
    <cellStyle name="t_Revised Downside Case 25 July_Bi weekly rollforward 1-9-08_Sheet2_Observations" xfId="39539"/>
    <cellStyle name="t_Revised Downside Case 25 July_Bi weekly rollforward 1-9-08_Sheet3" xfId="39540"/>
    <cellStyle name="t_Revised Downside Case 25 July_Bi weekly rollforward 1-9-08_Sheet3_Observations" xfId="39541"/>
    <cellStyle name="t_Revised Downside Case 25 July_Observations" xfId="39542"/>
    <cellStyle name="t_Revised Downside Case 25 July_OptumHealth ACR Targets_110607v2" xfId="39543"/>
    <cellStyle name="t_Revised Downside Case 25 July_OptumHealth ACR Targets_110607v2 2" xfId="39544"/>
    <cellStyle name="t_Revised Downside Case 25 July_OptumHealth ACR Targets_110607v2 2_Observations" xfId="39545"/>
    <cellStyle name="t_Revised Downside Case 25 July_OptumHealth ACR Targets_110607v2 3" xfId="39546"/>
    <cellStyle name="t_Revised Downside Case 25 July_OptumHealth ACR Targets_110607v2 3_Observations" xfId="39547"/>
    <cellStyle name="t_Revised Downside Case 25 July_OptumHealth ACR Targets_110607v2_Observations" xfId="39548"/>
    <cellStyle name="t_Revised Downside Case 25 July_OptumHealth ACR Targets_110607v2_Report 3" xfId="39549"/>
    <cellStyle name="t_Revised Downside Case 25 July_OptumHealth ACR Targets_110607v2_Report 3_Observations" xfId="39550"/>
    <cellStyle name="t_Revised Downside Case 25 July_OptumHealth ACR Targets_110607v2_Sheet2" xfId="39551"/>
    <cellStyle name="t_Revised Downside Case 25 July_OptumHealth ACR Targets_110607v2_Sheet2_Observations" xfId="39552"/>
    <cellStyle name="t_Revised Downside Case 25 July_OptumHealth ACR Targets_110607v2_Sheet3" xfId="39553"/>
    <cellStyle name="t_Revised Downside Case 25 July_OptumHealth ACR Targets_110607v2_Sheet3_Observations" xfId="39554"/>
    <cellStyle name="t_Revised Downside Case 25 July_Report 3" xfId="39555"/>
    <cellStyle name="t_Revised Downside Case 25 July_Report 3_Observations" xfId="39556"/>
    <cellStyle name="t_Revised Downside Case 25 July_Sheet2" xfId="39557"/>
    <cellStyle name="t_Revised Downside Case 25 July_Sheet2_Observations" xfId="39558"/>
    <cellStyle name="t_Revised Downside Case 25 July_Sheet3" xfId="39559"/>
    <cellStyle name="t_Revised Downside Case 25 July_Sheet3_Observations" xfId="39560"/>
    <cellStyle name="t_Sheet2" xfId="39561"/>
    <cellStyle name="t_Sheet2_Observations" xfId="39562"/>
    <cellStyle name="t_Sheet3" xfId="39563"/>
    <cellStyle name="t_Sheet3_Observations" xfId="39564"/>
    <cellStyle name="t_Valuation" xfId="39565"/>
    <cellStyle name="t_Valuation 2" xfId="39566"/>
    <cellStyle name="t_Valuation 2_Observations" xfId="39567"/>
    <cellStyle name="t_Valuation 3" xfId="39568"/>
    <cellStyle name="t_Valuation 3_Observations" xfId="39569"/>
    <cellStyle name="t_Valuation_Bi weekly rollforward 11 29 08 w DV updates" xfId="39570"/>
    <cellStyle name="t_Valuation_Bi weekly rollforward 11 29 08 w DV updates 2" xfId="39571"/>
    <cellStyle name="t_Valuation_Bi weekly rollforward 11 29 08 w DV updates 2_Observations" xfId="39572"/>
    <cellStyle name="t_Valuation_Bi weekly rollforward 11 29 08 w DV updates 3" xfId="39573"/>
    <cellStyle name="t_Valuation_Bi weekly rollforward 11 29 08 w DV updates 3_Observations" xfId="39574"/>
    <cellStyle name="t_Valuation_Bi weekly rollforward 11 29 08 w DV updates_Observations" xfId="39575"/>
    <cellStyle name="t_Valuation_Bi weekly rollforward 11 29 08 w DV updates_Report 3" xfId="39576"/>
    <cellStyle name="t_Valuation_Bi weekly rollforward 11 29 08 w DV updates_Report 3_Observations" xfId="39577"/>
    <cellStyle name="t_Valuation_Bi weekly rollforward 11 29 08 w DV updates_Sheet2" xfId="39578"/>
    <cellStyle name="t_Valuation_Bi weekly rollforward 11 29 08 w DV updates_Sheet2_Observations" xfId="39579"/>
    <cellStyle name="t_Valuation_Bi weekly rollforward 11 29 08 w DV updates_Sheet3" xfId="39580"/>
    <cellStyle name="t_Valuation_Bi weekly rollforward 11 29 08 w DV updates_Sheet3_Observations" xfId="39581"/>
    <cellStyle name="t_Valuation_Bi weekly rollforward 12-13-07" xfId="39582"/>
    <cellStyle name="t_Valuation_Bi weekly rollforward 12-13-07 2" xfId="39583"/>
    <cellStyle name="t_Valuation_Bi weekly rollforward 12-13-07 2_Observations" xfId="39584"/>
    <cellStyle name="t_Valuation_Bi weekly rollforward 12-13-07 3" xfId="39585"/>
    <cellStyle name="t_Valuation_Bi weekly rollforward 12-13-07 3_Observations" xfId="39586"/>
    <cellStyle name="t_Valuation_Bi weekly rollforward 12-13-07_Observations" xfId="39587"/>
    <cellStyle name="t_Valuation_Bi weekly rollforward 12-13-07_Report 3" xfId="39588"/>
    <cellStyle name="t_Valuation_Bi weekly rollforward 12-13-07_Report 3_Observations" xfId="39589"/>
    <cellStyle name="t_Valuation_Bi weekly rollforward 12-13-07_Sheet2" xfId="39590"/>
    <cellStyle name="t_Valuation_Bi weekly rollforward 12-13-07_Sheet2_Observations" xfId="39591"/>
    <cellStyle name="t_Valuation_Bi weekly rollforward 12-13-07_Sheet3" xfId="39592"/>
    <cellStyle name="t_Valuation_Bi weekly rollforward 12-13-07_Sheet3_Observations" xfId="39593"/>
    <cellStyle name="t_Valuation_Bi weekly rollforward 1-24-08" xfId="39594"/>
    <cellStyle name="t_Valuation_Bi weekly rollforward 1-24-08 2" xfId="39595"/>
    <cellStyle name="t_Valuation_Bi weekly rollforward 1-24-08 2_Observations" xfId="39596"/>
    <cellStyle name="t_Valuation_Bi weekly rollforward 1-24-08 3" xfId="39597"/>
    <cellStyle name="t_Valuation_Bi weekly rollforward 1-24-08 3_Observations" xfId="39598"/>
    <cellStyle name="t_Valuation_Bi weekly rollforward 1-24-08_Observations" xfId="39599"/>
    <cellStyle name="t_Valuation_Bi weekly rollforward 1-24-08_Report 3" xfId="39600"/>
    <cellStyle name="t_Valuation_Bi weekly rollforward 1-24-08_Report 3_Observations" xfId="39601"/>
    <cellStyle name="t_Valuation_Bi weekly rollforward 1-24-08_Sheet2" xfId="39602"/>
    <cellStyle name="t_Valuation_Bi weekly rollforward 1-24-08_Sheet2_Observations" xfId="39603"/>
    <cellStyle name="t_Valuation_Bi weekly rollforward 1-24-08_Sheet3" xfId="39604"/>
    <cellStyle name="t_Valuation_Bi weekly rollforward 1-24-08_Sheet3_Observations" xfId="39605"/>
    <cellStyle name="t_Valuation_Bi weekly rollforward 1-9-08" xfId="39606"/>
    <cellStyle name="t_Valuation_Bi weekly rollforward 1-9-08 2" xfId="39607"/>
    <cellStyle name="t_Valuation_Bi weekly rollforward 1-9-08 2_Observations" xfId="39608"/>
    <cellStyle name="t_Valuation_Bi weekly rollforward 1-9-08 3" xfId="39609"/>
    <cellStyle name="t_Valuation_Bi weekly rollforward 1-9-08 3_Observations" xfId="39610"/>
    <cellStyle name="t_Valuation_Bi weekly rollforward 1-9-08_Observations" xfId="39611"/>
    <cellStyle name="t_Valuation_Bi weekly rollforward 1-9-08_Report 3" xfId="39612"/>
    <cellStyle name="t_Valuation_Bi weekly rollforward 1-9-08_Report 3_Observations" xfId="39613"/>
    <cellStyle name="t_Valuation_Bi weekly rollforward 1-9-08_Sheet2" xfId="39614"/>
    <cellStyle name="t_Valuation_Bi weekly rollforward 1-9-08_Sheet2_Observations" xfId="39615"/>
    <cellStyle name="t_Valuation_Bi weekly rollforward 1-9-08_Sheet3" xfId="39616"/>
    <cellStyle name="t_Valuation_Bi weekly rollforward 1-9-08_Sheet3_Observations" xfId="39617"/>
    <cellStyle name="t_Valuation_Observations" xfId="39618"/>
    <cellStyle name="t_Valuation_OptumHealth ACR Targets_110607v2" xfId="39619"/>
    <cellStyle name="t_Valuation_OptumHealth ACR Targets_110607v2 2" xfId="39620"/>
    <cellStyle name="t_Valuation_OptumHealth ACR Targets_110607v2 2_Observations" xfId="39621"/>
    <cellStyle name="t_Valuation_OptumHealth ACR Targets_110607v2 3" xfId="39622"/>
    <cellStyle name="t_Valuation_OptumHealth ACR Targets_110607v2 3_Observations" xfId="39623"/>
    <cellStyle name="t_Valuation_OptumHealth ACR Targets_110607v2_Observations" xfId="39624"/>
    <cellStyle name="t_Valuation_OptumHealth ACR Targets_110607v2_Report 3" xfId="39625"/>
    <cellStyle name="t_Valuation_OptumHealth ACR Targets_110607v2_Report 3_Observations" xfId="39626"/>
    <cellStyle name="t_Valuation_OptumHealth ACR Targets_110607v2_Sheet2" xfId="39627"/>
    <cellStyle name="t_Valuation_OptumHealth ACR Targets_110607v2_Sheet2_Observations" xfId="39628"/>
    <cellStyle name="t_Valuation_OptumHealth ACR Targets_110607v2_Sheet3" xfId="39629"/>
    <cellStyle name="t_Valuation_OptumHealth ACR Targets_110607v2_Sheet3_Observations" xfId="39630"/>
    <cellStyle name="t_Valuation_Report 3" xfId="39631"/>
    <cellStyle name="t_Valuation_Report 3_Observations" xfId="39632"/>
    <cellStyle name="t_Valuation_Sheet2" xfId="39633"/>
    <cellStyle name="t_Valuation_Sheet2_Observations" xfId="39634"/>
    <cellStyle name="t_Valuation_Sheet3" xfId="39635"/>
    <cellStyle name="t_Valuation_Sheet3_Observations" xfId="39636"/>
    <cellStyle name="t_Viterra LBO model - Dec02 - v20" xfId="39637"/>
    <cellStyle name="t_Viterra LBO model - Dec02 - v20_Observations" xfId="39638"/>
    <cellStyle name="t3" xfId="39639"/>
    <cellStyle name="Table Col Head" xfId="39640"/>
    <cellStyle name="Table Col Head 2" xfId="39641"/>
    <cellStyle name="Table Col Head 3" xfId="39642"/>
    <cellStyle name="Table Col Head 4" xfId="39643"/>
    <cellStyle name="Table Col Head_Observations" xfId="39644"/>
    <cellStyle name="table column heading" xfId="39645"/>
    <cellStyle name="Table Head" xfId="39646"/>
    <cellStyle name="Table Head 2" xfId="39647"/>
    <cellStyle name="Table Head 3" xfId="39648"/>
    <cellStyle name="Table Head 4" xfId="39649"/>
    <cellStyle name="Table Head Aligned" xfId="39650"/>
    <cellStyle name="Table Head Aligned 2" xfId="39651"/>
    <cellStyle name="Table Head Blue" xfId="39652"/>
    <cellStyle name="Table Head Blue 2" xfId="39653"/>
    <cellStyle name="Table Head Blue 3" xfId="39654"/>
    <cellStyle name="Table Head Blue 4" xfId="39655"/>
    <cellStyle name="Table Head Blue_Observations" xfId="39656"/>
    <cellStyle name="Table Head Green" xfId="39657"/>
    <cellStyle name="Table Head Green 2" xfId="39658"/>
    <cellStyle name="Table Head Green 3" xfId="39659"/>
    <cellStyle name="Table Head Green 4" xfId="39660"/>
    <cellStyle name="Table Head Green_Observations" xfId="39661"/>
    <cellStyle name="Table Head_1g conso3" xfId="39662"/>
    <cellStyle name="Table Sub Head" xfId="39663"/>
    <cellStyle name="Table Sub Head 2" xfId="39664"/>
    <cellStyle name="Table Sub Head 3" xfId="39665"/>
    <cellStyle name="Table Sub Head 4" xfId="39666"/>
    <cellStyle name="Table Sub Head_Observations" xfId="39667"/>
    <cellStyle name="Table Text" xfId="39668"/>
    <cellStyle name="Table Text 2" xfId="39669"/>
    <cellStyle name="Table Text 3" xfId="39670"/>
    <cellStyle name="Table Text_Observations" xfId="39671"/>
    <cellStyle name="Table Title" xfId="39672"/>
    <cellStyle name="Table Title 2" xfId="39673"/>
    <cellStyle name="Table Title 3" xfId="39674"/>
    <cellStyle name="Table Title 4" xfId="39675"/>
    <cellStyle name="Table Title_Observations" xfId="39676"/>
    <cellStyle name="Table Units" xfId="39677"/>
    <cellStyle name="Table Units 2" xfId="39678"/>
    <cellStyle name="Table Units 3" xfId="39679"/>
    <cellStyle name="Table Units 4" xfId="39680"/>
    <cellStyle name="Table Units_Observations" xfId="39681"/>
    <cellStyle name="Table_Header" xfId="39682"/>
    <cellStyle name="TableBase" xfId="39683"/>
    <cellStyle name="TableBase 2" xfId="39684"/>
    <cellStyle name="TableBase 2 2" xfId="39685"/>
    <cellStyle name="TableBase 2_Observations" xfId="39686"/>
    <cellStyle name="TableBase 3" xfId="39687"/>
    <cellStyle name="TableBase 3 2" xfId="39688"/>
    <cellStyle name="TableBase 3_Observations" xfId="39689"/>
    <cellStyle name="TableBase 4" xfId="39690"/>
    <cellStyle name="TableBase_Observations" xfId="39691"/>
    <cellStyle name="Table-Body" xfId="39692"/>
    <cellStyle name="TableColumnHeading" xfId="39693"/>
    <cellStyle name="TableColumnHeading 2" xfId="39694"/>
    <cellStyle name="TableColumnHeading 3" xfId="39695"/>
    <cellStyle name="TableColumnHeading_Observations" xfId="39696"/>
    <cellStyle name="TableHead" xfId="39697"/>
    <cellStyle name="TableHead 2" xfId="39698"/>
    <cellStyle name="TableHead 3" xfId="39699"/>
    <cellStyle name="TableHead_Observations" xfId="39700"/>
    <cellStyle name="Table-Headings_ENE" xfId="39701"/>
    <cellStyle name="TableSubTitleItalic" xfId="39702"/>
    <cellStyle name="TableSubTitleItalic 2" xfId="39703"/>
    <cellStyle name="TableSubTitleItalic 3" xfId="39704"/>
    <cellStyle name="TableSubTitleItalic_Observations" xfId="39705"/>
    <cellStyle name="TableText" xfId="39706"/>
    <cellStyle name="TableText 2" xfId="39707"/>
    <cellStyle name="TableText 3" xfId="39708"/>
    <cellStyle name="TableText_Observations" xfId="39709"/>
    <cellStyle name="TableTitle" xfId="39710"/>
    <cellStyle name="TableTitle 2" xfId="39711"/>
    <cellStyle name="TableTitle 3" xfId="39712"/>
    <cellStyle name="TableTitle_Observations" xfId="39713"/>
    <cellStyle name="tcn" xfId="39714"/>
    <cellStyle name="text" xfId="39715"/>
    <cellStyle name="Text [3]" xfId="39716"/>
    <cellStyle name="Text [5]" xfId="39717"/>
    <cellStyle name="Text 1" xfId="39718"/>
    <cellStyle name="Text 1 2" xfId="39719"/>
    <cellStyle name="Text 1 3" xfId="39720"/>
    <cellStyle name="Text 1_Observations" xfId="39721"/>
    <cellStyle name="text 10" xfId="39722"/>
    <cellStyle name="text 11" xfId="39723"/>
    <cellStyle name="text 12" xfId="39724"/>
    <cellStyle name="text 13" xfId="39725"/>
    <cellStyle name="text 14" xfId="39726"/>
    <cellStyle name="text 15" xfId="39727"/>
    <cellStyle name="text 16" xfId="39728"/>
    <cellStyle name="text 17" xfId="39729"/>
    <cellStyle name="text 18" xfId="39730"/>
    <cellStyle name="text 19" xfId="39731"/>
    <cellStyle name="text 2" xfId="39732"/>
    <cellStyle name="text 20" xfId="39733"/>
    <cellStyle name="text 21" xfId="39734"/>
    <cellStyle name="text 22" xfId="39735"/>
    <cellStyle name="text 23" xfId="39736"/>
    <cellStyle name="text 24" xfId="39737"/>
    <cellStyle name="text 25" xfId="39738"/>
    <cellStyle name="text 26" xfId="39739"/>
    <cellStyle name="text 27" xfId="39740"/>
    <cellStyle name="text 28" xfId="39741"/>
    <cellStyle name="text 29" xfId="39742"/>
    <cellStyle name="text 3" xfId="39743"/>
    <cellStyle name="text 30" xfId="39744"/>
    <cellStyle name="text 31" xfId="39745"/>
    <cellStyle name="text 32" xfId="39746"/>
    <cellStyle name="text 33" xfId="39747"/>
    <cellStyle name="text 34" xfId="39748"/>
    <cellStyle name="text 35" xfId="39749"/>
    <cellStyle name="text 36" xfId="39750"/>
    <cellStyle name="text 37" xfId="39751"/>
    <cellStyle name="text 38" xfId="39752"/>
    <cellStyle name="text 39" xfId="39753"/>
    <cellStyle name="text 4" xfId="39754"/>
    <cellStyle name="text 40" xfId="39755"/>
    <cellStyle name="text 41" xfId="39756"/>
    <cellStyle name="text 42" xfId="39757"/>
    <cellStyle name="text 43" xfId="39758"/>
    <cellStyle name="text 44" xfId="39759"/>
    <cellStyle name="text 45" xfId="39760"/>
    <cellStyle name="text 46" xfId="39761"/>
    <cellStyle name="text 47" xfId="39762"/>
    <cellStyle name="text 48" xfId="39763"/>
    <cellStyle name="text 49" xfId="39764"/>
    <cellStyle name="text 5" xfId="39765"/>
    <cellStyle name="text 50" xfId="39766"/>
    <cellStyle name="text 51" xfId="39767"/>
    <cellStyle name="text 52" xfId="39768"/>
    <cellStyle name="text 53" xfId="39769"/>
    <cellStyle name="Text 54" xfId="39770"/>
    <cellStyle name="text 6" xfId="39771"/>
    <cellStyle name="text 7" xfId="39772"/>
    <cellStyle name="Text 8" xfId="39773"/>
    <cellStyle name="text 9" xfId="39774"/>
    <cellStyle name="text center" xfId="39775"/>
    <cellStyle name="text center 2" xfId="39776"/>
    <cellStyle name="text center 2 2" xfId="39777"/>
    <cellStyle name="text center 2_Observations" xfId="39778"/>
    <cellStyle name="text center 3" xfId="39779"/>
    <cellStyle name="text center 3 2" xfId="39780"/>
    <cellStyle name="text center 3_Observations" xfId="39781"/>
    <cellStyle name="text center 4" xfId="39782"/>
    <cellStyle name="text center 5" xfId="39783"/>
    <cellStyle name="text center 6" xfId="39784"/>
    <cellStyle name="text center_Observations" xfId="39785"/>
    <cellStyle name="Text Head 1" xfId="39786"/>
    <cellStyle name="Text Head 1 2" xfId="39787"/>
    <cellStyle name="Text Head 1 3" xfId="39788"/>
    <cellStyle name="Text Head 1_Observations" xfId="39789"/>
    <cellStyle name="Text Wrap" xfId="39790"/>
    <cellStyle name="Text Wrap 2" xfId="39791"/>
    <cellStyle name="Text Wrap 3" xfId="39792"/>
    <cellStyle name="Text Wrap_Observations" xfId="39793"/>
    <cellStyle name="Text_0+12 Care Solutions WD7 1.10.08 v3 - to SCS" xfId="39794"/>
    <cellStyle name="text2" xfId="39795"/>
    <cellStyle name="text2 2" xfId="39796"/>
    <cellStyle name="text2 3" xfId="39797"/>
    <cellStyle name="text2 4" xfId="39798"/>
    <cellStyle name="text2_Observations" xfId="39799"/>
    <cellStyle name="TextBold" xfId="39800"/>
    <cellStyle name="TextItalic" xfId="39801"/>
    <cellStyle name="TextNormal" xfId="39802"/>
    <cellStyle name="Thom's Models" xfId="39803"/>
    <cellStyle name="ThousandDollar" xfId="39804"/>
    <cellStyle name="Tickmark" xfId="39805"/>
    <cellStyle name="Time" xfId="39806"/>
    <cellStyle name="Times 10" xfId="39807"/>
    <cellStyle name="Times 10 2" xfId="39808"/>
    <cellStyle name="Times 10 3" xfId="39809"/>
    <cellStyle name="Times 10 4" xfId="39810"/>
    <cellStyle name="Times 10_Observations" xfId="39811"/>
    <cellStyle name="Times 12" xfId="39812"/>
    <cellStyle name="Times 12 2" xfId="39813"/>
    <cellStyle name="Times 12 3" xfId="39814"/>
    <cellStyle name="Times 12 4" xfId="39815"/>
    <cellStyle name="Times 12_Observations" xfId="39816"/>
    <cellStyle name="times roman" xfId="39817"/>
    <cellStyle name="times roman 2" xfId="39818"/>
    <cellStyle name="times roman 3" xfId="39819"/>
    <cellStyle name="times roman_Observations" xfId="39820"/>
    <cellStyle name="Title - bold dutch8" xfId="39821"/>
    <cellStyle name="Title - PROJECT" xfId="39822"/>
    <cellStyle name="Title - PROJECT 2" xfId="39823"/>
    <cellStyle name="Title - PROJECT 3" xfId="39824"/>
    <cellStyle name="Title - PROJECT 4" xfId="39825"/>
    <cellStyle name="Title - PROJECT_Observations" xfId="39826"/>
    <cellStyle name="Title - Underline" xfId="39827"/>
    <cellStyle name="Title - Underline 2" xfId="39828"/>
    <cellStyle name="Title - Underline 3" xfId="39829"/>
    <cellStyle name="Title - Underline 4" xfId="39830"/>
    <cellStyle name="Title - Underline_Observations" xfId="39831"/>
    <cellStyle name="Title 10" xfId="39832"/>
    <cellStyle name="Title 11" xfId="39833"/>
    <cellStyle name="Title 12" xfId="39834"/>
    <cellStyle name="Title 13" xfId="39835"/>
    <cellStyle name="Title 14" xfId="39836"/>
    <cellStyle name="Title 15" xfId="39837"/>
    <cellStyle name="Title 16" xfId="39838"/>
    <cellStyle name="Title 17" xfId="39839"/>
    <cellStyle name="Title 18" xfId="39840"/>
    <cellStyle name="Title 19" xfId="39841"/>
    <cellStyle name="Title 2" xfId="39842"/>
    <cellStyle name="Title 2 10" xfId="39843"/>
    <cellStyle name="Title 2 11" xfId="39844"/>
    <cellStyle name="Title 2 12" xfId="39845"/>
    <cellStyle name="Title 2 13" xfId="39846"/>
    <cellStyle name="Title 2 14" xfId="39847"/>
    <cellStyle name="Title 2 15" xfId="39848"/>
    <cellStyle name="Title 2 16" xfId="39849"/>
    <cellStyle name="Title 2 17" xfId="39850"/>
    <cellStyle name="Title 2 18" xfId="39851"/>
    <cellStyle name="Title 2 19" xfId="39852"/>
    <cellStyle name="Title 2 2" xfId="39853"/>
    <cellStyle name="Title 2 2 2" xfId="39854"/>
    <cellStyle name="Title 2 2 3" xfId="39855"/>
    <cellStyle name="Title 2 2 4" xfId="39856"/>
    <cellStyle name="Title 2 2 5" xfId="39857"/>
    <cellStyle name="Title 2 20" xfId="39858"/>
    <cellStyle name="Title 2 21" xfId="39859"/>
    <cellStyle name="Title 2 22" xfId="39860"/>
    <cellStyle name="Title 2 23" xfId="39861"/>
    <cellStyle name="Title 2 24" xfId="39862"/>
    <cellStyle name="Title 2 25" xfId="39863"/>
    <cellStyle name="Title 2 26" xfId="39864"/>
    <cellStyle name="Title 2 27" xfId="39865"/>
    <cellStyle name="Title 2 28" xfId="39866"/>
    <cellStyle name="Title 2 29" xfId="39867"/>
    <cellStyle name="Title 2 3" xfId="39868"/>
    <cellStyle name="Title 2 3 2" xfId="39869"/>
    <cellStyle name="Title 2 30" xfId="39870"/>
    <cellStyle name="Title 2 31" xfId="39871"/>
    <cellStyle name="Title 2 32" xfId="39872"/>
    <cellStyle name="Title 2 33" xfId="39873"/>
    <cellStyle name="Title 2 34" xfId="39874"/>
    <cellStyle name="Title 2 35" xfId="39875"/>
    <cellStyle name="Title 2 36" xfId="39876"/>
    <cellStyle name="Title 2 37" xfId="39877"/>
    <cellStyle name="Title 2 38" xfId="39878"/>
    <cellStyle name="Title 2 4" xfId="39879"/>
    <cellStyle name="Title 2 5" xfId="39880"/>
    <cellStyle name="Title 2 6" xfId="39881"/>
    <cellStyle name="Title 2 7" xfId="39882"/>
    <cellStyle name="Title 2 8" xfId="39883"/>
    <cellStyle name="Title 2 9" xfId="39884"/>
    <cellStyle name="Title 2_Category Summary by LOB" xfId="39885"/>
    <cellStyle name="Title 20" xfId="39886"/>
    <cellStyle name="Title 21" xfId="39887"/>
    <cellStyle name="Title 22" xfId="39888"/>
    <cellStyle name="Title 23" xfId="39889"/>
    <cellStyle name="Title 24" xfId="39890"/>
    <cellStyle name="Title 24 2" xfId="39891"/>
    <cellStyle name="Title 24_Category Summary by LOB" xfId="39892"/>
    <cellStyle name="Title 25" xfId="39893"/>
    <cellStyle name="Title 25 2" xfId="39894"/>
    <cellStyle name="Title 25_Category Summary by LOB" xfId="39895"/>
    <cellStyle name="Title 26" xfId="39896"/>
    <cellStyle name="Title 26 2" xfId="39897"/>
    <cellStyle name="Title 26_Category Summary by LOB" xfId="39898"/>
    <cellStyle name="Title 27" xfId="39899"/>
    <cellStyle name="Title 27 2" xfId="39900"/>
    <cellStyle name="Title 27_Category Summary by LOB" xfId="39901"/>
    <cellStyle name="Title 28" xfId="39902"/>
    <cellStyle name="Title 28 2" xfId="39903"/>
    <cellStyle name="Title 28_Category Summary by LOB" xfId="39904"/>
    <cellStyle name="Title 29" xfId="39905"/>
    <cellStyle name="Title 29 2" xfId="39906"/>
    <cellStyle name="Title 29_Category Summary by LOB" xfId="39907"/>
    <cellStyle name="Title 3" xfId="39908"/>
    <cellStyle name="Title 3 10" xfId="39909"/>
    <cellStyle name="Title 3 11" xfId="39910"/>
    <cellStyle name="Title 3 12" xfId="39911"/>
    <cellStyle name="Title 3 13" xfId="39912"/>
    <cellStyle name="Title 3 14" xfId="39913"/>
    <cellStyle name="Title 3 15" xfId="39914"/>
    <cellStyle name="Title 3 16" xfId="39915"/>
    <cellStyle name="Title 3 17" xfId="39916"/>
    <cellStyle name="Title 3 2" xfId="39917"/>
    <cellStyle name="Title 3 2 2" xfId="39918"/>
    <cellStyle name="Title 3 2 3" xfId="39919"/>
    <cellStyle name="Title 3 2_Category Summary by LOB" xfId="39920"/>
    <cellStyle name="Title 3 3" xfId="39921"/>
    <cellStyle name="Title 3 4" xfId="39922"/>
    <cellStyle name="Title 3 5" xfId="39923"/>
    <cellStyle name="Title 3 6" xfId="39924"/>
    <cellStyle name="Title 3 7" xfId="39925"/>
    <cellStyle name="Title 3 8" xfId="39926"/>
    <cellStyle name="Title 3 9" xfId="39927"/>
    <cellStyle name="Title 3_Category Summary by LOB" xfId="39928"/>
    <cellStyle name="Title 30" xfId="39929"/>
    <cellStyle name="Title 30 2" xfId="39930"/>
    <cellStyle name="Title 30_Category Summary by LOB" xfId="39931"/>
    <cellStyle name="Title 31" xfId="39932"/>
    <cellStyle name="Title 31 2" xfId="39933"/>
    <cellStyle name="Title 31_Category Summary by LOB" xfId="39934"/>
    <cellStyle name="Title 32" xfId="39935"/>
    <cellStyle name="Title 32 2" xfId="39936"/>
    <cellStyle name="Title 32_Category Summary by LOB" xfId="39937"/>
    <cellStyle name="Title 33" xfId="39938"/>
    <cellStyle name="Title 33 2" xfId="39939"/>
    <cellStyle name="Title 33_Category Summary by LOB" xfId="39940"/>
    <cellStyle name="Title 34" xfId="39941"/>
    <cellStyle name="Title 34 2" xfId="39942"/>
    <cellStyle name="Title 34_Category Summary by LOB" xfId="39943"/>
    <cellStyle name="Title 35" xfId="39944"/>
    <cellStyle name="Title 35 2" xfId="39945"/>
    <cellStyle name="Title 35_Category Summary by LOB" xfId="39946"/>
    <cellStyle name="Title 36" xfId="39947"/>
    <cellStyle name="Title 36 2" xfId="39948"/>
    <cellStyle name="Title 36_Category Summary by LOB" xfId="39949"/>
    <cellStyle name="Title 37" xfId="39950"/>
    <cellStyle name="Title 38" xfId="39951"/>
    <cellStyle name="Title 39" xfId="39952"/>
    <cellStyle name="Title 4" xfId="39953"/>
    <cellStyle name="Title 4 2" xfId="39954"/>
    <cellStyle name="Title 4 3" xfId="39955"/>
    <cellStyle name="Title 40" xfId="39956"/>
    <cellStyle name="Title 41" xfId="39957"/>
    <cellStyle name="Title 42" xfId="39958"/>
    <cellStyle name="Title 43" xfId="39959"/>
    <cellStyle name="Title 44" xfId="39960"/>
    <cellStyle name="Title 45" xfId="39961"/>
    <cellStyle name="Title 46" xfId="39962"/>
    <cellStyle name="Title 47" xfId="39963"/>
    <cellStyle name="Title 48" xfId="39964"/>
    <cellStyle name="Title 49" xfId="39965"/>
    <cellStyle name="Title 5" xfId="39966"/>
    <cellStyle name="Title 5 2" xfId="39967"/>
    <cellStyle name="Title 5 3" xfId="39968"/>
    <cellStyle name="Title 50" xfId="39969"/>
    <cellStyle name="Title 51" xfId="39970"/>
    <cellStyle name="Title 52" xfId="39971"/>
    <cellStyle name="Title 53" xfId="39972"/>
    <cellStyle name="Title 54" xfId="39973"/>
    <cellStyle name="Title 55" xfId="39974"/>
    <cellStyle name="Title 56" xfId="39975"/>
    <cellStyle name="Title 57" xfId="39976"/>
    <cellStyle name="Title 58" xfId="39977"/>
    <cellStyle name="Title 6" xfId="39978"/>
    <cellStyle name="Title 6 2" xfId="39979"/>
    <cellStyle name="Title 6 3" xfId="39980"/>
    <cellStyle name="Title 7" xfId="39981"/>
    <cellStyle name="Title 7 2" xfId="39982"/>
    <cellStyle name="Title 8" xfId="39983"/>
    <cellStyle name="Title 8 2" xfId="39984"/>
    <cellStyle name="Title 9" xfId="39985"/>
    <cellStyle name="Title 9 2" xfId="39986"/>
    <cellStyle name="Title top" xfId="39987"/>
    <cellStyle name="Title top 2" xfId="39988"/>
    <cellStyle name="Title top 3" xfId="39989"/>
    <cellStyle name="title1" xfId="39990"/>
    <cellStyle name="title1 2" xfId="39991"/>
    <cellStyle name="Title10" xfId="39992"/>
    <cellStyle name="Title2" xfId="39993"/>
    <cellStyle name="Title2 2" xfId="39994"/>
    <cellStyle name="Title2 3" xfId="39995"/>
    <cellStyle name="title2 4" xfId="39996"/>
    <cellStyle name="Title3" xfId="39997"/>
    <cellStyle name="Title3 2" xfId="39998"/>
    <cellStyle name="Title3 2 2" xfId="39999"/>
    <cellStyle name="Title3 3" xfId="40000"/>
    <cellStyle name="Title3 3 2" xfId="40001"/>
    <cellStyle name="Title8" xfId="40002"/>
    <cellStyle name="Title8Left" xfId="40003"/>
    <cellStyle name="TitleCenter" xfId="40004"/>
    <cellStyle name="TitleLeft" xfId="40005"/>
    <cellStyle name="TitleNormal" xfId="40006"/>
    <cellStyle name="Titles" xfId="40007"/>
    <cellStyle name="Titles - Col. Headings" xfId="40008"/>
    <cellStyle name="Titles - Col. Headings 2" xfId="40009"/>
    <cellStyle name="Titles - Col. Headings 3" xfId="40010"/>
    <cellStyle name="Titles - Col. Headings 4" xfId="40011"/>
    <cellStyle name="Titles - Other" xfId="40012"/>
    <cellStyle name="Titles - Other 2" xfId="40013"/>
    <cellStyle name="Titles - Other 3" xfId="40014"/>
    <cellStyle name="Titles - Other 4" xfId="40015"/>
    <cellStyle name="tn" xfId="40016"/>
    <cellStyle name="Top_$" xfId="40017"/>
    <cellStyle name="topline" xfId="40018"/>
    <cellStyle name="topline 2" xfId="40019"/>
    <cellStyle name="topline 3" xfId="40020"/>
    <cellStyle name="TopMinorSeparator" xfId="40021"/>
    <cellStyle name="TopMinorSeparator 2" xfId="40022"/>
    <cellStyle name="TopMinorSeparator 3" xfId="40023"/>
    <cellStyle name="Tot_UL" xfId="40024"/>
    <cellStyle name="Total" xfId="23" builtinId="25" customBuiltin="1"/>
    <cellStyle name="Total ," xfId="40025"/>
    <cellStyle name="Total 10" xfId="40026"/>
    <cellStyle name="Total 11" xfId="40027"/>
    <cellStyle name="Total 12" xfId="40028"/>
    <cellStyle name="Total 13" xfId="40029"/>
    <cellStyle name="Total 14" xfId="40030"/>
    <cellStyle name="Total 15" xfId="40031"/>
    <cellStyle name="Total 16" xfId="40032"/>
    <cellStyle name="Total 16 2" xfId="40033"/>
    <cellStyle name="Total 16_Category Summary by LOB" xfId="40034"/>
    <cellStyle name="Total 17" xfId="40035"/>
    <cellStyle name="Total 17 2" xfId="40036"/>
    <cellStyle name="Total 17_Category Summary by LOB" xfId="40037"/>
    <cellStyle name="Total 18" xfId="40038"/>
    <cellStyle name="Total 18 2" xfId="40039"/>
    <cellStyle name="Total 18_Category Summary by LOB" xfId="40040"/>
    <cellStyle name="Total 19" xfId="40041"/>
    <cellStyle name="Total 19 2" xfId="40042"/>
    <cellStyle name="Total 19_Category Summary by LOB" xfId="40043"/>
    <cellStyle name="Total 2" xfId="40044"/>
    <cellStyle name="Total 2 10" xfId="40045"/>
    <cellStyle name="Total 2 11" xfId="40046"/>
    <cellStyle name="Total 2 12" xfId="40047"/>
    <cellStyle name="Total 2 13" xfId="40048"/>
    <cellStyle name="Total 2 14" xfId="40049"/>
    <cellStyle name="Total 2 15" xfId="40050"/>
    <cellStyle name="Total 2 16" xfId="40051"/>
    <cellStyle name="Total 2 17" xfId="40052"/>
    <cellStyle name="Total 2 18" xfId="40053"/>
    <cellStyle name="Total 2 19" xfId="40054"/>
    <cellStyle name="Total 2 2" xfId="40055"/>
    <cellStyle name="Total 2 2 2" xfId="40056"/>
    <cellStyle name="Total 2 2 3" xfId="40057"/>
    <cellStyle name="Total 2 20" xfId="40058"/>
    <cellStyle name="Total 2 21" xfId="40059"/>
    <cellStyle name="Total 2 22" xfId="40060"/>
    <cellStyle name="Total 2 23" xfId="40061"/>
    <cellStyle name="Total 2 24" xfId="40062"/>
    <cellStyle name="Total 2 25" xfId="40063"/>
    <cellStyle name="Total 2 26" xfId="40064"/>
    <cellStyle name="Total 2 27" xfId="40065"/>
    <cellStyle name="Total 2 28" xfId="40066"/>
    <cellStyle name="Total 2 29" xfId="40067"/>
    <cellStyle name="Total 2 3" xfId="40068"/>
    <cellStyle name="Total 2 3 2" xfId="40069"/>
    <cellStyle name="Total 2 3 3" xfId="40070"/>
    <cellStyle name="Total 2 30" xfId="40071"/>
    <cellStyle name="Total 2 31" xfId="40072"/>
    <cellStyle name="Total 2 32" xfId="40073"/>
    <cellStyle name="Total 2 33" xfId="40074"/>
    <cellStyle name="Total 2 34" xfId="40075"/>
    <cellStyle name="Total 2 35" xfId="40076"/>
    <cellStyle name="Total 2 36" xfId="40077"/>
    <cellStyle name="Total 2 37" xfId="40078"/>
    <cellStyle name="Total 2 4" xfId="40079"/>
    <cellStyle name="Total 2 5" xfId="40080"/>
    <cellStyle name="Total 2 6" xfId="40081"/>
    <cellStyle name="Total 2 7" xfId="40082"/>
    <cellStyle name="Total 2 8" xfId="40083"/>
    <cellStyle name="Total 2 9" xfId="40084"/>
    <cellStyle name="Total 2_Category Summary by LOB" xfId="40085"/>
    <cellStyle name="Total 20" xfId="40086"/>
    <cellStyle name="Total 20 2" xfId="40087"/>
    <cellStyle name="Total 20_Category Summary by LOB" xfId="40088"/>
    <cellStyle name="Total 21" xfId="40089"/>
    <cellStyle name="Total 21 2" xfId="40090"/>
    <cellStyle name="Total 21_Category Summary by LOB" xfId="40091"/>
    <cellStyle name="Total 22" xfId="40092"/>
    <cellStyle name="Total 22 2" xfId="40093"/>
    <cellStyle name="Total 22_Category Summary by LOB" xfId="40094"/>
    <cellStyle name="Total 23" xfId="40095"/>
    <cellStyle name="Total 23 2" xfId="40096"/>
    <cellStyle name="Total 23_Category Summary by LOB" xfId="40097"/>
    <cellStyle name="Total 24" xfId="40098"/>
    <cellStyle name="Total 24 2" xfId="40099"/>
    <cellStyle name="Total 24_Category Summary by LOB" xfId="40100"/>
    <cellStyle name="Total 25" xfId="40101"/>
    <cellStyle name="Total 25 2" xfId="40102"/>
    <cellStyle name="Total 25_Category Summary by LOB" xfId="40103"/>
    <cellStyle name="Total 26" xfId="40104"/>
    <cellStyle name="Total 26 2" xfId="40105"/>
    <cellStyle name="Total 26_Category Summary by LOB" xfId="40106"/>
    <cellStyle name="Total 27" xfId="40107"/>
    <cellStyle name="Total 27 2" xfId="40108"/>
    <cellStyle name="Total 27_Category Summary by LOB" xfId="40109"/>
    <cellStyle name="Total 28" xfId="40110"/>
    <cellStyle name="Total 28 2" xfId="40111"/>
    <cellStyle name="Total 28_Category Summary by LOB" xfId="40112"/>
    <cellStyle name="Total 29" xfId="40113"/>
    <cellStyle name="Total 3" xfId="40114"/>
    <cellStyle name="Total 3 2" xfId="40115"/>
    <cellStyle name="Total 3 2 2" xfId="40116"/>
    <cellStyle name="Total 3 3" xfId="40117"/>
    <cellStyle name="Total 30" xfId="40118"/>
    <cellStyle name="Total 31" xfId="40119"/>
    <cellStyle name="Total 32" xfId="40120"/>
    <cellStyle name="Total 33" xfId="40121"/>
    <cellStyle name="Total 34" xfId="40122"/>
    <cellStyle name="Total 35" xfId="40123"/>
    <cellStyle name="Total 36" xfId="40124"/>
    <cellStyle name="Total 37" xfId="40125"/>
    <cellStyle name="Total 38" xfId="40126"/>
    <cellStyle name="Total 39" xfId="40127"/>
    <cellStyle name="Total 4" xfId="40128"/>
    <cellStyle name="Total 4 2" xfId="40129"/>
    <cellStyle name="Total 40" xfId="40130"/>
    <cellStyle name="Total 41" xfId="40131"/>
    <cellStyle name="Total 42" xfId="40132"/>
    <cellStyle name="Total 43" xfId="40133"/>
    <cellStyle name="Total 44" xfId="40134"/>
    <cellStyle name="Total 45" xfId="40135"/>
    <cellStyle name="Total 46" xfId="40136"/>
    <cellStyle name="Total 47" xfId="40137"/>
    <cellStyle name="Total 48" xfId="40138"/>
    <cellStyle name="Total 49" xfId="40139"/>
    <cellStyle name="Total 5" xfId="40140"/>
    <cellStyle name="Total 5 2" xfId="40141"/>
    <cellStyle name="Total 50" xfId="40142"/>
    <cellStyle name="Total 51" xfId="40143"/>
    <cellStyle name="Total 52" xfId="40144"/>
    <cellStyle name="Total 6" xfId="40145"/>
    <cellStyle name="Total 6 2" xfId="40146"/>
    <cellStyle name="Total 7" xfId="40147"/>
    <cellStyle name="Total 8" xfId="40148"/>
    <cellStyle name="Total 9" xfId="40149"/>
    <cellStyle name="Total Bold" xfId="40150"/>
    <cellStyle name="Total2 - Style2" xfId="40151"/>
    <cellStyle name="TransVal" xfId="40152"/>
    <cellStyle name="TransVal 2" xfId="40153"/>
    <cellStyle name="Tusental (0)_pldt" xfId="40154"/>
    <cellStyle name="Tusental_pldt" xfId="40155"/>
    <cellStyle name="ubordinated Debt" xfId="40156"/>
    <cellStyle name="Underline" xfId="40157"/>
    <cellStyle name="UNLocked" xfId="40158"/>
    <cellStyle name="up" xfId="40159"/>
    <cellStyle name="up 2" xfId="40160"/>
    <cellStyle name="up 2 2" xfId="40161"/>
    <cellStyle name="up 3" xfId="40162"/>
    <cellStyle name="Update" xfId="40163"/>
    <cellStyle name="Update 2" xfId="40164"/>
    <cellStyle name="Update 3" xfId="40165"/>
    <cellStyle name="UserOptional" xfId="40166"/>
    <cellStyle name="UserOptional 2" xfId="40167"/>
    <cellStyle name="UserOptional 3" xfId="40168"/>
    <cellStyle name="v" xfId="40169"/>
    <cellStyle name="v 2" xfId="40170"/>
    <cellStyle name="v_Bi weekly rollforward 11 29 08 w DV updates" xfId="40171"/>
    <cellStyle name="v_Bi weekly rollforward 11 29 08 w DV updates 2" xfId="40172"/>
    <cellStyle name="v_Bi weekly rollforward 12-13-07" xfId="40173"/>
    <cellStyle name="v_Bi weekly rollforward 12-13-07 2" xfId="40174"/>
    <cellStyle name="v_Bi weekly rollforward 1-24-08" xfId="40175"/>
    <cellStyle name="v_Bi weekly rollforward 1-24-08 2" xfId="40176"/>
    <cellStyle name="v_Bi weekly rollforward 1-9-08" xfId="40177"/>
    <cellStyle name="v_Bi weekly rollforward 1-9-08 2" xfId="40178"/>
    <cellStyle name="v_GBS Bi_Weekly 02-06-08" xfId="40179"/>
    <cellStyle name="v_GBS Bi_Weekly 02-06-08 2" xfId="40180"/>
    <cellStyle name="v_OptumHealth ACR Targets_110607v2" xfId="40181"/>
    <cellStyle name="v_OptumHealth ACR Targets_110607v2 2" xfId="40182"/>
    <cellStyle name="Validation" xfId="40183"/>
    <cellStyle name="Validation 2" xfId="40184"/>
    <cellStyle name="Validation 3" xfId="40185"/>
    <cellStyle name="Valuta (0)_pldt" xfId="40186"/>
    <cellStyle name="Valuta_pldt" xfId="40187"/>
    <cellStyle name="VersionHeader" xfId="40188"/>
    <cellStyle name="VersionHeader 2" xfId="40189"/>
    <cellStyle name="VersionHeader 3" xfId="40190"/>
    <cellStyle name="Währung [0]_Compiling Utility Macros" xfId="40191"/>
    <cellStyle name="Währung_Compiling Utility Macros" xfId="40192"/>
    <cellStyle name="Warning Text 10" xfId="40193"/>
    <cellStyle name="Warning Text 11" xfId="40194"/>
    <cellStyle name="Warning Text 12" xfId="40195"/>
    <cellStyle name="Warning Text 13" xfId="40196"/>
    <cellStyle name="Warning Text 14" xfId="40197"/>
    <cellStyle name="Warning Text 15" xfId="40198"/>
    <cellStyle name="Warning Text 16" xfId="40199"/>
    <cellStyle name="Warning Text 16 2" xfId="40200"/>
    <cellStyle name="Warning Text 16_Category Summary by LOB" xfId="40201"/>
    <cellStyle name="Warning Text 17" xfId="40202"/>
    <cellStyle name="Warning Text 17 2" xfId="40203"/>
    <cellStyle name="Warning Text 17_Category Summary by LOB" xfId="40204"/>
    <cellStyle name="Warning Text 18" xfId="40205"/>
    <cellStyle name="Warning Text 18 2" xfId="40206"/>
    <cellStyle name="Warning Text 18_Category Summary by LOB" xfId="40207"/>
    <cellStyle name="Warning Text 19" xfId="40208"/>
    <cellStyle name="Warning Text 19 2" xfId="40209"/>
    <cellStyle name="Warning Text 19_Category Summary by LOB" xfId="40210"/>
    <cellStyle name="Warning Text 2" xfId="40211"/>
    <cellStyle name="Warning Text 2 10" xfId="40212"/>
    <cellStyle name="Warning Text 2 11" xfId="40213"/>
    <cellStyle name="Warning Text 2 12" xfId="40214"/>
    <cellStyle name="Warning Text 2 13" xfId="40215"/>
    <cellStyle name="Warning Text 2 14" xfId="40216"/>
    <cellStyle name="Warning Text 2 15" xfId="40217"/>
    <cellStyle name="Warning Text 2 16" xfId="40218"/>
    <cellStyle name="Warning Text 2 17" xfId="40219"/>
    <cellStyle name="Warning Text 2 18" xfId="40220"/>
    <cellStyle name="Warning Text 2 19" xfId="40221"/>
    <cellStyle name="Warning Text 2 2" xfId="40222"/>
    <cellStyle name="Warning Text 2 2 2" xfId="40223"/>
    <cellStyle name="Warning Text 2 20" xfId="40224"/>
    <cellStyle name="Warning Text 2 21" xfId="40225"/>
    <cellStyle name="Warning Text 2 22" xfId="40226"/>
    <cellStyle name="Warning Text 2 23" xfId="40227"/>
    <cellStyle name="Warning Text 2 24" xfId="40228"/>
    <cellStyle name="Warning Text 2 25" xfId="40229"/>
    <cellStyle name="Warning Text 2 26" xfId="40230"/>
    <cellStyle name="Warning Text 2 27" xfId="40231"/>
    <cellStyle name="Warning Text 2 28" xfId="40232"/>
    <cellStyle name="Warning Text 2 29" xfId="40233"/>
    <cellStyle name="Warning Text 2 3" xfId="40234"/>
    <cellStyle name="Warning Text 2 3 2" xfId="40235"/>
    <cellStyle name="Warning Text 2 30" xfId="40236"/>
    <cellStyle name="Warning Text 2 31" xfId="40237"/>
    <cellStyle name="Warning Text 2 32" xfId="40238"/>
    <cellStyle name="Warning Text 2 33" xfId="40239"/>
    <cellStyle name="Warning Text 2 34" xfId="40240"/>
    <cellStyle name="Warning Text 2 35" xfId="40241"/>
    <cellStyle name="Warning Text 2 36" xfId="40242"/>
    <cellStyle name="Warning Text 2 4" xfId="40243"/>
    <cellStyle name="Warning Text 2 5" xfId="40244"/>
    <cellStyle name="Warning Text 2 6" xfId="40245"/>
    <cellStyle name="Warning Text 2 7" xfId="40246"/>
    <cellStyle name="Warning Text 2 8" xfId="40247"/>
    <cellStyle name="Warning Text 2 9" xfId="40248"/>
    <cellStyle name="Warning Text 2_Category Summary by LOB" xfId="40249"/>
    <cellStyle name="Warning Text 20" xfId="40250"/>
    <cellStyle name="Warning Text 20 2" xfId="40251"/>
    <cellStyle name="Warning Text 20_Category Summary by LOB" xfId="40252"/>
    <cellStyle name="Warning Text 21" xfId="40253"/>
    <cellStyle name="Warning Text 21 2" xfId="40254"/>
    <cellStyle name="Warning Text 21_Category Summary by LOB" xfId="40255"/>
    <cellStyle name="Warning Text 22" xfId="40256"/>
    <cellStyle name="Warning Text 22 2" xfId="40257"/>
    <cellStyle name="Warning Text 22_Category Summary by LOB" xfId="40258"/>
    <cellStyle name="Warning Text 23" xfId="40259"/>
    <cellStyle name="Warning Text 23 2" xfId="40260"/>
    <cellStyle name="Warning Text 23_Category Summary by LOB" xfId="40261"/>
    <cellStyle name="Warning Text 24" xfId="40262"/>
    <cellStyle name="Warning Text 24 2" xfId="40263"/>
    <cellStyle name="Warning Text 24_Category Summary by LOB" xfId="40264"/>
    <cellStyle name="Warning Text 25" xfId="40265"/>
    <cellStyle name="Warning Text 25 2" xfId="40266"/>
    <cellStyle name="Warning Text 25_Category Summary by LOB" xfId="40267"/>
    <cellStyle name="Warning Text 26" xfId="40268"/>
    <cellStyle name="Warning Text 26 2" xfId="40269"/>
    <cellStyle name="Warning Text 26_Category Summary by LOB" xfId="40270"/>
    <cellStyle name="Warning Text 27" xfId="40271"/>
    <cellStyle name="Warning Text 27 2" xfId="40272"/>
    <cellStyle name="Warning Text 27_Category Summary by LOB" xfId="40273"/>
    <cellStyle name="Warning Text 28" xfId="40274"/>
    <cellStyle name="Warning Text 28 2" xfId="40275"/>
    <cellStyle name="Warning Text 28_Category Summary by LOB" xfId="40276"/>
    <cellStyle name="Warning Text 29" xfId="40277"/>
    <cellStyle name="Warning Text 3" xfId="40278"/>
    <cellStyle name="Warning Text 3 2" xfId="40279"/>
    <cellStyle name="Warning Text 30" xfId="40280"/>
    <cellStyle name="Warning Text 31" xfId="40281"/>
    <cellStyle name="Warning Text 32" xfId="40282"/>
    <cellStyle name="Warning Text 33" xfId="40283"/>
    <cellStyle name="Warning Text 34" xfId="40284"/>
    <cellStyle name="Warning Text 35" xfId="40285"/>
    <cellStyle name="Warning Text 36" xfId="40286"/>
    <cellStyle name="Warning Text 37" xfId="40287"/>
    <cellStyle name="Warning Text 38" xfId="40288"/>
    <cellStyle name="Warning Text 39" xfId="40289"/>
    <cellStyle name="Warning Text 4" xfId="40290"/>
    <cellStyle name="Warning Text 4 2" xfId="40291"/>
    <cellStyle name="Warning Text 40" xfId="40292"/>
    <cellStyle name="Warning Text 41" xfId="40293"/>
    <cellStyle name="Warning Text 42" xfId="40294"/>
    <cellStyle name="Warning Text 43" xfId="40295"/>
    <cellStyle name="Warning Text 44" xfId="40296"/>
    <cellStyle name="Warning Text 45" xfId="40297"/>
    <cellStyle name="Warning Text 46" xfId="40298"/>
    <cellStyle name="Warning Text 47" xfId="40299"/>
    <cellStyle name="Warning Text 48" xfId="40300"/>
    <cellStyle name="Warning Text 49" xfId="40301"/>
    <cellStyle name="Warning Text 5" xfId="40302"/>
    <cellStyle name="Warning Text 5 2" xfId="40303"/>
    <cellStyle name="Warning Text 50" xfId="40304"/>
    <cellStyle name="Warning Text 51" xfId="40305"/>
    <cellStyle name="Warning Text 52" xfId="40306"/>
    <cellStyle name="Warning Text 6" xfId="40307"/>
    <cellStyle name="Warning Text 6 2" xfId="40308"/>
    <cellStyle name="Warning Text 7" xfId="40309"/>
    <cellStyle name="Warning Text 8" xfId="40310"/>
    <cellStyle name="Warning Text 9" xfId="40311"/>
    <cellStyle name="White" xfId="40312"/>
    <cellStyle name="WhiteCells" xfId="40313"/>
    <cellStyle name="WhitePattern" xfId="40314"/>
    <cellStyle name="WhitePattern 2" xfId="40315"/>
    <cellStyle name="WhitePattern 3" xfId="40316"/>
    <cellStyle name="WhitePattern1" xfId="40317"/>
    <cellStyle name="WhitePattern1 2" xfId="40318"/>
    <cellStyle name="WhitePattern1 2 2" xfId="40319"/>
    <cellStyle name="WhitePattern1 3" xfId="40320"/>
    <cellStyle name="WhitePattern1 3 2" xfId="40321"/>
    <cellStyle name="WhitePattern1 4" xfId="40322"/>
    <cellStyle name="WhiteText" xfId="40323"/>
    <cellStyle name="WhiteText 2" xfId="40324"/>
    <cellStyle name="WhiteText 3" xfId="40325"/>
    <cellStyle name="WingDing" xfId="40326"/>
    <cellStyle name="xstyle" xfId="40327"/>
    <cellStyle name="xstyle 2" xfId="40328"/>
    <cellStyle name="xstyle 3" xfId="40329"/>
    <cellStyle name="y" xfId="40330"/>
    <cellStyle name="y_Citrix_2pgr2" xfId="40331"/>
    <cellStyle name="y_financial summary" xfId="40332"/>
    <cellStyle name="y_financial summary 2" xfId="40333"/>
    <cellStyle name="y_financial summary 3" xfId="40334"/>
    <cellStyle name="y_financial summary_Report 3" xfId="40335"/>
    <cellStyle name="y_financial summary_Sheet2" xfId="40336"/>
    <cellStyle name="y_financial summary_Sheet3" xfId="40337"/>
    <cellStyle name="y_Lightning 4-pager_v1_orb" xfId="40338"/>
    <cellStyle name="y_Lightning 4-pager_v1_orb 2" xfId="40339"/>
    <cellStyle name="y_Lightning 4-pager_v1_orb 3" xfId="40340"/>
    <cellStyle name="y_Lightning 4-pager_v1_orb_Report 3" xfId="40341"/>
    <cellStyle name="y_Lightning 4-pager_v1_orb_Sheet2" xfId="40342"/>
    <cellStyle name="y_Lightning 4-pager_v1_orb_Sheet3" xfId="40343"/>
    <cellStyle name="Year" xfId="40344"/>
    <cellStyle name="Year 2" xfId="40345"/>
    <cellStyle name="YearInput" xfId="40346"/>
    <cellStyle name="YearInput 2" xfId="40347"/>
    <cellStyle name="YearInput 3" xfId="40348"/>
    <cellStyle name="YearInputBk" xfId="40349"/>
    <cellStyle name="YearInputBk 2" xfId="40350"/>
    <cellStyle name="YearInputBk 3" xfId="40351"/>
    <cellStyle name="YearInputBk 4" xfId="40352"/>
    <cellStyle name="YearInputBk 5" xfId="40353"/>
    <cellStyle name="YearInputBu" xfId="40354"/>
    <cellStyle name="YearInputBu 2" xfId="40355"/>
    <cellStyle name="YearInputBu 3" xfId="40356"/>
    <cellStyle name="YearInputBu 4" xfId="40357"/>
    <cellStyle name="YearInputBu 5" xfId="40358"/>
    <cellStyle name="Yellow" xfId="40359"/>
    <cellStyle name="yellow 2" xfId="40360"/>
    <cellStyle name="yellow 3" xfId="40361"/>
    <cellStyle name="yellow 4" xfId="40362"/>
    <cellStyle name="Yellow2" xfId="40363"/>
    <cellStyle name="YellowL" xfId="40364"/>
    <cellStyle name="YellowL 2" xfId="40365"/>
    <cellStyle name="YellowL 2 2" xfId="40366"/>
    <cellStyle name="YellowL 3" xfId="40367"/>
    <cellStyle name="yellowr" xfId="40368"/>
    <cellStyle name="Yen" xfId="40369"/>
    <cellStyle name="Yes/No" xfId="40370"/>
    <cellStyle name="Yes/No 2" xfId="40371"/>
    <cellStyle name="Yes/No 3" xfId="40372"/>
    <cellStyle name="Yes_No" xfId="40373"/>
    <cellStyle name="ハイパーリンク_BOOK1" xfId="40374"/>
    <cellStyle name="桁区切り [0.00]_~0032429" xfId="40375"/>
    <cellStyle name="桁区切り_~0032429" xfId="40376"/>
    <cellStyle name="標準_~0032429" xfId="40377"/>
    <cellStyle name="表示済みのハイパーリンク_BOOK1" xfId="40378"/>
    <cellStyle name="通貨 [0.00]_~0032429" xfId="40379"/>
    <cellStyle name="通貨_~0032429" xfId="40380"/>
  </cellStyles>
  <dxfs count="6">
    <dxf>
      <font>
        <color rgb="FF00B050"/>
      </font>
    </dxf>
    <dxf>
      <font>
        <color rgb="FFC00000"/>
      </font>
    </dxf>
    <dxf>
      <font>
        <color rgb="FF00B050"/>
      </font>
    </dxf>
    <dxf>
      <font>
        <color rgb="FFC00000"/>
      </font>
    </dxf>
    <dxf>
      <font>
        <color rgb="FF00B050"/>
      </font>
    </dxf>
    <dxf>
      <font>
        <color rgb="FFC0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PHX\Data1\WORK\CALOMC\Project\Two%20Plan%20Rates\12-13%20Rates\Rate%20Dev\2012.08.27%20-%20RAR,%20ADHC%20&amp;%20May%20Est%20Rates\COHS%20Rates\08-09%20Rates\Rate%20Dev\031008%20Version%20Fixed%20Admin\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Plan Cost Centers- Final  "/>
      <sheetName val="Revenue"/>
      <sheetName val="Exhibit II"/>
      <sheetName val="INDEX"/>
      <sheetName val="****"/>
      <sheetName val="Appendix A-Region"/>
      <sheetName val="June 17"/>
      <sheetName val="Lookups"/>
      <sheetName val="Options"/>
      <sheetName val="RDO_Non-Expansion_PH COAs"/>
      <sheetName val="Dropdown_Ctrls"/>
      <sheetName val="#19A-R2, 3 Mos w 0 (Acute)"/>
      <sheetName val="Key"/>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CATEGORIES- ALL"/>
      <sheetName val="LE CAT BY GROUP &amp; CODE"/>
      <sheetName val="Variance"/>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SD01"/>
      <sheetName val="Roll-up "/>
      <sheetName val="Lookups"/>
      <sheetName val=""/>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2.5"/>
  <sheetData>
    <row r="1" spans="1:1">
      <c r="A1" t="s">
        <v>942</v>
      </c>
    </row>
  </sheetData>
  <sheetProtection algorithmName="SHA-512" hashValue="2BRkvDsRbt30x5iStBFpuLtTqhFrTqtF6gqQhuA5p8WkgHSmmDiQ9ceSN+oP/WUjU6jf8BLWhKn5pi9TnTB4WA==" saltValue="gNNSAymeSmCIqTHTwb3/6g=="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view="pageBreakPreview" zoomScale="70" zoomScaleNormal="85" zoomScaleSheetLayoutView="70" workbookViewId="0">
      <pane xSplit="5" ySplit="14" topLeftCell="F15" activePane="bottomRight" state="frozen"/>
      <selection activeCell="A3" sqref="A3:S25"/>
      <selection pane="topRight" activeCell="A3" sqref="A3:S25"/>
      <selection pane="bottomLeft" activeCell="A3" sqref="A3:S25"/>
      <selection pane="bottomRight"/>
    </sheetView>
  </sheetViews>
  <sheetFormatPr defaultColWidth="8.81640625" defaultRowHeight="12.5"/>
  <cols>
    <col min="1" max="1" width="2" style="326" customWidth="1"/>
    <col min="2" max="2" width="10.81640625" style="326" customWidth="1"/>
    <col min="3" max="3" width="3" style="327" customWidth="1"/>
    <col min="4" max="4" width="6.1796875" style="327" customWidth="1"/>
    <col min="5" max="5" width="70.1796875" style="327" customWidth="1"/>
    <col min="6" max="6" width="18.453125" style="327" customWidth="1"/>
    <col min="7" max="7" width="18.54296875" style="327" customWidth="1"/>
    <col min="8" max="8" width="18.1796875" style="327" customWidth="1"/>
    <col min="9" max="9" width="19.1796875" style="327" customWidth="1"/>
    <col min="10" max="10" width="32.81640625" style="327" customWidth="1"/>
    <col min="11" max="11" width="28.54296875" style="327" customWidth="1"/>
    <col min="12" max="13" width="8.81640625" style="327"/>
    <col min="14" max="14" width="14" style="327" bestFit="1" customWidth="1"/>
    <col min="15" max="16384" width="8.81640625" style="327"/>
  </cols>
  <sheetData>
    <row r="1" spans="1:11" ht="13">
      <c r="A1" s="228" t="s">
        <v>407</v>
      </c>
    </row>
    <row r="2" spans="1:11" s="330" customFormat="1" ht="9" customHeight="1">
      <c r="A2" s="328"/>
      <c r="B2" s="329"/>
    </row>
    <row r="3" spans="1:11" ht="13">
      <c r="A3" s="228" t="s">
        <v>288</v>
      </c>
      <c r="B3" s="228"/>
    </row>
    <row r="4" spans="1:11" ht="13">
      <c r="A4" s="228" t="s">
        <v>289</v>
      </c>
      <c r="B4" s="228"/>
    </row>
    <row r="5" spans="1:11" ht="13">
      <c r="A5" s="228" t="s">
        <v>290</v>
      </c>
      <c r="B5" s="228"/>
      <c r="E5" s="327" t="str">
        <f>'Member Months'!C90</f>
        <v>2021 Prior Year</v>
      </c>
    </row>
    <row r="6" spans="1:11" ht="6.65" customHeight="1">
      <c r="A6" s="228"/>
      <c r="B6" s="228"/>
    </row>
    <row r="7" spans="1:11" ht="13">
      <c r="B7" s="331"/>
    </row>
    <row r="8" spans="1:11" ht="15" customHeight="1">
      <c r="B8" s="1154" t="s">
        <v>668</v>
      </c>
      <c r="C8" s="1154"/>
      <c r="D8" s="1154"/>
      <c r="E8" s="1154"/>
      <c r="F8" s="1154"/>
      <c r="G8" s="1154"/>
      <c r="H8" s="1154"/>
      <c r="I8" s="1154"/>
      <c r="J8" s="1154"/>
      <c r="K8" s="1154"/>
    </row>
    <row r="9" spans="1:11" ht="12.75" customHeight="1">
      <c r="B9" s="1154"/>
      <c r="C9" s="1154"/>
      <c r="D9" s="1154"/>
      <c r="E9" s="1154"/>
      <c r="F9" s="1154"/>
      <c r="G9" s="1154"/>
      <c r="H9" s="1154"/>
      <c r="I9" s="1154"/>
      <c r="J9" s="1154"/>
      <c r="K9" s="1154"/>
    </row>
    <row r="10" spans="1:11" ht="12.75" customHeight="1">
      <c r="B10" s="1154"/>
      <c r="C10" s="1154"/>
      <c r="D10" s="1154"/>
      <c r="E10" s="1154"/>
      <c r="F10" s="1154"/>
      <c r="G10" s="1154"/>
      <c r="H10" s="1154"/>
      <c r="I10" s="1154"/>
      <c r="J10" s="1154"/>
      <c r="K10" s="1154"/>
    </row>
    <row r="11" spans="1:11" ht="12.75" customHeight="1">
      <c r="B11" s="1154"/>
      <c r="C11" s="1154"/>
      <c r="D11" s="1154"/>
      <c r="E11" s="1154"/>
      <c r="F11" s="1154"/>
      <c r="G11" s="1154"/>
      <c r="H11" s="1154"/>
      <c r="I11" s="1154"/>
      <c r="J11" s="1154"/>
      <c r="K11" s="1154"/>
    </row>
    <row r="12" spans="1:11" ht="12.75" customHeight="1">
      <c r="B12" s="1154"/>
      <c r="C12" s="1154"/>
      <c r="D12" s="1154"/>
      <c r="E12" s="1154"/>
      <c r="F12" s="1154"/>
      <c r="G12" s="1154"/>
      <c r="H12" s="1154"/>
      <c r="I12" s="1154"/>
      <c r="J12" s="1154"/>
      <c r="K12" s="1154"/>
    </row>
    <row r="14" spans="1:11" s="339" customFormat="1" ht="38">
      <c r="A14" s="332" t="s">
        <v>291</v>
      </c>
      <c r="B14" s="333"/>
      <c r="C14" s="334" t="s">
        <v>292</v>
      </c>
      <c r="D14" s="335"/>
      <c r="E14" s="336"/>
      <c r="F14" s="337" t="s">
        <v>293</v>
      </c>
      <c r="G14" s="337" t="s">
        <v>294</v>
      </c>
      <c r="H14" s="337" t="s">
        <v>295</v>
      </c>
      <c r="I14" s="337" t="s">
        <v>296</v>
      </c>
      <c r="J14" s="338" t="s">
        <v>105</v>
      </c>
      <c r="K14" s="337" t="s">
        <v>297</v>
      </c>
    </row>
    <row r="15" spans="1:11" s="70" customFormat="1" ht="13">
      <c r="A15" s="340" t="s">
        <v>298</v>
      </c>
      <c r="B15" s="341"/>
      <c r="C15" s="342" t="s">
        <v>299</v>
      </c>
      <c r="D15" s="343"/>
      <c r="E15" s="344"/>
      <c r="F15" s="345"/>
      <c r="G15" s="345"/>
      <c r="H15" s="345"/>
      <c r="I15" s="345"/>
      <c r="J15" s="174"/>
      <c r="K15" s="174"/>
    </row>
    <row r="16" spans="1:11" s="70" customFormat="1">
      <c r="A16" s="346"/>
      <c r="B16" s="347" t="s">
        <v>300</v>
      </c>
      <c r="C16" s="348" t="s">
        <v>301</v>
      </c>
      <c r="D16" s="349"/>
      <c r="E16" s="350"/>
      <c r="F16" s="175"/>
      <c r="G16" s="423"/>
      <c r="H16" s="423"/>
      <c r="I16" s="351">
        <f t="shared" ref="I16:I20" si="0">SUM(F16:H16)</f>
        <v>0</v>
      </c>
      <c r="J16" s="174"/>
      <c r="K16" s="174"/>
    </row>
    <row r="17" spans="1:14" s="70" customFormat="1">
      <c r="A17" s="346"/>
      <c r="B17" s="347" t="s">
        <v>302</v>
      </c>
      <c r="C17" s="348" t="s">
        <v>303</v>
      </c>
      <c r="D17" s="349"/>
      <c r="E17" s="350"/>
      <c r="F17" s="423"/>
      <c r="G17" s="175"/>
      <c r="H17" s="423"/>
      <c r="I17" s="351">
        <f t="shared" si="0"/>
        <v>0</v>
      </c>
      <c r="J17" s="174"/>
      <c r="K17" s="174"/>
    </row>
    <row r="18" spans="1:14" s="70" customFormat="1">
      <c r="A18" s="346"/>
      <c r="B18" s="347" t="s">
        <v>304</v>
      </c>
      <c r="C18" s="348" t="s">
        <v>305</v>
      </c>
      <c r="D18" s="349"/>
      <c r="E18" s="350"/>
      <c r="F18" s="175"/>
      <c r="G18" s="175"/>
      <c r="H18" s="175"/>
      <c r="I18" s="351">
        <f t="shared" si="0"/>
        <v>0</v>
      </c>
      <c r="J18" s="174"/>
      <c r="K18" s="174"/>
    </row>
    <row r="19" spans="1:14" s="70" customFormat="1">
      <c r="A19" s="346"/>
      <c r="B19" s="347" t="s">
        <v>306</v>
      </c>
      <c r="C19" s="348" t="s">
        <v>307</v>
      </c>
      <c r="D19" s="349"/>
      <c r="E19" s="350"/>
      <c r="F19" s="175"/>
      <c r="G19" s="175"/>
      <c r="H19" s="175"/>
      <c r="I19" s="351">
        <f t="shared" si="0"/>
        <v>0</v>
      </c>
      <c r="J19" s="174"/>
      <c r="K19" s="174"/>
    </row>
    <row r="20" spans="1:14" s="70" customFormat="1">
      <c r="A20" s="346"/>
      <c r="B20" s="347" t="s">
        <v>308</v>
      </c>
      <c r="C20" s="348" t="s">
        <v>635</v>
      </c>
      <c r="D20" s="349"/>
      <c r="E20" s="350"/>
      <c r="F20" s="175"/>
      <c r="G20" s="175"/>
      <c r="H20" s="175"/>
      <c r="I20" s="351">
        <f t="shared" si="0"/>
        <v>0</v>
      </c>
      <c r="J20" s="174"/>
      <c r="K20" s="174"/>
    </row>
    <row r="21" spans="1:14" s="70" customFormat="1" ht="13">
      <c r="A21" s="340" t="s">
        <v>309</v>
      </c>
      <c r="B21" s="341"/>
      <c r="C21" s="354" t="s">
        <v>310</v>
      </c>
      <c r="D21" s="355"/>
      <c r="E21" s="356"/>
      <c r="F21" s="345"/>
      <c r="G21" s="345"/>
      <c r="H21" s="345"/>
      <c r="I21" s="345"/>
      <c r="J21" s="174"/>
      <c r="K21" s="174"/>
    </row>
    <row r="22" spans="1:14" s="360" customFormat="1" ht="13">
      <c r="A22" s="340"/>
      <c r="B22" s="357" t="s">
        <v>311</v>
      </c>
      <c r="C22" s="358" t="s">
        <v>312</v>
      </c>
      <c r="D22" s="355"/>
      <c r="E22" s="356"/>
      <c r="F22" s="280"/>
      <c r="G22" s="280"/>
      <c r="H22" s="280"/>
      <c r="I22" s="359">
        <f>SUM(F22:H22)</f>
        <v>0</v>
      </c>
      <c r="J22" s="116"/>
      <c r="K22" s="116"/>
      <c r="L22" s="70"/>
      <c r="M22" s="70"/>
      <c r="N22" s="70"/>
    </row>
    <row r="23" spans="1:14" s="360" customFormat="1">
      <c r="A23" s="361"/>
      <c r="B23" s="362" t="s">
        <v>313</v>
      </c>
      <c r="C23" s="363" t="s">
        <v>314</v>
      </c>
      <c r="D23" s="364"/>
      <c r="E23" s="365"/>
      <c r="F23" s="280"/>
      <c r="G23" s="280"/>
      <c r="H23" s="280"/>
      <c r="I23" s="359">
        <f>SUM(F23:H23)</f>
        <v>0</v>
      </c>
      <c r="J23" s="116"/>
      <c r="K23" s="116"/>
      <c r="L23" s="70"/>
      <c r="M23" s="70"/>
      <c r="N23" s="70"/>
    </row>
    <row r="24" spans="1:14" s="360" customFormat="1">
      <c r="A24" s="361"/>
      <c r="B24" s="362" t="s">
        <v>315</v>
      </c>
      <c r="C24" s="363" t="s">
        <v>316</v>
      </c>
      <c r="D24" s="364"/>
      <c r="E24" s="365"/>
      <c r="F24" s="280"/>
      <c r="G24" s="280"/>
      <c r="H24" s="280"/>
      <c r="I24" s="359">
        <f>SUM(F24:H24)</f>
        <v>0</v>
      </c>
      <c r="J24" s="116"/>
      <c r="K24" s="116"/>
      <c r="L24" s="70"/>
      <c r="M24" s="70"/>
      <c r="N24" s="70"/>
    </row>
    <row r="25" spans="1:14" s="360" customFormat="1">
      <c r="A25" s="361"/>
      <c r="B25" s="362" t="s">
        <v>317</v>
      </c>
      <c r="C25" s="363" t="s">
        <v>318</v>
      </c>
      <c r="D25" s="364"/>
      <c r="E25" s="365"/>
      <c r="F25" s="280"/>
      <c r="G25" s="280"/>
      <c r="H25" s="280"/>
      <c r="I25" s="359">
        <f>SUM(F25:H25)</f>
        <v>0</v>
      </c>
      <c r="J25" s="116"/>
      <c r="K25" s="116"/>
      <c r="L25" s="70"/>
      <c r="M25" s="70"/>
      <c r="N25" s="70"/>
    </row>
    <row r="26" spans="1:14" s="70" customFormat="1" ht="13">
      <c r="A26" s="340" t="s">
        <v>319</v>
      </c>
      <c r="B26" s="341"/>
      <c r="C26" s="354" t="s">
        <v>320</v>
      </c>
      <c r="D26" s="355"/>
      <c r="E26" s="356"/>
      <c r="F26" s="345"/>
      <c r="G26" s="345"/>
      <c r="H26" s="345"/>
      <c r="I26" s="345"/>
      <c r="J26" s="174"/>
      <c r="K26" s="174"/>
    </row>
    <row r="27" spans="1:14" s="360" customFormat="1" ht="13">
      <c r="A27" s="340"/>
      <c r="B27" s="357" t="s">
        <v>321</v>
      </c>
      <c r="C27" s="358" t="s">
        <v>322</v>
      </c>
      <c r="D27" s="355"/>
      <c r="E27" s="356"/>
      <c r="F27" s="280"/>
      <c r="G27" s="280"/>
      <c r="H27" s="280"/>
      <c r="I27" s="359">
        <f t="shared" ref="I27:I38" si="1">SUM(F27:H27)</f>
        <v>0</v>
      </c>
      <c r="J27" s="116"/>
      <c r="K27" s="116"/>
      <c r="L27" s="70"/>
      <c r="M27" s="70"/>
      <c r="N27" s="70"/>
    </row>
    <row r="28" spans="1:14" s="360" customFormat="1" ht="13">
      <c r="A28" s="340"/>
      <c r="B28" s="357" t="s">
        <v>323</v>
      </c>
      <c r="C28" s="358" t="s">
        <v>324</v>
      </c>
      <c r="D28" s="355"/>
      <c r="E28" s="356"/>
      <c r="F28" s="280"/>
      <c r="G28" s="280"/>
      <c r="H28" s="280"/>
      <c r="I28" s="359">
        <f t="shared" si="1"/>
        <v>0</v>
      </c>
      <c r="J28" s="116"/>
      <c r="K28" s="116"/>
      <c r="L28" s="70"/>
      <c r="M28" s="70"/>
      <c r="N28" s="70"/>
    </row>
    <row r="29" spans="1:14" s="360" customFormat="1" ht="13">
      <c r="A29" s="340" t="s">
        <v>325</v>
      </c>
      <c r="B29" s="341"/>
      <c r="C29" s="354" t="s">
        <v>326</v>
      </c>
      <c r="D29" s="355"/>
      <c r="E29" s="356"/>
      <c r="F29" s="275"/>
      <c r="G29" s="275"/>
      <c r="H29" s="275"/>
      <c r="I29" s="359">
        <f t="shared" si="1"/>
        <v>0</v>
      </c>
      <c r="J29" s="116"/>
      <c r="K29" s="116"/>
      <c r="L29" s="70"/>
      <c r="M29" s="70"/>
      <c r="N29" s="70"/>
    </row>
    <row r="30" spans="1:14" s="360" customFormat="1">
      <c r="A30" s="361"/>
      <c r="B30" s="362" t="s">
        <v>327</v>
      </c>
      <c r="C30" s="363" t="s">
        <v>328</v>
      </c>
      <c r="D30" s="364"/>
      <c r="E30" s="366"/>
      <c r="F30" s="280"/>
      <c r="G30" s="280"/>
      <c r="H30" s="280"/>
      <c r="I30" s="359">
        <f t="shared" si="1"/>
        <v>0</v>
      </c>
      <c r="J30" s="116"/>
      <c r="K30" s="116"/>
      <c r="L30" s="70"/>
      <c r="M30" s="70"/>
      <c r="N30" s="70"/>
    </row>
    <row r="31" spans="1:14" s="360" customFormat="1">
      <c r="A31" s="361"/>
      <c r="B31" s="362" t="s">
        <v>329</v>
      </c>
      <c r="C31" s="363" t="s">
        <v>330</v>
      </c>
      <c r="D31" s="364"/>
      <c r="E31" s="366"/>
      <c r="F31" s="280"/>
      <c r="G31" s="280"/>
      <c r="H31" s="280"/>
      <c r="I31" s="359">
        <f t="shared" si="1"/>
        <v>0</v>
      </c>
      <c r="J31" s="116"/>
      <c r="K31" s="116"/>
      <c r="L31" s="70"/>
      <c r="M31" s="70"/>
      <c r="N31" s="70"/>
    </row>
    <row r="32" spans="1:14" s="360" customFormat="1">
      <c r="A32" s="361"/>
      <c r="B32" s="362" t="s">
        <v>331</v>
      </c>
      <c r="C32" s="363" t="s">
        <v>332</v>
      </c>
      <c r="D32" s="364"/>
      <c r="E32" s="366"/>
      <c r="F32" s="280"/>
      <c r="G32" s="280"/>
      <c r="H32" s="280"/>
      <c r="I32" s="359">
        <f t="shared" si="1"/>
        <v>0</v>
      </c>
      <c r="J32" s="116"/>
      <c r="K32" s="116"/>
      <c r="L32" s="70"/>
      <c r="M32" s="70"/>
      <c r="N32" s="70"/>
    </row>
    <row r="33" spans="1:14" s="360" customFormat="1">
      <c r="A33" s="361"/>
      <c r="B33" s="362" t="s">
        <v>333</v>
      </c>
      <c r="C33" s="363" t="s">
        <v>334</v>
      </c>
      <c r="D33" s="364"/>
      <c r="E33" s="366"/>
      <c r="F33" s="280"/>
      <c r="G33" s="280"/>
      <c r="H33" s="280"/>
      <c r="I33" s="359">
        <f t="shared" si="1"/>
        <v>0</v>
      </c>
      <c r="J33" s="116"/>
      <c r="K33" s="116"/>
      <c r="L33" s="70"/>
      <c r="M33" s="70"/>
      <c r="N33" s="70"/>
    </row>
    <row r="34" spans="1:14" s="360" customFormat="1">
      <c r="A34" s="361"/>
      <c r="B34" s="362" t="s">
        <v>335</v>
      </c>
      <c r="C34" s="363" t="s">
        <v>336</v>
      </c>
      <c r="D34" s="364"/>
      <c r="E34" s="366"/>
      <c r="F34" s="280"/>
      <c r="G34" s="280"/>
      <c r="H34" s="280"/>
      <c r="I34" s="359">
        <f t="shared" si="1"/>
        <v>0</v>
      </c>
      <c r="J34" s="116"/>
      <c r="K34" s="116"/>
      <c r="L34" s="70"/>
      <c r="M34" s="70"/>
      <c r="N34" s="70"/>
    </row>
    <row r="35" spans="1:14" s="360" customFormat="1">
      <c r="A35" s="361"/>
      <c r="B35" s="362" t="s">
        <v>337</v>
      </c>
      <c r="C35" s="363" t="s">
        <v>338</v>
      </c>
      <c r="D35" s="364"/>
      <c r="E35" s="366"/>
      <c r="F35" s="280"/>
      <c r="G35" s="280"/>
      <c r="H35" s="280"/>
      <c r="I35" s="359">
        <f t="shared" si="1"/>
        <v>0</v>
      </c>
      <c r="J35" s="116"/>
      <c r="K35" s="116"/>
      <c r="L35" s="70"/>
      <c r="M35" s="70"/>
      <c r="N35" s="70"/>
    </row>
    <row r="36" spans="1:14" s="360" customFormat="1">
      <c r="A36" s="361"/>
      <c r="B36" s="362" t="s">
        <v>339</v>
      </c>
      <c r="C36" s="363" t="s">
        <v>642</v>
      </c>
      <c r="D36" s="364"/>
      <c r="E36" s="366"/>
      <c r="F36" s="280"/>
      <c r="G36" s="280"/>
      <c r="H36" s="280"/>
      <c r="I36" s="359">
        <f t="shared" si="1"/>
        <v>0</v>
      </c>
      <c r="J36" s="116"/>
      <c r="K36" s="116"/>
      <c r="L36" s="70"/>
      <c r="M36" s="70"/>
      <c r="N36" s="70"/>
    </row>
    <row r="37" spans="1:14" s="360" customFormat="1">
      <c r="A37" s="361"/>
      <c r="B37" s="362" t="s">
        <v>341</v>
      </c>
      <c r="C37" s="363" t="s">
        <v>340</v>
      </c>
      <c r="D37" s="364"/>
      <c r="E37" s="366"/>
      <c r="F37" s="280"/>
      <c r="G37" s="280"/>
      <c r="H37" s="280"/>
      <c r="I37" s="359">
        <f t="shared" si="1"/>
        <v>0</v>
      </c>
      <c r="J37" s="116"/>
      <c r="K37" s="116"/>
      <c r="L37" s="70"/>
      <c r="M37" s="70"/>
      <c r="N37" s="70"/>
    </row>
    <row r="38" spans="1:14" s="360" customFormat="1">
      <c r="A38" s="361"/>
      <c r="B38" s="352" t="s">
        <v>545</v>
      </c>
      <c r="C38" s="353" t="s">
        <v>342</v>
      </c>
      <c r="D38" s="364"/>
      <c r="E38" s="366"/>
      <c r="F38" s="280"/>
      <c r="G38" s="280"/>
      <c r="H38" s="280"/>
      <c r="I38" s="359">
        <f t="shared" si="1"/>
        <v>0</v>
      </c>
      <c r="J38" s="116"/>
      <c r="K38" s="116"/>
      <c r="L38" s="70"/>
      <c r="M38" s="70"/>
      <c r="N38" s="70"/>
    </row>
    <row r="39" spans="1:14" s="190" customFormat="1">
      <c r="A39" s="578"/>
      <c r="B39" s="579" t="s">
        <v>546</v>
      </c>
      <c r="C39" s="353" t="s">
        <v>591</v>
      </c>
      <c r="D39" s="580"/>
      <c r="E39" s="581"/>
      <c r="F39" s="650"/>
      <c r="G39" s="650"/>
      <c r="H39" s="650"/>
      <c r="I39" s="582">
        <f t="shared" ref="I39" si="2">SUM(F39:H39)</f>
        <v>0</v>
      </c>
      <c r="J39" s="651"/>
      <c r="K39" s="651"/>
    </row>
    <row r="40" spans="1:14" s="70" customFormat="1" ht="13">
      <c r="A40" s="340" t="s">
        <v>343</v>
      </c>
      <c r="B40" s="341"/>
      <c r="C40" s="354" t="s">
        <v>344</v>
      </c>
      <c r="D40" s="355"/>
      <c r="E40" s="356"/>
      <c r="F40" s="345"/>
      <c r="G40" s="345"/>
      <c r="H40" s="345"/>
      <c r="I40" s="345"/>
      <c r="J40" s="174"/>
      <c r="K40" s="174"/>
    </row>
    <row r="41" spans="1:14" s="360" customFormat="1" ht="13">
      <c r="A41" s="340"/>
      <c r="B41" s="357" t="s">
        <v>345</v>
      </c>
      <c r="C41" s="358" t="s">
        <v>645</v>
      </c>
      <c r="D41" s="355"/>
      <c r="E41" s="356"/>
      <c r="F41" s="280"/>
      <c r="G41" s="280"/>
      <c r="H41" s="280"/>
      <c r="I41" s="359">
        <f>SUM(F41:H41)</f>
        <v>0</v>
      </c>
      <c r="J41" s="116"/>
      <c r="K41" s="116"/>
      <c r="L41" s="70"/>
      <c r="M41" s="70"/>
      <c r="N41" s="70"/>
    </row>
    <row r="42" spans="1:14" s="360" customFormat="1" ht="13">
      <c r="A42" s="340"/>
      <c r="B42" s="357" t="s">
        <v>346</v>
      </c>
      <c r="C42" s="358" t="s">
        <v>347</v>
      </c>
      <c r="D42" s="355"/>
      <c r="E42" s="356"/>
      <c r="F42" s="280"/>
      <c r="G42" s="280"/>
      <c r="H42" s="280"/>
      <c r="I42" s="359">
        <f>SUM(F42:H42)</f>
        <v>0</v>
      </c>
      <c r="J42" s="116"/>
      <c r="K42" s="116"/>
      <c r="L42" s="70"/>
      <c r="M42" s="70"/>
      <c r="N42" s="70"/>
    </row>
    <row r="43" spans="1:14" s="70" customFormat="1" ht="13">
      <c r="A43" s="340" t="s">
        <v>348</v>
      </c>
      <c r="B43" s="341"/>
      <c r="C43" s="354" t="s">
        <v>349</v>
      </c>
      <c r="D43" s="355"/>
      <c r="E43" s="356"/>
      <c r="F43" s="345"/>
      <c r="G43" s="345"/>
      <c r="H43" s="345"/>
      <c r="I43" s="345"/>
      <c r="J43" s="174"/>
      <c r="K43" s="174"/>
    </row>
    <row r="44" spans="1:14" s="360" customFormat="1" ht="13">
      <c r="A44" s="340"/>
      <c r="B44" s="357" t="s">
        <v>350</v>
      </c>
      <c r="C44" s="358" t="s">
        <v>351</v>
      </c>
      <c r="D44" s="355"/>
      <c r="E44" s="356"/>
      <c r="F44" s="280"/>
      <c r="G44" s="280"/>
      <c r="H44" s="280"/>
      <c r="I44" s="359">
        <f>SUM(F44:H44)</f>
        <v>0</v>
      </c>
      <c r="J44" s="116"/>
      <c r="K44" s="116"/>
      <c r="L44" s="70"/>
      <c r="M44" s="70"/>
      <c r="N44" s="70"/>
    </row>
    <row r="45" spans="1:14" s="360" customFormat="1">
      <c r="A45" s="361"/>
      <c r="B45" s="362" t="s">
        <v>352</v>
      </c>
      <c r="C45" s="363" t="s">
        <v>353</v>
      </c>
      <c r="D45" s="364"/>
      <c r="E45" s="365"/>
      <c r="F45" s="280"/>
      <c r="G45" s="280"/>
      <c r="H45" s="280"/>
      <c r="I45" s="359">
        <f>SUM(F45:H45)</f>
        <v>0</v>
      </c>
      <c r="J45" s="116"/>
      <c r="K45" s="116"/>
      <c r="L45" s="70"/>
      <c r="M45" s="70"/>
      <c r="N45" s="70"/>
    </row>
    <row r="46" spans="1:14" s="360" customFormat="1">
      <c r="A46" s="361"/>
      <c r="B46" s="362" t="s">
        <v>354</v>
      </c>
      <c r="C46" s="363" t="s">
        <v>355</v>
      </c>
      <c r="D46" s="364"/>
      <c r="E46" s="365"/>
      <c r="F46" s="280"/>
      <c r="G46" s="280"/>
      <c r="H46" s="280"/>
      <c r="I46" s="359">
        <f>SUM(F46:H46)</f>
        <v>0</v>
      </c>
      <c r="J46" s="116"/>
      <c r="K46" s="116"/>
      <c r="L46" s="70"/>
      <c r="M46" s="70"/>
      <c r="N46" s="70"/>
    </row>
    <row r="47" spans="1:14" s="70" customFormat="1" ht="13">
      <c r="A47" s="340" t="s">
        <v>356</v>
      </c>
      <c r="B47" s="341"/>
      <c r="C47" s="354" t="s">
        <v>357</v>
      </c>
      <c r="D47" s="355"/>
      <c r="E47" s="356"/>
      <c r="F47" s="345"/>
      <c r="G47" s="345"/>
      <c r="H47" s="345"/>
      <c r="I47" s="345"/>
      <c r="J47" s="174"/>
      <c r="K47" s="174"/>
    </row>
    <row r="48" spans="1:14" s="70" customFormat="1">
      <c r="A48" s="346"/>
      <c r="B48" s="347" t="s">
        <v>358</v>
      </c>
      <c r="C48" s="348" t="s">
        <v>360</v>
      </c>
      <c r="D48" s="349"/>
      <c r="E48" s="350"/>
      <c r="F48" s="175"/>
      <c r="G48" s="175"/>
      <c r="H48" s="175"/>
      <c r="I48" s="351">
        <f>SUM(F48:H48)</f>
        <v>0</v>
      </c>
      <c r="J48" s="174"/>
      <c r="K48" s="174"/>
    </row>
    <row r="49" spans="1:14" s="70" customFormat="1">
      <c r="A49" s="346"/>
      <c r="B49" s="347" t="s">
        <v>359</v>
      </c>
      <c r="C49" s="348" t="s">
        <v>285</v>
      </c>
      <c r="D49" s="349"/>
      <c r="E49" s="350"/>
      <c r="F49" s="175"/>
      <c r="G49" s="175"/>
      <c r="H49" s="175"/>
      <c r="I49" s="351">
        <f>SUM(F49:H49)</f>
        <v>0</v>
      </c>
      <c r="J49" s="174"/>
      <c r="K49" s="174"/>
    </row>
    <row r="50" spans="1:14" s="70" customFormat="1">
      <c r="A50" s="346"/>
      <c r="B50" s="347" t="s">
        <v>361</v>
      </c>
      <c r="C50" s="348" t="s">
        <v>355</v>
      </c>
      <c r="D50" s="349"/>
      <c r="E50" s="350"/>
      <c r="F50" s="175"/>
      <c r="G50" s="175"/>
      <c r="H50" s="175"/>
      <c r="I50" s="351">
        <f>SUM(F50:H50)</f>
        <v>0</v>
      </c>
      <c r="J50" s="174"/>
      <c r="K50" s="174"/>
    </row>
    <row r="51" spans="1:14" s="70" customFormat="1" ht="13">
      <c r="A51" s="340" t="s">
        <v>362</v>
      </c>
      <c r="B51" s="341"/>
      <c r="C51" s="354" t="s">
        <v>363</v>
      </c>
      <c r="D51" s="355"/>
      <c r="E51" s="356"/>
      <c r="F51" s="345"/>
      <c r="G51" s="345"/>
      <c r="H51" s="345"/>
      <c r="I51" s="345"/>
      <c r="J51" s="174"/>
      <c r="K51" s="174"/>
    </row>
    <row r="52" spans="1:14" s="70" customFormat="1">
      <c r="A52" s="346"/>
      <c r="B52" s="347" t="s">
        <v>364</v>
      </c>
      <c r="C52" s="348" t="s">
        <v>365</v>
      </c>
      <c r="D52" s="349"/>
      <c r="E52" s="350"/>
      <c r="F52" s="175"/>
      <c r="G52" s="175"/>
      <c r="H52" s="175"/>
      <c r="I52" s="351">
        <f t="shared" ref="I52:I58" si="3">SUM(F52:H52)</f>
        <v>0</v>
      </c>
      <c r="J52" s="174"/>
      <c r="K52" s="174"/>
    </row>
    <row r="53" spans="1:14" s="70" customFormat="1">
      <c r="A53" s="346"/>
      <c r="B53" s="347" t="s">
        <v>366</v>
      </c>
      <c r="C53" s="348" t="s">
        <v>367</v>
      </c>
      <c r="D53" s="349"/>
      <c r="E53" s="350"/>
      <c r="F53" s="175"/>
      <c r="G53" s="175"/>
      <c r="H53" s="175"/>
      <c r="I53" s="351">
        <f t="shared" si="3"/>
        <v>0</v>
      </c>
      <c r="J53" s="174"/>
      <c r="K53" s="174"/>
    </row>
    <row r="54" spans="1:14" s="70" customFormat="1">
      <c r="A54" s="346"/>
      <c r="B54" s="347" t="s">
        <v>368</v>
      </c>
      <c r="C54" s="348" t="s">
        <v>369</v>
      </c>
      <c r="D54" s="349"/>
      <c r="E54" s="350"/>
      <c r="F54" s="175"/>
      <c r="G54" s="175"/>
      <c r="H54" s="175"/>
      <c r="I54" s="351">
        <f t="shared" si="3"/>
        <v>0</v>
      </c>
      <c r="J54" s="174"/>
      <c r="K54" s="174"/>
    </row>
    <row r="55" spans="1:14" s="70" customFormat="1">
      <c r="A55" s="346"/>
      <c r="B55" s="347" t="s">
        <v>370</v>
      </c>
      <c r="C55" s="348" t="s">
        <v>371</v>
      </c>
      <c r="D55" s="349"/>
      <c r="E55" s="350"/>
      <c r="F55" s="175"/>
      <c r="G55" s="175"/>
      <c r="H55" s="175"/>
      <c r="I55" s="351">
        <f t="shared" si="3"/>
        <v>0</v>
      </c>
      <c r="J55" s="174"/>
      <c r="K55" s="174"/>
    </row>
    <row r="56" spans="1:14" s="70" customFormat="1">
      <c r="A56" s="346"/>
      <c r="B56" s="347" t="s">
        <v>372</v>
      </c>
      <c r="C56" s="348" t="s">
        <v>373</v>
      </c>
      <c r="D56" s="349"/>
      <c r="E56" s="350"/>
      <c r="F56" s="175"/>
      <c r="G56" s="175"/>
      <c r="H56" s="175"/>
      <c r="I56" s="351">
        <f t="shared" si="3"/>
        <v>0</v>
      </c>
      <c r="J56" s="174"/>
      <c r="K56" s="174"/>
    </row>
    <row r="57" spans="1:14" s="70" customFormat="1">
      <c r="A57" s="346"/>
      <c r="B57" s="347" t="s">
        <v>374</v>
      </c>
      <c r="C57" s="348" t="s">
        <v>375</v>
      </c>
      <c r="D57" s="349"/>
      <c r="E57" s="350"/>
      <c r="F57" s="175"/>
      <c r="G57" s="175"/>
      <c r="H57" s="175"/>
      <c r="I57" s="351">
        <f t="shared" si="3"/>
        <v>0</v>
      </c>
      <c r="J57" s="174"/>
      <c r="K57" s="174"/>
    </row>
    <row r="58" spans="1:14" s="70" customFormat="1">
      <c r="A58" s="367"/>
      <c r="B58" s="347" t="s">
        <v>376</v>
      </c>
      <c r="C58" s="348" t="s">
        <v>377</v>
      </c>
      <c r="D58" s="349"/>
      <c r="E58" s="350"/>
      <c r="F58" s="175"/>
      <c r="G58" s="175"/>
      <c r="H58" s="175"/>
      <c r="I58" s="351">
        <f t="shared" si="3"/>
        <v>0</v>
      </c>
      <c r="J58" s="174"/>
      <c r="K58" s="174"/>
    </row>
    <row r="59" spans="1:14" s="360" customFormat="1">
      <c r="A59" s="367"/>
      <c r="B59" s="368" t="s">
        <v>378</v>
      </c>
      <c r="C59" s="349" t="s">
        <v>379</v>
      </c>
      <c r="D59" s="349"/>
      <c r="E59" s="350"/>
      <c r="F59" s="369"/>
      <c r="G59" s="369"/>
      <c r="H59" s="369"/>
      <c r="I59" s="369"/>
      <c r="J59" s="116"/>
      <c r="K59" s="116"/>
      <c r="L59" s="70"/>
      <c r="M59" s="70"/>
      <c r="N59" s="70"/>
    </row>
    <row r="60" spans="1:14" s="360" customFormat="1">
      <c r="A60" s="370"/>
      <c r="B60" s="371"/>
      <c r="C60" s="364" t="s">
        <v>665</v>
      </c>
      <c r="D60" s="364"/>
      <c r="E60" s="365"/>
      <c r="F60" s="280"/>
      <c r="G60" s="280"/>
      <c r="H60" s="280"/>
      <c r="I60" s="359">
        <f t="shared" ref="I60:I73" si="4">SUM(F60:H60)</f>
        <v>0</v>
      </c>
      <c r="J60" s="116"/>
      <c r="K60" s="116"/>
      <c r="L60" s="70"/>
      <c r="M60" s="70"/>
      <c r="N60" s="70"/>
    </row>
    <row r="61" spans="1:14" s="360" customFormat="1">
      <c r="A61" s="370"/>
      <c r="B61" s="371"/>
      <c r="C61" s="364" t="s">
        <v>380</v>
      </c>
      <c r="D61" s="364"/>
      <c r="E61" s="365"/>
      <c r="F61" s="280"/>
      <c r="G61" s="280"/>
      <c r="H61" s="280"/>
      <c r="I61" s="359">
        <f t="shared" si="4"/>
        <v>0</v>
      </c>
      <c r="J61" s="116"/>
      <c r="K61" s="116"/>
      <c r="L61" s="70"/>
      <c r="M61" s="70"/>
      <c r="N61" s="70"/>
    </row>
    <row r="62" spans="1:14" s="360" customFormat="1">
      <c r="A62" s="370"/>
      <c r="B62" s="371"/>
      <c r="C62" s="364" t="s">
        <v>381</v>
      </c>
      <c r="D62" s="364"/>
      <c r="E62" s="365"/>
      <c r="F62" s="280"/>
      <c r="G62" s="280"/>
      <c r="H62" s="280"/>
      <c r="I62" s="359">
        <f t="shared" si="4"/>
        <v>0</v>
      </c>
      <c r="J62" s="116"/>
      <c r="K62" s="116"/>
      <c r="L62" s="70"/>
      <c r="M62" s="70"/>
      <c r="N62" s="70"/>
    </row>
    <row r="63" spans="1:14" s="360" customFormat="1">
      <c r="A63" s="372"/>
      <c r="B63" s="373"/>
      <c r="C63" s="364" t="s">
        <v>382</v>
      </c>
      <c r="D63" s="364"/>
      <c r="E63" s="365"/>
      <c r="F63" s="280"/>
      <c r="G63" s="280"/>
      <c r="H63" s="280"/>
      <c r="I63" s="359">
        <f t="shared" si="4"/>
        <v>0</v>
      </c>
      <c r="J63" s="116"/>
      <c r="K63" s="116"/>
      <c r="L63" s="70"/>
      <c r="M63" s="70"/>
      <c r="N63" s="70"/>
    </row>
    <row r="64" spans="1:14" s="360" customFormat="1">
      <c r="A64" s="372"/>
      <c r="B64" s="362" t="s">
        <v>383</v>
      </c>
      <c r="C64" s="363" t="s">
        <v>384</v>
      </c>
      <c r="D64" s="364"/>
      <c r="E64" s="365"/>
      <c r="F64" s="280"/>
      <c r="G64" s="280"/>
      <c r="H64" s="280"/>
      <c r="I64" s="359">
        <f t="shared" si="4"/>
        <v>0</v>
      </c>
      <c r="J64" s="116"/>
      <c r="K64" s="116"/>
      <c r="L64" s="70"/>
      <c r="M64" s="70"/>
      <c r="N64" s="70"/>
    </row>
    <row r="65" spans="1:14" s="360" customFormat="1">
      <c r="A65" s="361"/>
      <c r="B65" s="362" t="s">
        <v>385</v>
      </c>
      <c r="C65" s="363" t="s">
        <v>386</v>
      </c>
      <c r="D65" s="364"/>
      <c r="E65" s="365"/>
      <c r="F65" s="280"/>
      <c r="G65" s="280"/>
      <c r="H65" s="280"/>
      <c r="I65" s="359">
        <f t="shared" si="4"/>
        <v>0</v>
      </c>
      <c r="J65" s="116"/>
      <c r="K65" s="116"/>
      <c r="L65" s="70"/>
      <c r="M65" s="70"/>
      <c r="N65" s="70"/>
    </row>
    <row r="66" spans="1:14" s="360" customFormat="1" ht="13.5" customHeight="1">
      <c r="A66" s="361"/>
      <c r="B66" s="362" t="s">
        <v>387</v>
      </c>
      <c r="C66" s="363" t="s">
        <v>388</v>
      </c>
      <c r="D66" s="364"/>
      <c r="E66" s="365"/>
      <c r="F66" s="280"/>
      <c r="G66" s="280"/>
      <c r="H66" s="280"/>
      <c r="I66" s="359">
        <f t="shared" si="4"/>
        <v>0</v>
      </c>
      <c r="J66" s="116"/>
      <c r="K66" s="116"/>
      <c r="L66" s="70"/>
      <c r="M66" s="70"/>
      <c r="N66" s="70"/>
    </row>
    <row r="67" spans="1:14" s="360" customFormat="1">
      <c r="A67" s="361"/>
      <c r="B67" s="362" t="s">
        <v>389</v>
      </c>
      <c r="C67" s="363" t="s">
        <v>390</v>
      </c>
      <c r="D67" s="364"/>
      <c r="E67" s="365"/>
      <c r="F67" s="280"/>
      <c r="G67" s="280"/>
      <c r="H67" s="280"/>
      <c r="I67" s="359">
        <f t="shared" si="4"/>
        <v>0</v>
      </c>
      <c r="J67" s="116"/>
      <c r="K67" s="116"/>
      <c r="L67" s="70"/>
      <c r="M67" s="70"/>
      <c r="N67" s="70"/>
    </row>
    <row r="68" spans="1:14" s="360" customFormat="1">
      <c r="A68" s="361"/>
      <c r="B68" s="362" t="s">
        <v>391</v>
      </c>
      <c r="C68" s="363" t="s">
        <v>392</v>
      </c>
      <c r="D68" s="364"/>
      <c r="E68" s="365"/>
      <c r="F68" s="280"/>
      <c r="G68" s="280"/>
      <c r="H68" s="280"/>
      <c r="I68" s="359">
        <f t="shared" si="4"/>
        <v>0</v>
      </c>
      <c r="J68" s="116"/>
      <c r="K68" s="116"/>
      <c r="L68" s="70"/>
      <c r="M68" s="70"/>
      <c r="N68" s="70"/>
    </row>
    <row r="69" spans="1:14" s="360" customFormat="1">
      <c r="A69" s="361"/>
      <c r="B69" s="362" t="s">
        <v>393</v>
      </c>
      <c r="C69" s="363" t="s">
        <v>394</v>
      </c>
      <c r="D69" s="364"/>
      <c r="E69" s="365"/>
      <c r="F69" s="280"/>
      <c r="G69" s="280"/>
      <c r="H69" s="280"/>
      <c r="I69" s="359">
        <f t="shared" si="4"/>
        <v>0</v>
      </c>
      <c r="J69" s="116"/>
      <c r="K69" s="116"/>
      <c r="L69" s="70"/>
      <c r="M69" s="70"/>
      <c r="N69" s="70"/>
    </row>
    <row r="70" spans="1:14" s="360" customFormat="1">
      <c r="A70" s="361"/>
      <c r="B70" s="362" t="s">
        <v>395</v>
      </c>
      <c r="C70" s="363" t="s">
        <v>396</v>
      </c>
      <c r="D70" s="364"/>
      <c r="E70" s="365"/>
      <c r="F70" s="280"/>
      <c r="G70" s="280"/>
      <c r="H70" s="280"/>
      <c r="I70" s="359">
        <f t="shared" si="4"/>
        <v>0</v>
      </c>
      <c r="J70" s="116"/>
      <c r="K70" s="116"/>
      <c r="L70" s="70"/>
      <c r="M70" s="70"/>
      <c r="N70" s="70"/>
    </row>
    <row r="71" spans="1:14" s="360" customFormat="1">
      <c r="A71" s="361"/>
      <c r="B71" s="362" t="s">
        <v>397</v>
      </c>
      <c r="C71" s="363" t="s">
        <v>398</v>
      </c>
      <c r="D71" s="364"/>
      <c r="E71" s="365"/>
      <c r="F71" s="280"/>
      <c r="G71" s="280"/>
      <c r="H71" s="280"/>
      <c r="I71" s="359">
        <f t="shared" si="4"/>
        <v>0</v>
      </c>
      <c r="J71" s="116"/>
      <c r="K71" s="116"/>
      <c r="L71" s="70"/>
      <c r="M71" s="70"/>
      <c r="N71" s="70"/>
    </row>
    <row r="72" spans="1:14" s="360" customFormat="1">
      <c r="A72" s="361"/>
      <c r="B72" s="362" t="s">
        <v>399</v>
      </c>
      <c r="C72" s="353" t="s">
        <v>845</v>
      </c>
      <c r="D72" s="364"/>
      <c r="E72" s="365"/>
      <c r="F72" s="280"/>
      <c r="G72" s="280"/>
      <c r="H72" s="280"/>
      <c r="I72" s="359">
        <f t="shared" ref="I72" si="5">SUM(F72:H72)</f>
        <v>0</v>
      </c>
      <c r="J72" s="116"/>
      <c r="K72" s="116"/>
      <c r="L72" s="70"/>
      <c r="M72" s="70"/>
      <c r="N72" s="70"/>
    </row>
    <row r="73" spans="1:14" s="360" customFormat="1">
      <c r="A73" s="361"/>
      <c r="B73" s="352" t="s">
        <v>547</v>
      </c>
      <c r="C73" s="363" t="s">
        <v>20</v>
      </c>
      <c r="D73" s="364"/>
      <c r="E73" s="365"/>
      <c r="F73" s="280"/>
      <c r="G73" s="280"/>
      <c r="H73" s="280"/>
      <c r="I73" s="359">
        <f t="shared" si="4"/>
        <v>0</v>
      </c>
      <c r="J73" s="116"/>
      <c r="K73" s="116"/>
      <c r="L73" s="70"/>
      <c r="M73" s="70"/>
      <c r="N73" s="70"/>
    </row>
    <row r="74" spans="1:14" s="360" customFormat="1" ht="13">
      <c r="A74" s="583" t="s">
        <v>563</v>
      </c>
      <c r="B74" s="584"/>
      <c r="C74" s="354" t="s">
        <v>666</v>
      </c>
      <c r="D74" s="580"/>
      <c r="E74" s="585"/>
      <c r="F74" s="345"/>
      <c r="G74" s="345"/>
      <c r="H74" s="345"/>
      <c r="I74" s="345"/>
      <c r="J74" s="174"/>
      <c r="K74" s="174"/>
      <c r="L74" s="70"/>
      <c r="M74" s="70"/>
      <c r="N74" s="70"/>
    </row>
    <row r="75" spans="1:14" s="360" customFormat="1">
      <c r="A75" s="578"/>
      <c r="B75" s="586" t="s">
        <v>564</v>
      </c>
      <c r="C75" s="353" t="s">
        <v>570</v>
      </c>
      <c r="D75" s="580"/>
      <c r="E75" s="581"/>
      <c r="F75" s="280"/>
      <c r="G75" s="280"/>
      <c r="H75" s="280"/>
      <c r="I75" s="582">
        <f>SUM(F75:H75)</f>
        <v>0</v>
      </c>
      <c r="J75" s="116"/>
      <c r="K75" s="116"/>
      <c r="L75" s="70"/>
      <c r="M75" s="70"/>
      <c r="N75" s="70"/>
    </row>
    <row r="76" spans="1:14" s="360" customFormat="1">
      <c r="A76" s="578"/>
      <c r="B76" s="586" t="s">
        <v>565</v>
      </c>
      <c r="C76" s="353" t="s">
        <v>571</v>
      </c>
      <c r="D76" s="580"/>
      <c r="E76" s="581"/>
      <c r="F76" s="280"/>
      <c r="G76" s="280"/>
      <c r="H76" s="280"/>
      <c r="I76" s="582">
        <f t="shared" ref="I76:I80" si="6">SUM(F76:H76)</f>
        <v>0</v>
      </c>
      <c r="J76" s="116"/>
      <c r="K76" s="116"/>
      <c r="L76" s="70"/>
      <c r="M76" s="70"/>
      <c r="N76" s="70"/>
    </row>
    <row r="77" spans="1:14" s="360" customFormat="1">
      <c r="A77" s="578"/>
      <c r="B77" s="586" t="s">
        <v>566</v>
      </c>
      <c r="C77" s="353" t="s">
        <v>572</v>
      </c>
      <c r="D77" s="580"/>
      <c r="E77" s="581"/>
      <c r="F77" s="280"/>
      <c r="G77" s="280"/>
      <c r="H77" s="280"/>
      <c r="I77" s="582">
        <f t="shared" si="6"/>
        <v>0</v>
      </c>
      <c r="J77" s="116"/>
      <c r="K77" s="116"/>
      <c r="L77" s="70"/>
      <c r="M77" s="70"/>
      <c r="N77" s="70"/>
    </row>
    <row r="78" spans="1:14" s="360" customFormat="1">
      <c r="A78" s="578"/>
      <c r="B78" s="586" t="s">
        <v>567</v>
      </c>
      <c r="C78" s="353" t="s">
        <v>573</v>
      </c>
      <c r="D78" s="580"/>
      <c r="E78" s="581"/>
      <c r="F78" s="280"/>
      <c r="G78" s="280"/>
      <c r="H78" s="280"/>
      <c r="I78" s="582">
        <f t="shared" si="6"/>
        <v>0</v>
      </c>
      <c r="J78" s="116"/>
      <c r="K78" s="116"/>
      <c r="L78" s="70"/>
      <c r="M78" s="70"/>
      <c r="N78" s="70"/>
    </row>
    <row r="79" spans="1:14" s="360" customFormat="1">
      <c r="A79" s="578"/>
      <c r="B79" s="586" t="s">
        <v>568</v>
      </c>
      <c r="C79" s="353" t="s">
        <v>662</v>
      </c>
      <c r="D79" s="580"/>
      <c r="E79" s="581"/>
      <c r="F79" s="280"/>
      <c r="G79" s="280"/>
      <c r="H79" s="280"/>
      <c r="I79" s="582">
        <f t="shared" si="6"/>
        <v>0</v>
      </c>
      <c r="J79" s="116"/>
      <c r="K79" s="116"/>
      <c r="L79" s="70"/>
      <c r="M79" s="70"/>
      <c r="N79" s="70"/>
    </row>
    <row r="80" spans="1:14" s="360" customFormat="1">
      <c r="A80" s="578"/>
      <c r="B80" s="586" t="s">
        <v>569</v>
      </c>
      <c r="C80" s="353" t="s">
        <v>625</v>
      </c>
      <c r="D80" s="580"/>
      <c r="E80" s="581"/>
      <c r="F80" s="280"/>
      <c r="G80" s="280"/>
      <c r="H80" s="280"/>
      <c r="I80" s="582">
        <f t="shared" si="6"/>
        <v>0</v>
      </c>
      <c r="J80" s="116"/>
      <c r="K80" s="116"/>
      <c r="L80" s="70"/>
      <c r="M80" s="70"/>
      <c r="N80" s="70"/>
    </row>
    <row r="81" spans="1:12" s="70" customFormat="1" ht="13">
      <c r="A81" s="361"/>
      <c r="B81" s="362"/>
      <c r="C81" s="342" t="s">
        <v>400</v>
      </c>
      <c r="D81" s="374"/>
      <c r="E81" s="375"/>
      <c r="F81" s="582">
        <f>SUM(F15:F80)</f>
        <v>0</v>
      </c>
      <c r="G81" s="582">
        <f>SUM(G15:G80)</f>
        <v>0</v>
      </c>
      <c r="H81" s="582">
        <f>SUM(H15:H80)</f>
        <v>0</v>
      </c>
      <c r="I81" s="582">
        <f>SUM(I15:I80)</f>
        <v>0</v>
      </c>
      <c r="J81" s="174"/>
      <c r="K81" s="174"/>
    </row>
    <row r="82" spans="1:12" s="70" customFormat="1" ht="5.25" customHeight="1">
      <c r="A82" s="376"/>
      <c r="B82" s="376"/>
    </row>
    <row r="83" spans="1:12" s="70" customFormat="1" ht="13">
      <c r="A83" s="377" t="s">
        <v>512</v>
      </c>
      <c r="B83" s="376"/>
      <c r="H83" s="377" t="s">
        <v>401</v>
      </c>
      <c r="I83" s="376"/>
    </row>
    <row r="84" spans="1:12" s="360" customFormat="1">
      <c r="A84" s="378" t="s">
        <v>529</v>
      </c>
      <c r="B84" s="379"/>
      <c r="C84" s="380"/>
      <c r="D84" s="380"/>
      <c r="E84" s="380"/>
      <c r="F84" s="381">
        <f>'Income Statement'!O76+'Income Statement'!O79</f>
        <v>0</v>
      </c>
      <c r="G84" s="70"/>
      <c r="H84" s="382" t="s">
        <v>402</v>
      </c>
      <c r="I84" s="70"/>
      <c r="J84" s="383"/>
      <c r="K84" s="176"/>
      <c r="L84" s="384"/>
    </row>
    <row r="85" spans="1:12" s="360" customFormat="1">
      <c r="A85" s="378" t="s">
        <v>513</v>
      </c>
      <c r="B85" s="385"/>
      <c r="C85" s="386"/>
      <c r="D85" s="386"/>
      <c r="E85" s="386"/>
      <c r="F85" s="387">
        <f>'Income Statement'!O73</f>
        <v>0</v>
      </c>
      <c r="H85" s="388" t="s">
        <v>403</v>
      </c>
      <c r="J85" s="384"/>
      <c r="K85" s="389">
        <f>I81-K84</f>
        <v>0</v>
      </c>
      <c r="L85" s="384"/>
    </row>
    <row r="86" spans="1:12" s="360" customFormat="1">
      <c r="A86" s="388" t="s">
        <v>404</v>
      </c>
      <c r="B86" s="390"/>
      <c r="C86" s="384"/>
      <c r="D86" s="384"/>
      <c r="E86" s="384"/>
      <c r="F86" s="391">
        <f>F84-F85</f>
        <v>0</v>
      </c>
      <c r="J86" s="384"/>
      <c r="K86" s="384"/>
      <c r="L86" s="384"/>
    </row>
    <row r="87" spans="1:12" s="360" customFormat="1" ht="12.75" customHeight="1">
      <c r="A87" s="388" t="s">
        <v>514</v>
      </c>
      <c r="B87" s="390"/>
      <c r="C87" s="384"/>
      <c r="D87" s="384"/>
      <c r="E87" s="384"/>
      <c r="F87" s="392">
        <f>I81-F86</f>
        <v>0</v>
      </c>
    </row>
    <row r="88" spans="1:12" s="360" customFormat="1" ht="6" customHeight="1">
      <c r="A88" s="390"/>
      <c r="B88" s="388"/>
      <c r="C88" s="384"/>
      <c r="D88" s="384"/>
      <c r="E88" s="384"/>
    </row>
    <row r="89" spans="1:12" s="70" customFormat="1" ht="13">
      <c r="A89" s="377" t="s">
        <v>198</v>
      </c>
      <c r="B89" s="382"/>
      <c r="C89" s="383"/>
      <c r="D89" s="383"/>
      <c r="E89" s="383"/>
      <c r="H89" s="983" t="s">
        <v>920</v>
      </c>
      <c r="I89" s="983"/>
      <c r="J89" s="983"/>
      <c r="K89" s="227"/>
    </row>
    <row r="90" spans="1:12" s="70" customFormat="1">
      <c r="A90" s="70" t="s">
        <v>405</v>
      </c>
      <c r="B90" s="376"/>
      <c r="H90" s="227" t="s">
        <v>921</v>
      </c>
      <c r="I90" s="984"/>
      <c r="J90" s="227" t="s">
        <v>922</v>
      </c>
      <c r="K90" s="985"/>
    </row>
    <row r="91" spans="1:12" s="70" customFormat="1">
      <c r="A91" s="382" t="s">
        <v>406</v>
      </c>
      <c r="B91" s="376"/>
    </row>
    <row r="92" spans="1:12" ht="13">
      <c r="A92" s="376"/>
      <c r="B92" s="376"/>
      <c r="C92" s="177"/>
      <c r="D92" s="177"/>
      <c r="E92" s="178"/>
    </row>
    <row r="93" spans="1:12">
      <c r="C93" s="179"/>
      <c r="D93" s="179"/>
      <c r="E93" s="178"/>
    </row>
    <row r="94" spans="1:12">
      <c r="C94" s="179"/>
      <c r="D94" s="179"/>
      <c r="E94" s="178"/>
    </row>
    <row r="95" spans="1:12">
      <c r="C95" s="179"/>
      <c r="D95" s="179"/>
      <c r="E95" s="178"/>
    </row>
    <row r="96" spans="1:12">
      <c r="C96" s="179"/>
      <c r="D96" s="179"/>
      <c r="E96" s="178"/>
    </row>
    <row r="97" spans="3:5">
      <c r="C97" s="179"/>
      <c r="D97" s="179"/>
      <c r="E97" s="178"/>
    </row>
    <row r="98" spans="3:5">
      <c r="C98" s="179"/>
      <c r="D98" s="179"/>
      <c r="E98" s="178"/>
    </row>
    <row r="99" spans="3:5">
      <c r="C99" s="179"/>
      <c r="D99" s="179"/>
      <c r="E99" s="178"/>
    </row>
    <row r="100" spans="3:5">
      <c r="C100" s="179"/>
      <c r="D100" s="179"/>
      <c r="E100" s="178"/>
    </row>
    <row r="101" spans="3:5" ht="13">
      <c r="C101" s="179"/>
      <c r="D101" s="179"/>
      <c r="E101" s="177"/>
    </row>
  </sheetData>
  <sheetProtection algorithmName="SHA-512" hashValue="VFAFkpe3HFjFqtEf21AVNqvp3CJSiTBjHkjZQyxNBW31iAzJn/T49eirLRrIPo7JyQN1RiGYRGp1LQzx0UXltA==" saltValue="D1g1TN6H/gs6kZCLKDhUyw==" spinCount="100000" sheet="1" formatColumns="0"/>
  <mergeCells count="1">
    <mergeCell ref="B8:K12"/>
  </mergeCells>
  <phoneticPr fontId="45" type="noConversion"/>
  <pageMargins left="0.75" right="0.75" top="1" bottom="1" header="0.5" footer="0.5"/>
  <pageSetup scale="3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4"/>
  <sheetViews>
    <sheetView view="pageBreakPreview" zoomScale="70" zoomScaleNormal="100" zoomScaleSheetLayoutView="70" workbookViewId="0">
      <pane ySplit="8" topLeftCell="A68" activePane="bottomLeft" state="frozen"/>
      <selection activeCell="A3" sqref="A3:S25"/>
      <selection pane="bottomLeft"/>
    </sheetView>
  </sheetViews>
  <sheetFormatPr defaultColWidth="9.1796875" defaultRowHeight="10"/>
  <cols>
    <col min="1" max="1" width="4.1796875" style="119" customWidth="1"/>
    <col min="2" max="2" width="2" style="119" customWidth="1"/>
    <col min="3" max="3" width="7.54296875" style="119" customWidth="1"/>
    <col min="4" max="4" width="46.54296875" style="124" customWidth="1"/>
    <col min="5" max="5" width="92" style="124" customWidth="1"/>
    <col min="6" max="16384" width="9.1796875" style="119"/>
  </cols>
  <sheetData>
    <row r="1" spans="1:5" ht="13">
      <c r="A1" s="173" t="s">
        <v>407</v>
      </c>
    </row>
    <row r="3" spans="1:5" ht="18" customHeight="1">
      <c r="B3" s="120" t="s">
        <v>106</v>
      </c>
      <c r="C3" s="121"/>
      <c r="D3" s="122"/>
      <c r="E3" s="123"/>
    </row>
    <row r="4" spans="1:5" ht="26.5" customHeight="1">
      <c r="A4" s="125"/>
      <c r="B4" s="126" t="s">
        <v>22</v>
      </c>
      <c r="C4" s="127"/>
      <c r="D4" s="128"/>
      <c r="E4" s="282" t="s">
        <v>543</v>
      </c>
    </row>
    <row r="5" spans="1:5" ht="44.5" customHeight="1">
      <c r="A5" s="125"/>
      <c r="B5" s="126" t="s">
        <v>23</v>
      </c>
      <c r="C5" s="127"/>
      <c r="D5" s="128"/>
      <c r="E5" s="128" t="s">
        <v>30</v>
      </c>
    </row>
    <row r="6" spans="1:5" ht="19.5" customHeight="1">
      <c r="A6" s="125"/>
      <c r="B6" s="126" t="s">
        <v>24</v>
      </c>
      <c r="C6" s="127"/>
      <c r="D6" s="128"/>
      <c r="E6" s="282" t="s">
        <v>544</v>
      </c>
    </row>
    <row r="7" spans="1:5" ht="15" customHeight="1"/>
    <row r="8" spans="1:5" ht="18" customHeight="1">
      <c r="B8" s="129" t="s">
        <v>291</v>
      </c>
      <c r="C8" s="130"/>
      <c r="D8" s="131" t="s">
        <v>292</v>
      </c>
      <c r="E8" s="123"/>
    </row>
    <row r="9" spans="1:5" ht="17.149999999999999" customHeight="1">
      <c r="A9" s="125"/>
      <c r="B9" s="132" t="s">
        <v>298</v>
      </c>
      <c r="C9" s="133"/>
      <c r="D9" s="134" t="s">
        <v>299</v>
      </c>
      <c r="E9" s="135"/>
    </row>
    <row r="10" spans="1:5" ht="26.5" customHeight="1">
      <c r="A10" s="125"/>
      <c r="B10" s="136"/>
      <c r="C10" s="137" t="s">
        <v>300</v>
      </c>
      <c r="D10" s="138" t="s">
        <v>301</v>
      </c>
      <c r="E10" s="139" t="s">
        <v>632</v>
      </c>
    </row>
    <row r="11" spans="1:5" ht="26.5" customHeight="1">
      <c r="A11" s="125"/>
      <c r="B11" s="136"/>
      <c r="C11" s="137" t="s">
        <v>302</v>
      </c>
      <c r="D11" s="140" t="s">
        <v>303</v>
      </c>
      <c r="E11" s="141" t="s">
        <v>633</v>
      </c>
    </row>
    <row r="12" spans="1:5" ht="16.75" customHeight="1">
      <c r="A12" s="125"/>
      <c r="B12" s="136"/>
      <c r="C12" s="137" t="s">
        <v>304</v>
      </c>
      <c r="D12" s="140" t="s">
        <v>305</v>
      </c>
      <c r="E12" s="141" t="s">
        <v>634</v>
      </c>
    </row>
    <row r="13" spans="1:5" ht="16.399999999999999" customHeight="1">
      <c r="A13" s="125"/>
      <c r="B13" s="136"/>
      <c r="C13" s="137" t="s">
        <v>306</v>
      </c>
      <c r="D13" s="140" t="s">
        <v>307</v>
      </c>
      <c r="E13" s="140" t="s">
        <v>0</v>
      </c>
    </row>
    <row r="14" spans="1:5" ht="26.5" customHeight="1">
      <c r="A14" s="125"/>
      <c r="B14" s="136"/>
      <c r="C14" s="137" t="s">
        <v>308</v>
      </c>
      <c r="D14" s="140" t="s">
        <v>635</v>
      </c>
      <c r="E14" s="140" t="s">
        <v>636</v>
      </c>
    </row>
    <row r="15" spans="1:5" ht="17.149999999999999" customHeight="1">
      <c r="A15" s="125"/>
      <c r="B15" s="132" t="s">
        <v>309</v>
      </c>
      <c r="C15" s="142"/>
      <c r="D15" s="134" t="s">
        <v>310</v>
      </c>
      <c r="E15" s="135"/>
    </row>
    <row r="16" spans="1:5" ht="26.5" customHeight="1">
      <c r="A16" s="125"/>
      <c r="B16" s="132"/>
      <c r="C16" s="137" t="s">
        <v>311</v>
      </c>
      <c r="D16" s="140" t="s">
        <v>312</v>
      </c>
      <c r="E16" s="140" t="s">
        <v>637</v>
      </c>
    </row>
    <row r="17" spans="1:5" ht="17.149999999999999" customHeight="1">
      <c r="A17" s="125"/>
      <c r="B17" s="136"/>
      <c r="C17" s="137" t="s">
        <v>313</v>
      </c>
      <c r="D17" s="140" t="s">
        <v>314</v>
      </c>
      <c r="E17" s="140" t="s">
        <v>1</v>
      </c>
    </row>
    <row r="18" spans="1:5" ht="26.5" customHeight="1">
      <c r="A18" s="125"/>
      <c r="B18" s="136"/>
      <c r="C18" s="137" t="s">
        <v>315</v>
      </c>
      <c r="D18" s="140" t="s">
        <v>316</v>
      </c>
      <c r="E18" s="140" t="s">
        <v>2</v>
      </c>
    </row>
    <row r="19" spans="1:5" ht="17.149999999999999" customHeight="1">
      <c r="A19" s="125"/>
      <c r="B19" s="136"/>
      <c r="C19" s="137" t="s">
        <v>317</v>
      </c>
      <c r="D19" s="140" t="s">
        <v>318</v>
      </c>
      <c r="E19" s="140" t="s">
        <v>3</v>
      </c>
    </row>
    <row r="20" spans="1:5" ht="17.149999999999999" customHeight="1">
      <c r="A20" s="125"/>
      <c r="B20" s="132" t="s">
        <v>319</v>
      </c>
      <c r="C20" s="142"/>
      <c r="D20" s="134" t="s">
        <v>320</v>
      </c>
      <c r="E20" s="135"/>
    </row>
    <row r="21" spans="1:5" ht="26.5" customHeight="1">
      <c r="A21" s="125"/>
      <c r="B21" s="132"/>
      <c r="C21" s="137" t="s">
        <v>321</v>
      </c>
      <c r="D21" s="140" t="s">
        <v>322</v>
      </c>
      <c r="E21" s="240" t="s">
        <v>638</v>
      </c>
    </row>
    <row r="22" spans="1:5" ht="27" customHeight="1">
      <c r="A22" s="125"/>
      <c r="B22" s="132"/>
      <c r="C22" s="137" t="s">
        <v>323</v>
      </c>
      <c r="D22" s="140" t="s">
        <v>324</v>
      </c>
      <c r="E22" s="140" t="s">
        <v>639</v>
      </c>
    </row>
    <row r="23" spans="1:5" ht="61.5" customHeight="1">
      <c r="A23" s="125"/>
      <c r="B23" s="132" t="s">
        <v>325</v>
      </c>
      <c r="C23" s="142"/>
      <c r="D23" s="143" t="s">
        <v>326</v>
      </c>
      <c r="E23" s="144" t="s">
        <v>640</v>
      </c>
    </row>
    <row r="24" spans="1:5" ht="26.5" customHeight="1">
      <c r="A24" s="125"/>
      <c r="B24" s="136"/>
      <c r="C24" s="137" t="s">
        <v>327</v>
      </c>
      <c r="D24" s="145" t="s">
        <v>328</v>
      </c>
      <c r="E24" s="140" t="s">
        <v>4</v>
      </c>
    </row>
    <row r="25" spans="1:5" ht="51.75" customHeight="1">
      <c r="A25" s="125"/>
      <c r="B25" s="136"/>
      <c r="C25" s="137" t="s">
        <v>329</v>
      </c>
      <c r="D25" s="145" t="s">
        <v>330</v>
      </c>
      <c r="E25" s="140" t="s">
        <v>31</v>
      </c>
    </row>
    <row r="26" spans="1:5" ht="17.149999999999999" customHeight="1">
      <c r="A26" s="125"/>
      <c r="B26" s="136"/>
      <c r="C26" s="137" t="s">
        <v>331</v>
      </c>
      <c r="D26" s="145" t="s">
        <v>332</v>
      </c>
      <c r="E26" s="140" t="s">
        <v>5</v>
      </c>
    </row>
    <row r="27" spans="1:5" ht="17.149999999999999" customHeight="1">
      <c r="A27" s="125"/>
      <c r="B27" s="136"/>
      <c r="C27" s="137" t="s">
        <v>333</v>
      </c>
      <c r="D27" s="145" t="s">
        <v>334</v>
      </c>
      <c r="E27" s="140" t="s">
        <v>6</v>
      </c>
    </row>
    <row r="28" spans="1:5" ht="26.5" customHeight="1">
      <c r="A28" s="125"/>
      <c r="B28" s="136"/>
      <c r="C28" s="137" t="s">
        <v>335</v>
      </c>
      <c r="D28" s="145" t="s">
        <v>336</v>
      </c>
      <c r="E28" s="140" t="s">
        <v>641</v>
      </c>
    </row>
    <row r="29" spans="1:5" ht="17.149999999999999" customHeight="1">
      <c r="A29" s="125"/>
      <c r="B29" s="136"/>
      <c r="C29" s="137" t="s">
        <v>337</v>
      </c>
      <c r="D29" s="140" t="s">
        <v>338</v>
      </c>
      <c r="E29" s="140" t="s">
        <v>7</v>
      </c>
    </row>
    <row r="30" spans="1:5" ht="24.75" customHeight="1">
      <c r="A30" s="125"/>
      <c r="B30" s="136"/>
      <c r="C30" s="137" t="s">
        <v>339</v>
      </c>
      <c r="D30" s="145" t="s">
        <v>642</v>
      </c>
      <c r="E30" s="140" t="s">
        <v>643</v>
      </c>
    </row>
    <row r="31" spans="1:5" ht="18.75" customHeight="1">
      <c r="A31" s="125"/>
      <c r="B31" s="136"/>
      <c r="C31" s="137" t="s">
        <v>341</v>
      </c>
      <c r="D31" s="140" t="s">
        <v>340</v>
      </c>
      <c r="E31" s="140" t="s">
        <v>8</v>
      </c>
    </row>
    <row r="32" spans="1:5" ht="26.5" customHeight="1">
      <c r="A32" s="125"/>
      <c r="B32" s="136"/>
      <c r="C32" s="239" t="s">
        <v>545</v>
      </c>
      <c r="D32" s="240" t="s">
        <v>342</v>
      </c>
      <c r="E32" s="241" t="s">
        <v>644</v>
      </c>
    </row>
    <row r="33" spans="1:5" ht="17.149999999999999" customHeight="1">
      <c r="A33" s="125"/>
      <c r="B33" s="587"/>
      <c r="C33" s="588" t="s">
        <v>546</v>
      </c>
      <c r="D33" s="422" t="s">
        <v>591</v>
      </c>
      <c r="E33" s="240" t="s">
        <v>592</v>
      </c>
    </row>
    <row r="34" spans="1:5" ht="17.149999999999999" customHeight="1">
      <c r="A34" s="125"/>
      <c r="B34" s="132" t="s">
        <v>343</v>
      </c>
      <c r="C34" s="142"/>
      <c r="D34" s="134" t="s">
        <v>344</v>
      </c>
      <c r="E34" s="135"/>
    </row>
    <row r="35" spans="1:5" ht="26.5" customHeight="1">
      <c r="A35" s="125"/>
      <c r="B35" s="132"/>
      <c r="C35" s="137" t="s">
        <v>345</v>
      </c>
      <c r="D35" s="140" t="s">
        <v>645</v>
      </c>
      <c r="E35" s="140" t="s">
        <v>646</v>
      </c>
    </row>
    <row r="36" spans="1:5" ht="33.65" customHeight="1">
      <c r="A36" s="125"/>
      <c r="B36" s="132"/>
      <c r="C36" s="137" t="s">
        <v>346</v>
      </c>
      <c r="D36" s="145" t="s">
        <v>347</v>
      </c>
      <c r="E36" s="146" t="s">
        <v>647</v>
      </c>
    </row>
    <row r="37" spans="1:5" ht="17.149999999999999" customHeight="1">
      <c r="A37" s="125"/>
      <c r="B37" s="132" t="s">
        <v>348</v>
      </c>
      <c r="C37" s="142"/>
      <c r="D37" s="134" t="s">
        <v>349</v>
      </c>
      <c r="E37" s="135"/>
    </row>
    <row r="38" spans="1:5" ht="16.399999999999999" customHeight="1">
      <c r="A38" s="125"/>
      <c r="B38" s="132"/>
      <c r="C38" s="137" t="s">
        <v>350</v>
      </c>
      <c r="D38" s="140" t="s">
        <v>351</v>
      </c>
      <c r="E38" s="128" t="s">
        <v>648</v>
      </c>
    </row>
    <row r="39" spans="1:5" ht="27.65" customHeight="1">
      <c r="A39" s="125"/>
      <c r="B39" s="136"/>
      <c r="C39" s="137" t="s">
        <v>352</v>
      </c>
      <c r="D39" s="145" t="s">
        <v>353</v>
      </c>
      <c r="E39" s="140" t="s">
        <v>9</v>
      </c>
    </row>
    <row r="40" spans="1:5" ht="17.149999999999999" customHeight="1">
      <c r="A40" s="125"/>
      <c r="B40" s="136"/>
      <c r="C40" s="137" t="s">
        <v>354</v>
      </c>
      <c r="D40" s="145" t="s">
        <v>355</v>
      </c>
      <c r="E40" s="140"/>
    </row>
    <row r="41" spans="1:5" ht="17.149999999999999" customHeight="1">
      <c r="A41" s="125"/>
      <c r="B41" s="132" t="s">
        <v>356</v>
      </c>
      <c r="C41" s="142"/>
      <c r="D41" s="134" t="s">
        <v>357</v>
      </c>
      <c r="E41" s="135"/>
    </row>
    <row r="42" spans="1:5" ht="26.5" customHeight="1">
      <c r="A42" s="125"/>
      <c r="B42" s="136"/>
      <c r="C42" s="147" t="s">
        <v>358</v>
      </c>
      <c r="D42" s="140" t="s">
        <v>360</v>
      </c>
      <c r="E42" s="140" t="s">
        <v>10</v>
      </c>
    </row>
    <row r="43" spans="1:5" ht="16.399999999999999" customHeight="1">
      <c r="A43" s="125"/>
      <c r="B43" s="136"/>
      <c r="C43" s="147" t="s">
        <v>359</v>
      </c>
      <c r="D43" s="145" t="s">
        <v>285</v>
      </c>
      <c r="E43" s="140" t="s">
        <v>11</v>
      </c>
    </row>
    <row r="44" spans="1:5" ht="17.149999999999999" customHeight="1">
      <c r="A44" s="125"/>
      <c r="B44" s="136"/>
      <c r="C44" s="137" t="s">
        <v>361</v>
      </c>
      <c r="D44" s="145" t="s">
        <v>355</v>
      </c>
      <c r="E44" s="140"/>
    </row>
    <row r="45" spans="1:5" ht="17.149999999999999" customHeight="1">
      <c r="A45" s="125"/>
      <c r="B45" s="132" t="s">
        <v>362</v>
      </c>
      <c r="C45" s="142"/>
      <c r="D45" s="134" t="s">
        <v>363</v>
      </c>
      <c r="E45" s="135"/>
    </row>
    <row r="46" spans="1:5" ht="26.5" customHeight="1">
      <c r="A46" s="125"/>
      <c r="B46" s="136"/>
      <c r="C46" s="137" t="s">
        <v>364</v>
      </c>
      <c r="D46" s="140" t="s">
        <v>365</v>
      </c>
      <c r="E46" s="140" t="s">
        <v>12</v>
      </c>
    </row>
    <row r="47" spans="1:5" ht="26.5" customHeight="1">
      <c r="A47" s="125"/>
      <c r="B47" s="136"/>
      <c r="C47" s="137" t="s">
        <v>366</v>
      </c>
      <c r="D47" s="145" t="s">
        <v>367</v>
      </c>
      <c r="E47" s="146" t="s">
        <v>649</v>
      </c>
    </row>
    <row r="48" spans="1:5" ht="16.399999999999999" customHeight="1">
      <c r="A48" s="125"/>
      <c r="B48" s="136"/>
      <c r="C48" s="137" t="s">
        <v>368</v>
      </c>
      <c r="D48" s="140" t="s">
        <v>369</v>
      </c>
      <c r="E48" s="140" t="s">
        <v>650</v>
      </c>
    </row>
    <row r="49" spans="1:5" ht="33" customHeight="1">
      <c r="A49" s="125"/>
      <c r="B49" s="136"/>
      <c r="C49" s="137" t="s">
        <v>370</v>
      </c>
      <c r="D49" s="140" t="s">
        <v>371</v>
      </c>
      <c r="E49" s="140" t="s">
        <v>651</v>
      </c>
    </row>
    <row r="50" spans="1:5" ht="26.5" customHeight="1">
      <c r="A50" s="125"/>
      <c r="B50" s="136"/>
      <c r="C50" s="137" t="s">
        <v>372</v>
      </c>
      <c r="D50" s="140" t="s">
        <v>373</v>
      </c>
      <c r="E50" s="140" t="s">
        <v>13</v>
      </c>
    </row>
    <row r="51" spans="1:5" ht="16.399999999999999" customHeight="1">
      <c r="A51" s="125"/>
      <c r="B51" s="136"/>
      <c r="C51" s="137" t="s">
        <v>374</v>
      </c>
      <c r="D51" s="140" t="s">
        <v>375</v>
      </c>
      <c r="E51" s="140" t="s">
        <v>14</v>
      </c>
    </row>
    <row r="52" spans="1:5" ht="18" customHeight="1">
      <c r="A52" s="125"/>
      <c r="B52" s="136"/>
      <c r="C52" s="137" t="s">
        <v>376</v>
      </c>
      <c r="D52" s="145" t="s">
        <v>377</v>
      </c>
      <c r="E52" s="140" t="s">
        <v>652</v>
      </c>
    </row>
    <row r="53" spans="1:5" ht="15.75" customHeight="1">
      <c r="A53" s="125"/>
      <c r="B53" s="148"/>
      <c r="C53" s="149" t="s">
        <v>378</v>
      </c>
      <c r="D53" s="150" t="s">
        <v>379</v>
      </c>
      <c r="E53" s="135"/>
    </row>
    <row r="54" spans="1:5" ht="38.25" customHeight="1">
      <c r="A54" s="125"/>
      <c r="B54" s="151"/>
      <c r="C54" s="152"/>
      <c r="D54" s="140" t="s">
        <v>665</v>
      </c>
      <c r="E54" s="140" t="s">
        <v>653</v>
      </c>
    </row>
    <row r="55" spans="1:5" ht="17.149999999999999" customHeight="1">
      <c r="A55" s="125"/>
      <c r="B55" s="151"/>
      <c r="C55" s="153"/>
      <c r="D55" s="140" t="s">
        <v>380</v>
      </c>
      <c r="E55" s="140" t="s">
        <v>15</v>
      </c>
    </row>
    <row r="56" spans="1:5" ht="17.149999999999999" customHeight="1">
      <c r="A56" s="125"/>
      <c r="B56" s="151"/>
      <c r="C56" s="153"/>
      <c r="D56" s="140" t="s">
        <v>381</v>
      </c>
      <c r="E56" s="140" t="s">
        <v>16</v>
      </c>
    </row>
    <row r="57" spans="1:5" ht="17.149999999999999" customHeight="1">
      <c r="A57" s="125"/>
      <c r="B57" s="154"/>
      <c r="C57" s="155"/>
      <c r="D57" s="145" t="s">
        <v>382</v>
      </c>
      <c r="E57" s="140" t="s">
        <v>17</v>
      </c>
    </row>
    <row r="58" spans="1:5" ht="16.399999999999999" customHeight="1">
      <c r="A58" s="125"/>
      <c r="B58" s="136"/>
      <c r="C58" s="137" t="s">
        <v>383</v>
      </c>
      <c r="D58" s="145" t="s">
        <v>384</v>
      </c>
      <c r="E58" s="146" t="s">
        <v>654</v>
      </c>
    </row>
    <row r="59" spans="1:5" ht="17.149999999999999" customHeight="1">
      <c r="A59" s="125"/>
      <c r="B59" s="136"/>
      <c r="C59" s="137" t="s">
        <v>385</v>
      </c>
      <c r="D59" s="145" t="s">
        <v>386</v>
      </c>
      <c r="E59" s="140" t="s">
        <v>18</v>
      </c>
    </row>
    <row r="60" spans="1:5" ht="42" customHeight="1">
      <c r="A60" s="125"/>
      <c r="B60" s="136"/>
      <c r="C60" s="137" t="s">
        <v>387</v>
      </c>
      <c r="D60" s="145" t="s">
        <v>388</v>
      </c>
      <c r="E60" s="140" t="s">
        <v>32</v>
      </c>
    </row>
    <row r="61" spans="1:5" ht="17.149999999999999" customHeight="1">
      <c r="A61" s="125"/>
      <c r="B61" s="136"/>
      <c r="C61" s="137" t="s">
        <v>389</v>
      </c>
      <c r="D61" s="145" t="s">
        <v>390</v>
      </c>
      <c r="E61" s="140" t="s">
        <v>655</v>
      </c>
    </row>
    <row r="62" spans="1:5" ht="26.5" customHeight="1">
      <c r="A62" s="125"/>
      <c r="B62" s="136"/>
      <c r="C62" s="137" t="s">
        <v>391</v>
      </c>
      <c r="D62" s="140" t="s">
        <v>392</v>
      </c>
      <c r="E62" s="140" t="s">
        <v>19</v>
      </c>
    </row>
    <row r="63" spans="1:5" ht="26.5" customHeight="1">
      <c r="A63" s="125"/>
      <c r="B63" s="136"/>
      <c r="C63" s="137" t="s">
        <v>393</v>
      </c>
      <c r="D63" s="145" t="s">
        <v>394</v>
      </c>
      <c r="E63" s="140" t="s">
        <v>656</v>
      </c>
    </row>
    <row r="64" spans="1:5" ht="17.149999999999999" customHeight="1">
      <c r="A64" s="125"/>
      <c r="B64" s="136"/>
      <c r="C64" s="137" t="s">
        <v>395</v>
      </c>
      <c r="D64" s="140" t="s">
        <v>396</v>
      </c>
      <c r="E64" s="140" t="s">
        <v>657</v>
      </c>
    </row>
    <row r="65" spans="1:5" ht="26.5" customHeight="1">
      <c r="A65" s="125"/>
      <c r="B65" s="136"/>
      <c r="C65" s="137" t="s">
        <v>397</v>
      </c>
      <c r="D65" s="145" t="s">
        <v>398</v>
      </c>
      <c r="E65" s="240" t="s">
        <v>854</v>
      </c>
    </row>
    <row r="66" spans="1:5" ht="26.5" customHeight="1">
      <c r="A66" s="125"/>
      <c r="B66" s="136"/>
      <c r="C66" s="239" t="s">
        <v>399</v>
      </c>
      <c r="D66" s="422" t="s">
        <v>846</v>
      </c>
      <c r="E66" s="240" t="s">
        <v>853</v>
      </c>
    </row>
    <row r="67" spans="1:5" ht="27" customHeight="1">
      <c r="A67" s="125"/>
      <c r="B67" s="136"/>
      <c r="C67" s="239" t="s">
        <v>547</v>
      </c>
      <c r="D67" s="145" t="s">
        <v>20</v>
      </c>
      <c r="E67" s="146" t="s">
        <v>21</v>
      </c>
    </row>
    <row r="68" spans="1:5" ht="10.5">
      <c r="B68" s="589" t="s">
        <v>563</v>
      </c>
      <c r="C68" s="590"/>
      <c r="D68" s="591" t="s">
        <v>593</v>
      </c>
      <c r="E68" s="241"/>
    </row>
    <row r="69" spans="1:5" ht="73.5" customHeight="1">
      <c r="B69" s="587"/>
      <c r="C69" s="592" t="s">
        <v>564</v>
      </c>
      <c r="D69" s="422" t="s">
        <v>570</v>
      </c>
      <c r="E69" s="240" t="s">
        <v>658</v>
      </c>
    </row>
    <row r="70" spans="1:5" ht="26.5" customHeight="1">
      <c r="B70" s="587"/>
      <c r="C70" s="592" t="s">
        <v>565</v>
      </c>
      <c r="D70" s="422" t="s">
        <v>571</v>
      </c>
      <c r="E70" s="240" t="s">
        <v>659</v>
      </c>
    </row>
    <row r="71" spans="1:5" ht="28.5" customHeight="1">
      <c r="B71" s="587"/>
      <c r="C71" s="592" t="s">
        <v>566</v>
      </c>
      <c r="D71" s="422" t="s">
        <v>572</v>
      </c>
      <c r="E71" s="240" t="s">
        <v>660</v>
      </c>
    </row>
    <row r="72" spans="1:5" ht="28.5" customHeight="1">
      <c r="B72" s="587"/>
      <c r="C72" s="592" t="s">
        <v>567</v>
      </c>
      <c r="D72" s="422" t="s">
        <v>573</v>
      </c>
      <c r="E72" s="240" t="s">
        <v>661</v>
      </c>
    </row>
    <row r="73" spans="1:5" ht="67.5" customHeight="1">
      <c r="B73" s="587"/>
      <c r="C73" s="592" t="s">
        <v>568</v>
      </c>
      <c r="D73" s="422" t="s">
        <v>574</v>
      </c>
      <c r="E73" s="240" t="s">
        <v>663</v>
      </c>
    </row>
    <row r="74" spans="1:5" ht="26.5" customHeight="1">
      <c r="B74" s="587"/>
      <c r="C74" s="592" t="s">
        <v>569</v>
      </c>
      <c r="D74" s="240" t="s">
        <v>625</v>
      </c>
      <c r="E74" s="240" t="s">
        <v>664</v>
      </c>
    </row>
  </sheetData>
  <sheetProtection algorithmName="SHA-512" hashValue="3li+1x/mZXGkWML9JPLANZATOkOBOyO/WnwMwP3l1bB+GCXPWvxPDy1Tm7LuQD/eNz+veJ2ZPbs+mI246xVuzw==" saltValue="pHiMglLB7yqN7/0oQTmjhQ==" spinCount="100000" sheet="1" objects="1" scenarios="1"/>
  <phoneticPr fontId="45" type="noConversion"/>
  <pageMargins left="0.75" right="0.75" top="1" bottom="1" header="0.5" footer="0.5"/>
  <pageSetup scale="33" orientation="portrait" r:id="rId1"/>
  <headerFooter alignWithMargins="0"/>
  <rowBreaks count="3" manualBreakCount="3">
    <brk id="22" min="1" max="4" man="1"/>
    <brk id="40" min="1" max="4" man="1"/>
    <brk id="57" min="1"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view="pageBreakPreview" zoomScale="70" zoomScaleNormal="85" zoomScaleSheetLayoutView="70" workbookViewId="0"/>
  </sheetViews>
  <sheetFormatPr defaultRowHeight="12.5"/>
  <sheetData>
    <row r="1" spans="1:16" ht="13">
      <c r="A1" s="173" t="s">
        <v>407</v>
      </c>
    </row>
    <row r="3" spans="1:16" ht="13">
      <c r="B3" s="186"/>
    </row>
    <row r="4" spans="1:16">
      <c r="B4" s="1155" t="s">
        <v>27</v>
      </c>
      <c r="C4" s="1155"/>
      <c r="D4" s="1155"/>
      <c r="E4" s="1155"/>
      <c r="F4" s="1155"/>
      <c r="G4" s="1155"/>
      <c r="H4" s="1155"/>
      <c r="I4" s="1155"/>
      <c r="J4" s="1155"/>
      <c r="K4" s="1155"/>
      <c r="L4" s="1155"/>
      <c r="M4" s="1155"/>
      <c r="N4" s="1155"/>
      <c r="O4" s="1155"/>
      <c r="P4" s="1155"/>
    </row>
    <row r="5" spans="1:16" ht="12.75" customHeight="1">
      <c r="B5" s="1155"/>
      <c r="C5" s="1155"/>
      <c r="D5" s="1155"/>
      <c r="E5" s="1155"/>
      <c r="F5" s="1155"/>
      <c r="G5" s="1155"/>
      <c r="H5" s="1155"/>
      <c r="I5" s="1155"/>
      <c r="J5" s="1155"/>
      <c r="K5" s="1155"/>
      <c r="L5" s="1155"/>
      <c r="M5" s="1155"/>
      <c r="N5" s="1155"/>
      <c r="O5" s="1155"/>
      <c r="P5" s="1155"/>
    </row>
    <row r="6" spans="1:16" ht="12.75" customHeight="1">
      <c r="B6" s="1155"/>
      <c r="C6" s="1155"/>
      <c r="D6" s="1155"/>
      <c r="E6" s="1155"/>
      <c r="F6" s="1155"/>
      <c r="G6" s="1155"/>
      <c r="H6" s="1155"/>
      <c r="I6" s="1155"/>
      <c r="J6" s="1155"/>
      <c r="K6" s="1155"/>
      <c r="L6" s="1155"/>
      <c r="M6" s="1155"/>
      <c r="N6" s="1155"/>
      <c r="O6" s="1155"/>
      <c r="P6" s="1155"/>
    </row>
    <row r="7" spans="1:16" ht="12.75" customHeight="1">
      <c r="B7" s="1155"/>
      <c r="C7" s="1155"/>
      <c r="D7" s="1155"/>
      <c r="E7" s="1155"/>
      <c r="F7" s="1155"/>
      <c r="G7" s="1155"/>
      <c r="H7" s="1155"/>
      <c r="I7" s="1155"/>
      <c r="J7" s="1155"/>
      <c r="K7" s="1155"/>
      <c r="L7" s="1155"/>
      <c r="M7" s="1155"/>
      <c r="N7" s="1155"/>
      <c r="O7" s="1155"/>
      <c r="P7" s="1155"/>
    </row>
    <row r="8" spans="1:16" ht="12.75" customHeight="1">
      <c r="B8" s="1155"/>
      <c r="C8" s="1155"/>
      <c r="D8" s="1155"/>
      <c r="E8" s="1155"/>
      <c r="F8" s="1155"/>
      <c r="G8" s="1155"/>
      <c r="H8" s="1155"/>
      <c r="I8" s="1155"/>
      <c r="J8" s="1155"/>
      <c r="K8" s="1155"/>
      <c r="L8" s="1155"/>
      <c r="M8" s="1155"/>
      <c r="N8" s="1155"/>
      <c r="O8" s="1155"/>
      <c r="P8" s="1155"/>
    </row>
    <row r="9" spans="1:16" ht="14">
      <c r="B9" s="156"/>
      <c r="C9" s="156"/>
      <c r="D9" s="156"/>
      <c r="E9" s="156"/>
      <c r="F9" s="156"/>
      <c r="G9" s="156"/>
      <c r="H9" s="156"/>
      <c r="I9" s="156"/>
      <c r="J9" s="156"/>
      <c r="K9" s="156"/>
      <c r="L9" s="156"/>
      <c r="M9" s="156"/>
      <c r="N9" s="156"/>
      <c r="O9" s="156"/>
      <c r="P9" s="156"/>
    </row>
    <row r="10" spans="1:16" ht="14">
      <c r="B10" s="157" t="s">
        <v>25</v>
      </c>
    </row>
    <row r="11" spans="1:16" ht="14">
      <c r="B11" s="157" t="s">
        <v>26</v>
      </c>
    </row>
    <row r="12" spans="1:16" ht="14">
      <c r="B12" s="157" t="s">
        <v>28</v>
      </c>
    </row>
    <row r="13" spans="1:16" ht="14">
      <c r="B13" s="157" t="s">
        <v>29</v>
      </c>
    </row>
    <row r="14" spans="1:16" ht="14">
      <c r="B14" s="157" t="s">
        <v>107</v>
      </c>
    </row>
  </sheetData>
  <sheetProtection algorithmName="SHA-512" hashValue="033P2BF5U1Nnb8e/3uLDVB+qfkBcp2rqVttXmyIGZz81dALp27dtfrmktAFDx+M5E75a01YJG1DSElGA38RbZw==" saltValue="Z/ttsWqmGHxM2TE8OHI8lA==" spinCount="100000" sheet="1" objects="1" scenarios="1"/>
  <mergeCells count="1">
    <mergeCell ref="B4:P8"/>
  </mergeCells>
  <phoneticPr fontId="45" type="noConversion"/>
  <pageMargins left="0.75" right="0.75" top="1" bottom="1" header="0.5" footer="0.5"/>
  <pageSetup scale="6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8"/>
  <sheetViews>
    <sheetView view="pageBreakPreview" topLeftCell="B1" zoomScale="70" zoomScaleNormal="85" zoomScaleSheetLayoutView="70" workbookViewId="0">
      <selection activeCell="B1" sqref="B1"/>
    </sheetView>
  </sheetViews>
  <sheetFormatPr defaultColWidth="9.1796875" defaultRowHeight="12.5"/>
  <cols>
    <col min="1" max="1" width="9.1796875" style="69" hidden="1" customWidth="1"/>
    <col min="2" max="2" width="10.453125" style="86" customWidth="1"/>
    <col min="3" max="4" width="17.54296875" style="85" customWidth="1"/>
    <col min="5" max="7" width="17.54296875" style="69" customWidth="1"/>
    <col min="8" max="9" width="21.453125" style="69" customWidth="1"/>
    <col min="10" max="16384" width="9.1796875" style="69"/>
  </cols>
  <sheetData>
    <row r="1" spans="2:9" ht="13">
      <c r="B1" s="228" t="s">
        <v>407</v>
      </c>
    </row>
    <row r="2" spans="2:9" ht="24" customHeight="1" thickBot="1">
      <c r="B2" s="82"/>
      <c r="C2" s="82"/>
      <c r="D2" s="82"/>
      <c r="E2" s="3"/>
      <c r="F2" s="3"/>
    </row>
    <row r="3" spans="2:9" ht="21" customHeight="1" thickBot="1">
      <c r="B3" s="1156" t="s">
        <v>156</v>
      </c>
      <c r="C3" s="1157"/>
      <c r="D3" s="1157"/>
      <c r="E3" s="1157"/>
      <c r="F3" s="1157"/>
      <c r="G3" s="1157"/>
      <c r="H3" s="1157"/>
      <c r="I3" s="1158"/>
    </row>
    <row r="4" spans="2:9">
      <c r="B4" s="188" t="s">
        <v>183</v>
      </c>
      <c r="C4" s="554" t="s">
        <v>33</v>
      </c>
      <c r="D4" s="554"/>
      <c r="E4" s="158" t="s">
        <v>34</v>
      </c>
      <c r="F4" s="49"/>
      <c r="G4" s="42"/>
      <c r="H4" s="42"/>
      <c r="I4" s="65"/>
    </row>
    <row r="5" spans="2:9">
      <c r="B5" s="48"/>
      <c r="C5" s="554"/>
      <c r="D5" s="554"/>
      <c r="E5" s="158"/>
      <c r="F5" s="49"/>
      <c r="G5" s="42"/>
      <c r="H5" s="42"/>
      <c r="I5" s="65"/>
    </row>
    <row r="6" spans="2:9">
      <c r="B6" s="188" t="s">
        <v>444</v>
      </c>
      <c r="C6" s="554" t="s">
        <v>35</v>
      </c>
      <c r="D6" s="554"/>
      <c r="E6" s="1159" t="s">
        <v>750</v>
      </c>
      <c r="F6" s="1159"/>
      <c r="G6" s="1159"/>
      <c r="H6" s="1159"/>
      <c r="I6" s="1160"/>
    </row>
    <row r="7" spans="2:9">
      <c r="B7" s="48"/>
      <c r="C7" s="554"/>
      <c r="D7" s="554"/>
      <c r="E7" s="1159"/>
      <c r="F7" s="1159"/>
      <c r="G7" s="1159"/>
      <c r="H7" s="1159"/>
      <c r="I7" s="1160"/>
    </row>
    <row r="8" spans="2:9">
      <c r="B8" s="48"/>
      <c r="C8" s="554"/>
      <c r="D8" s="554"/>
      <c r="E8" s="1159"/>
      <c r="F8" s="1159"/>
      <c r="G8" s="1159"/>
      <c r="H8" s="1159"/>
      <c r="I8" s="1160"/>
    </row>
    <row r="9" spans="2:9">
      <c r="B9" s="48"/>
      <c r="C9" s="49"/>
      <c r="D9" s="49"/>
      <c r="E9" s="158"/>
      <c r="F9" s="49"/>
      <c r="G9" s="42"/>
      <c r="H9" s="42"/>
      <c r="I9" s="65"/>
    </row>
    <row r="10" spans="2:9" ht="13">
      <c r="B10" s="53" t="s">
        <v>198</v>
      </c>
      <c r="C10" s="1163" t="s">
        <v>751</v>
      </c>
      <c r="D10" s="1163"/>
      <c r="E10" s="1163"/>
      <c r="F10" s="1163"/>
      <c r="G10" s="1163"/>
      <c r="H10" s="1163"/>
      <c r="I10" s="1164"/>
    </row>
    <row r="11" spans="2:9" ht="13">
      <c r="B11" s="53"/>
      <c r="C11" s="1163"/>
      <c r="D11" s="1163"/>
      <c r="E11" s="1163"/>
      <c r="F11" s="1163"/>
      <c r="G11" s="1163"/>
      <c r="H11" s="1163"/>
      <c r="I11" s="1164"/>
    </row>
    <row r="12" spans="2:9" ht="13">
      <c r="B12" s="53"/>
      <c r="C12" s="54"/>
      <c r="D12" s="52"/>
      <c r="E12" s="50"/>
      <c r="F12" s="50"/>
      <c r="G12" s="42"/>
      <c r="H12" s="42"/>
      <c r="I12" s="65"/>
    </row>
    <row r="13" spans="2:9" ht="13">
      <c r="B13" s="53"/>
      <c r="C13" s="54" t="s">
        <v>36</v>
      </c>
      <c r="D13" s="52"/>
      <c r="E13" s="50"/>
      <c r="F13" s="50"/>
      <c r="G13" s="42"/>
      <c r="H13" s="42"/>
      <c r="I13" s="65"/>
    </row>
    <row r="14" spans="2:9" ht="13">
      <c r="B14" s="53"/>
      <c r="D14" s="52"/>
      <c r="E14" s="50"/>
      <c r="F14" s="50"/>
      <c r="G14" s="42"/>
      <c r="H14" s="42"/>
      <c r="I14" s="65"/>
    </row>
    <row r="15" spans="2:9" ht="13">
      <c r="B15" s="53"/>
      <c r="C15" s="1161" t="s">
        <v>737</v>
      </c>
      <c r="D15" s="1161"/>
      <c r="E15" s="1161"/>
      <c r="F15" s="1161"/>
      <c r="G15" s="1161"/>
      <c r="H15" s="1161"/>
      <c r="I15" s="1162"/>
    </row>
    <row r="16" spans="2:9" ht="13">
      <c r="B16" s="53"/>
      <c r="C16" s="1161"/>
      <c r="D16" s="1161"/>
      <c r="E16" s="1161"/>
      <c r="F16" s="1161"/>
      <c r="G16" s="1161"/>
      <c r="H16" s="1161"/>
      <c r="I16" s="1162"/>
    </row>
    <row r="17" spans="1:9" ht="13">
      <c r="B17" s="53"/>
      <c r="C17" s="55" t="s">
        <v>76</v>
      </c>
      <c r="D17" s="52"/>
      <c r="E17" s="50"/>
      <c r="F17" s="50"/>
      <c r="G17" s="42"/>
      <c r="H17" s="42"/>
      <c r="I17" s="65"/>
    </row>
    <row r="18" spans="1:9" ht="13">
      <c r="B18" s="53"/>
      <c r="C18" s="55"/>
      <c r="D18" s="52"/>
      <c r="E18" s="50"/>
      <c r="F18" s="50"/>
      <c r="G18" s="42"/>
      <c r="H18" s="42"/>
      <c r="I18" s="65"/>
    </row>
    <row r="19" spans="1:9" ht="13.5" thickBot="1">
      <c r="B19" s="56"/>
      <c r="C19" s="57"/>
      <c r="D19" s="58"/>
      <c r="E19" s="59"/>
      <c r="F19" s="59"/>
      <c r="G19" s="47"/>
      <c r="H19" s="47"/>
      <c r="I19" s="67"/>
    </row>
    <row r="20" spans="1:9" ht="24" customHeight="1" thickBot="1">
      <c r="B20" s="41"/>
      <c r="C20" s="41"/>
      <c r="D20" s="41"/>
      <c r="E20" s="42"/>
      <c r="F20" s="42"/>
      <c r="G20" s="42"/>
    </row>
    <row r="21" spans="1:9" ht="21.75" customHeight="1" thickBot="1">
      <c r="B21" s="1114" t="s">
        <v>74</v>
      </c>
      <c r="C21" s="1115"/>
      <c r="D21" s="1115"/>
      <c r="E21" s="1115"/>
      <c r="F21" s="1115"/>
      <c r="G21" s="1115"/>
      <c r="H21" s="1115"/>
      <c r="I21" s="1116"/>
    </row>
    <row r="22" spans="1:9" ht="33" customHeight="1" thickBot="1">
      <c r="B22" s="159" t="s">
        <v>209</v>
      </c>
      <c r="C22" s="166" t="s">
        <v>239</v>
      </c>
      <c r="D22" s="160" t="s">
        <v>232</v>
      </c>
      <c r="E22" s="160" t="s">
        <v>234</v>
      </c>
      <c r="F22" s="160" t="s">
        <v>275</v>
      </c>
      <c r="G22" s="160" t="s">
        <v>137</v>
      </c>
      <c r="H22" s="160" t="s">
        <v>33</v>
      </c>
      <c r="I22" s="161" t="s">
        <v>35</v>
      </c>
    </row>
    <row r="23" spans="1:9">
      <c r="A23" s="69" t="str">
        <f t="shared" ref="A23:A86" si="0">D23&amp;E23&amp;B23</f>
        <v>2022 Current Year116</v>
      </c>
      <c r="B23" s="223" t="s">
        <v>72</v>
      </c>
      <c r="C23" s="85">
        <f>'Non-Delivery Svcs Report'!J2</f>
        <v>0</v>
      </c>
      <c r="D23" s="162" t="str">
        <f>'Member Months'!C18</f>
        <v>2022 Current Year</v>
      </c>
      <c r="E23" s="44">
        <v>1</v>
      </c>
      <c r="F23" s="1012" t="s">
        <v>738</v>
      </c>
      <c r="G23" s="163" t="s">
        <v>138</v>
      </c>
      <c r="H23" s="278">
        <v>0</v>
      </c>
      <c r="I23" s="276">
        <v>0</v>
      </c>
    </row>
    <row r="24" spans="1:9">
      <c r="A24" s="69" t="str">
        <f t="shared" si="0"/>
        <v>2022 Current Year117</v>
      </c>
      <c r="B24" s="224" t="s">
        <v>73</v>
      </c>
      <c r="C24" s="85">
        <f>$C$23</f>
        <v>0</v>
      </c>
      <c r="D24" s="164" t="str">
        <f t="shared" ref="D24:D54" si="1">$D$23</f>
        <v>2022 Current Year</v>
      </c>
      <c r="E24" s="41">
        <v>1</v>
      </c>
      <c r="F24" s="1013" t="s">
        <v>738</v>
      </c>
      <c r="G24" s="165" t="s">
        <v>139</v>
      </c>
      <c r="H24" s="279">
        <v>0</v>
      </c>
      <c r="I24" s="277">
        <v>0</v>
      </c>
    </row>
    <row r="25" spans="1:9">
      <c r="A25" s="69" t="str">
        <f t="shared" si="0"/>
        <v>2022 Current Year118</v>
      </c>
      <c r="B25" s="224" t="s">
        <v>409</v>
      </c>
      <c r="C25" s="85">
        <f t="shared" ref="C25:C88" si="2">$C$23</f>
        <v>0</v>
      </c>
      <c r="D25" s="164" t="str">
        <f t="shared" si="1"/>
        <v>2022 Current Year</v>
      </c>
      <c r="E25" s="41">
        <v>1</v>
      </c>
      <c r="F25" s="806" t="s">
        <v>739</v>
      </c>
      <c r="G25" s="165" t="s">
        <v>138</v>
      </c>
      <c r="H25" s="296">
        <v>0</v>
      </c>
      <c r="I25" s="277">
        <v>0</v>
      </c>
    </row>
    <row r="26" spans="1:9">
      <c r="A26" s="69" t="str">
        <f t="shared" si="0"/>
        <v>2022 Current Year119</v>
      </c>
      <c r="B26" s="224" t="s">
        <v>410</v>
      </c>
      <c r="C26" s="85">
        <f t="shared" si="2"/>
        <v>0</v>
      </c>
      <c r="D26" s="164" t="str">
        <f t="shared" si="1"/>
        <v>2022 Current Year</v>
      </c>
      <c r="E26" s="41">
        <v>1</v>
      </c>
      <c r="F26" s="806" t="s">
        <v>739</v>
      </c>
      <c r="G26" s="165" t="s">
        <v>139</v>
      </c>
      <c r="H26" s="279">
        <v>0</v>
      </c>
      <c r="I26" s="277">
        <v>0</v>
      </c>
    </row>
    <row r="27" spans="1:9">
      <c r="A27" s="69" t="str">
        <f t="shared" si="0"/>
        <v>2022 Current Year120</v>
      </c>
      <c r="B27" s="224" t="s">
        <v>525</v>
      </c>
      <c r="C27" s="85">
        <f t="shared" si="2"/>
        <v>0</v>
      </c>
      <c r="D27" s="293" t="str">
        <f t="shared" si="1"/>
        <v>2022 Current Year</v>
      </c>
      <c r="E27" s="52">
        <v>1</v>
      </c>
      <c r="F27" s="803" t="s">
        <v>740</v>
      </c>
      <c r="G27" s="50" t="s">
        <v>138</v>
      </c>
      <c r="H27" s="296">
        <v>0</v>
      </c>
      <c r="I27" s="297">
        <v>0</v>
      </c>
    </row>
    <row r="28" spans="1:9">
      <c r="A28" s="69" t="str">
        <f t="shared" si="0"/>
        <v>2021 Current Year121</v>
      </c>
      <c r="B28" s="224" t="s">
        <v>526</v>
      </c>
      <c r="C28" s="85">
        <f t="shared" si="2"/>
        <v>0</v>
      </c>
      <c r="D28" s="293" t="s">
        <v>912</v>
      </c>
      <c r="E28" s="52">
        <v>1</v>
      </c>
      <c r="F28" s="803" t="s">
        <v>740</v>
      </c>
      <c r="G28" s="50" t="s">
        <v>139</v>
      </c>
      <c r="H28" s="296">
        <v>0</v>
      </c>
      <c r="I28" s="297">
        <v>0</v>
      </c>
    </row>
    <row r="29" spans="1:9">
      <c r="A29" s="69" t="str">
        <f t="shared" si="0"/>
        <v>2021 Current Year127</v>
      </c>
      <c r="B29" s="1020">
        <v>27</v>
      </c>
      <c r="C29" s="85">
        <v>0</v>
      </c>
      <c r="D29" s="293" t="s">
        <v>912</v>
      </c>
      <c r="E29" s="52">
        <v>1</v>
      </c>
      <c r="F29" s="803" t="s">
        <v>927</v>
      </c>
      <c r="G29" s="220" t="s">
        <v>138</v>
      </c>
      <c r="H29" s="296">
        <v>0</v>
      </c>
      <c r="I29" s="297">
        <v>0</v>
      </c>
    </row>
    <row r="30" spans="1:9">
      <c r="A30" s="69" t="str">
        <f t="shared" si="0"/>
        <v>2021 Current Year128</v>
      </c>
      <c r="B30" s="755" t="s">
        <v>947</v>
      </c>
      <c r="C30" s="756">
        <f t="shared" si="2"/>
        <v>0</v>
      </c>
      <c r="D30" s="757" t="s">
        <v>912</v>
      </c>
      <c r="E30" s="739">
        <v>1</v>
      </c>
      <c r="F30" s="746" t="s">
        <v>927</v>
      </c>
      <c r="G30" s="1009" t="s">
        <v>139</v>
      </c>
      <c r="H30" s="758">
        <v>0</v>
      </c>
      <c r="I30" s="759">
        <v>0</v>
      </c>
    </row>
    <row r="31" spans="1:9">
      <c r="A31" s="69" t="str">
        <f t="shared" si="0"/>
        <v>2022 Current Year216</v>
      </c>
      <c r="B31" s="224" t="s">
        <v>72</v>
      </c>
      <c r="C31" s="85">
        <f t="shared" si="2"/>
        <v>0</v>
      </c>
      <c r="D31" s="164" t="str">
        <f t="shared" si="1"/>
        <v>2022 Current Year</v>
      </c>
      <c r="E31" s="41">
        <v>2</v>
      </c>
      <c r="F31" s="805" t="s">
        <v>738</v>
      </c>
      <c r="G31" s="165" t="s">
        <v>138</v>
      </c>
      <c r="H31" s="296">
        <v>0</v>
      </c>
      <c r="I31" s="297">
        <v>0</v>
      </c>
    </row>
    <row r="32" spans="1:9">
      <c r="A32" s="69" t="str">
        <f t="shared" si="0"/>
        <v>2022 Current Year217</v>
      </c>
      <c r="B32" s="224" t="s">
        <v>73</v>
      </c>
      <c r="C32" s="85">
        <f t="shared" si="2"/>
        <v>0</v>
      </c>
      <c r="D32" s="164" t="str">
        <f t="shared" si="1"/>
        <v>2022 Current Year</v>
      </c>
      <c r="E32" s="41">
        <v>2</v>
      </c>
      <c r="F32" s="805" t="s">
        <v>738</v>
      </c>
      <c r="G32" s="165" t="s">
        <v>139</v>
      </c>
      <c r="H32" s="296">
        <v>0</v>
      </c>
      <c r="I32" s="297">
        <v>0</v>
      </c>
    </row>
    <row r="33" spans="1:9">
      <c r="A33" s="69" t="str">
        <f t="shared" si="0"/>
        <v>2022 Current Year218</v>
      </c>
      <c r="B33" s="224" t="s">
        <v>409</v>
      </c>
      <c r="C33" s="85">
        <f t="shared" si="2"/>
        <v>0</v>
      </c>
      <c r="D33" s="164" t="str">
        <f t="shared" si="1"/>
        <v>2022 Current Year</v>
      </c>
      <c r="E33" s="41">
        <v>2</v>
      </c>
      <c r="F33" s="805" t="s">
        <v>739</v>
      </c>
      <c r="G33" s="165" t="s">
        <v>138</v>
      </c>
      <c r="H33" s="296">
        <v>0</v>
      </c>
      <c r="I33" s="297">
        <v>0</v>
      </c>
    </row>
    <row r="34" spans="1:9">
      <c r="A34" s="69" t="str">
        <f t="shared" si="0"/>
        <v>2022 Current Year219</v>
      </c>
      <c r="B34" s="224" t="s">
        <v>410</v>
      </c>
      <c r="C34" s="85">
        <f t="shared" si="2"/>
        <v>0</v>
      </c>
      <c r="D34" s="164" t="str">
        <f t="shared" si="1"/>
        <v>2022 Current Year</v>
      </c>
      <c r="E34" s="41">
        <v>2</v>
      </c>
      <c r="F34" s="805" t="s">
        <v>739</v>
      </c>
      <c r="G34" s="165" t="s">
        <v>139</v>
      </c>
      <c r="H34" s="296">
        <v>0</v>
      </c>
      <c r="I34" s="297">
        <v>0</v>
      </c>
    </row>
    <row r="35" spans="1:9">
      <c r="A35" s="69" t="str">
        <f t="shared" si="0"/>
        <v>2022 Current Year220</v>
      </c>
      <c r="B35" s="224" t="s">
        <v>525</v>
      </c>
      <c r="C35" s="85">
        <f t="shared" si="2"/>
        <v>0</v>
      </c>
      <c r="D35" s="293" t="str">
        <f t="shared" si="1"/>
        <v>2022 Current Year</v>
      </c>
      <c r="E35" s="52">
        <v>2</v>
      </c>
      <c r="F35" s="496" t="s">
        <v>740</v>
      </c>
      <c r="G35" s="50" t="s">
        <v>138</v>
      </c>
      <c r="H35" s="296">
        <v>0</v>
      </c>
      <c r="I35" s="297">
        <v>0</v>
      </c>
    </row>
    <row r="36" spans="1:9">
      <c r="A36" s="69" t="str">
        <f t="shared" si="0"/>
        <v>2022 Current Year221</v>
      </c>
      <c r="B36" s="224" t="s">
        <v>526</v>
      </c>
      <c r="C36" s="85">
        <f t="shared" si="2"/>
        <v>0</v>
      </c>
      <c r="D36" s="293" t="str">
        <f t="shared" si="1"/>
        <v>2022 Current Year</v>
      </c>
      <c r="E36" s="52">
        <v>2</v>
      </c>
      <c r="F36" s="496" t="s">
        <v>740</v>
      </c>
      <c r="G36" s="50" t="s">
        <v>139</v>
      </c>
      <c r="H36" s="296">
        <v>0</v>
      </c>
      <c r="I36" s="297">
        <v>0</v>
      </c>
    </row>
    <row r="37" spans="1:9">
      <c r="A37" s="69" t="str">
        <f t="shared" si="0"/>
        <v>2021 Current Year227</v>
      </c>
      <c r="B37" s="224" t="s">
        <v>946</v>
      </c>
      <c r="C37" s="85">
        <f t="shared" si="2"/>
        <v>0</v>
      </c>
      <c r="D37" s="293" t="s">
        <v>912</v>
      </c>
      <c r="E37" s="52">
        <v>2</v>
      </c>
      <c r="F37" s="496" t="s">
        <v>927</v>
      </c>
      <c r="G37" s="220" t="s">
        <v>138</v>
      </c>
      <c r="H37" s="296">
        <v>0</v>
      </c>
      <c r="I37" s="297">
        <v>0</v>
      </c>
    </row>
    <row r="38" spans="1:9">
      <c r="A38" s="69" t="str">
        <f t="shared" si="0"/>
        <v>2022 Current Year228</v>
      </c>
      <c r="B38" s="755" t="s">
        <v>947</v>
      </c>
      <c r="C38" s="756">
        <f t="shared" si="2"/>
        <v>0</v>
      </c>
      <c r="D38" s="757" t="str">
        <f t="shared" si="1"/>
        <v>2022 Current Year</v>
      </c>
      <c r="E38" s="739">
        <v>2</v>
      </c>
      <c r="F38" s="807" t="s">
        <v>927</v>
      </c>
      <c r="G38" s="1009" t="s">
        <v>139</v>
      </c>
      <c r="H38" s="758">
        <v>0</v>
      </c>
      <c r="I38" s="759">
        <v>0</v>
      </c>
    </row>
    <row r="39" spans="1:9">
      <c r="A39" s="69" t="str">
        <f t="shared" si="0"/>
        <v>2022 Current Year316</v>
      </c>
      <c r="B39" s="224" t="s">
        <v>72</v>
      </c>
      <c r="C39" s="85">
        <f t="shared" si="2"/>
        <v>0</v>
      </c>
      <c r="D39" s="164" t="str">
        <f t="shared" si="1"/>
        <v>2022 Current Year</v>
      </c>
      <c r="E39" s="41">
        <v>3</v>
      </c>
      <c r="F39" s="805" t="s">
        <v>738</v>
      </c>
      <c r="G39" s="165" t="s">
        <v>138</v>
      </c>
      <c r="H39" s="296">
        <v>0</v>
      </c>
      <c r="I39" s="297">
        <v>0</v>
      </c>
    </row>
    <row r="40" spans="1:9">
      <c r="A40" s="69" t="str">
        <f t="shared" si="0"/>
        <v>2022 Current Year317</v>
      </c>
      <c r="B40" s="224" t="s">
        <v>73</v>
      </c>
      <c r="C40" s="85">
        <f t="shared" si="2"/>
        <v>0</v>
      </c>
      <c r="D40" s="164" t="str">
        <f t="shared" si="1"/>
        <v>2022 Current Year</v>
      </c>
      <c r="E40" s="41">
        <v>3</v>
      </c>
      <c r="F40" s="805" t="s">
        <v>738</v>
      </c>
      <c r="G40" s="165" t="s">
        <v>139</v>
      </c>
      <c r="H40" s="296">
        <v>0</v>
      </c>
      <c r="I40" s="297">
        <v>0</v>
      </c>
    </row>
    <row r="41" spans="1:9">
      <c r="A41" s="69" t="str">
        <f t="shared" si="0"/>
        <v>2022 Current Year318</v>
      </c>
      <c r="B41" s="224" t="s">
        <v>409</v>
      </c>
      <c r="C41" s="85">
        <f t="shared" si="2"/>
        <v>0</v>
      </c>
      <c r="D41" s="164" t="str">
        <f t="shared" si="1"/>
        <v>2022 Current Year</v>
      </c>
      <c r="E41" s="41">
        <v>3</v>
      </c>
      <c r="F41" s="805" t="s">
        <v>739</v>
      </c>
      <c r="G41" s="165" t="s">
        <v>138</v>
      </c>
      <c r="H41" s="296">
        <v>0</v>
      </c>
      <c r="I41" s="297">
        <v>0</v>
      </c>
    </row>
    <row r="42" spans="1:9">
      <c r="A42" s="69" t="str">
        <f t="shared" si="0"/>
        <v>2022 Current Year319</v>
      </c>
      <c r="B42" s="224" t="s">
        <v>410</v>
      </c>
      <c r="C42" s="85">
        <f t="shared" si="2"/>
        <v>0</v>
      </c>
      <c r="D42" s="164" t="str">
        <f t="shared" si="1"/>
        <v>2022 Current Year</v>
      </c>
      <c r="E42" s="41">
        <v>3</v>
      </c>
      <c r="F42" s="805" t="s">
        <v>739</v>
      </c>
      <c r="G42" s="165" t="s">
        <v>139</v>
      </c>
      <c r="H42" s="296">
        <v>0</v>
      </c>
      <c r="I42" s="297">
        <v>0</v>
      </c>
    </row>
    <row r="43" spans="1:9">
      <c r="A43" s="69" t="str">
        <f t="shared" si="0"/>
        <v>2022 Current Year320</v>
      </c>
      <c r="B43" s="224" t="s">
        <v>525</v>
      </c>
      <c r="C43" s="85">
        <f t="shared" si="2"/>
        <v>0</v>
      </c>
      <c r="D43" s="293" t="str">
        <f t="shared" si="1"/>
        <v>2022 Current Year</v>
      </c>
      <c r="E43" s="52">
        <v>3</v>
      </c>
      <c r="F43" s="496" t="s">
        <v>740</v>
      </c>
      <c r="G43" s="50" t="s">
        <v>138</v>
      </c>
      <c r="H43" s="296">
        <v>0</v>
      </c>
      <c r="I43" s="297">
        <v>0</v>
      </c>
    </row>
    <row r="44" spans="1:9">
      <c r="A44" s="69" t="str">
        <f t="shared" si="0"/>
        <v>2022 Current Year321</v>
      </c>
      <c r="B44" s="224" t="s">
        <v>526</v>
      </c>
      <c r="C44" s="85">
        <f t="shared" si="2"/>
        <v>0</v>
      </c>
      <c r="D44" s="293" t="str">
        <f t="shared" si="1"/>
        <v>2022 Current Year</v>
      </c>
      <c r="E44" s="52">
        <v>3</v>
      </c>
      <c r="F44" s="496" t="s">
        <v>740</v>
      </c>
      <c r="G44" s="50" t="s">
        <v>139</v>
      </c>
      <c r="H44" s="296">
        <v>0</v>
      </c>
      <c r="I44" s="297">
        <v>0</v>
      </c>
    </row>
    <row r="45" spans="1:9">
      <c r="A45" s="69" t="str">
        <f t="shared" si="0"/>
        <v>2021 Current Year327</v>
      </c>
      <c r="B45" s="224" t="s">
        <v>946</v>
      </c>
      <c r="C45" s="85">
        <f t="shared" si="2"/>
        <v>0</v>
      </c>
      <c r="D45" s="293" t="s">
        <v>912</v>
      </c>
      <c r="E45" s="52">
        <v>3</v>
      </c>
      <c r="F45" s="496" t="s">
        <v>927</v>
      </c>
      <c r="G45" s="220" t="s">
        <v>138</v>
      </c>
      <c r="H45" s="296">
        <v>0</v>
      </c>
      <c r="I45" s="297">
        <v>0</v>
      </c>
    </row>
    <row r="46" spans="1:9">
      <c r="A46" s="69" t="str">
        <f t="shared" si="0"/>
        <v>2022 Current Year328</v>
      </c>
      <c r="B46" s="755" t="s">
        <v>947</v>
      </c>
      <c r="C46" s="756">
        <f t="shared" si="2"/>
        <v>0</v>
      </c>
      <c r="D46" s="757" t="str">
        <f t="shared" si="1"/>
        <v>2022 Current Year</v>
      </c>
      <c r="E46" s="739">
        <v>3</v>
      </c>
      <c r="F46" s="807" t="s">
        <v>927</v>
      </c>
      <c r="G46" s="1009" t="s">
        <v>139</v>
      </c>
      <c r="H46" s="758">
        <v>0</v>
      </c>
      <c r="I46" s="759">
        <v>0</v>
      </c>
    </row>
    <row r="47" spans="1:9">
      <c r="A47" s="69" t="str">
        <f t="shared" si="0"/>
        <v>2022 Current Year416</v>
      </c>
      <c r="B47" s="224" t="s">
        <v>72</v>
      </c>
      <c r="C47" s="85">
        <f t="shared" si="2"/>
        <v>0</v>
      </c>
      <c r="D47" s="164" t="str">
        <f t="shared" si="1"/>
        <v>2022 Current Year</v>
      </c>
      <c r="E47" s="41">
        <v>4</v>
      </c>
      <c r="F47" s="805" t="s">
        <v>738</v>
      </c>
      <c r="G47" s="165" t="s">
        <v>138</v>
      </c>
      <c r="H47" s="296">
        <v>0</v>
      </c>
      <c r="I47" s="297">
        <v>0</v>
      </c>
    </row>
    <row r="48" spans="1:9">
      <c r="A48" s="69" t="str">
        <f t="shared" si="0"/>
        <v>2022 Current Year417</v>
      </c>
      <c r="B48" s="224" t="s">
        <v>73</v>
      </c>
      <c r="C48" s="85">
        <f t="shared" si="2"/>
        <v>0</v>
      </c>
      <c r="D48" s="164" t="str">
        <f t="shared" si="1"/>
        <v>2022 Current Year</v>
      </c>
      <c r="E48" s="41">
        <v>4</v>
      </c>
      <c r="F48" s="805" t="s">
        <v>738</v>
      </c>
      <c r="G48" s="165" t="s">
        <v>139</v>
      </c>
      <c r="H48" s="296">
        <v>0</v>
      </c>
      <c r="I48" s="297">
        <v>0</v>
      </c>
    </row>
    <row r="49" spans="1:12">
      <c r="A49" s="69" t="str">
        <f t="shared" si="0"/>
        <v>2022 Current Year418</v>
      </c>
      <c r="B49" s="224" t="s">
        <v>409</v>
      </c>
      <c r="C49" s="85">
        <f t="shared" si="2"/>
        <v>0</v>
      </c>
      <c r="D49" s="164" t="str">
        <f t="shared" si="1"/>
        <v>2022 Current Year</v>
      </c>
      <c r="E49" s="41">
        <v>4</v>
      </c>
      <c r="F49" s="805" t="s">
        <v>739</v>
      </c>
      <c r="G49" s="165" t="s">
        <v>138</v>
      </c>
      <c r="H49" s="296">
        <v>0</v>
      </c>
      <c r="I49" s="297">
        <v>0</v>
      </c>
    </row>
    <row r="50" spans="1:12">
      <c r="A50" s="69" t="str">
        <f t="shared" si="0"/>
        <v>2022 Current Year419</v>
      </c>
      <c r="B50" s="224" t="s">
        <v>410</v>
      </c>
      <c r="C50" s="85">
        <f t="shared" si="2"/>
        <v>0</v>
      </c>
      <c r="D50" s="164" t="str">
        <f t="shared" si="1"/>
        <v>2022 Current Year</v>
      </c>
      <c r="E50" s="41">
        <v>4</v>
      </c>
      <c r="F50" s="805" t="s">
        <v>739</v>
      </c>
      <c r="G50" s="165" t="s">
        <v>139</v>
      </c>
      <c r="H50" s="296">
        <v>0</v>
      </c>
      <c r="I50" s="297">
        <v>0</v>
      </c>
    </row>
    <row r="51" spans="1:12">
      <c r="A51" s="69" t="str">
        <f t="shared" si="0"/>
        <v>2022 Current Year420</v>
      </c>
      <c r="B51" s="224" t="s">
        <v>525</v>
      </c>
      <c r="C51" s="85">
        <f t="shared" si="2"/>
        <v>0</v>
      </c>
      <c r="D51" s="293" t="str">
        <f t="shared" si="1"/>
        <v>2022 Current Year</v>
      </c>
      <c r="E51" s="52">
        <v>4</v>
      </c>
      <c r="F51" s="496" t="s">
        <v>740</v>
      </c>
      <c r="G51" s="50" t="s">
        <v>138</v>
      </c>
      <c r="H51" s="296">
        <v>0</v>
      </c>
      <c r="I51" s="297">
        <v>0</v>
      </c>
    </row>
    <row r="52" spans="1:12">
      <c r="A52" s="69" t="str">
        <f t="shared" si="0"/>
        <v>2022 Current Year421</v>
      </c>
      <c r="B52" s="224" t="s">
        <v>526</v>
      </c>
      <c r="C52" s="85">
        <f t="shared" si="2"/>
        <v>0</v>
      </c>
      <c r="D52" s="293" t="str">
        <f t="shared" si="1"/>
        <v>2022 Current Year</v>
      </c>
      <c r="E52" s="52">
        <v>4</v>
      </c>
      <c r="F52" s="496" t="s">
        <v>740</v>
      </c>
      <c r="G52" s="50" t="s">
        <v>139</v>
      </c>
      <c r="H52" s="296">
        <v>0</v>
      </c>
      <c r="I52" s="297">
        <v>0</v>
      </c>
    </row>
    <row r="53" spans="1:12">
      <c r="A53" s="69" t="str">
        <f t="shared" si="0"/>
        <v>2021 Current Year427</v>
      </c>
      <c r="B53" s="224" t="s">
        <v>946</v>
      </c>
      <c r="C53" s="85">
        <f t="shared" si="2"/>
        <v>0</v>
      </c>
      <c r="D53" s="293" t="s">
        <v>912</v>
      </c>
      <c r="E53" s="52">
        <v>4</v>
      </c>
      <c r="F53" s="496" t="s">
        <v>927</v>
      </c>
      <c r="G53" s="220" t="s">
        <v>138</v>
      </c>
      <c r="H53" s="296">
        <v>0</v>
      </c>
      <c r="I53" s="297">
        <v>0</v>
      </c>
    </row>
    <row r="54" spans="1:12" ht="13" thickBot="1">
      <c r="A54" s="69" t="str">
        <f t="shared" si="0"/>
        <v>2022 Current Year428</v>
      </c>
      <c r="B54" s="294" t="s">
        <v>947</v>
      </c>
      <c r="C54" s="669">
        <f t="shared" si="2"/>
        <v>0</v>
      </c>
      <c r="D54" s="295" t="str">
        <f t="shared" si="1"/>
        <v>2022 Current Year</v>
      </c>
      <c r="E54" s="221">
        <v>4</v>
      </c>
      <c r="F54" s="808" t="s">
        <v>927</v>
      </c>
      <c r="G54" s="1019" t="s">
        <v>139</v>
      </c>
      <c r="H54" s="298">
        <v>0</v>
      </c>
      <c r="I54" s="299">
        <v>0</v>
      </c>
    </row>
    <row r="55" spans="1:12">
      <c r="A55" s="69" t="str">
        <f t="shared" si="0"/>
        <v>2021 Prior Year116</v>
      </c>
      <c r="B55" s="224" t="s">
        <v>72</v>
      </c>
      <c r="C55" s="85">
        <f t="shared" si="2"/>
        <v>0</v>
      </c>
      <c r="D55" s="293" t="str">
        <f>'Member Months'!C90</f>
        <v>2021 Prior Year</v>
      </c>
      <c r="E55" s="52">
        <v>1</v>
      </c>
      <c r="F55" s="809" t="s">
        <v>738</v>
      </c>
      <c r="G55" s="158" t="s">
        <v>138</v>
      </c>
      <c r="H55" s="300">
        <v>0</v>
      </c>
      <c r="I55" s="301">
        <v>0</v>
      </c>
    </row>
    <row r="56" spans="1:12" ht="13.5" customHeight="1">
      <c r="A56" s="69" t="str">
        <f t="shared" si="0"/>
        <v>2021 Prior Year117</v>
      </c>
      <c r="B56" s="224" t="s">
        <v>73</v>
      </c>
      <c r="C56" s="85">
        <f t="shared" si="2"/>
        <v>0</v>
      </c>
      <c r="D56" s="293" t="str">
        <f t="shared" ref="D56:D86" si="3">$D$55</f>
        <v>2021 Prior Year</v>
      </c>
      <c r="E56" s="52">
        <v>1</v>
      </c>
      <c r="F56" s="809" t="s">
        <v>738</v>
      </c>
      <c r="G56" s="158" t="s">
        <v>139</v>
      </c>
      <c r="H56" s="296">
        <v>0</v>
      </c>
      <c r="I56" s="297">
        <v>0</v>
      </c>
      <c r="L56" s="42"/>
    </row>
    <row r="57" spans="1:12">
      <c r="A57" s="69" t="str">
        <f t="shared" si="0"/>
        <v>2021 Prior Year118</v>
      </c>
      <c r="B57" s="224" t="s">
        <v>409</v>
      </c>
      <c r="C57" s="85">
        <f t="shared" si="2"/>
        <v>0</v>
      </c>
      <c r="D57" s="293" t="str">
        <f t="shared" si="3"/>
        <v>2021 Prior Year</v>
      </c>
      <c r="E57" s="52">
        <v>1</v>
      </c>
      <c r="F57" s="809" t="s">
        <v>739</v>
      </c>
      <c r="G57" s="158" t="s">
        <v>138</v>
      </c>
      <c r="H57" s="296">
        <v>0</v>
      </c>
      <c r="I57" s="297">
        <v>0</v>
      </c>
    </row>
    <row r="58" spans="1:12">
      <c r="A58" s="69" t="str">
        <f t="shared" si="0"/>
        <v>2021 Prior Year119</v>
      </c>
      <c r="B58" s="224" t="s">
        <v>410</v>
      </c>
      <c r="C58" s="85">
        <f t="shared" si="2"/>
        <v>0</v>
      </c>
      <c r="D58" s="293" t="str">
        <f t="shared" si="3"/>
        <v>2021 Prior Year</v>
      </c>
      <c r="E58" s="52">
        <v>1</v>
      </c>
      <c r="F58" s="809" t="s">
        <v>739</v>
      </c>
      <c r="G58" s="158" t="s">
        <v>139</v>
      </c>
      <c r="H58" s="296">
        <v>0</v>
      </c>
      <c r="I58" s="297">
        <v>0</v>
      </c>
    </row>
    <row r="59" spans="1:12">
      <c r="A59" s="69" t="str">
        <f t="shared" si="0"/>
        <v>2021 Prior Year120</v>
      </c>
      <c r="B59" s="224" t="s">
        <v>525</v>
      </c>
      <c r="C59" s="85">
        <f t="shared" si="2"/>
        <v>0</v>
      </c>
      <c r="D59" s="293" t="str">
        <f t="shared" si="3"/>
        <v>2021 Prior Year</v>
      </c>
      <c r="E59" s="52">
        <v>1</v>
      </c>
      <c r="F59" s="496" t="s">
        <v>740</v>
      </c>
      <c r="G59" s="50" t="s">
        <v>138</v>
      </c>
      <c r="H59" s="296">
        <v>0</v>
      </c>
      <c r="I59" s="297">
        <v>0</v>
      </c>
    </row>
    <row r="60" spans="1:12">
      <c r="A60" s="69" t="str">
        <f t="shared" si="0"/>
        <v>2021 Prior Year121</v>
      </c>
      <c r="B60" s="224" t="s">
        <v>526</v>
      </c>
      <c r="C60" s="85">
        <f t="shared" si="2"/>
        <v>0</v>
      </c>
      <c r="D60" s="293" t="str">
        <f t="shared" si="3"/>
        <v>2021 Prior Year</v>
      </c>
      <c r="E60" s="52">
        <v>1</v>
      </c>
      <c r="F60" s="496" t="s">
        <v>740</v>
      </c>
      <c r="G60" s="50" t="s">
        <v>139</v>
      </c>
      <c r="H60" s="296">
        <v>0</v>
      </c>
      <c r="I60" s="297">
        <v>0</v>
      </c>
    </row>
    <row r="61" spans="1:12">
      <c r="A61" s="69" t="str">
        <f t="shared" si="0"/>
        <v>2021 Prior Year127</v>
      </c>
      <c r="B61" s="224" t="s">
        <v>946</v>
      </c>
      <c r="C61" s="85">
        <f t="shared" si="2"/>
        <v>0</v>
      </c>
      <c r="D61" s="293" t="str">
        <f t="shared" si="3"/>
        <v>2021 Prior Year</v>
      </c>
      <c r="E61" s="52">
        <v>1</v>
      </c>
      <c r="F61" s="496" t="s">
        <v>927</v>
      </c>
      <c r="G61" s="50" t="s">
        <v>138</v>
      </c>
      <c r="H61" s="296">
        <v>0</v>
      </c>
      <c r="I61" s="297">
        <v>0</v>
      </c>
    </row>
    <row r="62" spans="1:12">
      <c r="A62" s="69" t="str">
        <f t="shared" si="0"/>
        <v>2021 Prior Year128</v>
      </c>
      <c r="B62" s="755" t="s">
        <v>947</v>
      </c>
      <c r="C62" s="756">
        <f t="shared" si="2"/>
        <v>0</v>
      </c>
      <c r="D62" s="757" t="str">
        <f t="shared" si="3"/>
        <v>2021 Prior Year</v>
      </c>
      <c r="E62" s="739">
        <v>1</v>
      </c>
      <c r="F62" s="807" t="s">
        <v>927</v>
      </c>
      <c r="G62" s="740" t="s">
        <v>139</v>
      </c>
      <c r="H62" s="758">
        <v>0</v>
      </c>
      <c r="I62" s="759">
        <v>0</v>
      </c>
    </row>
    <row r="63" spans="1:12">
      <c r="A63" s="69" t="str">
        <f t="shared" si="0"/>
        <v>2021 Prior Year216</v>
      </c>
      <c r="B63" s="224" t="s">
        <v>72</v>
      </c>
      <c r="C63" s="85">
        <f t="shared" si="2"/>
        <v>0</v>
      </c>
      <c r="D63" s="293" t="str">
        <f t="shared" si="3"/>
        <v>2021 Prior Year</v>
      </c>
      <c r="E63" s="52">
        <v>2</v>
      </c>
      <c r="F63" s="809" t="s">
        <v>738</v>
      </c>
      <c r="G63" s="158" t="s">
        <v>138</v>
      </c>
      <c r="H63" s="296">
        <v>0</v>
      </c>
      <c r="I63" s="297">
        <v>0</v>
      </c>
    </row>
    <row r="64" spans="1:12">
      <c r="A64" s="69" t="str">
        <f t="shared" si="0"/>
        <v>2021 Prior Year217</v>
      </c>
      <c r="B64" s="224" t="s">
        <v>73</v>
      </c>
      <c r="C64" s="85">
        <f t="shared" si="2"/>
        <v>0</v>
      </c>
      <c r="D64" s="293" t="str">
        <f t="shared" si="3"/>
        <v>2021 Prior Year</v>
      </c>
      <c r="E64" s="52">
        <v>2</v>
      </c>
      <c r="F64" s="809" t="s">
        <v>738</v>
      </c>
      <c r="G64" s="158" t="s">
        <v>139</v>
      </c>
      <c r="H64" s="296">
        <v>0</v>
      </c>
      <c r="I64" s="297">
        <v>0</v>
      </c>
    </row>
    <row r="65" spans="1:9">
      <c r="A65" s="69" t="str">
        <f t="shared" si="0"/>
        <v>2021 Prior Year218</v>
      </c>
      <c r="B65" s="224" t="s">
        <v>409</v>
      </c>
      <c r="C65" s="85">
        <f t="shared" si="2"/>
        <v>0</v>
      </c>
      <c r="D65" s="293" t="str">
        <f t="shared" si="3"/>
        <v>2021 Prior Year</v>
      </c>
      <c r="E65" s="52">
        <v>2</v>
      </c>
      <c r="F65" s="809" t="s">
        <v>739</v>
      </c>
      <c r="G65" s="158" t="s">
        <v>138</v>
      </c>
      <c r="H65" s="296">
        <v>0</v>
      </c>
      <c r="I65" s="297">
        <v>0</v>
      </c>
    </row>
    <row r="66" spans="1:9">
      <c r="A66" s="69" t="str">
        <f t="shared" si="0"/>
        <v>2021 Prior Year219</v>
      </c>
      <c r="B66" s="224" t="s">
        <v>410</v>
      </c>
      <c r="C66" s="85">
        <f t="shared" si="2"/>
        <v>0</v>
      </c>
      <c r="D66" s="293" t="str">
        <f t="shared" si="3"/>
        <v>2021 Prior Year</v>
      </c>
      <c r="E66" s="52">
        <v>2</v>
      </c>
      <c r="F66" s="809" t="s">
        <v>739</v>
      </c>
      <c r="G66" s="158" t="s">
        <v>139</v>
      </c>
      <c r="H66" s="296">
        <v>0</v>
      </c>
      <c r="I66" s="297">
        <v>0</v>
      </c>
    </row>
    <row r="67" spans="1:9">
      <c r="A67" s="69" t="str">
        <f t="shared" si="0"/>
        <v>2021 Prior Year220</v>
      </c>
      <c r="B67" s="224" t="s">
        <v>525</v>
      </c>
      <c r="C67" s="85">
        <f t="shared" si="2"/>
        <v>0</v>
      </c>
      <c r="D67" s="293" t="str">
        <f t="shared" si="3"/>
        <v>2021 Prior Year</v>
      </c>
      <c r="E67" s="52">
        <v>2</v>
      </c>
      <c r="F67" s="496" t="s">
        <v>740</v>
      </c>
      <c r="G67" s="50" t="s">
        <v>138</v>
      </c>
      <c r="H67" s="296">
        <v>0</v>
      </c>
      <c r="I67" s="297">
        <v>0</v>
      </c>
    </row>
    <row r="68" spans="1:9">
      <c r="A68" s="69" t="str">
        <f t="shared" si="0"/>
        <v>2021 Prior Year221</v>
      </c>
      <c r="B68" s="224" t="s">
        <v>526</v>
      </c>
      <c r="C68" s="85">
        <f t="shared" si="2"/>
        <v>0</v>
      </c>
      <c r="D68" s="293" t="str">
        <f t="shared" si="3"/>
        <v>2021 Prior Year</v>
      </c>
      <c r="E68" s="52">
        <v>2</v>
      </c>
      <c r="F68" s="496" t="s">
        <v>740</v>
      </c>
      <c r="G68" s="50" t="s">
        <v>139</v>
      </c>
      <c r="H68" s="296">
        <v>0</v>
      </c>
      <c r="I68" s="297">
        <v>0</v>
      </c>
    </row>
    <row r="69" spans="1:9">
      <c r="A69" s="69" t="str">
        <f t="shared" si="0"/>
        <v>2021 Prior Year227</v>
      </c>
      <c r="B69" s="224" t="s">
        <v>946</v>
      </c>
      <c r="C69" s="85">
        <f t="shared" si="2"/>
        <v>0</v>
      </c>
      <c r="D69" s="293" t="str">
        <f t="shared" si="3"/>
        <v>2021 Prior Year</v>
      </c>
      <c r="E69" s="52">
        <v>2</v>
      </c>
      <c r="F69" s="496" t="s">
        <v>927</v>
      </c>
      <c r="G69" s="50" t="s">
        <v>138</v>
      </c>
      <c r="H69" s="296">
        <v>0</v>
      </c>
      <c r="I69" s="297">
        <v>0</v>
      </c>
    </row>
    <row r="70" spans="1:9">
      <c r="A70" s="69" t="str">
        <f t="shared" si="0"/>
        <v>2021 Prior Year228</v>
      </c>
      <c r="B70" s="755" t="s">
        <v>947</v>
      </c>
      <c r="C70" s="756">
        <f t="shared" si="2"/>
        <v>0</v>
      </c>
      <c r="D70" s="757" t="str">
        <f t="shared" si="3"/>
        <v>2021 Prior Year</v>
      </c>
      <c r="E70" s="739">
        <v>2</v>
      </c>
      <c r="F70" s="807" t="s">
        <v>927</v>
      </c>
      <c r="G70" s="740" t="s">
        <v>139</v>
      </c>
      <c r="H70" s="758">
        <v>0</v>
      </c>
      <c r="I70" s="759">
        <v>0</v>
      </c>
    </row>
    <row r="71" spans="1:9">
      <c r="A71" s="69" t="str">
        <f t="shared" si="0"/>
        <v>2021 Prior Year316</v>
      </c>
      <c r="B71" s="224" t="s">
        <v>72</v>
      </c>
      <c r="C71" s="85">
        <f t="shared" si="2"/>
        <v>0</v>
      </c>
      <c r="D71" s="293" t="str">
        <f t="shared" si="3"/>
        <v>2021 Prior Year</v>
      </c>
      <c r="E71" s="52">
        <v>3</v>
      </c>
      <c r="F71" s="809" t="s">
        <v>738</v>
      </c>
      <c r="G71" s="158" t="s">
        <v>138</v>
      </c>
      <c r="H71" s="296">
        <v>0</v>
      </c>
      <c r="I71" s="297">
        <v>0</v>
      </c>
    </row>
    <row r="72" spans="1:9">
      <c r="A72" s="69" t="str">
        <f t="shared" si="0"/>
        <v>2021 Prior Year317</v>
      </c>
      <c r="B72" s="224" t="s">
        <v>73</v>
      </c>
      <c r="C72" s="85">
        <f t="shared" si="2"/>
        <v>0</v>
      </c>
      <c r="D72" s="293" t="str">
        <f t="shared" si="3"/>
        <v>2021 Prior Year</v>
      </c>
      <c r="E72" s="52">
        <v>3</v>
      </c>
      <c r="F72" s="809" t="s">
        <v>738</v>
      </c>
      <c r="G72" s="158" t="s">
        <v>139</v>
      </c>
      <c r="H72" s="296">
        <v>0</v>
      </c>
      <c r="I72" s="297">
        <v>0</v>
      </c>
    </row>
    <row r="73" spans="1:9">
      <c r="A73" s="69" t="str">
        <f t="shared" si="0"/>
        <v>2021 Prior Year318</v>
      </c>
      <c r="B73" s="224" t="s">
        <v>409</v>
      </c>
      <c r="C73" s="85">
        <f t="shared" si="2"/>
        <v>0</v>
      </c>
      <c r="D73" s="293" t="str">
        <f t="shared" si="3"/>
        <v>2021 Prior Year</v>
      </c>
      <c r="E73" s="52">
        <v>3</v>
      </c>
      <c r="F73" s="809" t="s">
        <v>739</v>
      </c>
      <c r="G73" s="158" t="s">
        <v>138</v>
      </c>
      <c r="H73" s="296">
        <v>0</v>
      </c>
      <c r="I73" s="297">
        <v>0</v>
      </c>
    </row>
    <row r="74" spans="1:9">
      <c r="A74" s="69" t="str">
        <f t="shared" si="0"/>
        <v>2021 Prior Year319</v>
      </c>
      <c r="B74" s="224" t="s">
        <v>410</v>
      </c>
      <c r="C74" s="85">
        <f t="shared" si="2"/>
        <v>0</v>
      </c>
      <c r="D74" s="293" t="str">
        <f t="shared" si="3"/>
        <v>2021 Prior Year</v>
      </c>
      <c r="E74" s="52">
        <v>3</v>
      </c>
      <c r="F74" s="809" t="s">
        <v>739</v>
      </c>
      <c r="G74" s="158" t="s">
        <v>139</v>
      </c>
      <c r="H74" s="296">
        <v>0</v>
      </c>
      <c r="I74" s="297">
        <v>0</v>
      </c>
    </row>
    <row r="75" spans="1:9">
      <c r="A75" s="69" t="str">
        <f t="shared" si="0"/>
        <v>2021 Prior Year320</v>
      </c>
      <c r="B75" s="224" t="s">
        <v>525</v>
      </c>
      <c r="C75" s="85">
        <f t="shared" si="2"/>
        <v>0</v>
      </c>
      <c r="D75" s="293" t="str">
        <f t="shared" si="3"/>
        <v>2021 Prior Year</v>
      </c>
      <c r="E75" s="52">
        <v>3</v>
      </c>
      <c r="F75" s="496" t="s">
        <v>740</v>
      </c>
      <c r="G75" s="50" t="s">
        <v>138</v>
      </c>
      <c r="H75" s="296">
        <v>0</v>
      </c>
      <c r="I75" s="297">
        <v>0</v>
      </c>
    </row>
    <row r="76" spans="1:9">
      <c r="A76" s="69" t="str">
        <f t="shared" si="0"/>
        <v>2021 Prior Year321</v>
      </c>
      <c r="B76" s="224" t="s">
        <v>526</v>
      </c>
      <c r="C76" s="85">
        <f t="shared" si="2"/>
        <v>0</v>
      </c>
      <c r="D76" s="293" t="str">
        <f t="shared" si="3"/>
        <v>2021 Prior Year</v>
      </c>
      <c r="E76" s="52">
        <v>3</v>
      </c>
      <c r="F76" s="496" t="s">
        <v>740</v>
      </c>
      <c r="G76" s="50" t="s">
        <v>139</v>
      </c>
      <c r="H76" s="296">
        <v>0</v>
      </c>
      <c r="I76" s="297">
        <v>0</v>
      </c>
    </row>
    <row r="77" spans="1:9">
      <c r="A77" s="69" t="str">
        <f t="shared" si="0"/>
        <v>2021 Prior Year327</v>
      </c>
      <c r="B77" s="224" t="s">
        <v>946</v>
      </c>
      <c r="C77" s="85">
        <f t="shared" si="2"/>
        <v>0</v>
      </c>
      <c r="D77" s="293" t="str">
        <f t="shared" si="3"/>
        <v>2021 Prior Year</v>
      </c>
      <c r="E77" s="52">
        <v>3</v>
      </c>
      <c r="F77" s="496" t="s">
        <v>927</v>
      </c>
      <c r="G77" s="50" t="s">
        <v>138</v>
      </c>
      <c r="H77" s="296">
        <v>0</v>
      </c>
      <c r="I77" s="297">
        <v>0</v>
      </c>
    </row>
    <row r="78" spans="1:9">
      <c r="A78" s="69" t="str">
        <f t="shared" si="0"/>
        <v>2021 Prior Year328</v>
      </c>
      <c r="B78" s="755" t="s">
        <v>947</v>
      </c>
      <c r="C78" s="756">
        <f t="shared" si="2"/>
        <v>0</v>
      </c>
      <c r="D78" s="757" t="str">
        <f t="shared" si="3"/>
        <v>2021 Prior Year</v>
      </c>
      <c r="E78" s="739">
        <v>3</v>
      </c>
      <c r="F78" s="807" t="s">
        <v>927</v>
      </c>
      <c r="G78" s="740" t="s">
        <v>139</v>
      </c>
      <c r="H78" s="758">
        <v>0</v>
      </c>
      <c r="I78" s="759">
        <v>0</v>
      </c>
    </row>
    <row r="79" spans="1:9">
      <c r="A79" s="69" t="str">
        <f t="shared" si="0"/>
        <v>2021 Prior Year416</v>
      </c>
      <c r="B79" s="224" t="s">
        <v>72</v>
      </c>
      <c r="C79" s="85">
        <f t="shared" si="2"/>
        <v>0</v>
      </c>
      <c r="D79" s="293" t="str">
        <f t="shared" si="3"/>
        <v>2021 Prior Year</v>
      </c>
      <c r="E79" s="52">
        <v>4</v>
      </c>
      <c r="F79" s="809" t="s">
        <v>738</v>
      </c>
      <c r="G79" s="158" t="s">
        <v>138</v>
      </c>
      <c r="H79" s="296">
        <v>0</v>
      </c>
      <c r="I79" s="297">
        <v>0</v>
      </c>
    </row>
    <row r="80" spans="1:9">
      <c r="A80" s="69" t="str">
        <f t="shared" si="0"/>
        <v>2021 Prior Year417</v>
      </c>
      <c r="B80" s="224" t="s">
        <v>73</v>
      </c>
      <c r="C80" s="85">
        <f t="shared" si="2"/>
        <v>0</v>
      </c>
      <c r="D80" s="293" t="str">
        <f t="shared" si="3"/>
        <v>2021 Prior Year</v>
      </c>
      <c r="E80" s="52">
        <v>4</v>
      </c>
      <c r="F80" s="809" t="s">
        <v>738</v>
      </c>
      <c r="G80" s="158" t="s">
        <v>139</v>
      </c>
      <c r="H80" s="296">
        <v>0</v>
      </c>
      <c r="I80" s="297">
        <v>0</v>
      </c>
    </row>
    <row r="81" spans="1:9">
      <c r="A81" s="69" t="str">
        <f t="shared" si="0"/>
        <v>2021 Prior Year418</v>
      </c>
      <c r="B81" s="224" t="s">
        <v>409</v>
      </c>
      <c r="C81" s="85">
        <f t="shared" si="2"/>
        <v>0</v>
      </c>
      <c r="D81" s="293" t="str">
        <f t="shared" si="3"/>
        <v>2021 Prior Year</v>
      </c>
      <c r="E81" s="52">
        <v>4</v>
      </c>
      <c r="F81" s="809" t="s">
        <v>739</v>
      </c>
      <c r="G81" s="158" t="s">
        <v>138</v>
      </c>
      <c r="H81" s="296">
        <v>0</v>
      </c>
      <c r="I81" s="297">
        <v>0</v>
      </c>
    </row>
    <row r="82" spans="1:9">
      <c r="A82" s="69" t="str">
        <f t="shared" si="0"/>
        <v>2021 Prior Year419</v>
      </c>
      <c r="B82" s="224" t="s">
        <v>410</v>
      </c>
      <c r="C82" s="85">
        <f t="shared" si="2"/>
        <v>0</v>
      </c>
      <c r="D82" s="293" t="str">
        <f t="shared" si="3"/>
        <v>2021 Prior Year</v>
      </c>
      <c r="E82" s="52">
        <v>4</v>
      </c>
      <c r="F82" s="809" t="s">
        <v>739</v>
      </c>
      <c r="G82" s="158" t="s">
        <v>139</v>
      </c>
      <c r="H82" s="296">
        <v>0</v>
      </c>
      <c r="I82" s="297">
        <v>0</v>
      </c>
    </row>
    <row r="83" spans="1:9">
      <c r="A83" s="69" t="str">
        <f t="shared" si="0"/>
        <v>2021 Prior Year420</v>
      </c>
      <c r="B83" s="224" t="s">
        <v>525</v>
      </c>
      <c r="C83" s="85">
        <f t="shared" si="2"/>
        <v>0</v>
      </c>
      <c r="D83" s="293" t="str">
        <f t="shared" si="3"/>
        <v>2021 Prior Year</v>
      </c>
      <c r="E83" s="52">
        <v>4</v>
      </c>
      <c r="F83" s="496" t="s">
        <v>740</v>
      </c>
      <c r="G83" s="50" t="s">
        <v>138</v>
      </c>
      <c r="H83" s="296">
        <v>0</v>
      </c>
      <c r="I83" s="297">
        <v>0</v>
      </c>
    </row>
    <row r="84" spans="1:9">
      <c r="A84" s="69" t="str">
        <f t="shared" si="0"/>
        <v>2021 Prior Year421</v>
      </c>
      <c r="B84" s="224" t="s">
        <v>526</v>
      </c>
      <c r="C84" s="85">
        <f t="shared" si="2"/>
        <v>0</v>
      </c>
      <c r="D84" s="293" t="str">
        <f t="shared" si="3"/>
        <v>2021 Prior Year</v>
      </c>
      <c r="E84" s="52">
        <v>4</v>
      </c>
      <c r="F84" s="496" t="s">
        <v>740</v>
      </c>
      <c r="G84" s="50" t="s">
        <v>139</v>
      </c>
      <c r="H84" s="296">
        <v>0</v>
      </c>
      <c r="I84" s="297">
        <v>0</v>
      </c>
    </row>
    <row r="85" spans="1:9">
      <c r="A85" s="69" t="str">
        <f t="shared" si="0"/>
        <v>2021 Prior Year427</v>
      </c>
      <c r="B85" s="224" t="s">
        <v>946</v>
      </c>
      <c r="C85" s="85">
        <f t="shared" si="2"/>
        <v>0</v>
      </c>
      <c r="D85" s="293" t="str">
        <f t="shared" si="3"/>
        <v>2021 Prior Year</v>
      </c>
      <c r="E85" s="52">
        <v>4</v>
      </c>
      <c r="F85" s="496" t="s">
        <v>927</v>
      </c>
      <c r="G85" s="50" t="s">
        <v>138</v>
      </c>
      <c r="H85" s="296">
        <v>0</v>
      </c>
      <c r="I85" s="297">
        <v>0</v>
      </c>
    </row>
    <row r="86" spans="1:9" ht="13" thickBot="1">
      <c r="A86" s="69" t="str">
        <f t="shared" si="0"/>
        <v>2021 Prior Year428</v>
      </c>
      <c r="B86" s="294" t="s">
        <v>947</v>
      </c>
      <c r="C86" s="669">
        <f t="shared" si="2"/>
        <v>0</v>
      </c>
      <c r="D86" s="295" t="str">
        <f t="shared" si="3"/>
        <v>2021 Prior Year</v>
      </c>
      <c r="E86" s="221">
        <v>4</v>
      </c>
      <c r="F86" s="808" t="s">
        <v>927</v>
      </c>
      <c r="G86" s="60" t="s">
        <v>139</v>
      </c>
      <c r="H86" s="298">
        <v>0</v>
      </c>
      <c r="I86" s="299">
        <v>0</v>
      </c>
    </row>
    <row r="87" spans="1:9">
      <c r="A87" s="69" t="str">
        <f t="shared" ref="A87:A118" si="4">D87&amp;E87&amp;B87</f>
        <v>2020 Initial Year116</v>
      </c>
      <c r="B87" s="224" t="s">
        <v>72</v>
      </c>
      <c r="C87" s="85">
        <f t="shared" si="2"/>
        <v>0</v>
      </c>
      <c r="D87" s="293" t="str">
        <f>'Member Months'!C162</f>
        <v>2020 Initial Year</v>
      </c>
      <c r="E87" s="52">
        <v>1</v>
      </c>
      <c r="F87" s="809" t="s">
        <v>738</v>
      </c>
      <c r="G87" s="158" t="s">
        <v>138</v>
      </c>
      <c r="H87" s="300">
        <v>0</v>
      </c>
      <c r="I87" s="301">
        <v>0</v>
      </c>
    </row>
    <row r="88" spans="1:9">
      <c r="A88" s="69" t="str">
        <f t="shared" si="4"/>
        <v>2020 Initial Year117</v>
      </c>
      <c r="B88" s="224" t="s">
        <v>73</v>
      </c>
      <c r="C88" s="85">
        <f t="shared" si="2"/>
        <v>0</v>
      </c>
      <c r="D88" s="293" t="str">
        <f t="shared" ref="D88:D118" si="5">$D$87</f>
        <v>2020 Initial Year</v>
      </c>
      <c r="E88" s="52">
        <v>1</v>
      </c>
      <c r="F88" s="809" t="s">
        <v>738</v>
      </c>
      <c r="G88" s="158" t="s">
        <v>139</v>
      </c>
      <c r="H88" s="296">
        <v>0</v>
      </c>
      <c r="I88" s="297">
        <v>0</v>
      </c>
    </row>
    <row r="89" spans="1:9">
      <c r="A89" s="69" t="str">
        <f t="shared" si="4"/>
        <v>2020 Initial Year118</v>
      </c>
      <c r="B89" s="224" t="s">
        <v>409</v>
      </c>
      <c r="C89" s="85">
        <f t="shared" ref="C89:C118" si="6">$C$23</f>
        <v>0</v>
      </c>
      <c r="D89" s="293" t="str">
        <f t="shared" si="5"/>
        <v>2020 Initial Year</v>
      </c>
      <c r="E89" s="52">
        <v>1</v>
      </c>
      <c r="F89" s="809" t="s">
        <v>739</v>
      </c>
      <c r="G89" s="158" t="s">
        <v>138</v>
      </c>
      <c r="H89" s="296">
        <v>0</v>
      </c>
      <c r="I89" s="297">
        <v>0</v>
      </c>
    </row>
    <row r="90" spans="1:9">
      <c r="A90" s="69" t="str">
        <f t="shared" si="4"/>
        <v>2020 Initial Year119</v>
      </c>
      <c r="B90" s="224" t="s">
        <v>410</v>
      </c>
      <c r="C90" s="85">
        <f t="shared" si="6"/>
        <v>0</v>
      </c>
      <c r="D90" s="293" t="str">
        <f t="shared" si="5"/>
        <v>2020 Initial Year</v>
      </c>
      <c r="E90" s="52">
        <v>1</v>
      </c>
      <c r="F90" s="809" t="s">
        <v>739</v>
      </c>
      <c r="G90" s="158" t="s">
        <v>139</v>
      </c>
      <c r="H90" s="296">
        <v>0</v>
      </c>
      <c r="I90" s="297">
        <v>0</v>
      </c>
    </row>
    <row r="91" spans="1:9" ht="12.75" customHeight="1">
      <c r="A91" s="69" t="str">
        <f t="shared" si="4"/>
        <v>2020 Initial Year120</v>
      </c>
      <c r="B91" s="224" t="s">
        <v>525</v>
      </c>
      <c r="C91" s="85">
        <f t="shared" si="6"/>
        <v>0</v>
      </c>
      <c r="D91" s="293" t="str">
        <f t="shared" si="5"/>
        <v>2020 Initial Year</v>
      </c>
      <c r="E91" s="52">
        <v>1</v>
      </c>
      <c r="F91" s="496" t="s">
        <v>740</v>
      </c>
      <c r="G91" s="50" t="s">
        <v>138</v>
      </c>
      <c r="H91" s="296">
        <v>0</v>
      </c>
      <c r="I91" s="297">
        <v>0</v>
      </c>
    </row>
    <row r="92" spans="1:9" ht="12.75" customHeight="1">
      <c r="A92" s="69" t="str">
        <f t="shared" si="4"/>
        <v>2020 Initial Year121</v>
      </c>
      <c r="B92" s="224" t="s">
        <v>526</v>
      </c>
      <c r="C92" s="85">
        <f t="shared" si="6"/>
        <v>0</v>
      </c>
      <c r="D92" s="293" t="str">
        <f t="shared" si="5"/>
        <v>2020 Initial Year</v>
      </c>
      <c r="E92" s="52">
        <v>1</v>
      </c>
      <c r="F92" s="496" t="s">
        <v>740</v>
      </c>
      <c r="G92" s="50" t="s">
        <v>139</v>
      </c>
      <c r="H92" s="296">
        <v>0</v>
      </c>
      <c r="I92" s="297">
        <v>0</v>
      </c>
    </row>
    <row r="93" spans="1:9" ht="12.75" customHeight="1">
      <c r="A93" s="69" t="str">
        <f t="shared" si="4"/>
        <v>2020 Initial Year127</v>
      </c>
      <c r="B93" s="224" t="s">
        <v>946</v>
      </c>
      <c r="C93" s="85">
        <f t="shared" si="6"/>
        <v>0</v>
      </c>
      <c r="D93" s="293" t="str">
        <f t="shared" si="5"/>
        <v>2020 Initial Year</v>
      </c>
      <c r="E93" s="52">
        <v>1</v>
      </c>
      <c r="F93" s="496" t="s">
        <v>927</v>
      </c>
      <c r="G93" s="50" t="s">
        <v>138</v>
      </c>
      <c r="H93" s="296">
        <v>0</v>
      </c>
      <c r="I93" s="297">
        <v>0</v>
      </c>
    </row>
    <row r="94" spans="1:9">
      <c r="A94" s="69" t="str">
        <f t="shared" si="4"/>
        <v>2020 Initial Year128</v>
      </c>
      <c r="B94" s="755" t="s">
        <v>947</v>
      </c>
      <c r="C94" s="756">
        <f t="shared" si="6"/>
        <v>0</v>
      </c>
      <c r="D94" s="757" t="str">
        <f t="shared" si="5"/>
        <v>2020 Initial Year</v>
      </c>
      <c r="E94" s="739">
        <v>1</v>
      </c>
      <c r="F94" s="807" t="s">
        <v>927</v>
      </c>
      <c r="G94" s="740" t="s">
        <v>139</v>
      </c>
      <c r="H94" s="758">
        <v>0</v>
      </c>
      <c r="I94" s="759">
        <v>0</v>
      </c>
    </row>
    <row r="95" spans="1:9">
      <c r="A95" s="69" t="str">
        <f t="shared" si="4"/>
        <v>2020 Initial Year216</v>
      </c>
      <c r="B95" s="224" t="s">
        <v>72</v>
      </c>
      <c r="C95" s="85">
        <f t="shared" si="6"/>
        <v>0</v>
      </c>
      <c r="D95" s="293" t="str">
        <f t="shared" si="5"/>
        <v>2020 Initial Year</v>
      </c>
      <c r="E95" s="52">
        <v>2</v>
      </c>
      <c r="F95" s="809" t="s">
        <v>738</v>
      </c>
      <c r="G95" s="158" t="s">
        <v>138</v>
      </c>
      <c r="H95" s="296">
        <v>0</v>
      </c>
      <c r="I95" s="297">
        <v>0</v>
      </c>
    </row>
    <row r="96" spans="1:9" ht="13.5" customHeight="1">
      <c r="A96" s="69" t="str">
        <f t="shared" si="4"/>
        <v>2020 Initial Year217</v>
      </c>
      <c r="B96" s="224" t="s">
        <v>73</v>
      </c>
      <c r="C96" s="85">
        <f t="shared" si="6"/>
        <v>0</v>
      </c>
      <c r="D96" s="293" t="str">
        <f t="shared" si="5"/>
        <v>2020 Initial Year</v>
      </c>
      <c r="E96" s="52">
        <v>2</v>
      </c>
      <c r="F96" s="809" t="s">
        <v>738</v>
      </c>
      <c r="G96" s="158" t="s">
        <v>139</v>
      </c>
      <c r="H96" s="296">
        <v>0</v>
      </c>
      <c r="I96" s="297">
        <v>0</v>
      </c>
    </row>
    <row r="97" spans="1:9">
      <c r="A97" s="69" t="str">
        <f t="shared" si="4"/>
        <v>2020 Initial Year218</v>
      </c>
      <c r="B97" s="224" t="s">
        <v>409</v>
      </c>
      <c r="C97" s="85">
        <f t="shared" si="6"/>
        <v>0</v>
      </c>
      <c r="D97" s="293" t="str">
        <f t="shared" si="5"/>
        <v>2020 Initial Year</v>
      </c>
      <c r="E97" s="52">
        <v>2</v>
      </c>
      <c r="F97" s="809" t="s">
        <v>739</v>
      </c>
      <c r="G97" s="158" t="s">
        <v>138</v>
      </c>
      <c r="H97" s="296">
        <v>0</v>
      </c>
      <c r="I97" s="297">
        <v>0</v>
      </c>
    </row>
    <row r="98" spans="1:9">
      <c r="A98" s="69" t="str">
        <f t="shared" si="4"/>
        <v>2020 Initial Year219</v>
      </c>
      <c r="B98" s="224" t="s">
        <v>410</v>
      </c>
      <c r="C98" s="85">
        <f t="shared" si="6"/>
        <v>0</v>
      </c>
      <c r="D98" s="293" t="str">
        <f t="shared" si="5"/>
        <v>2020 Initial Year</v>
      </c>
      <c r="E98" s="52">
        <v>2</v>
      </c>
      <c r="F98" s="809" t="s">
        <v>739</v>
      </c>
      <c r="G98" s="158" t="s">
        <v>139</v>
      </c>
      <c r="H98" s="296">
        <v>0</v>
      </c>
      <c r="I98" s="297">
        <v>0</v>
      </c>
    </row>
    <row r="99" spans="1:9">
      <c r="A99" s="69" t="str">
        <f t="shared" si="4"/>
        <v>2020 Initial Year220</v>
      </c>
      <c r="B99" s="224" t="s">
        <v>525</v>
      </c>
      <c r="C99" s="85">
        <f t="shared" si="6"/>
        <v>0</v>
      </c>
      <c r="D99" s="293" t="str">
        <f t="shared" si="5"/>
        <v>2020 Initial Year</v>
      </c>
      <c r="E99" s="52">
        <v>2</v>
      </c>
      <c r="F99" s="496" t="s">
        <v>740</v>
      </c>
      <c r="G99" s="50" t="s">
        <v>138</v>
      </c>
      <c r="H99" s="296">
        <v>0</v>
      </c>
      <c r="I99" s="297">
        <v>0</v>
      </c>
    </row>
    <row r="100" spans="1:9">
      <c r="A100" s="69" t="str">
        <f t="shared" si="4"/>
        <v>2020 Initial Year221</v>
      </c>
      <c r="B100" s="224" t="s">
        <v>526</v>
      </c>
      <c r="C100" s="85">
        <f t="shared" si="6"/>
        <v>0</v>
      </c>
      <c r="D100" s="293" t="str">
        <f t="shared" si="5"/>
        <v>2020 Initial Year</v>
      </c>
      <c r="E100" s="52">
        <v>2</v>
      </c>
      <c r="F100" s="496" t="s">
        <v>740</v>
      </c>
      <c r="G100" s="50" t="s">
        <v>139</v>
      </c>
      <c r="H100" s="296">
        <v>0</v>
      </c>
      <c r="I100" s="297">
        <v>0</v>
      </c>
    </row>
    <row r="101" spans="1:9">
      <c r="A101" s="69" t="str">
        <f t="shared" si="4"/>
        <v>2020 Initial Year227</v>
      </c>
      <c r="B101" s="224" t="s">
        <v>946</v>
      </c>
      <c r="C101" s="85">
        <f t="shared" si="6"/>
        <v>0</v>
      </c>
      <c r="D101" s="293" t="str">
        <f t="shared" si="5"/>
        <v>2020 Initial Year</v>
      </c>
      <c r="E101" s="52">
        <v>2</v>
      </c>
      <c r="F101" s="496" t="s">
        <v>927</v>
      </c>
      <c r="G101" s="50" t="s">
        <v>138</v>
      </c>
      <c r="H101" s="296">
        <v>0</v>
      </c>
      <c r="I101" s="297">
        <v>0</v>
      </c>
    </row>
    <row r="102" spans="1:9">
      <c r="A102" s="69" t="str">
        <f t="shared" si="4"/>
        <v>2020 Initial Year228</v>
      </c>
      <c r="B102" s="755" t="s">
        <v>947</v>
      </c>
      <c r="C102" s="756">
        <f t="shared" si="6"/>
        <v>0</v>
      </c>
      <c r="D102" s="757" t="str">
        <f t="shared" si="5"/>
        <v>2020 Initial Year</v>
      </c>
      <c r="E102" s="739">
        <v>2</v>
      </c>
      <c r="F102" s="807" t="s">
        <v>927</v>
      </c>
      <c r="G102" s="740" t="s">
        <v>139</v>
      </c>
      <c r="H102" s="758">
        <v>0</v>
      </c>
      <c r="I102" s="759">
        <v>0</v>
      </c>
    </row>
    <row r="103" spans="1:9">
      <c r="A103" s="69" t="str">
        <f t="shared" si="4"/>
        <v>2020 Initial Year316</v>
      </c>
      <c r="B103" s="224" t="s">
        <v>72</v>
      </c>
      <c r="C103" s="85">
        <f t="shared" si="6"/>
        <v>0</v>
      </c>
      <c r="D103" s="293" t="str">
        <f t="shared" si="5"/>
        <v>2020 Initial Year</v>
      </c>
      <c r="E103" s="52">
        <v>3</v>
      </c>
      <c r="F103" s="809" t="s">
        <v>738</v>
      </c>
      <c r="G103" s="158" t="s">
        <v>138</v>
      </c>
      <c r="H103" s="296">
        <v>0</v>
      </c>
      <c r="I103" s="297">
        <v>0</v>
      </c>
    </row>
    <row r="104" spans="1:9">
      <c r="A104" s="69" t="str">
        <f t="shared" si="4"/>
        <v>2020 Initial Year317</v>
      </c>
      <c r="B104" s="224" t="s">
        <v>73</v>
      </c>
      <c r="C104" s="85">
        <f t="shared" si="6"/>
        <v>0</v>
      </c>
      <c r="D104" s="293" t="str">
        <f t="shared" si="5"/>
        <v>2020 Initial Year</v>
      </c>
      <c r="E104" s="52">
        <v>3</v>
      </c>
      <c r="F104" s="809" t="s">
        <v>738</v>
      </c>
      <c r="G104" s="158" t="s">
        <v>139</v>
      </c>
      <c r="H104" s="296">
        <v>0</v>
      </c>
      <c r="I104" s="297">
        <v>0</v>
      </c>
    </row>
    <row r="105" spans="1:9">
      <c r="A105" s="69" t="str">
        <f t="shared" si="4"/>
        <v>2020 Initial Year318</v>
      </c>
      <c r="B105" s="224" t="s">
        <v>409</v>
      </c>
      <c r="C105" s="85">
        <f t="shared" si="6"/>
        <v>0</v>
      </c>
      <c r="D105" s="293" t="str">
        <f t="shared" si="5"/>
        <v>2020 Initial Year</v>
      </c>
      <c r="E105" s="52">
        <v>3</v>
      </c>
      <c r="F105" s="809" t="s">
        <v>739</v>
      </c>
      <c r="G105" s="158" t="s">
        <v>138</v>
      </c>
      <c r="H105" s="296">
        <v>0</v>
      </c>
      <c r="I105" s="297">
        <v>0</v>
      </c>
    </row>
    <row r="106" spans="1:9">
      <c r="A106" s="69" t="str">
        <f t="shared" si="4"/>
        <v>2020 Initial Year319</v>
      </c>
      <c r="B106" s="224" t="s">
        <v>410</v>
      </c>
      <c r="C106" s="85">
        <f t="shared" si="6"/>
        <v>0</v>
      </c>
      <c r="D106" s="293" t="str">
        <f t="shared" si="5"/>
        <v>2020 Initial Year</v>
      </c>
      <c r="E106" s="52">
        <v>3</v>
      </c>
      <c r="F106" s="809" t="s">
        <v>739</v>
      </c>
      <c r="G106" s="158" t="s">
        <v>139</v>
      </c>
      <c r="H106" s="296">
        <v>0</v>
      </c>
      <c r="I106" s="297">
        <v>0</v>
      </c>
    </row>
    <row r="107" spans="1:9">
      <c r="A107" s="69" t="str">
        <f t="shared" si="4"/>
        <v>2020 Initial Year320</v>
      </c>
      <c r="B107" s="224" t="s">
        <v>525</v>
      </c>
      <c r="C107" s="85">
        <f t="shared" si="6"/>
        <v>0</v>
      </c>
      <c r="D107" s="293" t="str">
        <f t="shared" si="5"/>
        <v>2020 Initial Year</v>
      </c>
      <c r="E107" s="52">
        <v>3</v>
      </c>
      <c r="F107" s="496" t="s">
        <v>740</v>
      </c>
      <c r="G107" s="50" t="s">
        <v>138</v>
      </c>
      <c r="H107" s="296">
        <v>0</v>
      </c>
      <c r="I107" s="297">
        <v>0</v>
      </c>
    </row>
    <row r="108" spans="1:9">
      <c r="A108" s="69" t="str">
        <f t="shared" si="4"/>
        <v>2020 Initial Year321</v>
      </c>
      <c r="B108" s="224" t="s">
        <v>526</v>
      </c>
      <c r="C108" s="85">
        <f t="shared" si="6"/>
        <v>0</v>
      </c>
      <c r="D108" s="293" t="str">
        <f t="shared" si="5"/>
        <v>2020 Initial Year</v>
      </c>
      <c r="E108" s="52">
        <v>3</v>
      </c>
      <c r="F108" s="496" t="s">
        <v>740</v>
      </c>
      <c r="G108" s="50" t="s">
        <v>139</v>
      </c>
      <c r="H108" s="296">
        <v>0</v>
      </c>
      <c r="I108" s="297">
        <v>0</v>
      </c>
    </row>
    <row r="109" spans="1:9">
      <c r="A109" s="69" t="str">
        <f t="shared" si="4"/>
        <v>2020 Initial Year327</v>
      </c>
      <c r="B109" s="224" t="s">
        <v>946</v>
      </c>
      <c r="C109" s="85">
        <f t="shared" si="6"/>
        <v>0</v>
      </c>
      <c r="D109" s="293" t="str">
        <f t="shared" si="5"/>
        <v>2020 Initial Year</v>
      </c>
      <c r="E109" s="52">
        <v>3</v>
      </c>
      <c r="F109" s="496" t="s">
        <v>927</v>
      </c>
      <c r="G109" s="50" t="s">
        <v>138</v>
      </c>
      <c r="H109" s="296">
        <v>0</v>
      </c>
      <c r="I109" s="297">
        <v>0</v>
      </c>
    </row>
    <row r="110" spans="1:9">
      <c r="A110" s="69" t="str">
        <f t="shared" si="4"/>
        <v>2020 Initial Year328</v>
      </c>
      <c r="B110" s="755" t="s">
        <v>947</v>
      </c>
      <c r="C110" s="756">
        <f t="shared" si="6"/>
        <v>0</v>
      </c>
      <c r="D110" s="757" t="str">
        <f t="shared" si="5"/>
        <v>2020 Initial Year</v>
      </c>
      <c r="E110" s="739">
        <v>3</v>
      </c>
      <c r="F110" s="807" t="s">
        <v>927</v>
      </c>
      <c r="G110" s="740" t="s">
        <v>139</v>
      </c>
      <c r="H110" s="758">
        <v>0</v>
      </c>
      <c r="I110" s="759">
        <v>0</v>
      </c>
    </row>
    <row r="111" spans="1:9">
      <c r="A111" s="69" t="str">
        <f t="shared" si="4"/>
        <v>2020 Initial Year416</v>
      </c>
      <c r="B111" s="224" t="s">
        <v>72</v>
      </c>
      <c r="C111" s="85">
        <f t="shared" si="6"/>
        <v>0</v>
      </c>
      <c r="D111" s="293" t="str">
        <f t="shared" si="5"/>
        <v>2020 Initial Year</v>
      </c>
      <c r="E111" s="52">
        <v>4</v>
      </c>
      <c r="F111" s="809" t="s">
        <v>738</v>
      </c>
      <c r="G111" s="158" t="s">
        <v>138</v>
      </c>
      <c r="H111" s="296">
        <v>0</v>
      </c>
      <c r="I111" s="297">
        <v>0</v>
      </c>
    </row>
    <row r="112" spans="1:9">
      <c r="A112" s="69" t="str">
        <f t="shared" si="4"/>
        <v>2020 Initial Year417</v>
      </c>
      <c r="B112" s="224" t="s">
        <v>73</v>
      </c>
      <c r="C112" s="85">
        <f t="shared" si="6"/>
        <v>0</v>
      </c>
      <c r="D112" s="293" t="str">
        <f t="shared" si="5"/>
        <v>2020 Initial Year</v>
      </c>
      <c r="E112" s="52">
        <v>4</v>
      </c>
      <c r="F112" s="809" t="s">
        <v>738</v>
      </c>
      <c r="G112" s="158" t="s">
        <v>139</v>
      </c>
      <c r="H112" s="296">
        <v>0</v>
      </c>
      <c r="I112" s="297">
        <v>0</v>
      </c>
    </row>
    <row r="113" spans="1:9">
      <c r="A113" s="69" t="str">
        <f t="shared" si="4"/>
        <v>2020 Initial Year418</v>
      </c>
      <c r="B113" s="224" t="s">
        <v>409</v>
      </c>
      <c r="C113" s="85">
        <f t="shared" si="6"/>
        <v>0</v>
      </c>
      <c r="D113" s="293" t="str">
        <f t="shared" si="5"/>
        <v>2020 Initial Year</v>
      </c>
      <c r="E113" s="52">
        <v>4</v>
      </c>
      <c r="F113" s="809" t="s">
        <v>739</v>
      </c>
      <c r="G113" s="158" t="s">
        <v>138</v>
      </c>
      <c r="H113" s="296">
        <v>0</v>
      </c>
      <c r="I113" s="297">
        <v>0</v>
      </c>
    </row>
    <row r="114" spans="1:9">
      <c r="A114" s="69" t="str">
        <f t="shared" si="4"/>
        <v>2020 Initial Year419</v>
      </c>
      <c r="B114" s="224" t="s">
        <v>410</v>
      </c>
      <c r="C114" s="85">
        <f t="shared" si="6"/>
        <v>0</v>
      </c>
      <c r="D114" s="293" t="str">
        <f t="shared" si="5"/>
        <v>2020 Initial Year</v>
      </c>
      <c r="E114" s="52">
        <v>4</v>
      </c>
      <c r="F114" s="809" t="s">
        <v>739</v>
      </c>
      <c r="G114" s="158" t="s">
        <v>139</v>
      </c>
      <c r="H114" s="296">
        <v>0</v>
      </c>
      <c r="I114" s="297">
        <v>0</v>
      </c>
    </row>
    <row r="115" spans="1:9">
      <c r="A115" s="69" t="str">
        <f t="shared" si="4"/>
        <v>2020 Initial Year420</v>
      </c>
      <c r="B115" s="224" t="s">
        <v>525</v>
      </c>
      <c r="C115" s="85">
        <f t="shared" si="6"/>
        <v>0</v>
      </c>
      <c r="D115" s="293" t="str">
        <f t="shared" si="5"/>
        <v>2020 Initial Year</v>
      </c>
      <c r="E115" s="52">
        <v>4</v>
      </c>
      <c r="F115" s="496" t="s">
        <v>740</v>
      </c>
      <c r="G115" s="50" t="s">
        <v>138</v>
      </c>
      <c r="H115" s="296">
        <v>0</v>
      </c>
      <c r="I115" s="297">
        <v>0</v>
      </c>
    </row>
    <row r="116" spans="1:9">
      <c r="A116" s="69" t="str">
        <f t="shared" si="4"/>
        <v>2020 Initial Year421</v>
      </c>
      <c r="B116" s="224" t="s">
        <v>526</v>
      </c>
      <c r="C116" s="85">
        <f t="shared" si="6"/>
        <v>0</v>
      </c>
      <c r="D116" s="293" t="str">
        <f t="shared" si="5"/>
        <v>2020 Initial Year</v>
      </c>
      <c r="E116" s="52">
        <v>4</v>
      </c>
      <c r="F116" s="496" t="s">
        <v>740</v>
      </c>
      <c r="G116" s="50" t="s">
        <v>139</v>
      </c>
      <c r="H116" s="296">
        <v>0</v>
      </c>
      <c r="I116" s="297">
        <v>0</v>
      </c>
    </row>
    <row r="117" spans="1:9">
      <c r="A117" s="69" t="str">
        <f t="shared" si="4"/>
        <v>2020 Initial Year427</v>
      </c>
      <c r="B117" s="224" t="s">
        <v>946</v>
      </c>
      <c r="C117" s="85">
        <f t="shared" si="6"/>
        <v>0</v>
      </c>
      <c r="D117" s="293" t="str">
        <f t="shared" si="5"/>
        <v>2020 Initial Year</v>
      </c>
      <c r="E117" s="52">
        <v>4</v>
      </c>
      <c r="F117" s="496" t="s">
        <v>927</v>
      </c>
      <c r="G117" s="50" t="s">
        <v>138</v>
      </c>
      <c r="H117" s="296">
        <v>0</v>
      </c>
      <c r="I117" s="297">
        <v>0</v>
      </c>
    </row>
    <row r="118" spans="1:9" ht="13" thickBot="1">
      <c r="A118" s="69" t="str">
        <f t="shared" si="4"/>
        <v>2020 Initial Year428</v>
      </c>
      <c r="B118" s="294" t="s">
        <v>947</v>
      </c>
      <c r="C118" s="669">
        <f t="shared" si="6"/>
        <v>0</v>
      </c>
      <c r="D118" s="295" t="str">
        <f t="shared" si="5"/>
        <v>2020 Initial Year</v>
      </c>
      <c r="E118" s="221">
        <v>4</v>
      </c>
      <c r="F118" s="808" t="s">
        <v>927</v>
      </c>
      <c r="G118" s="60" t="s">
        <v>139</v>
      </c>
      <c r="H118" s="298">
        <v>0</v>
      </c>
      <c r="I118" s="299">
        <v>0</v>
      </c>
    </row>
    <row r="119" spans="1:9">
      <c r="A119" s="3"/>
      <c r="B119" s="167"/>
      <c r="D119" s="162"/>
      <c r="E119" s="44"/>
      <c r="F119" s="162"/>
      <c r="G119" s="45"/>
      <c r="H119" s="45"/>
      <c r="I119" s="45"/>
    </row>
    <row r="120" spans="1:9" ht="31.5" thickBot="1">
      <c r="A120" s="3"/>
      <c r="B120" s="83"/>
      <c r="D120" s="41"/>
      <c r="E120" s="41"/>
      <c r="F120" s="42"/>
      <c r="G120" s="675"/>
      <c r="H120" s="675" t="s">
        <v>33</v>
      </c>
      <c r="I120" s="676" t="s">
        <v>35</v>
      </c>
    </row>
    <row r="121" spans="1:9">
      <c r="A121" s="3"/>
      <c r="B121" s="83"/>
      <c r="D121" s="41"/>
      <c r="E121" s="41"/>
      <c r="F121" s="42"/>
      <c r="G121" s="84" t="str">
        <f>D54&amp;" Grand Total - All Quarters"</f>
        <v>2022 Current Year Grand Total - All Quarters</v>
      </c>
      <c r="H121" s="769">
        <f>SUM(H23:H54)</f>
        <v>0</v>
      </c>
      <c r="I121" s="770">
        <f>SUM(I23:I54)</f>
        <v>0</v>
      </c>
    </row>
    <row r="122" spans="1:9">
      <c r="A122" s="3"/>
      <c r="B122" s="83"/>
      <c r="D122" s="41"/>
      <c r="E122" s="41"/>
      <c r="F122" s="42"/>
      <c r="G122" s="84" t="str">
        <f>D86&amp;" Grand Total - All Quarters"</f>
        <v>2021 Prior Year Grand Total - All Quarters</v>
      </c>
      <c r="H122" s="771">
        <f>SUM(H55:H86)</f>
        <v>0</v>
      </c>
      <c r="I122" s="772">
        <f>SUM(I55:I86)</f>
        <v>0</v>
      </c>
    </row>
    <row r="123" spans="1:9" ht="13" thickBot="1">
      <c r="A123" s="3"/>
      <c r="G123" s="84" t="str">
        <f>D118&amp;" Grand Total - All Quarters"</f>
        <v>2020 Initial Year Grand Total - All Quarters</v>
      </c>
      <c r="H123" s="773">
        <f>SUM(H87:H118)</f>
        <v>0</v>
      </c>
      <c r="I123" s="774">
        <f>SUM(I87:I118)</f>
        <v>0</v>
      </c>
    </row>
    <row r="124" spans="1:9">
      <c r="A124" s="3"/>
    </row>
    <row r="125" spans="1:9">
      <c r="A125" s="3"/>
    </row>
    <row r="126" spans="1:9">
      <c r="A126" s="3"/>
    </row>
    <row r="127" spans="1:9">
      <c r="A127" s="3"/>
    </row>
    <row r="128" spans="1:9">
      <c r="A128" s="3"/>
    </row>
    <row r="129" spans="1:2">
      <c r="A129" s="3"/>
    </row>
    <row r="130" spans="1:2">
      <c r="A130" s="3"/>
    </row>
    <row r="132" spans="1:2" ht="13.5" customHeight="1"/>
    <row r="135" spans="1:2">
      <c r="B135" s="83"/>
    </row>
    <row r="136" spans="1:2">
      <c r="B136" s="83"/>
    </row>
    <row r="137" spans="1:2">
      <c r="B137" s="83"/>
    </row>
    <row r="138" spans="1:2">
      <c r="B138" s="83"/>
    </row>
  </sheetData>
  <sheetProtection algorithmName="SHA-512" hashValue="imTDJJoDOQaY7mRhvZFyypKWqU+hztrY/9oQYEPXdKTcFC8vsVTpxV/brdp8jsChP7bRlhnzVJN0lH5DH8E6ag==" saltValue="zLjMeCgTn1wXiKFLQxOLFg==" spinCount="100000" sheet="1" formatColumns="0"/>
  <mergeCells count="5">
    <mergeCell ref="B21:I21"/>
    <mergeCell ref="B3:I3"/>
    <mergeCell ref="E6:I8"/>
    <mergeCell ref="C15:I16"/>
    <mergeCell ref="C10:I11"/>
  </mergeCells>
  <phoneticPr fontId="0" type="noConversion"/>
  <pageMargins left="0.75" right="0.75" top="1" bottom="1" header="0.5" footer="0.5"/>
  <pageSetup scale="3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25"/>
  <sheetViews>
    <sheetView view="pageBreakPreview" zoomScale="70" zoomScaleNormal="85" zoomScaleSheetLayoutView="70" workbookViewId="0"/>
  </sheetViews>
  <sheetFormatPr defaultColWidth="9.1796875" defaultRowHeight="10"/>
  <cols>
    <col min="1" max="1" width="7.1796875" style="233" customWidth="1"/>
    <col min="2" max="2" width="11.54296875" style="231" customWidth="1"/>
    <col min="3" max="3" width="14.81640625" style="232" customWidth="1"/>
    <col min="4" max="4" width="6.81640625" style="232" customWidth="1"/>
    <col min="5" max="5" width="10.453125" style="232" customWidth="1"/>
    <col min="6" max="6" width="12.54296875" style="231" customWidth="1"/>
    <col min="7" max="7" width="14.453125" style="169" customWidth="1"/>
    <col min="8" max="9" width="7.1796875" style="231" customWidth="1"/>
    <col min="10" max="10" width="31.453125" style="169" customWidth="1"/>
    <col min="11" max="12" width="18.81640625" style="169" customWidth="1"/>
    <col min="13" max="13" width="14.1796875" style="169" customWidth="1"/>
    <col min="14" max="14" width="14.1796875" style="234" customWidth="1"/>
    <col min="15" max="16" width="18.81640625" style="169" customWidth="1"/>
    <col min="17" max="17" width="18.81640625" style="435" customWidth="1"/>
    <col min="18" max="19" width="18.81640625" style="169" customWidth="1"/>
    <col min="20" max="20" width="15.1796875" style="169" bestFit="1" customWidth="1"/>
    <col min="21" max="21" width="11.453125" style="169" bestFit="1" customWidth="1"/>
    <col min="22" max="22" width="11.81640625" style="169" bestFit="1" customWidth="1"/>
    <col min="23" max="16384" width="9.1796875" style="169"/>
  </cols>
  <sheetData>
    <row r="1" spans="1:22" ht="13">
      <c r="A1" s="228" t="s">
        <v>407</v>
      </c>
      <c r="Q1" s="488"/>
    </row>
    <row r="2" spans="1:22" s="689" customFormat="1" ht="23.25" customHeight="1">
      <c r="A2" s="686" t="s">
        <v>185</v>
      </c>
      <c r="B2" s="687"/>
      <c r="C2" s="687"/>
      <c r="D2" s="687"/>
      <c r="E2" s="688">
        <v>44469</v>
      </c>
      <c r="F2" s="530"/>
      <c r="G2" s="686" t="s">
        <v>135</v>
      </c>
      <c r="H2" s="687"/>
      <c r="I2" s="687"/>
      <c r="J2" s="863"/>
      <c r="L2" s="690"/>
      <c r="M2" s="690"/>
      <c r="N2" s="691"/>
      <c r="O2" s="690"/>
      <c r="P2" s="690"/>
      <c r="Q2" s="692"/>
      <c r="R2" s="690"/>
    </row>
    <row r="3" spans="1:22" s="172" customFormat="1" ht="9" customHeight="1" thickBot="1">
      <c r="A3" s="233"/>
      <c r="B3" s="231"/>
      <c r="C3" s="231"/>
      <c r="D3" s="231"/>
      <c r="E3" s="231"/>
      <c r="F3" s="231"/>
      <c r="G3" s="169"/>
      <c r="H3" s="231"/>
      <c r="I3" s="231"/>
      <c r="J3" s="169"/>
      <c r="K3" s="169"/>
      <c r="L3" s="169"/>
      <c r="M3" s="169"/>
      <c r="N3" s="234"/>
      <c r="O3" s="169"/>
      <c r="P3" s="169"/>
      <c r="Q3" s="488"/>
      <c r="R3" s="169"/>
    </row>
    <row r="4" spans="1:22" s="172" customFormat="1" ht="18.5" thickBot="1">
      <c r="A4" s="1169" t="s">
        <v>100</v>
      </c>
      <c r="B4" s="1170"/>
      <c r="C4" s="1170"/>
      <c r="D4" s="1170"/>
      <c r="E4" s="1170"/>
      <c r="F4" s="1170"/>
      <c r="G4" s="1170"/>
      <c r="H4" s="1170"/>
      <c r="I4" s="1170"/>
      <c r="J4" s="1170"/>
      <c r="K4" s="1170"/>
      <c r="L4" s="1170"/>
      <c r="M4" s="1170"/>
      <c r="N4" s="1170"/>
      <c r="O4" s="1170"/>
      <c r="P4" s="1170"/>
      <c r="Q4" s="1170"/>
      <c r="R4" s="1171"/>
    </row>
    <row r="5" spans="1:22" s="236" customFormat="1" ht="20.5" thickBot="1">
      <c r="A5" s="81" t="s">
        <v>209</v>
      </c>
      <c r="B5" s="865" t="s">
        <v>239</v>
      </c>
      <c r="C5" s="865" t="s">
        <v>232</v>
      </c>
      <c r="D5" s="865" t="s">
        <v>234</v>
      </c>
      <c r="E5" s="865" t="s">
        <v>62</v>
      </c>
      <c r="F5" s="865" t="s">
        <v>275</v>
      </c>
      <c r="G5" s="865" t="s">
        <v>276</v>
      </c>
      <c r="H5" s="865" t="s">
        <v>233</v>
      </c>
      <c r="I5" s="865" t="s">
        <v>210</v>
      </c>
      <c r="J5" s="865" t="s">
        <v>260</v>
      </c>
      <c r="K5" s="865" t="s">
        <v>240</v>
      </c>
      <c r="L5" s="865" t="s">
        <v>243</v>
      </c>
      <c r="M5" s="865" t="s">
        <v>241</v>
      </c>
      <c r="N5" s="866" t="s">
        <v>242</v>
      </c>
      <c r="O5" s="865" t="s">
        <v>245</v>
      </c>
      <c r="P5" s="865" t="s">
        <v>246</v>
      </c>
      <c r="Q5" s="865" t="s">
        <v>549</v>
      </c>
      <c r="R5" s="867" t="s">
        <v>48</v>
      </c>
    </row>
    <row r="6" spans="1:22" s="172" customFormat="1">
      <c r="A6" s="33" t="str">
        <f>E6</f>
        <v>01</v>
      </c>
      <c r="B6" s="878">
        <f>J2</f>
        <v>0</v>
      </c>
      <c r="C6" s="878" t="str">
        <f>'Member Months'!C18</f>
        <v>2022 Current Year</v>
      </c>
      <c r="D6" s="879">
        <v>1</v>
      </c>
      <c r="E6" s="879" t="s">
        <v>211</v>
      </c>
      <c r="F6" s="880" t="s">
        <v>738</v>
      </c>
      <c r="G6" s="881" t="s">
        <v>212</v>
      </c>
      <c r="H6" s="879" t="s">
        <v>213</v>
      </c>
      <c r="I6" s="882" t="s">
        <v>211</v>
      </c>
      <c r="J6" s="881" t="s">
        <v>261</v>
      </c>
      <c r="K6" s="883">
        <v>0</v>
      </c>
      <c r="L6" s="884">
        <v>0</v>
      </c>
      <c r="M6" s="885">
        <v>0</v>
      </c>
      <c r="N6" s="885">
        <v>0</v>
      </c>
      <c r="O6" s="883">
        <v>0</v>
      </c>
      <c r="P6" s="885">
        <v>0</v>
      </c>
      <c r="Q6" s="883">
        <v>0</v>
      </c>
      <c r="R6" s="15">
        <f>SUMIFS('Member Months'!$L:$L,'Member Months'!$A:$A,$A6,'Member Months'!$C:$C,$C6, 'Member Months'!$D:$D,$D6)</f>
        <v>0</v>
      </c>
    </row>
    <row r="7" spans="1:22" s="172" customFormat="1">
      <c r="A7" s="38" t="str">
        <f t="shared" ref="A7:A78" si="0">E7</f>
        <v>01</v>
      </c>
      <c r="B7" s="39">
        <f>$B$6</f>
        <v>0</v>
      </c>
      <c r="C7" s="39" t="s">
        <v>912</v>
      </c>
      <c r="D7" s="40">
        <v>1</v>
      </c>
      <c r="E7" s="40" t="s">
        <v>211</v>
      </c>
      <c r="F7" s="40" t="s">
        <v>738</v>
      </c>
      <c r="G7" s="698" t="s">
        <v>212</v>
      </c>
      <c r="H7" s="40" t="s">
        <v>213</v>
      </c>
      <c r="I7" s="629" t="s">
        <v>214</v>
      </c>
      <c r="J7" s="698" t="s">
        <v>676</v>
      </c>
      <c r="K7" s="109">
        <v>0</v>
      </c>
      <c r="L7" s="110">
        <v>0</v>
      </c>
      <c r="M7" s="111">
        <v>0</v>
      </c>
      <c r="N7" s="111">
        <v>0</v>
      </c>
      <c r="O7" s="109">
        <v>0</v>
      </c>
      <c r="P7" s="111">
        <v>0</v>
      </c>
      <c r="Q7" s="109">
        <v>0</v>
      </c>
      <c r="R7" s="16">
        <f>SUMIFS('Member Months'!$L:$L,'Member Months'!$A:$A,$A7,'Member Months'!$C:$C,$C7, 'Member Months'!$D:$D,$D7)</f>
        <v>0</v>
      </c>
      <c r="S7" s="237"/>
      <c r="U7" s="237"/>
      <c r="V7" s="237"/>
    </row>
    <row r="8" spans="1:22" s="172" customFormat="1">
      <c r="A8" s="38" t="str">
        <f t="shared" si="0"/>
        <v>01</v>
      </c>
      <c r="B8" s="39">
        <f t="shared" ref="B8:B79" si="1">$B$6</f>
        <v>0</v>
      </c>
      <c r="C8" s="39" t="s">
        <v>912</v>
      </c>
      <c r="D8" s="40">
        <v>1</v>
      </c>
      <c r="E8" s="40" t="s">
        <v>211</v>
      </c>
      <c r="F8" s="40" t="s">
        <v>738</v>
      </c>
      <c r="G8" s="698" t="s">
        <v>212</v>
      </c>
      <c r="H8" s="40" t="s">
        <v>213</v>
      </c>
      <c r="I8" s="629" t="s">
        <v>215</v>
      </c>
      <c r="J8" s="698" t="s">
        <v>216</v>
      </c>
      <c r="K8" s="109">
        <v>0</v>
      </c>
      <c r="L8" s="110">
        <v>0</v>
      </c>
      <c r="M8" s="111">
        <v>0</v>
      </c>
      <c r="N8" s="111">
        <v>0</v>
      </c>
      <c r="O8" s="109">
        <v>0</v>
      </c>
      <c r="P8" s="111">
        <v>0</v>
      </c>
      <c r="Q8" s="109">
        <v>0</v>
      </c>
      <c r="R8" s="16">
        <f>SUMIFS('Member Months'!$L:$L,'Member Months'!$A:$A,$A8,'Member Months'!$C:$C,$C8, 'Member Months'!$D:$D,$D8)</f>
        <v>0</v>
      </c>
      <c r="S8" s="237"/>
      <c r="U8" s="237"/>
      <c r="V8" s="237"/>
    </row>
    <row r="9" spans="1:22" s="172" customFormat="1">
      <c r="A9" s="38" t="str">
        <f t="shared" si="0"/>
        <v>01</v>
      </c>
      <c r="B9" s="39">
        <f t="shared" si="1"/>
        <v>0</v>
      </c>
      <c r="C9" s="39" t="s">
        <v>912</v>
      </c>
      <c r="D9" s="40">
        <v>1</v>
      </c>
      <c r="E9" s="40" t="s">
        <v>211</v>
      </c>
      <c r="F9" s="40" t="s">
        <v>738</v>
      </c>
      <c r="G9" s="698" t="s">
        <v>212</v>
      </c>
      <c r="H9" s="40" t="s">
        <v>213</v>
      </c>
      <c r="I9" s="629" t="s">
        <v>217</v>
      </c>
      <c r="J9" s="698" t="s">
        <v>262</v>
      </c>
      <c r="K9" s="109">
        <v>0</v>
      </c>
      <c r="L9" s="110">
        <v>0</v>
      </c>
      <c r="M9" s="111">
        <v>0</v>
      </c>
      <c r="N9" s="111">
        <v>0</v>
      </c>
      <c r="O9" s="109">
        <v>0</v>
      </c>
      <c r="P9" s="111">
        <v>0</v>
      </c>
      <c r="Q9" s="109">
        <v>0</v>
      </c>
      <c r="R9" s="16">
        <f>SUMIFS('Member Months'!$L:$L,'Member Months'!$A:$A,$A9,'Member Months'!$C:$C,$C9, 'Member Months'!$D:$D,$D9)</f>
        <v>0</v>
      </c>
      <c r="S9" s="237"/>
      <c r="U9" s="237"/>
      <c r="V9" s="237"/>
    </row>
    <row r="10" spans="1:22" s="172" customFormat="1">
      <c r="A10" s="38" t="str">
        <f t="shared" si="0"/>
        <v>01</v>
      </c>
      <c r="B10" s="39">
        <f t="shared" si="1"/>
        <v>0</v>
      </c>
      <c r="C10" s="39" t="s">
        <v>912</v>
      </c>
      <c r="D10" s="40">
        <v>1</v>
      </c>
      <c r="E10" s="40" t="s">
        <v>211</v>
      </c>
      <c r="F10" s="40" t="s">
        <v>738</v>
      </c>
      <c r="G10" s="698" t="s">
        <v>212</v>
      </c>
      <c r="H10" s="40" t="s">
        <v>213</v>
      </c>
      <c r="I10" s="629" t="s">
        <v>218</v>
      </c>
      <c r="J10" s="698" t="s">
        <v>677</v>
      </c>
      <c r="K10" s="109">
        <v>0</v>
      </c>
      <c r="L10" s="110">
        <v>0</v>
      </c>
      <c r="M10" s="111">
        <v>0</v>
      </c>
      <c r="N10" s="111">
        <v>0</v>
      </c>
      <c r="O10" s="109">
        <v>0</v>
      </c>
      <c r="P10" s="111">
        <v>0</v>
      </c>
      <c r="Q10" s="109">
        <v>0</v>
      </c>
      <c r="R10" s="16">
        <f>SUMIFS('Member Months'!$L:$L,'Member Months'!$A:$A,$A10,'Member Months'!$C:$C,$C10, 'Member Months'!$D:$D,$D10)</f>
        <v>0</v>
      </c>
      <c r="S10" s="237"/>
      <c r="U10" s="237"/>
      <c r="V10" s="237"/>
    </row>
    <row r="11" spans="1:22" s="172" customFormat="1">
      <c r="A11" s="38" t="str">
        <f t="shared" si="0"/>
        <v>01</v>
      </c>
      <c r="B11" s="39">
        <f t="shared" si="1"/>
        <v>0</v>
      </c>
      <c r="C11" s="39" t="s">
        <v>912</v>
      </c>
      <c r="D11" s="40">
        <v>1</v>
      </c>
      <c r="E11" s="40" t="s">
        <v>211</v>
      </c>
      <c r="F11" s="40" t="s">
        <v>738</v>
      </c>
      <c r="G11" s="698" t="s">
        <v>212</v>
      </c>
      <c r="H11" s="40" t="s">
        <v>213</v>
      </c>
      <c r="I11" s="629" t="s">
        <v>219</v>
      </c>
      <c r="J11" s="698" t="s">
        <v>263</v>
      </c>
      <c r="K11" s="109">
        <v>0</v>
      </c>
      <c r="L11" s="110">
        <v>0</v>
      </c>
      <c r="M11" s="111">
        <v>0</v>
      </c>
      <c r="N11" s="111">
        <v>0</v>
      </c>
      <c r="O11" s="109">
        <v>0</v>
      </c>
      <c r="P11" s="111">
        <v>0</v>
      </c>
      <c r="Q11" s="109">
        <v>0</v>
      </c>
      <c r="R11" s="16">
        <f>SUMIFS('Member Months'!$L:$L,'Member Months'!$A:$A,$A11,'Member Months'!$C:$C,$C11, 'Member Months'!$D:$D,$D11)</f>
        <v>0</v>
      </c>
      <c r="S11" s="237"/>
      <c r="U11" s="237"/>
      <c r="V11" s="237"/>
    </row>
    <row r="12" spans="1:22" s="172" customFormat="1">
      <c r="A12" s="38" t="str">
        <f t="shared" si="0"/>
        <v>01</v>
      </c>
      <c r="B12" s="39">
        <f t="shared" si="1"/>
        <v>0</v>
      </c>
      <c r="C12" s="39" t="s">
        <v>912</v>
      </c>
      <c r="D12" s="40">
        <v>1</v>
      </c>
      <c r="E12" s="40" t="s">
        <v>211</v>
      </c>
      <c r="F12" s="40" t="s">
        <v>738</v>
      </c>
      <c r="G12" s="698" t="s">
        <v>212</v>
      </c>
      <c r="H12" s="40" t="s">
        <v>213</v>
      </c>
      <c r="I12" s="629" t="s">
        <v>220</v>
      </c>
      <c r="J12" s="698" t="s">
        <v>675</v>
      </c>
      <c r="K12" s="109">
        <v>0</v>
      </c>
      <c r="L12" s="110">
        <v>0</v>
      </c>
      <c r="M12" s="111">
        <v>0</v>
      </c>
      <c r="N12" s="111">
        <v>0</v>
      </c>
      <c r="O12" s="109">
        <v>0</v>
      </c>
      <c r="P12" s="111">
        <v>0</v>
      </c>
      <c r="Q12" s="109">
        <v>0</v>
      </c>
      <c r="R12" s="16">
        <f>SUMIFS('Member Months'!$L:$L,'Member Months'!$A:$A,$A12,'Member Months'!$C:$C,$C12, 'Member Months'!$D:$D,$D12)</f>
        <v>0</v>
      </c>
      <c r="S12" s="237"/>
      <c r="U12" s="237"/>
      <c r="V12" s="237"/>
    </row>
    <row r="13" spans="1:22" s="172" customFormat="1">
      <c r="A13" s="38" t="str">
        <f t="shared" si="0"/>
        <v>01</v>
      </c>
      <c r="B13" s="39">
        <f t="shared" si="1"/>
        <v>0</v>
      </c>
      <c r="C13" s="39" t="s">
        <v>912</v>
      </c>
      <c r="D13" s="40">
        <v>1</v>
      </c>
      <c r="E13" s="40" t="s">
        <v>211</v>
      </c>
      <c r="F13" s="40" t="s">
        <v>738</v>
      </c>
      <c r="G13" s="698" t="s">
        <v>212</v>
      </c>
      <c r="H13" s="40" t="s">
        <v>213</v>
      </c>
      <c r="I13" s="629" t="s">
        <v>221</v>
      </c>
      <c r="J13" s="698" t="s">
        <v>264</v>
      </c>
      <c r="K13" s="109">
        <v>0</v>
      </c>
      <c r="L13" s="110">
        <v>0</v>
      </c>
      <c r="M13" s="111">
        <v>0</v>
      </c>
      <c r="N13" s="111">
        <v>0</v>
      </c>
      <c r="O13" s="109">
        <v>0</v>
      </c>
      <c r="P13" s="111">
        <v>0</v>
      </c>
      <c r="Q13" s="109">
        <v>0</v>
      </c>
      <c r="R13" s="16">
        <f>SUMIFS('Member Months'!$L:$L,'Member Months'!$A:$A,$A13,'Member Months'!$C:$C,$C13, 'Member Months'!$D:$D,$D13)</f>
        <v>0</v>
      </c>
      <c r="S13" s="237"/>
      <c r="U13" s="237"/>
      <c r="V13" s="237"/>
    </row>
    <row r="14" spans="1:22" s="172" customFormat="1">
      <c r="A14" s="38" t="str">
        <f t="shared" si="0"/>
        <v>01</v>
      </c>
      <c r="B14" s="39">
        <f t="shared" si="1"/>
        <v>0</v>
      </c>
      <c r="C14" s="39" t="s">
        <v>912</v>
      </c>
      <c r="D14" s="40">
        <v>1</v>
      </c>
      <c r="E14" s="40" t="s">
        <v>211</v>
      </c>
      <c r="F14" s="40" t="s">
        <v>738</v>
      </c>
      <c r="G14" s="698" t="s">
        <v>212</v>
      </c>
      <c r="H14" s="40" t="s">
        <v>213</v>
      </c>
      <c r="I14" s="630" t="s">
        <v>222</v>
      </c>
      <c r="J14" s="698" t="s">
        <v>206</v>
      </c>
      <c r="K14" s="109">
        <v>0</v>
      </c>
      <c r="L14" s="110">
        <v>0</v>
      </c>
      <c r="M14" s="111">
        <v>0</v>
      </c>
      <c r="N14" s="111">
        <v>0</v>
      </c>
      <c r="O14" s="109">
        <v>0</v>
      </c>
      <c r="P14" s="111">
        <v>0</v>
      </c>
      <c r="Q14" s="109">
        <v>0</v>
      </c>
      <c r="R14" s="16">
        <f>SUMIFS('Member Months'!$L:$L,'Member Months'!$A:$A,$A14,'Member Months'!$C:$C,$C14, 'Member Months'!$D:$D,$D14)</f>
        <v>0</v>
      </c>
      <c r="S14" s="237"/>
      <c r="U14" s="237"/>
      <c r="V14" s="237"/>
    </row>
    <row r="15" spans="1:22" s="172" customFormat="1">
      <c r="A15" s="38" t="str">
        <f t="shared" si="0"/>
        <v>01</v>
      </c>
      <c r="B15" s="39">
        <f t="shared" si="1"/>
        <v>0</v>
      </c>
      <c r="C15" s="39" t="s">
        <v>912</v>
      </c>
      <c r="D15" s="40">
        <v>1</v>
      </c>
      <c r="E15" s="40" t="s">
        <v>211</v>
      </c>
      <c r="F15" s="40" t="s">
        <v>738</v>
      </c>
      <c r="G15" s="698" t="s">
        <v>212</v>
      </c>
      <c r="H15" s="40" t="s">
        <v>213</v>
      </c>
      <c r="I15" s="630" t="s">
        <v>223</v>
      </c>
      <c r="J15" s="698" t="s">
        <v>181</v>
      </c>
      <c r="K15" s="109">
        <v>0</v>
      </c>
      <c r="L15" s="110">
        <v>0</v>
      </c>
      <c r="M15" s="111">
        <v>0</v>
      </c>
      <c r="N15" s="111">
        <v>0</v>
      </c>
      <c r="O15" s="109">
        <v>0</v>
      </c>
      <c r="P15" s="111">
        <v>0</v>
      </c>
      <c r="Q15" s="109">
        <v>0</v>
      </c>
      <c r="R15" s="16">
        <f>SUMIFS('Member Months'!$L:$L,'Member Months'!$A:$A,$A15,'Member Months'!$C:$C,$C15, 'Member Months'!$D:$D,$D15)</f>
        <v>0</v>
      </c>
      <c r="S15" s="237"/>
      <c r="U15" s="237"/>
      <c r="V15" s="237"/>
    </row>
    <row r="16" spans="1:22" s="172" customFormat="1">
      <c r="A16" s="38" t="str">
        <f t="shared" si="0"/>
        <v>01</v>
      </c>
      <c r="B16" s="39">
        <f t="shared" si="1"/>
        <v>0</v>
      </c>
      <c r="C16" s="39" t="s">
        <v>912</v>
      </c>
      <c r="D16" s="40">
        <v>1</v>
      </c>
      <c r="E16" s="40" t="s">
        <v>211</v>
      </c>
      <c r="F16" s="40" t="s">
        <v>738</v>
      </c>
      <c r="G16" s="698" t="s">
        <v>212</v>
      </c>
      <c r="H16" s="40" t="s">
        <v>213</v>
      </c>
      <c r="I16" s="630" t="s">
        <v>150</v>
      </c>
      <c r="J16" s="698" t="s">
        <v>204</v>
      </c>
      <c r="K16" s="109">
        <v>0</v>
      </c>
      <c r="L16" s="110">
        <v>0</v>
      </c>
      <c r="M16" s="111">
        <v>0</v>
      </c>
      <c r="N16" s="111">
        <v>0</v>
      </c>
      <c r="O16" s="109">
        <v>0</v>
      </c>
      <c r="P16" s="111">
        <v>0</v>
      </c>
      <c r="Q16" s="109">
        <v>0</v>
      </c>
      <c r="R16" s="16">
        <f>SUMIFS('Member Months'!$L:$L,'Member Months'!$A:$A,$A16,'Member Months'!$C:$C,$C16, 'Member Months'!$D:$D,$D16)</f>
        <v>0</v>
      </c>
      <c r="S16" s="237"/>
      <c r="U16" s="237"/>
      <c r="V16" s="237"/>
    </row>
    <row r="17" spans="1:22" s="172" customFormat="1">
      <c r="A17" s="38" t="str">
        <f t="shared" si="0"/>
        <v>01</v>
      </c>
      <c r="B17" s="39">
        <f t="shared" si="1"/>
        <v>0</v>
      </c>
      <c r="C17" s="39" t="s">
        <v>912</v>
      </c>
      <c r="D17" s="40">
        <v>1</v>
      </c>
      <c r="E17" s="40" t="s">
        <v>211</v>
      </c>
      <c r="F17" s="40" t="s">
        <v>738</v>
      </c>
      <c r="G17" s="698" t="s">
        <v>212</v>
      </c>
      <c r="H17" s="40" t="s">
        <v>213</v>
      </c>
      <c r="I17" s="630" t="s">
        <v>151</v>
      </c>
      <c r="J17" s="698" t="s">
        <v>205</v>
      </c>
      <c r="K17" s="109">
        <v>0</v>
      </c>
      <c r="L17" s="110">
        <v>0</v>
      </c>
      <c r="M17" s="111">
        <v>0</v>
      </c>
      <c r="N17" s="111">
        <v>0</v>
      </c>
      <c r="O17" s="109">
        <v>0</v>
      </c>
      <c r="P17" s="111">
        <v>0</v>
      </c>
      <c r="Q17" s="109">
        <v>0</v>
      </c>
      <c r="R17" s="16">
        <f>SUMIFS('Member Months'!$L:$L,'Member Months'!$A:$A,$A17,'Member Months'!$C:$C,$C17, 'Member Months'!$D:$D,$D17)</f>
        <v>0</v>
      </c>
      <c r="S17" s="237"/>
      <c r="U17" s="237"/>
      <c r="V17" s="237"/>
    </row>
    <row r="18" spans="1:22" s="172" customFormat="1">
      <c r="A18" s="38" t="str">
        <f t="shared" si="0"/>
        <v>01</v>
      </c>
      <c r="B18" s="39">
        <f t="shared" si="1"/>
        <v>0</v>
      </c>
      <c r="C18" s="39" t="s">
        <v>912</v>
      </c>
      <c r="D18" s="40">
        <v>1</v>
      </c>
      <c r="E18" s="40" t="s">
        <v>211</v>
      </c>
      <c r="F18" s="40" t="s">
        <v>738</v>
      </c>
      <c r="G18" s="698" t="s">
        <v>212</v>
      </c>
      <c r="H18" s="40" t="s">
        <v>213</v>
      </c>
      <c r="I18" s="630" t="s">
        <v>152</v>
      </c>
      <c r="J18" s="698" t="s">
        <v>182</v>
      </c>
      <c r="K18" s="109">
        <v>0</v>
      </c>
      <c r="L18" s="110">
        <v>0</v>
      </c>
      <c r="M18" s="111">
        <v>0</v>
      </c>
      <c r="N18" s="111">
        <v>0</v>
      </c>
      <c r="O18" s="109">
        <v>0</v>
      </c>
      <c r="P18" s="111">
        <v>0</v>
      </c>
      <c r="Q18" s="109">
        <v>0</v>
      </c>
      <c r="R18" s="16">
        <f>SUMIFS('Member Months'!$L:$L,'Member Months'!$A:$A,$A18,'Member Months'!$C:$C,$C18, 'Member Months'!$D:$D,$D18)</f>
        <v>0</v>
      </c>
      <c r="S18" s="237"/>
      <c r="U18" s="237"/>
      <c r="V18" s="237"/>
    </row>
    <row r="19" spans="1:22" s="172" customFormat="1">
      <c r="A19" s="38" t="str">
        <f t="shared" si="0"/>
        <v>01</v>
      </c>
      <c r="B19" s="39">
        <f t="shared" si="1"/>
        <v>0</v>
      </c>
      <c r="C19" s="39" t="s">
        <v>912</v>
      </c>
      <c r="D19" s="40">
        <v>1</v>
      </c>
      <c r="E19" s="40" t="s">
        <v>211</v>
      </c>
      <c r="F19" s="40" t="s">
        <v>738</v>
      </c>
      <c r="G19" s="698" t="s">
        <v>212</v>
      </c>
      <c r="H19" s="40" t="s">
        <v>213</v>
      </c>
      <c r="I19" s="630" t="s">
        <v>70</v>
      </c>
      <c r="J19" s="698" t="s">
        <v>265</v>
      </c>
      <c r="K19" s="303">
        <v>0</v>
      </c>
      <c r="L19" s="304">
        <v>0</v>
      </c>
      <c r="M19" s="305">
        <v>0</v>
      </c>
      <c r="N19" s="305">
        <v>0</v>
      </c>
      <c r="O19" s="303">
        <v>0</v>
      </c>
      <c r="P19" s="305">
        <v>0</v>
      </c>
      <c r="Q19" s="303">
        <v>0</v>
      </c>
      <c r="R19" s="16">
        <f>SUMIFS('Member Months'!$L:$L,'Member Months'!$A:$A,$A19,'Member Months'!$C:$C,$C19, 'Member Months'!$D:$D,$D19)</f>
        <v>0</v>
      </c>
      <c r="S19" s="237"/>
      <c r="U19" s="237"/>
      <c r="V19" s="237"/>
    </row>
    <row r="20" spans="1:22" s="302" customFormat="1">
      <c r="A20" s="38" t="str">
        <f t="shared" si="0"/>
        <v>01</v>
      </c>
      <c r="B20" s="39">
        <f t="shared" si="1"/>
        <v>0</v>
      </c>
      <c r="C20" s="39" t="s">
        <v>912</v>
      </c>
      <c r="D20" s="40">
        <v>1</v>
      </c>
      <c r="E20" s="40" t="s">
        <v>211</v>
      </c>
      <c r="F20" s="40" t="s">
        <v>738</v>
      </c>
      <c r="G20" s="698" t="s">
        <v>212</v>
      </c>
      <c r="H20" s="40" t="s">
        <v>213</v>
      </c>
      <c r="I20" s="630" t="s">
        <v>71</v>
      </c>
      <c r="J20" s="698" t="s">
        <v>266</v>
      </c>
      <c r="K20" s="303">
        <v>0</v>
      </c>
      <c r="L20" s="304">
        <v>0</v>
      </c>
      <c r="M20" s="305">
        <v>0</v>
      </c>
      <c r="N20" s="305">
        <v>0</v>
      </c>
      <c r="O20" s="303">
        <v>0</v>
      </c>
      <c r="P20" s="305">
        <v>0</v>
      </c>
      <c r="Q20" s="303">
        <v>0</v>
      </c>
      <c r="R20" s="16">
        <f>SUMIFS('Member Months'!$L:$L,'Member Months'!$A:$A,$A20,'Member Months'!$C:$C,$C20, 'Member Months'!$D:$D,$D20)</f>
        <v>0</v>
      </c>
      <c r="S20" s="237"/>
      <c r="U20" s="237"/>
      <c r="V20" s="237"/>
    </row>
    <row r="21" spans="1:22" s="302" customFormat="1">
      <c r="A21" s="38" t="str">
        <f t="shared" ref="A21:A22" si="2">E21</f>
        <v>01</v>
      </c>
      <c r="B21" s="39">
        <f t="shared" si="1"/>
        <v>0</v>
      </c>
      <c r="C21" s="39" t="s">
        <v>912</v>
      </c>
      <c r="D21" s="40">
        <v>1</v>
      </c>
      <c r="E21" s="40" t="s">
        <v>211</v>
      </c>
      <c r="F21" s="40" t="s">
        <v>738</v>
      </c>
      <c r="G21" s="698" t="s">
        <v>212</v>
      </c>
      <c r="H21" s="40" t="s">
        <v>213</v>
      </c>
      <c r="I21" s="630" t="s">
        <v>72</v>
      </c>
      <c r="J21" s="698" t="s">
        <v>527</v>
      </c>
      <c r="K21" s="303">
        <v>0</v>
      </c>
      <c r="L21" s="304">
        <v>0</v>
      </c>
      <c r="M21" s="305">
        <v>0</v>
      </c>
      <c r="N21" s="305">
        <v>0</v>
      </c>
      <c r="O21" s="303">
        <v>0</v>
      </c>
      <c r="P21" s="305">
        <v>0</v>
      </c>
      <c r="Q21" s="303">
        <v>0</v>
      </c>
      <c r="R21" s="16">
        <f>SUMIFS('Member Months'!$L:$L,'Member Months'!$A:$A,$A21,'Member Months'!$C:$C,$C21, 'Member Months'!$D:$D,$D21)</f>
        <v>0</v>
      </c>
      <c r="S21" s="237"/>
      <c r="U21" s="237"/>
      <c r="V21" s="237"/>
    </row>
    <row r="22" spans="1:22" s="302" customFormat="1">
      <c r="A22" s="38" t="str">
        <f t="shared" si="2"/>
        <v>01</v>
      </c>
      <c r="B22" s="39">
        <f t="shared" si="1"/>
        <v>0</v>
      </c>
      <c r="C22" s="39" t="s">
        <v>912</v>
      </c>
      <c r="D22" s="40">
        <v>1</v>
      </c>
      <c r="E22" s="40" t="s">
        <v>211</v>
      </c>
      <c r="F22" s="40" t="s">
        <v>738</v>
      </c>
      <c r="G22" s="698" t="s">
        <v>212</v>
      </c>
      <c r="H22" s="40" t="s">
        <v>213</v>
      </c>
      <c r="I22" s="630" t="s">
        <v>73</v>
      </c>
      <c r="J22" s="698" t="s">
        <v>528</v>
      </c>
      <c r="K22" s="303">
        <v>0</v>
      </c>
      <c r="L22" s="304">
        <v>0</v>
      </c>
      <c r="M22" s="305">
        <v>0</v>
      </c>
      <c r="N22" s="305">
        <v>0</v>
      </c>
      <c r="O22" s="303">
        <v>0</v>
      </c>
      <c r="P22" s="305">
        <v>0</v>
      </c>
      <c r="Q22" s="303">
        <v>0</v>
      </c>
      <c r="R22" s="16">
        <f>SUMIFS('Member Months'!$L:$L,'Member Months'!$A:$A,$A22,'Member Months'!$C:$C,$C22, 'Member Months'!$D:$D,$D22)</f>
        <v>0</v>
      </c>
      <c r="S22" s="237"/>
      <c r="U22" s="237"/>
      <c r="V22" s="237"/>
    </row>
    <row r="23" spans="1:22" s="302" customFormat="1">
      <c r="A23" s="38" t="str">
        <f t="shared" ref="A23" si="3">E23</f>
        <v>01</v>
      </c>
      <c r="B23" s="39">
        <f t="shared" si="1"/>
        <v>0</v>
      </c>
      <c r="C23" s="39" t="s">
        <v>912</v>
      </c>
      <c r="D23" s="40">
        <v>1</v>
      </c>
      <c r="E23" s="40" t="s">
        <v>211</v>
      </c>
      <c r="F23" s="40" t="s">
        <v>738</v>
      </c>
      <c r="G23" s="698" t="s">
        <v>212</v>
      </c>
      <c r="H23" s="40" t="s">
        <v>213</v>
      </c>
      <c r="I23" s="630" t="s">
        <v>409</v>
      </c>
      <c r="J23" s="698" t="s">
        <v>803</v>
      </c>
      <c r="K23" s="303">
        <v>0</v>
      </c>
      <c r="L23" s="304">
        <v>0</v>
      </c>
      <c r="M23" s="305">
        <v>0</v>
      </c>
      <c r="N23" s="305">
        <v>0</v>
      </c>
      <c r="O23" s="303">
        <v>0</v>
      </c>
      <c r="P23" s="305">
        <v>0</v>
      </c>
      <c r="Q23" s="303">
        <v>0</v>
      </c>
      <c r="R23" s="16">
        <f>SUMIFS('Member Months'!$L:$L,'Member Months'!$A:$A,$A23,'Member Months'!$C:$C,$C23, 'Member Months'!$D:$D,$D23)</f>
        <v>0</v>
      </c>
      <c r="S23" s="237"/>
      <c r="U23" s="237"/>
      <c r="V23" s="237"/>
    </row>
    <row r="24" spans="1:22" s="302" customFormat="1">
      <c r="A24" s="38" t="str">
        <f t="shared" si="0"/>
        <v>02</v>
      </c>
      <c r="B24" s="39">
        <f t="shared" si="1"/>
        <v>0</v>
      </c>
      <c r="C24" s="39" t="s">
        <v>912</v>
      </c>
      <c r="D24" s="40">
        <v>1</v>
      </c>
      <c r="E24" s="40" t="s">
        <v>214</v>
      </c>
      <c r="F24" s="40" t="s">
        <v>738</v>
      </c>
      <c r="G24" s="698" t="s">
        <v>224</v>
      </c>
      <c r="H24" s="40" t="s">
        <v>213</v>
      </c>
      <c r="I24" s="629" t="s">
        <v>211</v>
      </c>
      <c r="J24" s="698" t="s">
        <v>261</v>
      </c>
      <c r="K24" s="303">
        <v>0</v>
      </c>
      <c r="L24" s="304">
        <v>0</v>
      </c>
      <c r="M24" s="305">
        <v>0</v>
      </c>
      <c r="N24" s="305">
        <v>0</v>
      </c>
      <c r="O24" s="303">
        <v>0</v>
      </c>
      <c r="P24" s="305">
        <v>0</v>
      </c>
      <c r="Q24" s="303">
        <v>0</v>
      </c>
      <c r="R24" s="16">
        <f>SUMIFS('Member Months'!$L:$L,'Member Months'!$A:$A,$A24,'Member Months'!$C:$C,$C24, 'Member Months'!$D:$D,$D24)</f>
        <v>0</v>
      </c>
      <c r="S24" s="237"/>
      <c r="U24" s="237"/>
      <c r="V24" s="237"/>
    </row>
    <row r="25" spans="1:22" s="302" customFormat="1">
      <c r="A25" s="38" t="str">
        <f t="shared" si="0"/>
        <v>02</v>
      </c>
      <c r="B25" s="39">
        <f t="shared" si="1"/>
        <v>0</v>
      </c>
      <c r="C25" s="39" t="s">
        <v>912</v>
      </c>
      <c r="D25" s="40">
        <v>1</v>
      </c>
      <c r="E25" s="40" t="s">
        <v>214</v>
      </c>
      <c r="F25" s="40" t="s">
        <v>738</v>
      </c>
      <c r="G25" s="698" t="s">
        <v>224</v>
      </c>
      <c r="H25" s="40" t="s">
        <v>213</v>
      </c>
      <c r="I25" s="629" t="s">
        <v>214</v>
      </c>
      <c r="J25" s="698" t="s">
        <v>676</v>
      </c>
      <c r="K25" s="303">
        <v>0</v>
      </c>
      <c r="L25" s="304">
        <v>0</v>
      </c>
      <c r="M25" s="305">
        <v>0</v>
      </c>
      <c r="N25" s="305">
        <v>0</v>
      </c>
      <c r="O25" s="303">
        <v>0</v>
      </c>
      <c r="P25" s="305">
        <v>0</v>
      </c>
      <c r="Q25" s="303">
        <v>0</v>
      </c>
      <c r="R25" s="16">
        <f>SUMIFS('Member Months'!$L:$L,'Member Months'!$A:$A,$A25,'Member Months'!$C:$C,$C25, 'Member Months'!$D:$D,$D25)</f>
        <v>0</v>
      </c>
      <c r="S25" s="237"/>
      <c r="U25" s="237"/>
      <c r="V25" s="237"/>
    </row>
    <row r="26" spans="1:22" s="302" customFormat="1">
      <c r="A26" s="38" t="str">
        <f t="shared" si="0"/>
        <v>02</v>
      </c>
      <c r="B26" s="39">
        <f t="shared" si="1"/>
        <v>0</v>
      </c>
      <c r="C26" s="39" t="s">
        <v>912</v>
      </c>
      <c r="D26" s="40">
        <v>1</v>
      </c>
      <c r="E26" s="40" t="s">
        <v>214</v>
      </c>
      <c r="F26" s="40" t="s">
        <v>738</v>
      </c>
      <c r="G26" s="698" t="s">
        <v>224</v>
      </c>
      <c r="H26" s="40" t="s">
        <v>213</v>
      </c>
      <c r="I26" s="629" t="s">
        <v>215</v>
      </c>
      <c r="J26" s="698" t="s">
        <v>216</v>
      </c>
      <c r="K26" s="303">
        <v>0</v>
      </c>
      <c r="L26" s="304">
        <v>0</v>
      </c>
      <c r="M26" s="305">
        <v>0</v>
      </c>
      <c r="N26" s="305">
        <v>0</v>
      </c>
      <c r="O26" s="303">
        <v>0</v>
      </c>
      <c r="P26" s="305">
        <v>0</v>
      </c>
      <c r="Q26" s="303">
        <v>0</v>
      </c>
      <c r="R26" s="16">
        <f>SUMIFS('Member Months'!$L:$L,'Member Months'!$A:$A,$A26,'Member Months'!$C:$C,$C26, 'Member Months'!$D:$D,$D26)</f>
        <v>0</v>
      </c>
      <c r="S26" s="237"/>
      <c r="U26" s="237"/>
      <c r="V26" s="237"/>
    </row>
    <row r="27" spans="1:22" s="302" customFormat="1">
      <c r="A27" s="38" t="str">
        <f t="shared" si="0"/>
        <v>02</v>
      </c>
      <c r="B27" s="39">
        <f t="shared" si="1"/>
        <v>0</v>
      </c>
      <c r="C27" s="39" t="s">
        <v>912</v>
      </c>
      <c r="D27" s="40">
        <v>1</v>
      </c>
      <c r="E27" s="40" t="s">
        <v>214</v>
      </c>
      <c r="F27" s="40" t="s">
        <v>738</v>
      </c>
      <c r="G27" s="698" t="s">
        <v>224</v>
      </c>
      <c r="H27" s="40" t="s">
        <v>213</v>
      </c>
      <c r="I27" s="629" t="s">
        <v>217</v>
      </c>
      <c r="J27" s="698" t="s">
        <v>262</v>
      </c>
      <c r="K27" s="303">
        <v>0</v>
      </c>
      <c r="L27" s="304">
        <v>0</v>
      </c>
      <c r="M27" s="305">
        <v>0</v>
      </c>
      <c r="N27" s="305">
        <v>0</v>
      </c>
      <c r="O27" s="303">
        <v>0</v>
      </c>
      <c r="P27" s="305">
        <v>0</v>
      </c>
      <c r="Q27" s="303">
        <v>0</v>
      </c>
      <c r="R27" s="16">
        <f>SUMIFS('Member Months'!$L:$L,'Member Months'!$A:$A,$A27,'Member Months'!$C:$C,$C27, 'Member Months'!$D:$D,$D27)</f>
        <v>0</v>
      </c>
      <c r="S27" s="237"/>
      <c r="U27" s="237"/>
      <c r="V27" s="237"/>
    </row>
    <row r="28" spans="1:22" s="302" customFormat="1">
      <c r="A28" s="38" t="str">
        <f t="shared" si="0"/>
        <v>02</v>
      </c>
      <c r="B28" s="39">
        <f t="shared" si="1"/>
        <v>0</v>
      </c>
      <c r="C28" s="39" t="s">
        <v>912</v>
      </c>
      <c r="D28" s="40">
        <v>1</v>
      </c>
      <c r="E28" s="40" t="s">
        <v>214</v>
      </c>
      <c r="F28" s="40" t="s">
        <v>738</v>
      </c>
      <c r="G28" s="698" t="s">
        <v>224</v>
      </c>
      <c r="H28" s="40" t="s">
        <v>213</v>
      </c>
      <c r="I28" s="629" t="s">
        <v>218</v>
      </c>
      <c r="J28" s="698" t="s">
        <v>677</v>
      </c>
      <c r="K28" s="303">
        <v>0</v>
      </c>
      <c r="L28" s="304">
        <v>0</v>
      </c>
      <c r="M28" s="305">
        <v>0</v>
      </c>
      <c r="N28" s="305">
        <v>0</v>
      </c>
      <c r="O28" s="303">
        <v>0</v>
      </c>
      <c r="P28" s="305">
        <v>0</v>
      </c>
      <c r="Q28" s="303">
        <v>0</v>
      </c>
      <c r="R28" s="16">
        <f>SUMIFS('Member Months'!$L:$L,'Member Months'!$A:$A,$A28,'Member Months'!$C:$C,$C28, 'Member Months'!$D:$D,$D28)</f>
        <v>0</v>
      </c>
      <c r="S28" s="237"/>
      <c r="U28" s="237"/>
      <c r="V28" s="237"/>
    </row>
    <row r="29" spans="1:22" s="302" customFormat="1">
      <c r="A29" s="38" t="str">
        <f t="shared" si="0"/>
        <v>02</v>
      </c>
      <c r="B29" s="39">
        <f t="shared" si="1"/>
        <v>0</v>
      </c>
      <c r="C29" s="39" t="s">
        <v>912</v>
      </c>
      <c r="D29" s="40">
        <v>1</v>
      </c>
      <c r="E29" s="40" t="s">
        <v>214</v>
      </c>
      <c r="F29" s="40" t="s">
        <v>738</v>
      </c>
      <c r="G29" s="698" t="s">
        <v>224</v>
      </c>
      <c r="H29" s="40" t="s">
        <v>213</v>
      </c>
      <c r="I29" s="629" t="s">
        <v>219</v>
      </c>
      <c r="J29" s="698" t="s">
        <v>263</v>
      </c>
      <c r="K29" s="303">
        <v>0</v>
      </c>
      <c r="L29" s="304">
        <v>0</v>
      </c>
      <c r="M29" s="305">
        <v>0</v>
      </c>
      <c r="N29" s="305">
        <v>0</v>
      </c>
      <c r="O29" s="303">
        <v>0</v>
      </c>
      <c r="P29" s="305">
        <v>0</v>
      </c>
      <c r="Q29" s="303">
        <v>0</v>
      </c>
      <c r="R29" s="16">
        <f>SUMIFS('Member Months'!$L:$L,'Member Months'!$A:$A,$A29,'Member Months'!$C:$C,$C29, 'Member Months'!$D:$D,$D29)</f>
        <v>0</v>
      </c>
      <c r="S29" s="237"/>
      <c r="U29" s="237"/>
      <c r="V29" s="237"/>
    </row>
    <row r="30" spans="1:22" s="302" customFormat="1">
      <c r="A30" s="38" t="str">
        <f t="shared" si="0"/>
        <v>02</v>
      </c>
      <c r="B30" s="39">
        <f t="shared" si="1"/>
        <v>0</v>
      </c>
      <c r="C30" s="39" t="s">
        <v>912</v>
      </c>
      <c r="D30" s="40">
        <v>1</v>
      </c>
      <c r="E30" s="40" t="s">
        <v>214</v>
      </c>
      <c r="F30" s="40" t="s">
        <v>738</v>
      </c>
      <c r="G30" s="698" t="s">
        <v>224</v>
      </c>
      <c r="H30" s="40" t="s">
        <v>213</v>
      </c>
      <c r="I30" s="629" t="s">
        <v>220</v>
      </c>
      <c r="J30" s="698" t="s">
        <v>675</v>
      </c>
      <c r="K30" s="303">
        <v>0</v>
      </c>
      <c r="L30" s="304">
        <v>0</v>
      </c>
      <c r="M30" s="305">
        <v>0</v>
      </c>
      <c r="N30" s="305">
        <v>0</v>
      </c>
      <c r="O30" s="303">
        <v>0</v>
      </c>
      <c r="P30" s="305">
        <v>0</v>
      </c>
      <c r="Q30" s="303">
        <v>0</v>
      </c>
      <c r="R30" s="16">
        <f>SUMIFS('Member Months'!$L:$L,'Member Months'!$A:$A,$A30,'Member Months'!$C:$C,$C30, 'Member Months'!$D:$D,$D30)</f>
        <v>0</v>
      </c>
      <c r="S30" s="237"/>
      <c r="U30" s="237"/>
      <c r="V30" s="237"/>
    </row>
    <row r="31" spans="1:22" s="302" customFormat="1">
      <c r="A31" s="38" t="str">
        <f t="shared" si="0"/>
        <v>02</v>
      </c>
      <c r="B31" s="39">
        <f t="shared" si="1"/>
        <v>0</v>
      </c>
      <c r="C31" s="39" t="s">
        <v>912</v>
      </c>
      <c r="D31" s="40">
        <v>1</v>
      </c>
      <c r="E31" s="40" t="s">
        <v>214</v>
      </c>
      <c r="F31" s="40" t="s">
        <v>738</v>
      </c>
      <c r="G31" s="698" t="s">
        <v>224</v>
      </c>
      <c r="H31" s="40" t="s">
        <v>213</v>
      </c>
      <c r="I31" s="629" t="s">
        <v>221</v>
      </c>
      <c r="J31" s="698" t="s">
        <v>264</v>
      </c>
      <c r="K31" s="303">
        <v>0</v>
      </c>
      <c r="L31" s="304">
        <v>0</v>
      </c>
      <c r="M31" s="305">
        <v>0</v>
      </c>
      <c r="N31" s="305">
        <v>0</v>
      </c>
      <c r="O31" s="303">
        <v>0</v>
      </c>
      <c r="P31" s="305">
        <v>0</v>
      </c>
      <c r="Q31" s="303">
        <v>0</v>
      </c>
      <c r="R31" s="16">
        <f>SUMIFS('Member Months'!$L:$L,'Member Months'!$A:$A,$A31,'Member Months'!$C:$C,$C31, 'Member Months'!$D:$D,$D31)</f>
        <v>0</v>
      </c>
      <c r="S31" s="237"/>
      <c r="U31" s="237"/>
      <c r="V31" s="237"/>
    </row>
    <row r="32" spans="1:22" s="302" customFormat="1">
      <c r="A32" s="38" t="str">
        <f t="shared" si="0"/>
        <v>02</v>
      </c>
      <c r="B32" s="39">
        <f t="shared" si="1"/>
        <v>0</v>
      </c>
      <c r="C32" s="39" t="s">
        <v>912</v>
      </c>
      <c r="D32" s="40">
        <v>1</v>
      </c>
      <c r="E32" s="40" t="s">
        <v>214</v>
      </c>
      <c r="F32" s="40" t="s">
        <v>738</v>
      </c>
      <c r="G32" s="698" t="s">
        <v>224</v>
      </c>
      <c r="H32" s="40" t="s">
        <v>213</v>
      </c>
      <c r="I32" s="630" t="s">
        <v>222</v>
      </c>
      <c r="J32" s="698" t="s">
        <v>206</v>
      </c>
      <c r="K32" s="303">
        <v>0</v>
      </c>
      <c r="L32" s="304">
        <v>0</v>
      </c>
      <c r="M32" s="305">
        <v>0</v>
      </c>
      <c r="N32" s="305">
        <v>0</v>
      </c>
      <c r="O32" s="303">
        <v>0</v>
      </c>
      <c r="P32" s="305">
        <v>0</v>
      </c>
      <c r="Q32" s="303">
        <v>0</v>
      </c>
      <c r="R32" s="16">
        <f>SUMIFS('Member Months'!$L:$L,'Member Months'!$A:$A,$A32,'Member Months'!$C:$C,$C32, 'Member Months'!$D:$D,$D32)</f>
        <v>0</v>
      </c>
      <c r="S32" s="237"/>
      <c r="U32" s="237"/>
      <c r="V32" s="237"/>
    </row>
    <row r="33" spans="1:22" s="302" customFormat="1">
      <c r="A33" s="38" t="str">
        <f t="shared" si="0"/>
        <v>02</v>
      </c>
      <c r="B33" s="39">
        <f t="shared" si="1"/>
        <v>0</v>
      </c>
      <c r="C33" s="39" t="s">
        <v>912</v>
      </c>
      <c r="D33" s="40">
        <v>1</v>
      </c>
      <c r="E33" s="40" t="s">
        <v>214</v>
      </c>
      <c r="F33" s="40" t="s">
        <v>738</v>
      </c>
      <c r="G33" s="698" t="s">
        <v>224</v>
      </c>
      <c r="H33" s="40" t="s">
        <v>213</v>
      </c>
      <c r="I33" s="630" t="s">
        <v>223</v>
      </c>
      <c r="J33" s="698" t="s">
        <v>181</v>
      </c>
      <c r="K33" s="303">
        <v>0</v>
      </c>
      <c r="L33" s="304">
        <v>0</v>
      </c>
      <c r="M33" s="305">
        <v>0</v>
      </c>
      <c r="N33" s="305">
        <v>0</v>
      </c>
      <c r="O33" s="303">
        <v>0</v>
      </c>
      <c r="P33" s="305">
        <v>0</v>
      </c>
      <c r="Q33" s="303">
        <v>0</v>
      </c>
      <c r="R33" s="16">
        <f>SUMIFS('Member Months'!$L:$L,'Member Months'!$A:$A,$A33,'Member Months'!$C:$C,$C33, 'Member Months'!$D:$D,$D33)</f>
        <v>0</v>
      </c>
      <c r="S33" s="237"/>
      <c r="U33" s="237"/>
      <c r="V33" s="237"/>
    </row>
    <row r="34" spans="1:22" s="302" customFormat="1">
      <c r="A34" s="38" t="str">
        <f t="shared" si="0"/>
        <v>02</v>
      </c>
      <c r="B34" s="39">
        <f t="shared" si="1"/>
        <v>0</v>
      </c>
      <c r="C34" s="39" t="s">
        <v>912</v>
      </c>
      <c r="D34" s="40">
        <v>1</v>
      </c>
      <c r="E34" s="40" t="s">
        <v>214</v>
      </c>
      <c r="F34" s="40" t="s">
        <v>738</v>
      </c>
      <c r="G34" s="698" t="s">
        <v>224</v>
      </c>
      <c r="H34" s="40" t="s">
        <v>213</v>
      </c>
      <c r="I34" s="630" t="s">
        <v>150</v>
      </c>
      <c r="J34" s="698" t="s">
        <v>204</v>
      </c>
      <c r="K34" s="303">
        <v>0</v>
      </c>
      <c r="L34" s="304">
        <v>0</v>
      </c>
      <c r="M34" s="305">
        <v>0</v>
      </c>
      <c r="N34" s="305">
        <v>0</v>
      </c>
      <c r="O34" s="303">
        <v>0</v>
      </c>
      <c r="P34" s="305">
        <v>0</v>
      </c>
      <c r="Q34" s="303">
        <v>0</v>
      </c>
      <c r="R34" s="16">
        <f>SUMIFS('Member Months'!$L:$L,'Member Months'!$A:$A,$A34,'Member Months'!$C:$C,$C34, 'Member Months'!$D:$D,$D34)</f>
        <v>0</v>
      </c>
      <c r="S34" s="237"/>
      <c r="U34" s="237"/>
      <c r="V34" s="237"/>
    </row>
    <row r="35" spans="1:22" s="302" customFormat="1">
      <c r="A35" s="38" t="str">
        <f t="shared" si="0"/>
        <v>02</v>
      </c>
      <c r="B35" s="39">
        <f t="shared" si="1"/>
        <v>0</v>
      </c>
      <c r="C35" s="39" t="s">
        <v>912</v>
      </c>
      <c r="D35" s="40">
        <v>1</v>
      </c>
      <c r="E35" s="40" t="s">
        <v>214</v>
      </c>
      <c r="F35" s="40" t="s">
        <v>738</v>
      </c>
      <c r="G35" s="698" t="s">
        <v>224</v>
      </c>
      <c r="H35" s="40" t="s">
        <v>213</v>
      </c>
      <c r="I35" s="630" t="s">
        <v>151</v>
      </c>
      <c r="J35" s="698" t="s">
        <v>205</v>
      </c>
      <c r="K35" s="303">
        <v>0</v>
      </c>
      <c r="L35" s="304">
        <v>0</v>
      </c>
      <c r="M35" s="305">
        <v>0</v>
      </c>
      <c r="N35" s="305">
        <v>0</v>
      </c>
      <c r="O35" s="303">
        <v>0</v>
      </c>
      <c r="P35" s="305">
        <v>0</v>
      </c>
      <c r="Q35" s="303">
        <v>0</v>
      </c>
      <c r="R35" s="16">
        <f>SUMIFS('Member Months'!$L:$L,'Member Months'!$A:$A,$A35,'Member Months'!$C:$C,$C35, 'Member Months'!$D:$D,$D35)</f>
        <v>0</v>
      </c>
      <c r="S35" s="237"/>
      <c r="U35" s="237"/>
      <c r="V35" s="237"/>
    </row>
    <row r="36" spans="1:22" s="302" customFormat="1">
      <c r="A36" s="38" t="str">
        <f t="shared" si="0"/>
        <v>02</v>
      </c>
      <c r="B36" s="39">
        <f t="shared" si="1"/>
        <v>0</v>
      </c>
      <c r="C36" s="39" t="s">
        <v>912</v>
      </c>
      <c r="D36" s="40">
        <v>1</v>
      </c>
      <c r="E36" s="40" t="s">
        <v>214</v>
      </c>
      <c r="F36" s="40" t="s">
        <v>738</v>
      </c>
      <c r="G36" s="698" t="s">
        <v>224</v>
      </c>
      <c r="H36" s="40" t="s">
        <v>213</v>
      </c>
      <c r="I36" s="630" t="s">
        <v>152</v>
      </c>
      <c r="J36" s="698" t="s">
        <v>182</v>
      </c>
      <c r="K36" s="303">
        <v>0</v>
      </c>
      <c r="L36" s="304">
        <v>0</v>
      </c>
      <c r="M36" s="305">
        <v>0</v>
      </c>
      <c r="N36" s="305">
        <v>0</v>
      </c>
      <c r="O36" s="303">
        <v>0</v>
      </c>
      <c r="P36" s="305">
        <v>0</v>
      </c>
      <c r="Q36" s="303">
        <v>0</v>
      </c>
      <c r="R36" s="16">
        <f>SUMIFS('Member Months'!$L:$L,'Member Months'!$A:$A,$A36,'Member Months'!$C:$C,$C36, 'Member Months'!$D:$D,$D36)</f>
        <v>0</v>
      </c>
      <c r="S36" s="237"/>
      <c r="U36" s="237"/>
      <c r="V36" s="237"/>
    </row>
    <row r="37" spans="1:22" s="302" customFormat="1">
      <c r="A37" s="38" t="str">
        <f t="shared" si="0"/>
        <v>02</v>
      </c>
      <c r="B37" s="39">
        <f t="shared" si="1"/>
        <v>0</v>
      </c>
      <c r="C37" s="39" t="s">
        <v>912</v>
      </c>
      <c r="D37" s="40">
        <v>1</v>
      </c>
      <c r="E37" s="40" t="s">
        <v>214</v>
      </c>
      <c r="F37" s="40" t="s">
        <v>738</v>
      </c>
      <c r="G37" s="698" t="s">
        <v>224</v>
      </c>
      <c r="H37" s="40" t="s">
        <v>213</v>
      </c>
      <c r="I37" s="630" t="s">
        <v>70</v>
      </c>
      <c r="J37" s="698" t="s">
        <v>265</v>
      </c>
      <c r="K37" s="303">
        <v>0</v>
      </c>
      <c r="L37" s="304">
        <v>0</v>
      </c>
      <c r="M37" s="305">
        <v>0</v>
      </c>
      <c r="N37" s="305">
        <v>0</v>
      </c>
      <c r="O37" s="303">
        <v>0</v>
      </c>
      <c r="P37" s="305">
        <v>0</v>
      </c>
      <c r="Q37" s="303">
        <v>0</v>
      </c>
      <c r="R37" s="16">
        <f>SUMIFS('Member Months'!$L:$L,'Member Months'!$A:$A,$A37,'Member Months'!$C:$C,$C37, 'Member Months'!$D:$D,$D37)</f>
        <v>0</v>
      </c>
      <c r="S37" s="237"/>
      <c r="U37" s="237"/>
      <c r="V37" s="237"/>
    </row>
    <row r="38" spans="1:22" s="302" customFormat="1">
      <c r="A38" s="38" t="str">
        <f t="shared" si="0"/>
        <v>02</v>
      </c>
      <c r="B38" s="39">
        <f t="shared" si="1"/>
        <v>0</v>
      </c>
      <c r="C38" s="39" t="s">
        <v>912</v>
      </c>
      <c r="D38" s="40">
        <v>1</v>
      </c>
      <c r="E38" s="40" t="s">
        <v>214</v>
      </c>
      <c r="F38" s="40" t="s">
        <v>738</v>
      </c>
      <c r="G38" s="698" t="s">
        <v>224</v>
      </c>
      <c r="H38" s="40" t="s">
        <v>213</v>
      </c>
      <c r="I38" s="630" t="s">
        <v>71</v>
      </c>
      <c r="J38" s="698" t="s">
        <v>266</v>
      </c>
      <c r="K38" s="303">
        <v>0</v>
      </c>
      <c r="L38" s="304">
        <v>0</v>
      </c>
      <c r="M38" s="305">
        <v>0</v>
      </c>
      <c r="N38" s="305">
        <v>0</v>
      </c>
      <c r="O38" s="303">
        <v>0</v>
      </c>
      <c r="P38" s="305">
        <v>0</v>
      </c>
      <c r="Q38" s="303">
        <v>0</v>
      </c>
      <c r="R38" s="16">
        <f>SUMIFS('Member Months'!$L:$L,'Member Months'!$A:$A,$A38,'Member Months'!$C:$C,$C38, 'Member Months'!$D:$D,$D38)</f>
        <v>0</v>
      </c>
      <c r="S38" s="237"/>
      <c r="U38" s="237"/>
      <c r="V38" s="237"/>
    </row>
    <row r="39" spans="1:22" s="302" customFormat="1">
      <c r="A39" s="38" t="str">
        <f t="shared" ref="A39:A40" si="4">E39</f>
        <v>02</v>
      </c>
      <c r="B39" s="39">
        <f t="shared" si="1"/>
        <v>0</v>
      </c>
      <c r="C39" s="39" t="s">
        <v>912</v>
      </c>
      <c r="D39" s="40">
        <v>1</v>
      </c>
      <c r="E39" s="40" t="s">
        <v>214</v>
      </c>
      <c r="F39" s="40" t="s">
        <v>738</v>
      </c>
      <c r="G39" s="698" t="s">
        <v>224</v>
      </c>
      <c r="H39" s="40" t="s">
        <v>213</v>
      </c>
      <c r="I39" s="630" t="s">
        <v>72</v>
      </c>
      <c r="J39" s="698" t="s">
        <v>527</v>
      </c>
      <c r="K39" s="303">
        <v>0</v>
      </c>
      <c r="L39" s="304">
        <v>0</v>
      </c>
      <c r="M39" s="305">
        <v>0</v>
      </c>
      <c r="N39" s="305">
        <v>0</v>
      </c>
      <c r="O39" s="303">
        <v>0</v>
      </c>
      <c r="P39" s="305">
        <v>0</v>
      </c>
      <c r="Q39" s="303">
        <v>0</v>
      </c>
      <c r="R39" s="16">
        <f>SUMIFS('Member Months'!$L:$L,'Member Months'!$A:$A,$A39,'Member Months'!$C:$C,$C39, 'Member Months'!$D:$D,$D39)</f>
        <v>0</v>
      </c>
      <c r="S39" s="237"/>
      <c r="U39" s="237"/>
      <c r="V39" s="237"/>
    </row>
    <row r="40" spans="1:22" s="302" customFormat="1">
      <c r="A40" s="38" t="str">
        <f t="shared" si="4"/>
        <v>02</v>
      </c>
      <c r="B40" s="39">
        <f t="shared" si="1"/>
        <v>0</v>
      </c>
      <c r="C40" s="39" t="s">
        <v>912</v>
      </c>
      <c r="D40" s="40">
        <v>1</v>
      </c>
      <c r="E40" s="40" t="s">
        <v>214</v>
      </c>
      <c r="F40" s="40" t="s">
        <v>738</v>
      </c>
      <c r="G40" s="698" t="s">
        <v>224</v>
      </c>
      <c r="H40" s="40" t="s">
        <v>213</v>
      </c>
      <c r="I40" s="630" t="s">
        <v>73</v>
      </c>
      <c r="J40" s="698" t="s">
        <v>528</v>
      </c>
      <c r="K40" s="303">
        <v>0</v>
      </c>
      <c r="L40" s="304">
        <v>0</v>
      </c>
      <c r="M40" s="305">
        <v>0</v>
      </c>
      <c r="N40" s="305">
        <v>0</v>
      </c>
      <c r="O40" s="303">
        <v>0</v>
      </c>
      <c r="P40" s="305">
        <v>0</v>
      </c>
      <c r="Q40" s="303">
        <v>0</v>
      </c>
      <c r="R40" s="16">
        <f>SUMIFS('Member Months'!$L:$L,'Member Months'!$A:$A,$A40,'Member Months'!$C:$C,$C40, 'Member Months'!$D:$D,$D40)</f>
        <v>0</v>
      </c>
      <c r="S40" s="237"/>
      <c r="U40" s="237"/>
      <c r="V40" s="237"/>
    </row>
    <row r="41" spans="1:22" s="302" customFormat="1">
      <c r="A41" s="38" t="str">
        <f t="shared" ref="A41" si="5">E41</f>
        <v>02</v>
      </c>
      <c r="B41" s="39">
        <f t="shared" si="1"/>
        <v>0</v>
      </c>
      <c r="C41" s="39" t="s">
        <v>912</v>
      </c>
      <c r="D41" s="40">
        <v>1</v>
      </c>
      <c r="E41" s="40" t="s">
        <v>214</v>
      </c>
      <c r="F41" s="40" t="s">
        <v>738</v>
      </c>
      <c r="G41" s="698" t="s">
        <v>224</v>
      </c>
      <c r="H41" s="40" t="s">
        <v>213</v>
      </c>
      <c r="I41" s="630" t="s">
        <v>409</v>
      </c>
      <c r="J41" s="698" t="s">
        <v>803</v>
      </c>
      <c r="K41" s="303">
        <v>0</v>
      </c>
      <c r="L41" s="304">
        <v>0</v>
      </c>
      <c r="M41" s="305">
        <v>0</v>
      </c>
      <c r="N41" s="305">
        <v>0</v>
      </c>
      <c r="O41" s="303">
        <v>0</v>
      </c>
      <c r="P41" s="305">
        <v>0</v>
      </c>
      <c r="Q41" s="303">
        <v>0</v>
      </c>
      <c r="R41" s="16">
        <f>SUMIFS('Member Months'!$L:$L,'Member Months'!$A:$A,$A41,'Member Months'!$C:$C,$C41, 'Member Months'!$D:$D,$D41)</f>
        <v>0</v>
      </c>
      <c r="S41" s="237"/>
      <c r="U41" s="237"/>
      <c r="V41" s="237"/>
    </row>
    <row r="42" spans="1:22" s="302" customFormat="1">
      <c r="A42" s="38" t="str">
        <f t="shared" si="0"/>
        <v>03</v>
      </c>
      <c r="B42" s="39">
        <f t="shared" si="1"/>
        <v>0</v>
      </c>
      <c r="C42" s="39" t="s">
        <v>912</v>
      </c>
      <c r="D42" s="40">
        <v>1</v>
      </c>
      <c r="E42" s="40" t="s">
        <v>215</v>
      </c>
      <c r="F42" s="40" t="s">
        <v>738</v>
      </c>
      <c r="G42" s="698" t="s">
        <v>225</v>
      </c>
      <c r="H42" s="40" t="s">
        <v>213</v>
      </c>
      <c r="I42" s="629" t="s">
        <v>211</v>
      </c>
      <c r="J42" s="698" t="s">
        <v>261</v>
      </c>
      <c r="K42" s="303">
        <v>0</v>
      </c>
      <c r="L42" s="304">
        <v>0</v>
      </c>
      <c r="M42" s="305">
        <v>0</v>
      </c>
      <c r="N42" s="305">
        <v>0</v>
      </c>
      <c r="O42" s="303">
        <v>0</v>
      </c>
      <c r="P42" s="305">
        <v>0</v>
      </c>
      <c r="Q42" s="303">
        <v>0</v>
      </c>
      <c r="R42" s="16">
        <f>SUMIFS('Member Months'!$L:$L,'Member Months'!$A:$A,$A42,'Member Months'!$C:$C,$C42, 'Member Months'!$D:$D,$D42)</f>
        <v>0</v>
      </c>
      <c r="S42" s="237"/>
      <c r="U42" s="237"/>
      <c r="V42" s="237"/>
    </row>
    <row r="43" spans="1:22" s="302" customFormat="1">
      <c r="A43" s="38" t="str">
        <f t="shared" si="0"/>
        <v>03</v>
      </c>
      <c r="B43" s="39">
        <f t="shared" si="1"/>
        <v>0</v>
      </c>
      <c r="C43" s="39" t="s">
        <v>912</v>
      </c>
      <c r="D43" s="40">
        <v>1</v>
      </c>
      <c r="E43" s="40" t="s">
        <v>215</v>
      </c>
      <c r="F43" s="40" t="s">
        <v>738</v>
      </c>
      <c r="G43" s="698" t="s">
        <v>225</v>
      </c>
      <c r="H43" s="40" t="s">
        <v>213</v>
      </c>
      <c r="I43" s="629" t="s">
        <v>214</v>
      </c>
      <c r="J43" s="698" t="s">
        <v>676</v>
      </c>
      <c r="K43" s="303">
        <v>0</v>
      </c>
      <c r="L43" s="304">
        <v>0</v>
      </c>
      <c r="M43" s="305">
        <v>0</v>
      </c>
      <c r="N43" s="305">
        <v>0</v>
      </c>
      <c r="O43" s="303">
        <v>0</v>
      </c>
      <c r="P43" s="305">
        <v>0</v>
      </c>
      <c r="Q43" s="303">
        <v>0</v>
      </c>
      <c r="R43" s="16">
        <f>SUMIFS('Member Months'!$L:$L,'Member Months'!$A:$A,$A43,'Member Months'!$C:$C,$C43, 'Member Months'!$D:$D,$D43)</f>
        <v>0</v>
      </c>
      <c r="S43" s="237"/>
      <c r="U43" s="237"/>
      <c r="V43" s="237"/>
    </row>
    <row r="44" spans="1:22" s="302" customFormat="1">
      <c r="A44" s="38" t="str">
        <f t="shared" si="0"/>
        <v>03</v>
      </c>
      <c r="B44" s="39">
        <f t="shared" si="1"/>
        <v>0</v>
      </c>
      <c r="C44" s="39" t="s">
        <v>912</v>
      </c>
      <c r="D44" s="40">
        <v>1</v>
      </c>
      <c r="E44" s="40" t="s">
        <v>215</v>
      </c>
      <c r="F44" s="40" t="s">
        <v>738</v>
      </c>
      <c r="G44" s="698" t="s">
        <v>225</v>
      </c>
      <c r="H44" s="40" t="s">
        <v>213</v>
      </c>
      <c r="I44" s="629" t="s">
        <v>215</v>
      </c>
      <c r="J44" s="698" t="s">
        <v>216</v>
      </c>
      <c r="K44" s="303">
        <v>0</v>
      </c>
      <c r="L44" s="304">
        <v>0</v>
      </c>
      <c r="M44" s="305">
        <v>0</v>
      </c>
      <c r="N44" s="305">
        <v>0</v>
      </c>
      <c r="O44" s="303">
        <v>0</v>
      </c>
      <c r="P44" s="305">
        <v>0</v>
      </c>
      <c r="Q44" s="303">
        <v>0</v>
      </c>
      <c r="R44" s="16">
        <f>SUMIFS('Member Months'!$L:$L,'Member Months'!$A:$A,$A44,'Member Months'!$C:$C,$C44, 'Member Months'!$D:$D,$D44)</f>
        <v>0</v>
      </c>
      <c r="S44" s="237"/>
      <c r="U44" s="237"/>
      <c r="V44" s="237"/>
    </row>
    <row r="45" spans="1:22" s="302" customFormat="1">
      <c r="A45" s="38" t="str">
        <f t="shared" si="0"/>
        <v>03</v>
      </c>
      <c r="B45" s="39">
        <f t="shared" si="1"/>
        <v>0</v>
      </c>
      <c r="C45" s="39" t="s">
        <v>912</v>
      </c>
      <c r="D45" s="40">
        <v>1</v>
      </c>
      <c r="E45" s="40" t="s">
        <v>215</v>
      </c>
      <c r="F45" s="40" t="s">
        <v>738</v>
      </c>
      <c r="G45" s="698" t="s">
        <v>225</v>
      </c>
      <c r="H45" s="40" t="s">
        <v>213</v>
      </c>
      <c r="I45" s="629" t="s">
        <v>217</v>
      </c>
      <c r="J45" s="698" t="s">
        <v>262</v>
      </c>
      <c r="K45" s="303">
        <v>0</v>
      </c>
      <c r="L45" s="304">
        <v>0</v>
      </c>
      <c r="M45" s="305">
        <v>0</v>
      </c>
      <c r="N45" s="305">
        <v>0</v>
      </c>
      <c r="O45" s="303">
        <v>0</v>
      </c>
      <c r="P45" s="305">
        <v>0</v>
      </c>
      <c r="Q45" s="303">
        <v>0</v>
      </c>
      <c r="R45" s="16">
        <f>SUMIFS('Member Months'!$L:$L,'Member Months'!$A:$A,$A45,'Member Months'!$C:$C,$C45, 'Member Months'!$D:$D,$D45)</f>
        <v>0</v>
      </c>
      <c r="S45" s="237"/>
      <c r="U45" s="237"/>
      <c r="V45" s="237"/>
    </row>
    <row r="46" spans="1:22" s="302" customFormat="1">
      <c r="A46" s="38" t="str">
        <f t="shared" si="0"/>
        <v>03</v>
      </c>
      <c r="B46" s="39">
        <f t="shared" si="1"/>
        <v>0</v>
      </c>
      <c r="C46" s="39" t="s">
        <v>912</v>
      </c>
      <c r="D46" s="40">
        <v>1</v>
      </c>
      <c r="E46" s="40" t="s">
        <v>215</v>
      </c>
      <c r="F46" s="40" t="s">
        <v>738</v>
      </c>
      <c r="G46" s="698" t="s">
        <v>225</v>
      </c>
      <c r="H46" s="40" t="s">
        <v>213</v>
      </c>
      <c r="I46" s="629" t="s">
        <v>218</v>
      </c>
      <c r="J46" s="698" t="s">
        <v>677</v>
      </c>
      <c r="K46" s="303">
        <v>0</v>
      </c>
      <c r="L46" s="304">
        <v>0</v>
      </c>
      <c r="M46" s="305">
        <v>0</v>
      </c>
      <c r="N46" s="305">
        <v>0</v>
      </c>
      <c r="O46" s="303">
        <v>0</v>
      </c>
      <c r="P46" s="305">
        <v>0</v>
      </c>
      <c r="Q46" s="303">
        <v>0</v>
      </c>
      <c r="R46" s="16">
        <f>SUMIFS('Member Months'!$L:$L,'Member Months'!$A:$A,$A46,'Member Months'!$C:$C,$C46, 'Member Months'!$D:$D,$D46)</f>
        <v>0</v>
      </c>
      <c r="S46" s="237"/>
      <c r="U46" s="237"/>
      <c r="V46" s="237"/>
    </row>
    <row r="47" spans="1:22" s="302" customFormat="1">
      <c r="A47" s="38" t="str">
        <f t="shared" si="0"/>
        <v>03</v>
      </c>
      <c r="B47" s="39">
        <f t="shared" si="1"/>
        <v>0</v>
      </c>
      <c r="C47" s="39" t="s">
        <v>912</v>
      </c>
      <c r="D47" s="40">
        <v>1</v>
      </c>
      <c r="E47" s="40" t="s">
        <v>215</v>
      </c>
      <c r="F47" s="40" t="s">
        <v>738</v>
      </c>
      <c r="G47" s="698" t="s">
        <v>225</v>
      </c>
      <c r="H47" s="40" t="s">
        <v>213</v>
      </c>
      <c r="I47" s="629" t="s">
        <v>219</v>
      </c>
      <c r="J47" s="698" t="s">
        <v>263</v>
      </c>
      <c r="K47" s="303">
        <v>0</v>
      </c>
      <c r="L47" s="304">
        <v>0</v>
      </c>
      <c r="M47" s="305">
        <v>0</v>
      </c>
      <c r="N47" s="305">
        <v>0</v>
      </c>
      <c r="O47" s="303">
        <v>0</v>
      </c>
      <c r="P47" s="305">
        <v>0</v>
      </c>
      <c r="Q47" s="303">
        <v>0</v>
      </c>
      <c r="R47" s="16">
        <f>SUMIFS('Member Months'!$L:$L,'Member Months'!$A:$A,$A47,'Member Months'!$C:$C,$C47, 'Member Months'!$D:$D,$D47)</f>
        <v>0</v>
      </c>
      <c r="S47" s="237"/>
      <c r="U47" s="237"/>
      <c r="V47" s="237"/>
    </row>
    <row r="48" spans="1:22" s="302" customFormat="1">
      <c r="A48" s="38" t="str">
        <f t="shared" si="0"/>
        <v>03</v>
      </c>
      <c r="B48" s="39">
        <f t="shared" si="1"/>
        <v>0</v>
      </c>
      <c r="C48" s="39" t="s">
        <v>912</v>
      </c>
      <c r="D48" s="40">
        <v>1</v>
      </c>
      <c r="E48" s="40" t="s">
        <v>215</v>
      </c>
      <c r="F48" s="40" t="s">
        <v>738</v>
      </c>
      <c r="G48" s="698" t="s">
        <v>225</v>
      </c>
      <c r="H48" s="40" t="s">
        <v>213</v>
      </c>
      <c r="I48" s="629" t="s">
        <v>220</v>
      </c>
      <c r="J48" s="698" t="s">
        <v>675</v>
      </c>
      <c r="K48" s="303">
        <v>0</v>
      </c>
      <c r="L48" s="304">
        <v>0</v>
      </c>
      <c r="M48" s="305">
        <v>0</v>
      </c>
      <c r="N48" s="305">
        <v>0</v>
      </c>
      <c r="O48" s="303">
        <v>0</v>
      </c>
      <c r="P48" s="305">
        <v>0</v>
      </c>
      <c r="Q48" s="303">
        <v>0</v>
      </c>
      <c r="R48" s="16">
        <f>SUMIFS('Member Months'!$L:$L,'Member Months'!$A:$A,$A48,'Member Months'!$C:$C,$C48, 'Member Months'!$D:$D,$D48)</f>
        <v>0</v>
      </c>
      <c r="S48" s="237"/>
      <c r="U48" s="237"/>
      <c r="V48" s="237"/>
    </row>
    <row r="49" spans="1:22" s="302" customFormat="1">
      <c r="A49" s="38" t="str">
        <f t="shared" si="0"/>
        <v>03</v>
      </c>
      <c r="B49" s="39">
        <f t="shared" si="1"/>
        <v>0</v>
      </c>
      <c r="C49" s="39" t="s">
        <v>912</v>
      </c>
      <c r="D49" s="40">
        <v>1</v>
      </c>
      <c r="E49" s="40" t="s">
        <v>215</v>
      </c>
      <c r="F49" s="40" t="s">
        <v>738</v>
      </c>
      <c r="G49" s="698" t="s">
        <v>225</v>
      </c>
      <c r="H49" s="40" t="s">
        <v>213</v>
      </c>
      <c r="I49" s="629" t="s">
        <v>221</v>
      </c>
      <c r="J49" s="698" t="s">
        <v>264</v>
      </c>
      <c r="K49" s="303">
        <v>0</v>
      </c>
      <c r="L49" s="304">
        <v>0</v>
      </c>
      <c r="M49" s="305">
        <v>0</v>
      </c>
      <c r="N49" s="305">
        <v>0</v>
      </c>
      <c r="O49" s="303">
        <v>0</v>
      </c>
      <c r="P49" s="305">
        <v>0</v>
      </c>
      <c r="Q49" s="303">
        <v>0</v>
      </c>
      <c r="R49" s="16">
        <f>SUMIFS('Member Months'!$L:$L,'Member Months'!$A:$A,$A49,'Member Months'!$C:$C,$C49, 'Member Months'!$D:$D,$D49)</f>
        <v>0</v>
      </c>
      <c r="S49" s="237"/>
      <c r="U49" s="237"/>
      <c r="V49" s="237"/>
    </row>
    <row r="50" spans="1:22" s="302" customFormat="1">
      <c r="A50" s="38" t="str">
        <f t="shared" si="0"/>
        <v>03</v>
      </c>
      <c r="B50" s="39">
        <f t="shared" si="1"/>
        <v>0</v>
      </c>
      <c r="C50" s="39" t="s">
        <v>912</v>
      </c>
      <c r="D50" s="40">
        <v>1</v>
      </c>
      <c r="E50" s="40" t="s">
        <v>215</v>
      </c>
      <c r="F50" s="40" t="s">
        <v>738</v>
      </c>
      <c r="G50" s="698" t="s">
        <v>225</v>
      </c>
      <c r="H50" s="40" t="s">
        <v>213</v>
      </c>
      <c r="I50" s="630" t="s">
        <v>222</v>
      </c>
      <c r="J50" s="698" t="s">
        <v>206</v>
      </c>
      <c r="K50" s="303">
        <v>0</v>
      </c>
      <c r="L50" s="304">
        <v>0</v>
      </c>
      <c r="M50" s="305">
        <v>0</v>
      </c>
      <c r="N50" s="305">
        <v>0</v>
      </c>
      <c r="O50" s="303">
        <v>0</v>
      </c>
      <c r="P50" s="305">
        <v>0</v>
      </c>
      <c r="Q50" s="303">
        <v>0</v>
      </c>
      <c r="R50" s="16">
        <f>SUMIFS('Member Months'!$L:$L,'Member Months'!$A:$A,$A50,'Member Months'!$C:$C,$C50, 'Member Months'!$D:$D,$D50)</f>
        <v>0</v>
      </c>
      <c r="S50" s="237"/>
      <c r="U50" s="237"/>
      <c r="V50" s="237"/>
    </row>
    <row r="51" spans="1:22" s="302" customFormat="1">
      <c r="A51" s="38" t="str">
        <f t="shared" si="0"/>
        <v>03</v>
      </c>
      <c r="B51" s="39">
        <f t="shared" si="1"/>
        <v>0</v>
      </c>
      <c r="C51" s="39" t="s">
        <v>912</v>
      </c>
      <c r="D51" s="40">
        <v>1</v>
      </c>
      <c r="E51" s="40" t="s">
        <v>215</v>
      </c>
      <c r="F51" s="40" t="s">
        <v>738</v>
      </c>
      <c r="G51" s="698" t="s">
        <v>225</v>
      </c>
      <c r="H51" s="40" t="s">
        <v>213</v>
      </c>
      <c r="I51" s="630" t="s">
        <v>223</v>
      </c>
      <c r="J51" s="698" t="s">
        <v>181</v>
      </c>
      <c r="K51" s="303">
        <v>0</v>
      </c>
      <c r="L51" s="304">
        <v>0</v>
      </c>
      <c r="M51" s="305">
        <v>0</v>
      </c>
      <c r="N51" s="305">
        <v>0</v>
      </c>
      <c r="O51" s="303">
        <v>0</v>
      </c>
      <c r="P51" s="305">
        <v>0</v>
      </c>
      <c r="Q51" s="303">
        <v>0</v>
      </c>
      <c r="R51" s="16">
        <f>SUMIFS('Member Months'!$L:$L,'Member Months'!$A:$A,$A51,'Member Months'!$C:$C,$C51, 'Member Months'!$D:$D,$D51)</f>
        <v>0</v>
      </c>
      <c r="S51" s="237"/>
      <c r="U51" s="237"/>
      <c r="V51" s="237"/>
    </row>
    <row r="52" spans="1:22" s="302" customFormat="1">
      <c r="A52" s="38" t="str">
        <f t="shared" si="0"/>
        <v>03</v>
      </c>
      <c r="B52" s="39">
        <f t="shared" si="1"/>
        <v>0</v>
      </c>
      <c r="C52" s="39" t="s">
        <v>912</v>
      </c>
      <c r="D52" s="40">
        <v>1</v>
      </c>
      <c r="E52" s="40" t="s">
        <v>215</v>
      </c>
      <c r="F52" s="40" t="s">
        <v>738</v>
      </c>
      <c r="G52" s="698" t="s">
        <v>225</v>
      </c>
      <c r="H52" s="40" t="s">
        <v>213</v>
      </c>
      <c r="I52" s="630" t="s">
        <v>150</v>
      </c>
      <c r="J52" s="698" t="s">
        <v>204</v>
      </c>
      <c r="K52" s="303">
        <v>0</v>
      </c>
      <c r="L52" s="304">
        <v>0</v>
      </c>
      <c r="M52" s="305">
        <v>0</v>
      </c>
      <c r="N52" s="305">
        <v>0</v>
      </c>
      <c r="O52" s="303">
        <v>0</v>
      </c>
      <c r="P52" s="305">
        <v>0</v>
      </c>
      <c r="Q52" s="303">
        <v>0</v>
      </c>
      <c r="R52" s="16">
        <f>SUMIFS('Member Months'!$L:$L,'Member Months'!$A:$A,$A52,'Member Months'!$C:$C,$C52, 'Member Months'!$D:$D,$D52)</f>
        <v>0</v>
      </c>
      <c r="S52" s="237"/>
      <c r="U52" s="237"/>
      <c r="V52" s="237"/>
    </row>
    <row r="53" spans="1:22" s="302" customFormat="1">
      <c r="A53" s="38" t="str">
        <f t="shared" si="0"/>
        <v>03</v>
      </c>
      <c r="B53" s="39">
        <f t="shared" si="1"/>
        <v>0</v>
      </c>
      <c r="C53" s="39" t="s">
        <v>912</v>
      </c>
      <c r="D53" s="40">
        <v>1</v>
      </c>
      <c r="E53" s="40" t="s">
        <v>215</v>
      </c>
      <c r="F53" s="40" t="s">
        <v>738</v>
      </c>
      <c r="G53" s="698" t="s">
        <v>225</v>
      </c>
      <c r="H53" s="40" t="s">
        <v>213</v>
      </c>
      <c r="I53" s="630" t="s">
        <v>151</v>
      </c>
      <c r="J53" s="698" t="s">
        <v>205</v>
      </c>
      <c r="K53" s="303">
        <v>0</v>
      </c>
      <c r="L53" s="304">
        <v>0</v>
      </c>
      <c r="M53" s="305">
        <v>0</v>
      </c>
      <c r="N53" s="305">
        <v>0</v>
      </c>
      <c r="O53" s="303">
        <v>0</v>
      </c>
      <c r="P53" s="305">
        <v>0</v>
      </c>
      <c r="Q53" s="303">
        <v>0</v>
      </c>
      <c r="R53" s="16">
        <f>SUMIFS('Member Months'!$L:$L,'Member Months'!$A:$A,$A53,'Member Months'!$C:$C,$C53, 'Member Months'!$D:$D,$D53)</f>
        <v>0</v>
      </c>
      <c r="S53" s="237"/>
      <c r="U53" s="237"/>
      <c r="V53" s="237"/>
    </row>
    <row r="54" spans="1:22" s="302" customFormat="1">
      <c r="A54" s="38" t="str">
        <f t="shared" si="0"/>
        <v>03</v>
      </c>
      <c r="B54" s="39">
        <f t="shared" si="1"/>
        <v>0</v>
      </c>
      <c r="C54" s="39" t="s">
        <v>912</v>
      </c>
      <c r="D54" s="40">
        <v>1</v>
      </c>
      <c r="E54" s="40" t="s">
        <v>215</v>
      </c>
      <c r="F54" s="40" t="s">
        <v>738</v>
      </c>
      <c r="G54" s="698" t="s">
        <v>225</v>
      </c>
      <c r="H54" s="40" t="s">
        <v>213</v>
      </c>
      <c r="I54" s="630" t="s">
        <v>152</v>
      </c>
      <c r="J54" s="698" t="s">
        <v>182</v>
      </c>
      <c r="K54" s="303">
        <v>0</v>
      </c>
      <c r="L54" s="304">
        <v>0</v>
      </c>
      <c r="M54" s="305">
        <v>0</v>
      </c>
      <c r="N54" s="305">
        <v>0</v>
      </c>
      <c r="O54" s="303">
        <v>0</v>
      </c>
      <c r="P54" s="305">
        <v>0</v>
      </c>
      <c r="Q54" s="303">
        <v>0</v>
      </c>
      <c r="R54" s="16">
        <f>SUMIFS('Member Months'!$L:$L,'Member Months'!$A:$A,$A54,'Member Months'!$C:$C,$C54, 'Member Months'!$D:$D,$D54)</f>
        <v>0</v>
      </c>
      <c r="S54" s="237"/>
      <c r="U54" s="237"/>
      <c r="V54" s="237"/>
    </row>
    <row r="55" spans="1:22" s="302" customFormat="1">
      <c r="A55" s="38" t="str">
        <f t="shared" si="0"/>
        <v>03</v>
      </c>
      <c r="B55" s="39">
        <f t="shared" si="1"/>
        <v>0</v>
      </c>
      <c r="C55" s="39" t="s">
        <v>912</v>
      </c>
      <c r="D55" s="40">
        <v>1</v>
      </c>
      <c r="E55" s="40" t="s">
        <v>215</v>
      </c>
      <c r="F55" s="40" t="s">
        <v>738</v>
      </c>
      <c r="G55" s="698" t="s">
        <v>225</v>
      </c>
      <c r="H55" s="40" t="s">
        <v>213</v>
      </c>
      <c r="I55" s="630" t="s">
        <v>70</v>
      </c>
      <c r="J55" s="698" t="s">
        <v>265</v>
      </c>
      <c r="K55" s="303">
        <v>0</v>
      </c>
      <c r="L55" s="304">
        <v>0</v>
      </c>
      <c r="M55" s="305">
        <v>0</v>
      </c>
      <c r="N55" s="305">
        <v>0</v>
      </c>
      <c r="O55" s="303">
        <v>0</v>
      </c>
      <c r="P55" s="305">
        <v>0</v>
      </c>
      <c r="Q55" s="303">
        <v>0</v>
      </c>
      <c r="R55" s="16">
        <f>SUMIFS('Member Months'!$L:$L,'Member Months'!$A:$A,$A55,'Member Months'!$C:$C,$C55, 'Member Months'!$D:$D,$D55)</f>
        <v>0</v>
      </c>
      <c r="S55" s="237"/>
      <c r="U55" s="237"/>
      <c r="V55" s="237"/>
    </row>
    <row r="56" spans="1:22" s="302" customFormat="1">
      <c r="A56" s="38" t="str">
        <f t="shared" si="0"/>
        <v>03</v>
      </c>
      <c r="B56" s="39">
        <f t="shared" si="1"/>
        <v>0</v>
      </c>
      <c r="C56" s="39" t="s">
        <v>912</v>
      </c>
      <c r="D56" s="40">
        <v>1</v>
      </c>
      <c r="E56" s="40" t="s">
        <v>215</v>
      </c>
      <c r="F56" s="40" t="s">
        <v>738</v>
      </c>
      <c r="G56" s="698" t="s">
        <v>225</v>
      </c>
      <c r="H56" s="40" t="s">
        <v>213</v>
      </c>
      <c r="I56" s="630" t="s">
        <v>71</v>
      </c>
      <c r="J56" s="698" t="s">
        <v>266</v>
      </c>
      <c r="K56" s="303">
        <v>0</v>
      </c>
      <c r="L56" s="304">
        <v>0</v>
      </c>
      <c r="M56" s="305">
        <v>0</v>
      </c>
      <c r="N56" s="305">
        <v>0</v>
      </c>
      <c r="O56" s="303">
        <v>0</v>
      </c>
      <c r="P56" s="305">
        <v>0</v>
      </c>
      <c r="Q56" s="303">
        <v>0</v>
      </c>
      <c r="R56" s="16">
        <f>SUMIFS('Member Months'!$L:$L,'Member Months'!$A:$A,$A56,'Member Months'!$C:$C,$C56, 'Member Months'!$D:$D,$D56)</f>
        <v>0</v>
      </c>
      <c r="S56" s="237"/>
      <c r="U56" s="237"/>
      <c r="V56" s="237"/>
    </row>
    <row r="57" spans="1:22" s="302" customFormat="1">
      <c r="A57" s="38" t="str">
        <f t="shared" ref="A57:A58" si="6">E57</f>
        <v>03</v>
      </c>
      <c r="B57" s="39">
        <f t="shared" si="1"/>
        <v>0</v>
      </c>
      <c r="C57" s="39" t="s">
        <v>912</v>
      </c>
      <c r="D57" s="40">
        <v>1</v>
      </c>
      <c r="E57" s="40" t="s">
        <v>215</v>
      </c>
      <c r="F57" s="40" t="s">
        <v>738</v>
      </c>
      <c r="G57" s="698" t="s">
        <v>225</v>
      </c>
      <c r="H57" s="40" t="s">
        <v>213</v>
      </c>
      <c r="I57" s="630" t="s">
        <v>72</v>
      </c>
      <c r="J57" s="698" t="s">
        <v>527</v>
      </c>
      <c r="K57" s="303">
        <v>0</v>
      </c>
      <c r="L57" s="304">
        <v>0</v>
      </c>
      <c r="M57" s="305">
        <v>0</v>
      </c>
      <c r="N57" s="305">
        <v>0</v>
      </c>
      <c r="O57" s="303">
        <v>0</v>
      </c>
      <c r="P57" s="305">
        <v>0</v>
      </c>
      <c r="Q57" s="303">
        <v>0</v>
      </c>
      <c r="R57" s="16">
        <f>SUMIFS('Member Months'!$L:$L,'Member Months'!$A:$A,$A57,'Member Months'!$C:$C,$C57, 'Member Months'!$D:$D,$D57)</f>
        <v>0</v>
      </c>
      <c r="S57" s="237"/>
      <c r="U57" s="237"/>
      <c r="V57" s="237"/>
    </row>
    <row r="58" spans="1:22" s="302" customFormat="1">
      <c r="A58" s="38" t="str">
        <f t="shared" si="6"/>
        <v>03</v>
      </c>
      <c r="B58" s="39">
        <f t="shared" si="1"/>
        <v>0</v>
      </c>
      <c r="C58" s="39" t="s">
        <v>912</v>
      </c>
      <c r="D58" s="40">
        <v>1</v>
      </c>
      <c r="E58" s="40" t="s">
        <v>215</v>
      </c>
      <c r="F58" s="40" t="s">
        <v>738</v>
      </c>
      <c r="G58" s="698" t="s">
        <v>225</v>
      </c>
      <c r="H58" s="40" t="s">
        <v>213</v>
      </c>
      <c r="I58" s="630" t="s">
        <v>73</v>
      </c>
      <c r="J58" s="698" t="s">
        <v>528</v>
      </c>
      <c r="K58" s="303">
        <v>0</v>
      </c>
      <c r="L58" s="304">
        <v>0</v>
      </c>
      <c r="M58" s="305">
        <v>0</v>
      </c>
      <c r="N58" s="305">
        <v>0</v>
      </c>
      <c r="O58" s="303">
        <v>0</v>
      </c>
      <c r="P58" s="305">
        <v>0</v>
      </c>
      <c r="Q58" s="303">
        <v>0</v>
      </c>
      <c r="R58" s="16">
        <f>SUMIFS('Member Months'!$L:$L,'Member Months'!$A:$A,$A58,'Member Months'!$C:$C,$C58, 'Member Months'!$D:$D,$D58)</f>
        <v>0</v>
      </c>
      <c r="S58" s="237"/>
      <c r="U58" s="237"/>
      <c r="V58" s="237"/>
    </row>
    <row r="59" spans="1:22" s="302" customFormat="1">
      <c r="A59" s="38" t="str">
        <f t="shared" ref="A59" si="7">E59</f>
        <v>03</v>
      </c>
      <c r="B59" s="39">
        <f t="shared" si="1"/>
        <v>0</v>
      </c>
      <c r="C59" s="39" t="s">
        <v>912</v>
      </c>
      <c r="D59" s="40">
        <v>1</v>
      </c>
      <c r="E59" s="40" t="s">
        <v>215</v>
      </c>
      <c r="F59" s="40" t="s">
        <v>738</v>
      </c>
      <c r="G59" s="698" t="s">
        <v>225</v>
      </c>
      <c r="H59" s="40" t="s">
        <v>213</v>
      </c>
      <c r="I59" s="630" t="s">
        <v>409</v>
      </c>
      <c r="J59" s="698" t="s">
        <v>803</v>
      </c>
      <c r="K59" s="303">
        <v>0</v>
      </c>
      <c r="L59" s="304">
        <v>0</v>
      </c>
      <c r="M59" s="305">
        <v>0</v>
      </c>
      <c r="N59" s="305">
        <v>0</v>
      </c>
      <c r="O59" s="303">
        <v>0</v>
      </c>
      <c r="P59" s="305">
        <v>0</v>
      </c>
      <c r="Q59" s="303">
        <v>0</v>
      </c>
      <c r="R59" s="16">
        <f>SUMIFS('Member Months'!$L:$L,'Member Months'!$A:$A,$A59,'Member Months'!$C:$C,$C59, 'Member Months'!$D:$D,$D59)</f>
        <v>0</v>
      </c>
      <c r="S59" s="237"/>
      <c r="U59" s="237"/>
      <c r="V59" s="237"/>
    </row>
    <row r="60" spans="1:22" s="302" customFormat="1">
      <c r="A60" s="38" t="str">
        <f t="shared" si="0"/>
        <v>04</v>
      </c>
      <c r="B60" s="39">
        <f t="shared" si="1"/>
        <v>0</v>
      </c>
      <c r="C60" s="39" t="s">
        <v>912</v>
      </c>
      <c r="D60" s="40">
        <v>1</v>
      </c>
      <c r="E60" s="40" t="s">
        <v>217</v>
      </c>
      <c r="F60" s="40" t="s">
        <v>738</v>
      </c>
      <c r="G60" s="698" t="s">
        <v>226</v>
      </c>
      <c r="H60" s="40" t="s">
        <v>227</v>
      </c>
      <c r="I60" s="629" t="s">
        <v>211</v>
      </c>
      <c r="J60" s="698" t="s">
        <v>261</v>
      </c>
      <c r="K60" s="303">
        <v>0</v>
      </c>
      <c r="L60" s="304">
        <v>0</v>
      </c>
      <c r="M60" s="305">
        <v>0</v>
      </c>
      <c r="N60" s="305">
        <v>0</v>
      </c>
      <c r="O60" s="303">
        <v>0</v>
      </c>
      <c r="P60" s="305">
        <v>0</v>
      </c>
      <c r="Q60" s="303">
        <v>0</v>
      </c>
      <c r="R60" s="16">
        <f>SUMIFS('Member Months'!$L:$L,'Member Months'!$A:$A,$A60,'Member Months'!$C:$C,$C60, 'Member Months'!$D:$D,$D60)</f>
        <v>0</v>
      </c>
      <c r="S60" s="237"/>
      <c r="U60" s="237"/>
      <c r="V60" s="237"/>
    </row>
    <row r="61" spans="1:22" s="302" customFormat="1">
      <c r="A61" s="38" t="str">
        <f t="shared" si="0"/>
        <v>04</v>
      </c>
      <c r="B61" s="39">
        <f t="shared" si="1"/>
        <v>0</v>
      </c>
      <c r="C61" s="39" t="s">
        <v>912</v>
      </c>
      <c r="D61" s="40">
        <v>1</v>
      </c>
      <c r="E61" s="40" t="s">
        <v>217</v>
      </c>
      <c r="F61" s="40" t="s">
        <v>738</v>
      </c>
      <c r="G61" s="698" t="s">
        <v>226</v>
      </c>
      <c r="H61" s="40" t="s">
        <v>227</v>
      </c>
      <c r="I61" s="629" t="s">
        <v>214</v>
      </c>
      <c r="J61" s="698" t="s">
        <v>676</v>
      </c>
      <c r="K61" s="303">
        <v>0</v>
      </c>
      <c r="L61" s="304">
        <v>0</v>
      </c>
      <c r="M61" s="305">
        <v>0</v>
      </c>
      <c r="N61" s="305">
        <v>0</v>
      </c>
      <c r="O61" s="303">
        <v>0</v>
      </c>
      <c r="P61" s="305">
        <v>0</v>
      </c>
      <c r="Q61" s="303">
        <v>0</v>
      </c>
      <c r="R61" s="16">
        <f>SUMIFS('Member Months'!$L:$L,'Member Months'!$A:$A,$A61,'Member Months'!$C:$C,$C61, 'Member Months'!$D:$D,$D61)</f>
        <v>0</v>
      </c>
      <c r="S61" s="237"/>
      <c r="U61" s="237"/>
      <c r="V61" s="237"/>
    </row>
    <row r="62" spans="1:22" s="302" customFormat="1">
      <c r="A62" s="38" t="str">
        <f t="shared" si="0"/>
        <v>04</v>
      </c>
      <c r="B62" s="39">
        <f t="shared" si="1"/>
        <v>0</v>
      </c>
      <c r="C62" s="39" t="s">
        <v>912</v>
      </c>
      <c r="D62" s="40">
        <v>1</v>
      </c>
      <c r="E62" s="40" t="s">
        <v>217</v>
      </c>
      <c r="F62" s="40" t="s">
        <v>738</v>
      </c>
      <c r="G62" s="698" t="s">
        <v>226</v>
      </c>
      <c r="H62" s="40" t="s">
        <v>227</v>
      </c>
      <c r="I62" s="629" t="s">
        <v>215</v>
      </c>
      <c r="J62" s="698" t="s">
        <v>216</v>
      </c>
      <c r="K62" s="303">
        <v>0</v>
      </c>
      <c r="L62" s="304">
        <v>0</v>
      </c>
      <c r="M62" s="305">
        <v>0</v>
      </c>
      <c r="N62" s="305">
        <v>0</v>
      </c>
      <c r="O62" s="303">
        <v>0</v>
      </c>
      <c r="P62" s="305">
        <v>0</v>
      </c>
      <c r="Q62" s="303">
        <v>0</v>
      </c>
      <c r="R62" s="16">
        <f>SUMIFS('Member Months'!$L:$L,'Member Months'!$A:$A,$A62,'Member Months'!$C:$C,$C62, 'Member Months'!$D:$D,$D62)</f>
        <v>0</v>
      </c>
      <c r="S62" s="237"/>
      <c r="U62" s="237"/>
      <c r="V62" s="237"/>
    </row>
    <row r="63" spans="1:22" s="302" customFormat="1">
      <c r="A63" s="38" t="str">
        <f t="shared" si="0"/>
        <v>04</v>
      </c>
      <c r="B63" s="39">
        <f t="shared" si="1"/>
        <v>0</v>
      </c>
      <c r="C63" s="39" t="s">
        <v>912</v>
      </c>
      <c r="D63" s="40">
        <v>1</v>
      </c>
      <c r="E63" s="40" t="s">
        <v>217</v>
      </c>
      <c r="F63" s="40" t="s">
        <v>738</v>
      </c>
      <c r="G63" s="698" t="s">
        <v>226</v>
      </c>
      <c r="H63" s="40" t="s">
        <v>227</v>
      </c>
      <c r="I63" s="629" t="s">
        <v>217</v>
      </c>
      <c r="J63" s="698" t="s">
        <v>262</v>
      </c>
      <c r="K63" s="303">
        <v>0</v>
      </c>
      <c r="L63" s="304">
        <v>0</v>
      </c>
      <c r="M63" s="305">
        <v>0</v>
      </c>
      <c r="N63" s="305">
        <v>0</v>
      </c>
      <c r="O63" s="303">
        <v>0</v>
      </c>
      <c r="P63" s="305">
        <v>0</v>
      </c>
      <c r="Q63" s="303">
        <v>0</v>
      </c>
      <c r="R63" s="16">
        <f>SUMIFS('Member Months'!$L:$L,'Member Months'!$A:$A,$A63,'Member Months'!$C:$C,$C63, 'Member Months'!$D:$D,$D63)</f>
        <v>0</v>
      </c>
      <c r="S63" s="237"/>
      <c r="U63" s="237"/>
      <c r="V63" s="237"/>
    </row>
    <row r="64" spans="1:22" s="302" customFormat="1">
      <c r="A64" s="38" t="str">
        <f t="shared" si="0"/>
        <v>04</v>
      </c>
      <c r="B64" s="39">
        <f t="shared" si="1"/>
        <v>0</v>
      </c>
      <c r="C64" s="39" t="s">
        <v>912</v>
      </c>
      <c r="D64" s="40">
        <v>1</v>
      </c>
      <c r="E64" s="40" t="s">
        <v>217</v>
      </c>
      <c r="F64" s="40" t="s">
        <v>738</v>
      </c>
      <c r="G64" s="698" t="s">
        <v>226</v>
      </c>
      <c r="H64" s="40" t="s">
        <v>227</v>
      </c>
      <c r="I64" s="629" t="s">
        <v>218</v>
      </c>
      <c r="J64" s="698" t="s">
        <v>677</v>
      </c>
      <c r="K64" s="303">
        <v>0</v>
      </c>
      <c r="L64" s="304">
        <v>0</v>
      </c>
      <c r="M64" s="305">
        <v>0</v>
      </c>
      <c r="N64" s="305">
        <v>0</v>
      </c>
      <c r="O64" s="303">
        <v>0</v>
      </c>
      <c r="P64" s="305">
        <v>0</v>
      </c>
      <c r="Q64" s="303">
        <v>0</v>
      </c>
      <c r="R64" s="16">
        <f>SUMIFS('Member Months'!$L:$L,'Member Months'!$A:$A,$A64,'Member Months'!$C:$C,$C64, 'Member Months'!$D:$D,$D64)</f>
        <v>0</v>
      </c>
      <c r="S64" s="237"/>
      <c r="U64" s="237"/>
      <c r="V64" s="237"/>
    </row>
    <row r="65" spans="1:22" s="302" customFormat="1">
      <c r="A65" s="38" t="str">
        <f t="shared" si="0"/>
        <v>04</v>
      </c>
      <c r="B65" s="39">
        <f t="shared" si="1"/>
        <v>0</v>
      </c>
      <c r="C65" s="39" t="s">
        <v>912</v>
      </c>
      <c r="D65" s="40">
        <v>1</v>
      </c>
      <c r="E65" s="40" t="s">
        <v>217</v>
      </c>
      <c r="F65" s="40" t="s">
        <v>738</v>
      </c>
      <c r="G65" s="698" t="s">
        <v>226</v>
      </c>
      <c r="H65" s="40" t="s">
        <v>227</v>
      </c>
      <c r="I65" s="629" t="s">
        <v>219</v>
      </c>
      <c r="J65" s="698" t="s">
        <v>263</v>
      </c>
      <c r="K65" s="303">
        <v>0</v>
      </c>
      <c r="L65" s="304">
        <v>0</v>
      </c>
      <c r="M65" s="305">
        <v>0</v>
      </c>
      <c r="N65" s="305">
        <v>0</v>
      </c>
      <c r="O65" s="303">
        <v>0</v>
      </c>
      <c r="P65" s="305">
        <v>0</v>
      </c>
      <c r="Q65" s="303">
        <v>0</v>
      </c>
      <c r="R65" s="16">
        <f>SUMIFS('Member Months'!$L:$L,'Member Months'!$A:$A,$A65,'Member Months'!$C:$C,$C65, 'Member Months'!$D:$D,$D65)</f>
        <v>0</v>
      </c>
      <c r="S65" s="237"/>
      <c r="U65" s="237"/>
      <c r="V65" s="237"/>
    </row>
    <row r="66" spans="1:22" s="302" customFormat="1">
      <c r="A66" s="38" t="str">
        <f t="shared" si="0"/>
        <v>04</v>
      </c>
      <c r="B66" s="39">
        <f t="shared" si="1"/>
        <v>0</v>
      </c>
      <c r="C66" s="39" t="s">
        <v>912</v>
      </c>
      <c r="D66" s="40">
        <v>1</v>
      </c>
      <c r="E66" s="40" t="s">
        <v>217</v>
      </c>
      <c r="F66" s="40" t="s">
        <v>738</v>
      </c>
      <c r="G66" s="698" t="s">
        <v>226</v>
      </c>
      <c r="H66" s="40" t="s">
        <v>227</v>
      </c>
      <c r="I66" s="629" t="s">
        <v>220</v>
      </c>
      <c r="J66" s="698" t="s">
        <v>675</v>
      </c>
      <c r="K66" s="303">
        <v>0</v>
      </c>
      <c r="L66" s="304">
        <v>0</v>
      </c>
      <c r="M66" s="305">
        <v>0</v>
      </c>
      <c r="N66" s="305">
        <v>0</v>
      </c>
      <c r="O66" s="303">
        <v>0</v>
      </c>
      <c r="P66" s="305">
        <v>0</v>
      </c>
      <c r="Q66" s="303">
        <v>0</v>
      </c>
      <c r="R66" s="16">
        <f>SUMIFS('Member Months'!$L:$L,'Member Months'!$A:$A,$A66,'Member Months'!$C:$C,$C66, 'Member Months'!$D:$D,$D66)</f>
        <v>0</v>
      </c>
      <c r="S66" s="237"/>
      <c r="U66" s="237"/>
      <c r="V66" s="237"/>
    </row>
    <row r="67" spans="1:22" s="302" customFormat="1">
      <c r="A67" s="38" t="str">
        <f t="shared" si="0"/>
        <v>04</v>
      </c>
      <c r="B67" s="39">
        <f t="shared" si="1"/>
        <v>0</v>
      </c>
      <c r="C67" s="39" t="s">
        <v>912</v>
      </c>
      <c r="D67" s="40">
        <v>1</v>
      </c>
      <c r="E67" s="40" t="s">
        <v>217</v>
      </c>
      <c r="F67" s="40" t="s">
        <v>738</v>
      </c>
      <c r="G67" s="698" t="s">
        <v>226</v>
      </c>
      <c r="H67" s="40" t="s">
        <v>227</v>
      </c>
      <c r="I67" s="629" t="s">
        <v>221</v>
      </c>
      <c r="J67" s="698" t="s">
        <v>264</v>
      </c>
      <c r="K67" s="303">
        <v>0</v>
      </c>
      <c r="L67" s="304">
        <v>0</v>
      </c>
      <c r="M67" s="305">
        <v>0</v>
      </c>
      <c r="N67" s="305">
        <v>0</v>
      </c>
      <c r="O67" s="303">
        <v>0</v>
      </c>
      <c r="P67" s="305">
        <v>0</v>
      </c>
      <c r="Q67" s="303">
        <v>0</v>
      </c>
      <c r="R67" s="16">
        <f>SUMIFS('Member Months'!$L:$L,'Member Months'!$A:$A,$A67,'Member Months'!$C:$C,$C67, 'Member Months'!$D:$D,$D67)</f>
        <v>0</v>
      </c>
      <c r="S67" s="237"/>
      <c r="U67" s="237"/>
      <c r="V67" s="237"/>
    </row>
    <row r="68" spans="1:22" s="302" customFormat="1">
      <c r="A68" s="38" t="str">
        <f t="shared" si="0"/>
        <v>04</v>
      </c>
      <c r="B68" s="39">
        <f t="shared" si="1"/>
        <v>0</v>
      </c>
      <c r="C68" s="39" t="s">
        <v>912</v>
      </c>
      <c r="D68" s="40">
        <v>1</v>
      </c>
      <c r="E68" s="40" t="s">
        <v>217</v>
      </c>
      <c r="F68" s="40" t="s">
        <v>738</v>
      </c>
      <c r="G68" s="698" t="s">
        <v>226</v>
      </c>
      <c r="H68" s="40" t="s">
        <v>227</v>
      </c>
      <c r="I68" s="630" t="s">
        <v>222</v>
      </c>
      <c r="J68" s="698" t="s">
        <v>206</v>
      </c>
      <c r="K68" s="303">
        <v>0</v>
      </c>
      <c r="L68" s="304">
        <v>0</v>
      </c>
      <c r="M68" s="305">
        <v>0</v>
      </c>
      <c r="N68" s="305">
        <v>0</v>
      </c>
      <c r="O68" s="303">
        <v>0</v>
      </c>
      <c r="P68" s="305">
        <v>0</v>
      </c>
      <c r="Q68" s="303">
        <v>0</v>
      </c>
      <c r="R68" s="16">
        <f>SUMIFS('Member Months'!$L:$L,'Member Months'!$A:$A,$A68,'Member Months'!$C:$C,$C68, 'Member Months'!$D:$D,$D68)</f>
        <v>0</v>
      </c>
      <c r="S68" s="237"/>
      <c r="U68" s="237"/>
      <c r="V68" s="237"/>
    </row>
    <row r="69" spans="1:22" s="302" customFormat="1">
      <c r="A69" s="38" t="str">
        <f t="shared" si="0"/>
        <v>04</v>
      </c>
      <c r="B69" s="39">
        <f t="shared" si="1"/>
        <v>0</v>
      </c>
      <c r="C69" s="39" t="s">
        <v>912</v>
      </c>
      <c r="D69" s="40">
        <v>1</v>
      </c>
      <c r="E69" s="40" t="s">
        <v>217</v>
      </c>
      <c r="F69" s="40" t="s">
        <v>738</v>
      </c>
      <c r="G69" s="698" t="s">
        <v>226</v>
      </c>
      <c r="H69" s="40" t="s">
        <v>227</v>
      </c>
      <c r="I69" s="630" t="s">
        <v>223</v>
      </c>
      <c r="J69" s="698" t="s">
        <v>181</v>
      </c>
      <c r="K69" s="303">
        <v>0</v>
      </c>
      <c r="L69" s="304">
        <v>0</v>
      </c>
      <c r="M69" s="305">
        <v>0</v>
      </c>
      <c r="N69" s="305">
        <v>0</v>
      </c>
      <c r="O69" s="303">
        <v>0</v>
      </c>
      <c r="P69" s="305">
        <v>0</v>
      </c>
      <c r="Q69" s="303">
        <v>0</v>
      </c>
      <c r="R69" s="16">
        <f>SUMIFS('Member Months'!$L:$L,'Member Months'!$A:$A,$A69,'Member Months'!$C:$C,$C69, 'Member Months'!$D:$D,$D69)</f>
        <v>0</v>
      </c>
      <c r="S69" s="237"/>
      <c r="U69" s="237"/>
      <c r="V69" s="237"/>
    </row>
    <row r="70" spans="1:22" s="302" customFormat="1">
      <c r="A70" s="38" t="str">
        <f t="shared" si="0"/>
        <v>04</v>
      </c>
      <c r="B70" s="39">
        <f t="shared" si="1"/>
        <v>0</v>
      </c>
      <c r="C70" s="39" t="s">
        <v>912</v>
      </c>
      <c r="D70" s="40">
        <v>1</v>
      </c>
      <c r="E70" s="40" t="s">
        <v>217</v>
      </c>
      <c r="F70" s="40" t="s">
        <v>738</v>
      </c>
      <c r="G70" s="698" t="s">
        <v>226</v>
      </c>
      <c r="H70" s="40" t="s">
        <v>227</v>
      </c>
      <c r="I70" s="630" t="s">
        <v>150</v>
      </c>
      <c r="J70" s="698" t="s">
        <v>204</v>
      </c>
      <c r="K70" s="303">
        <v>0</v>
      </c>
      <c r="L70" s="304">
        <v>0</v>
      </c>
      <c r="M70" s="305">
        <v>0</v>
      </c>
      <c r="N70" s="305">
        <v>0</v>
      </c>
      <c r="O70" s="303">
        <v>0</v>
      </c>
      <c r="P70" s="305">
        <v>0</v>
      </c>
      <c r="Q70" s="303">
        <v>0</v>
      </c>
      <c r="R70" s="16">
        <f>SUMIFS('Member Months'!$L:$L,'Member Months'!$A:$A,$A70,'Member Months'!$C:$C,$C70, 'Member Months'!$D:$D,$D70)</f>
        <v>0</v>
      </c>
      <c r="S70" s="237"/>
      <c r="U70" s="237"/>
      <c r="V70" s="237"/>
    </row>
    <row r="71" spans="1:22" s="302" customFormat="1">
      <c r="A71" s="38" t="str">
        <f t="shared" si="0"/>
        <v>04</v>
      </c>
      <c r="B71" s="39">
        <f t="shared" si="1"/>
        <v>0</v>
      </c>
      <c r="C71" s="39" t="s">
        <v>912</v>
      </c>
      <c r="D71" s="40">
        <v>1</v>
      </c>
      <c r="E71" s="40" t="s">
        <v>217</v>
      </c>
      <c r="F71" s="40" t="s">
        <v>738</v>
      </c>
      <c r="G71" s="698" t="s">
        <v>226</v>
      </c>
      <c r="H71" s="40" t="s">
        <v>227</v>
      </c>
      <c r="I71" s="630" t="s">
        <v>151</v>
      </c>
      <c r="J71" s="698" t="s">
        <v>205</v>
      </c>
      <c r="K71" s="303">
        <v>0</v>
      </c>
      <c r="L71" s="304">
        <v>0</v>
      </c>
      <c r="M71" s="305">
        <v>0</v>
      </c>
      <c r="N71" s="305">
        <v>0</v>
      </c>
      <c r="O71" s="303">
        <v>0</v>
      </c>
      <c r="P71" s="305">
        <v>0</v>
      </c>
      <c r="Q71" s="303">
        <v>0</v>
      </c>
      <c r="R71" s="16">
        <f>SUMIFS('Member Months'!$L:$L,'Member Months'!$A:$A,$A71,'Member Months'!$C:$C,$C71, 'Member Months'!$D:$D,$D71)</f>
        <v>0</v>
      </c>
      <c r="S71" s="237"/>
      <c r="U71" s="237"/>
      <c r="V71" s="237"/>
    </row>
    <row r="72" spans="1:22" s="302" customFormat="1">
      <c r="A72" s="38" t="str">
        <f t="shared" si="0"/>
        <v>04</v>
      </c>
      <c r="B72" s="39">
        <f t="shared" si="1"/>
        <v>0</v>
      </c>
      <c r="C72" s="39" t="s">
        <v>912</v>
      </c>
      <c r="D72" s="40">
        <v>1</v>
      </c>
      <c r="E72" s="40" t="s">
        <v>217</v>
      </c>
      <c r="F72" s="40" t="s">
        <v>738</v>
      </c>
      <c r="G72" s="698" t="s">
        <v>226</v>
      </c>
      <c r="H72" s="40" t="s">
        <v>227</v>
      </c>
      <c r="I72" s="630" t="s">
        <v>152</v>
      </c>
      <c r="J72" s="698" t="s">
        <v>182</v>
      </c>
      <c r="K72" s="303">
        <v>0</v>
      </c>
      <c r="L72" s="304">
        <v>0</v>
      </c>
      <c r="M72" s="305">
        <v>0</v>
      </c>
      <c r="N72" s="305">
        <v>0</v>
      </c>
      <c r="O72" s="303">
        <v>0</v>
      </c>
      <c r="P72" s="305">
        <v>0</v>
      </c>
      <c r="Q72" s="303">
        <v>0</v>
      </c>
      <c r="R72" s="16">
        <f>SUMIFS('Member Months'!$L:$L,'Member Months'!$A:$A,$A72,'Member Months'!$C:$C,$C72, 'Member Months'!$D:$D,$D72)</f>
        <v>0</v>
      </c>
      <c r="S72" s="237"/>
      <c r="U72" s="237"/>
      <c r="V72" s="237"/>
    </row>
    <row r="73" spans="1:22" s="302" customFormat="1">
      <c r="A73" s="38" t="str">
        <f t="shared" si="0"/>
        <v>04</v>
      </c>
      <c r="B73" s="39">
        <f t="shared" si="1"/>
        <v>0</v>
      </c>
      <c r="C73" s="39" t="s">
        <v>912</v>
      </c>
      <c r="D73" s="40">
        <v>1</v>
      </c>
      <c r="E73" s="40" t="s">
        <v>217</v>
      </c>
      <c r="F73" s="40" t="s">
        <v>738</v>
      </c>
      <c r="G73" s="698" t="s">
        <v>226</v>
      </c>
      <c r="H73" s="40" t="s">
        <v>227</v>
      </c>
      <c r="I73" s="630" t="s">
        <v>70</v>
      </c>
      <c r="J73" s="698" t="s">
        <v>265</v>
      </c>
      <c r="K73" s="303">
        <v>0</v>
      </c>
      <c r="L73" s="304">
        <v>0</v>
      </c>
      <c r="M73" s="305">
        <v>0</v>
      </c>
      <c r="N73" s="305">
        <v>0</v>
      </c>
      <c r="O73" s="303">
        <v>0</v>
      </c>
      <c r="P73" s="305">
        <v>0</v>
      </c>
      <c r="Q73" s="303">
        <v>0</v>
      </c>
      <c r="R73" s="16">
        <f>SUMIFS('Member Months'!$L:$L,'Member Months'!$A:$A,$A73,'Member Months'!$C:$C,$C73, 'Member Months'!$D:$D,$D73)</f>
        <v>0</v>
      </c>
      <c r="S73" s="237"/>
      <c r="U73" s="237"/>
      <c r="V73" s="237"/>
    </row>
    <row r="74" spans="1:22" s="302" customFormat="1">
      <c r="A74" s="38" t="str">
        <f t="shared" si="0"/>
        <v>04</v>
      </c>
      <c r="B74" s="39">
        <f t="shared" si="1"/>
        <v>0</v>
      </c>
      <c r="C74" s="39" t="s">
        <v>912</v>
      </c>
      <c r="D74" s="40">
        <v>1</v>
      </c>
      <c r="E74" s="40" t="s">
        <v>217</v>
      </c>
      <c r="F74" s="40" t="s">
        <v>738</v>
      </c>
      <c r="G74" s="698" t="s">
        <v>226</v>
      </c>
      <c r="H74" s="40" t="s">
        <v>227</v>
      </c>
      <c r="I74" s="630" t="s">
        <v>71</v>
      </c>
      <c r="J74" s="698" t="s">
        <v>266</v>
      </c>
      <c r="K74" s="303">
        <v>0</v>
      </c>
      <c r="L74" s="304">
        <v>0</v>
      </c>
      <c r="M74" s="305">
        <v>0</v>
      </c>
      <c r="N74" s="305">
        <v>0</v>
      </c>
      <c r="O74" s="303">
        <v>0</v>
      </c>
      <c r="P74" s="305">
        <v>0</v>
      </c>
      <c r="Q74" s="303">
        <v>0</v>
      </c>
      <c r="R74" s="16">
        <f>SUMIFS('Member Months'!$L:$L,'Member Months'!$A:$A,$A74,'Member Months'!$C:$C,$C74, 'Member Months'!$D:$D,$D74)</f>
        <v>0</v>
      </c>
      <c r="S74" s="237"/>
      <c r="U74" s="237"/>
      <c r="V74" s="237"/>
    </row>
    <row r="75" spans="1:22" s="302" customFormat="1">
      <c r="A75" s="38" t="str">
        <f t="shared" ref="A75:A76" si="8">E75</f>
        <v>04</v>
      </c>
      <c r="B75" s="39">
        <f t="shared" si="1"/>
        <v>0</v>
      </c>
      <c r="C75" s="39" t="s">
        <v>912</v>
      </c>
      <c r="D75" s="40">
        <v>1</v>
      </c>
      <c r="E75" s="40" t="s">
        <v>217</v>
      </c>
      <c r="F75" s="40" t="s">
        <v>738</v>
      </c>
      <c r="G75" s="698" t="s">
        <v>226</v>
      </c>
      <c r="H75" s="40" t="s">
        <v>227</v>
      </c>
      <c r="I75" s="630" t="s">
        <v>72</v>
      </c>
      <c r="J75" s="698" t="s">
        <v>527</v>
      </c>
      <c r="K75" s="303">
        <v>0</v>
      </c>
      <c r="L75" s="304">
        <v>0</v>
      </c>
      <c r="M75" s="305">
        <v>0</v>
      </c>
      <c r="N75" s="305">
        <v>0</v>
      </c>
      <c r="O75" s="303">
        <v>0</v>
      </c>
      <c r="P75" s="305">
        <v>0</v>
      </c>
      <c r="Q75" s="303">
        <v>0</v>
      </c>
      <c r="R75" s="16">
        <f>SUMIFS('Member Months'!$L:$L,'Member Months'!$A:$A,$A75,'Member Months'!$C:$C,$C75, 'Member Months'!$D:$D,$D75)</f>
        <v>0</v>
      </c>
      <c r="S75" s="237"/>
      <c r="U75" s="237"/>
      <c r="V75" s="237"/>
    </row>
    <row r="76" spans="1:22" s="302" customFormat="1">
      <c r="A76" s="38" t="str">
        <f t="shared" si="8"/>
        <v>04</v>
      </c>
      <c r="B76" s="39">
        <f t="shared" si="1"/>
        <v>0</v>
      </c>
      <c r="C76" s="39" t="s">
        <v>912</v>
      </c>
      <c r="D76" s="40">
        <v>1</v>
      </c>
      <c r="E76" s="40" t="s">
        <v>217</v>
      </c>
      <c r="F76" s="40" t="s">
        <v>738</v>
      </c>
      <c r="G76" s="698" t="s">
        <v>226</v>
      </c>
      <c r="H76" s="40" t="s">
        <v>227</v>
      </c>
      <c r="I76" s="630" t="s">
        <v>73</v>
      </c>
      <c r="J76" s="698" t="s">
        <v>528</v>
      </c>
      <c r="K76" s="303">
        <v>0</v>
      </c>
      <c r="L76" s="304">
        <v>0</v>
      </c>
      <c r="M76" s="305">
        <v>0</v>
      </c>
      <c r="N76" s="305">
        <v>0</v>
      </c>
      <c r="O76" s="303">
        <v>0</v>
      </c>
      <c r="P76" s="305">
        <v>0</v>
      </c>
      <c r="Q76" s="303">
        <v>0</v>
      </c>
      <c r="R76" s="16">
        <f>SUMIFS('Member Months'!$L:$L,'Member Months'!$A:$A,$A76,'Member Months'!$C:$C,$C76, 'Member Months'!$D:$D,$D76)</f>
        <v>0</v>
      </c>
      <c r="S76" s="237"/>
      <c r="U76" s="237"/>
      <c r="V76" s="237"/>
    </row>
    <row r="77" spans="1:22" s="302" customFormat="1">
      <c r="A77" s="38" t="str">
        <f t="shared" ref="A77" si="9">E77</f>
        <v>04</v>
      </c>
      <c r="B77" s="39">
        <f t="shared" si="1"/>
        <v>0</v>
      </c>
      <c r="C77" s="39" t="s">
        <v>912</v>
      </c>
      <c r="D77" s="40">
        <v>1</v>
      </c>
      <c r="E77" s="40" t="s">
        <v>217</v>
      </c>
      <c r="F77" s="40" t="s">
        <v>738</v>
      </c>
      <c r="G77" s="698" t="s">
        <v>226</v>
      </c>
      <c r="H77" s="40" t="s">
        <v>227</v>
      </c>
      <c r="I77" s="630" t="s">
        <v>409</v>
      </c>
      <c r="J77" s="698" t="s">
        <v>803</v>
      </c>
      <c r="K77" s="303">
        <v>0</v>
      </c>
      <c r="L77" s="304">
        <v>0</v>
      </c>
      <c r="M77" s="305">
        <v>0</v>
      </c>
      <c r="N77" s="305">
        <v>0</v>
      </c>
      <c r="O77" s="303">
        <v>0</v>
      </c>
      <c r="P77" s="305">
        <v>0</v>
      </c>
      <c r="Q77" s="303">
        <v>0</v>
      </c>
      <c r="R77" s="16">
        <f>SUMIFS('Member Months'!$L:$L,'Member Months'!$A:$A,$A77,'Member Months'!$C:$C,$C77, 'Member Months'!$D:$D,$D77)</f>
        <v>0</v>
      </c>
      <c r="S77" s="237"/>
      <c r="U77" s="237"/>
      <c r="V77" s="237"/>
    </row>
    <row r="78" spans="1:22" s="302" customFormat="1">
      <c r="A78" s="38" t="str">
        <f t="shared" si="0"/>
        <v>05</v>
      </c>
      <c r="B78" s="39">
        <f t="shared" si="1"/>
        <v>0</v>
      </c>
      <c r="C78" s="39" t="s">
        <v>912</v>
      </c>
      <c r="D78" s="40">
        <v>1</v>
      </c>
      <c r="E78" s="40" t="s">
        <v>218</v>
      </c>
      <c r="F78" s="40" t="s">
        <v>738</v>
      </c>
      <c r="G78" s="698" t="s">
        <v>226</v>
      </c>
      <c r="H78" s="40" t="s">
        <v>228</v>
      </c>
      <c r="I78" s="629" t="s">
        <v>211</v>
      </c>
      <c r="J78" s="698" t="s">
        <v>261</v>
      </c>
      <c r="K78" s="303">
        <v>0</v>
      </c>
      <c r="L78" s="304">
        <v>0</v>
      </c>
      <c r="M78" s="305">
        <v>0</v>
      </c>
      <c r="N78" s="305">
        <v>0</v>
      </c>
      <c r="O78" s="303">
        <v>0</v>
      </c>
      <c r="P78" s="305">
        <v>0</v>
      </c>
      <c r="Q78" s="303">
        <v>0</v>
      </c>
      <c r="R78" s="16">
        <f>SUMIFS('Member Months'!$L:$L,'Member Months'!$A:$A,$A78,'Member Months'!$C:$C,$C78, 'Member Months'!$D:$D,$D78)</f>
        <v>0</v>
      </c>
      <c r="S78" s="237"/>
      <c r="U78" s="237"/>
      <c r="V78" s="237"/>
    </row>
    <row r="79" spans="1:22" s="302" customFormat="1">
      <c r="A79" s="38" t="str">
        <f t="shared" ref="A79:A146" si="10">E79</f>
        <v>05</v>
      </c>
      <c r="B79" s="39">
        <f t="shared" si="1"/>
        <v>0</v>
      </c>
      <c r="C79" s="39" t="s">
        <v>912</v>
      </c>
      <c r="D79" s="40">
        <v>1</v>
      </c>
      <c r="E79" s="40" t="s">
        <v>218</v>
      </c>
      <c r="F79" s="40" t="s">
        <v>738</v>
      </c>
      <c r="G79" s="698" t="s">
        <v>226</v>
      </c>
      <c r="H79" s="40" t="s">
        <v>228</v>
      </c>
      <c r="I79" s="629" t="s">
        <v>214</v>
      </c>
      <c r="J79" s="698" t="s">
        <v>676</v>
      </c>
      <c r="K79" s="303">
        <v>0</v>
      </c>
      <c r="L79" s="304">
        <v>0</v>
      </c>
      <c r="M79" s="305">
        <v>0</v>
      </c>
      <c r="N79" s="305">
        <v>0</v>
      </c>
      <c r="O79" s="303">
        <v>0</v>
      </c>
      <c r="P79" s="305">
        <v>0</v>
      </c>
      <c r="Q79" s="303">
        <v>0</v>
      </c>
      <c r="R79" s="16">
        <f>SUMIFS('Member Months'!$L:$L,'Member Months'!$A:$A,$A79,'Member Months'!$C:$C,$C79, 'Member Months'!$D:$D,$D79)</f>
        <v>0</v>
      </c>
      <c r="S79" s="237"/>
      <c r="U79" s="237"/>
      <c r="V79" s="237"/>
    </row>
    <row r="80" spans="1:22" s="302" customFormat="1">
      <c r="A80" s="38" t="str">
        <f t="shared" si="10"/>
        <v>05</v>
      </c>
      <c r="B80" s="39">
        <f t="shared" ref="B80:B149" si="11">$B$6</f>
        <v>0</v>
      </c>
      <c r="C80" s="39" t="s">
        <v>912</v>
      </c>
      <c r="D80" s="40">
        <v>1</v>
      </c>
      <c r="E80" s="40" t="s">
        <v>218</v>
      </c>
      <c r="F80" s="40" t="s">
        <v>738</v>
      </c>
      <c r="G80" s="698" t="s">
        <v>226</v>
      </c>
      <c r="H80" s="40" t="s">
        <v>228</v>
      </c>
      <c r="I80" s="629" t="s">
        <v>215</v>
      </c>
      <c r="J80" s="698" t="s">
        <v>216</v>
      </c>
      <c r="K80" s="303">
        <v>0</v>
      </c>
      <c r="L80" s="304">
        <v>0</v>
      </c>
      <c r="M80" s="305">
        <v>0</v>
      </c>
      <c r="N80" s="305">
        <v>0</v>
      </c>
      <c r="O80" s="303">
        <v>0</v>
      </c>
      <c r="P80" s="305">
        <v>0</v>
      </c>
      <c r="Q80" s="303">
        <v>0</v>
      </c>
      <c r="R80" s="16">
        <f>SUMIFS('Member Months'!$L:$L,'Member Months'!$A:$A,$A80,'Member Months'!$C:$C,$C80, 'Member Months'!$D:$D,$D80)</f>
        <v>0</v>
      </c>
      <c r="S80" s="237"/>
      <c r="U80" s="237"/>
      <c r="V80" s="237"/>
    </row>
    <row r="81" spans="1:22" s="302" customFormat="1">
      <c r="A81" s="38" t="str">
        <f t="shared" si="10"/>
        <v>05</v>
      </c>
      <c r="B81" s="39">
        <f t="shared" si="11"/>
        <v>0</v>
      </c>
      <c r="C81" s="39" t="s">
        <v>912</v>
      </c>
      <c r="D81" s="40">
        <v>1</v>
      </c>
      <c r="E81" s="40" t="s">
        <v>218</v>
      </c>
      <c r="F81" s="40" t="s">
        <v>738</v>
      </c>
      <c r="G81" s="698" t="s">
        <v>226</v>
      </c>
      <c r="H81" s="40" t="s">
        <v>228</v>
      </c>
      <c r="I81" s="629" t="s">
        <v>217</v>
      </c>
      <c r="J81" s="698" t="s">
        <v>262</v>
      </c>
      <c r="K81" s="303">
        <v>0</v>
      </c>
      <c r="L81" s="304">
        <v>0</v>
      </c>
      <c r="M81" s="305">
        <v>0</v>
      </c>
      <c r="N81" s="305">
        <v>0</v>
      </c>
      <c r="O81" s="303">
        <v>0</v>
      </c>
      <c r="P81" s="305">
        <v>0</v>
      </c>
      <c r="Q81" s="303">
        <v>0</v>
      </c>
      <c r="R81" s="16">
        <f>SUMIFS('Member Months'!$L:$L,'Member Months'!$A:$A,$A81,'Member Months'!$C:$C,$C81, 'Member Months'!$D:$D,$D81)</f>
        <v>0</v>
      </c>
      <c r="S81" s="237"/>
      <c r="U81" s="237"/>
      <c r="V81" s="237"/>
    </row>
    <row r="82" spans="1:22" s="302" customFormat="1">
      <c r="A82" s="38" t="str">
        <f t="shared" si="10"/>
        <v>05</v>
      </c>
      <c r="B82" s="39">
        <f t="shared" si="11"/>
        <v>0</v>
      </c>
      <c r="C82" s="39" t="s">
        <v>912</v>
      </c>
      <c r="D82" s="40">
        <v>1</v>
      </c>
      <c r="E82" s="40" t="s">
        <v>218</v>
      </c>
      <c r="F82" s="40" t="s">
        <v>738</v>
      </c>
      <c r="G82" s="698" t="s">
        <v>226</v>
      </c>
      <c r="H82" s="40" t="s">
        <v>228</v>
      </c>
      <c r="I82" s="629" t="s">
        <v>218</v>
      </c>
      <c r="J82" s="698" t="s">
        <v>677</v>
      </c>
      <c r="K82" s="303">
        <v>0</v>
      </c>
      <c r="L82" s="304">
        <v>0</v>
      </c>
      <c r="M82" s="305">
        <v>0</v>
      </c>
      <c r="N82" s="305">
        <v>0</v>
      </c>
      <c r="O82" s="303">
        <v>0</v>
      </c>
      <c r="P82" s="305">
        <v>0</v>
      </c>
      <c r="Q82" s="303">
        <v>0</v>
      </c>
      <c r="R82" s="16">
        <f>SUMIFS('Member Months'!$L:$L,'Member Months'!$A:$A,$A82,'Member Months'!$C:$C,$C82, 'Member Months'!$D:$D,$D82)</f>
        <v>0</v>
      </c>
      <c r="S82" s="237"/>
      <c r="U82" s="237"/>
      <c r="V82" s="237"/>
    </row>
    <row r="83" spans="1:22" s="302" customFormat="1">
      <c r="A83" s="38" t="str">
        <f t="shared" si="10"/>
        <v>05</v>
      </c>
      <c r="B83" s="39">
        <f t="shared" si="11"/>
        <v>0</v>
      </c>
      <c r="C83" s="39" t="s">
        <v>912</v>
      </c>
      <c r="D83" s="40">
        <v>1</v>
      </c>
      <c r="E83" s="40" t="s">
        <v>218</v>
      </c>
      <c r="F83" s="40" t="s">
        <v>738</v>
      </c>
      <c r="G83" s="698" t="s">
        <v>226</v>
      </c>
      <c r="H83" s="40" t="s">
        <v>228</v>
      </c>
      <c r="I83" s="629" t="s">
        <v>219</v>
      </c>
      <c r="J83" s="698" t="s">
        <v>263</v>
      </c>
      <c r="K83" s="303">
        <v>0</v>
      </c>
      <c r="L83" s="304">
        <v>0</v>
      </c>
      <c r="M83" s="305">
        <v>0</v>
      </c>
      <c r="N83" s="305">
        <v>0</v>
      </c>
      <c r="O83" s="303">
        <v>0</v>
      </c>
      <c r="P83" s="305">
        <v>0</v>
      </c>
      <c r="Q83" s="303">
        <v>0</v>
      </c>
      <c r="R83" s="16">
        <f>SUMIFS('Member Months'!$L:$L,'Member Months'!$A:$A,$A83,'Member Months'!$C:$C,$C83, 'Member Months'!$D:$D,$D83)</f>
        <v>0</v>
      </c>
      <c r="S83" s="237"/>
      <c r="U83" s="237"/>
      <c r="V83" s="237"/>
    </row>
    <row r="84" spans="1:22" s="302" customFormat="1">
      <c r="A84" s="38" t="str">
        <f t="shared" si="10"/>
        <v>05</v>
      </c>
      <c r="B84" s="39">
        <f t="shared" si="11"/>
        <v>0</v>
      </c>
      <c r="C84" s="39" t="s">
        <v>912</v>
      </c>
      <c r="D84" s="40">
        <v>1</v>
      </c>
      <c r="E84" s="40" t="s">
        <v>218</v>
      </c>
      <c r="F84" s="40" t="s">
        <v>738</v>
      </c>
      <c r="G84" s="698" t="s">
        <v>226</v>
      </c>
      <c r="H84" s="40" t="s">
        <v>228</v>
      </c>
      <c r="I84" s="629" t="s">
        <v>220</v>
      </c>
      <c r="J84" s="698" t="s">
        <v>675</v>
      </c>
      <c r="K84" s="303">
        <v>0</v>
      </c>
      <c r="L84" s="304">
        <v>0</v>
      </c>
      <c r="M84" s="305">
        <v>0</v>
      </c>
      <c r="N84" s="305">
        <v>0</v>
      </c>
      <c r="O84" s="303">
        <v>0</v>
      </c>
      <c r="P84" s="305">
        <v>0</v>
      </c>
      <c r="Q84" s="303">
        <v>0</v>
      </c>
      <c r="R84" s="16">
        <f>SUMIFS('Member Months'!$L:$L,'Member Months'!$A:$A,$A84,'Member Months'!$C:$C,$C84, 'Member Months'!$D:$D,$D84)</f>
        <v>0</v>
      </c>
      <c r="S84" s="237"/>
      <c r="U84" s="237"/>
      <c r="V84" s="237"/>
    </row>
    <row r="85" spans="1:22" s="302" customFormat="1">
      <c r="A85" s="38" t="str">
        <f t="shared" si="10"/>
        <v>05</v>
      </c>
      <c r="B85" s="39">
        <f t="shared" si="11"/>
        <v>0</v>
      </c>
      <c r="C85" s="39" t="s">
        <v>912</v>
      </c>
      <c r="D85" s="40">
        <v>1</v>
      </c>
      <c r="E85" s="40" t="s">
        <v>218</v>
      </c>
      <c r="F85" s="40" t="s">
        <v>738</v>
      </c>
      <c r="G85" s="698" t="s">
        <v>226</v>
      </c>
      <c r="H85" s="40" t="s">
        <v>228</v>
      </c>
      <c r="I85" s="629" t="s">
        <v>221</v>
      </c>
      <c r="J85" s="698" t="s">
        <v>264</v>
      </c>
      <c r="K85" s="303">
        <v>0</v>
      </c>
      <c r="L85" s="304">
        <v>0</v>
      </c>
      <c r="M85" s="305">
        <v>0</v>
      </c>
      <c r="N85" s="305">
        <v>0</v>
      </c>
      <c r="O85" s="303">
        <v>0</v>
      </c>
      <c r="P85" s="305">
        <v>0</v>
      </c>
      <c r="Q85" s="303">
        <v>0</v>
      </c>
      <c r="R85" s="16">
        <f>SUMIFS('Member Months'!$L:$L,'Member Months'!$A:$A,$A85,'Member Months'!$C:$C,$C85, 'Member Months'!$D:$D,$D85)</f>
        <v>0</v>
      </c>
      <c r="S85" s="237"/>
      <c r="U85" s="237"/>
      <c r="V85" s="237"/>
    </row>
    <row r="86" spans="1:22" s="302" customFormat="1">
      <c r="A86" s="38" t="str">
        <f t="shared" si="10"/>
        <v>05</v>
      </c>
      <c r="B86" s="39">
        <f t="shared" si="11"/>
        <v>0</v>
      </c>
      <c r="C86" s="39" t="s">
        <v>912</v>
      </c>
      <c r="D86" s="40">
        <v>1</v>
      </c>
      <c r="E86" s="40" t="s">
        <v>218</v>
      </c>
      <c r="F86" s="40" t="s">
        <v>738</v>
      </c>
      <c r="G86" s="698" t="s">
        <v>226</v>
      </c>
      <c r="H86" s="40" t="s">
        <v>228</v>
      </c>
      <c r="I86" s="630" t="s">
        <v>222</v>
      </c>
      <c r="J86" s="698" t="s">
        <v>206</v>
      </c>
      <c r="K86" s="303">
        <v>0</v>
      </c>
      <c r="L86" s="304">
        <v>0</v>
      </c>
      <c r="M86" s="305">
        <v>0</v>
      </c>
      <c r="N86" s="305">
        <v>0</v>
      </c>
      <c r="O86" s="303">
        <v>0</v>
      </c>
      <c r="P86" s="305">
        <v>0</v>
      </c>
      <c r="Q86" s="303">
        <v>0</v>
      </c>
      <c r="R86" s="16">
        <f>SUMIFS('Member Months'!$L:$L,'Member Months'!$A:$A,$A86,'Member Months'!$C:$C,$C86, 'Member Months'!$D:$D,$D86)</f>
        <v>0</v>
      </c>
      <c r="S86" s="237"/>
      <c r="U86" s="237"/>
      <c r="V86" s="237"/>
    </row>
    <row r="87" spans="1:22" s="302" customFormat="1">
      <c r="A87" s="38" t="str">
        <f t="shared" si="10"/>
        <v>05</v>
      </c>
      <c r="B87" s="39">
        <f t="shared" si="11"/>
        <v>0</v>
      </c>
      <c r="C87" s="39" t="s">
        <v>912</v>
      </c>
      <c r="D87" s="40">
        <v>1</v>
      </c>
      <c r="E87" s="40" t="s">
        <v>218</v>
      </c>
      <c r="F87" s="40" t="s">
        <v>738</v>
      </c>
      <c r="G87" s="698" t="s">
        <v>226</v>
      </c>
      <c r="H87" s="40" t="s">
        <v>228</v>
      </c>
      <c r="I87" s="630" t="s">
        <v>223</v>
      </c>
      <c r="J87" s="698" t="s">
        <v>181</v>
      </c>
      <c r="K87" s="303">
        <v>0</v>
      </c>
      <c r="L87" s="304">
        <v>0</v>
      </c>
      <c r="M87" s="305">
        <v>0</v>
      </c>
      <c r="N87" s="305">
        <v>0</v>
      </c>
      <c r="O87" s="303">
        <v>0</v>
      </c>
      <c r="P87" s="305">
        <v>0</v>
      </c>
      <c r="Q87" s="303">
        <v>0</v>
      </c>
      <c r="R87" s="16">
        <f>SUMIFS('Member Months'!$L:$L,'Member Months'!$A:$A,$A87,'Member Months'!$C:$C,$C87, 'Member Months'!$D:$D,$D87)</f>
        <v>0</v>
      </c>
      <c r="S87" s="237"/>
      <c r="U87" s="237"/>
      <c r="V87" s="237"/>
    </row>
    <row r="88" spans="1:22" s="302" customFormat="1">
      <c r="A88" s="38" t="str">
        <f t="shared" si="10"/>
        <v>05</v>
      </c>
      <c r="B88" s="39">
        <f t="shared" si="11"/>
        <v>0</v>
      </c>
      <c r="C88" s="39" t="s">
        <v>912</v>
      </c>
      <c r="D88" s="40">
        <v>1</v>
      </c>
      <c r="E88" s="40" t="s">
        <v>218</v>
      </c>
      <c r="F88" s="40" t="s">
        <v>738</v>
      </c>
      <c r="G88" s="698" t="s">
        <v>226</v>
      </c>
      <c r="H88" s="40" t="s">
        <v>228</v>
      </c>
      <c r="I88" s="630" t="s">
        <v>150</v>
      </c>
      <c r="J88" s="698" t="s">
        <v>204</v>
      </c>
      <c r="K88" s="303">
        <v>0</v>
      </c>
      <c r="L88" s="304">
        <v>0</v>
      </c>
      <c r="M88" s="305">
        <v>0</v>
      </c>
      <c r="N88" s="305">
        <v>0</v>
      </c>
      <c r="O88" s="303">
        <v>0</v>
      </c>
      <c r="P88" s="305">
        <v>0</v>
      </c>
      <c r="Q88" s="303">
        <v>0</v>
      </c>
      <c r="R88" s="16">
        <f>SUMIFS('Member Months'!$L:$L,'Member Months'!$A:$A,$A88,'Member Months'!$C:$C,$C88, 'Member Months'!$D:$D,$D88)</f>
        <v>0</v>
      </c>
      <c r="S88" s="237"/>
      <c r="U88" s="237"/>
      <c r="V88" s="237"/>
    </row>
    <row r="89" spans="1:22" s="302" customFormat="1">
      <c r="A89" s="38" t="str">
        <f t="shared" si="10"/>
        <v>05</v>
      </c>
      <c r="B89" s="39">
        <f t="shared" si="11"/>
        <v>0</v>
      </c>
      <c r="C89" s="39" t="s">
        <v>912</v>
      </c>
      <c r="D89" s="40">
        <v>1</v>
      </c>
      <c r="E89" s="40" t="s">
        <v>218</v>
      </c>
      <c r="F89" s="40" t="s">
        <v>738</v>
      </c>
      <c r="G89" s="698" t="s">
        <v>226</v>
      </c>
      <c r="H89" s="40" t="s">
        <v>228</v>
      </c>
      <c r="I89" s="630" t="s">
        <v>151</v>
      </c>
      <c r="J89" s="698" t="s">
        <v>205</v>
      </c>
      <c r="K89" s="303">
        <v>0</v>
      </c>
      <c r="L89" s="304">
        <v>0</v>
      </c>
      <c r="M89" s="305">
        <v>0</v>
      </c>
      <c r="N89" s="305">
        <v>0</v>
      </c>
      <c r="O89" s="303">
        <v>0</v>
      </c>
      <c r="P89" s="305">
        <v>0</v>
      </c>
      <c r="Q89" s="303">
        <v>0</v>
      </c>
      <c r="R89" s="16">
        <f>SUMIFS('Member Months'!$L:$L,'Member Months'!$A:$A,$A89,'Member Months'!$C:$C,$C89, 'Member Months'!$D:$D,$D89)</f>
        <v>0</v>
      </c>
      <c r="S89" s="237"/>
      <c r="U89" s="237"/>
      <c r="V89" s="237"/>
    </row>
    <row r="90" spans="1:22" s="302" customFormat="1">
      <c r="A90" s="38" t="str">
        <f t="shared" si="10"/>
        <v>05</v>
      </c>
      <c r="B90" s="39">
        <f t="shared" si="11"/>
        <v>0</v>
      </c>
      <c r="C90" s="39" t="s">
        <v>912</v>
      </c>
      <c r="D90" s="40">
        <v>1</v>
      </c>
      <c r="E90" s="40" t="s">
        <v>218</v>
      </c>
      <c r="F90" s="40" t="s">
        <v>738</v>
      </c>
      <c r="G90" s="698" t="s">
        <v>226</v>
      </c>
      <c r="H90" s="40" t="s">
        <v>228</v>
      </c>
      <c r="I90" s="630" t="s">
        <v>152</v>
      </c>
      <c r="J90" s="698" t="s">
        <v>182</v>
      </c>
      <c r="K90" s="303">
        <v>0</v>
      </c>
      <c r="L90" s="304">
        <v>0</v>
      </c>
      <c r="M90" s="305">
        <v>0</v>
      </c>
      <c r="N90" s="305">
        <v>0</v>
      </c>
      <c r="O90" s="303">
        <v>0</v>
      </c>
      <c r="P90" s="305">
        <v>0</v>
      </c>
      <c r="Q90" s="303">
        <v>0</v>
      </c>
      <c r="R90" s="16">
        <f>SUMIFS('Member Months'!$L:$L,'Member Months'!$A:$A,$A90,'Member Months'!$C:$C,$C90, 'Member Months'!$D:$D,$D90)</f>
        <v>0</v>
      </c>
      <c r="S90" s="237"/>
      <c r="U90" s="237"/>
      <c r="V90" s="237"/>
    </row>
    <row r="91" spans="1:22" s="302" customFormat="1">
      <c r="A91" s="38" t="str">
        <f t="shared" si="10"/>
        <v>05</v>
      </c>
      <c r="B91" s="39">
        <f t="shared" si="11"/>
        <v>0</v>
      </c>
      <c r="C91" s="39" t="s">
        <v>912</v>
      </c>
      <c r="D91" s="40">
        <v>1</v>
      </c>
      <c r="E91" s="40" t="s">
        <v>218</v>
      </c>
      <c r="F91" s="40" t="s">
        <v>738</v>
      </c>
      <c r="G91" s="698" t="s">
        <v>226</v>
      </c>
      <c r="H91" s="40" t="s">
        <v>228</v>
      </c>
      <c r="I91" s="630" t="s">
        <v>70</v>
      </c>
      <c r="J91" s="698" t="s">
        <v>265</v>
      </c>
      <c r="K91" s="303">
        <v>0</v>
      </c>
      <c r="L91" s="304">
        <v>0</v>
      </c>
      <c r="M91" s="305">
        <v>0</v>
      </c>
      <c r="N91" s="305">
        <v>0</v>
      </c>
      <c r="O91" s="303">
        <v>0</v>
      </c>
      <c r="P91" s="305">
        <v>0</v>
      </c>
      <c r="Q91" s="303">
        <v>0</v>
      </c>
      <c r="R91" s="16">
        <f>SUMIFS('Member Months'!$L:$L,'Member Months'!$A:$A,$A91,'Member Months'!$C:$C,$C91, 'Member Months'!$D:$D,$D91)</f>
        <v>0</v>
      </c>
      <c r="S91" s="237"/>
      <c r="U91" s="237"/>
      <c r="V91" s="237"/>
    </row>
    <row r="92" spans="1:22" s="302" customFormat="1">
      <c r="A92" s="38" t="str">
        <f t="shared" si="10"/>
        <v>05</v>
      </c>
      <c r="B92" s="39">
        <f t="shared" si="11"/>
        <v>0</v>
      </c>
      <c r="C92" s="39" t="s">
        <v>912</v>
      </c>
      <c r="D92" s="40">
        <v>1</v>
      </c>
      <c r="E92" s="40" t="s">
        <v>218</v>
      </c>
      <c r="F92" s="40" t="s">
        <v>738</v>
      </c>
      <c r="G92" s="698" t="s">
        <v>226</v>
      </c>
      <c r="H92" s="40" t="s">
        <v>228</v>
      </c>
      <c r="I92" s="630" t="s">
        <v>71</v>
      </c>
      <c r="J92" s="698" t="s">
        <v>266</v>
      </c>
      <c r="K92" s="303">
        <v>0</v>
      </c>
      <c r="L92" s="304">
        <v>0</v>
      </c>
      <c r="M92" s="305">
        <v>0</v>
      </c>
      <c r="N92" s="305">
        <v>0</v>
      </c>
      <c r="O92" s="303">
        <v>0</v>
      </c>
      <c r="P92" s="305">
        <v>0</v>
      </c>
      <c r="Q92" s="303">
        <v>0</v>
      </c>
      <c r="R92" s="16">
        <f>SUMIFS('Member Months'!$L:$L,'Member Months'!$A:$A,$A92,'Member Months'!$C:$C,$C92, 'Member Months'!$D:$D,$D92)</f>
        <v>0</v>
      </c>
      <c r="S92" s="237"/>
      <c r="U92" s="237"/>
      <c r="V92" s="237"/>
    </row>
    <row r="93" spans="1:22" s="302" customFormat="1">
      <c r="A93" s="38" t="str">
        <f t="shared" ref="A93:A94" si="12">E93</f>
        <v>05</v>
      </c>
      <c r="B93" s="39">
        <f t="shared" si="11"/>
        <v>0</v>
      </c>
      <c r="C93" s="39" t="s">
        <v>912</v>
      </c>
      <c r="D93" s="40">
        <v>1</v>
      </c>
      <c r="E93" s="40" t="s">
        <v>218</v>
      </c>
      <c r="F93" s="40" t="s">
        <v>738</v>
      </c>
      <c r="G93" s="698" t="s">
        <v>226</v>
      </c>
      <c r="H93" s="40" t="s">
        <v>228</v>
      </c>
      <c r="I93" s="630" t="s">
        <v>72</v>
      </c>
      <c r="J93" s="698" t="s">
        <v>527</v>
      </c>
      <c r="K93" s="303">
        <v>0</v>
      </c>
      <c r="L93" s="304">
        <v>0</v>
      </c>
      <c r="M93" s="305">
        <v>0</v>
      </c>
      <c r="N93" s="305">
        <v>0</v>
      </c>
      <c r="O93" s="303">
        <v>0</v>
      </c>
      <c r="P93" s="305">
        <v>0</v>
      </c>
      <c r="Q93" s="303">
        <v>0</v>
      </c>
      <c r="R93" s="16">
        <f>SUMIFS('Member Months'!$L:$L,'Member Months'!$A:$A,$A93,'Member Months'!$C:$C,$C93, 'Member Months'!$D:$D,$D93)</f>
        <v>0</v>
      </c>
      <c r="S93" s="237"/>
      <c r="U93" s="237"/>
      <c r="V93" s="237"/>
    </row>
    <row r="94" spans="1:22" s="302" customFormat="1">
      <c r="A94" s="38" t="str">
        <f t="shared" si="12"/>
        <v>05</v>
      </c>
      <c r="B94" s="39">
        <f t="shared" si="11"/>
        <v>0</v>
      </c>
      <c r="C94" s="39" t="s">
        <v>912</v>
      </c>
      <c r="D94" s="40">
        <v>1</v>
      </c>
      <c r="E94" s="40" t="s">
        <v>218</v>
      </c>
      <c r="F94" s="40" t="s">
        <v>738</v>
      </c>
      <c r="G94" s="698" t="s">
        <v>226</v>
      </c>
      <c r="H94" s="40" t="s">
        <v>228</v>
      </c>
      <c r="I94" s="630" t="s">
        <v>73</v>
      </c>
      <c r="J94" s="698" t="s">
        <v>528</v>
      </c>
      <c r="K94" s="303">
        <v>0</v>
      </c>
      <c r="L94" s="304">
        <v>0</v>
      </c>
      <c r="M94" s="305">
        <v>0</v>
      </c>
      <c r="N94" s="305">
        <v>0</v>
      </c>
      <c r="O94" s="303">
        <v>0</v>
      </c>
      <c r="P94" s="305">
        <v>0</v>
      </c>
      <c r="Q94" s="303">
        <v>0</v>
      </c>
      <c r="R94" s="16">
        <f>SUMIFS('Member Months'!$L:$L,'Member Months'!$A:$A,$A94,'Member Months'!$C:$C,$C94, 'Member Months'!$D:$D,$D94)</f>
        <v>0</v>
      </c>
      <c r="S94" s="237"/>
      <c r="U94" s="237"/>
      <c r="V94" s="237"/>
    </row>
    <row r="95" spans="1:22" s="302" customFormat="1">
      <c r="A95" s="38" t="str">
        <f t="shared" ref="A95" si="13">E95</f>
        <v>05</v>
      </c>
      <c r="B95" s="39">
        <f t="shared" si="11"/>
        <v>0</v>
      </c>
      <c r="C95" s="39" t="s">
        <v>912</v>
      </c>
      <c r="D95" s="40">
        <v>1</v>
      </c>
      <c r="E95" s="40" t="s">
        <v>218</v>
      </c>
      <c r="F95" s="40" t="s">
        <v>738</v>
      </c>
      <c r="G95" s="698" t="s">
        <v>226</v>
      </c>
      <c r="H95" s="40" t="s">
        <v>228</v>
      </c>
      <c r="I95" s="630" t="s">
        <v>409</v>
      </c>
      <c r="J95" s="698" t="s">
        <v>803</v>
      </c>
      <c r="K95" s="303">
        <v>0</v>
      </c>
      <c r="L95" s="304">
        <v>0</v>
      </c>
      <c r="M95" s="305">
        <v>0</v>
      </c>
      <c r="N95" s="305">
        <v>0</v>
      </c>
      <c r="O95" s="303">
        <v>0</v>
      </c>
      <c r="P95" s="305">
        <v>0</v>
      </c>
      <c r="Q95" s="303">
        <v>0</v>
      </c>
      <c r="R95" s="16">
        <f>SUMIFS('Member Months'!$L:$L,'Member Months'!$A:$A,$A95,'Member Months'!$C:$C,$C95, 'Member Months'!$D:$D,$D95)</f>
        <v>0</v>
      </c>
      <c r="S95" s="237"/>
      <c r="U95" s="237"/>
      <c r="V95" s="237"/>
    </row>
    <row r="96" spans="1:22" s="302" customFormat="1">
      <c r="A96" s="38" t="str">
        <f t="shared" si="10"/>
        <v>06</v>
      </c>
      <c r="B96" s="39">
        <f t="shared" si="11"/>
        <v>0</v>
      </c>
      <c r="C96" s="39" t="s">
        <v>912</v>
      </c>
      <c r="D96" s="40">
        <v>1</v>
      </c>
      <c r="E96" s="40" t="s">
        <v>219</v>
      </c>
      <c r="F96" s="40" t="s">
        <v>738</v>
      </c>
      <c r="G96" s="698" t="s">
        <v>229</v>
      </c>
      <c r="H96" s="40" t="s">
        <v>227</v>
      </c>
      <c r="I96" s="629" t="s">
        <v>211</v>
      </c>
      <c r="J96" s="698" t="s">
        <v>261</v>
      </c>
      <c r="K96" s="303">
        <v>0</v>
      </c>
      <c r="L96" s="304">
        <v>0</v>
      </c>
      <c r="M96" s="305">
        <v>0</v>
      </c>
      <c r="N96" s="305">
        <v>0</v>
      </c>
      <c r="O96" s="303">
        <v>0</v>
      </c>
      <c r="P96" s="305">
        <v>0</v>
      </c>
      <c r="Q96" s="303">
        <v>0</v>
      </c>
      <c r="R96" s="16">
        <f>SUMIFS('Member Months'!$L:$L,'Member Months'!$A:$A,$A96,'Member Months'!$C:$C,$C96, 'Member Months'!$D:$D,$D96)</f>
        <v>0</v>
      </c>
      <c r="S96" s="237"/>
      <c r="U96" s="237"/>
      <c r="V96" s="237"/>
    </row>
    <row r="97" spans="1:22" s="302" customFormat="1">
      <c r="A97" s="38" t="str">
        <f t="shared" si="10"/>
        <v>06</v>
      </c>
      <c r="B97" s="39">
        <f t="shared" si="11"/>
        <v>0</v>
      </c>
      <c r="C97" s="39" t="s">
        <v>912</v>
      </c>
      <c r="D97" s="40">
        <v>1</v>
      </c>
      <c r="E97" s="40" t="s">
        <v>219</v>
      </c>
      <c r="F97" s="40" t="s">
        <v>738</v>
      </c>
      <c r="G97" s="698" t="s">
        <v>229</v>
      </c>
      <c r="H97" s="40" t="s">
        <v>227</v>
      </c>
      <c r="I97" s="629" t="s">
        <v>214</v>
      </c>
      <c r="J97" s="698" t="s">
        <v>676</v>
      </c>
      <c r="K97" s="303">
        <v>0</v>
      </c>
      <c r="L97" s="304">
        <v>0</v>
      </c>
      <c r="M97" s="305">
        <v>0</v>
      </c>
      <c r="N97" s="305">
        <v>0</v>
      </c>
      <c r="O97" s="303">
        <v>0</v>
      </c>
      <c r="P97" s="305">
        <v>0</v>
      </c>
      <c r="Q97" s="303">
        <v>0</v>
      </c>
      <c r="R97" s="16">
        <f>SUMIFS('Member Months'!$L:$L,'Member Months'!$A:$A,$A97,'Member Months'!$C:$C,$C97, 'Member Months'!$D:$D,$D97)</f>
        <v>0</v>
      </c>
      <c r="S97" s="237"/>
      <c r="U97" s="237"/>
      <c r="V97" s="237"/>
    </row>
    <row r="98" spans="1:22" s="302" customFormat="1">
      <c r="A98" s="38" t="str">
        <f t="shared" si="10"/>
        <v>06</v>
      </c>
      <c r="B98" s="39">
        <f t="shared" si="11"/>
        <v>0</v>
      </c>
      <c r="C98" s="39" t="s">
        <v>912</v>
      </c>
      <c r="D98" s="40">
        <v>1</v>
      </c>
      <c r="E98" s="40" t="s">
        <v>219</v>
      </c>
      <c r="F98" s="40" t="s">
        <v>738</v>
      </c>
      <c r="G98" s="698" t="s">
        <v>229</v>
      </c>
      <c r="H98" s="40" t="s">
        <v>227</v>
      </c>
      <c r="I98" s="629" t="s">
        <v>215</v>
      </c>
      <c r="J98" s="698" t="s">
        <v>216</v>
      </c>
      <c r="K98" s="303">
        <v>0</v>
      </c>
      <c r="L98" s="304">
        <v>0</v>
      </c>
      <c r="M98" s="305">
        <v>0</v>
      </c>
      <c r="N98" s="305">
        <v>0</v>
      </c>
      <c r="O98" s="303">
        <v>0</v>
      </c>
      <c r="P98" s="305">
        <v>0</v>
      </c>
      <c r="Q98" s="303">
        <v>0</v>
      </c>
      <c r="R98" s="16">
        <f>SUMIFS('Member Months'!$L:$L,'Member Months'!$A:$A,$A98,'Member Months'!$C:$C,$C98, 'Member Months'!$D:$D,$D98)</f>
        <v>0</v>
      </c>
      <c r="S98" s="237"/>
      <c r="U98" s="237"/>
      <c r="V98" s="237"/>
    </row>
    <row r="99" spans="1:22" s="302" customFormat="1">
      <c r="A99" s="38" t="str">
        <f t="shared" si="10"/>
        <v>06</v>
      </c>
      <c r="B99" s="39">
        <f t="shared" si="11"/>
        <v>0</v>
      </c>
      <c r="C99" s="39" t="s">
        <v>912</v>
      </c>
      <c r="D99" s="40">
        <v>1</v>
      </c>
      <c r="E99" s="40" t="s">
        <v>219</v>
      </c>
      <c r="F99" s="40" t="s">
        <v>738</v>
      </c>
      <c r="G99" s="698" t="s">
        <v>229</v>
      </c>
      <c r="H99" s="40" t="s">
        <v>227</v>
      </c>
      <c r="I99" s="629" t="s">
        <v>217</v>
      </c>
      <c r="J99" s="698" t="s">
        <v>262</v>
      </c>
      <c r="K99" s="303">
        <v>0</v>
      </c>
      <c r="L99" s="304">
        <v>0</v>
      </c>
      <c r="M99" s="305">
        <v>0</v>
      </c>
      <c r="N99" s="305">
        <v>0</v>
      </c>
      <c r="O99" s="303">
        <v>0</v>
      </c>
      <c r="P99" s="305">
        <v>0</v>
      </c>
      <c r="Q99" s="303">
        <v>0</v>
      </c>
      <c r="R99" s="16">
        <f>SUMIFS('Member Months'!$L:$L,'Member Months'!$A:$A,$A99,'Member Months'!$C:$C,$C99, 'Member Months'!$D:$D,$D99)</f>
        <v>0</v>
      </c>
      <c r="S99" s="237"/>
      <c r="U99" s="237"/>
      <c r="V99" s="237"/>
    </row>
    <row r="100" spans="1:22" s="302" customFormat="1">
      <c r="A100" s="38" t="str">
        <f t="shared" si="10"/>
        <v>06</v>
      </c>
      <c r="B100" s="39">
        <f t="shared" si="11"/>
        <v>0</v>
      </c>
      <c r="C100" s="39" t="s">
        <v>912</v>
      </c>
      <c r="D100" s="40">
        <v>1</v>
      </c>
      <c r="E100" s="40" t="s">
        <v>219</v>
      </c>
      <c r="F100" s="40" t="s">
        <v>738</v>
      </c>
      <c r="G100" s="698" t="s">
        <v>229</v>
      </c>
      <c r="H100" s="40" t="s">
        <v>227</v>
      </c>
      <c r="I100" s="629" t="s">
        <v>218</v>
      </c>
      <c r="J100" s="698" t="s">
        <v>677</v>
      </c>
      <c r="K100" s="303">
        <v>0</v>
      </c>
      <c r="L100" s="304">
        <v>0</v>
      </c>
      <c r="M100" s="305">
        <v>0</v>
      </c>
      <c r="N100" s="305">
        <v>0</v>
      </c>
      <c r="O100" s="303">
        <v>0</v>
      </c>
      <c r="P100" s="305">
        <v>0</v>
      </c>
      <c r="Q100" s="303">
        <v>0</v>
      </c>
      <c r="R100" s="16">
        <f>SUMIFS('Member Months'!$L:$L,'Member Months'!$A:$A,$A100,'Member Months'!$C:$C,$C100, 'Member Months'!$D:$D,$D100)</f>
        <v>0</v>
      </c>
      <c r="S100" s="237"/>
      <c r="U100" s="237"/>
      <c r="V100" s="237"/>
    </row>
    <row r="101" spans="1:22" s="302" customFormat="1">
      <c r="A101" s="38" t="str">
        <f t="shared" si="10"/>
        <v>06</v>
      </c>
      <c r="B101" s="39">
        <f t="shared" si="11"/>
        <v>0</v>
      </c>
      <c r="C101" s="39" t="s">
        <v>912</v>
      </c>
      <c r="D101" s="40">
        <v>1</v>
      </c>
      <c r="E101" s="40" t="s">
        <v>219</v>
      </c>
      <c r="F101" s="40" t="s">
        <v>738</v>
      </c>
      <c r="G101" s="698" t="s">
        <v>229</v>
      </c>
      <c r="H101" s="40" t="s">
        <v>227</v>
      </c>
      <c r="I101" s="629" t="s">
        <v>219</v>
      </c>
      <c r="J101" s="698" t="s">
        <v>263</v>
      </c>
      <c r="K101" s="303">
        <v>0</v>
      </c>
      <c r="L101" s="304">
        <v>0</v>
      </c>
      <c r="M101" s="305">
        <v>0</v>
      </c>
      <c r="N101" s="305">
        <v>0</v>
      </c>
      <c r="O101" s="303">
        <v>0</v>
      </c>
      <c r="P101" s="305">
        <v>0</v>
      </c>
      <c r="Q101" s="303">
        <v>0</v>
      </c>
      <c r="R101" s="16">
        <f>SUMIFS('Member Months'!$L:$L,'Member Months'!$A:$A,$A101,'Member Months'!$C:$C,$C101, 'Member Months'!$D:$D,$D101)</f>
        <v>0</v>
      </c>
      <c r="S101" s="237"/>
      <c r="U101" s="237"/>
      <c r="V101" s="237"/>
    </row>
    <row r="102" spans="1:22" s="302" customFormat="1">
      <c r="A102" s="38" t="str">
        <f t="shared" si="10"/>
        <v>06</v>
      </c>
      <c r="B102" s="39">
        <f t="shared" si="11"/>
        <v>0</v>
      </c>
      <c r="C102" s="39" t="s">
        <v>912</v>
      </c>
      <c r="D102" s="40">
        <v>1</v>
      </c>
      <c r="E102" s="40" t="s">
        <v>219</v>
      </c>
      <c r="F102" s="40" t="s">
        <v>738</v>
      </c>
      <c r="G102" s="698" t="s">
        <v>229</v>
      </c>
      <c r="H102" s="40" t="s">
        <v>227</v>
      </c>
      <c r="I102" s="629" t="s">
        <v>220</v>
      </c>
      <c r="J102" s="698" t="s">
        <v>675</v>
      </c>
      <c r="K102" s="303">
        <v>0</v>
      </c>
      <c r="L102" s="304">
        <v>0</v>
      </c>
      <c r="M102" s="305">
        <v>0</v>
      </c>
      <c r="N102" s="305">
        <v>0</v>
      </c>
      <c r="O102" s="303">
        <v>0</v>
      </c>
      <c r="P102" s="305">
        <v>0</v>
      </c>
      <c r="Q102" s="303">
        <v>0</v>
      </c>
      <c r="R102" s="16">
        <f>SUMIFS('Member Months'!$L:$L,'Member Months'!$A:$A,$A102,'Member Months'!$C:$C,$C102, 'Member Months'!$D:$D,$D102)</f>
        <v>0</v>
      </c>
      <c r="S102" s="237"/>
      <c r="U102" s="237"/>
      <c r="V102" s="237"/>
    </row>
    <row r="103" spans="1:22" s="302" customFormat="1">
      <c r="A103" s="38" t="str">
        <f t="shared" si="10"/>
        <v>06</v>
      </c>
      <c r="B103" s="39">
        <f t="shared" si="11"/>
        <v>0</v>
      </c>
      <c r="C103" s="39" t="s">
        <v>912</v>
      </c>
      <c r="D103" s="40">
        <v>1</v>
      </c>
      <c r="E103" s="40" t="s">
        <v>219</v>
      </c>
      <c r="F103" s="40" t="s">
        <v>738</v>
      </c>
      <c r="G103" s="698" t="s">
        <v>229</v>
      </c>
      <c r="H103" s="40" t="s">
        <v>227</v>
      </c>
      <c r="I103" s="629" t="s">
        <v>221</v>
      </c>
      <c r="J103" s="698" t="s">
        <v>264</v>
      </c>
      <c r="K103" s="303">
        <v>0</v>
      </c>
      <c r="L103" s="304">
        <v>0</v>
      </c>
      <c r="M103" s="305">
        <v>0</v>
      </c>
      <c r="N103" s="305">
        <v>0</v>
      </c>
      <c r="O103" s="303">
        <v>0</v>
      </c>
      <c r="P103" s="305">
        <v>0</v>
      </c>
      <c r="Q103" s="303">
        <v>0</v>
      </c>
      <c r="R103" s="16">
        <f>SUMIFS('Member Months'!$L:$L,'Member Months'!$A:$A,$A103,'Member Months'!$C:$C,$C103, 'Member Months'!$D:$D,$D103)</f>
        <v>0</v>
      </c>
      <c r="S103" s="237"/>
      <c r="U103" s="237"/>
      <c r="V103" s="237"/>
    </row>
    <row r="104" spans="1:22" s="302" customFormat="1">
      <c r="A104" s="38" t="str">
        <f t="shared" si="10"/>
        <v>06</v>
      </c>
      <c r="B104" s="39">
        <f t="shared" si="11"/>
        <v>0</v>
      </c>
      <c r="C104" s="39" t="s">
        <v>912</v>
      </c>
      <c r="D104" s="40">
        <v>1</v>
      </c>
      <c r="E104" s="40" t="s">
        <v>219</v>
      </c>
      <c r="F104" s="40" t="s">
        <v>738</v>
      </c>
      <c r="G104" s="698" t="s">
        <v>229</v>
      </c>
      <c r="H104" s="40" t="s">
        <v>227</v>
      </c>
      <c r="I104" s="630" t="s">
        <v>222</v>
      </c>
      <c r="J104" s="698" t="s">
        <v>206</v>
      </c>
      <c r="K104" s="303">
        <v>0</v>
      </c>
      <c r="L104" s="304">
        <v>0</v>
      </c>
      <c r="M104" s="305">
        <v>0</v>
      </c>
      <c r="N104" s="305">
        <v>0</v>
      </c>
      <c r="O104" s="303">
        <v>0</v>
      </c>
      <c r="P104" s="305">
        <v>0</v>
      </c>
      <c r="Q104" s="303">
        <v>0</v>
      </c>
      <c r="R104" s="16">
        <f>SUMIFS('Member Months'!$L:$L,'Member Months'!$A:$A,$A104,'Member Months'!$C:$C,$C104, 'Member Months'!$D:$D,$D104)</f>
        <v>0</v>
      </c>
      <c r="S104" s="237"/>
      <c r="U104" s="237"/>
      <c r="V104" s="237"/>
    </row>
    <row r="105" spans="1:22" s="302" customFormat="1">
      <c r="A105" s="38" t="str">
        <f t="shared" si="10"/>
        <v>06</v>
      </c>
      <c r="B105" s="39">
        <f t="shared" si="11"/>
        <v>0</v>
      </c>
      <c r="C105" s="39" t="s">
        <v>912</v>
      </c>
      <c r="D105" s="40">
        <v>1</v>
      </c>
      <c r="E105" s="40" t="s">
        <v>219</v>
      </c>
      <c r="F105" s="40" t="s">
        <v>738</v>
      </c>
      <c r="G105" s="698" t="s">
        <v>229</v>
      </c>
      <c r="H105" s="40" t="s">
        <v>227</v>
      </c>
      <c r="I105" s="630" t="s">
        <v>223</v>
      </c>
      <c r="J105" s="698" t="s">
        <v>181</v>
      </c>
      <c r="K105" s="303">
        <v>0</v>
      </c>
      <c r="L105" s="304">
        <v>0</v>
      </c>
      <c r="M105" s="305">
        <v>0</v>
      </c>
      <c r="N105" s="305">
        <v>0</v>
      </c>
      <c r="O105" s="303">
        <v>0</v>
      </c>
      <c r="P105" s="305">
        <v>0</v>
      </c>
      <c r="Q105" s="303">
        <v>0</v>
      </c>
      <c r="R105" s="16">
        <f>SUMIFS('Member Months'!$L:$L,'Member Months'!$A:$A,$A105,'Member Months'!$C:$C,$C105, 'Member Months'!$D:$D,$D105)</f>
        <v>0</v>
      </c>
      <c r="S105" s="237"/>
      <c r="U105" s="237"/>
      <c r="V105" s="237"/>
    </row>
    <row r="106" spans="1:22" s="302" customFormat="1">
      <c r="A106" s="38" t="str">
        <f t="shared" si="10"/>
        <v>06</v>
      </c>
      <c r="B106" s="39">
        <f t="shared" si="11"/>
        <v>0</v>
      </c>
      <c r="C106" s="39" t="s">
        <v>912</v>
      </c>
      <c r="D106" s="40">
        <v>1</v>
      </c>
      <c r="E106" s="40" t="s">
        <v>219</v>
      </c>
      <c r="F106" s="40" t="s">
        <v>738</v>
      </c>
      <c r="G106" s="698" t="s">
        <v>229</v>
      </c>
      <c r="H106" s="40" t="s">
        <v>227</v>
      </c>
      <c r="I106" s="630" t="s">
        <v>150</v>
      </c>
      <c r="J106" s="698" t="s">
        <v>204</v>
      </c>
      <c r="K106" s="303">
        <v>0</v>
      </c>
      <c r="L106" s="304">
        <v>0</v>
      </c>
      <c r="M106" s="305">
        <v>0</v>
      </c>
      <c r="N106" s="305">
        <v>0</v>
      </c>
      <c r="O106" s="303">
        <v>0</v>
      </c>
      <c r="P106" s="305">
        <v>0</v>
      </c>
      <c r="Q106" s="303">
        <v>0</v>
      </c>
      <c r="R106" s="16">
        <f>SUMIFS('Member Months'!$L:$L,'Member Months'!$A:$A,$A106,'Member Months'!$C:$C,$C106, 'Member Months'!$D:$D,$D106)</f>
        <v>0</v>
      </c>
      <c r="S106" s="237"/>
      <c r="U106" s="237"/>
      <c r="V106" s="237"/>
    </row>
    <row r="107" spans="1:22" s="302" customFormat="1">
      <c r="A107" s="38" t="str">
        <f t="shared" si="10"/>
        <v>06</v>
      </c>
      <c r="B107" s="39">
        <f t="shared" si="11"/>
        <v>0</v>
      </c>
      <c r="C107" s="39" t="s">
        <v>912</v>
      </c>
      <c r="D107" s="40">
        <v>1</v>
      </c>
      <c r="E107" s="40" t="s">
        <v>219</v>
      </c>
      <c r="F107" s="40" t="s">
        <v>738</v>
      </c>
      <c r="G107" s="698" t="s">
        <v>229</v>
      </c>
      <c r="H107" s="40" t="s">
        <v>227</v>
      </c>
      <c r="I107" s="630" t="s">
        <v>151</v>
      </c>
      <c r="J107" s="698" t="s">
        <v>205</v>
      </c>
      <c r="K107" s="303">
        <v>0</v>
      </c>
      <c r="L107" s="304">
        <v>0</v>
      </c>
      <c r="M107" s="305">
        <v>0</v>
      </c>
      <c r="N107" s="305">
        <v>0</v>
      </c>
      <c r="O107" s="303">
        <v>0</v>
      </c>
      <c r="P107" s="305">
        <v>0</v>
      </c>
      <c r="Q107" s="303">
        <v>0</v>
      </c>
      <c r="R107" s="16">
        <f>SUMIFS('Member Months'!$L:$L,'Member Months'!$A:$A,$A107,'Member Months'!$C:$C,$C107, 'Member Months'!$D:$D,$D107)</f>
        <v>0</v>
      </c>
      <c r="S107" s="237"/>
      <c r="U107" s="237"/>
      <c r="V107" s="237"/>
    </row>
    <row r="108" spans="1:22" s="302" customFormat="1">
      <c r="A108" s="38" t="str">
        <f t="shared" si="10"/>
        <v>06</v>
      </c>
      <c r="B108" s="39">
        <f t="shared" si="11"/>
        <v>0</v>
      </c>
      <c r="C108" s="39" t="s">
        <v>912</v>
      </c>
      <c r="D108" s="40">
        <v>1</v>
      </c>
      <c r="E108" s="40" t="s">
        <v>219</v>
      </c>
      <c r="F108" s="40" t="s">
        <v>738</v>
      </c>
      <c r="G108" s="698" t="s">
        <v>229</v>
      </c>
      <c r="H108" s="40" t="s">
        <v>227</v>
      </c>
      <c r="I108" s="630" t="s">
        <v>152</v>
      </c>
      <c r="J108" s="698" t="s">
        <v>182</v>
      </c>
      <c r="K108" s="303">
        <v>0</v>
      </c>
      <c r="L108" s="304">
        <v>0</v>
      </c>
      <c r="M108" s="305">
        <v>0</v>
      </c>
      <c r="N108" s="305">
        <v>0</v>
      </c>
      <c r="O108" s="303">
        <v>0</v>
      </c>
      <c r="P108" s="305">
        <v>0</v>
      </c>
      <c r="Q108" s="303">
        <v>0</v>
      </c>
      <c r="R108" s="16">
        <f>SUMIFS('Member Months'!$L:$L,'Member Months'!$A:$A,$A108,'Member Months'!$C:$C,$C108, 'Member Months'!$D:$D,$D108)</f>
        <v>0</v>
      </c>
      <c r="S108" s="237"/>
      <c r="U108" s="237"/>
      <c r="V108" s="237"/>
    </row>
    <row r="109" spans="1:22" s="302" customFormat="1">
      <c r="A109" s="38" t="str">
        <f t="shared" si="10"/>
        <v>06</v>
      </c>
      <c r="B109" s="39">
        <f t="shared" si="11"/>
        <v>0</v>
      </c>
      <c r="C109" s="39" t="s">
        <v>912</v>
      </c>
      <c r="D109" s="40">
        <v>1</v>
      </c>
      <c r="E109" s="40" t="s">
        <v>219</v>
      </c>
      <c r="F109" s="40" t="s">
        <v>738</v>
      </c>
      <c r="G109" s="698" t="s">
        <v>229</v>
      </c>
      <c r="H109" s="40" t="s">
        <v>227</v>
      </c>
      <c r="I109" s="630" t="s">
        <v>70</v>
      </c>
      <c r="J109" s="698" t="s">
        <v>265</v>
      </c>
      <c r="K109" s="303">
        <v>0</v>
      </c>
      <c r="L109" s="304">
        <v>0</v>
      </c>
      <c r="M109" s="305">
        <v>0</v>
      </c>
      <c r="N109" s="305">
        <v>0</v>
      </c>
      <c r="O109" s="303">
        <v>0</v>
      </c>
      <c r="P109" s="305">
        <v>0</v>
      </c>
      <c r="Q109" s="303">
        <v>0</v>
      </c>
      <c r="R109" s="16">
        <f>SUMIFS('Member Months'!$L:$L,'Member Months'!$A:$A,$A109,'Member Months'!$C:$C,$C109, 'Member Months'!$D:$D,$D109)</f>
        <v>0</v>
      </c>
      <c r="S109" s="237"/>
      <c r="U109" s="237"/>
      <c r="V109" s="237"/>
    </row>
    <row r="110" spans="1:22" s="302" customFormat="1">
      <c r="A110" s="38" t="str">
        <f t="shared" si="10"/>
        <v>06</v>
      </c>
      <c r="B110" s="39">
        <f t="shared" si="11"/>
        <v>0</v>
      </c>
      <c r="C110" s="39" t="s">
        <v>912</v>
      </c>
      <c r="D110" s="40">
        <v>1</v>
      </c>
      <c r="E110" s="40" t="s">
        <v>219</v>
      </c>
      <c r="F110" s="40" t="s">
        <v>738</v>
      </c>
      <c r="G110" s="698" t="s">
        <v>229</v>
      </c>
      <c r="H110" s="40" t="s">
        <v>227</v>
      </c>
      <c r="I110" s="630" t="s">
        <v>71</v>
      </c>
      <c r="J110" s="698" t="s">
        <v>266</v>
      </c>
      <c r="K110" s="303">
        <v>0</v>
      </c>
      <c r="L110" s="304">
        <v>0</v>
      </c>
      <c r="M110" s="305">
        <v>0</v>
      </c>
      <c r="N110" s="305">
        <v>0</v>
      </c>
      <c r="O110" s="303">
        <v>0</v>
      </c>
      <c r="P110" s="305">
        <v>0</v>
      </c>
      <c r="Q110" s="303">
        <v>0</v>
      </c>
      <c r="R110" s="16">
        <f>SUMIFS('Member Months'!$L:$L,'Member Months'!$A:$A,$A110,'Member Months'!$C:$C,$C110, 'Member Months'!$D:$D,$D110)</f>
        <v>0</v>
      </c>
      <c r="S110" s="237"/>
      <c r="U110" s="237"/>
      <c r="V110" s="237"/>
    </row>
    <row r="111" spans="1:22" s="302" customFormat="1">
      <c r="A111" s="38" t="str">
        <f t="shared" ref="A111:A112" si="14">E111</f>
        <v>06</v>
      </c>
      <c r="B111" s="39">
        <f t="shared" si="11"/>
        <v>0</v>
      </c>
      <c r="C111" s="39" t="s">
        <v>912</v>
      </c>
      <c r="D111" s="40">
        <v>1</v>
      </c>
      <c r="E111" s="40" t="s">
        <v>219</v>
      </c>
      <c r="F111" s="40" t="s">
        <v>738</v>
      </c>
      <c r="G111" s="698" t="s">
        <v>229</v>
      </c>
      <c r="H111" s="40" t="s">
        <v>227</v>
      </c>
      <c r="I111" s="630" t="s">
        <v>72</v>
      </c>
      <c r="J111" s="698" t="s">
        <v>527</v>
      </c>
      <c r="K111" s="303">
        <v>0</v>
      </c>
      <c r="L111" s="304">
        <v>0</v>
      </c>
      <c r="M111" s="305">
        <v>0</v>
      </c>
      <c r="N111" s="305">
        <v>0</v>
      </c>
      <c r="O111" s="303">
        <v>0</v>
      </c>
      <c r="P111" s="305">
        <v>0</v>
      </c>
      <c r="Q111" s="303">
        <v>0</v>
      </c>
      <c r="R111" s="16">
        <f>SUMIFS('Member Months'!$L:$L,'Member Months'!$A:$A,$A111,'Member Months'!$C:$C,$C111, 'Member Months'!$D:$D,$D111)</f>
        <v>0</v>
      </c>
      <c r="S111" s="237"/>
      <c r="U111" s="237"/>
      <c r="V111" s="237"/>
    </row>
    <row r="112" spans="1:22" s="302" customFormat="1">
      <c r="A112" s="38" t="str">
        <f t="shared" si="14"/>
        <v>06</v>
      </c>
      <c r="B112" s="39">
        <f t="shared" si="11"/>
        <v>0</v>
      </c>
      <c r="C112" s="39" t="s">
        <v>912</v>
      </c>
      <c r="D112" s="40">
        <v>1</v>
      </c>
      <c r="E112" s="40" t="s">
        <v>219</v>
      </c>
      <c r="F112" s="40" t="s">
        <v>738</v>
      </c>
      <c r="G112" s="698" t="s">
        <v>229</v>
      </c>
      <c r="H112" s="40" t="s">
        <v>227</v>
      </c>
      <c r="I112" s="630" t="s">
        <v>73</v>
      </c>
      <c r="J112" s="698" t="s">
        <v>528</v>
      </c>
      <c r="K112" s="303">
        <v>0</v>
      </c>
      <c r="L112" s="304">
        <v>0</v>
      </c>
      <c r="M112" s="305">
        <v>0</v>
      </c>
      <c r="N112" s="305">
        <v>0</v>
      </c>
      <c r="O112" s="303">
        <v>0</v>
      </c>
      <c r="P112" s="305">
        <v>0</v>
      </c>
      <c r="Q112" s="303">
        <v>0</v>
      </c>
      <c r="R112" s="16">
        <f>SUMIFS('Member Months'!$L:$L,'Member Months'!$A:$A,$A112,'Member Months'!$C:$C,$C112, 'Member Months'!$D:$D,$D112)</f>
        <v>0</v>
      </c>
      <c r="S112" s="237"/>
      <c r="U112" s="237"/>
      <c r="V112" s="237"/>
    </row>
    <row r="113" spans="1:22" s="302" customFormat="1">
      <c r="A113" s="38" t="str">
        <f t="shared" ref="A113" si="15">E113</f>
        <v>06</v>
      </c>
      <c r="B113" s="39">
        <f t="shared" si="11"/>
        <v>0</v>
      </c>
      <c r="C113" s="39" t="s">
        <v>912</v>
      </c>
      <c r="D113" s="40">
        <v>1</v>
      </c>
      <c r="E113" s="40" t="s">
        <v>219</v>
      </c>
      <c r="F113" s="40" t="s">
        <v>738</v>
      </c>
      <c r="G113" s="698" t="s">
        <v>229</v>
      </c>
      <c r="H113" s="40" t="s">
        <v>227</v>
      </c>
      <c r="I113" s="630" t="s">
        <v>409</v>
      </c>
      <c r="J113" s="698" t="s">
        <v>803</v>
      </c>
      <c r="K113" s="303">
        <v>0</v>
      </c>
      <c r="L113" s="304">
        <v>0</v>
      </c>
      <c r="M113" s="305">
        <v>0</v>
      </c>
      <c r="N113" s="305">
        <v>0</v>
      </c>
      <c r="O113" s="303">
        <v>0</v>
      </c>
      <c r="P113" s="305">
        <v>0</v>
      </c>
      <c r="Q113" s="303">
        <v>0</v>
      </c>
      <c r="R113" s="16">
        <f>SUMIFS('Member Months'!$L:$L,'Member Months'!$A:$A,$A113,'Member Months'!$C:$C,$C113, 'Member Months'!$D:$D,$D113)</f>
        <v>0</v>
      </c>
      <c r="S113" s="237"/>
      <c r="U113" s="237"/>
      <c r="V113" s="237"/>
    </row>
    <row r="114" spans="1:22" s="302" customFormat="1">
      <c r="A114" s="38" t="str">
        <f t="shared" si="10"/>
        <v>07</v>
      </c>
      <c r="B114" s="39">
        <f t="shared" si="11"/>
        <v>0</v>
      </c>
      <c r="C114" s="39" t="s">
        <v>912</v>
      </c>
      <c r="D114" s="40">
        <v>1</v>
      </c>
      <c r="E114" s="40" t="s">
        <v>220</v>
      </c>
      <c r="F114" s="40" t="s">
        <v>738</v>
      </c>
      <c r="G114" s="698" t="s">
        <v>229</v>
      </c>
      <c r="H114" s="40" t="s">
        <v>228</v>
      </c>
      <c r="I114" s="629" t="s">
        <v>211</v>
      </c>
      <c r="J114" s="698" t="s">
        <v>261</v>
      </c>
      <c r="K114" s="303">
        <v>0</v>
      </c>
      <c r="L114" s="304">
        <v>0</v>
      </c>
      <c r="M114" s="305">
        <v>0</v>
      </c>
      <c r="N114" s="305">
        <v>0</v>
      </c>
      <c r="O114" s="303">
        <v>0</v>
      </c>
      <c r="P114" s="305">
        <v>0</v>
      </c>
      <c r="Q114" s="303">
        <v>0</v>
      </c>
      <c r="R114" s="16">
        <f>SUMIFS('Member Months'!$L:$L,'Member Months'!$A:$A,$A114,'Member Months'!$C:$C,$C114, 'Member Months'!$D:$D,$D114)</f>
        <v>0</v>
      </c>
      <c r="S114" s="237"/>
      <c r="U114" s="237"/>
      <c r="V114" s="237"/>
    </row>
    <row r="115" spans="1:22" s="302" customFormat="1">
      <c r="A115" s="38" t="str">
        <f t="shared" si="10"/>
        <v>07</v>
      </c>
      <c r="B115" s="39">
        <f t="shared" si="11"/>
        <v>0</v>
      </c>
      <c r="C115" s="39" t="s">
        <v>912</v>
      </c>
      <c r="D115" s="40">
        <v>1</v>
      </c>
      <c r="E115" s="40" t="s">
        <v>220</v>
      </c>
      <c r="F115" s="40" t="s">
        <v>738</v>
      </c>
      <c r="G115" s="698" t="s">
        <v>229</v>
      </c>
      <c r="H115" s="40" t="s">
        <v>228</v>
      </c>
      <c r="I115" s="629" t="s">
        <v>214</v>
      </c>
      <c r="J115" s="698" t="s">
        <v>676</v>
      </c>
      <c r="K115" s="303">
        <v>0</v>
      </c>
      <c r="L115" s="304">
        <v>0</v>
      </c>
      <c r="M115" s="305">
        <v>0</v>
      </c>
      <c r="N115" s="305">
        <v>0</v>
      </c>
      <c r="O115" s="303">
        <v>0</v>
      </c>
      <c r="P115" s="305">
        <v>0</v>
      </c>
      <c r="Q115" s="303">
        <v>0</v>
      </c>
      <c r="R115" s="16">
        <f>SUMIFS('Member Months'!$L:$L,'Member Months'!$A:$A,$A115,'Member Months'!$C:$C,$C115, 'Member Months'!$D:$D,$D115)</f>
        <v>0</v>
      </c>
      <c r="S115" s="237"/>
      <c r="U115" s="237"/>
      <c r="V115" s="237"/>
    </row>
    <row r="116" spans="1:22" s="302" customFormat="1">
      <c r="A116" s="38" t="str">
        <f t="shared" si="10"/>
        <v>07</v>
      </c>
      <c r="B116" s="39">
        <f t="shared" si="11"/>
        <v>0</v>
      </c>
      <c r="C116" s="39" t="s">
        <v>912</v>
      </c>
      <c r="D116" s="40">
        <v>1</v>
      </c>
      <c r="E116" s="40" t="s">
        <v>220</v>
      </c>
      <c r="F116" s="40" t="s">
        <v>738</v>
      </c>
      <c r="G116" s="698" t="s">
        <v>229</v>
      </c>
      <c r="H116" s="40" t="s">
        <v>228</v>
      </c>
      <c r="I116" s="629" t="s">
        <v>215</v>
      </c>
      <c r="J116" s="698" t="s">
        <v>216</v>
      </c>
      <c r="K116" s="303">
        <v>0</v>
      </c>
      <c r="L116" s="304">
        <v>0</v>
      </c>
      <c r="M116" s="305">
        <v>0</v>
      </c>
      <c r="N116" s="305">
        <v>0</v>
      </c>
      <c r="O116" s="303">
        <v>0</v>
      </c>
      <c r="P116" s="305">
        <v>0</v>
      </c>
      <c r="Q116" s="303">
        <v>0</v>
      </c>
      <c r="R116" s="16">
        <f>SUMIFS('Member Months'!$L:$L,'Member Months'!$A:$A,$A116,'Member Months'!$C:$C,$C116, 'Member Months'!$D:$D,$D116)</f>
        <v>0</v>
      </c>
      <c r="S116" s="237"/>
      <c r="U116" s="237"/>
      <c r="V116" s="237"/>
    </row>
    <row r="117" spans="1:22" s="302" customFormat="1">
      <c r="A117" s="38" t="str">
        <f t="shared" si="10"/>
        <v>07</v>
      </c>
      <c r="B117" s="39">
        <f t="shared" si="11"/>
        <v>0</v>
      </c>
      <c r="C117" s="39" t="s">
        <v>912</v>
      </c>
      <c r="D117" s="40">
        <v>1</v>
      </c>
      <c r="E117" s="40" t="s">
        <v>220</v>
      </c>
      <c r="F117" s="40" t="s">
        <v>738</v>
      </c>
      <c r="G117" s="698" t="s">
        <v>229</v>
      </c>
      <c r="H117" s="40" t="s">
        <v>228</v>
      </c>
      <c r="I117" s="629" t="s">
        <v>217</v>
      </c>
      <c r="J117" s="698" t="s">
        <v>262</v>
      </c>
      <c r="K117" s="303">
        <v>0</v>
      </c>
      <c r="L117" s="304">
        <v>0</v>
      </c>
      <c r="M117" s="305">
        <v>0</v>
      </c>
      <c r="N117" s="305">
        <v>0</v>
      </c>
      <c r="O117" s="303">
        <v>0</v>
      </c>
      <c r="P117" s="305">
        <v>0</v>
      </c>
      <c r="Q117" s="303">
        <v>0</v>
      </c>
      <c r="R117" s="16">
        <f>SUMIFS('Member Months'!$L:$L,'Member Months'!$A:$A,$A117,'Member Months'!$C:$C,$C117, 'Member Months'!$D:$D,$D117)</f>
        <v>0</v>
      </c>
      <c r="S117" s="237"/>
      <c r="U117" s="237"/>
      <c r="V117" s="237"/>
    </row>
    <row r="118" spans="1:22" s="302" customFormat="1">
      <c r="A118" s="38" t="str">
        <f t="shared" si="10"/>
        <v>07</v>
      </c>
      <c r="B118" s="39">
        <f t="shared" si="11"/>
        <v>0</v>
      </c>
      <c r="C118" s="39" t="s">
        <v>912</v>
      </c>
      <c r="D118" s="40">
        <v>1</v>
      </c>
      <c r="E118" s="40" t="s">
        <v>220</v>
      </c>
      <c r="F118" s="40" t="s">
        <v>738</v>
      </c>
      <c r="G118" s="698" t="s">
        <v>229</v>
      </c>
      <c r="H118" s="40" t="s">
        <v>228</v>
      </c>
      <c r="I118" s="629" t="s">
        <v>218</v>
      </c>
      <c r="J118" s="698" t="s">
        <v>677</v>
      </c>
      <c r="K118" s="303">
        <v>0</v>
      </c>
      <c r="L118" s="304">
        <v>0</v>
      </c>
      <c r="M118" s="305">
        <v>0</v>
      </c>
      <c r="N118" s="305">
        <v>0</v>
      </c>
      <c r="O118" s="303">
        <v>0</v>
      </c>
      <c r="P118" s="305">
        <v>0</v>
      </c>
      <c r="Q118" s="303">
        <v>0</v>
      </c>
      <c r="R118" s="16">
        <f>SUMIFS('Member Months'!$L:$L,'Member Months'!$A:$A,$A118,'Member Months'!$C:$C,$C118, 'Member Months'!$D:$D,$D118)</f>
        <v>0</v>
      </c>
      <c r="S118" s="237"/>
      <c r="U118" s="237"/>
      <c r="V118" s="237"/>
    </row>
    <row r="119" spans="1:22" s="302" customFormat="1">
      <c r="A119" s="38" t="str">
        <f t="shared" si="10"/>
        <v>07</v>
      </c>
      <c r="B119" s="39">
        <f t="shared" si="11"/>
        <v>0</v>
      </c>
      <c r="C119" s="39" t="s">
        <v>912</v>
      </c>
      <c r="D119" s="40">
        <v>1</v>
      </c>
      <c r="E119" s="40" t="s">
        <v>220</v>
      </c>
      <c r="F119" s="40" t="s">
        <v>738</v>
      </c>
      <c r="G119" s="698" t="s">
        <v>229</v>
      </c>
      <c r="H119" s="40" t="s">
        <v>228</v>
      </c>
      <c r="I119" s="629" t="s">
        <v>219</v>
      </c>
      <c r="J119" s="698" t="s">
        <v>263</v>
      </c>
      <c r="K119" s="303">
        <v>0</v>
      </c>
      <c r="L119" s="304">
        <v>0</v>
      </c>
      <c r="M119" s="305">
        <v>0</v>
      </c>
      <c r="N119" s="305">
        <v>0</v>
      </c>
      <c r="O119" s="303">
        <v>0</v>
      </c>
      <c r="P119" s="305">
        <v>0</v>
      </c>
      <c r="Q119" s="303">
        <v>0</v>
      </c>
      <c r="R119" s="16">
        <f>SUMIFS('Member Months'!$L:$L,'Member Months'!$A:$A,$A119,'Member Months'!$C:$C,$C119, 'Member Months'!$D:$D,$D119)</f>
        <v>0</v>
      </c>
      <c r="S119" s="237"/>
      <c r="U119" s="237"/>
      <c r="V119" s="237"/>
    </row>
    <row r="120" spans="1:22" s="302" customFormat="1">
      <c r="A120" s="38" t="str">
        <f t="shared" si="10"/>
        <v>07</v>
      </c>
      <c r="B120" s="39">
        <f t="shared" si="11"/>
        <v>0</v>
      </c>
      <c r="C120" s="39" t="s">
        <v>912</v>
      </c>
      <c r="D120" s="40">
        <v>1</v>
      </c>
      <c r="E120" s="40" t="s">
        <v>220</v>
      </c>
      <c r="F120" s="40" t="s">
        <v>738</v>
      </c>
      <c r="G120" s="698" t="s">
        <v>229</v>
      </c>
      <c r="H120" s="40" t="s">
        <v>228</v>
      </c>
      <c r="I120" s="629" t="s">
        <v>220</v>
      </c>
      <c r="J120" s="698" t="s">
        <v>675</v>
      </c>
      <c r="K120" s="303">
        <v>0</v>
      </c>
      <c r="L120" s="304">
        <v>0</v>
      </c>
      <c r="M120" s="305">
        <v>0</v>
      </c>
      <c r="N120" s="305">
        <v>0</v>
      </c>
      <c r="O120" s="303">
        <v>0</v>
      </c>
      <c r="P120" s="305">
        <v>0</v>
      </c>
      <c r="Q120" s="303">
        <v>0</v>
      </c>
      <c r="R120" s="16">
        <f>SUMIFS('Member Months'!$L:$L,'Member Months'!$A:$A,$A120,'Member Months'!$C:$C,$C120, 'Member Months'!$D:$D,$D120)</f>
        <v>0</v>
      </c>
      <c r="S120" s="237"/>
      <c r="U120" s="237"/>
      <c r="V120" s="237"/>
    </row>
    <row r="121" spans="1:22" s="302" customFormat="1">
      <c r="A121" s="38" t="str">
        <f t="shared" si="10"/>
        <v>07</v>
      </c>
      <c r="B121" s="39">
        <f t="shared" si="11"/>
        <v>0</v>
      </c>
      <c r="C121" s="39" t="s">
        <v>912</v>
      </c>
      <c r="D121" s="40">
        <v>1</v>
      </c>
      <c r="E121" s="40" t="s">
        <v>220</v>
      </c>
      <c r="F121" s="40" t="s">
        <v>738</v>
      </c>
      <c r="G121" s="698" t="s">
        <v>229</v>
      </c>
      <c r="H121" s="40" t="s">
        <v>228</v>
      </c>
      <c r="I121" s="629" t="s">
        <v>221</v>
      </c>
      <c r="J121" s="698" t="s">
        <v>264</v>
      </c>
      <c r="K121" s="303">
        <v>0</v>
      </c>
      <c r="L121" s="304">
        <v>0</v>
      </c>
      <c r="M121" s="305">
        <v>0</v>
      </c>
      <c r="N121" s="305">
        <v>0</v>
      </c>
      <c r="O121" s="303">
        <v>0</v>
      </c>
      <c r="P121" s="305">
        <v>0</v>
      </c>
      <c r="Q121" s="303">
        <v>0</v>
      </c>
      <c r="R121" s="16">
        <f>SUMIFS('Member Months'!$L:$L,'Member Months'!$A:$A,$A121,'Member Months'!$C:$C,$C121, 'Member Months'!$D:$D,$D121)</f>
        <v>0</v>
      </c>
      <c r="S121" s="237"/>
      <c r="U121" s="237"/>
      <c r="V121" s="237"/>
    </row>
    <row r="122" spans="1:22" s="302" customFormat="1">
      <c r="A122" s="38" t="str">
        <f t="shared" si="10"/>
        <v>07</v>
      </c>
      <c r="B122" s="39">
        <f t="shared" si="11"/>
        <v>0</v>
      </c>
      <c r="C122" s="39" t="s">
        <v>912</v>
      </c>
      <c r="D122" s="40">
        <v>1</v>
      </c>
      <c r="E122" s="40" t="s">
        <v>220</v>
      </c>
      <c r="F122" s="40" t="s">
        <v>738</v>
      </c>
      <c r="G122" s="698" t="s">
        <v>229</v>
      </c>
      <c r="H122" s="40" t="s">
        <v>228</v>
      </c>
      <c r="I122" s="630" t="s">
        <v>222</v>
      </c>
      <c r="J122" s="698" t="s">
        <v>206</v>
      </c>
      <c r="K122" s="303">
        <v>0</v>
      </c>
      <c r="L122" s="304">
        <v>0</v>
      </c>
      <c r="M122" s="305">
        <v>0</v>
      </c>
      <c r="N122" s="305">
        <v>0</v>
      </c>
      <c r="O122" s="303">
        <v>0</v>
      </c>
      <c r="P122" s="305">
        <v>0</v>
      </c>
      <c r="Q122" s="303">
        <v>0</v>
      </c>
      <c r="R122" s="16">
        <f>SUMIFS('Member Months'!$L:$L,'Member Months'!$A:$A,$A122,'Member Months'!$C:$C,$C122, 'Member Months'!$D:$D,$D122)</f>
        <v>0</v>
      </c>
      <c r="S122" s="237"/>
      <c r="U122" s="237"/>
      <c r="V122" s="237"/>
    </row>
    <row r="123" spans="1:22" s="302" customFormat="1">
      <c r="A123" s="38" t="str">
        <f t="shared" si="10"/>
        <v>07</v>
      </c>
      <c r="B123" s="39">
        <f t="shared" si="11"/>
        <v>0</v>
      </c>
      <c r="C123" s="39" t="s">
        <v>912</v>
      </c>
      <c r="D123" s="40">
        <v>1</v>
      </c>
      <c r="E123" s="40" t="s">
        <v>220</v>
      </c>
      <c r="F123" s="40" t="s">
        <v>738</v>
      </c>
      <c r="G123" s="698" t="s">
        <v>229</v>
      </c>
      <c r="H123" s="40" t="s">
        <v>228</v>
      </c>
      <c r="I123" s="630" t="s">
        <v>223</v>
      </c>
      <c r="J123" s="698" t="s">
        <v>181</v>
      </c>
      <c r="K123" s="303">
        <v>0</v>
      </c>
      <c r="L123" s="304">
        <v>0</v>
      </c>
      <c r="M123" s="305">
        <v>0</v>
      </c>
      <c r="N123" s="305">
        <v>0</v>
      </c>
      <c r="O123" s="303">
        <v>0</v>
      </c>
      <c r="P123" s="305">
        <v>0</v>
      </c>
      <c r="Q123" s="303">
        <v>0</v>
      </c>
      <c r="R123" s="16">
        <f>SUMIFS('Member Months'!$L:$L,'Member Months'!$A:$A,$A123,'Member Months'!$C:$C,$C123, 'Member Months'!$D:$D,$D123)</f>
        <v>0</v>
      </c>
      <c r="S123" s="237"/>
      <c r="U123" s="237"/>
      <c r="V123" s="237"/>
    </row>
    <row r="124" spans="1:22" s="302" customFormat="1">
      <c r="A124" s="38" t="str">
        <f t="shared" si="10"/>
        <v>07</v>
      </c>
      <c r="B124" s="39">
        <f t="shared" si="11"/>
        <v>0</v>
      </c>
      <c r="C124" s="39" t="s">
        <v>912</v>
      </c>
      <c r="D124" s="40">
        <v>1</v>
      </c>
      <c r="E124" s="40" t="s">
        <v>220</v>
      </c>
      <c r="F124" s="40" t="s">
        <v>738</v>
      </c>
      <c r="G124" s="698" t="s">
        <v>229</v>
      </c>
      <c r="H124" s="40" t="s">
        <v>228</v>
      </c>
      <c r="I124" s="630" t="s">
        <v>150</v>
      </c>
      <c r="J124" s="698" t="s">
        <v>204</v>
      </c>
      <c r="K124" s="303">
        <v>0</v>
      </c>
      <c r="L124" s="304">
        <v>0</v>
      </c>
      <c r="M124" s="305">
        <v>0</v>
      </c>
      <c r="N124" s="305">
        <v>0</v>
      </c>
      <c r="O124" s="303">
        <v>0</v>
      </c>
      <c r="P124" s="305">
        <v>0</v>
      </c>
      <c r="Q124" s="303">
        <v>0</v>
      </c>
      <c r="R124" s="16">
        <f>SUMIFS('Member Months'!$L:$L,'Member Months'!$A:$A,$A124,'Member Months'!$C:$C,$C124, 'Member Months'!$D:$D,$D124)</f>
        <v>0</v>
      </c>
      <c r="S124" s="237"/>
      <c r="U124" s="237"/>
      <c r="V124" s="237"/>
    </row>
    <row r="125" spans="1:22" s="302" customFormat="1">
      <c r="A125" s="38" t="str">
        <f t="shared" si="10"/>
        <v>07</v>
      </c>
      <c r="B125" s="39">
        <f t="shared" si="11"/>
        <v>0</v>
      </c>
      <c r="C125" s="39" t="s">
        <v>912</v>
      </c>
      <c r="D125" s="40">
        <v>1</v>
      </c>
      <c r="E125" s="40" t="s">
        <v>220</v>
      </c>
      <c r="F125" s="40" t="s">
        <v>738</v>
      </c>
      <c r="G125" s="698" t="s">
        <v>229</v>
      </c>
      <c r="H125" s="40" t="s">
        <v>228</v>
      </c>
      <c r="I125" s="630" t="s">
        <v>151</v>
      </c>
      <c r="J125" s="698" t="s">
        <v>205</v>
      </c>
      <c r="K125" s="303">
        <v>0</v>
      </c>
      <c r="L125" s="304">
        <v>0</v>
      </c>
      <c r="M125" s="305">
        <v>0</v>
      </c>
      <c r="N125" s="305">
        <v>0</v>
      </c>
      <c r="O125" s="303">
        <v>0</v>
      </c>
      <c r="P125" s="305">
        <v>0</v>
      </c>
      <c r="Q125" s="303">
        <v>0</v>
      </c>
      <c r="R125" s="16">
        <f>SUMIFS('Member Months'!$L:$L,'Member Months'!$A:$A,$A125,'Member Months'!$C:$C,$C125, 'Member Months'!$D:$D,$D125)</f>
        <v>0</v>
      </c>
      <c r="S125" s="237"/>
      <c r="U125" s="237"/>
      <c r="V125" s="237"/>
    </row>
    <row r="126" spans="1:22" s="302" customFormat="1">
      <c r="A126" s="38" t="str">
        <f t="shared" si="10"/>
        <v>07</v>
      </c>
      <c r="B126" s="39">
        <f t="shared" si="11"/>
        <v>0</v>
      </c>
      <c r="C126" s="39" t="s">
        <v>912</v>
      </c>
      <c r="D126" s="40">
        <v>1</v>
      </c>
      <c r="E126" s="40" t="s">
        <v>220</v>
      </c>
      <c r="F126" s="40" t="s">
        <v>738</v>
      </c>
      <c r="G126" s="698" t="s">
        <v>229</v>
      </c>
      <c r="H126" s="40" t="s">
        <v>228</v>
      </c>
      <c r="I126" s="630" t="s">
        <v>152</v>
      </c>
      <c r="J126" s="698" t="s">
        <v>182</v>
      </c>
      <c r="K126" s="303">
        <v>0</v>
      </c>
      <c r="L126" s="304">
        <v>0</v>
      </c>
      <c r="M126" s="305">
        <v>0</v>
      </c>
      <c r="N126" s="305">
        <v>0</v>
      </c>
      <c r="O126" s="303">
        <v>0</v>
      </c>
      <c r="P126" s="305">
        <v>0</v>
      </c>
      <c r="Q126" s="303">
        <v>0</v>
      </c>
      <c r="R126" s="16">
        <f>SUMIFS('Member Months'!$L:$L,'Member Months'!$A:$A,$A126,'Member Months'!$C:$C,$C126, 'Member Months'!$D:$D,$D126)</f>
        <v>0</v>
      </c>
      <c r="S126" s="237"/>
      <c r="U126" s="237"/>
      <c r="V126" s="237"/>
    </row>
    <row r="127" spans="1:22" s="302" customFormat="1">
      <c r="A127" s="38" t="str">
        <f t="shared" si="10"/>
        <v>07</v>
      </c>
      <c r="B127" s="39">
        <f t="shared" si="11"/>
        <v>0</v>
      </c>
      <c r="C127" s="39" t="s">
        <v>912</v>
      </c>
      <c r="D127" s="40">
        <v>1</v>
      </c>
      <c r="E127" s="40" t="s">
        <v>220</v>
      </c>
      <c r="F127" s="40" t="s">
        <v>738</v>
      </c>
      <c r="G127" s="698" t="s">
        <v>229</v>
      </c>
      <c r="H127" s="40" t="s">
        <v>228</v>
      </c>
      <c r="I127" s="630" t="s">
        <v>70</v>
      </c>
      <c r="J127" s="698" t="s">
        <v>265</v>
      </c>
      <c r="K127" s="303">
        <v>0</v>
      </c>
      <c r="L127" s="304">
        <v>0</v>
      </c>
      <c r="M127" s="305">
        <v>0</v>
      </c>
      <c r="N127" s="305">
        <v>0</v>
      </c>
      <c r="O127" s="303">
        <v>0</v>
      </c>
      <c r="P127" s="305">
        <v>0</v>
      </c>
      <c r="Q127" s="303">
        <v>0</v>
      </c>
      <c r="R127" s="16">
        <f>SUMIFS('Member Months'!$L:$L,'Member Months'!$A:$A,$A127,'Member Months'!$C:$C,$C127, 'Member Months'!$D:$D,$D127)</f>
        <v>0</v>
      </c>
      <c r="S127" s="237"/>
      <c r="U127" s="237"/>
      <c r="V127" s="237"/>
    </row>
    <row r="128" spans="1:22" s="302" customFormat="1">
      <c r="A128" s="38" t="str">
        <f t="shared" si="10"/>
        <v>07</v>
      </c>
      <c r="B128" s="39">
        <f t="shared" si="11"/>
        <v>0</v>
      </c>
      <c r="C128" s="39" t="s">
        <v>912</v>
      </c>
      <c r="D128" s="40">
        <v>1</v>
      </c>
      <c r="E128" s="40" t="s">
        <v>220</v>
      </c>
      <c r="F128" s="40" t="s">
        <v>738</v>
      </c>
      <c r="G128" s="698" t="s">
        <v>229</v>
      </c>
      <c r="H128" s="40" t="s">
        <v>228</v>
      </c>
      <c r="I128" s="630" t="s">
        <v>71</v>
      </c>
      <c r="J128" s="698" t="s">
        <v>266</v>
      </c>
      <c r="K128" s="303">
        <v>0</v>
      </c>
      <c r="L128" s="304">
        <v>0</v>
      </c>
      <c r="M128" s="305">
        <v>0</v>
      </c>
      <c r="N128" s="305">
        <v>0</v>
      </c>
      <c r="O128" s="303">
        <v>0</v>
      </c>
      <c r="P128" s="305">
        <v>0</v>
      </c>
      <c r="Q128" s="303">
        <v>0</v>
      </c>
      <c r="R128" s="16">
        <f>SUMIFS('Member Months'!$L:$L,'Member Months'!$A:$A,$A128,'Member Months'!$C:$C,$C128, 'Member Months'!$D:$D,$D128)</f>
        <v>0</v>
      </c>
      <c r="S128" s="237"/>
      <c r="U128" s="237"/>
      <c r="V128" s="237"/>
    </row>
    <row r="129" spans="1:22" s="302" customFormat="1">
      <c r="A129" s="38" t="str">
        <f t="shared" ref="A129:A130" si="16">E129</f>
        <v>07</v>
      </c>
      <c r="B129" s="39">
        <f t="shared" si="11"/>
        <v>0</v>
      </c>
      <c r="C129" s="39" t="s">
        <v>912</v>
      </c>
      <c r="D129" s="40">
        <v>1</v>
      </c>
      <c r="E129" s="40" t="s">
        <v>220</v>
      </c>
      <c r="F129" s="40" t="s">
        <v>738</v>
      </c>
      <c r="G129" s="698" t="s">
        <v>229</v>
      </c>
      <c r="H129" s="40" t="s">
        <v>228</v>
      </c>
      <c r="I129" s="630" t="s">
        <v>72</v>
      </c>
      <c r="J129" s="698" t="s">
        <v>527</v>
      </c>
      <c r="K129" s="303">
        <v>0</v>
      </c>
      <c r="L129" s="304">
        <v>0</v>
      </c>
      <c r="M129" s="305">
        <v>0</v>
      </c>
      <c r="N129" s="305">
        <v>0</v>
      </c>
      <c r="O129" s="303">
        <v>0</v>
      </c>
      <c r="P129" s="305">
        <v>0</v>
      </c>
      <c r="Q129" s="303">
        <v>0</v>
      </c>
      <c r="R129" s="16">
        <f>SUMIFS('Member Months'!$L:$L,'Member Months'!$A:$A,$A129,'Member Months'!$C:$C,$C129, 'Member Months'!$D:$D,$D129)</f>
        <v>0</v>
      </c>
      <c r="S129" s="237"/>
      <c r="U129" s="237"/>
      <c r="V129" s="237"/>
    </row>
    <row r="130" spans="1:22" s="302" customFormat="1">
      <c r="A130" s="38" t="str">
        <f t="shared" si="16"/>
        <v>07</v>
      </c>
      <c r="B130" s="39">
        <f t="shared" si="11"/>
        <v>0</v>
      </c>
      <c r="C130" s="39" t="s">
        <v>912</v>
      </c>
      <c r="D130" s="40">
        <v>1</v>
      </c>
      <c r="E130" s="40" t="s">
        <v>220</v>
      </c>
      <c r="F130" s="40" t="s">
        <v>738</v>
      </c>
      <c r="G130" s="698" t="s">
        <v>229</v>
      </c>
      <c r="H130" s="40" t="s">
        <v>228</v>
      </c>
      <c r="I130" s="630" t="s">
        <v>73</v>
      </c>
      <c r="J130" s="698" t="s">
        <v>528</v>
      </c>
      <c r="K130" s="303">
        <v>0</v>
      </c>
      <c r="L130" s="304">
        <v>0</v>
      </c>
      <c r="M130" s="305">
        <v>0</v>
      </c>
      <c r="N130" s="305">
        <v>0</v>
      </c>
      <c r="O130" s="303">
        <v>0</v>
      </c>
      <c r="P130" s="305">
        <v>0</v>
      </c>
      <c r="Q130" s="303">
        <v>0</v>
      </c>
      <c r="R130" s="16">
        <f>SUMIFS('Member Months'!$L:$L,'Member Months'!$A:$A,$A130,'Member Months'!$C:$C,$C130, 'Member Months'!$D:$D,$D130)</f>
        <v>0</v>
      </c>
      <c r="S130" s="237"/>
      <c r="U130" s="237"/>
      <c r="V130" s="237"/>
    </row>
    <row r="131" spans="1:22" s="302" customFormat="1">
      <c r="A131" s="38" t="str">
        <f t="shared" ref="A131" si="17">E131</f>
        <v>07</v>
      </c>
      <c r="B131" s="39">
        <f t="shared" si="11"/>
        <v>0</v>
      </c>
      <c r="C131" s="39" t="s">
        <v>912</v>
      </c>
      <c r="D131" s="40">
        <v>1</v>
      </c>
      <c r="E131" s="40" t="s">
        <v>220</v>
      </c>
      <c r="F131" s="40" t="s">
        <v>738</v>
      </c>
      <c r="G131" s="698" t="s">
        <v>229</v>
      </c>
      <c r="H131" s="40" t="s">
        <v>228</v>
      </c>
      <c r="I131" s="630" t="s">
        <v>409</v>
      </c>
      <c r="J131" s="698" t="s">
        <v>803</v>
      </c>
      <c r="K131" s="303">
        <v>0</v>
      </c>
      <c r="L131" s="304">
        <v>0</v>
      </c>
      <c r="M131" s="305">
        <v>0</v>
      </c>
      <c r="N131" s="305">
        <v>0</v>
      </c>
      <c r="O131" s="303">
        <v>0</v>
      </c>
      <c r="P131" s="305">
        <v>0</v>
      </c>
      <c r="Q131" s="303">
        <v>0</v>
      </c>
      <c r="R131" s="16">
        <f>SUMIFS('Member Months'!$L:$L,'Member Months'!$A:$A,$A131,'Member Months'!$C:$C,$C131, 'Member Months'!$D:$D,$D131)</f>
        <v>0</v>
      </c>
      <c r="S131" s="237"/>
      <c r="U131" s="237"/>
      <c r="V131" s="237"/>
    </row>
    <row r="132" spans="1:22" s="302" customFormat="1">
      <c r="A132" s="38" t="str">
        <f t="shared" si="10"/>
        <v>08</v>
      </c>
      <c r="B132" s="39">
        <f t="shared" si="11"/>
        <v>0</v>
      </c>
      <c r="C132" s="39" t="s">
        <v>912</v>
      </c>
      <c r="D132" s="40">
        <v>1</v>
      </c>
      <c r="E132" s="40" t="s">
        <v>221</v>
      </c>
      <c r="F132" s="40" t="s">
        <v>738</v>
      </c>
      <c r="G132" s="698" t="s">
        <v>230</v>
      </c>
      <c r="H132" s="40" t="s">
        <v>213</v>
      </c>
      <c r="I132" s="629" t="s">
        <v>211</v>
      </c>
      <c r="J132" s="698" t="s">
        <v>261</v>
      </c>
      <c r="K132" s="303">
        <v>0</v>
      </c>
      <c r="L132" s="304">
        <v>0</v>
      </c>
      <c r="M132" s="305">
        <v>0</v>
      </c>
      <c r="N132" s="305">
        <v>0</v>
      </c>
      <c r="O132" s="303">
        <v>0</v>
      </c>
      <c r="P132" s="305">
        <v>0</v>
      </c>
      <c r="Q132" s="303">
        <v>0</v>
      </c>
      <c r="R132" s="16">
        <f>SUMIFS('Member Months'!$L:$L,'Member Months'!$A:$A,$A132,'Member Months'!$C:$C,$C132, 'Member Months'!$D:$D,$D132)</f>
        <v>0</v>
      </c>
      <c r="S132" s="237"/>
      <c r="U132" s="237"/>
      <c r="V132" s="237"/>
    </row>
    <row r="133" spans="1:22" s="302" customFormat="1">
      <c r="A133" s="38" t="str">
        <f t="shared" si="10"/>
        <v>08</v>
      </c>
      <c r="B133" s="39">
        <f t="shared" si="11"/>
        <v>0</v>
      </c>
      <c r="C133" s="39" t="s">
        <v>912</v>
      </c>
      <c r="D133" s="40">
        <v>1</v>
      </c>
      <c r="E133" s="40" t="s">
        <v>221</v>
      </c>
      <c r="F133" s="40" t="s">
        <v>738</v>
      </c>
      <c r="G133" s="698" t="s">
        <v>230</v>
      </c>
      <c r="H133" s="40" t="s">
        <v>213</v>
      </c>
      <c r="I133" s="629" t="s">
        <v>214</v>
      </c>
      <c r="J133" s="698" t="s">
        <v>676</v>
      </c>
      <c r="K133" s="303">
        <v>0</v>
      </c>
      <c r="L133" s="304">
        <v>0</v>
      </c>
      <c r="M133" s="305">
        <v>0</v>
      </c>
      <c r="N133" s="305">
        <v>0</v>
      </c>
      <c r="O133" s="303">
        <v>0</v>
      </c>
      <c r="P133" s="305">
        <v>0</v>
      </c>
      <c r="Q133" s="303">
        <v>0</v>
      </c>
      <c r="R133" s="16">
        <f>SUMIFS('Member Months'!$L:$L,'Member Months'!$A:$A,$A133,'Member Months'!$C:$C,$C133, 'Member Months'!$D:$D,$D133)</f>
        <v>0</v>
      </c>
      <c r="S133" s="237"/>
      <c r="U133" s="237"/>
      <c r="V133" s="237"/>
    </row>
    <row r="134" spans="1:22" s="302" customFormat="1">
      <c r="A134" s="38" t="str">
        <f t="shared" si="10"/>
        <v>08</v>
      </c>
      <c r="B134" s="39">
        <f t="shared" si="11"/>
        <v>0</v>
      </c>
      <c r="C134" s="39" t="s">
        <v>912</v>
      </c>
      <c r="D134" s="40">
        <v>1</v>
      </c>
      <c r="E134" s="40" t="s">
        <v>221</v>
      </c>
      <c r="F134" s="40" t="s">
        <v>738</v>
      </c>
      <c r="G134" s="698" t="s">
        <v>230</v>
      </c>
      <c r="H134" s="40" t="s">
        <v>213</v>
      </c>
      <c r="I134" s="629" t="s">
        <v>215</v>
      </c>
      <c r="J134" s="698" t="s">
        <v>216</v>
      </c>
      <c r="K134" s="303">
        <v>0</v>
      </c>
      <c r="L134" s="304">
        <v>0</v>
      </c>
      <c r="M134" s="305">
        <v>0</v>
      </c>
      <c r="N134" s="305">
        <v>0</v>
      </c>
      <c r="O134" s="303">
        <v>0</v>
      </c>
      <c r="P134" s="305">
        <v>0</v>
      </c>
      <c r="Q134" s="303">
        <v>0</v>
      </c>
      <c r="R134" s="16">
        <f>SUMIFS('Member Months'!$L:$L,'Member Months'!$A:$A,$A134,'Member Months'!$C:$C,$C134, 'Member Months'!$D:$D,$D134)</f>
        <v>0</v>
      </c>
      <c r="S134" s="237"/>
      <c r="U134" s="237"/>
      <c r="V134" s="237"/>
    </row>
    <row r="135" spans="1:22" s="302" customFormat="1">
      <c r="A135" s="38" t="str">
        <f t="shared" si="10"/>
        <v>08</v>
      </c>
      <c r="B135" s="39">
        <f t="shared" si="11"/>
        <v>0</v>
      </c>
      <c r="C135" s="39" t="s">
        <v>912</v>
      </c>
      <c r="D135" s="40">
        <v>1</v>
      </c>
      <c r="E135" s="40" t="s">
        <v>221</v>
      </c>
      <c r="F135" s="40" t="s">
        <v>738</v>
      </c>
      <c r="G135" s="698" t="s">
        <v>230</v>
      </c>
      <c r="H135" s="40" t="s">
        <v>213</v>
      </c>
      <c r="I135" s="629" t="s">
        <v>217</v>
      </c>
      <c r="J135" s="698" t="s">
        <v>262</v>
      </c>
      <c r="K135" s="303">
        <v>0</v>
      </c>
      <c r="L135" s="304">
        <v>0</v>
      </c>
      <c r="M135" s="305">
        <v>0</v>
      </c>
      <c r="N135" s="305">
        <v>0</v>
      </c>
      <c r="O135" s="303">
        <v>0</v>
      </c>
      <c r="P135" s="305">
        <v>0</v>
      </c>
      <c r="Q135" s="303">
        <v>0</v>
      </c>
      <c r="R135" s="16">
        <f>SUMIFS('Member Months'!$L:$L,'Member Months'!$A:$A,$A135,'Member Months'!$C:$C,$C135, 'Member Months'!$D:$D,$D135)</f>
        <v>0</v>
      </c>
      <c r="S135" s="237"/>
      <c r="U135" s="237"/>
      <c r="V135" s="237"/>
    </row>
    <row r="136" spans="1:22" s="302" customFormat="1">
      <c r="A136" s="38" t="str">
        <f t="shared" si="10"/>
        <v>08</v>
      </c>
      <c r="B136" s="39">
        <f t="shared" si="11"/>
        <v>0</v>
      </c>
      <c r="C136" s="39" t="s">
        <v>912</v>
      </c>
      <c r="D136" s="40">
        <v>1</v>
      </c>
      <c r="E136" s="40" t="s">
        <v>221</v>
      </c>
      <c r="F136" s="40" t="s">
        <v>738</v>
      </c>
      <c r="G136" s="698" t="s">
        <v>230</v>
      </c>
      <c r="H136" s="40" t="s">
        <v>213</v>
      </c>
      <c r="I136" s="629" t="s">
        <v>218</v>
      </c>
      <c r="J136" s="698" t="s">
        <v>677</v>
      </c>
      <c r="K136" s="303">
        <v>0</v>
      </c>
      <c r="L136" s="304">
        <v>0</v>
      </c>
      <c r="M136" s="305">
        <v>0</v>
      </c>
      <c r="N136" s="305">
        <v>0</v>
      </c>
      <c r="O136" s="303">
        <v>0</v>
      </c>
      <c r="P136" s="305">
        <v>0</v>
      </c>
      <c r="Q136" s="303">
        <v>0</v>
      </c>
      <c r="R136" s="16">
        <f>SUMIFS('Member Months'!$L:$L,'Member Months'!$A:$A,$A136,'Member Months'!$C:$C,$C136, 'Member Months'!$D:$D,$D136)</f>
        <v>0</v>
      </c>
      <c r="S136" s="237"/>
      <c r="U136" s="237"/>
      <c r="V136" s="237"/>
    </row>
    <row r="137" spans="1:22" s="302" customFormat="1">
      <c r="A137" s="38" t="str">
        <f t="shared" si="10"/>
        <v>08</v>
      </c>
      <c r="B137" s="39">
        <f t="shared" si="11"/>
        <v>0</v>
      </c>
      <c r="C137" s="39" t="s">
        <v>912</v>
      </c>
      <c r="D137" s="40">
        <v>1</v>
      </c>
      <c r="E137" s="40" t="s">
        <v>221</v>
      </c>
      <c r="F137" s="40" t="s">
        <v>738</v>
      </c>
      <c r="G137" s="698" t="s">
        <v>230</v>
      </c>
      <c r="H137" s="40" t="s">
        <v>213</v>
      </c>
      <c r="I137" s="629" t="s">
        <v>219</v>
      </c>
      <c r="J137" s="698" t="s">
        <v>263</v>
      </c>
      <c r="K137" s="303">
        <v>0</v>
      </c>
      <c r="L137" s="304">
        <v>0</v>
      </c>
      <c r="M137" s="305">
        <v>0</v>
      </c>
      <c r="N137" s="305">
        <v>0</v>
      </c>
      <c r="O137" s="303">
        <v>0</v>
      </c>
      <c r="P137" s="305">
        <v>0</v>
      </c>
      <c r="Q137" s="303">
        <v>0</v>
      </c>
      <c r="R137" s="16">
        <f>SUMIFS('Member Months'!$L:$L,'Member Months'!$A:$A,$A137,'Member Months'!$C:$C,$C137, 'Member Months'!$D:$D,$D137)</f>
        <v>0</v>
      </c>
      <c r="S137" s="237"/>
      <c r="U137" s="237"/>
      <c r="V137" s="237"/>
    </row>
    <row r="138" spans="1:22" s="302" customFormat="1">
      <c r="A138" s="38" t="str">
        <f t="shared" si="10"/>
        <v>08</v>
      </c>
      <c r="B138" s="39">
        <f t="shared" si="11"/>
        <v>0</v>
      </c>
      <c r="C138" s="39" t="s">
        <v>912</v>
      </c>
      <c r="D138" s="40">
        <v>1</v>
      </c>
      <c r="E138" s="40" t="s">
        <v>221</v>
      </c>
      <c r="F138" s="40" t="s">
        <v>738</v>
      </c>
      <c r="G138" s="698" t="s">
        <v>230</v>
      </c>
      <c r="H138" s="40" t="s">
        <v>213</v>
      </c>
      <c r="I138" s="629" t="s">
        <v>220</v>
      </c>
      <c r="J138" s="698" t="s">
        <v>675</v>
      </c>
      <c r="K138" s="303">
        <v>0</v>
      </c>
      <c r="L138" s="304">
        <v>0</v>
      </c>
      <c r="M138" s="305">
        <v>0</v>
      </c>
      <c r="N138" s="305">
        <v>0</v>
      </c>
      <c r="O138" s="303">
        <v>0</v>
      </c>
      <c r="P138" s="305">
        <v>0</v>
      </c>
      <c r="Q138" s="303">
        <v>0</v>
      </c>
      <c r="R138" s="16">
        <f>SUMIFS('Member Months'!$L:$L,'Member Months'!$A:$A,$A138,'Member Months'!$C:$C,$C138, 'Member Months'!$D:$D,$D138)</f>
        <v>0</v>
      </c>
      <c r="S138" s="237"/>
      <c r="U138" s="237"/>
      <c r="V138" s="237"/>
    </row>
    <row r="139" spans="1:22" s="302" customFormat="1">
      <c r="A139" s="38" t="str">
        <f t="shared" si="10"/>
        <v>08</v>
      </c>
      <c r="B139" s="39">
        <f t="shared" si="11"/>
        <v>0</v>
      </c>
      <c r="C139" s="39" t="s">
        <v>912</v>
      </c>
      <c r="D139" s="40">
        <v>1</v>
      </c>
      <c r="E139" s="40" t="s">
        <v>221</v>
      </c>
      <c r="F139" s="40" t="s">
        <v>738</v>
      </c>
      <c r="G139" s="698" t="s">
        <v>230</v>
      </c>
      <c r="H139" s="40" t="s">
        <v>213</v>
      </c>
      <c r="I139" s="629" t="s">
        <v>221</v>
      </c>
      <c r="J139" s="698" t="s">
        <v>264</v>
      </c>
      <c r="K139" s="303">
        <v>0</v>
      </c>
      <c r="L139" s="304">
        <v>0</v>
      </c>
      <c r="M139" s="305">
        <v>0</v>
      </c>
      <c r="N139" s="305">
        <v>0</v>
      </c>
      <c r="O139" s="303">
        <v>0</v>
      </c>
      <c r="P139" s="305">
        <v>0</v>
      </c>
      <c r="Q139" s="303">
        <v>0</v>
      </c>
      <c r="R139" s="16">
        <f>SUMIFS('Member Months'!$L:$L,'Member Months'!$A:$A,$A139,'Member Months'!$C:$C,$C139, 'Member Months'!$D:$D,$D139)</f>
        <v>0</v>
      </c>
      <c r="S139" s="237"/>
      <c r="U139" s="237"/>
      <c r="V139" s="237"/>
    </row>
    <row r="140" spans="1:22" s="302" customFormat="1">
      <c r="A140" s="38" t="str">
        <f t="shared" si="10"/>
        <v>08</v>
      </c>
      <c r="B140" s="39">
        <f t="shared" si="11"/>
        <v>0</v>
      </c>
      <c r="C140" s="39" t="s">
        <v>912</v>
      </c>
      <c r="D140" s="40">
        <v>1</v>
      </c>
      <c r="E140" s="40" t="s">
        <v>221</v>
      </c>
      <c r="F140" s="40" t="s">
        <v>738</v>
      </c>
      <c r="G140" s="698" t="s">
        <v>230</v>
      </c>
      <c r="H140" s="40" t="s">
        <v>213</v>
      </c>
      <c r="I140" s="630" t="s">
        <v>222</v>
      </c>
      <c r="J140" s="698" t="s">
        <v>206</v>
      </c>
      <c r="K140" s="303">
        <v>0</v>
      </c>
      <c r="L140" s="304">
        <v>0</v>
      </c>
      <c r="M140" s="305">
        <v>0</v>
      </c>
      <c r="N140" s="305">
        <v>0</v>
      </c>
      <c r="O140" s="303">
        <v>0</v>
      </c>
      <c r="P140" s="305">
        <v>0</v>
      </c>
      <c r="Q140" s="303">
        <v>0</v>
      </c>
      <c r="R140" s="16">
        <f>SUMIFS('Member Months'!$L:$L,'Member Months'!$A:$A,$A140,'Member Months'!$C:$C,$C140, 'Member Months'!$D:$D,$D140)</f>
        <v>0</v>
      </c>
      <c r="S140" s="237"/>
      <c r="U140" s="237"/>
      <c r="V140" s="237"/>
    </row>
    <row r="141" spans="1:22" s="302" customFormat="1">
      <c r="A141" s="38" t="str">
        <f t="shared" si="10"/>
        <v>08</v>
      </c>
      <c r="B141" s="39">
        <f t="shared" si="11"/>
        <v>0</v>
      </c>
      <c r="C141" s="39" t="s">
        <v>912</v>
      </c>
      <c r="D141" s="40">
        <v>1</v>
      </c>
      <c r="E141" s="40" t="s">
        <v>221</v>
      </c>
      <c r="F141" s="40" t="s">
        <v>738</v>
      </c>
      <c r="G141" s="698" t="s">
        <v>230</v>
      </c>
      <c r="H141" s="40" t="s">
        <v>213</v>
      </c>
      <c r="I141" s="630" t="s">
        <v>223</v>
      </c>
      <c r="J141" s="698" t="s">
        <v>181</v>
      </c>
      <c r="K141" s="303">
        <v>0</v>
      </c>
      <c r="L141" s="304">
        <v>0</v>
      </c>
      <c r="M141" s="305">
        <v>0</v>
      </c>
      <c r="N141" s="305">
        <v>0</v>
      </c>
      <c r="O141" s="303">
        <v>0</v>
      </c>
      <c r="P141" s="305">
        <v>0</v>
      </c>
      <c r="Q141" s="303">
        <v>0</v>
      </c>
      <c r="R141" s="16">
        <f>SUMIFS('Member Months'!$L:$L,'Member Months'!$A:$A,$A141,'Member Months'!$C:$C,$C141, 'Member Months'!$D:$D,$D141)</f>
        <v>0</v>
      </c>
      <c r="S141" s="237"/>
      <c r="U141" s="237"/>
      <c r="V141" s="237"/>
    </row>
    <row r="142" spans="1:22" s="302" customFormat="1">
      <c r="A142" s="38" t="str">
        <f t="shared" si="10"/>
        <v>08</v>
      </c>
      <c r="B142" s="39">
        <f t="shared" si="11"/>
        <v>0</v>
      </c>
      <c r="C142" s="39" t="s">
        <v>912</v>
      </c>
      <c r="D142" s="40">
        <v>1</v>
      </c>
      <c r="E142" s="40" t="s">
        <v>221</v>
      </c>
      <c r="F142" s="40" t="s">
        <v>738</v>
      </c>
      <c r="G142" s="698" t="s">
        <v>230</v>
      </c>
      <c r="H142" s="40" t="s">
        <v>213</v>
      </c>
      <c r="I142" s="630" t="s">
        <v>150</v>
      </c>
      <c r="J142" s="698" t="s">
        <v>204</v>
      </c>
      <c r="K142" s="303">
        <v>0</v>
      </c>
      <c r="L142" s="304">
        <v>0</v>
      </c>
      <c r="M142" s="305">
        <v>0</v>
      </c>
      <c r="N142" s="305">
        <v>0</v>
      </c>
      <c r="O142" s="303">
        <v>0</v>
      </c>
      <c r="P142" s="305">
        <v>0</v>
      </c>
      <c r="Q142" s="303">
        <v>0</v>
      </c>
      <c r="R142" s="16">
        <f>SUMIFS('Member Months'!$L:$L,'Member Months'!$A:$A,$A142,'Member Months'!$C:$C,$C142, 'Member Months'!$D:$D,$D142)</f>
        <v>0</v>
      </c>
      <c r="S142" s="237"/>
      <c r="U142" s="237"/>
      <c r="V142" s="237"/>
    </row>
    <row r="143" spans="1:22" s="302" customFormat="1">
      <c r="A143" s="38" t="str">
        <f t="shared" si="10"/>
        <v>08</v>
      </c>
      <c r="B143" s="39">
        <f t="shared" si="11"/>
        <v>0</v>
      </c>
      <c r="C143" s="39" t="s">
        <v>912</v>
      </c>
      <c r="D143" s="40">
        <v>1</v>
      </c>
      <c r="E143" s="40" t="s">
        <v>221</v>
      </c>
      <c r="F143" s="40" t="s">
        <v>738</v>
      </c>
      <c r="G143" s="698" t="s">
        <v>230</v>
      </c>
      <c r="H143" s="40" t="s">
        <v>213</v>
      </c>
      <c r="I143" s="630" t="s">
        <v>151</v>
      </c>
      <c r="J143" s="698" t="s">
        <v>205</v>
      </c>
      <c r="K143" s="303">
        <v>0</v>
      </c>
      <c r="L143" s="304">
        <v>0</v>
      </c>
      <c r="M143" s="305">
        <v>0</v>
      </c>
      <c r="N143" s="305">
        <v>0</v>
      </c>
      <c r="O143" s="303">
        <v>0</v>
      </c>
      <c r="P143" s="305">
        <v>0</v>
      </c>
      <c r="Q143" s="303">
        <v>0</v>
      </c>
      <c r="R143" s="16">
        <f>SUMIFS('Member Months'!$L:$L,'Member Months'!$A:$A,$A143,'Member Months'!$C:$C,$C143, 'Member Months'!$D:$D,$D143)</f>
        <v>0</v>
      </c>
      <c r="S143" s="237"/>
      <c r="U143" s="237"/>
      <c r="V143" s="237"/>
    </row>
    <row r="144" spans="1:22" s="302" customFormat="1">
      <c r="A144" s="38" t="str">
        <f t="shared" si="10"/>
        <v>08</v>
      </c>
      <c r="B144" s="39">
        <f t="shared" si="11"/>
        <v>0</v>
      </c>
      <c r="C144" s="39" t="s">
        <v>912</v>
      </c>
      <c r="D144" s="40">
        <v>1</v>
      </c>
      <c r="E144" s="40" t="s">
        <v>221</v>
      </c>
      <c r="F144" s="40" t="s">
        <v>738</v>
      </c>
      <c r="G144" s="698" t="s">
        <v>230</v>
      </c>
      <c r="H144" s="40" t="s">
        <v>213</v>
      </c>
      <c r="I144" s="630" t="s">
        <v>152</v>
      </c>
      <c r="J144" s="698" t="s">
        <v>182</v>
      </c>
      <c r="K144" s="303">
        <v>0</v>
      </c>
      <c r="L144" s="304">
        <v>0</v>
      </c>
      <c r="M144" s="305">
        <v>0</v>
      </c>
      <c r="N144" s="305">
        <v>0</v>
      </c>
      <c r="O144" s="303">
        <v>0</v>
      </c>
      <c r="P144" s="305">
        <v>0</v>
      </c>
      <c r="Q144" s="303">
        <v>0</v>
      </c>
      <c r="R144" s="16">
        <f>SUMIFS('Member Months'!$L:$L,'Member Months'!$A:$A,$A144,'Member Months'!$C:$C,$C144, 'Member Months'!$D:$D,$D144)</f>
        <v>0</v>
      </c>
      <c r="S144" s="237"/>
      <c r="U144" s="237"/>
      <c r="V144" s="237"/>
    </row>
    <row r="145" spans="1:22" s="302" customFormat="1">
      <c r="A145" s="38" t="str">
        <f t="shared" si="10"/>
        <v>08</v>
      </c>
      <c r="B145" s="39">
        <f t="shared" si="11"/>
        <v>0</v>
      </c>
      <c r="C145" s="39" t="s">
        <v>912</v>
      </c>
      <c r="D145" s="40">
        <v>1</v>
      </c>
      <c r="E145" s="40" t="s">
        <v>221</v>
      </c>
      <c r="F145" s="40" t="s">
        <v>738</v>
      </c>
      <c r="G145" s="698" t="s">
        <v>230</v>
      </c>
      <c r="H145" s="40" t="s">
        <v>213</v>
      </c>
      <c r="I145" s="630" t="s">
        <v>70</v>
      </c>
      <c r="J145" s="698" t="s">
        <v>265</v>
      </c>
      <c r="K145" s="303">
        <v>0</v>
      </c>
      <c r="L145" s="304">
        <v>0</v>
      </c>
      <c r="M145" s="305">
        <v>0</v>
      </c>
      <c r="N145" s="305">
        <v>0</v>
      </c>
      <c r="O145" s="303">
        <v>0</v>
      </c>
      <c r="P145" s="305">
        <v>0</v>
      </c>
      <c r="Q145" s="303">
        <v>0</v>
      </c>
      <c r="R145" s="16">
        <f>SUMIFS('Member Months'!$L:$L,'Member Months'!$A:$A,$A145,'Member Months'!$C:$C,$C145, 'Member Months'!$D:$D,$D145)</f>
        <v>0</v>
      </c>
      <c r="S145" s="237"/>
      <c r="U145" s="237"/>
      <c r="V145" s="237"/>
    </row>
    <row r="146" spans="1:22" s="302" customFormat="1">
      <c r="A146" s="38" t="str">
        <f t="shared" si="10"/>
        <v>08</v>
      </c>
      <c r="B146" s="39">
        <f t="shared" si="11"/>
        <v>0</v>
      </c>
      <c r="C146" s="39" t="s">
        <v>912</v>
      </c>
      <c r="D146" s="40">
        <v>1</v>
      </c>
      <c r="E146" s="40" t="s">
        <v>221</v>
      </c>
      <c r="F146" s="40" t="s">
        <v>738</v>
      </c>
      <c r="G146" s="698" t="s">
        <v>230</v>
      </c>
      <c r="H146" s="40" t="s">
        <v>213</v>
      </c>
      <c r="I146" s="630" t="s">
        <v>71</v>
      </c>
      <c r="J146" s="698" t="s">
        <v>266</v>
      </c>
      <c r="K146" s="303">
        <v>0</v>
      </c>
      <c r="L146" s="304">
        <v>0</v>
      </c>
      <c r="M146" s="305">
        <v>0</v>
      </c>
      <c r="N146" s="305">
        <v>0</v>
      </c>
      <c r="O146" s="303">
        <v>0</v>
      </c>
      <c r="P146" s="305">
        <v>0</v>
      </c>
      <c r="Q146" s="303">
        <v>0</v>
      </c>
      <c r="R146" s="16">
        <f>SUMIFS('Member Months'!$L:$L,'Member Months'!$A:$A,$A146,'Member Months'!$C:$C,$C146, 'Member Months'!$D:$D,$D146)</f>
        <v>0</v>
      </c>
      <c r="S146" s="237"/>
      <c r="U146" s="237"/>
      <c r="V146" s="237"/>
    </row>
    <row r="147" spans="1:22" s="302" customFormat="1">
      <c r="A147" s="38" t="str">
        <f t="shared" ref="A147:A148" si="18">E147</f>
        <v>08</v>
      </c>
      <c r="B147" s="39">
        <f t="shared" si="11"/>
        <v>0</v>
      </c>
      <c r="C147" s="39" t="s">
        <v>912</v>
      </c>
      <c r="D147" s="40">
        <v>1</v>
      </c>
      <c r="E147" s="40" t="s">
        <v>221</v>
      </c>
      <c r="F147" s="40" t="s">
        <v>738</v>
      </c>
      <c r="G147" s="698" t="s">
        <v>230</v>
      </c>
      <c r="H147" s="40" t="s">
        <v>213</v>
      </c>
      <c r="I147" s="630" t="s">
        <v>72</v>
      </c>
      <c r="J147" s="698" t="s">
        <v>527</v>
      </c>
      <c r="K147" s="303">
        <v>0</v>
      </c>
      <c r="L147" s="304">
        <v>0</v>
      </c>
      <c r="M147" s="305">
        <v>0</v>
      </c>
      <c r="N147" s="305">
        <v>0</v>
      </c>
      <c r="O147" s="303">
        <v>0</v>
      </c>
      <c r="P147" s="305">
        <v>0</v>
      </c>
      <c r="Q147" s="303">
        <v>0</v>
      </c>
      <c r="R147" s="16">
        <f>SUMIFS('Member Months'!$L:$L,'Member Months'!$A:$A,$A147,'Member Months'!$C:$C,$C147, 'Member Months'!$D:$D,$D147)</f>
        <v>0</v>
      </c>
      <c r="S147" s="237"/>
      <c r="U147" s="237"/>
      <c r="V147" s="237"/>
    </row>
    <row r="148" spans="1:22" s="302" customFormat="1">
      <c r="A148" s="38" t="str">
        <f t="shared" si="18"/>
        <v>08</v>
      </c>
      <c r="B148" s="39">
        <f t="shared" si="11"/>
        <v>0</v>
      </c>
      <c r="C148" s="39" t="s">
        <v>912</v>
      </c>
      <c r="D148" s="40">
        <v>1</v>
      </c>
      <c r="E148" s="40" t="s">
        <v>221</v>
      </c>
      <c r="F148" s="40" t="s">
        <v>738</v>
      </c>
      <c r="G148" s="698" t="s">
        <v>230</v>
      </c>
      <c r="H148" s="40" t="s">
        <v>213</v>
      </c>
      <c r="I148" s="630" t="s">
        <v>73</v>
      </c>
      <c r="J148" s="698" t="s">
        <v>528</v>
      </c>
      <c r="K148" s="303">
        <v>0</v>
      </c>
      <c r="L148" s="304">
        <v>0</v>
      </c>
      <c r="M148" s="305">
        <v>0</v>
      </c>
      <c r="N148" s="305">
        <v>0</v>
      </c>
      <c r="O148" s="303">
        <v>0</v>
      </c>
      <c r="P148" s="305">
        <v>0</v>
      </c>
      <c r="Q148" s="303">
        <v>0</v>
      </c>
      <c r="R148" s="16">
        <f>SUMIFS('Member Months'!$L:$L,'Member Months'!$A:$A,$A148,'Member Months'!$C:$C,$C148, 'Member Months'!$D:$D,$D148)</f>
        <v>0</v>
      </c>
      <c r="S148" s="237"/>
      <c r="U148" s="237"/>
      <c r="V148" s="237"/>
    </row>
    <row r="149" spans="1:22" s="302" customFormat="1">
      <c r="A149" s="38" t="str">
        <f t="shared" ref="A149" si="19">E149</f>
        <v>08</v>
      </c>
      <c r="B149" s="39">
        <f t="shared" si="11"/>
        <v>0</v>
      </c>
      <c r="C149" s="39" t="s">
        <v>912</v>
      </c>
      <c r="D149" s="40">
        <v>1</v>
      </c>
      <c r="E149" s="40" t="s">
        <v>221</v>
      </c>
      <c r="F149" s="40" t="s">
        <v>738</v>
      </c>
      <c r="G149" s="698" t="s">
        <v>230</v>
      </c>
      <c r="H149" s="40" t="s">
        <v>213</v>
      </c>
      <c r="I149" s="630" t="s">
        <v>409</v>
      </c>
      <c r="J149" s="698" t="s">
        <v>803</v>
      </c>
      <c r="K149" s="303">
        <v>0</v>
      </c>
      <c r="L149" s="304">
        <v>0</v>
      </c>
      <c r="M149" s="305">
        <v>0</v>
      </c>
      <c r="N149" s="305">
        <v>0</v>
      </c>
      <c r="O149" s="303">
        <v>0</v>
      </c>
      <c r="P149" s="305">
        <v>0</v>
      </c>
      <c r="Q149" s="303">
        <v>0</v>
      </c>
      <c r="R149" s="16">
        <f>SUMIFS('Member Months'!$L:$L,'Member Months'!$A:$A,$A149,'Member Months'!$C:$C,$C149, 'Member Months'!$D:$D,$D149)</f>
        <v>0</v>
      </c>
      <c r="S149" s="237"/>
      <c r="U149" s="237"/>
      <c r="V149" s="237"/>
    </row>
    <row r="150" spans="1:22" s="302" customFormat="1">
      <c r="A150" s="38" t="str">
        <f t="shared" ref="A150:A186" si="20">E150</f>
        <v>11</v>
      </c>
      <c r="B150" s="39">
        <f t="shared" ref="B150:B315" si="21">$B$6</f>
        <v>0</v>
      </c>
      <c r="C150" s="39" t="s">
        <v>912</v>
      </c>
      <c r="D150" s="40">
        <v>1</v>
      </c>
      <c r="E150" s="662" t="s">
        <v>150</v>
      </c>
      <c r="F150" s="662" t="s">
        <v>739</v>
      </c>
      <c r="G150" s="698" t="s">
        <v>161</v>
      </c>
      <c r="H150" s="40" t="s">
        <v>213</v>
      </c>
      <c r="I150" s="629" t="s">
        <v>211</v>
      </c>
      <c r="J150" s="698" t="s">
        <v>261</v>
      </c>
      <c r="K150" s="303">
        <v>0</v>
      </c>
      <c r="L150" s="304">
        <v>0</v>
      </c>
      <c r="M150" s="305">
        <v>0</v>
      </c>
      <c r="N150" s="305">
        <v>0</v>
      </c>
      <c r="O150" s="303">
        <v>0</v>
      </c>
      <c r="P150" s="305">
        <v>0</v>
      </c>
      <c r="Q150" s="303">
        <v>0</v>
      </c>
      <c r="R150" s="16">
        <f>SUMIFS('Member Months'!$L:$L,'Member Months'!$A:$A,$A150,'Member Months'!$C:$C,$C150, 'Member Months'!$D:$D,$D150)</f>
        <v>0</v>
      </c>
      <c r="S150" s="237"/>
      <c r="U150" s="237"/>
      <c r="V150" s="237"/>
    </row>
    <row r="151" spans="1:22" s="302" customFormat="1">
      <c r="A151" s="38" t="str">
        <f t="shared" si="20"/>
        <v>11</v>
      </c>
      <c r="B151" s="39">
        <f t="shared" si="21"/>
        <v>0</v>
      </c>
      <c r="C151" s="39" t="s">
        <v>912</v>
      </c>
      <c r="D151" s="40">
        <v>1</v>
      </c>
      <c r="E151" s="662" t="s">
        <v>150</v>
      </c>
      <c r="F151" s="40" t="s">
        <v>739</v>
      </c>
      <c r="G151" s="698" t="s">
        <v>161</v>
      </c>
      <c r="H151" s="40" t="s">
        <v>213</v>
      </c>
      <c r="I151" s="629" t="s">
        <v>214</v>
      </c>
      <c r="J151" s="698" t="s">
        <v>676</v>
      </c>
      <c r="K151" s="303">
        <v>0</v>
      </c>
      <c r="L151" s="304">
        <v>0</v>
      </c>
      <c r="M151" s="305">
        <v>0</v>
      </c>
      <c r="N151" s="305">
        <v>0</v>
      </c>
      <c r="O151" s="303">
        <v>0</v>
      </c>
      <c r="P151" s="305">
        <v>0</v>
      </c>
      <c r="Q151" s="303">
        <v>0</v>
      </c>
      <c r="R151" s="16">
        <f>SUMIFS('Member Months'!$L:$L,'Member Months'!$A:$A,$A151,'Member Months'!$C:$C,$C151, 'Member Months'!$D:$D,$D151)</f>
        <v>0</v>
      </c>
      <c r="S151" s="237"/>
      <c r="U151" s="237"/>
      <c r="V151" s="237"/>
    </row>
    <row r="152" spans="1:22" s="302" customFormat="1">
      <c r="A152" s="38" t="str">
        <f t="shared" si="20"/>
        <v>11</v>
      </c>
      <c r="B152" s="39">
        <f t="shared" si="21"/>
        <v>0</v>
      </c>
      <c r="C152" s="39" t="s">
        <v>912</v>
      </c>
      <c r="D152" s="40">
        <v>1</v>
      </c>
      <c r="E152" s="662" t="s">
        <v>150</v>
      </c>
      <c r="F152" s="40" t="s">
        <v>739</v>
      </c>
      <c r="G152" s="698" t="s">
        <v>161</v>
      </c>
      <c r="H152" s="40" t="s">
        <v>213</v>
      </c>
      <c r="I152" s="629" t="s">
        <v>215</v>
      </c>
      <c r="J152" s="698" t="s">
        <v>216</v>
      </c>
      <c r="K152" s="303">
        <v>0</v>
      </c>
      <c r="L152" s="304">
        <v>0</v>
      </c>
      <c r="M152" s="305">
        <v>0</v>
      </c>
      <c r="N152" s="305">
        <v>0</v>
      </c>
      <c r="O152" s="303">
        <v>0</v>
      </c>
      <c r="P152" s="305">
        <v>0</v>
      </c>
      <c r="Q152" s="303">
        <v>0</v>
      </c>
      <c r="R152" s="16">
        <f>SUMIFS('Member Months'!$L:$L,'Member Months'!$A:$A,$A152,'Member Months'!$C:$C,$C152, 'Member Months'!$D:$D,$D152)</f>
        <v>0</v>
      </c>
      <c r="S152" s="237"/>
      <c r="U152" s="237"/>
      <c r="V152" s="237"/>
    </row>
    <row r="153" spans="1:22" s="302" customFormat="1">
      <c r="A153" s="38" t="str">
        <f t="shared" si="20"/>
        <v>11</v>
      </c>
      <c r="B153" s="39">
        <f t="shared" si="21"/>
        <v>0</v>
      </c>
      <c r="C153" s="39" t="s">
        <v>912</v>
      </c>
      <c r="D153" s="40">
        <v>1</v>
      </c>
      <c r="E153" s="662" t="s">
        <v>150</v>
      </c>
      <c r="F153" s="40" t="s">
        <v>739</v>
      </c>
      <c r="G153" s="698" t="s">
        <v>161</v>
      </c>
      <c r="H153" s="40" t="s">
        <v>213</v>
      </c>
      <c r="I153" s="629" t="s">
        <v>217</v>
      </c>
      <c r="J153" s="698" t="s">
        <v>262</v>
      </c>
      <c r="K153" s="303">
        <v>0</v>
      </c>
      <c r="L153" s="304">
        <v>0</v>
      </c>
      <c r="M153" s="305">
        <v>0</v>
      </c>
      <c r="N153" s="305">
        <v>0</v>
      </c>
      <c r="O153" s="303">
        <v>0</v>
      </c>
      <c r="P153" s="305">
        <v>0</v>
      </c>
      <c r="Q153" s="303">
        <v>0</v>
      </c>
      <c r="R153" s="16">
        <f>SUMIFS('Member Months'!$L:$L,'Member Months'!$A:$A,$A153,'Member Months'!$C:$C,$C153, 'Member Months'!$D:$D,$D153)</f>
        <v>0</v>
      </c>
      <c r="S153" s="237"/>
      <c r="U153" s="237"/>
      <c r="V153" s="237"/>
    </row>
    <row r="154" spans="1:22" s="302" customFormat="1">
      <c r="A154" s="38" t="str">
        <f t="shared" si="20"/>
        <v>11</v>
      </c>
      <c r="B154" s="39">
        <f t="shared" si="21"/>
        <v>0</v>
      </c>
      <c r="C154" s="39" t="s">
        <v>912</v>
      </c>
      <c r="D154" s="40">
        <v>1</v>
      </c>
      <c r="E154" s="662" t="s">
        <v>150</v>
      </c>
      <c r="F154" s="40" t="s">
        <v>739</v>
      </c>
      <c r="G154" s="698" t="s">
        <v>161</v>
      </c>
      <c r="H154" s="40" t="s">
        <v>213</v>
      </c>
      <c r="I154" s="629" t="s">
        <v>218</v>
      </c>
      <c r="J154" s="698" t="s">
        <v>677</v>
      </c>
      <c r="K154" s="303">
        <v>0</v>
      </c>
      <c r="L154" s="304">
        <v>0</v>
      </c>
      <c r="M154" s="305">
        <v>0</v>
      </c>
      <c r="N154" s="305">
        <v>0</v>
      </c>
      <c r="O154" s="303">
        <v>0</v>
      </c>
      <c r="P154" s="305">
        <v>0</v>
      </c>
      <c r="Q154" s="303">
        <v>0</v>
      </c>
      <c r="R154" s="16">
        <f>SUMIFS('Member Months'!$L:$L,'Member Months'!$A:$A,$A154,'Member Months'!$C:$C,$C154, 'Member Months'!$D:$D,$D154)</f>
        <v>0</v>
      </c>
      <c r="S154" s="237"/>
      <c r="U154" s="237"/>
      <c r="V154" s="237"/>
    </row>
    <row r="155" spans="1:22" s="302" customFormat="1">
      <c r="A155" s="38" t="str">
        <f t="shared" si="20"/>
        <v>11</v>
      </c>
      <c r="B155" s="39">
        <f t="shared" si="21"/>
        <v>0</v>
      </c>
      <c r="C155" s="39" t="s">
        <v>912</v>
      </c>
      <c r="D155" s="40">
        <v>1</v>
      </c>
      <c r="E155" s="662" t="s">
        <v>150</v>
      </c>
      <c r="F155" s="40" t="s">
        <v>739</v>
      </c>
      <c r="G155" s="698" t="s">
        <v>161</v>
      </c>
      <c r="H155" s="40" t="s">
        <v>213</v>
      </c>
      <c r="I155" s="629" t="s">
        <v>219</v>
      </c>
      <c r="J155" s="698" t="s">
        <v>263</v>
      </c>
      <c r="K155" s="303">
        <v>0</v>
      </c>
      <c r="L155" s="304">
        <v>0</v>
      </c>
      <c r="M155" s="305">
        <v>0</v>
      </c>
      <c r="N155" s="305">
        <v>0</v>
      </c>
      <c r="O155" s="303">
        <v>0</v>
      </c>
      <c r="P155" s="305">
        <v>0</v>
      </c>
      <c r="Q155" s="303">
        <v>0</v>
      </c>
      <c r="R155" s="16">
        <f>SUMIFS('Member Months'!$L:$L,'Member Months'!$A:$A,$A155,'Member Months'!$C:$C,$C155, 'Member Months'!$D:$D,$D155)</f>
        <v>0</v>
      </c>
      <c r="S155" s="237"/>
      <c r="U155" s="237"/>
      <c r="V155" s="237"/>
    </row>
    <row r="156" spans="1:22" s="302" customFormat="1">
      <c r="A156" s="38" t="str">
        <f t="shared" si="20"/>
        <v>11</v>
      </c>
      <c r="B156" s="39">
        <f t="shared" si="21"/>
        <v>0</v>
      </c>
      <c r="C156" s="39" t="s">
        <v>912</v>
      </c>
      <c r="D156" s="40">
        <v>1</v>
      </c>
      <c r="E156" s="662" t="s">
        <v>150</v>
      </c>
      <c r="F156" s="40" t="s">
        <v>739</v>
      </c>
      <c r="G156" s="698" t="s">
        <v>161</v>
      </c>
      <c r="H156" s="40" t="s">
        <v>213</v>
      </c>
      <c r="I156" s="629" t="s">
        <v>220</v>
      </c>
      <c r="J156" s="698" t="s">
        <v>675</v>
      </c>
      <c r="K156" s="303">
        <v>0</v>
      </c>
      <c r="L156" s="304">
        <v>0</v>
      </c>
      <c r="M156" s="305">
        <v>0</v>
      </c>
      <c r="N156" s="305">
        <v>0</v>
      </c>
      <c r="O156" s="303">
        <v>0</v>
      </c>
      <c r="P156" s="305">
        <v>0</v>
      </c>
      <c r="Q156" s="303">
        <v>0</v>
      </c>
      <c r="R156" s="16">
        <f>SUMIFS('Member Months'!$L:$L,'Member Months'!$A:$A,$A156,'Member Months'!$C:$C,$C156, 'Member Months'!$D:$D,$D156)</f>
        <v>0</v>
      </c>
      <c r="S156" s="237"/>
      <c r="U156" s="237"/>
      <c r="V156" s="237"/>
    </row>
    <row r="157" spans="1:22" s="302" customFormat="1">
      <c r="A157" s="38" t="str">
        <f t="shared" si="20"/>
        <v>11</v>
      </c>
      <c r="B157" s="39">
        <f t="shared" si="21"/>
        <v>0</v>
      </c>
      <c r="C157" s="39" t="s">
        <v>912</v>
      </c>
      <c r="D157" s="40">
        <v>1</v>
      </c>
      <c r="E157" s="662" t="s">
        <v>150</v>
      </c>
      <c r="F157" s="40" t="s">
        <v>739</v>
      </c>
      <c r="G157" s="698" t="s">
        <v>161</v>
      </c>
      <c r="H157" s="40" t="s">
        <v>213</v>
      </c>
      <c r="I157" s="629" t="s">
        <v>221</v>
      </c>
      <c r="J157" s="698" t="s">
        <v>264</v>
      </c>
      <c r="K157" s="303">
        <v>0</v>
      </c>
      <c r="L157" s="304">
        <v>0</v>
      </c>
      <c r="M157" s="305">
        <v>0</v>
      </c>
      <c r="N157" s="305">
        <v>0</v>
      </c>
      <c r="O157" s="303">
        <v>0</v>
      </c>
      <c r="P157" s="305">
        <v>0</v>
      </c>
      <c r="Q157" s="303">
        <v>0</v>
      </c>
      <c r="R157" s="16">
        <f>SUMIFS('Member Months'!$L:$L,'Member Months'!$A:$A,$A157,'Member Months'!$C:$C,$C157, 'Member Months'!$D:$D,$D157)</f>
        <v>0</v>
      </c>
      <c r="S157" s="237"/>
      <c r="U157" s="237"/>
      <c r="V157" s="237"/>
    </row>
    <row r="158" spans="1:22" s="302" customFormat="1">
      <c r="A158" s="38" t="str">
        <f t="shared" si="20"/>
        <v>11</v>
      </c>
      <c r="B158" s="39">
        <f t="shared" si="21"/>
        <v>0</v>
      </c>
      <c r="C158" s="39" t="s">
        <v>912</v>
      </c>
      <c r="D158" s="40">
        <v>1</v>
      </c>
      <c r="E158" s="662" t="s">
        <v>150</v>
      </c>
      <c r="F158" s="40" t="s">
        <v>739</v>
      </c>
      <c r="G158" s="698" t="s">
        <v>161</v>
      </c>
      <c r="H158" s="40" t="s">
        <v>213</v>
      </c>
      <c r="I158" s="630" t="s">
        <v>222</v>
      </c>
      <c r="J158" s="698" t="s">
        <v>206</v>
      </c>
      <c r="K158" s="303">
        <v>0</v>
      </c>
      <c r="L158" s="304">
        <v>0</v>
      </c>
      <c r="M158" s="305">
        <v>0</v>
      </c>
      <c r="N158" s="305">
        <v>0</v>
      </c>
      <c r="O158" s="303">
        <v>0</v>
      </c>
      <c r="P158" s="305">
        <v>0</v>
      </c>
      <c r="Q158" s="303">
        <v>0</v>
      </c>
      <c r="R158" s="16">
        <f>SUMIFS('Member Months'!$L:$L,'Member Months'!$A:$A,$A158,'Member Months'!$C:$C,$C158, 'Member Months'!$D:$D,$D158)</f>
        <v>0</v>
      </c>
      <c r="S158" s="237"/>
      <c r="U158" s="237"/>
      <c r="V158" s="237"/>
    </row>
    <row r="159" spans="1:22" s="302" customFormat="1">
      <c r="A159" s="38" t="str">
        <f t="shared" si="20"/>
        <v>11</v>
      </c>
      <c r="B159" s="39">
        <f t="shared" si="21"/>
        <v>0</v>
      </c>
      <c r="C159" s="39" t="s">
        <v>912</v>
      </c>
      <c r="D159" s="40">
        <v>1</v>
      </c>
      <c r="E159" s="662" t="s">
        <v>150</v>
      </c>
      <c r="F159" s="40" t="s">
        <v>739</v>
      </c>
      <c r="G159" s="698" t="s">
        <v>161</v>
      </c>
      <c r="H159" s="40" t="s">
        <v>213</v>
      </c>
      <c r="I159" s="630" t="s">
        <v>223</v>
      </c>
      <c r="J159" s="698" t="s">
        <v>181</v>
      </c>
      <c r="K159" s="303">
        <v>0</v>
      </c>
      <c r="L159" s="304">
        <v>0</v>
      </c>
      <c r="M159" s="305">
        <v>0</v>
      </c>
      <c r="N159" s="305">
        <v>0</v>
      </c>
      <c r="O159" s="303">
        <v>0</v>
      </c>
      <c r="P159" s="305">
        <v>0</v>
      </c>
      <c r="Q159" s="303">
        <v>0</v>
      </c>
      <c r="R159" s="16">
        <f>SUMIFS('Member Months'!$L:$L,'Member Months'!$A:$A,$A159,'Member Months'!$C:$C,$C159, 'Member Months'!$D:$D,$D159)</f>
        <v>0</v>
      </c>
      <c r="S159" s="237"/>
      <c r="U159" s="237"/>
      <c r="V159" s="237"/>
    </row>
    <row r="160" spans="1:22" s="302" customFormat="1">
      <c r="A160" s="38" t="str">
        <f t="shared" si="20"/>
        <v>11</v>
      </c>
      <c r="B160" s="39">
        <f t="shared" si="21"/>
        <v>0</v>
      </c>
      <c r="C160" s="39" t="s">
        <v>912</v>
      </c>
      <c r="D160" s="40">
        <v>1</v>
      </c>
      <c r="E160" s="662" t="s">
        <v>150</v>
      </c>
      <c r="F160" s="40" t="s">
        <v>739</v>
      </c>
      <c r="G160" s="698" t="s">
        <v>161</v>
      </c>
      <c r="H160" s="40" t="s">
        <v>213</v>
      </c>
      <c r="I160" s="630" t="s">
        <v>150</v>
      </c>
      <c r="J160" s="698" t="s">
        <v>204</v>
      </c>
      <c r="K160" s="303">
        <v>0</v>
      </c>
      <c r="L160" s="304">
        <v>0</v>
      </c>
      <c r="M160" s="305">
        <v>0</v>
      </c>
      <c r="N160" s="305">
        <v>0</v>
      </c>
      <c r="O160" s="303">
        <v>0</v>
      </c>
      <c r="P160" s="305">
        <v>0</v>
      </c>
      <c r="Q160" s="303">
        <v>0</v>
      </c>
      <c r="R160" s="16">
        <f>SUMIFS('Member Months'!$L:$L,'Member Months'!$A:$A,$A160,'Member Months'!$C:$C,$C160, 'Member Months'!$D:$D,$D160)</f>
        <v>0</v>
      </c>
      <c r="S160" s="237"/>
      <c r="U160" s="237"/>
      <c r="V160" s="237"/>
    </row>
    <row r="161" spans="1:22" s="302" customFormat="1">
      <c r="A161" s="38" t="str">
        <f t="shared" si="20"/>
        <v>11</v>
      </c>
      <c r="B161" s="39">
        <f t="shared" si="21"/>
        <v>0</v>
      </c>
      <c r="C161" s="39" t="s">
        <v>912</v>
      </c>
      <c r="D161" s="40">
        <v>1</v>
      </c>
      <c r="E161" s="662" t="s">
        <v>150</v>
      </c>
      <c r="F161" s="40" t="s">
        <v>739</v>
      </c>
      <c r="G161" s="698" t="s">
        <v>161</v>
      </c>
      <c r="H161" s="40" t="s">
        <v>213</v>
      </c>
      <c r="I161" s="630" t="s">
        <v>151</v>
      </c>
      <c r="J161" s="698" t="s">
        <v>205</v>
      </c>
      <c r="K161" s="303">
        <v>0</v>
      </c>
      <c r="L161" s="304">
        <v>0</v>
      </c>
      <c r="M161" s="305">
        <v>0</v>
      </c>
      <c r="N161" s="305">
        <v>0</v>
      </c>
      <c r="O161" s="303">
        <v>0</v>
      </c>
      <c r="P161" s="305">
        <v>0</v>
      </c>
      <c r="Q161" s="303">
        <v>0</v>
      </c>
      <c r="R161" s="16">
        <f>SUMIFS('Member Months'!$L:$L,'Member Months'!$A:$A,$A161,'Member Months'!$C:$C,$C161, 'Member Months'!$D:$D,$D161)</f>
        <v>0</v>
      </c>
      <c r="S161" s="237"/>
      <c r="U161" s="237"/>
      <c r="V161" s="237"/>
    </row>
    <row r="162" spans="1:22" s="302" customFormat="1">
      <c r="A162" s="38" t="str">
        <f t="shared" si="20"/>
        <v>11</v>
      </c>
      <c r="B162" s="39">
        <f t="shared" si="21"/>
        <v>0</v>
      </c>
      <c r="C162" s="39" t="s">
        <v>912</v>
      </c>
      <c r="D162" s="40">
        <v>1</v>
      </c>
      <c r="E162" s="662" t="s">
        <v>150</v>
      </c>
      <c r="F162" s="40" t="s">
        <v>739</v>
      </c>
      <c r="G162" s="698" t="s">
        <v>161</v>
      </c>
      <c r="H162" s="40" t="s">
        <v>213</v>
      </c>
      <c r="I162" s="630" t="s">
        <v>152</v>
      </c>
      <c r="J162" s="698" t="s">
        <v>182</v>
      </c>
      <c r="K162" s="303">
        <v>0</v>
      </c>
      <c r="L162" s="304">
        <v>0</v>
      </c>
      <c r="M162" s="305">
        <v>0</v>
      </c>
      <c r="N162" s="305">
        <v>0</v>
      </c>
      <c r="O162" s="303">
        <v>0</v>
      </c>
      <c r="P162" s="305">
        <v>0</v>
      </c>
      <c r="Q162" s="303">
        <v>0</v>
      </c>
      <c r="R162" s="16">
        <f>SUMIFS('Member Months'!$L:$L,'Member Months'!$A:$A,$A162,'Member Months'!$C:$C,$C162, 'Member Months'!$D:$D,$D162)</f>
        <v>0</v>
      </c>
      <c r="S162" s="237"/>
      <c r="U162" s="237"/>
      <c r="V162" s="237"/>
    </row>
    <row r="163" spans="1:22" s="302" customFormat="1">
      <c r="A163" s="38" t="str">
        <f t="shared" si="20"/>
        <v>11</v>
      </c>
      <c r="B163" s="39">
        <f t="shared" si="21"/>
        <v>0</v>
      </c>
      <c r="C163" s="39" t="s">
        <v>912</v>
      </c>
      <c r="D163" s="40">
        <v>1</v>
      </c>
      <c r="E163" s="662" t="s">
        <v>150</v>
      </c>
      <c r="F163" s="40" t="s">
        <v>739</v>
      </c>
      <c r="G163" s="698" t="s">
        <v>161</v>
      </c>
      <c r="H163" s="40" t="s">
        <v>213</v>
      </c>
      <c r="I163" s="630" t="s">
        <v>70</v>
      </c>
      <c r="J163" s="698" t="s">
        <v>265</v>
      </c>
      <c r="K163" s="303">
        <v>0</v>
      </c>
      <c r="L163" s="304">
        <v>0</v>
      </c>
      <c r="M163" s="305">
        <v>0</v>
      </c>
      <c r="N163" s="305">
        <v>0</v>
      </c>
      <c r="O163" s="303">
        <v>0</v>
      </c>
      <c r="P163" s="305">
        <v>0</v>
      </c>
      <c r="Q163" s="303">
        <v>0</v>
      </c>
      <c r="R163" s="16">
        <f>SUMIFS('Member Months'!$L:$L,'Member Months'!$A:$A,$A163,'Member Months'!$C:$C,$C163, 'Member Months'!$D:$D,$D163)</f>
        <v>0</v>
      </c>
      <c r="S163" s="237"/>
      <c r="U163" s="237"/>
      <c r="V163" s="237"/>
    </row>
    <row r="164" spans="1:22" s="302" customFormat="1">
      <c r="A164" s="38" t="str">
        <f t="shared" si="20"/>
        <v>11</v>
      </c>
      <c r="B164" s="39">
        <f t="shared" si="21"/>
        <v>0</v>
      </c>
      <c r="C164" s="39" t="s">
        <v>912</v>
      </c>
      <c r="D164" s="40">
        <v>1</v>
      </c>
      <c r="E164" s="662" t="s">
        <v>150</v>
      </c>
      <c r="F164" s="40" t="s">
        <v>739</v>
      </c>
      <c r="G164" s="698" t="s">
        <v>161</v>
      </c>
      <c r="H164" s="40" t="s">
        <v>213</v>
      </c>
      <c r="I164" s="630" t="s">
        <v>71</v>
      </c>
      <c r="J164" s="698" t="s">
        <v>266</v>
      </c>
      <c r="K164" s="303">
        <v>0</v>
      </c>
      <c r="L164" s="304">
        <v>0</v>
      </c>
      <c r="M164" s="305">
        <v>0</v>
      </c>
      <c r="N164" s="305">
        <v>0</v>
      </c>
      <c r="O164" s="303">
        <v>0</v>
      </c>
      <c r="P164" s="305">
        <v>0</v>
      </c>
      <c r="Q164" s="303">
        <v>0</v>
      </c>
      <c r="R164" s="16">
        <f>SUMIFS('Member Months'!$L:$L,'Member Months'!$A:$A,$A164,'Member Months'!$C:$C,$C164, 'Member Months'!$D:$D,$D164)</f>
        <v>0</v>
      </c>
      <c r="S164" s="237"/>
      <c r="U164" s="237"/>
      <c r="V164" s="237"/>
    </row>
    <row r="165" spans="1:22" s="302" customFormat="1">
      <c r="A165" s="38" t="str">
        <f t="shared" ref="A165:A166" si="22">E165</f>
        <v>11</v>
      </c>
      <c r="B165" s="39">
        <f t="shared" si="21"/>
        <v>0</v>
      </c>
      <c r="C165" s="39" t="s">
        <v>912</v>
      </c>
      <c r="D165" s="40">
        <v>1</v>
      </c>
      <c r="E165" s="662" t="s">
        <v>150</v>
      </c>
      <c r="F165" s="40" t="s">
        <v>739</v>
      </c>
      <c r="G165" s="698" t="s">
        <v>161</v>
      </c>
      <c r="H165" s="40" t="s">
        <v>213</v>
      </c>
      <c r="I165" s="630" t="s">
        <v>72</v>
      </c>
      <c r="J165" s="698" t="s">
        <v>527</v>
      </c>
      <c r="K165" s="303">
        <v>0</v>
      </c>
      <c r="L165" s="304">
        <v>0</v>
      </c>
      <c r="M165" s="305">
        <v>0</v>
      </c>
      <c r="N165" s="305">
        <v>0</v>
      </c>
      <c r="O165" s="303">
        <v>0</v>
      </c>
      <c r="P165" s="305">
        <v>0</v>
      </c>
      <c r="Q165" s="303">
        <v>0</v>
      </c>
      <c r="R165" s="16">
        <f>SUMIFS('Member Months'!$L:$L,'Member Months'!$A:$A,$A165,'Member Months'!$C:$C,$C165, 'Member Months'!$D:$D,$D165)</f>
        <v>0</v>
      </c>
      <c r="S165" s="237"/>
      <c r="U165" s="237"/>
      <c r="V165" s="237"/>
    </row>
    <row r="166" spans="1:22" s="302" customFormat="1">
      <c r="A166" s="38" t="str">
        <f t="shared" si="22"/>
        <v>11</v>
      </c>
      <c r="B166" s="39">
        <f t="shared" si="21"/>
        <v>0</v>
      </c>
      <c r="C166" s="39" t="s">
        <v>912</v>
      </c>
      <c r="D166" s="40">
        <v>1</v>
      </c>
      <c r="E166" s="662" t="s">
        <v>150</v>
      </c>
      <c r="F166" s="40" t="s">
        <v>739</v>
      </c>
      <c r="G166" s="698" t="s">
        <v>161</v>
      </c>
      <c r="H166" s="40" t="s">
        <v>213</v>
      </c>
      <c r="I166" s="630" t="s">
        <v>73</v>
      </c>
      <c r="J166" s="698" t="s">
        <v>528</v>
      </c>
      <c r="K166" s="303">
        <v>0</v>
      </c>
      <c r="L166" s="304">
        <v>0</v>
      </c>
      <c r="M166" s="305">
        <v>0</v>
      </c>
      <c r="N166" s="305">
        <v>0</v>
      </c>
      <c r="O166" s="303">
        <v>0</v>
      </c>
      <c r="P166" s="305">
        <v>0</v>
      </c>
      <c r="Q166" s="303">
        <v>0</v>
      </c>
      <c r="R166" s="16">
        <f>SUMIFS('Member Months'!$L:$L,'Member Months'!$A:$A,$A166,'Member Months'!$C:$C,$C166, 'Member Months'!$D:$D,$D166)</f>
        <v>0</v>
      </c>
      <c r="S166" s="237"/>
      <c r="U166" s="237"/>
      <c r="V166" s="237"/>
    </row>
    <row r="167" spans="1:22" s="302" customFormat="1">
      <c r="A167" s="38" t="str">
        <f t="shared" ref="A167" si="23">E167</f>
        <v>11</v>
      </c>
      <c r="B167" s="39">
        <f t="shared" si="21"/>
        <v>0</v>
      </c>
      <c r="C167" s="39" t="s">
        <v>912</v>
      </c>
      <c r="D167" s="40">
        <v>1</v>
      </c>
      <c r="E167" s="662" t="s">
        <v>150</v>
      </c>
      <c r="F167" s="40" t="s">
        <v>739</v>
      </c>
      <c r="G167" s="698" t="s">
        <v>161</v>
      </c>
      <c r="H167" s="40" t="s">
        <v>213</v>
      </c>
      <c r="I167" s="630" t="s">
        <v>409</v>
      </c>
      <c r="J167" s="698" t="s">
        <v>803</v>
      </c>
      <c r="K167" s="303">
        <v>0</v>
      </c>
      <c r="L167" s="304">
        <v>0</v>
      </c>
      <c r="M167" s="305">
        <v>0</v>
      </c>
      <c r="N167" s="305">
        <v>0</v>
      </c>
      <c r="O167" s="303">
        <v>0</v>
      </c>
      <c r="P167" s="305">
        <v>0</v>
      </c>
      <c r="Q167" s="303">
        <v>0</v>
      </c>
      <c r="R167" s="16">
        <f>SUMIFS('Member Months'!$L:$L,'Member Months'!$A:$A,$A167,'Member Months'!$C:$C,$C167, 'Member Months'!$D:$D,$D167)</f>
        <v>0</v>
      </c>
      <c r="S167" s="237"/>
      <c r="U167" s="237"/>
      <c r="V167" s="237"/>
    </row>
    <row r="168" spans="1:22" s="302" customFormat="1">
      <c r="A168" s="38" t="str">
        <f t="shared" si="20"/>
        <v>12</v>
      </c>
      <c r="B168" s="39">
        <f t="shared" si="21"/>
        <v>0</v>
      </c>
      <c r="C168" s="39" t="s">
        <v>912</v>
      </c>
      <c r="D168" s="40">
        <v>1</v>
      </c>
      <c r="E168" s="662" t="s">
        <v>151</v>
      </c>
      <c r="F168" s="40" t="s">
        <v>739</v>
      </c>
      <c r="G168" s="698" t="s">
        <v>225</v>
      </c>
      <c r="H168" s="40" t="s">
        <v>213</v>
      </c>
      <c r="I168" s="629" t="s">
        <v>211</v>
      </c>
      <c r="J168" s="698" t="s">
        <v>261</v>
      </c>
      <c r="K168" s="303">
        <v>0</v>
      </c>
      <c r="L168" s="304">
        <v>0</v>
      </c>
      <c r="M168" s="305">
        <v>0</v>
      </c>
      <c r="N168" s="305">
        <v>0</v>
      </c>
      <c r="O168" s="303">
        <v>0</v>
      </c>
      <c r="P168" s="305">
        <v>0</v>
      </c>
      <c r="Q168" s="303">
        <v>0</v>
      </c>
      <c r="R168" s="16">
        <f>SUMIFS('Member Months'!$L:$L,'Member Months'!$A:$A,$A168,'Member Months'!$C:$C,$C168, 'Member Months'!$D:$D,$D168)</f>
        <v>0</v>
      </c>
      <c r="S168" s="237"/>
      <c r="U168" s="237"/>
      <c r="V168" s="237"/>
    </row>
    <row r="169" spans="1:22" s="302" customFormat="1">
      <c r="A169" s="38" t="str">
        <f t="shared" si="20"/>
        <v>12</v>
      </c>
      <c r="B169" s="39">
        <f t="shared" si="21"/>
        <v>0</v>
      </c>
      <c r="C169" s="39" t="s">
        <v>912</v>
      </c>
      <c r="D169" s="40">
        <v>1</v>
      </c>
      <c r="E169" s="662" t="s">
        <v>151</v>
      </c>
      <c r="F169" s="40" t="s">
        <v>739</v>
      </c>
      <c r="G169" s="698" t="s">
        <v>225</v>
      </c>
      <c r="H169" s="40" t="s">
        <v>213</v>
      </c>
      <c r="I169" s="629" t="s">
        <v>214</v>
      </c>
      <c r="J169" s="698" t="s">
        <v>676</v>
      </c>
      <c r="K169" s="303">
        <v>0</v>
      </c>
      <c r="L169" s="304">
        <v>0</v>
      </c>
      <c r="M169" s="305">
        <v>0</v>
      </c>
      <c r="N169" s="305">
        <v>0</v>
      </c>
      <c r="O169" s="303">
        <v>0</v>
      </c>
      <c r="P169" s="305">
        <v>0</v>
      </c>
      <c r="Q169" s="303">
        <v>0</v>
      </c>
      <c r="R169" s="16">
        <f>SUMIFS('Member Months'!$L:$L,'Member Months'!$A:$A,$A169,'Member Months'!$C:$C,$C169, 'Member Months'!$D:$D,$D169)</f>
        <v>0</v>
      </c>
      <c r="S169" s="237"/>
      <c r="U169" s="237"/>
      <c r="V169" s="237"/>
    </row>
    <row r="170" spans="1:22" s="302" customFormat="1">
      <c r="A170" s="38" t="str">
        <f t="shared" si="20"/>
        <v>12</v>
      </c>
      <c r="B170" s="39">
        <f t="shared" si="21"/>
        <v>0</v>
      </c>
      <c r="C170" s="39" t="s">
        <v>912</v>
      </c>
      <c r="D170" s="40">
        <v>1</v>
      </c>
      <c r="E170" s="662" t="s">
        <v>151</v>
      </c>
      <c r="F170" s="40" t="s">
        <v>739</v>
      </c>
      <c r="G170" s="698" t="s">
        <v>225</v>
      </c>
      <c r="H170" s="40" t="s">
        <v>213</v>
      </c>
      <c r="I170" s="629" t="s">
        <v>215</v>
      </c>
      <c r="J170" s="698" t="s">
        <v>216</v>
      </c>
      <c r="K170" s="303">
        <v>0</v>
      </c>
      <c r="L170" s="304">
        <v>0</v>
      </c>
      <c r="M170" s="305">
        <v>0</v>
      </c>
      <c r="N170" s="305">
        <v>0</v>
      </c>
      <c r="O170" s="303">
        <v>0</v>
      </c>
      <c r="P170" s="305">
        <v>0</v>
      </c>
      <c r="Q170" s="303">
        <v>0</v>
      </c>
      <c r="R170" s="16">
        <f>SUMIFS('Member Months'!$L:$L,'Member Months'!$A:$A,$A170,'Member Months'!$C:$C,$C170, 'Member Months'!$D:$D,$D170)</f>
        <v>0</v>
      </c>
      <c r="S170" s="237"/>
      <c r="U170" s="237"/>
      <c r="V170" s="237"/>
    </row>
    <row r="171" spans="1:22" s="302" customFormat="1">
      <c r="A171" s="38" t="str">
        <f t="shared" si="20"/>
        <v>12</v>
      </c>
      <c r="B171" s="39">
        <f t="shared" si="21"/>
        <v>0</v>
      </c>
      <c r="C171" s="39" t="s">
        <v>912</v>
      </c>
      <c r="D171" s="40">
        <v>1</v>
      </c>
      <c r="E171" s="662" t="s">
        <v>151</v>
      </c>
      <c r="F171" s="40" t="s">
        <v>739</v>
      </c>
      <c r="G171" s="698" t="s">
        <v>225</v>
      </c>
      <c r="H171" s="40" t="s">
        <v>213</v>
      </c>
      <c r="I171" s="629" t="s">
        <v>217</v>
      </c>
      <c r="J171" s="698" t="s">
        <v>262</v>
      </c>
      <c r="K171" s="303">
        <v>0</v>
      </c>
      <c r="L171" s="304">
        <v>0</v>
      </c>
      <c r="M171" s="305">
        <v>0</v>
      </c>
      <c r="N171" s="305">
        <v>0</v>
      </c>
      <c r="O171" s="303">
        <v>0</v>
      </c>
      <c r="P171" s="305">
        <v>0</v>
      </c>
      <c r="Q171" s="303">
        <v>0</v>
      </c>
      <c r="R171" s="16">
        <f>SUMIFS('Member Months'!$L:$L,'Member Months'!$A:$A,$A171,'Member Months'!$C:$C,$C171, 'Member Months'!$D:$D,$D171)</f>
        <v>0</v>
      </c>
      <c r="S171" s="237"/>
      <c r="U171" s="237"/>
      <c r="V171" s="237"/>
    </row>
    <row r="172" spans="1:22" s="302" customFormat="1">
      <c r="A172" s="38" t="str">
        <f t="shared" si="20"/>
        <v>12</v>
      </c>
      <c r="B172" s="39">
        <f t="shared" si="21"/>
        <v>0</v>
      </c>
      <c r="C172" s="39" t="s">
        <v>912</v>
      </c>
      <c r="D172" s="40">
        <v>1</v>
      </c>
      <c r="E172" s="662" t="s">
        <v>151</v>
      </c>
      <c r="F172" s="40" t="s">
        <v>739</v>
      </c>
      <c r="G172" s="698" t="s">
        <v>225</v>
      </c>
      <c r="H172" s="40" t="s">
        <v>213</v>
      </c>
      <c r="I172" s="629" t="s">
        <v>218</v>
      </c>
      <c r="J172" s="698" t="s">
        <v>677</v>
      </c>
      <c r="K172" s="303">
        <v>0</v>
      </c>
      <c r="L172" s="304">
        <v>0</v>
      </c>
      <c r="M172" s="305">
        <v>0</v>
      </c>
      <c r="N172" s="305">
        <v>0</v>
      </c>
      <c r="O172" s="303">
        <v>0</v>
      </c>
      <c r="P172" s="305">
        <v>0</v>
      </c>
      <c r="Q172" s="303">
        <v>0</v>
      </c>
      <c r="R172" s="16">
        <f>SUMIFS('Member Months'!$L:$L,'Member Months'!$A:$A,$A172,'Member Months'!$C:$C,$C172, 'Member Months'!$D:$D,$D172)</f>
        <v>0</v>
      </c>
      <c r="S172" s="237"/>
      <c r="U172" s="237"/>
      <c r="V172" s="237"/>
    </row>
    <row r="173" spans="1:22" s="302" customFormat="1">
      <c r="A173" s="38" t="str">
        <f t="shared" si="20"/>
        <v>12</v>
      </c>
      <c r="B173" s="39">
        <f t="shared" si="21"/>
        <v>0</v>
      </c>
      <c r="C173" s="39" t="s">
        <v>912</v>
      </c>
      <c r="D173" s="40">
        <v>1</v>
      </c>
      <c r="E173" s="662" t="s">
        <v>151</v>
      </c>
      <c r="F173" s="40" t="s">
        <v>739</v>
      </c>
      <c r="G173" s="698" t="s">
        <v>225</v>
      </c>
      <c r="H173" s="40" t="s">
        <v>213</v>
      </c>
      <c r="I173" s="629" t="s">
        <v>219</v>
      </c>
      <c r="J173" s="698" t="s">
        <v>263</v>
      </c>
      <c r="K173" s="303">
        <v>0</v>
      </c>
      <c r="L173" s="304">
        <v>0</v>
      </c>
      <c r="M173" s="305">
        <v>0</v>
      </c>
      <c r="N173" s="305">
        <v>0</v>
      </c>
      <c r="O173" s="303">
        <v>0</v>
      </c>
      <c r="P173" s="305">
        <v>0</v>
      </c>
      <c r="Q173" s="303">
        <v>0</v>
      </c>
      <c r="R173" s="16">
        <f>SUMIFS('Member Months'!$L:$L,'Member Months'!$A:$A,$A173,'Member Months'!$C:$C,$C173, 'Member Months'!$D:$D,$D173)</f>
        <v>0</v>
      </c>
      <c r="S173" s="237"/>
      <c r="U173" s="237"/>
      <c r="V173" s="237"/>
    </row>
    <row r="174" spans="1:22" s="302" customFormat="1">
      <c r="A174" s="38" t="str">
        <f t="shared" si="20"/>
        <v>12</v>
      </c>
      <c r="B174" s="39">
        <f t="shared" si="21"/>
        <v>0</v>
      </c>
      <c r="C174" s="39" t="s">
        <v>912</v>
      </c>
      <c r="D174" s="40">
        <v>1</v>
      </c>
      <c r="E174" s="662" t="s">
        <v>151</v>
      </c>
      <c r="F174" s="40" t="s">
        <v>739</v>
      </c>
      <c r="G174" s="698" t="s">
        <v>225</v>
      </c>
      <c r="H174" s="40" t="s">
        <v>213</v>
      </c>
      <c r="I174" s="629" t="s">
        <v>220</v>
      </c>
      <c r="J174" s="698" t="s">
        <v>675</v>
      </c>
      <c r="K174" s="303">
        <v>0</v>
      </c>
      <c r="L174" s="304">
        <v>0</v>
      </c>
      <c r="M174" s="305">
        <v>0</v>
      </c>
      <c r="N174" s="305">
        <v>0</v>
      </c>
      <c r="O174" s="303">
        <v>0</v>
      </c>
      <c r="P174" s="305">
        <v>0</v>
      </c>
      <c r="Q174" s="303">
        <v>0</v>
      </c>
      <c r="R174" s="16">
        <f>SUMIFS('Member Months'!$L:$L,'Member Months'!$A:$A,$A174,'Member Months'!$C:$C,$C174, 'Member Months'!$D:$D,$D174)</f>
        <v>0</v>
      </c>
      <c r="S174" s="237"/>
      <c r="U174" s="237"/>
      <c r="V174" s="237"/>
    </row>
    <row r="175" spans="1:22" s="302" customFormat="1">
      <c r="A175" s="38" t="str">
        <f t="shared" si="20"/>
        <v>12</v>
      </c>
      <c r="B175" s="39">
        <f t="shared" si="21"/>
        <v>0</v>
      </c>
      <c r="C175" s="39" t="s">
        <v>912</v>
      </c>
      <c r="D175" s="40">
        <v>1</v>
      </c>
      <c r="E175" s="662" t="s">
        <v>151</v>
      </c>
      <c r="F175" s="40" t="s">
        <v>739</v>
      </c>
      <c r="G175" s="698" t="s">
        <v>225</v>
      </c>
      <c r="H175" s="40" t="s">
        <v>213</v>
      </c>
      <c r="I175" s="629" t="s">
        <v>221</v>
      </c>
      <c r="J175" s="698" t="s">
        <v>264</v>
      </c>
      <c r="K175" s="303">
        <v>0</v>
      </c>
      <c r="L175" s="304">
        <v>0</v>
      </c>
      <c r="M175" s="305">
        <v>0</v>
      </c>
      <c r="N175" s="305">
        <v>0</v>
      </c>
      <c r="O175" s="303">
        <v>0</v>
      </c>
      <c r="P175" s="305">
        <v>0</v>
      </c>
      <c r="Q175" s="303">
        <v>0</v>
      </c>
      <c r="R175" s="16">
        <f>SUMIFS('Member Months'!$L:$L,'Member Months'!$A:$A,$A175,'Member Months'!$C:$C,$C175, 'Member Months'!$D:$D,$D175)</f>
        <v>0</v>
      </c>
      <c r="S175" s="237"/>
      <c r="U175" s="237"/>
      <c r="V175" s="237"/>
    </row>
    <row r="176" spans="1:22" s="302" customFormat="1">
      <c r="A176" s="38" t="str">
        <f t="shared" si="20"/>
        <v>12</v>
      </c>
      <c r="B176" s="39">
        <f t="shared" si="21"/>
        <v>0</v>
      </c>
      <c r="C176" s="39" t="s">
        <v>912</v>
      </c>
      <c r="D176" s="40">
        <v>1</v>
      </c>
      <c r="E176" s="662" t="s">
        <v>151</v>
      </c>
      <c r="F176" s="40" t="s">
        <v>739</v>
      </c>
      <c r="G176" s="698" t="s">
        <v>225</v>
      </c>
      <c r="H176" s="40" t="s">
        <v>213</v>
      </c>
      <c r="I176" s="630" t="s">
        <v>222</v>
      </c>
      <c r="J176" s="698" t="s">
        <v>206</v>
      </c>
      <c r="K176" s="303">
        <v>0</v>
      </c>
      <c r="L176" s="304">
        <v>0</v>
      </c>
      <c r="M176" s="305">
        <v>0</v>
      </c>
      <c r="N176" s="305">
        <v>0</v>
      </c>
      <c r="O176" s="303">
        <v>0</v>
      </c>
      <c r="P176" s="305">
        <v>0</v>
      </c>
      <c r="Q176" s="303">
        <v>0</v>
      </c>
      <c r="R176" s="16">
        <f>SUMIFS('Member Months'!$L:$L,'Member Months'!$A:$A,$A176,'Member Months'!$C:$C,$C176, 'Member Months'!$D:$D,$D176)</f>
        <v>0</v>
      </c>
      <c r="S176" s="237"/>
      <c r="U176" s="237"/>
      <c r="V176" s="237"/>
    </row>
    <row r="177" spans="1:22" s="302" customFormat="1">
      <c r="A177" s="38" t="str">
        <f t="shared" si="20"/>
        <v>12</v>
      </c>
      <c r="B177" s="39">
        <f t="shared" si="21"/>
        <v>0</v>
      </c>
      <c r="C177" s="39" t="s">
        <v>912</v>
      </c>
      <c r="D177" s="40">
        <v>1</v>
      </c>
      <c r="E177" s="662" t="s">
        <v>151</v>
      </c>
      <c r="F177" s="40" t="s">
        <v>739</v>
      </c>
      <c r="G177" s="698" t="s">
        <v>225</v>
      </c>
      <c r="H177" s="40" t="s">
        <v>213</v>
      </c>
      <c r="I177" s="630" t="s">
        <v>223</v>
      </c>
      <c r="J177" s="698" t="s">
        <v>181</v>
      </c>
      <c r="K177" s="303">
        <v>0</v>
      </c>
      <c r="L177" s="304">
        <v>0</v>
      </c>
      <c r="M177" s="305">
        <v>0</v>
      </c>
      <c r="N177" s="305">
        <v>0</v>
      </c>
      <c r="O177" s="303">
        <v>0</v>
      </c>
      <c r="P177" s="305">
        <v>0</v>
      </c>
      <c r="Q177" s="303">
        <v>0</v>
      </c>
      <c r="R177" s="16">
        <f>SUMIFS('Member Months'!$L:$L,'Member Months'!$A:$A,$A177,'Member Months'!$C:$C,$C177, 'Member Months'!$D:$D,$D177)</f>
        <v>0</v>
      </c>
      <c r="S177" s="237"/>
      <c r="U177" s="237"/>
      <c r="V177" s="237"/>
    </row>
    <row r="178" spans="1:22" s="302" customFormat="1">
      <c r="A178" s="38" t="str">
        <f t="shared" si="20"/>
        <v>12</v>
      </c>
      <c r="B178" s="39">
        <f t="shared" si="21"/>
        <v>0</v>
      </c>
      <c r="C178" s="39" t="s">
        <v>912</v>
      </c>
      <c r="D178" s="40">
        <v>1</v>
      </c>
      <c r="E178" s="662" t="s">
        <v>151</v>
      </c>
      <c r="F178" s="40" t="s">
        <v>739</v>
      </c>
      <c r="G178" s="698" t="s">
        <v>225</v>
      </c>
      <c r="H178" s="40" t="s">
        <v>213</v>
      </c>
      <c r="I178" s="630" t="s">
        <v>150</v>
      </c>
      <c r="J178" s="698" t="s">
        <v>204</v>
      </c>
      <c r="K178" s="303">
        <v>0</v>
      </c>
      <c r="L178" s="304">
        <v>0</v>
      </c>
      <c r="M178" s="305">
        <v>0</v>
      </c>
      <c r="N178" s="305">
        <v>0</v>
      </c>
      <c r="O178" s="303">
        <v>0</v>
      </c>
      <c r="P178" s="305">
        <v>0</v>
      </c>
      <c r="Q178" s="303">
        <v>0</v>
      </c>
      <c r="R178" s="16">
        <f>SUMIFS('Member Months'!$L:$L,'Member Months'!$A:$A,$A178,'Member Months'!$C:$C,$C178, 'Member Months'!$D:$D,$D178)</f>
        <v>0</v>
      </c>
      <c r="S178" s="237"/>
      <c r="U178" s="237"/>
      <c r="V178" s="237"/>
    </row>
    <row r="179" spans="1:22" s="302" customFormat="1">
      <c r="A179" s="38" t="str">
        <f t="shared" si="20"/>
        <v>12</v>
      </c>
      <c r="B179" s="39">
        <f t="shared" si="21"/>
        <v>0</v>
      </c>
      <c r="C179" s="39" t="s">
        <v>912</v>
      </c>
      <c r="D179" s="40">
        <v>1</v>
      </c>
      <c r="E179" s="662" t="s">
        <v>151</v>
      </c>
      <c r="F179" s="40" t="s">
        <v>739</v>
      </c>
      <c r="G179" s="698" t="s">
        <v>225</v>
      </c>
      <c r="H179" s="40" t="s">
        <v>213</v>
      </c>
      <c r="I179" s="630" t="s">
        <v>151</v>
      </c>
      <c r="J179" s="698" t="s">
        <v>205</v>
      </c>
      <c r="K179" s="303">
        <v>0</v>
      </c>
      <c r="L179" s="304">
        <v>0</v>
      </c>
      <c r="M179" s="305">
        <v>0</v>
      </c>
      <c r="N179" s="305">
        <v>0</v>
      </c>
      <c r="O179" s="303">
        <v>0</v>
      </c>
      <c r="P179" s="305">
        <v>0</v>
      </c>
      <c r="Q179" s="303">
        <v>0</v>
      </c>
      <c r="R179" s="16">
        <f>SUMIFS('Member Months'!$L:$L,'Member Months'!$A:$A,$A179,'Member Months'!$C:$C,$C179, 'Member Months'!$D:$D,$D179)</f>
        <v>0</v>
      </c>
      <c r="S179" s="237"/>
      <c r="U179" s="237"/>
      <c r="V179" s="237"/>
    </row>
    <row r="180" spans="1:22" s="302" customFormat="1">
      <c r="A180" s="38" t="str">
        <f t="shared" si="20"/>
        <v>12</v>
      </c>
      <c r="B180" s="39">
        <f t="shared" si="21"/>
        <v>0</v>
      </c>
      <c r="C180" s="39" t="s">
        <v>912</v>
      </c>
      <c r="D180" s="40">
        <v>1</v>
      </c>
      <c r="E180" s="662" t="s">
        <v>151</v>
      </c>
      <c r="F180" s="40" t="s">
        <v>739</v>
      </c>
      <c r="G180" s="698" t="s">
        <v>225</v>
      </c>
      <c r="H180" s="40" t="s">
        <v>213</v>
      </c>
      <c r="I180" s="630" t="s">
        <v>152</v>
      </c>
      <c r="J180" s="698" t="s">
        <v>182</v>
      </c>
      <c r="K180" s="303">
        <v>0</v>
      </c>
      <c r="L180" s="304">
        <v>0</v>
      </c>
      <c r="M180" s="305">
        <v>0</v>
      </c>
      <c r="N180" s="305">
        <v>0</v>
      </c>
      <c r="O180" s="303">
        <v>0</v>
      </c>
      <c r="P180" s="305">
        <v>0</v>
      </c>
      <c r="Q180" s="303">
        <v>0</v>
      </c>
      <c r="R180" s="16">
        <f>SUMIFS('Member Months'!$L:$L,'Member Months'!$A:$A,$A180,'Member Months'!$C:$C,$C180, 'Member Months'!$D:$D,$D180)</f>
        <v>0</v>
      </c>
      <c r="S180" s="237"/>
      <c r="U180" s="237"/>
      <c r="V180" s="237"/>
    </row>
    <row r="181" spans="1:22" s="302" customFormat="1">
      <c r="A181" s="38" t="str">
        <f t="shared" si="20"/>
        <v>12</v>
      </c>
      <c r="B181" s="39">
        <f t="shared" si="21"/>
        <v>0</v>
      </c>
      <c r="C181" s="39" t="s">
        <v>912</v>
      </c>
      <c r="D181" s="40">
        <v>1</v>
      </c>
      <c r="E181" s="662" t="s">
        <v>151</v>
      </c>
      <c r="F181" s="40" t="s">
        <v>739</v>
      </c>
      <c r="G181" s="698" t="s">
        <v>225</v>
      </c>
      <c r="H181" s="40" t="s">
        <v>213</v>
      </c>
      <c r="I181" s="630" t="s">
        <v>70</v>
      </c>
      <c r="J181" s="698" t="s">
        <v>265</v>
      </c>
      <c r="K181" s="303">
        <v>0</v>
      </c>
      <c r="L181" s="304">
        <v>0</v>
      </c>
      <c r="M181" s="305">
        <v>0</v>
      </c>
      <c r="N181" s="305">
        <v>0</v>
      </c>
      <c r="O181" s="303">
        <v>0</v>
      </c>
      <c r="P181" s="305">
        <v>0</v>
      </c>
      <c r="Q181" s="303">
        <v>0</v>
      </c>
      <c r="R181" s="16">
        <f>SUMIFS('Member Months'!$L:$L,'Member Months'!$A:$A,$A181,'Member Months'!$C:$C,$C181, 'Member Months'!$D:$D,$D181)</f>
        <v>0</v>
      </c>
      <c r="S181" s="237"/>
      <c r="U181" s="237"/>
      <c r="V181" s="237"/>
    </row>
    <row r="182" spans="1:22" s="302" customFormat="1">
      <c r="A182" s="38" t="str">
        <f t="shared" si="20"/>
        <v>12</v>
      </c>
      <c r="B182" s="39">
        <f t="shared" si="21"/>
        <v>0</v>
      </c>
      <c r="C182" s="39" t="s">
        <v>912</v>
      </c>
      <c r="D182" s="40">
        <v>1</v>
      </c>
      <c r="E182" s="662" t="s">
        <v>151</v>
      </c>
      <c r="F182" s="40" t="s">
        <v>739</v>
      </c>
      <c r="G182" s="698" t="s">
        <v>225</v>
      </c>
      <c r="H182" s="40" t="s">
        <v>213</v>
      </c>
      <c r="I182" s="630" t="s">
        <v>71</v>
      </c>
      <c r="J182" s="698" t="s">
        <v>266</v>
      </c>
      <c r="K182" s="303">
        <v>0</v>
      </c>
      <c r="L182" s="304">
        <v>0</v>
      </c>
      <c r="M182" s="305">
        <v>0</v>
      </c>
      <c r="N182" s="305">
        <v>0</v>
      </c>
      <c r="O182" s="303">
        <v>0</v>
      </c>
      <c r="P182" s="305">
        <v>0</v>
      </c>
      <c r="Q182" s="303">
        <v>0</v>
      </c>
      <c r="R182" s="16">
        <f>SUMIFS('Member Months'!$L:$L,'Member Months'!$A:$A,$A182,'Member Months'!$C:$C,$C182, 'Member Months'!$D:$D,$D182)</f>
        <v>0</v>
      </c>
      <c r="S182" s="237"/>
      <c r="U182" s="237"/>
      <c r="V182" s="237"/>
    </row>
    <row r="183" spans="1:22" s="302" customFormat="1">
      <c r="A183" s="38" t="str">
        <f t="shared" ref="A183:A184" si="24">E183</f>
        <v>12</v>
      </c>
      <c r="B183" s="39">
        <f t="shared" si="21"/>
        <v>0</v>
      </c>
      <c r="C183" s="39" t="s">
        <v>912</v>
      </c>
      <c r="D183" s="40">
        <v>1</v>
      </c>
      <c r="E183" s="662" t="s">
        <v>151</v>
      </c>
      <c r="F183" s="40" t="s">
        <v>739</v>
      </c>
      <c r="G183" s="698" t="s">
        <v>225</v>
      </c>
      <c r="H183" s="40" t="s">
        <v>213</v>
      </c>
      <c r="I183" s="630" t="s">
        <v>72</v>
      </c>
      <c r="J183" s="698" t="s">
        <v>527</v>
      </c>
      <c r="K183" s="303">
        <v>0</v>
      </c>
      <c r="L183" s="304">
        <v>0</v>
      </c>
      <c r="M183" s="305">
        <v>0</v>
      </c>
      <c r="N183" s="305">
        <v>0</v>
      </c>
      <c r="O183" s="303">
        <v>0</v>
      </c>
      <c r="P183" s="305">
        <v>0</v>
      </c>
      <c r="Q183" s="303">
        <v>0</v>
      </c>
      <c r="R183" s="16">
        <f>SUMIFS('Member Months'!$L:$L,'Member Months'!$A:$A,$A183,'Member Months'!$C:$C,$C183, 'Member Months'!$D:$D,$D183)</f>
        <v>0</v>
      </c>
      <c r="S183" s="237"/>
      <c r="U183" s="237"/>
      <c r="V183" s="237"/>
    </row>
    <row r="184" spans="1:22" s="302" customFormat="1">
      <c r="A184" s="38" t="str">
        <f t="shared" si="24"/>
        <v>12</v>
      </c>
      <c r="B184" s="39">
        <f t="shared" si="21"/>
        <v>0</v>
      </c>
      <c r="C184" s="39" t="s">
        <v>912</v>
      </c>
      <c r="D184" s="40">
        <v>1</v>
      </c>
      <c r="E184" s="662" t="s">
        <v>151</v>
      </c>
      <c r="F184" s="40" t="s">
        <v>739</v>
      </c>
      <c r="G184" s="698" t="s">
        <v>225</v>
      </c>
      <c r="H184" s="40" t="s">
        <v>213</v>
      </c>
      <c r="I184" s="630" t="s">
        <v>73</v>
      </c>
      <c r="J184" s="698" t="s">
        <v>528</v>
      </c>
      <c r="K184" s="303">
        <v>0</v>
      </c>
      <c r="L184" s="304">
        <v>0</v>
      </c>
      <c r="M184" s="305">
        <v>0</v>
      </c>
      <c r="N184" s="305">
        <v>0</v>
      </c>
      <c r="O184" s="303">
        <v>0</v>
      </c>
      <c r="P184" s="305">
        <v>0</v>
      </c>
      <c r="Q184" s="303">
        <v>0</v>
      </c>
      <c r="R184" s="16">
        <f>SUMIFS('Member Months'!$L:$L,'Member Months'!$A:$A,$A184,'Member Months'!$C:$C,$C184, 'Member Months'!$D:$D,$D184)</f>
        <v>0</v>
      </c>
      <c r="S184" s="237"/>
      <c r="U184" s="237"/>
      <c r="V184" s="237"/>
    </row>
    <row r="185" spans="1:22" s="302" customFormat="1">
      <c r="A185" s="38" t="str">
        <f t="shared" ref="A185" si="25">E185</f>
        <v>12</v>
      </c>
      <c r="B185" s="39">
        <f t="shared" si="21"/>
        <v>0</v>
      </c>
      <c r="C185" s="39" t="s">
        <v>912</v>
      </c>
      <c r="D185" s="40">
        <v>1</v>
      </c>
      <c r="E185" s="662" t="s">
        <v>151</v>
      </c>
      <c r="F185" s="40" t="s">
        <v>739</v>
      </c>
      <c r="G185" s="698" t="s">
        <v>225</v>
      </c>
      <c r="H185" s="40" t="s">
        <v>213</v>
      </c>
      <c r="I185" s="630" t="s">
        <v>409</v>
      </c>
      <c r="J185" s="698" t="s">
        <v>803</v>
      </c>
      <c r="K185" s="303">
        <v>0</v>
      </c>
      <c r="L185" s="304">
        <v>0</v>
      </c>
      <c r="M185" s="305">
        <v>0</v>
      </c>
      <c r="N185" s="305">
        <v>0</v>
      </c>
      <c r="O185" s="303">
        <v>0</v>
      </c>
      <c r="P185" s="305">
        <v>0</v>
      </c>
      <c r="Q185" s="303">
        <v>0</v>
      </c>
      <c r="R185" s="16">
        <f>SUMIFS('Member Months'!$L:$L,'Member Months'!$A:$A,$A185,'Member Months'!$C:$C,$C185, 'Member Months'!$D:$D,$D185)</f>
        <v>0</v>
      </c>
      <c r="S185" s="237"/>
      <c r="U185" s="237"/>
      <c r="V185" s="237"/>
    </row>
    <row r="186" spans="1:22" s="302" customFormat="1">
      <c r="A186" s="38" t="str">
        <f t="shared" si="20"/>
        <v>13</v>
      </c>
      <c r="B186" s="39">
        <f t="shared" si="21"/>
        <v>0</v>
      </c>
      <c r="C186" s="39" t="s">
        <v>912</v>
      </c>
      <c r="D186" s="40">
        <v>1</v>
      </c>
      <c r="E186" s="662" t="s">
        <v>152</v>
      </c>
      <c r="F186" s="40" t="s">
        <v>739</v>
      </c>
      <c r="G186" s="698" t="s">
        <v>231</v>
      </c>
      <c r="H186" s="40" t="s">
        <v>213</v>
      </c>
      <c r="I186" s="629" t="s">
        <v>211</v>
      </c>
      <c r="J186" s="698" t="s">
        <v>261</v>
      </c>
      <c r="K186" s="303">
        <v>0</v>
      </c>
      <c r="L186" s="304">
        <v>0</v>
      </c>
      <c r="M186" s="305">
        <v>0</v>
      </c>
      <c r="N186" s="305">
        <v>0</v>
      </c>
      <c r="O186" s="303">
        <v>0</v>
      </c>
      <c r="P186" s="305">
        <v>0</v>
      </c>
      <c r="Q186" s="303">
        <v>0</v>
      </c>
      <c r="R186" s="16">
        <f>SUMIFS('Member Months'!$L:$L,'Member Months'!$A:$A,$A186,'Member Months'!$C:$C,$C186, 'Member Months'!$D:$D,$D186)</f>
        <v>0</v>
      </c>
      <c r="S186" s="237"/>
      <c r="U186" s="237"/>
      <c r="V186" s="237"/>
    </row>
    <row r="187" spans="1:22" s="302" customFormat="1">
      <c r="A187" s="38" t="str">
        <f t="shared" ref="A187:A200" si="26">E187</f>
        <v>13</v>
      </c>
      <c r="B187" s="39">
        <f t="shared" si="21"/>
        <v>0</v>
      </c>
      <c r="C187" s="39" t="s">
        <v>912</v>
      </c>
      <c r="D187" s="40">
        <v>1</v>
      </c>
      <c r="E187" s="662" t="s">
        <v>152</v>
      </c>
      <c r="F187" s="40" t="s">
        <v>739</v>
      </c>
      <c r="G187" s="698" t="s">
        <v>231</v>
      </c>
      <c r="H187" s="40" t="s">
        <v>213</v>
      </c>
      <c r="I187" s="629" t="s">
        <v>214</v>
      </c>
      <c r="J187" s="698" t="s">
        <v>676</v>
      </c>
      <c r="K187" s="303">
        <v>0</v>
      </c>
      <c r="L187" s="304">
        <v>0</v>
      </c>
      <c r="M187" s="305">
        <v>0</v>
      </c>
      <c r="N187" s="305">
        <v>0</v>
      </c>
      <c r="O187" s="303">
        <v>0</v>
      </c>
      <c r="P187" s="305">
        <v>0</v>
      </c>
      <c r="Q187" s="303">
        <v>0</v>
      </c>
      <c r="R187" s="16">
        <f>SUMIFS('Member Months'!$L:$L,'Member Months'!$A:$A,$A187,'Member Months'!$C:$C,$C187, 'Member Months'!$D:$D,$D187)</f>
        <v>0</v>
      </c>
      <c r="S187" s="237"/>
      <c r="U187" s="237"/>
      <c r="V187" s="237"/>
    </row>
    <row r="188" spans="1:22" s="302" customFormat="1">
      <c r="A188" s="38" t="str">
        <f t="shared" si="26"/>
        <v>13</v>
      </c>
      <c r="B188" s="39">
        <f t="shared" si="21"/>
        <v>0</v>
      </c>
      <c r="C188" s="39" t="s">
        <v>912</v>
      </c>
      <c r="D188" s="40">
        <v>1</v>
      </c>
      <c r="E188" s="662" t="s">
        <v>152</v>
      </c>
      <c r="F188" s="40" t="s">
        <v>739</v>
      </c>
      <c r="G188" s="698" t="s">
        <v>231</v>
      </c>
      <c r="H188" s="40" t="s">
        <v>213</v>
      </c>
      <c r="I188" s="629" t="s">
        <v>215</v>
      </c>
      <c r="J188" s="698" t="s">
        <v>216</v>
      </c>
      <c r="K188" s="303">
        <v>0</v>
      </c>
      <c r="L188" s="304">
        <v>0</v>
      </c>
      <c r="M188" s="305">
        <v>0</v>
      </c>
      <c r="N188" s="305">
        <v>0</v>
      </c>
      <c r="O188" s="303">
        <v>0</v>
      </c>
      <c r="P188" s="305">
        <v>0</v>
      </c>
      <c r="Q188" s="303">
        <v>0</v>
      </c>
      <c r="R188" s="16">
        <f>SUMIFS('Member Months'!$L:$L,'Member Months'!$A:$A,$A188,'Member Months'!$C:$C,$C188, 'Member Months'!$D:$D,$D188)</f>
        <v>0</v>
      </c>
      <c r="S188" s="237"/>
      <c r="U188" s="237"/>
      <c r="V188" s="237"/>
    </row>
    <row r="189" spans="1:22" s="302" customFormat="1">
      <c r="A189" s="38" t="str">
        <f t="shared" si="26"/>
        <v>13</v>
      </c>
      <c r="B189" s="39">
        <f t="shared" si="21"/>
        <v>0</v>
      </c>
      <c r="C189" s="39" t="s">
        <v>912</v>
      </c>
      <c r="D189" s="40">
        <v>1</v>
      </c>
      <c r="E189" s="662" t="s">
        <v>152</v>
      </c>
      <c r="F189" s="40" t="s">
        <v>739</v>
      </c>
      <c r="G189" s="698" t="s">
        <v>231</v>
      </c>
      <c r="H189" s="40" t="s">
        <v>213</v>
      </c>
      <c r="I189" s="629" t="s">
        <v>217</v>
      </c>
      <c r="J189" s="698" t="s">
        <v>262</v>
      </c>
      <c r="K189" s="303">
        <v>0</v>
      </c>
      <c r="L189" s="304">
        <v>0</v>
      </c>
      <c r="M189" s="305">
        <v>0</v>
      </c>
      <c r="N189" s="305">
        <v>0</v>
      </c>
      <c r="O189" s="303">
        <v>0</v>
      </c>
      <c r="P189" s="305">
        <v>0</v>
      </c>
      <c r="Q189" s="303">
        <v>0</v>
      </c>
      <c r="R189" s="16">
        <f>SUMIFS('Member Months'!$L:$L,'Member Months'!$A:$A,$A189,'Member Months'!$C:$C,$C189, 'Member Months'!$D:$D,$D189)</f>
        <v>0</v>
      </c>
      <c r="S189" s="237"/>
      <c r="U189" s="237"/>
      <c r="V189" s="237"/>
    </row>
    <row r="190" spans="1:22" s="302" customFormat="1">
      <c r="A190" s="38" t="str">
        <f t="shared" si="26"/>
        <v>13</v>
      </c>
      <c r="B190" s="39">
        <f t="shared" si="21"/>
        <v>0</v>
      </c>
      <c r="C190" s="39" t="s">
        <v>912</v>
      </c>
      <c r="D190" s="40">
        <v>1</v>
      </c>
      <c r="E190" s="662" t="s">
        <v>152</v>
      </c>
      <c r="F190" s="40" t="s">
        <v>739</v>
      </c>
      <c r="G190" s="698" t="s">
        <v>231</v>
      </c>
      <c r="H190" s="40" t="s">
        <v>213</v>
      </c>
      <c r="I190" s="629" t="s">
        <v>218</v>
      </c>
      <c r="J190" s="698" t="s">
        <v>677</v>
      </c>
      <c r="K190" s="303">
        <v>0</v>
      </c>
      <c r="L190" s="304">
        <v>0</v>
      </c>
      <c r="M190" s="305">
        <v>0</v>
      </c>
      <c r="N190" s="305">
        <v>0</v>
      </c>
      <c r="O190" s="303">
        <v>0</v>
      </c>
      <c r="P190" s="305">
        <v>0</v>
      </c>
      <c r="Q190" s="303">
        <v>0</v>
      </c>
      <c r="R190" s="16">
        <f>SUMIFS('Member Months'!$L:$L,'Member Months'!$A:$A,$A190,'Member Months'!$C:$C,$C190, 'Member Months'!$D:$D,$D190)</f>
        <v>0</v>
      </c>
      <c r="S190" s="237"/>
      <c r="U190" s="237"/>
      <c r="V190" s="237"/>
    </row>
    <row r="191" spans="1:22" s="302" customFormat="1">
      <c r="A191" s="38" t="str">
        <f t="shared" si="26"/>
        <v>13</v>
      </c>
      <c r="B191" s="39">
        <f t="shared" si="21"/>
        <v>0</v>
      </c>
      <c r="C191" s="39" t="s">
        <v>912</v>
      </c>
      <c r="D191" s="40">
        <v>1</v>
      </c>
      <c r="E191" s="662" t="s">
        <v>152</v>
      </c>
      <c r="F191" s="40" t="s">
        <v>739</v>
      </c>
      <c r="G191" s="698" t="s">
        <v>231</v>
      </c>
      <c r="H191" s="40" t="s">
        <v>213</v>
      </c>
      <c r="I191" s="629" t="s">
        <v>219</v>
      </c>
      <c r="J191" s="698" t="s">
        <v>263</v>
      </c>
      <c r="K191" s="303">
        <v>0</v>
      </c>
      <c r="L191" s="304">
        <v>0</v>
      </c>
      <c r="M191" s="305">
        <v>0</v>
      </c>
      <c r="N191" s="305">
        <v>0</v>
      </c>
      <c r="O191" s="303">
        <v>0</v>
      </c>
      <c r="P191" s="305">
        <v>0</v>
      </c>
      <c r="Q191" s="303">
        <v>0</v>
      </c>
      <c r="R191" s="16">
        <f>SUMIFS('Member Months'!$L:$L,'Member Months'!$A:$A,$A191,'Member Months'!$C:$C,$C191, 'Member Months'!$D:$D,$D191)</f>
        <v>0</v>
      </c>
      <c r="S191" s="237"/>
      <c r="U191" s="237"/>
      <c r="V191" s="237"/>
    </row>
    <row r="192" spans="1:22" s="302" customFormat="1">
      <c r="A192" s="38" t="str">
        <f t="shared" si="26"/>
        <v>13</v>
      </c>
      <c r="B192" s="39">
        <f t="shared" si="21"/>
        <v>0</v>
      </c>
      <c r="C192" s="39" t="s">
        <v>912</v>
      </c>
      <c r="D192" s="40">
        <v>1</v>
      </c>
      <c r="E192" s="662" t="s">
        <v>152</v>
      </c>
      <c r="F192" s="40" t="s">
        <v>739</v>
      </c>
      <c r="G192" s="698" t="s">
        <v>231</v>
      </c>
      <c r="H192" s="40" t="s">
        <v>213</v>
      </c>
      <c r="I192" s="629" t="s">
        <v>220</v>
      </c>
      <c r="J192" s="698" t="s">
        <v>675</v>
      </c>
      <c r="K192" s="303">
        <v>0</v>
      </c>
      <c r="L192" s="304">
        <v>0</v>
      </c>
      <c r="M192" s="305">
        <v>0</v>
      </c>
      <c r="N192" s="305">
        <v>0</v>
      </c>
      <c r="O192" s="303">
        <v>0</v>
      </c>
      <c r="P192" s="305">
        <v>0</v>
      </c>
      <c r="Q192" s="303">
        <v>0</v>
      </c>
      <c r="R192" s="16">
        <f>SUMIFS('Member Months'!$L:$L,'Member Months'!$A:$A,$A192,'Member Months'!$C:$C,$C192, 'Member Months'!$D:$D,$D192)</f>
        <v>0</v>
      </c>
      <c r="S192" s="237"/>
      <c r="U192" s="237"/>
      <c r="V192" s="237"/>
    </row>
    <row r="193" spans="1:22" s="302" customFormat="1">
      <c r="A193" s="38" t="str">
        <f t="shared" si="26"/>
        <v>13</v>
      </c>
      <c r="B193" s="39">
        <f t="shared" si="21"/>
        <v>0</v>
      </c>
      <c r="C193" s="39" t="s">
        <v>912</v>
      </c>
      <c r="D193" s="40">
        <v>1</v>
      </c>
      <c r="E193" s="662" t="s">
        <v>152</v>
      </c>
      <c r="F193" s="40" t="s">
        <v>739</v>
      </c>
      <c r="G193" s="698" t="s">
        <v>231</v>
      </c>
      <c r="H193" s="40" t="s">
        <v>213</v>
      </c>
      <c r="I193" s="629" t="s">
        <v>221</v>
      </c>
      <c r="J193" s="698" t="s">
        <v>264</v>
      </c>
      <c r="K193" s="303">
        <v>0</v>
      </c>
      <c r="L193" s="304">
        <v>0</v>
      </c>
      <c r="M193" s="305">
        <v>0</v>
      </c>
      <c r="N193" s="305">
        <v>0</v>
      </c>
      <c r="O193" s="303">
        <v>0</v>
      </c>
      <c r="P193" s="305">
        <v>0</v>
      </c>
      <c r="Q193" s="303">
        <v>0</v>
      </c>
      <c r="R193" s="16">
        <f>SUMIFS('Member Months'!$L:$L,'Member Months'!$A:$A,$A193,'Member Months'!$C:$C,$C193, 'Member Months'!$D:$D,$D193)</f>
        <v>0</v>
      </c>
      <c r="S193" s="237"/>
      <c r="U193" s="237"/>
      <c r="V193" s="237"/>
    </row>
    <row r="194" spans="1:22" s="302" customFormat="1">
      <c r="A194" s="38" t="str">
        <f t="shared" si="26"/>
        <v>13</v>
      </c>
      <c r="B194" s="39">
        <f t="shared" si="21"/>
        <v>0</v>
      </c>
      <c r="C194" s="39" t="s">
        <v>912</v>
      </c>
      <c r="D194" s="40">
        <v>1</v>
      </c>
      <c r="E194" s="662" t="s">
        <v>152</v>
      </c>
      <c r="F194" s="40" t="s">
        <v>739</v>
      </c>
      <c r="G194" s="698" t="s">
        <v>231</v>
      </c>
      <c r="H194" s="40" t="s">
        <v>213</v>
      </c>
      <c r="I194" s="630" t="s">
        <v>222</v>
      </c>
      <c r="J194" s="698" t="s">
        <v>206</v>
      </c>
      <c r="K194" s="303">
        <v>0</v>
      </c>
      <c r="L194" s="304">
        <v>0</v>
      </c>
      <c r="M194" s="305">
        <v>0</v>
      </c>
      <c r="N194" s="305">
        <v>0</v>
      </c>
      <c r="O194" s="303">
        <v>0</v>
      </c>
      <c r="P194" s="305">
        <v>0</v>
      </c>
      <c r="Q194" s="303">
        <v>0</v>
      </c>
      <c r="R194" s="16">
        <f>SUMIFS('Member Months'!$L:$L,'Member Months'!$A:$A,$A194,'Member Months'!$C:$C,$C194, 'Member Months'!$D:$D,$D194)</f>
        <v>0</v>
      </c>
      <c r="S194" s="237"/>
      <c r="U194" s="237"/>
      <c r="V194" s="237"/>
    </row>
    <row r="195" spans="1:22" s="302" customFormat="1">
      <c r="A195" s="38" t="str">
        <f t="shared" si="26"/>
        <v>13</v>
      </c>
      <c r="B195" s="39">
        <f t="shared" si="21"/>
        <v>0</v>
      </c>
      <c r="C195" s="39" t="s">
        <v>912</v>
      </c>
      <c r="D195" s="40">
        <v>1</v>
      </c>
      <c r="E195" s="662" t="s">
        <v>152</v>
      </c>
      <c r="F195" s="40" t="s">
        <v>739</v>
      </c>
      <c r="G195" s="698" t="s">
        <v>231</v>
      </c>
      <c r="H195" s="40" t="s">
        <v>213</v>
      </c>
      <c r="I195" s="630" t="s">
        <v>223</v>
      </c>
      <c r="J195" s="698" t="s">
        <v>181</v>
      </c>
      <c r="K195" s="303">
        <v>0</v>
      </c>
      <c r="L195" s="304">
        <v>0</v>
      </c>
      <c r="M195" s="305">
        <v>0</v>
      </c>
      <c r="N195" s="305">
        <v>0</v>
      </c>
      <c r="O195" s="303">
        <v>0</v>
      </c>
      <c r="P195" s="305">
        <v>0</v>
      </c>
      <c r="Q195" s="303">
        <v>0</v>
      </c>
      <c r="R195" s="16">
        <f>SUMIFS('Member Months'!$L:$L,'Member Months'!$A:$A,$A195,'Member Months'!$C:$C,$C195, 'Member Months'!$D:$D,$D195)</f>
        <v>0</v>
      </c>
      <c r="S195" s="237"/>
      <c r="U195" s="237"/>
      <c r="V195" s="237"/>
    </row>
    <row r="196" spans="1:22" s="302" customFormat="1">
      <c r="A196" s="38" t="str">
        <f t="shared" si="26"/>
        <v>13</v>
      </c>
      <c r="B196" s="39">
        <f t="shared" si="21"/>
        <v>0</v>
      </c>
      <c r="C196" s="39" t="s">
        <v>912</v>
      </c>
      <c r="D196" s="40">
        <v>1</v>
      </c>
      <c r="E196" s="662" t="s">
        <v>152</v>
      </c>
      <c r="F196" s="40" t="s">
        <v>739</v>
      </c>
      <c r="G196" s="698" t="s">
        <v>231</v>
      </c>
      <c r="H196" s="40" t="s">
        <v>213</v>
      </c>
      <c r="I196" s="630" t="s">
        <v>150</v>
      </c>
      <c r="J196" s="698" t="s">
        <v>204</v>
      </c>
      <c r="K196" s="303">
        <v>0</v>
      </c>
      <c r="L196" s="304">
        <v>0</v>
      </c>
      <c r="M196" s="305">
        <v>0</v>
      </c>
      <c r="N196" s="305">
        <v>0</v>
      </c>
      <c r="O196" s="303">
        <v>0</v>
      </c>
      <c r="P196" s="305">
        <v>0</v>
      </c>
      <c r="Q196" s="303">
        <v>0</v>
      </c>
      <c r="R196" s="16">
        <f>SUMIFS('Member Months'!$L:$L,'Member Months'!$A:$A,$A196,'Member Months'!$C:$C,$C196, 'Member Months'!$D:$D,$D196)</f>
        <v>0</v>
      </c>
      <c r="S196" s="237"/>
      <c r="U196" s="237"/>
      <c r="V196" s="237"/>
    </row>
    <row r="197" spans="1:22" s="302" customFormat="1">
      <c r="A197" s="38" t="str">
        <f t="shared" si="26"/>
        <v>13</v>
      </c>
      <c r="B197" s="39">
        <f t="shared" si="21"/>
        <v>0</v>
      </c>
      <c r="C197" s="39" t="s">
        <v>912</v>
      </c>
      <c r="D197" s="40">
        <v>1</v>
      </c>
      <c r="E197" s="662" t="s">
        <v>152</v>
      </c>
      <c r="F197" s="40" t="s">
        <v>739</v>
      </c>
      <c r="G197" s="698" t="s">
        <v>231</v>
      </c>
      <c r="H197" s="40" t="s">
        <v>213</v>
      </c>
      <c r="I197" s="630" t="s">
        <v>151</v>
      </c>
      <c r="J197" s="698" t="s">
        <v>205</v>
      </c>
      <c r="K197" s="303">
        <v>0</v>
      </c>
      <c r="L197" s="304">
        <v>0</v>
      </c>
      <c r="M197" s="305">
        <v>0</v>
      </c>
      <c r="N197" s="305">
        <v>0</v>
      </c>
      <c r="O197" s="303">
        <v>0</v>
      </c>
      <c r="P197" s="305">
        <v>0</v>
      </c>
      <c r="Q197" s="303">
        <v>0</v>
      </c>
      <c r="R197" s="16">
        <f>SUMIFS('Member Months'!$L:$L,'Member Months'!$A:$A,$A197,'Member Months'!$C:$C,$C197, 'Member Months'!$D:$D,$D197)</f>
        <v>0</v>
      </c>
      <c r="S197" s="237"/>
      <c r="U197" s="237"/>
      <c r="V197" s="237"/>
    </row>
    <row r="198" spans="1:22" s="302" customFormat="1">
      <c r="A198" s="38" t="str">
        <f t="shared" si="26"/>
        <v>13</v>
      </c>
      <c r="B198" s="39">
        <f t="shared" si="21"/>
        <v>0</v>
      </c>
      <c r="C198" s="39" t="s">
        <v>912</v>
      </c>
      <c r="D198" s="40">
        <v>1</v>
      </c>
      <c r="E198" s="662" t="s">
        <v>152</v>
      </c>
      <c r="F198" s="40" t="s">
        <v>739</v>
      </c>
      <c r="G198" s="698" t="s">
        <v>231</v>
      </c>
      <c r="H198" s="40" t="s">
        <v>213</v>
      </c>
      <c r="I198" s="630" t="s">
        <v>152</v>
      </c>
      <c r="J198" s="698" t="s">
        <v>182</v>
      </c>
      <c r="K198" s="303">
        <v>0</v>
      </c>
      <c r="L198" s="304">
        <v>0</v>
      </c>
      <c r="M198" s="305">
        <v>0</v>
      </c>
      <c r="N198" s="305">
        <v>0</v>
      </c>
      <c r="O198" s="303">
        <v>0</v>
      </c>
      <c r="P198" s="305">
        <v>0</v>
      </c>
      <c r="Q198" s="303">
        <v>0</v>
      </c>
      <c r="R198" s="16">
        <f>SUMIFS('Member Months'!$L:$L,'Member Months'!$A:$A,$A198,'Member Months'!$C:$C,$C198, 'Member Months'!$D:$D,$D198)</f>
        <v>0</v>
      </c>
      <c r="S198" s="237"/>
      <c r="U198" s="237"/>
      <c r="V198" s="237"/>
    </row>
    <row r="199" spans="1:22" s="302" customFormat="1">
      <c r="A199" s="38" t="str">
        <f t="shared" si="26"/>
        <v>13</v>
      </c>
      <c r="B199" s="39">
        <f t="shared" si="21"/>
        <v>0</v>
      </c>
      <c r="C199" s="39" t="s">
        <v>912</v>
      </c>
      <c r="D199" s="40">
        <v>1</v>
      </c>
      <c r="E199" s="662" t="s">
        <v>152</v>
      </c>
      <c r="F199" s="40" t="s">
        <v>739</v>
      </c>
      <c r="G199" s="698" t="s">
        <v>231</v>
      </c>
      <c r="H199" s="40" t="s">
        <v>213</v>
      </c>
      <c r="I199" s="630" t="s">
        <v>70</v>
      </c>
      <c r="J199" s="698" t="s">
        <v>265</v>
      </c>
      <c r="K199" s="303">
        <v>0</v>
      </c>
      <c r="L199" s="304">
        <v>0</v>
      </c>
      <c r="M199" s="305">
        <v>0</v>
      </c>
      <c r="N199" s="305">
        <v>0</v>
      </c>
      <c r="O199" s="303">
        <v>0</v>
      </c>
      <c r="P199" s="305">
        <v>0</v>
      </c>
      <c r="Q199" s="303">
        <v>0</v>
      </c>
      <c r="R199" s="16">
        <f>SUMIFS('Member Months'!$L:$L,'Member Months'!$A:$A,$A199,'Member Months'!$C:$C,$C199, 'Member Months'!$D:$D,$D199)</f>
        <v>0</v>
      </c>
      <c r="S199" s="237"/>
      <c r="U199" s="237"/>
      <c r="V199" s="237"/>
    </row>
    <row r="200" spans="1:22" s="302" customFormat="1">
      <c r="A200" s="38" t="str">
        <f t="shared" si="26"/>
        <v>13</v>
      </c>
      <c r="B200" s="39">
        <f t="shared" si="21"/>
        <v>0</v>
      </c>
      <c r="C200" s="39" t="s">
        <v>912</v>
      </c>
      <c r="D200" s="40">
        <v>1</v>
      </c>
      <c r="E200" s="662" t="s">
        <v>152</v>
      </c>
      <c r="F200" s="40" t="s">
        <v>739</v>
      </c>
      <c r="G200" s="698" t="s">
        <v>231</v>
      </c>
      <c r="H200" s="40" t="s">
        <v>213</v>
      </c>
      <c r="I200" s="630" t="s">
        <v>71</v>
      </c>
      <c r="J200" s="698" t="s">
        <v>266</v>
      </c>
      <c r="K200" s="303">
        <v>0</v>
      </c>
      <c r="L200" s="304">
        <v>0</v>
      </c>
      <c r="M200" s="305">
        <v>0</v>
      </c>
      <c r="N200" s="305">
        <v>0</v>
      </c>
      <c r="O200" s="303">
        <v>0</v>
      </c>
      <c r="P200" s="305">
        <v>0</v>
      </c>
      <c r="Q200" s="303">
        <v>0</v>
      </c>
      <c r="R200" s="16">
        <f>SUMIFS('Member Months'!$L:$L,'Member Months'!$A:$A,$A200,'Member Months'!$C:$C,$C200, 'Member Months'!$D:$D,$D200)</f>
        <v>0</v>
      </c>
      <c r="S200" s="237"/>
      <c r="U200" s="237"/>
      <c r="V200" s="237"/>
    </row>
    <row r="201" spans="1:22" s="302" customFormat="1">
      <c r="A201" s="38" t="str">
        <f t="shared" ref="A201:A202" si="27">E201</f>
        <v>13</v>
      </c>
      <c r="B201" s="39">
        <f t="shared" si="21"/>
        <v>0</v>
      </c>
      <c r="C201" s="39" t="s">
        <v>912</v>
      </c>
      <c r="D201" s="40">
        <v>1</v>
      </c>
      <c r="E201" s="662" t="s">
        <v>152</v>
      </c>
      <c r="F201" s="40" t="s">
        <v>739</v>
      </c>
      <c r="G201" s="698" t="s">
        <v>231</v>
      </c>
      <c r="H201" s="40" t="s">
        <v>213</v>
      </c>
      <c r="I201" s="630" t="s">
        <v>72</v>
      </c>
      <c r="J201" s="698" t="s">
        <v>527</v>
      </c>
      <c r="K201" s="303">
        <v>0</v>
      </c>
      <c r="L201" s="304">
        <v>0</v>
      </c>
      <c r="M201" s="305">
        <v>0</v>
      </c>
      <c r="N201" s="305">
        <v>0</v>
      </c>
      <c r="O201" s="303">
        <v>0</v>
      </c>
      <c r="P201" s="305">
        <v>0</v>
      </c>
      <c r="Q201" s="303">
        <v>0</v>
      </c>
      <c r="R201" s="16">
        <f>SUMIFS('Member Months'!$L:$L,'Member Months'!$A:$A,$A201,'Member Months'!$C:$C,$C201, 'Member Months'!$D:$D,$D201)</f>
        <v>0</v>
      </c>
      <c r="S201" s="237"/>
      <c r="U201" s="237"/>
      <c r="V201" s="237"/>
    </row>
    <row r="202" spans="1:22" s="302" customFormat="1">
      <c r="A202" s="38" t="str">
        <f t="shared" si="27"/>
        <v>13</v>
      </c>
      <c r="B202" s="39">
        <f t="shared" si="21"/>
        <v>0</v>
      </c>
      <c r="C202" s="39" t="s">
        <v>912</v>
      </c>
      <c r="D202" s="40">
        <v>1</v>
      </c>
      <c r="E202" s="662" t="s">
        <v>152</v>
      </c>
      <c r="F202" s="40" t="s">
        <v>739</v>
      </c>
      <c r="G202" s="698" t="s">
        <v>231</v>
      </c>
      <c r="H202" s="40" t="s">
        <v>213</v>
      </c>
      <c r="I202" s="630" t="s">
        <v>73</v>
      </c>
      <c r="J202" s="698" t="s">
        <v>528</v>
      </c>
      <c r="K202" s="303">
        <v>0</v>
      </c>
      <c r="L202" s="304">
        <v>0</v>
      </c>
      <c r="M202" s="305">
        <v>0</v>
      </c>
      <c r="N202" s="305">
        <v>0</v>
      </c>
      <c r="O202" s="303">
        <v>0</v>
      </c>
      <c r="P202" s="305">
        <v>0</v>
      </c>
      <c r="Q202" s="303">
        <v>0</v>
      </c>
      <c r="R202" s="16">
        <f>SUMIFS('Member Months'!$L:$L,'Member Months'!$A:$A,$A202,'Member Months'!$C:$C,$C202, 'Member Months'!$D:$D,$D202)</f>
        <v>0</v>
      </c>
      <c r="S202" s="237"/>
      <c r="U202" s="237"/>
      <c r="V202" s="237"/>
    </row>
    <row r="203" spans="1:22" s="302" customFormat="1">
      <c r="A203" s="38" t="str">
        <f t="shared" ref="A203" si="28">E203</f>
        <v>13</v>
      </c>
      <c r="B203" s="39">
        <f t="shared" si="21"/>
        <v>0</v>
      </c>
      <c r="C203" s="39" t="s">
        <v>912</v>
      </c>
      <c r="D203" s="40">
        <v>1</v>
      </c>
      <c r="E203" s="662" t="s">
        <v>152</v>
      </c>
      <c r="F203" s="40" t="s">
        <v>739</v>
      </c>
      <c r="G203" s="698" t="s">
        <v>231</v>
      </c>
      <c r="H203" s="40" t="s">
        <v>213</v>
      </c>
      <c r="I203" s="630" t="s">
        <v>409</v>
      </c>
      <c r="J203" s="698" t="s">
        <v>803</v>
      </c>
      <c r="K203" s="303">
        <v>0</v>
      </c>
      <c r="L203" s="304">
        <v>0</v>
      </c>
      <c r="M203" s="305">
        <v>0</v>
      </c>
      <c r="N203" s="305">
        <v>0</v>
      </c>
      <c r="O203" s="303">
        <v>0</v>
      </c>
      <c r="P203" s="305">
        <v>0</v>
      </c>
      <c r="Q203" s="303">
        <v>0</v>
      </c>
      <c r="R203" s="16">
        <f>SUMIFS('Member Months'!$L:$L,'Member Months'!$A:$A,$A203,'Member Months'!$C:$C,$C203, 'Member Months'!$D:$D,$D203)</f>
        <v>0</v>
      </c>
      <c r="S203" s="237"/>
      <c r="U203" s="237"/>
      <c r="V203" s="237"/>
    </row>
    <row r="204" spans="1:22" s="302" customFormat="1">
      <c r="A204" s="38">
        <v>14</v>
      </c>
      <c r="B204" s="39">
        <f t="shared" si="21"/>
        <v>0</v>
      </c>
      <c r="C204" s="39" t="s">
        <v>912</v>
      </c>
      <c r="D204" s="40">
        <v>1</v>
      </c>
      <c r="E204" s="662">
        <v>14</v>
      </c>
      <c r="F204" s="662" t="s">
        <v>740</v>
      </c>
      <c r="G204" s="698" t="s">
        <v>425</v>
      </c>
      <c r="H204" s="40" t="s">
        <v>227</v>
      </c>
      <c r="I204" s="629" t="s">
        <v>211</v>
      </c>
      <c r="J204" s="698" t="s">
        <v>261</v>
      </c>
      <c r="K204" s="303">
        <v>0</v>
      </c>
      <c r="L204" s="304">
        <v>0</v>
      </c>
      <c r="M204" s="305">
        <v>0</v>
      </c>
      <c r="N204" s="305">
        <v>0</v>
      </c>
      <c r="O204" s="303">
        <v>0</v>
      </c>
      <c r="P204" s="305">
        <v>0</v>
      </c>
      <c r="Q204" s="303">
        <v>0</v>
      </c>
      <c r="R204" s="16">
        <f>SUMIFS('Member Months'!$L:$L,'Member Months'!$A:$A,$A204,'Member Months'!$C:$C,$C204, 'Member Months'!$D:$D,$D204)</f>
        <v>0</v>
      </c>
      <c r="S204" s="237"/>
      <c r="U204" s="237"/>
      <c r="V204" s="237"/>
    </row>
    <row r="205" spans="1:22" s="302" customFormat="1">
      <c r="A205" s="38">
        <v>14</v>
      </c>
      <c r="B205" s="39">
        <f t="shared" si="21"/>
        <v>0</v>
      </c>
      <c r="C205" s="39" t="s">
        <v>912</v>
      </c>
      <c r="D205" s="40">
        <v>1</v>
      </c>
      <c r="E205" s="662">
        <v>14</v>
      </c>
      <c r="F205" s="40" t="s">
        <v>740</v>
      </c>
      <c r="G205" s="698" t="s">
        <v>425</v>
      </c>
      <c r="H205" s="40" t="s">
        <v>227</v>
      </c>
      <c r="I205" s="629" t="s">
        <v>214</v>
      </c>
      <c r="J205" s="698" t="s">
        <v>676</v>
      </c>
      <c r="K205" s="303">
        <v>0</v>
      </c>
      <c r="L205" s="304">
        <v>0</v>
      </c>
      <c r="M205" s="305">
        <v>0</v>
      </c>
      <c r="N205" s="305">
        <v>0</v>
      </c>
      <c r="O205" s="303">
        <v>0</v>
      </c>
      <c r="P205" s="305">
        <v>0</v>
      </c>
      <c r="Q205" s="303">
        <v>0</v>
      </c>
      <c r="R205" s="16">
        <f>SUMIFS('Member Months'!$L:$L,'Member Months'!$A:$A,$A205,'Member Months'!$C:$C,$C205, 'Member Months'!$D:$D,$D205)</f>
        <v>0</v>
      </c>
      <c r="S205" s="237"/>
      <c r="U205" s="237"/>
      <c r="V205" s="237"/>
    </row>
    <row r="206" spans="1:22" s="302" customFormat="1">
      <c r="A206" s="38">
        <v>14</v>
      </c>
      <c r="B206" s="39">
        <f t="shared" si="21"/>
        <v>0</v>
      </c>
      <c r="C206" s="39" t="s">
        <v>912</v>
      </c>
      <c r="D206" s="40">
        <v>1</v>
      </c>
      <c r="E206" s="662">
        <v>14</v>
      </c>
      <c r="F206" s="40" t="s">
        <v>740</v>
      </c>
      <c r="G206" s="698" t="s">
        <v>425</v>
      </c>
      <c r="H206" s="40" t="s">
        <v>227</v>
      </c>
      <c r="I206" s="629" t="s">
        <v>215</v>
      </c>
      <c r="J206" s="698" t="s">
        <v>216</v>
      </c>
      <c r="K206" s="303">
        <v>0</v>
      </c>
      <c r="L206" s="304">
        <v>0</v>
      </c>
      <c r="M206" s="305">
        <v>0</v>
      </c>
      <c r="N206" s="305">
        <v>0</v>
      </c>
      <c r="O206" s="303">
        <v>0</v>
      </c>
      <c r="P206" s="305">
        <v>0</v>
      </c>
      <c r="Q206" s="303">
        <v>0</v>
      </c>
      <c r="R206" s="16">
        <f>SUMIFS('Member Months'!$L:$L,'Member Months'!$A:$A,$A206,'Member Months'!$C:$C,$C206, 'Member Months'!$D:$D,$D206)</f>
        <v>0</v>
      </c>
      <c r="S206" s="237"/>
      <c r="U206" s="237"/>
      <c r="V206" s="237"/>
    </row>
    <row r="207" spans="1:22" s="302" customFormat="1">
      <c r="A207" s="38">
        <v>14</v>
      </c>
      <c r="B207" s="39">
        <f t="shared" si="21"/>
        <v>0</v>
      </c>
      <c r="C207" s="39" t="s">
        <v>912</v>
      </c>
      <c r="D207" s="40">
        <v>1</v>
      </c>
      <c r="E207" s="662">
        <v>14</v>
      </c>
      <c r="F207" s="40" t="s">
        <v>740</v>
      </c>
      <c r="G207" s="698" t="s">
        <v>425</v>
      </c>
      <c r="H207" s="40" t="s">
        <v>227</v>
      </c>
      <c r="I207" s="629" t="s">
        <v>217</v>
      </c>
      <c r="J207" s="698" t="s">
        <v>262</v>
      </c>
      <c r="K207" s="303">
        <v>0</v>
      </c>
      <c r="L207" s="304">
        <v>0</v>
      </c>
      <c r="M207" s="305">
        <v>0</v>
      </c>
      <c r="N207" s="305">
        <v>0</v>
      </c>
      <c r="O207" s="303">
        <v>0</v>
      </c>
      <c r="P207" s="305">
        <v>0</v>
      </c>
      <c r="Q207" s="303">
        <v>0</v>
      </c>
      <c r="R207" s="16">
        <f>SUMIFS('Member Months'!$L:$L,'Member Months'!$A:$A,$A207,'Member Months'!$C:$C,$C207, 'Member Months'!$D:$D,$D207)</f>
        <v>0</v>
      </c>
      <c r="S207" s="237"/>
      <c r="U207" s="237"/>
      <c r="V207" s="237"/>
    </row>
    <row r="208" spans="1:22" s="302" customFormat="1">
      <c r="A208" s="38">
        <v>14</v>
      </c>
      <c r="B208" s="39">
        <f t="shared" si="21"/>
        <v>0</v>
      </c>
      <c r="C208" s="39" t="s">
        <v>912</v>
      </c>
      <c r="D208" s="40">
        <v>1</v>
      </c>
      <c r="E208" s="662">
        <v>14</v>
      </c>
      <c r="F208" s="40" t="s">
        <v>740</v>
      </c>
      <c r="G208" s="698" t="s">
        <v>425</v>
      </c>
      <c r="H208" s="40" t="s">
        <v>227</v>
      </c>
      <c r="I208" s="629" t="s">
        <v>218</v>
      </c>
      <c r="J208" s="698" t="s">
        <v>677</v>
      </c>
      <c r="K208" s="303">
        <v>0</v>
      </c>
      <c r="L208" s="304">
        <v>0</v>
      </c>
      <c r="M208" s="305">
        <v>0</v>
      </c>
      <c r="N208" s="305">
        <v>0</v>
      </c>
      <c r="O208" s="303">
        <v>0</v>
      </c>
      <c r="P208" s="305">
        <v>0</v>
      </c>
      <c r="Q208" s="303">
        <v>0</v>
      </c>
      <c r="R208" s="16">
        <f>SUMIFS('Member Months'!$L:$L,'Member Months'!$A:$A,$A208,'Member Months'!$C:$C,$C208, 'Member Months'!$D:$D,$D208)</f>
        <v>0</v>
      </c>
      <c r="S208" s="237"/>
      <c r="U208" s="237"/>
      <c r="V208" s="237"/>
    </row>
    <row r="209" spans="1:22" s="302" customFormat="1">
      <c r="A209" s="38">
        <v>14</v>
      </c>
      <c r="B209" s="39">
        <f t="shared" si="21"/>
        <v>0</v>
      </c>
      <c r="C209" s="39" t="s">
        <v>912</v>
      </c>
      <c r="D209" s="40">
        <v>1</v>
      </c>
      <c r="E209" s="662">
        <v>14</v>
      </c>
      <c r="F209" s="40" t="s">
        <v>740</v>
      </c>
      <c r="G209" s="698" t="s">
        <v>425</v>
      </c>
      <c r="H209" s="40" t="s">
        <v>227</v>
      </c>
      <c r="I209" s="629" t="s">
        <v>219</v>
      </c>
      <c r="J209" s="698" t="s">
        <v>263</v>
      </c>
      <c r="K209" s="303">
        <v>0</v>
      </c>
      <c r="L209" s="304">
        <v>0</v>
      </c>
      <c r="M209" s="305">
        <v>0</v>
      </c>
      <c r="N209" s="305">
        <v>0</v>
      </c>
      <c r="O209" s="303">
        <v>0</v>
      </c>
      <c r="P209" s="305">
        <v>0</v>
      </c>
      <c r="Q209" s="303">
        <v>0</v>
      </c>
      <c r="R209" s="16">
        <f>SUMIFS('Member Months'!$L:$L,'Member Months'!$A:$A,$A209,'Member Months'!$C:$C,$C209, 'Member Months'!$D:$D,$D209)</f>
        <v>0</v>
      </c>
      <c r="S209" s="237"/>
      <c r="U209" s="237"/>
      <c r="V209" s="237"/>
    </row>
    <row r="210" spans="1:22" s="302" customFormat="1">
      <c r="A210" s="38">
        <v>14</v>
      </c>
      <c r="B210" s="39">
        <f t="shared" si="21"/>
        <v>0</v>
      </c>
      <c r="C210" s="39" t="s">
        <v>912</v>
      </c>
      <c r="D210" s="40">
        <v>1</v>
      </c>
      <c r="E210" s="662">
        <v>14</v>
      </c>
      <c r="F210" s="40" t="s">
        <v>740</v>
      </c>
      <c r="G210" s="698" t="s">
        <v>425</v>
      </c>
      <c r="H210" s="40" t="s">
        <v>227</v>
      </c>
      <c r="I210" s="629" t="s">
        <v>220</v>
      </c>
      <c r="J210" s="698" t="s">
        <v>675</v>
      </c>
      <c r="K210" s="303">
        <v>0</v>
      </c>
      <c r="L210" s="304">
        <v>0</v>
      </c>
      <c r="M210" s="305">
        <v>0</v>
      </c>
      <c r="N210" s="305">
        <v>0</v>
      </c>
      <c r="O210" s="303">
        <v>0</v>
      </c>
      <c r="P210" s="305">
        <v>0</v>
      </c>
      <c r="Q210" s="303">
        <v>0</v>
      </c>
      <c r="R210" s="16">
        <f>SUMIFS('Member Months'!$L:$L,'Member Months'!$A:$A,$A210,'Member Months'!$C:$C,$C210, 'Member Months'!$D:$D,$D210)</f>
        <v>0</v>
      </c>
      <c r="S210" s="237"/>
      <c r="U210" s="237"/>
      <c r="V210" s="237"/>
    </row>
    <row r="211" spans="1:22" s="302" customFormat="1">
      <c r="A211" s="38">
        <v>14</v>
      </c>
      <c r="B211" s="39">
        <f t="shared" si="21"/>
        <v>0</v>
      </c>
      <c r="C211" s="39" t="s">
        <v>912</v>
      </c>
      <c r="D211" s="40">
        <v>1</v>
      </c>
      <c r="E211" s="662">
        <v>14</v>
      </c>
      <c r="F211" s="40" t="s">
        <v>740</v>
      </c>
      <c r="G211" s="698" t="s">
        <v>425</v>
      </c>
      <c r="H211" s="40" t="s">
        <v>227</v>
      </c>
      <c r="I211" s="629" t="s">
        <v>221</v>
      </c>
      <c r="J211" s="698" t="s">
        <v>264</v>
      </c>
      <c r="K211" s="303">
        <v>0</v>
      </c>
      <c r="L211" s="304">
        <v>0</v>
      </c>
      <c r="M211" s="305">
        <v>0</v>
      </c>
      <c r="N211" s="305">
        <v>0</v>
      </c>
      <c r="O211" s="303">
        <v>0</v>
      </c>
      <c r="P211" s="305">
        <v>0</v>
      </c>
      <c r="Q211" s="303">
        <v>0</v>
      </c>
      <c r="R211" s="16">
        <f>SUMIFS('Member Months'!$L:$L,'Member Months'!$A:$A,$A211,'Member Months'!$C:$C,$C211, 'Member Months'!$D:$D,$D211)</f>
        <v>0</v>
      </c>
      <c r="S211" s="237"/>
      <c r="U211" s="237"/>
      <c r="V211" s="237"/>
    </row>
    <row r="212" spans="1:22" s="302" customFormat="1">
      <c r="A212" s="38">
        <v>14</v>
      </c>
      <c r="B212" s="39">
        <f t="shared" si="21"/>
        <v>0</v>
      </c>
      <c r="C212" s="39" t="s">
        <v>912</v>
      </c>
      <c r="D212" s="40">
        <v>1</v>
      </c>
      <c r="E212" s="662">
        <v>14</v>
      </c>
      <c r="F212" s="40" t="s">
        <v>740</v>
      </c>
      <c r="G212" s="698" t="s">
        <v>425</v>
      </c>
      <c r="H212" s="40" t="s">
        <v>227</v>
      </c>
      <c r="I212" s="630" t="s">
        <v>222</v>
      </c>
      <c r="J212" s="698" t="s">
        <v>206</v>
      </c>
      <c r="K212" s="303">
        <v>0</v>
      </c>
      <c r="L212" s="304">
        <v>0</v>
      </c>
      <c r="M212" s="305">
        <v>0</v>
      </c>
      <c r="N212" s="305">
        <v>0</v>
      </c>
      <c r="O212" s="303">
        <v>0</v>
      </c>
      <c r="P212" s="305">
        <v>0</v>
      </c>
      <c r="Q212" s="303">
        <v>0</v>
      </c>
      <c r="R212" s="16">
        <f>SUMIFS('Member Months'!$L:$L,'Member Months'!$A:$A,$A212,'Member Months'!$C:$C,$C212, 'Member Months'!$D:$D,$D212)</f>
        <v>0</v>
      </c>
      <c r="S212" s="237"/>
      <c r="U212" s="237"/>
      <c r="V212" s="237"/>
    </row>
    <row r="213" spans="1:22" s="302" customFormat="1">
      <c r="A213" s="38">
        <v>14</v>
      </c>
      <c r="B213" s="39">
        <f t="shared" si="21"/>
        <v>0</v>
      </c>
      <c r="C213" s="39" t="s">
        <v>912</v>
      </c>
      <c r="D213" s="40">
        <v>1</v>
      </c>
      <c r="E213" s="662">
        <v>14</v>
      </c>
      <c r="F213" s="40" t="s">
        <v>740</v>
      </c>
      <c r="G213" s="698" t="s">
        <v>425</v>
      </c>
      <c r="H213" s="40" t="s">
        <v>227</v>
      </c>
      <c r="I213" s="630" t="s">
        <v>223</v>
      </c>
      <c r="J213" s="698" t="s">
        <v>181</v>
      </c>
      <c r="K213" s="303">
        <v>0</v>
      </c>
      <c r="L213" s="304">
        <v>0</v>
      </c>
      <c r="M213" s="305">
        <v>0</v>
      </c>
      <c r="N213" s="305">
        <v>0</v>
      </c>
      <c r="O213" s="303">
        <v>0</v>
      </c>
      <c r="P213" s="305">
        <v>0</v>
      </c>
      <c r="Q213" s="303">
        <v>0</v>
      </c>
      <c r="R213" s="16">
        <f>SUMIFS('Member Months'!$L:$L,'Member Months'!$A:$A,$A213,'Member Months'!$C:$C,$C213, 'Member Months'!$D:$D,$D213)</f>
        <v>0</v>
      </c>
      <c r="S213" s="237"/>
      <c r="U213" s="237"/>
      <c r="V213" s="237"/>
    </row>
    <row r="214" spans="1:22" s="302" customFormat="1">
      <c r="A214" s="38">
        <v>14</v>
      </c>
      <c r="B214" s="39">
        <f t="shared" si="21"/>
        <v>0</v>
      </c>
      <c r="C214" s="39" t="s">
        <v>912</v>
      </c>
      <c r="D214" s="40">
        <v>1</v>
      </c>
      <c r="E214" s="662">
        <v>14</v>
      </c>
      <c r="F214" s="40" t="s">
        <v>740</v>
      </c>
      <c r="G214" s="698" t="s">
        <v>425</v>
      </c>
      <c r="H214" s="40" t="s">
        <v>227</v>
      </c>
      <c r="I214" s="630" t="s">
        <v>150</v>
      </c>
      <c r="J214" s="698" t="s">
        <v>204</v>
      </c>
      <c r="K214" s="303">
        <v>0</v>
      </c>
      <c r="L214" s="304">
        <v>0</v>
      </c>
      <c r="M214" s="305">
        <v>0</v>
      </c>
      <c r="N214" s="305">
        <v>0</v>
      </c>
      <c r="O214" s="303">
        <v>0</v>
      </c>
      <c r="P214" s="305">
        <v>0</v>
      </c>
      <c r="Q214" s="303">
        <v>0</v>
      </c>
      <c r="R214" s="16">
        <f>SUMIFS('Member Months'!$L:$L,'Member Months'!$A:$A,$A214,'Member Months'!$C:$C,$C214, 'Member Months'!$D:$D,$D214)</f>
        <v>0</v>
      </c>
      <c r="S214" s="237"/>
      <c r="U214" s="237"/>
      <c r="V214" s="237"/>
    </row>
    <row r="215" spans="1:22" s="302" customFormat="1">
      <c r="A215" s="38">
        <v>14</v>
      </c>
      <c r="B215" s="39">
        <f t="shared" si="21"/>
        <v>0</v>
      </c>
      <c r="C215" s="39" t="s">
        <v>912</v>
      </c>
      <c r="D215" s="40">
        <v>1</v>
      </c>
      <c r="E215" s="662">
        <v>14</v>
      </c>
      <c r="F215" s="40" t="s">
        <v>740</v>
      </c>
      <c r="G215" s="698" t="s">
        <v>425</v>
      </c>
      <c r="H215" s="40" t="s">
        <v>227</v>
      </c>
      <c r="I215" s="630" t="s">
        <v>151</v>
      </c>
      <c r="J215" s="698" t="s">
        <v>205</v>
      </c>
      <c r="K215" s="303">
        <v>0</v>
      </c>
      <c r="L215" s="304">
        <v>0</v>
      </c>
      <c r="M215" s="305">
        <v>0</v>
      </c>
      <c r="N215" s="305">
        <v>0</v>
      </c>
      <c r="O215" s="303">
        <v>0</v>
      </c>
      <c r="P215" s="305">
        <v>0</v>
      </c>
      <c r="Q215" s="303">
        <v>0</v>
      </c>
      <c r="R215" s="16">
        <f>SUMIFS('Member Months'!$L:$L,'Member Months'!$A:$A,$A215,'Member Months'!$C:$C,$C215, 'Member Months'!$D:$D,$D215)</f>
        <v>0</v>
      </c>
      <c r="S215" s="237"/>
      <c r="U215" s="237"/>
      <c r="V215" s="237"/>
    </row>
    <row r="216" spans="1:22" s="302" customFormat="1">
      <c r="A216" s="38">
        <v>14</v>
      </c>
      <c r="B216" s="39">
        <f t="shared" si="21"/>
        <v>0</v>
      </c>
      <c r="C216" s="39" t="s">
        <v>912</v>
      </c>
      <c r="D216" s="40">
        <v>1</v>
      </c>
      <c r="E216" s="662">
        <v>14</v>
      </c>
      <c r="F216" s="40" t="s">
        <v>740</v>
      </c>
      <c r="G216" s="698" t="s">
        <v>425</v>
      </c>
      <c r="H216" s="40" t="s">
        <v>227</v>
      </c>
      <c r="I216" s="630" t="s">
        <v>152</v>
      </c>
      <c r="J216" s="698" t="s">
        <v>182</v>
      </c>
      <c r="K216" s="303">
        <v>0</v>
      </c>
      <c r="L216" s="304">
        <v>0</v>
      </c>
      <c r="M216" s="305">
        <v>0</v>
      </c>
      <c r="N216" s="305">
        <v>0</v>
      </c>
      <c r="O216" s="303">
        <v>0</v>
      </c>
      <c r="P216" s="305">
        <v>0</v>
      </c>
      <c r="Q216" s="303">
        <v>0</v>
      </c>
      <c r="R216" s="16">
        <f>SUMIFS('Member Months'!$L:$L,'Member Months'!$A:$A,$A216,'Member Months'!$C:$C,$C216, 'Member Months'!$D:$D,$D216)</f>
        <v>0</v>
      </c>
      <c r="S216" s="237"/>
      <c r="U216" s="237"/>
      <c r="V216" s="237"/>
    </row>
    <row r="217" spans="1:22" s="302" customFormat="1">
      <c r="A217" s="38">
        <v>14</v>
      </c>
      <c r="B217" s="39">
        <f t="shared" si="21"/>
        <v>0</v>
      </c>
      <c r="C217" s="39" t="s">
        <v>912</v>
      </c>
      <c r="D217" s="40">
        <v>1</v>
      </c>
      <c r="E217" s="662">
        <v>14</v>
      </c>
      <c r="F217" s="40" t="s">
        <v>740</v>
      </c>
      <c r="G217" s="698" t="s">
        <v>425</v>
      </c>
      <c r="H217" s="40" t="s">
        <v>227</v>
      </c>
      <c r="I217" s="630" t="s">
        <v>70</v>
      </c>
      <c r="J217" s="698" t="s">
        <v>265</v>
      </c>
      <c r="K217" s="303">
        <v>0</v>
      </c>
      <c r="L217" s="304">
        <v>0</v>
      </c>
      <c r="M217" s="305">
        <v>0</v>
      </c>
      <c r="N217" s="305">
        <v>0</v>
      </c>
      <c r="O217" s="303">
        <v>0</v>
      </c>
      <c r="P217" s="305">
        <v>0</v>
      </c>
      <c r="Q217" s="303">
        <v>0</v>
      </c>
      <c r="R217" s="16">
        <f>SUMIFS('Member Months'!$L:$L,'Member Months'!$A:$A,$A217,'Member Months'!$C:$C,$C217, 'Member Months'!$D:$D,$D217)</f>
        <v>0</v>
      </c>
      <c r="S217" s="237"/>
      <c r="U217" s="237"/>
      <c r="V217" s="237"/>
    </row>
    <row r="218" spans="1:22" s="302" customFormat="1">
      <c r="A218" s="38">
        <v>14</v>
      </c>
      <c r="B218" s="39">
        <f t="shared" si="21"/>
        <v>0</v>
      </c>
      <c r="C218" s="39" t="s">
        <v>912</v>
      </c>
      <c r="D218" s="40">
        <v>1</v>
      </c>
      <c r="E218" s="662">
        <v>14</v>
      </c>
      <c r="F218" s="40" t="s">
        <v>740</v>
      </c>
      <c r="G218" s="698" t="s">
        <v>425</v>
      </c>
      <c r="H218" s="40" t="s">
        <v>227</v>
      </c>
      <c r="I218" s="630" t="s">
        <v>71</v>
      </c>
      <c r="J218" s="698" t="s">
        <v>266</v>
      </c>
      <c r="K218" s="303">
        <v>0</v>
      </c>
      <c r="L218" s="304">
        <v>0</v>
      </c>
      <c r="M218" s="305">
        <v>0</v>
      </c>
      <c r="N218" s="305">
        <v>0</v>
      </c>
      <c r="O218" s="303">
        <v>0</v>
      </c>
      <c r="P218" s="305">
        <v>0</v>
      </c>
      <c r="Q218" s="303">
        <v>0</v>
      </c>
      <c r="R218" s="16">
        <f>SUMIFS('Member Months'!$L:$L,'Member Months'!$A:$A,$A218,'Member Months'!$C:$C,$C218, 'Member Months'!$D:$D,$D218)</f>
        <v>0</v>
      </c>
      <c r="S218" s="237"/>
      <c r="U218" s="237"/>
      <c r="V218" s="237"/>
    </row>
    <row r="219" spans="1:22" s="302" customFormat="1">
      <c r="A219" s="38">
        <v>14</v>
      </c>
      <c r="B219" s="39">
        <f t="shared" si="21"/>
        <v>0</v>
      </c>
      <c r="C219" s="39" t="s">
        <v>912</v>
      </c>
      <c r="D219" s="40">
        <v>1</v>
      </c>
      <c r="E219" s="662">
        <v>14</v>
      </c>
      <c r="F219" s="40" t="s">
        <v>740</v>
      </c>
      <c r="G219" s="698" t="s">
        <v>425</v>
      </c>
      <c r="H219" s="40" t="s">
        <v>227</v>
      </c>
      <c r="I219" s="630" t="s">
        <v>72</v>
      </c>
      <c r="J219" s="698" t="s">
        <v>527</v>
      </c>
      <c r="K219" s="303">
        <v>0</v>
      </c>
      <c r="L219" s="304">
        <v>0</v>
      </c>
      <c r="M219" s="305">
        <v>0</v>
      </c>
      <c r="N219" s="305">
        <v>0</v>
      </c>
      <c r="O219" s="303">
        <v>0</v>
      </c>
      <c r="P219" s="305">
        <v>0</v>
      </c>
      <c r="Q219" s="303">
        <v>0</v>
      </c>
      <c r="R219" s="16">
        <f>SUMIFS('Member Months'!$L:$L,'Member Months'!$A:$A,$A219,'Member Months'!$C:$C,$C219, 'Member Months'!$D:$D,$D219)</f>
        <v>0</v>
      </c>
      <c r="S219" s="237"/>
      <c r="U219" s="237"/>
      <c r="V219" s="237"/>
    </row>
    <row r="220" spans="1:22" s="302" customFormat="1">
      <c r="A220" s="38">
        <v>14</v>
      </c>
      <c r="B220" s="39">
        <f t="shared" si="21"/>
        <v>0</v>
      </c>
      <c r="C220" s="39" t="s">
        <v>912</v>
      </c>
      <c r="D220" s="40">
        <v>1</v>
      </c>
      <c r="E220" s="662">
        <v>14</v>
      </c>
      <c r="F220" s="40" t="s">
        <v>740</v>
      </c>
      <c r="G220" s="698" t="s">
        <v>425</v>
      </c>
      <c r="H220" s="40" t="s">
        <v>227</v>
      </c>
      <c r="I220" s="630" t="s">
        <v>73</v>
      </c>
      <c r="J220" s="698" t="s">
        <v>528</v>
      </c>
      <c r="K220" s="303">
        <v>0</v>
      </c>
      <c r="L220" s="304">
        <v>0</v>
      </c>
      <c r="M220" s="305">
        <v>0</v>
      </c>
      <c r="N220" s="305">
        <v>0</v>
      </c>
      <c r="O220" s="303">
        <v>0</v>
      </c>
      <c r="P220" s="305">
        <v>0</v>
      </c>
      <c r="Q220" s="303">
        <v>0</v>
      </c>
      <c r="R220" s="16">
        <f>SUMIFS('Member Months'!$L:$L,'Member Months'!$A:$A,$A220,'Member Months'!$C:$C,$C220, 'Member Months'!$D:$D,$D220)</f>
        <v>0</v>
      </c>
      <c r="S220" s="237"/>
      <c r="U220" s="237"/>
      <c r="V220" s="237"/>
    </row>
    <row r="221" spans="1:22" s="302" customFormat="1">
      <c r="A221" s="38">
        <v>14</v>
      </c>
      <c r="B221" s="39">
        <f t="shared" si="21"/>
        <v>0</v>
      </c>
      <c r="C221" s="39" t="s">
        <v>912</v>
      </c>
      <c r="D221" s="40">
        <v>1</v>
      </c>
      <c r="E221" s="662">
        <v>14</v>
      </c>
      <c r="F221" s="40" t="s">
        <v>740</v>
      </c>
      <c r="G221" s="698" t="s">
        <v>425</v>
      </c>
      <c r="H221" s="40" t="s">
        <v>227</v>
      </c>
      <c r="I221" s="630" t="s">
        <v>409</v>
      </c>
      <c r="J221" s="698" t="s">
        <v>803</v>
      </c>
      <c r="K221" s="303">
        <v>0</v>
      </c>
      <c r="L221" s="304">
        <v>0</v>
      </c>
      <c r="M221" s="305">
        <v>0</v>
      </c>
      <c r="N221" s="305">
        <v>0</v>
      </c>
      <c r="O221" s="303">
        <v>0</v>
      </c>
      <c r="P221" s="305">
        <v>0</v>
      </c>
      <c r="Q221" s="303">
        <v>0</v>
      </c>
      <c r="R221" s="16">
        <f>SUMIFS('Member Months'!$L:$L,'Member Months'!$A:$A,$A221,'Member Months'!$C:$C,$C221, 'Member Months'!$D:$D,$D221)</f>
        <v>0</v>
      </c>
      <c r="S221" s="237"/>
      <c r="U221" s="237"/>
      <c r="V221" s="237"/>
    </row>
    <row r="222" spans="1:22" s="302" customFormat="1">
      <c r="A222" s="38">
        <v>22</v>
      </c>
      <c r="B222" s="39">
        <f t="shared" si="21"/>
        <v>0</v>
      </c>
      <c r="C222" s="39" t="s">
        <v>912</v>
      </c>
      <c r="D222" s="40">
        <v>1</v>
      </c>
      <c r="E222" s="662">
        <v>22</v>
      </c>
      <c r="F222" s="662">
        <v>6</v>
      </c>
      <c r="G222" s="991" t="s">
        <v>933</v>
      </c>
      <c r="H222" s="40" t="s">
        <v>227</v>
      </c>
      <c r="I222" s="629" t="s">
        <v>211</v>
      </c>
      <c r="J222" s="991" t="s">
        <v>261</v>
      </c>
      <c r="K222" s="303">
        <v>0</v>
      </c>
      <c r="L222" s="304">
        <v>0</v>
      </c>
      <c r="M222" s="305">
        <v>0</v>
      </c>
      <c r="N222" s="305">
        <v>0</v>
      </c>
      <c r="O222" s="303">
        <v>0</v>
      </c>
      <c r="P222" s="305">
        <v>0</v>
      </c>
      <c r="Q222" s="303">
        <v>0</v>
      </c>
      <c r="R222" s="16">
        <f>SUMIFS('Member Months'!$L:$L,'Member Months'!$A:$A,$A222,'Member Months'!$C:$C,$C222, 'Member Months'!$D:$D,$D222)</f>
        <v>0</v>
      </c>
      <c r="S222" s="237"/>
      <c r="U222" s="237"/>
      <c r="V222" s="237"/>
    </row>
    <row r="223" spans="1:22" s="302" customFormat="1">
      <c r="A223" s="38">
        <v>22</v>
      </c>
      <c r="B223" s="39">
        <f t="shared" si="21"/>
        <v>0</v>
      </c>
      <c r="C223" s="39" t="s">
        <v>912</v>
      </c>
      <c r="D223" s="40">
        <v>1</v>
      </c>
      <c r="E223" s="662">
        <v>22</v>
      </c>
      <c r="F223" s="662">
        <v>6</v>
      </c>
      <c r="G223" s="991" t="s">
        <v>933</v>
      </c>
      <c r="H223" s="40" t="s">
        <v>227</v>
      </c>
      <c r="I223" s="629" t="s">
        <v>214</v>
      </c>
      <c r="J223" s="991" t="s">
        <v>676</v>
      </c>
      <c r="K223" s="303">
        <v>0</v>
      </c>
      <c r="L223" s="304">
        <v>0</v>
      </c>
      <c r="M223" s="305">
        <v>0</v>
      </c>
      <c r="N223" s="305">
        <v>0</v>
      </c>
      <c r="O223" s="303">
        <v>0</v>
      </c>
      <c r="P223" s="305">
        <v>0</v>
      </c>
      <c r="Q223" s="303">
        <v>0</v>
      </c>
      <c r="R223" s="16">
        <f>SUMIFS('Member Months'!$L:$L,'Member Months'!$A:$A,$A223,'Member Months'!$C:$C,$C223, 'Member Months'!$D:$D,$D223)</f>
        <v>0</v>
      </c>
      <c r="S223" s="237"/>
      <c r="U223" s="237"/>
      <c r="V223" s="237"/>
    </row>
    <row r="224" spans="1:22" s="302" customFormat="1">
      <c r="A224" s="38">
        <v>22</v>
      </c>
      <c r="B224" s="39">
        <f t="shared" si="21"/>
        <v>0</v>
      </c>
      <c r="C224" s="39" t="s">
        <v>912</v>
      </c>
      <c r="D224" s="40">
        <v>1</v>
      </c>
      <c r="E224" s="662">
        <v>22</v>
      </c>
      <c r="F224" s="662">
        <v>6</v>
      </c>
      <c r="G224" s="991" t="s">
        <v>933</v>
      </c>
      <c r="H224" s="40" t="s">
        <v>227</v>
      </c>
      <c r="I224" s="629" t="s">
        <v>215</v>
      </c>
      <c r="J224" s="991" t="s">
        <v>216</v>
      </c>
      <c r="K224" s="303">
        <v>0</v>
      </c>
      <c r="L224" s="304">
        <v>0</v>
      </c>
      <c r="M224" s="305">
        <v>0</v>
      </c>
      <c r="N224" s="305">
        <v>0</v>
      </c>
      <c r="O224" s="303">
        <v>0</v>
      </c>
      <c r="P224" s="305">
        <v>0</v>
      </c>
      <c r="Q224" s="303">
        <v>0</v>
      </c>
      <c r="R224" s="16">
        <f>SUMIFS('Member Months'!$L:$L,'Member Months'!$A:$A,$A224,'Member Months'!$C:$C,$C224, 'Member Months'!$D:$D,$D224)</f>
        <v>0</v>
      </c>
      <c r="S224" s="237"/>
      <c r="U224" s="237"/>
      <c r="V224" s="237"/>
    </row>
    <row r="225" spans="1:22" s="302" customFormat="1">
      <c r="A225" s="38">
        <v>22</v>
      </c>
      <c r="B225" s="39">
        <f t="shared" si="21"/>
        <v>0</v>
      </c>
      <c r="C225" s="39" t="s">
        <v>912</v>
      </c>
      <c r="D225" s="40">
        <v>1</v>
      </c>
      <c r="E225" s="662">
        <v>22</v>
      </c>
      <c r="F225" s="662">
        <v>6</v>
      </c>
      <c r="G225" s="991" t="s">
        <v>933</v>
      </c>
      <c r="H225" s="40" t="s">
        <v>227</v>
      </c>
      <c r="I225" s="629" t="s">
        <v>217</v>
      </c>
      <c r="J225" s="991" t="s">
        <v>262</v>
      </c>
      <c r="K225" s="303">
        <v>0</v>
      </c>
      <c r="L225" s="304">
        <v>0</v>
      </c>
      <c r="M225" s="305">
        <v>0</v>
      </c>
      <c r="N225" s="305">
        <v>0</v>
      </c>
      <c r="O225" s="303">
        <v>0</v>
      </c>
      <c r="P225" s="305">
        <v>0</v>
      </c>
      <c r="Q225" s="303">
        <v>0</v>
      </c>
      <c r="R225" s="16">
        <f>SUMIFS('Member Months'!$L:$L,'Member Months'!$A:$A,$A225,'Member Months'!$C:$C,$C225, 'Member Months'!$D:$D,$D225)</f>
        <v>0</v>
      </c>
      <c r="S225" s="237"/>
      <c r="U225" s="237"/>
      <c r="V225" s="237"/>
    </row>
    <row r="226" spans="1:22" s="302" customFormat="1">
      <c r="A226" s="38">
        <v>22</v>
      </c>
      <c r="B226" s="39">
        <f t="shared" si="21"/>
        <v>0</v>
      </c>
      <c r="C226" s="39" t="s">
        <v>912</v>
      </c>
      <c r="D226" s="40">
        <v>1</v>
      </c>
      <c r="E226" s="662">
        <v>22</v>
      </c>
      <c r="F226" s="662">
        <v>6</v>
      </c>
      <c r="G226" s="991" t="s">
        <v>933</v>
      </c>
      <c r="H226" s="40" t="s">
        <v>227</v>
      </c>
      <c r="I226" s="629" t="s">
        <v>218</v>
      </c>
      <c r="J226" s="991" t="s">
        <v>677</v>
      </c>
      <c r="K226" s="303">
        <v>0</v>
      </c>
      <c r="L226" s="304">
        <v>0</v>
      </c>
      <c r="M226" s="305">
        <v>0</v>
      </c>
      <c r="N226" s="305">
        <v>0</v>
      </c>
      <c r="O226" s="303">
        <v>0</v>
      </c>
      <c r="P226" s="305">
        <v>0</v>
      </c>
      <c r="Q226" s="303">
        <v>0</v>
      </c>
      <c r="R226" s="16">
        <f>SUMIFS('Member Months'!$L:$L,'Member Months'!$A:$A,$A226,'Member Months'!$C:$C,$C226, 'Member Months'!$D:$D,$D226)</f>
        <v>0</v>
      </c>
      <c r="S226" s="237"/>
      <c r="U226" s="237"/>
      <c r="V226" s="237"/>
    </row>
    <row r="227" spans="1:22" s="302" customFormat="1">
      <c r="A227" s="38">
        <v>22</v>
      </c>
      <c r="B227" s="39">
        <f t="shared" si="21"/>
        <v>0</v>
      </c>
      <c r="C227" s="39" t="s">
        <v>912</v>
      </c>
      <c r="D227" s="40">
        <v>1</v>
      </c>
      <c r="E227" s="662">
        <v>22</v>
      </c>
      <c r="F227" s="662">
        <v>6</v>
      </c>
      <c r="G227" s="991" t="s">
        <v>933</v>
      </c>
      <c r="H227" s="40" t="s">
        <v>227</v>
      </c>
      <c r="I227" s="629" t="s">
        <v>219</v>
      </c>
      <c r="J227" s="991" t="s">
        <v>263</v>
      </c>
      <c r="K227" s="303">
        <v>0</v>
      </c>
      <c r="L227" s="304">
        <v>0</v>
      </c>
      <c r="M227" s="305">
        <v>0</v>
      </c>
      <c r="N227" s="305">
        <v>0</v>
      </c>
      <c r="O227" s="303">
        <v>0</v>
      </c>
      <c r="P227" s="305">
        <v>0</v>
      </c>
      <c r="Q227" s="303">
        <v>0</v>
      </c>
      <c r="R227" s="16">
        <f>SUMIFS('Member Months'!$L:$L,'Member Months'!$A:$A,$A227,'Member Months'!$C:$C,$C227, 'Member Months'!$D:$D,$D227)</f>
        <v>0</v>
      </c>
      <c r="S227" s="237"/>
      <c r="U227" s="237"/>
      <c r="V227" s="237"/>
    </row>
    <row r="228" spans="1:22" s="302" customFormat="1">
      <c r="A228" s="38">
        <v>22</v>
      </c>
      <c r="B228" s="39">
        <f t="shared" si="21"/>
        <v>0</v>
      </c>
      <c r="C228" s="39" t="s">
        <v>912</v>
      </c>
      <c r="D228" s="40">
        <v>1</v>
      </c>
      <c r="E228" s="662">
        <v>22</v>
      </c>
      <c r="F228" s="662">
        <v>6</v>
      </c>
      <c r="G228" s="991" t="s">
        <v>933</v>
      </c>
      <c r="H228" s="40" t="s">
        <v>227</v>
      </c>
      <c r="I228" s="629" t="s">
        <v>220</v>
      </c>
      <c r="J228" s="991" t="s">
        <v>675</v>
      </c>
      <c r="K228" s="303">
        <v>0</v>
      </c>
      <c r="L228" s="304">
        <v>0</v>
      </c>
      <c r="M228" s="305">
        <v>0</v>
      </c>
      <c r="N228" s="305">
        <v>0</v>
      </c>
      <c r="O228" s="303">
        <v>0</v>
      </c>
      <c r="P228" s="305">
        <v>0</v>
      </c>
      <c r="Q228" s="303">
        <v>0</v>
      </c>
      <c r="R228" s="16">
        <f>SUMIFS('Member Months'!$L:$L,'Member Months'!$A:$A,$A228,'Member Months'!$C:$C,$C228, 'Member Months'!$D:$D,$D228)</f>
        <v>0</v>
      </c>
      <c r="S228" s="237"/>
      <c r="U228" s="237"/>
      <c r="V228" s="237"/>
    </row>
    <row r="229" spans="1:22" s="302" customFormat="1">
      <c r="A229" s="38">
        <v>22</v>
      </c>
      <c r="B229" s="39">
        <f t="shared" si="21"/>
        <v>0</v>
      </c>
      <c r="C229" s="39" t="s">
        <v>912</v>
      </c>
      <c r="D229" s="40">
        <v>1</v>
      </c>
      <c r="E229" s="662">
        <v>22</v>
      </c>
      <c r="F229" s="662">
        <v>6</v>
      </c>
      <c r="G229" s="991" t="s">
        <v>933</v>
      </c>
      <c r="H229" s="40" t="s">
        <v>227</v>
      </c>
      <c r="I229" s="629" t="s">
        <v>221</v>
      </c>
      <c r="J229" s="991" t="s">
        <v>264</v>
      </c>
      <c r="K229" s="303">
        <v>0</v>
      </c>
      <c r="L229" s="304">
        <v>0</v>
      </c>
      <c r="M229" s="305">
        <v>0</v>
      </c>
      <c r="N229" s="305">
        <v>0</v>
      </c>
      <c r="O229" s="303">
        <v>0</v>
      </c>
      <c r="P229" s="305">
        <v>0</v>
      </c>
      <c r="Q229" s="303">
        <v>0</v>
      </c>
      <c r="R229" s="16">
        <f>SUMIFS('Member Months'!$L:$L,'Member Months'!$A:$A,$A229,'Member Months'!$C:$C,$C229, 'Member Months'!$D:$D,$D229)</f>
        <v>0</v>
      </c>
      <c r="S229" s="237"/>
      <c r="U229" s="237"/>
      <c r="V229" s="237"/>
    </row>
    <row r="230" spans="1:22" s="302" customFormat="1">
      <c r="A230" s="38">
        <v>22</v>
      </c>
      <c r="B230" s="39">
        <f t="shared" si="21"/>
        <v>0</v>
      </c>
      <c r="C230" s="39" t="s">
        <v>912</v>
      </c>
      <c r="D230" s="40">
        <v>1</v>
      </c>
      <c r="E230" s="662">
        <v>22</v>
      </c>
      <c r="F230" s="662">
        <v>6</v>
      </c>
      <c r="G230" s="991" t="s">
        <v>933</v>
      </c>
      <c r="H230" s="40" t="s">
        <v>227</v>
      </c>
      <c r="I230" s="630" t="s">
        <v>222</v>
      </c>
      <c r="J230" s="991" t="s">
        <v>206</v>
      </c>
      <c r="K230" s="303">
        <v>0</v>
      </c>
      <c r="L230" s="304">
        <v>0</v>
      </c>
      <c r="M230" s="305">
        <v>0</v>
      </c>
      <c r="N230" s="305">
        <v>0</v>
      </c>
      <c r="O230" s="303">
        <v>0</v>
      </c>
      <c r="P230" s="305">
        <v>0</v>
      </c>
      <c r="Q230" s="303">
        <v>0</v>
      </c>
      <c r="R230" s="16">
        <f>SUMIFS('Member Months'!$L:$L,'Member Months'!$A:$A,$A230,'Member Months'!$C:$C,$C230, 'Member Months'!$D:$D,$D230)</f>
        <v>0</v>
      </c>
      <c r="S230" s="237"/>
      <c r="U230" s="237"/>
      <c r="V230" s="237"/>
    </row>
    <row r="231" spans="1:22" s="302" customFormat="1">
      <c r="A231" s="38">
        <v>22</v>
      </c>
      <c r="B231" s="39">
        <f t="shared" si="21"/>
        <v>0</v>
      </c>
      <c r="C231" s="39" t="s">
        <v>912</v>
      </c>
      <c r="D231" s="40">
        <v>1</v>
      </c>
      <c r="E231" s="662">
        <v>22</v>
      </c>
      <c r="F231" s="662">
        <v>6</v>
      </c>
      <c r="G231" s="991" t="s">
        <v>933</v>
      </c>
      <c r="H231" s="40" t="s">
        <v>227</v>
      </c>
      <c r="I231" s="630" t="s">
        <v>223</v>
      </c>
      <c r="J231" s="991" t="s">
        <v>181</v>
      </c>
      <c r="K231" s="303">
        <v>0</v>
      </c>
      <c r="L231" s="304">
        <v>0</v>
      </c>
      <c r="M231" s="305">
        <v>0</v>
      </c>
      <c r="N231" s="305">
        <v>0</v>
      </c>
      <c r="O231" s="303">
        <v>0</v>
      </c>
      <c r="P231" s="305">
        <v>0</v>
      </c>
      <c r="Q231" s="303">
        <v>0</v>
      </c>
      <c r="R231" s="16">
        <f>SUMIFS('Member Months'!$L:$L,'Member Months'!$A:$A,$A231,'Member Months'!$C:$C,$C231, 'Member Months'!$D:$D,$D231)</f>
        <v>0</v>
      </c>
      <c r="S231" s="237"/>
      <c r="U231" s="237"/>
      <c r="V231" s="237"/>
    </row>
    <row r="232" spans="1:22" s="302" customFormat="1">
      <c r="A232" s="38">
        <v>22</v>
      </c>
      <c r="B232" s="39">
        <f t="shared" si="21"/>
        <v>0</v>
      </c>
      <c r="C232" s="39" t="s">
        <v>912</v>
      </c>
      <c r="D232" s="40">
        <v>1</v>
      </c>
      <c r="E232" s="662">
        <v>22</v>
      </c>
      <c r="F232" s="662">
        <v>6</v>
      </c>
      <c r="G232" s="991" t="s">
        <v>933</v>
      </c>
      <c r="H232" s="40" t="s">
        <v>227</v>
      </c>
      <c r="I232" s="630" t="s">
        <v>150</v>
      </c>
      <c r="J232" s="991" t="s">
        <v>204</v>
      </c>
      <c r="K232" s="303">
        <v>0</v>
      </c>
      <c r="L232" s="304">
        <v>0</v>
      </c>
      <c r="M232" s="305">
        <v>0</v>
      </c>
      <c r="N232" s="305">
        <v>0</v>
      </c>
      <c r="O232" s="303">
        <v>0</v>
      </c>
      <c r="P232" s="305">
        <v>0</v>
      </c>
      <c r="Q232" s="303">
        <v>0</v>
      </c>
      <c r="R232" s="16">
        <f>SUMIFS('Member Months'!$L:$L,'Member Months'!$A:$A,$A232,'Member Months'!$C:$C,$C232, 'Member Months'!$D:$D,$D232)</f>
        <v>0</v>
      </c>
      <c r="S232" s="237"/>
      <c r="U232" s="237"/>
      <c r="V232" s="237"/>
    </row>
    <row r="233" spans="1:22" s="302" customFormat="1">
      <c r="A233" s="38">
        <v>22</v>
      </c>
      <c r="B233" s="39">
        <f t="shared" si="21"/>
        <v>0</v>
      </c>
      <c r="C233" s="39" t="s">
        <v>912</v>
      </c>
      <c r="D233" s="40">
        <v>1</v>
      </c>
      <c r="E233" s="662">
        <v>22</v>
      </c>
      <c r="F233" s="662">
        <v>6</v>
      </c>
      <c r="G233" s="991" t="s">
        <v>933</v>
      </c>
      <c r="H233" s="40" t="s">
        <v>227</v>
      </c>
      <c r="I233" s="630" t="s">
        <v>151</v>
      </c>
      <c r="J233" s="991" t="s">
        <v>205</v>
      </c>
      <c r="K233" s="303">
        <v>0</v>
      </c>
      <c r="L233" s="304">
        <v>0</v>
      </c>
      <c r="M233" s="305">
        <v>0</v>
      </c>
      <c r="N233" s="305">
        <v>0</v>
      </c>
      <c r="O233" s="303">
        <v>0</v>
      </c>
      <c r="P233" s="305">
        <v>0</v>
      </c>
      <c r="Q233" s="303">
        <v>0</v>
      </c>
      <c r="R233" s="16">
        <f>SUMIFS('Member Months'!$L:$L,'Member Months'!$A:$A,$A233,'Member Months'!$C:$C,$C233, 'Member Months'!$D:$D,$D233)</f>
        <v>0</v>
      </c>
      <c r="S233" s="237"/>
      <c r="U233" s="237"/>
      <c r="V233" s="237"/>
    </row>
    <row r="234" spans="1:22" s="302" customFormat="1">
      <c r="A234" s="38">
        <v>22</v>
      </c>
      <c r="B234" s="39">
        <f t="shared" si="21"/>
        <v>0</v>
      </c>
      <c r="C234" s="39" t="s">
        <v>912</v>
      </c>
      <c r="D234" s="40">
        <v>1</v>
      </c>
      <c r="E234" s="662">
        <v>22</v>
      </c>
      <c r="F234" s="662">
        <v>6</v>
      </c>
      <c r="G234" s="991" t="s">
        <v>933</v>
      </c>
      <c r="H234" s="40" t="s">
        <v>227</v>
      </c>
      <c r="I234" s="630" t="s">
        <v>152</v>
      </c>
      <c r="J234" s="991" t="s">
        <v>182</v>
      </c>
      <c r="K234" s="303">
        <v>0</v>
      </c>
      <c r="L234" s="304">
        <v>0</v>
      </c>
      <c r="M234" s="305">
        <v>0</v>
      </c>
      <c r="N234" s="305">
        <v>0</v>
      </c>
      <c r="O234" s="303">
        <v>0</v>
      </c>
      <c r="P234" s="305">
        <v>0</v>
      </c>
      <c r="Q234" s="303">
        <v>0</v>
      </c>
      <c r="R234" s="16">
        <f>SUMIFS('Member Months'!$L:$L,'Member Months'!$A:$A,$A234,'Member Months'!$C:$C,$C234, 'Member Months'!$D:$D,$D234)</f>
        <v>0</v>
      </c>
      <c r="S234" s="237"/>
      <c r="U234" s="237"/>
      <c r="V234" s="237"/>
    </row>
    <row r="235" spans="1:22" s="302" customFormat="1">
      <c r="A235" s="38">
        <v>22</v>
      </c>
      <c r="B235" s="39">
        <f t="shared" si="21"/>
        <v>0</v>
      </c>
      <c r="C235" s="39" t="s">
        <v>912</v>
      </c>
      <c r="D235" s="40">
        <v>1</v>
      </c>
      <c r="E235" s="662">
        <v>22</v>
      </c>
      <c r="F235" s="662">
        <v>6</v>
      </c>
      <c r="G235" s="991" t="s">
        <v>933</v>
      </c>
      <c r="H235" s="40" t="s">
        <v>227</v>
      </c>
      <c r="I235" s="630" t="s">
        <v>70</v>
      </c>
      <c r="J235" s="991" t="s">
        <v>265</v>
      </c>
      <c r="K235" s="303">
        <v>0</v>
      </c>
      <c r="L235" s="304">
        <v>0</v>
      </c>
      <c r="M235" s="305">
        <v>0</v>
      </c>
      <c r="N235" s="305">
        <v>0</v>
      </c>
      <c r="O235" s="303">
        <v>0</v>
      </c>
      <c r="P235" s="305">
        <v>0</v>
      </c>
      <c r="Q235" s="303">
        <v>0</v>
      </c>
      <c r="R235" s="16">
        <f>SUMIFS('Member Months'!$L:$L,'Member Months'!$A:$A,$A235,'Member Months'!$C:$C,$C235, 'Member Months'!$D:$D,$D235)</f>
        <v>0</v>
      </c>
      <c r="S235" s="237"/>
      <c r="U235" s="237"/>
      <c r="V235" s="237"/>
    </row>
    <row r="236" spans="1:22" s="302" customFormat="1">
      <c r="A236" s="38">
        <v>22</v>
      </c>
      <c r="B236" s="39">
        <f t="shared" si="21"/>
        <v>0</v>
      </c>
      <c r="C236" s="39" t="s">
        <v>912</v>
      </c>
      <c r="D236" s="40">
        <v>1</v>
      </c>
      <c r="E236" s="662">
        <v>22</v>
      </c>
      <c r="F236" s="662">
        <v>6</v>
      </c>
      <c r="G236" s="991" t="s">
        <v>933</v>
      </c>
      <c r="H236" s="40" t="s">
        <v>227</v>
      </c>
      <c r="I236" s="630" t="s">
        <v>71</v>
      </c>
      <c r="J236" s="991" t="s">
        <v>266</v>
      </c>
      <c r="K236" s="303">
        <v>0</v>
      </c>
      <c r="L236" s="304">
        <v>0</v>
      </c>
      <c r="M236" s="305">
        <v>0</v>
      </c>
      <c r="N236" s="305">
        <v>0</v>
      </c>
      <c r="O236" s="303">
        <v>0</v>
      </c>
      <c r="P236" s="305">
        <v>0</v>
      </c>
      <c r="Q236" s="303">
        <v>0</v>
      </c>
      <c r="R236" s="16">
        <f>SUMIFS('Member Months'!$L:$L,'Member Months'!$A:$A,$A236,'Member Months'!$C:$C,$C236, 'Member Months'!$D:$D,$D236)</f>
        <v>0</v>
      </c>
      <c r="S236" s="237"/>
      <c r="U236" s="237"/>
      <c r="V236" s="237"/>
    </row>
    <row r="237" spans="1:22" s="302" customFormat="1">
      <c r="A237" s="38">
        <v>22</v>
      </c>
      <c r="B237" s="39">
        <f t="shared" si="21"/>
        <v>0</v>
      </c>
      <c r="C237" s="39" t="s">
        <v>912</v>
      </c>
      <c r="D237" s="40">
        <v>1</v>
      </c>
      <c r="E237" s="662">
        <v>22</v>
      </c>
      <c r="F237" s="662">
        <v>6</v>
      </c>
      <c r="G237" s="991" t="s">
        <v>933</v>
      </c>
      <c r="H237" s="40" t="s">
        <v>227</v>
      </c>
      <c r="I237" s="630" t="s">
        <v>72</v>
      </c>
      <c r="J237" s="991" t="s">
        <v>527</v>
      </c>
      <c r="K237" s="303">
        <v>0</v>
      </c>
      <c r="L237" s="304">
        <v>0</v>
      </c>
      <c r="M237" s="305">
        <v>0</v>
      </c>
      <c r="N237" s="305">
        <v>0</v>
      </c>
      <c r="O237" s="303">
        <v>0</v>
      </c>
      <c r="P237" s="305">
        <v>0</v>
      </c>
      <c r="Q237" s="303">
        <v>0</v>
      </c>
      <c r="R237" s="16">
        <f>SUMIFS('Member Months'!$L:$L,'Member Months'!$A:$A,$A237,'Member Months'!$C:$C,$C237, 'Member Months'!$D:$D,$D237)</f>
        <v>0</v>
      </c>
      <c r="S237" s="237"/>
      <c r="U237" s="237"/>
      <c r="V237" s="237"/>
    </row>
    <row r="238" spans="1:22" s="302" customFormat="1">
      <c r="A238" s="38">
        <v>22</v>
      </c>
      <c r="B238" s="39">
        <f t="shared" si="21"/>
        <v>0</v>
      </c>
      <c r="C238" s="39" t="s">
        <v>912</v>
      </c>
      <c r="D238" s="40">
        <v>1</v>
      </c>
      <c r="E238" s="662">
        <v>22</v>
      </c>
      <c r="F238" s="662">
        <v>6</v>
      </c>
      <c r="G238" s="991" t="s">
        <v>933</v>
      </c>
      <c r="H238" s="40" t="s">
        <v>227</v>
      </c>
      <c r="I238" s="630" t="s">
        <v>73</v>
      </c>
      <c r="J238" s="991" t="s">
        <v>528</v>
      </c>
      <c r="K238" s="303">
        <v>0</v>
      </c>
      <c r="L238" s="304">
        <v>0</v>
      </c>
      <c r="M238" s="305">
        <v>0</v>
      </c>
      <c r="N238" s="305">
        <v>0</v>
      </c>
      <c r="O238" s="303">
        <v>0</v>
      </c>
      <c r="P238" s="305">
        <v>0</v>
      </c>
      <c r="Q238" s="303">
        <v>0</v>
      </c>
      <c r="R238" s="16">
        <f>SUMIFS('Member Months'!$L:$L,'Member Months'!$A:$A,$A238,'Member Months'!$C:$C,$C238, 'Member Months'!$D:$D,$D238)</f>
        <v>0</v>
      </c>
      <c r="S238" s="237"/>
      <c r="U238" s="237"/>
      <c r="V238" s="237"/>
    </row>
    <row r="239" spans="1:22" s="302" customFormat="1">
      <c r="A239" s="38">
        <v>22</v>
      </c>
      <c r="B239" s="39">
        <f t="shared" si="21"/>
        <v>0</v>
      </c>
      <c r="C239" s="39" t="s">
        <v>912</v>
      </c>
      <c r="D239" s="40">
        <v>1</v>
      </c>
      <c r="E239" s="662">
        <v>22</v>
      </c>
      <c r="F239" s="662">
        <v>6</v>
      </c>
      <c r="G239" s="991" t="s">
        <v>933</v>
      </c>
      <c r="H239" s="40" t="s">
        <v>227</v>
      </c>
      <c r="I239" s="630" t="s">
        <v>409</v>
      </c>
      <c r="J239" s="991" t="s">
        <v>803</v>
      </c>
      <c r="K239" s="303">
        <v>0</v>
      </c>
      <c r="L239" s="304">
        <v>0</v>
      </c>
      <c r="M239" s="305">
        <v>0</v>
      </c>
      <c r="N239" s="305">
        <v>0</v>
      </c>
      <c r="O239" s="303">
        <v>0</v>
      </c>
      <c r="P239" s="305">
        <v>0</v>
      </c>
      <c r="Q239" s="303">
        <v>0</v>
      </c>
      <c r="R239" s="16">
        <f>SUMIFS('Member Months'!$L:$L,'Member Months'!$A:$A,$A239,'Member Months'!$C:$C,$C239, 'Member Months'!$D:$D,$D239)</f>
        <v>0</v>
      </c>
      <c r="S239" s="237"/>
      <c r="U239" s="237"/>
      <c r="V239" s="237"/>
    </row>
    <row r="240" spans="1:22" s="302" customFormat="1">
      <c r="A240" s="38">
        <v>23</v>
      </c>
      <c r="B240" s="39">
        <v>0</v>
      </c>
      <c r="C240" s="39" t="s">
        <v>912</v>
      </c>
      <c r="D240" s="40">
        <v>1</v>
      </c>
      <c r="E240" s="662">
        <v>23</v>
      </c>
      <c r="F240" s="662">
        <v>6</v>
      </c>
      <c r="G240" s="991" t="s">
        <v>933</v>
      </c>
      <c r="H240" s="40" t="s">
        <v>228</v>
      </c>
      <c r="I240" s="630" t="s">
        <v>211</v>
      </c>
      <c r="J240" s="991" t="s">
        <v>261</v>
      </c>
      <c r="K240" s="303">
        <v>0</v>
      </c>
      <c r="L240" s="304">
        <v>0</v>
      </c>
      <c r="M240" s="305">
        <v>0</v>
      </c>
      <c r="N240" s="305">
        <v>0</v>
      </c>
      <c r="O240" s="303">
        <v>0</v>
      </c>
      <c r="P240" s="305">
        <v>0</v>
      </c>
      <c r="Q240" s="303">
        <v>0</v>
      </c>
      <c r="R240" s="16">
        <v>0</v>
      </c>
      <c r="S240" s="237"/>
      <c r="U240" s="237"/>
      <c r="V240" s="237"/>
    </row>
    <row r="241" spans="1:22" s="302" customFormat="1">
      <c r="A241" s="38">
        <v>23</v>
      </c>
      <c r="B241" s="39">
        <v>0</v>
      </c>
      <c r="C241" s="39" t="s">
        <v>912</v>
      </c>
      <c r="D241" s="40">
        <v>1</v>
      </c>
      <c r="E241" s="662">
        <v>23</v>
      </c>
      <c r="F241" s="662">
        <v>6</v>
      </c>
      <c r="G241" s="991" t="s">
        <v>933</v>
      </c>
      <c r="H241" s="40" t="s">
        <v>228</v>
      </c>
      <c r="I241" s="630" t="s">
        <v>214</v>
      </c>
      <c r="J241" s="991" t="s">
        <v>676</v>
      </c>
      <c r="K241" s="303">
        <v>0</v>
      </c>
      <c r="L241" s="304">
        <v>0</v>
      </c>
      <c r="M241" s="305">
        <v>0</v>
      </c>
      <c r="N241" s="305">
        <v>0</v>
      </c>
      <c r="O241" s="303">
        <v>0</v>
      </c>
      <c r="P241" s="305">
        <v>0</v>
      </c>
      <c r="Q241" s="303">
        <v>0</v>
      </c>
      <c r="R241" s="16">
        <v>0</v>
      </c>
      <c r="S241" s="237"/>
      <c r="U241" s="237"/>
      <c r="V241" s="237"/>
    </row>
    <row r="242" spans="1:22" s="302" customFormat="1">
      <c r="A242" s="38">
        <v>23</v>
      </c>
      <c r="B242" s="39">
        <v>0</v>
      </c>
      <c r="C242" s="39" t="s">
        <v>912</v>
      </c>
      <c r="D242" s="40">
        <v>1</v>
      </c>
      <c r="E242" s="662">
        <v>23</v>
      </c>
      <c r="F242" s="662">
        <v>6</v>
      </c>
      <c r="G242" s="991" t="s">
        <v>933</v>
      </c>
      <c r="H242" s="40" t="s">
        <v>228</v>
      </c>
      <c r="I242" s="630" t="s">
        <v>215</v>
      </c>
      <c r="J242" s="991" t="s">
        <v>216</v>
      </c>
      <c r="K242" s="303">
        <v>0</v>
      </c>
      <c r="L242" s="304">
        <v>0</v>
      </c>
      <c r="M242" s="305">
        <v>0</v>
      </c>
      <c r="N242" s="305">
        <v>0</v>
      </c>
      <c r="O242" s="303">
        <v>0</v>
      </c>
      <c r="P242" s="305">
        <v>0</v>
      </c>
      <c r="Q242" s="303">
        <v>0</v>
      </c>
      <c r="R242" s="16">
        <v>0</v>
      </c>
      <c r="S242" s="237"/>
      <c r="U242" s="237"/>
      <c r="V242" s="237"/>
    </row>
    <row r="243" spans="1:22" s="302" customFormat="1">
      <c r="A243" s="38">
        <v>23</v>
      </c>
      <c r="B243" s="39">
        <v>0</v>
      </c>
      <c r="C243" s="39" t="s">
        <v>912</v>
      </c>
      <c r="D243" s="40">
        <v>1</v>
      </c>
      <c r="E243" s="662">
        <v>23</v>
      </c>
      <c r="F243" s="662">
        <v>6</v>
      </c>
      <c r="G243" s="991" t="s">
        <v>933</v>
      </c>
      <c r="H243" s="40" t="s">
        <v>228</v>
      </c>
      <c r="I243" s="630" t="s">
        <v>217</v>
      </c>
      <c r="J243" s="991" t="s">
        <v>262</v>
      </c>
      <c r="K243" s="303">
        <v>0</v>
      </c>
      <c r="L243" s="304">
        <v>0</v>
      </c>
      <c r="M243" s="305">
        <v>0</v>
      </c>
      <c r="N243" s="305">
        <v>0</v>
      </c>
      <c r="O243" s="303">
        <v>0</v>
      </c>
      <c r="P243" s="305">
        <v>0</v>
      </c>
      <c r="Q243" s="303">
        <v>0</v>
      </c>
      <c r="R243" s="16">
        <v>0</v>
      </c>
      <c r="S243" s="237"/>
      <c r="U243" s="237"/>
      <c r="V243" s="237"/>
    </row>
    <row r="244" spans="1:22" s="302" customFormat="1">
      <c r="A244" s="38">
        <v>23</v>
      </c>
      <c r="B244" s="39">
        <v>0</v>
      </c>
      <c r="C244" s="39" t="s">
        <v>912</v>
      </c>
      <c r="D244" s="40">
        <v>1</v>
      </c>
      <c r="E244" s="662">
        <v>23</v>
      </c>
      <c r="F244" s="662">
        <v>6</v>
      </c>
      <c r="G244" s="991" t="s">
        <v>933</v>
      </c>
      <c r="H244" s="40" t="s">
        <v>228</v>
      </c>
      <c r="I244" s="630" t="s">
        <v>218</v>
      </c>
      <c r="J244" s="991" t="s">
        <v>677</v>
      </c>
      <c r="K244" s="303">
        <v>0</v>
      </c>
      <c r="L244" s="304">
        <v>0</v>
      </c>
      <c r="M244" s="305">
        <v>0</v>
      </c>
      <c r="N244" s="305">
        <v>0</v>
      </c>
      <c r="O244" s="303">
        <v>0</v>
      </c>
      <c r="P244" s="305">
        <v>0</v>
      </c>
      <c r="Q244" s="303">
        <v>0</v>
      </c>
      <c r="R244" s="16">
        <v>0</v>
      </c>
      <c r="S244" s="237"/>
      <c r="U244" s="237"/>
      <c r="V244" s="237"/>
    </row>
    <row r="245" spans="1:22" s="302" customFormat="1">
      <c r="A245" s="38">
        <v>23</v>
      </c>
      <c r="B245" s="39">
        <v>0</v>
      </c>
      <c r="C245" s="39" t="s">
        <v>912</v>
      </c>
      <c r="D245" s="40">
        <v>1</v>
      </c>
      <c r="E245" s="662">
        <v>23</v>
      </c>
      <c r="F245" s="662">
        <v>6</v>
      </c>
      <c r="G245" s="991" t="s">
        <v>933</v>
      </c>
      <c r="H245" s="40" t="s">
        <v>228</v>
      </c>
      <c r="I245" s="630" t="s">
        <v>219</v>
      </c>
      <c r="J245" s="991" t="s">
        <v>263</v>
      </c>
      <c r="K245" s="303">
        <v>0</v>
      </c>
      <c r="L245" s="304">
        <v>0</v>
      </c>
      <c r="M245" s="305">
        <v>0</v>
      </c>
      <c r="N245" s="305">
        <v>0</v>
      </c>
      <c r="O245" s="303">
        <v>0</v>
      </c>
      <c r="P245" s="305">
        <v>0</v>
      </c>
      <c r="Q245" s="303">
        <v>0</v>
      </c>
      <c r="R245" s="16">
        <v>0</v>
      </c>
      <c r="S245" s="237"/>
      <c r="U245" s="237"/>
      <c r="V245" s="237"/>
    </row>
    <row r="246" spans="1:22" s="302" customFormat="1">
      <c r="A246" s="38">
        <v>23</v>
      </c>
      <c r="B246" s="39">
        <v>0</v>
      </c>
      <c r="C246" s="39" t="s">
        <v>912</v>
      </c>
      <c r="D246" s="40">
        <v>1</v>
      </c>
      <c r="E246" s="662">
        <v>23</v>
      </c>
      <c r="F246" s="662">
        <v>6</v>
      </c>
      <c r="G246" s="991" t="s">
        <v>933</v>
      </c>
      <c r="H246" s="40" t="s">
        <v>228</v>
      </c>
      <c r="I246" s="630" t="s">
        <v>220</v>
      </c>
      <c r="J246" s="991" t="s">
        <v>675</v>
      </c>
      <c r="K246" s="303">
        <v>0</v>
      </c>
      <c r="L246" s="304">
        <v>0</v>
      </c>
      <c r="M246" s="305">
        <v>0</v>
      </c>
      <c r="N246" s="305">
        <v>0</v>
      </c>
      <c r="O246" s="303">
        <v>0</v>
      </c>
      <c r="P246" s="305">
        <v>0</v>
      </c>
      <c r="Q246" s="303">
        <v>0</v>
      </c>
      <c r="R246" s="16">
        <v>0</v>
      </c>
      <c r="S246" s="237"/>
      <c r="U246" s="237"/>
      <c r="V246" s="237"/>
    </row>
    <row r="247" spans="1:22" s="302" customFormat="1">
      <c r="A247" s="38">
        <v>23</v>
      </c>
      <c r="B247" s="39">
        <v>0</v>
      </c>
      <c r="C247" s="39" t="s">
        <v>912</v>
      </c>
      <c r="D247" s="40">
        <v>1</v>
      </c>
      <c r="E247" s="662">
        <v>23</v>
      </c>
      <c r="F247" s="662">
        <v>6</v>
      </c>
      <c r="G247" s="991" t="s">
        <v>933</v>
      </c>
      <c r="H247" s="40" t="s">
        <v>228</v>
      </c>
      <c r="I247" s="630" t="s">
        <v>221</v>
      </c>
      <c r="J247" s="991" t="s">
        <v>264</v>
      </c>
      <c r="K247" s="303">
        <v>0</v>
      </c>
      <c r="L247" s="304">
        <v>0</v>
      </c>
      <c r="M247" s="305">
        <v>0</v>
      </c>
      <c r="N247" s="305">
        <v>0</v>
      </c>
      <c r="O247" s="303">
        <v>0</v>
      </c>
      <c r="P247" s="305">
        <v>0</v>
      </c>
      <c r="Q247" s="303">
        <v>0</v>
      </c>
      <c r="R247" s="16">
        <v>0</v>
      </c>
      <c r="S247" s="237"/>
      <c r="U247" s="237"/>
      <c r="V247" s="237"/>
    </row>
    <row r="248" spans="1:22" s="302" customFormat="1">
      <c r="A248" s="38">
        <v>23</v>
      </c>
      <c r="B248" s="39">
        <v>0</v>
      </c>
      <c r="C248" s="39" t="s">
        <v>912</v>
      </c>
      <c r="D248" s="40">
        <v>1</v>
      </c>
      <c r="E248" s="662">
        <v>23</v>
      </c>
      <c r="F248" s="662">
        <v>6</v>
      </c>
      <c r="G248" s="991" t="s">
        <v>933</v>
      </c>
      <c r="H248" s="40" t="s">
        <v>228</v>
      </c>
      <c r="I248" s="630" t="s">
        <v>222</v>
      </c>
      <c r="J248" s="991" t="s">
        <v>206</v>
      </c>
      <c r="K248" s="303">
        <v>0</v>
      </c>
      <c r="L248" s="304">
        <v>0</v>
      </c>
      <c r="M248" s="305">
        <v>0</v>
      </c>
      <c r="N248" s="305">
        <v>0</v>
      </c>
      <c r="O248" s="303">
        <v>0</v>
      </c>
      <c r="P248" s="305">
        <v>0</v>
      </c>
      <c r="Q248" s="303">
        <v>0</v>
      </c>
      <c r="R248" s="16">
        <v>0</v>
      </c>
      <c r="S248" s="237"/>
      <c r="U248" s="237"/>
      <c r="V248" s="237"/>
    </row>
    <row r="249" spans="1:22" s="302" customFormat="1">
      <c r="A249" s="38">
        <v>23</v>
      </c>
      <c r="B249" s="39">
        <v>0</v>
      </c>
      <c r="C249" s="39" t="s">
        <v>912</v>
      </c>
      <c r="D249" s="40">
        <v>1</v>
      </c>
      <c r="E249" s="662">
        <v>23</v>
      </c>
      <c r="F249" s="662">
        <v>6</v>
      </c>
      <c r="G249" s="991" t="s">
        <v>933</v>
      </c>
      <c r="H249" s="40" t="s">
        <v>228</v>
      </c>
      <c r="I249" s="630" t="s">
        <v>223</v>
      </c>
      <c r="J249" s="991" t="s">
        <v>181</v>
      </c>
      <c r="K249" s="303">
        <v>0</v>
      </c>
      <c r="L249" s="304">
        <v>0</v>
      </c>
      <c r="M249" s="305">
        <v>0</v>
      </c>
      <c r="N249" s="305">
        <v>0</v>
      </c>
      <c r="O249" s="303">
        <v>0</v>
      </c>
      <c r="P249" s="305">
        <v>0</v>
      </c>
      <c r="Q249" s="303">
        <v>0</v>
      </c>
      <c r="R249" s="16">
        <v>0</v>
      </c>
      <c r="S249" s="237"/>
      <c r="U249" s="237"/>
      <c r="V249" s="237"/>
    </row>
    <row r="250" spans="1:22" s="302" customFormat="1">
      <c r="A250" s="38">
        <v>23</v>
      </c>
      <c r="B250" s="39">
        <v>0</v>
      </c>
      <c r="C250" s="39" t="s">
        <v>912</v>
      </c>
      <c r="D250" s="40">
        <v>1</v>
      </c>
      <c r="E250" s="662">
        <v>23</v>
      </c>
      <c r="F250" s="662">
        <v>6</v>
      </c>
      <c r="G250" s="991" t="s">
        <v>933</v>
      </c>
      <c r="H250" s="40" t="s">
        <v>228</v>
      </c>
      <c r="I250" s="630" t="s">
        <v>150</v>
      </c>
      <c r="J250" s="991" t="s">
        <v>204</v>
      </c>
      <c r="K250" s="303">
        <v>0</v>
      </c>
      <c r="L250" s="304">
        <v>0</v>
      </c>
      <c r="M250" s="305">
        <v>0</v>
      </c>
      <c r="N250" s="305">
        <v>0</v>
      </c>
      <c r="O250" s="303">
        <v>0</v>
      </c>
      <c r="P250" s="305">
        <v>0</v>
      </c>
      <c r="Q250" s="303">
        <v>0</v>
      </c>
      <c r="R250" s="16">
        <v>0</v>
      </c>
      <c r="S250" s="237"/>
      <c r="U250" s="237"/>
      <c r="V250" s="237"/>
    </row>
    <row r="251" spans="1:22" s="302" customFormat="1">
      <c r="A251" s="38">
        <v>23</v>
      </c>
      <c r="B251" s="39">
        <v>0</v>
      </c>
      <c r="C251" s="39" t="s">
        <v>912</v>
      </c>
      <c r="D251" s="40">
        <v>1</v>
      </c>
      <c r="E251" s="662">
        <v>23</v>
      </c>
      <c r="F251" s="662">
        <v>6</v>
      </c>
      <c r="G251" s="991" t="s">
        <v>933</v>
      </c>
      <c r="H251" s="40" t="s">
        <v>228</v>
      </c>
      <c r="I251" s="630" t="s">
        <v>151</v>
      </c>
      <c r="J251" s="991" t="s">
        <v>205</v>
      </c>
      <c r="K251" s="303">
        <v>0</v>
      </c>
      <c r="L251" s="304">
        <v>0</v>
      </c>
      <c r="M251" s="305">
        <v>0</v>
      </c>
      <c r="N251" s="305">
        <v>0</v>
      </c>
      <c r="O251" s="303">
        <v>0</v>
      </c>
      <c r="P251" s="305">
        <v>0</v>
      </c>
      <c r="Q251" s="303">
        <v>0</v>
      </c>
      <c r="R251" s="16">
        <v>0</v>
      </c>
      <c r="S251" s="237"/>
      <c r="U251" s="237"/>
      <c r="V251" s="237"/>
    </row>
    <row r="252" spans="1:22" s="302" customFormat="1">
      <c r="A252" s="38">
        <v>23</v>
      </c>
      <c r="B252" s="39">
        <v>0</v>
      </c>
      <c r="C252" s="39" t="s">
        <v>912</v>
      </c>
      <c r="D252" s="40">
        <v>1</v>
      </c>
      <c r="E252" s="662">
        <v>23</v>
      </c>
      <c r="F252" s="662">
        <v>6</v>
      </c>
      <c r="G252" s="991" t="s">
        <v>933</v>
      </c>
      <c r="H252" s="40" t="s">
        <v>228</v>
      </c>
      <c r="I252" s="630" t="s">
        <v>152</v>
      </c>
      <c r="J252" s="991" t="s">
        <v>182</v>
      </c>
      <c r="K252" s="303">
        <v>0</v>
      </c>
      <c r="L252" s="304">
        <v>0</v>
      </c>
      <c r="M252" s="305">
        <v>0</v>
      </c>
      <c r="N252" s="305">
        <v>0</v>
      </c>
      <c r="O252" s="303">
        <v>0</v>
      </c>
      <c r="P252" s="305">
        <v>0</v>
      </c>
      <c r="Q252" s="303">
        <v>0</v>
      </c>
      <c r="R252" s="16">
        <v>0</v>
      </c>
      <c r="S252" s="237"/>
      <c r="U252" s="237"/>
      <c r="V252" s="237"/>
    </row>
    <row r="253" spans="1:22" s="302" customFormat="1">
      <c r="A253" s="38">
        <v>23</v>
      </c>
      <c r="B253" s="39">
        <v>0</v>
      </c>
      <c r="C253" s="39" t="s">
        <v>912</v>
      </c>
      <c r="D253" s="40">
        <v>1</v>
      </c>
      <c r="E253" s="662">
        <v>23</v>
      </c>
      <c r="F253" s="662">
        <v>6</v>
      </c>
      <c r="G253" s="991" t="s">
        <v>933</v>
      </c>
      <c r="H253" s="40" t="s">
        <v>228</v>
      </c>
      <c r="I253" s="630" t="s">
        <v>70</v>
      </c>
      <c r="J253" s="991" t="s">
        <v>265</v>
      </c>
      <c r="K253" s="303">
        <v>0</v>
      </c>
      <c r="L253" s="304">
        <v>0</v>
      </c>
      <c r="M253" s="305">
        <v>0</v>
      </c>
      <c r="N253" s="305">
        <v>0</v>
      </c>
      <c r="O253" s="303">
        <v>0</v>
      </c>
      <c r="P253" s="305">
        <v>0</v>
      </c>
      <c r="Q253" s="303">
        <v>0</v>
      </c>
      <c r="R253" s="16">
        <v>0</v>
      </c>
      <c r="S253" s="237"/>
      <c r="U253" s="237"/>
      <c r="V253" s="237"/>
    </row>
    <row r="254" spans="1:22" s="302" customFormat="1">
      <c r="A254" s="38">
        <v>23</v>
      </c>
      <c r="B254" s="39">
        <v>0</v>
      </c>
      <c r="C254" s="39" t="s">
        <v>912</v>
      </c>
      <c r="D254" s="40">
        <v>1</v>
      </c>
      <c r="E254" s="662">
        <v>23</v>
      </c>
      <c r="F254" s="662">
        <v>6</v>
      </c>
      <c r="G254" s="991" t="s">
        <v>933</v>
      </c>
      <c r="H254" s="40" t="s">
        <v>228</v>
      </c>
      <c r="I254" s="630" t="s">
        <v>71</v>
      </c>
      <c r="J254" s="991" t="s">
        <v>266</v>
      </c>
      <c r="K254" s="303">
        <v>0</v>
      </c>
      <c r="L254" s="304">
        <v>0</v>
      </c>
      <c r="M254" s="305">
        <v>0</v>
      </c>
      <c r="N254" s="305">
        <v>0</v>
      </c>
      <c r="O254" s="303">
        <v>0</v>
      </c>
      <c r="P254" s="305">
        <v>0</v>
      </c>
      <c r="Q254" s="303">
        <v>0</v>
      </c>
      <c r="R254" s="16">
        <v>0</v>
      </c>
      <c r="S254" s="237"/>
      <c r="U254" s="237"/>
      <c r="V254" s="237"/>
    </row>
    <row r="255" spans="1:22" s="302" customFormat="1">
      <c r="A255" s="38">
        <v>23</v>
      </c>
      <c r="B255" s="39">
        <v>0</v>
      </c>
      <c r="C255" s="39" t="s">
        <v>912</v>
      </c>
      <c r="D255" s="40">
        <v>1</v>
      </c>
      <c r="E255" s="662">
        <v>23</v>
      </c>
      <c r="F255" s="662">
        <v>6</v>
      </c>
      <c r="G255" s="991" t="s">
        <v>933</v>
      </c>
      <c r="H255" s="40" t="s">
        <v>228</v>
      </c>
      <c r="I255" s="630" t="s">
        <v>72</v>
      </c>
      <c r="J255" s="991" t="s">
        <v>527</v>
      </c>
      <c r="K255" s="303">
        <v>0</v>
      </c>
      <c r="L255" s="304">
        <v>0</v>
      </c>
      <c r="M255" s="305">
        <v>0</v>
      </c>
      <c r="N255" s="305">
        <v>0</v>
      </c>
      <c r="O255" s="303">
        <v>0</v>
      </c>
      <c r="P255" s="305">
        <v>0</v>
      </c>
      <c r="Q255" s="303">
        <v>0</v>
      </c>
      <c r="R255" s="16">
        <v>0</v>
      </c>
      <c r="S255" s="237"/>
      <c r="U255" s="237"/>
      <c r="V255" s="237"/>
    </row>
    <row r="256" spans="1:22" s="302" customFormat="1">
      <c r="A256" s="38">
        <v>23</v>
      </c>
      <c r="B256" s="39">
        <v>0</v>
      </c>
      <c r="C256" s="39" t="s">
        <v>912</v>
      </c>
      <c r="D256" s="40">
        <v>1</v>
      </c>
      <c r="E256" s="662">
        <v>23</v>
      </c>
      <c r="F256" s="662">
        <v>6</v>
      </c>
      <c r="G256" s="991" t="s">
        <v>933</v>
      </c>
      <c r="H256" s="40" t="s">
        <v>228</v>
      </c>
      <c r="I256" s="630" t="s">
        <v>73</v>
      </c>
      <c r="J256" s="991" t="s">
        <v>528</v>
      </c>
      <c r="K256" s="303">
        <v>0</v>
      </c>
      <c r="L256" s="304">
        <v>0</v>
      </c>
      <c r="M256" s="305">
        <v>0</v>
      </c>
      <c r="N256" s="305">
        <v>0</v>
      </c>
      <c r="O256" s="303">
        <v>0</v>
      </c>
      <c r="P256" s="305">
        <v>0</v>
      </c>
      <c r="Q256" s="303">
        <v>0</v>
      </c>
      <c r="R256" s="16">
        <v>0</v>
      </c>
      <c r="S256" s="237"/>
      <c r="U256" s="237"/>
      <c r="V256" s="237"/>
    </row>
    <row r="257" spans="1:22" s="302" customFormat="1">
      <c r="A257" s="38">
        <v>23</v>
      </c>
      <c r="B257" s="39">
        <v>0</v>
      </c>
      <c r="C257" s="39" t="s">
        <v>912</v>
      </c>
      <c r="D257" s="40">
        <v>1</v>
      </c>
      <c r="E257" s="662">
        <v>23</v>
      </c>
      <c r="F257" s="662">
        <v>6</v>
      </c>
      <c r="G257" s="991" t="s">
        <v>933</v>
      </c>
      <c r="H257" s="40" t="s">
        <v>228</v>
      </c>
      <c r="I257" s="630" t="s">
        <v>409</v>
      </c>
      <c r="J257" s="991" t="s">
        <v>803</v>
      </c>
      <c r="K257" s="303">
        <v>0</v>
      </c>
      <c r="L257" s="304">
        <v>0</v>
      </c>
      <c r="M257" s="305">
        <v>0</v>
      </c>
      <c r="N257" s="305">
        <v>0</v>
      </c>
      <c r="O257" s="303">
        <v>0</v>
      </c>
      <c r="P257" s="305">
        <v>0</v>
      </c>
      <c r="Q257" s="303">
        <v>0</v>
      </c>
      <c r="R257" s="16">
        <v>0</v>
      </c>
      <c r="S257" s="237"/>
      <c r="U257" s="237"/>
      <c r="V257" s="237"/>
    </row>
    <row r="258" spans="1:22" s="302" customFormat="1">
      <c r="A258" s="38">
        <v>24</v>
      </c>
      <c r="B258" s="39">
        <v>0</v>
      </c>
      <c r="C258" s="39" t="s">
        <v>912</v>
      </c>
      <c r="D258" s="40">
        <v>1</v>
      </c>
      <c r="E258" s="662">
        <v>24</v>
      </c>
      <c r="F258" s="662">
        <v>6</v>
      </c>
      <c r="G258" s="991" t="s">
        <v>229</v>
      </c>
      <c r="H258" s="40" t="s">
        <v>227</v>
      </c>
      <c r="I258" s="630" t="s">
        <v>211</v>
      </c>
      <c r="J258" s="991" t="s">
        <v>261</v>
      </c>
      <c r="K258" s="303">
        <v>0</v>
      </c>
      <c r="L258" s="304">
        <v>0</v>
      </c>
      <c r="M258" s="305">
        <v>0</v>
      </c>
      <c r="N258" s="305">
        <v>0</v>
      </c>
      <c r="O258" s="303">
        <v>0</v>
      </c>
      <c r="P258" s="305">
        <v>0</v>
      </c>
      <c r="Q258" s="303">
        <v>0</v>
      </c>
      <c r="R258" s="16">
        <v>0</v>
      </c>
      <c r="S258" s="237"/>
      <c r="U258" s="237"/>
      <c r="V258" s="237"/>
    </row>
    <row r="259" spans="1:22" s="302" customFormat="1">
      <c r="A259" s="38">
        <v>24</v>
      </c>
      <c r="B259" s="39">
        <v>0</v>
      </c>
      <c r="C259" s="39" t="s">
        <v>912</v>
      </c>
      <c r="D259" s="40">
        <v>1</v>
      </c>
      <c r="E259" s="662">
        <v>24</v>
      </c>
      <c r="F259" s="662">
        <v>6</v>
      </c>
      <c r="G259" s="991" t="s">
        <v>229</v>
      </c>
      <c r="H259" s="40" t="s">
        <v>227</v>
      </c>
      <c r="I259" s="630" t="s">
        <v>214</v>
      </c>
      <c r="J259" s="991" t="s">
        <v>676</v>
      </c>
      <c r="K259" s="303">
        <v>0</v>
      </c>
      <c r="L259" s="304">
        <v>0</v>
      </c>
      <c r="M259" s="305">
        <v>0</v>
      </c>
      <c r="N259" s="305">
        <v>0</v>
      </c>
      <c r="O259" s="303">
        <v>0</v>
      </c>
      <c r="P259" s="305">
        <v>0</v>
      </c>
      <c r="Q259" s="303">
        <v>0</v>
      </c>
      <c r="R259" s="16">
        <v>0</v>
      </c>
      <c r="S259" s="237"/>
      <c r="U259" s="237"/>
      <c r="V259" s="237"/>
    </row>
    <row r="260" spans="1:22" s="302" customFormat="1">
      <c r="A260" s="38">
        <v>24</v>
      </c>
      <c r="B260" s="39">
        <v>0</v>
      </c>
      <c r="C260" s="39" t="s">
        <v>912</v>
      </c>
      <c r="D260" s="40">
        <v>1</v>
      </c>
      <c r="E260" s="662">
        <v>24</v>
      </c>
      <c r="F260" s="662">
        <v>6</v>
      </c>
      <c r="G260" s="991" t="s">
        <v>229</v>
      </c>
      <c r="H260" s="40" t="s">
        <v>227</v>
      </c>
      <c r="I260" s="630" t="s">
        <v>215</v>
      </c>
      <c r="J260" s="991" t="s">
        <v>216</v>
      </c>
      <c r="K260" s="303">
        <v>0</v>
      </c>
      <c r="L260" s="304">
        <v>0</v>
      </c>
      <c r="M260" s="305">
        <v>0</v>
      </c>
      <c r="N260" s="305">
        <v>0</v>
      </c>
      <c r="O260" s="303">
        <v>0</v>
      </c>
      <c r="P260" s="305">
        <v>0</v>
      </c>
      <c r="Q260" s="303">
        <v>0</v>
      </c>
      <c r="R260" s="16">
        <v>0</v>
      </c>
      <c r="S260" s="237"/>
      <c r="U260" s="237"/>
      <c r="V260" s="237"/>
    </row>
    <row r="261" spans="1:22" s="302" customFormat="1">
      <c r="A261" s="38">
        <v>24</v>
      </c>
      <c r="B261" s="39">
        <v>0</v>
      </c>
      <c r="C261" s="39" t="s">
        <v>912</v>
      </c>
      <c r="D261" s="40">
        <v>1</v>
      </c>
      <c r="E261" s="662">
        <v>24</v>
      </c>
      <c r="F261" s="662">
        <v>6</v>
      </c>
      <c r="G261" s="991" t="s">
        <v>229</v>
      </c>
      <c r="H261" s="40" t="s">
        <v>227</v>
      </c>
      <c r="I261" s="630" t="s">
        <v>217</v>
      </c>
      <c r="J261" s="991" t="s">
        <v>262</v>
      </c>
      <c r="K261" s="303">
        <v>0</v>
      </c>
      <c r="L261" s="304">
        <v>0</v>
      </c>
      <c r="M261" s="305">
        <v>0</v>
      </c>
      <c r="N261" s="305">
        <v>0</v>
      </c>
      <c r="O261" s="303">
        <v>0</v>
      </c>
      <c r="P261" s="305">
        <v>0</v>
      </c>
      <c r="Q261" s="303">
        <v>0</v>
      </c>
      <c r="R261" s="16">
        <v>0</v>
      </c>
      <c r="S261" s="237"/>
      <c r="U261" s="237"/>
      <c r="V261" s="237"/>
    </row>
    <row r="262" spans="1:22" s="302" customFormat="1">
      <c r="A262" s="38">
        <v>24</v>
      </c>
      <c r="B262" s="39">
        <v>0</v>
      </c>
      <c r="C262" s="39" t="s">
        <v>912</v>
      </c>
      <c r="D262" s="40">
        <v>1</v>
      </c>
      <c r="E262" s="662">
        <v>24</v>
      </c>
      <c r="F262" s="662">
        <v>6</v>
      </c>
      <c r="G262" s="991" t="s">
        <v>229</v>
      </c>
      <c r="H262" s="40" t="s">
        <v>227</v>
      </c>
      <c r="I262" s="630" t="s">
        <v>218</v>
      </c>
      <c r="J262" s="991" t="s">
        <v>677</v>
      </c>
      <c r="K262" s="303">
        <v>0</v>
      </c>
      <c r="L262" s="304">
        <v>0</v>
      </c>
      <c r="M262" s="305">
        <v>0</v>
      </c>
      <c r="N262" s="305">
        <v>0</v>
      </c>
      <c r="O262" s="303">
        <v>0</v>
      </c>
      <c r="P262" s="305">
        <v>0</v>
      </c>
      <c r="Q262" s="303">
        <v>0</v>
      </c>
      <c r="R262" s="16">
        <v>0</v>
      </c>
      <c r="S262" s="237"/>
      <c r="U262" s="237"/>
      <c r="V262" s="237"/>
    </row>
    <row r="263" spans="1:22" s="302" customFormat="1">
      <c r="A263" s="38">
        <v>24</v>
      </c>
      <c r="B263" s="39">
        <v>0</v>
      </c>
      <c r="C263" s="39" t="s">
        <v>912</v>
      </c>
      <c r="D263" s="40">
        <v>1</v>
      </c>
      <c r="E263" s="662">
        <v>24</v>
      </c>
      <c r="F263" s="662">
        <v>6</v>
      </c>
      <c r="G263" s="991" t="s">
        <v>229</v>
      </c>
      <c r="H263" s="40" t="s">
        <v>227</v>
      </c>
      <c r="I263" s="630" t="s">
        <v>219</v>
      </c>
      <c r="J263" s="991" t="s">
        <v>263</v>
      </c>
      <c r="K263" s="303">
        <v>0</v>
      </c>
      <c r="L263" s="304">
        <v>0</v>
      </c>
      <c r="M263" s="305">
        <v>0</v>
      </c>
      <c r="N263" s="305">
        <v>0</v>
      </c>
      <c r="O263" s="303">
        <v>0</v>
      </c>
      <c r="P263" s="305">
        <v>0</v>
      </c>
      <c r="Q263" s="303">
        <v>0</v>
      </c>
      <c r="R263" s="16">
        <v>0</v>
      </c>
      <c r="S263" s="237"/>
      <c r="U263" s="237"/>
      <c r="V263" s="237"/>
    </row>
    <row r="264" spans="1:22" s="302" customFormat="1">
      <c r="A264" s="38">
        <v>24</v>
      </c>
      <c r="B264" s="39">
        <v>0</v>
      </c>
      <c r="C264" s="39" t="s">
        <v>912</v>
      </c>
      <c r="D264" s="40">
        <v>1</v>
      </c>
      <c r="E264" s="662">
        <v>24</v>
      </c>
      <c r="F264" s="662">
        <v>6</v>
      </c>
      <c r="G264" s="991" t="s">
        <v>229</v>
      </c>
      <c r="H264" s="40" t="s">
        <v>227</v>
      </c>
      <c r="I264" s="630" t="s">
        <v>220</v>
      </c>
      <c r="J264" s="991" t="s">
        <v>675</v>
      </c>
      <c r="K264" s="303">
        <v>0</v>
      </c>
      <c r="L264" s="304">
        <v>0</v>
      </c>
      <c r="M264" s="305">
        <v>0</v>
      </c>
      <c r="N264" s="305">
        <v>0</v>
      </c>
      <c r="O264" s="303">
        <v>0</v>
      </c>
      <c r="P264" s="305">
        <v>0</v>
      </c>
      <c r="Q264" s="303">
        <v>0</v>
      </c>
      <c r="R264" s="16">
        <v>0</v>
      </c>
      <c r="S264" s="237"/>
      <c r="U264" s="237"/>
      <c r="V264" s="237"/>
    </row>
    <row r="265" spans="1:22" s="302" customFormat="1">
      <c r="A265" s="38">
        <v>24</v>
      </c>
      <c r="B265" s="39">
        <v>0</v>
      </c>
      <c r="C265" s="39" t="s">
        <v>912</v>
      </c>
      <c r="D265" s="40">
        <v>1</v>
      </c>
      <c r="E265" s="662">
        <v>24</v>
      </c>
      <c r="F265" s="662">
        <v>6</v>
      </c>
      <c r="G265" s="991" t="s">
        <v>229</v>
      </c>
      <c r="H265" s="40" t="s">
        <v>227</v>
      </c>
      <c r="I265" s="630" t="s">
        <v>221</v>
      </c>
      <c r="J265" s="991" t="s">
        <v>264</v>
      </c>
      <c r="K265" s="303">
        <v>0</v>
      </c>
      <c r="L265" s="304">
        <v>0</v>
      </c>
      <c r="M265" s="305">
        <v>0</v>
      </c>
      <c r="N265" s="305">
        <v>0</v>
      </c>
      <c r="O265" s="303">
        <v>0</v>
      </c>
      <c r="P265" s="305">
        <v>0</v>
      </c>
      <c r="Q265" s="303">
        <v>0</v>
      </c>
      <c r="R265" s="16">
        <v>0</v>
      </c>
      <c r="S265" s="237"/>
      <c r="U265" s="237"/>
      <c r="V265" s="237"/>
    </row>
    <row r="266" spans="1:22" s="302" customFormat="1">
      <c r="A266" s="38">
        <v>24</v>
      </c>
      <c r="B266" s="39">
        <v>0</v>
      </c>
      <c r="C266" s="39" t="s">
        <v>912</v>
      </c>
      <c r="D266" s="40">
        <v>1</v>
      </c>
      <c r="E266" s="662">
        <v>24</v>
      </c>
      <c r="F266" s="662">
        <v>6</v>
      </c>
      <c r="G266" s="991" t="s">
        <v>229</v>
      </c>
      <c r="H266" s="40" t="s">
        <v>227</v>
      </c>
      <c r="I266" s="630" t="s">
        <v>222</v>
      </c>
      <c r="J266" s="991" t="s">
        <v>206</v>
      </c>
      <c r="K266" s="303">
        <v>0</v>
      </c>
      <c r="L266" s="304">
        <v>0</v>
      </c>
      <c r="M266" s="305">
        <v>0</v>
      </c>
      <c r="N266" s="305">
        <v>0</v>
      </c>
      <c r="O266" s="303">
        <v>0</v>
      </c>
      <c r="P266" s="305">
        <v>0</v>
      </c>
      <c r="Q266" s="303">
        <v>0</v>
      </c>
      <c r="R266" s="16">
        <v>0</v>
      </c>
      <c r="S266" s="237"/>
      <c r="U266" s="237"/>
      <c r="V266" s="237"/>
    </row>
    <row r="267" spans="1:22" s="302" customFormat="1">
      <c r="A267" s="38">
        <v>24</v>
      </c>
      <c r="B267" s="39">
        <v>0</v>
      </c>
      <c r="C267" s="39" t="s">
        <v>912</v>
      </c>
      <c r="D267" s="40">
        <v>1</v>
      </c>
      <c r="E267" s="662">
        <v>24</v>
      </c>
      <c r="F267" s="662">
        <v>6</v>
      </c>
      <c r="G267" s="991" t="s">
        <v>229</v>
      </c>
      <c r="H267" s="40" t="s">
        <v>227</v>
      </c>
      <c r="I267" s="630" t="s">
        <v>223</v>
      </c>
      <c r="J267" s="991" t="s">
        <v>181</v>
      </c>
      <c r="K267" s="303">
        <v>0</v>
      </c>
      <c r="L267" s="304">
        <v>0</v>
      </c>
      <c r="M267" s="305">
        <v>0</v>
      </c>
      <c r="N267" s="305">
        <v>0</v>
      </c>
      <c r="O267" s="303">
        <v>0</v>
      </c>
      <c r="P267" s="305">
        <v>0</v>
      </c>
      <c r="Q267" s="303">
        <v>0</v>
      </c>
      <c r="R267" s="16">
        <v>0</v>
      </c>
      <c r="S267" s="237"/>
      <c r="U267" s="237"/>
      <c r="V267" s="237"/>
    </row>
    <row r="268" spans="1:22" s="302" customFormat="1">
      <c r="A268" s="38">
        <v>24</v>
      </c>
      <c r="B268" s="39">
        <v>0</v>
      </c>
      <c r="C268" s="39" t="s">
        <v>912</v>
      </c>
      <c r="D268" s="40">
        <v>1</v>
      </c>
      <c r="E268" s="662">
        <v>24</v>
      </c>
      <c r="F268" s="662">
        <v>6</v>
      </c>
      <c r="G268" s="991" t="s">
        <v>229</v>
      </c>
      <c r="H268" s="40" t="s">
        <v>227</v>
      </c>
      <c r="I268" s="630" t="s">
        <v>150</v>
      </c>
      <c r="J268" s="991" t="s">
        <v>204</v>
      </c>
      <c r="K268" s="303">
        <v>0</v>
      </c>
      <c r="L268" s="304">
        <v>0</v>
      </c>
      <c r="M268" s="305">
        <v>0</v>
      </c>
      <c r="N268" s="305">
        <v>0</v>
      </c>
      <c r="O268" s="303">
        <v>0</v>
      </c>
      <c r="P268" s="305">
        <v>0</v>
      </c>
      <c r="Q268" s="303">
        <v>0</v>
      </c>
      <c r="R268" s="16">
        <v>0</v>
      </c>
      <c r="S268" s="237"/>
      <c r="U268" s="237"/>
      <c r="V268" s="237"/>
    </row>
    <row r="269" spans="1:22" s="302" customFormat="1">
      <c r="A269" s="38">
        <v>24</v>
      </c>
      <c r="B269" s="39">
        <v>0</v>
      </c>
      <c r="C269" s="39" t="s">
        <v>912</v>
      </c>
      <c r="D269" s="40">
        <v>1</v>
      </c>
      <c r="E269" s="662">
        <v>24</v>
      </c>
      <c r="F269" s="662">
        <v>6</v>
      </c>
      <c r="G269" s="991" t="s">
        <v>229</v>
      </c>
      <c r="H269" s="40" t="s">
        <v>227</v>
      </c>
      <c r="I269" s="630" t="s">
        <v>151</v>
      </c>
      <c r="J269" s="991" t="s">
        <v>205</v>
      </c>
      <c r="K269" s="303">
        <v>0</v>
      </c>
      <c r="L269" s="304">
        <v>0</v>
      </c>
      <c r="M269" s="305">
        <v>0</v>
      </c>
      <c r="N269" s="305">
        <v>0</v>
      </c>
      <c r="O269" s="303">
        <v>0</v>
      </c>
      <c r="P269" s="305">
        <v>0</v>
      </c>
      <c r="Q269" s="303">
        <v>0</v>
      </c>
      <c r="R269" s="16">
        <v>0</v>
      </c>
      <c r="S269" s="237"/>
      <c r="U269" s="237"/>
      <c r="V269" s="237"/>
    </row>
    <row r="270" spans="1:22" s="302" customFormat="1">
      <c r="A270" s="38">
        <v>24</v>
      </c>
      <c r="B270" s="39">
        <v>0</v>
      </c>
      <c r="C270" s="39" t="s">
        <v>912</v>
      </c>
      <c r="D270" s="40">
        <v>1</v>
      </c>
      <c r="E270" s="662">
        <v>24</v>
      </c>
      <c r="F270" s="662">
        <v>6</v>
      </c>
      <c r="G270" s="991" t="s">
        <v>229</v>
      </c>
      <c r="H270" s="40" t="s">
        <v>227</v>
      </c>
      <c r="I270" s="630" t="s">
        <v>152</v>
      </c>
      <c r="J270" s="991" t="s">
        <v>182</v>
      </c>
      <c r="K270" s="303">
        <v>0</v>
      </c>
      <c r="L270" s="304">
        <v>0</v>
      </c>
      <c r="M270" s="305">
        <v>0</v>
      </c>
      <c r="N270" s="305">
        <v>0</v>
      </c>
      <c r="O270" s="303">
        <v>0</v>
      </c>
      <c r="P270" s="305">
        <v>0</v>
      </c>
      <c r="Q270" s="303">
        <v>0</v>
      </c>
      <c r="R270" s="16">
        <v>0</v>
      </c>
      <c r="S270" s="237"/>
      <c r="U270" s="237"/>
      <c r="V270" s="237"/>
    </row>
    <row r="271" spans="1:22" s="302" customFormat="1">
      <c r="A271" s="38">
        <v>24</v>
      </c>
      <c r="B271" s="39">
        <v>0</v>
      </c>
      <c r="C271" s="39" t="s">
        <v>912</v>
      </c>
      <c r="D271" s="40">
        <v>1</v>
      </c>
      <c r="E271" s="662">
        <v>24</v>
      </c>
      <c r="F271" s="662">
        <v>6</v>
      </c>
      <c r="G271" s="991" t="s">
        <v>229</v>
      </c>
      <c r="H271" s="40" t="s">
        <v>227</v>
      </c>
      <c r="I271" s="630" t="s">
        <v>70</v>
      </c>
      <c r="J271" s="991" t="s">
        <v>265</v>
      </c>
      <c r="K271" s="303">
        <v>0</v>
      </c>
      <c r="L271" s="304">
        <v>0</v>
      </c>
      <c r="M271" s="305">
        <v>0</v>
      </c>
      <c r="N271" s="305">
        <v>0</v>
      </c>
      <c r="O271" s="303">
        <v>0</v>
      </c>
      <c r="P271" s="305">
        <v>0</v>
      </c>
      <c r="Q271" s="303">
        <v>0</v>
      </c>
      <c r="R271" s="16">
        <v>0</v>
      </c>
      <c r="S271" s="237"/>
      <c r="U271" s="237"/>
      <c r="V271" s="237"/>
    </row>
    <row r="272" spans="1:22" s="302" customFormat="1">
      <c r="A272" s="38">
        <v>24</v>
      </c>
      <c r="B272" s="39">
        <v>0</v>
      </c>
      <c r="C272" s="39" t="s">
        <v>912</v>
      </c>
      <c r="D272" s="40">
        <v>1</v>
      </c>
      <c r="E272" s="662">
        <v>24</v>
      </c>
      <c r="F272" s="662">
        <v>6</v>
      </c>
      <c r="G272" s="991" t="s">
        <v>229</v>
      </c>
      <c r="H272" s="40" t="s">
        <v>227</v>
      </c>
      <c r="I272" s="630" t="s">
        <v>71</v>
      </c>
      <c r="J272" s="991" t="s">
        <v>266</v>
      </c>
      <c r="K272" s="303">
        <v>0</v>
      </c>
      <c r="L272" s="304">
        <v>0</v>
      </c>
      <c r="M272" s="305">
        <v>0</v>
      </c>
      <c r="N272" s="305">
        <v>0</v>
      </c>
      <c r="O272" s="303">
        <v>0</v>
      </c>
      <c r="P272" s="305">
        <v>0</v>
      </c>
      <c r="Q272" s="303">
        <v>0</v>
      </c>
      <c r="R272" s="16">
        <v>0</v>
      </c>
      <c r="S272" s="237"/>
      <c r="U272" s="237"/>
      <c r="V272" s="237"/>
    </row>
    <row r="273" spans="1:22" s="302" customFormat="1">
      <c r="A273" s="38">
        <v>24</v>
      </c>
      <c r="B273" s="39">
        <v>0</v>
      </c>
      <c r="C273" s="39" t="s">
        <v>912</v>
      </c>
      <c r="D273" s="40">
        <v>1</v>
      </c>
      <c r="E273" s="662">
        <v>24</v>
      </c>
      <c r="F273" s="662">
        <v>6</v>
      </c>
      <c r="G273" s="991" t="s">
        <v>229</v>
      </c>
      <c r="H273" s="40" t="s">
        <v>227</v>
      </c>
      <c r="I273" s="630" t="s">
        <v>72</v>
      </c>
      <c r="J273" s="991" t="s">
        <v>527</v>
      </c>
      <c r="K273" s="303">
        <v>0</v>
      </c>
      <c r="L273" s="304">
        <v>0</v>
      </c>
      <c r="M273" s="305">
        <v>0</v>
      </c>
      <c r="N273" s="305">
        <v>0</v>
      </c>
      <c r="O273" s="303">
        <v>0</v>
      </c>
      <c r="P273" s="305">
        <v>0</v>
      </c>
      <c r="Q273" s="303">
        <v>0</v>
      </c>
      <c r="R273" s="16">
        <v>0</v>
      </c>
      <c r="S273" s="237"/>
      <c r="U273" s="237"/>
      <c r="V273" s="237"/>
    </row>
    <row r="274" spans="1:22" s="302" customFormat="1">
      <c r="A274" s="38">
        <v>24</v>
      </c>
      <c r="B274" s="39">
        <v>0</v>
      </c>
      <c r="C274" s="39" t="s">
        <v>912</v>
      </c>
      <c r="D274" s="40">
        <v>1</v>
      </c>
      <c r="E274" s="662">
        <v>24</v>
      </c>
      <c r="F274" s="662">
        <v>6</v>
      </c>
      <c r="G274" s="991" t="s">
        <v>229</v>
      </c>
      <c r="H274" s="40" t="s">
        <v>227</v>
      </c>
      <c r="I274" s="630" t="s">
        <v>73</v>
      </c>
      <c r="J274" s="991" t="s">
        <v>528</v>
      </c>
      <c r="K274" s="303">
        <v>0</v>
      </c>
      <c r="L274" s="304">
        <v>0</v>
      </c>
      <c r="M274" s="305">
        <v>0</v>
      </c>
      <c r="N274" s="305">
        <v>0</v>
      </c>
      <c r="O274" s="303">
        <v>0</v>
      </c>
      <c r="P274" s="305">
        <v>0</v>
      </c>
      <c r="Q274" s="303">
        <v>0</v>
      </c>
      <c r="R274" s="16">
        <v>0</v>
      </c>
      <c r="S274" s="237"/>
      <c r="U274" s="237"/>
      <c r="V274" s="237"/>
    </row>
    <row r="275" spans="1:22" s="302" customFormat="1">
      <c r="A275" s="38">
        <v>24</v>
      </c>
      <c r="B275" s="39">
        <v>0</v>
      </c>
      <c r="C275" s="39" t="s">
        <v>912</v>
      </c>
      <c r="D275" s="40">
        <v>1</v>
      </c>
      <c r="E275" s="662">
        <v>24</v>
      </c>
      <c r="F275" s="662">
        <v>6</v>
      </c>
      <c r="G275" s="991" t="s">
        <v>229</v>
      </c>
      <c r="H275" s="40" t="s">
        <v>227</v>
      </c>
      <c r="I275" s="630" t="s">
        <v>409</v>
      </c>
      <c r="J275" s="991" t="s">
        <v>803</v>
      </c>
      <c r="K275" s="303">
        <v>0</v>
      </c>
      <c r="L275" s="304">
        <v>0</v>
      </c>
      <c r="M275" s="305">
        <v>0</v>
      </c>
      <c r="N275" s="305">
        <v>0</v>
      </c>
      <c r="O275" s="303">
        <v>0</v>
      </c>
      <c r="P275" s="305">
        <v>0</v>
      </c>
      <c r="Q275" s="303">
        <v>0</v>
      </c>
      <c r="R275" s="16">
        <v>0</v>
      </c>
      <c r="S275" s="237"/>
      <c r="U275" s="237"/>
      <c r="V275" s="237"/>
    </row>
    <row r="276" spans="1:22" s="302" customFormat="1">
      <c r="A276" s="38">
        <v>25</v>
      </c>
      <c r="B276" s="39">
        <v>0</v>
      </c>
      <c r="C276" s="39" t="s">
        <v>912</v>
      </c>
      <c r="D276" s="40">
        <v>1</v>
      </c>
      <c r="E276" s="662">
        <v>25</v>
      </c>
      <c r="F276" s="662">
        <v>6</v>
      </c>
      <c r="G276" s="991" t="s">
        <v>229</v>
      </c>
      <c r="H276" s="40" t="s">
        <v>228</v>
      </c>
      <c r="I276" s="630" t="s">
        <v>211</v>
      </c>
      <c r="J276" s="991" t="s">
        <v>261</v>
      </c>
      <c r="K276" s="303">
        <v>0</v>
      </c>
      <c r="L276" s="304">
        <v>0</v>
      </c>
      <c r="M276" s="305">
        <v>0</v>
      </c>
      <c r="N276" s="305">
        <v>0</v>
      </c>
      <c r="O276" s="303">
        <v>0</v>
      </c>
      <c r="P276" s="305">
        <v>0</v>
      </c>
      <c r="Q276" s="303">
        <v>0</v>
      </c>
      <c r="R276" s="16">
        <v>0</v>
      </c>
      <c r="S276" s="237"/>
      <c r="U276" s="237"/>
      <c r="V276" s="237"/>
    </row>
    <row r="277" spans="1:22" s="302" customFormat="1">
      <c r="A277" s="38">
        <v>25</v>
      </c>
      <c r="B277" s="39">
        <v>0</v>
      </c>
      <c r="C277" s="39" t="s">
        <v>912</v>
      </c>
      <c r="D277" s="40">
        <v>1</v>
      </c>
      <c r="E277" s="662">
        <v>25</v>
      </c>
      <c r="F277" s="662">
        <v>6</v>
      </c>
      <c r="G277" s="991" t="s">
        <v>229</v>
      </c>
      <c r="H277" s="40" t="s">
        <v>228</v>
      </c>
      <c r="I277" s="630" t="s">
        <v>214</v>
      </c>
      <c r="J277" s="991" t="s">
        <v>676</v>
      </c>
      <c r="K277" s="303">
        <v>0</v>
      </c>
      <c r="L277" s="304">
        <v>0</v>
      </c>
      <c r="M277" s="305">
        <v>0</v>
      </c>
      <c r="N277" s="305">
        <v>0</v>
      </c>
      <c r="O277" s="303">
        <v>0</v>
      </c>
      <c r="P277" s="305">
        <v>0</v>
      </c>
      <c r="Q277" s="303">
        <v>0</v>
      </c>
      <c r="R277" s="16">
        <v>0</v>
      </c>
      <c r="S277" s="237"/>
      <c r="U277" s="237"/>
      <c r="V277" s="237"/>
    </row>
    <row r="278" spans="1:22" s="302" customFormat="1">
      <c r="A278" s="38">
        <v>25</v>
      </c>
      <c r="B278" s="39">
        <v>0</v>
      </c>
      <c r="C278" s="39" t="s">
        <v>912</v>
      </c>
      <c r="D278" s="40">
        <v>1</v>
      </c>
      <c r="E278" s="662">
        <v>25</v>
      </c>
      <c r="F278" s="662">
        <v>6</v>
      </c>
      <c r="G278" s="991" t="s">
        <v>229</v>
      </c>
      <c r="H278" s="40" t="s">
        <v>228</v>
      </c>
      <c r="I278" s="630" t="s">
        <v>215</v>
      </c>
      <c r="J278" s="991" t="s">
        <v>216</v>
      </c>
      <c r="K278" s="303">
        <v>0</v>
      </c>
      <c r="L278" s="304">
        <v>0</v>
      </c>
      <c r="M278" s="305">
        <v>0</v>
      </c>
      <c r="N278" s="305">
        <v>0</v>
      </c>
      <c r="O278" s="303">
        <v>0</v>
      </c>
      <c r="P278" s="305">
        <v>0</v>
      </c>
      <c r="Q278" s="303">
        <v>0</v>
      </c>
      <c r="R278" s="16">
        <v>0</v>
      </c>
      <c r="S278" s="237"/>
      <c r="U278" s="237"/>
      <c r="V278" s="237"/>
    </row>
    <row r="279" spans="1:22" s="302" customFormat="1">
      <c r="A279" s="38">
        <v>25</v>
      </c>
      <c r="B279" s="39">
        <v>0</v>
      </c>
      <c r="C279" s="39" t="s">
        <v>912</v>
      </c>
      <c r="D279" s="40">
        <v>1</v>
      </c>
      <c r="E279" s="662">
        <v>25</v>
      </c>
      <c r="F279" s="662">
        <v>6</v>
      </c>
      <c r="G279" s="991" t="s">
        <v>229</v>
      </c>
      <c r="H279" s="40" t="s">
        <v>228</v>
      </c>
      <c r="I279" s="630" t="s">
        <v>217</v>
      </c>
      <c r="J279" s="991" t="s">
        <v>262</v>
      </c>
      <c r="K279" s="303">
        <v>0</v>
      </c>
      <c r="L279" s="304">
        <v>0</v>
      </c>
      <c r="M279" s="305">
        <v>0</v>
      </c>
      <c r="N279" s="305">
        <v>0</v>
      </c>
      <c r="O279" s="303">
        <v>0</v>
      </c>
      <c r="P279" s="305">
        <v>0</v>
      </c>
      <c r="Q279" s="303">
        <v>0</v>
      </c>
      <c r="R279" s="16">
        <v>0</v>
      </c>
      <c r="S279" s="237"/>
      <c r="U279" s="237"/>
      <c r="V279" s="237"/>
    </row>
    <row r="280" spans="1:22" s="302" customFormat="1">
      <c r="A280" s="38">
        <v>25</v>
      </c>
      <c r="B280" s="39">
        <v>0</v>
      </c>
      <c r="C280" s="39" t="s">
        <v>912</v>
      </c>
      <c r="D280" s="40">
        <v>1</v>
      </c>
      <c r="E280" s="662">
        <v>25</v>
      </c>
      <c r="F280" s="662">
        <v>6</v>
      </c>
      <c r="G280" s="991" t="s">
        <v>229</v>
      </c>
      <c r="H280" s="40" t="s">
        <v>228</v>
      </c>
      <c r="I280" s="630" t="s">
        <v>218</v>
      </c>
      <c r="J280" s="991" t="s">
        <v>677</v>
      </c>
      <c r="K280" s="303">
        <v>0</v>
      </c>
      <c r="L280" s="304">
        <v>0</v>
      </c>
      <c r="M280" s="305">
        <v>0</v>
      </c>
      <c r="N280" s="305">
        <v>0</v>
      </c>
      <c r="O280" s="303">
        <v>0</v>
      </c>
      <c r="P280" s="305">
        <v>0</v>
      </c>
      <c r="Q280" s="303">
        <v>0</v>
      </c>
      <c r="R280" s="16">
        <v>0</v>
      </c>
      <c r="S280" s="237"/>
      <c r="U280" s="237"/>
      <c r="V280" s="237"/>
    </row>
    <row r="281" spans="1:22" s="302" customFormat="1">
      <c r="A281" s="38">
        <v>25</v>
      </c>
      <c r="B281" s="39">
        <v>0</v>
      </c>
      <c r="C281" s="39" t="s">
        <v>912</v>
      </c>
      <c r="D281" s="40">
        <v>1</v>
      </c>
      <c r="E281" s="662">
        <v>25</v>
      </c>
      <c r="F281" s="662">
        <v>6</v>
      </c>
      <c r="G281" s="991" t="s">
        <v>229</v>
      </c>
      <c r="H281" s="40" t="s">
        <v>228</v>
      </c>
      <c r="I281" s="630" t="s">
        <v>219</v>
      </c>
      <c r="J281" s="991" t="s">
        <v>263</v>
      </c>
      <c r="K281" s="303">
        <v>0</v>
      </c>
      <c r="L281" s="304">
        <v>0</v>
      </c>
      <c r="M281" s="305">
        <v>0</v>
      </c>
      <c r="N281" s="305">
        <v>0</v>
      </c>
      <c r="O281" s="303">
        <v>0</v>
      </c>
      <c r="P281" s="305">
        <v>0</v>
      </c>
      <c r="Q281" s="303">
        <v>0</v>
      </c>
      <c r="R281" s="16">
        <v>0</v>
      </c>
      <c r="S281" s="237"/>
      <c r="U281" s="237"/>
      <c r="V281" s="237"/>
    </row>
    <row r="282" spans="1:22" s="302" customFormat="1">
      <c r="A282" s="38">
        <v>25</v>
      </c>
      <c r="B282" s="39">
        <v>0</v>
      </c>
      <c r="C282" s="39" t="s">
        <v>912</v>
      </c>
      <c r="D282" s="40">
        <v>1</v>
      </c>
      <c r="E282" s="662">
        <v>25</v>
      </c>
      <c r="F282" s="662">
        <v>6</v>
      </c>
      <c r="G282" s="991" t="s">
        <v>229</v>
      </c>
      <c r="H282" s="40" t="s">
        <v>228</v>
      </c>
      <c r="I282" s="630" t="s">
        <v>220</v>
      </c>
      <c r="J282" s="991" t="s">
        <v>675</v>
      </c>
      <c r="K282" s="303">
        <v>0</v>
      </c>
      <c r="L282" s="304">
        <v>0</v>
      </c>
      <c r="M282" s="305">
        <v>0</v>
      </c>
      <c r="N282" s="305">
        <v>0</v>
      </c>
      <c r="O282" s="303">
        <v>0</v>
      </c>
      <c r="P282" s="305">
        <v>0</v>
      </c>
      <c r="Q282" s="303">
        <v>0</v>
      </c>
      <c r="R282" s="16">
        <v>0</v>
      </c>
      <c r="S282" s="237"/>
      <c r="U282" s="237"/>
      <c r="V282" s="237"/>
    </row>
    <row r="283" spans="1:22" s="302" customFormat="1">
      <c r="A283" s="38">
        <v>25</v>
      </c>
      <c r="B283" s="39">
        <v>0</v>
      </c>
      <c r="C283" s="39" t="s">
        <v>912</v>
      </c>
      <c r="D283" s="40">
        <v>1</v>
      </c>
      <c r="E283" s="662">
        <v>25</v>
      </c>
      <c r="F283" s="662">
        <v>6</v>
      </c>
      <c r="G283" s="991" t="s">
        <v>229</v>
      </c>
      <c r="H283" s="40" t="s">
        <v>228</v>
      </c>
      <c r="I283" s="630" t="s">
        <v>221</v>
      </c>
      <c r="J283" s="991" t="s">
        <v>264</v>
      </c>
      <c r="K283" s="303">
        <v>0</v>
      </c>
      <c r="L283" s="304">
        <v>0</v>
      </c>
      <c r="M283" s="305">
        <v>0</v>
      </c>
      <c r="N283" s="305">
        <v>0</v>
      </c>
      <c r="O283" s="303">
        <v>0</v>
      </c>
      <c r="P283" s="305">
        <v>0</v>
      </c>
      <c r="Q283" s="303">
        <v>0</v>
      </c>
      <c r="R283" s="16">
        <v>0</v>
      </c>
      <c r="S283" s="237"/>
      <c r="U283" s="237"/>
      <c r="V283" s="237"/>
    </row>
    <row r="284" spans="1:22" s="302" customFormat="1">
      <c r="A284" s="38">
        <v>25</v>
      </c>
      <c r="B284" s="39">
        <v>0</v>
      </c>
      <c r="C284" s="39" t="s">
        <v>912</v>
      </c>
      <c r="D284" s="40">
        <v>1</v>
      </c>
      <c r="E284" s="662">
        <v>25</v>
      </c>
      <c r="F284" s="662">
        <v>6</v>
      </c>
      <c r="G284" s="991" t="s">
        <v>229</v>
      </c>
      <c r="H284" s="40" t="s">
        <v>228</v>
      </c>
      <c r="I284" s="630" t="s">
        <v>222</v>
      </c>
      <c r="J284" s="991" t="s">
        <v>206</v>
      </c>
      <c r="K284" s="303">
        <v>0</v>
      </c>
      <c r="L284" s="304">
        <v>0</v>
      </c>
      <c r="M284" s="305">
        <v>0</v>
      </c>
      <c r="N284" s="305">
        <v>0</v>
      </c>
      <c r="O284" s="303">
        <v>0</v>
      </c>
      <c r="P284" s="305">
        <v>0</v>
      </c>
      <c r="Q284" s="303">
        <v>0</v>
      </c>
      <c r="R284" s="16">
        <v>0</v>
      </c>
      <c r="S284" s="237"/>
      <c r="U284" s="237"/>
      <c r="V284" s="237"/>
    </row>
    <row r="285" spans="1:22" s="302" customFormat="1">
      <c r="A285" s="38">
        <v>25</v>
      </c>
      <c r="B285" s="39">
        <v>0</v>
      </c>
      <c r="C285" s="39" t="s">
        <v>912</v>
      </c>
      <c r="D285" s="40">
        <v>1</v>
      </c>
      <c r="E285" s="662">
        <v>25</v>
      </c>
      <c r="F285" s="662">
        <v>6</v>
      </c>
      <c r="G285" s="991" t="s">
        <v>229</v>
      </c>
      <c r="H285" s="40" t="s">
        <v>228</v>
      </c>
      <c r="I285" s="630" t="s">
        <v>223</v>
      </c>
      <c r="J285" s="991" t="s">
        <v>181</v>
      </c>
      <c r="K285" s="303">
        <v>0</v>
      </c>
      <c r="L285" s="304">
        <v>0</v>
      </c>
      <c r="M285" s="305">
        <v>0</v>
      </c>
      <c r="N285" s="305">
        <v>0</v>
      </c>
      <c r="O285" s="303">
        <v>0</v>
      </c>
      <c r="P285" s="305">
        <v>0</v>
      </c>
      <c r="Q285" s="303">
        <v>0</v>
      </c>
      <c r="R285" s="16">
        <v>0</v>
      </c>
      <c r="S285" s="237"/>
      <c r="U285" s="237"/>
      <c r="V285" s="237"/>
    </row>
    <row r="286" spans="1:22" s="302" customFormat="1">
      <c r="A286" s="38">
        <v>25</v>
      </c>
      <c r="B286" s="39">
        <v>0</v>
      </c>
      <c r="C286" s="39" t="s">
        <v>912</v>
      </c>
      <c r="D286" s="40">
        <v>1</v>
      </c>
      <c r="E286" s="662">
        <v>25</v>
      </c>
      <c r="F286" s="662">
        <v>6</v>
      </c>
      <c r="G286" s="991" t="s">
        <v>229</v>
      </c>
      <c r="H286" s="40" t="s">
        <v>228</v>
      </c>
      <c r="I286" s="630" t="s">
        <v>150</v>
      </c>
      <c r="J286" s="991" t="s">
        <v>204</v>
      </c>
      <c r="K286" s="303">
        <v>0</v>
      </c>
      <c r="L286" s="304">
        <v>0</v>
      </c>
      <c r="M286" s="305">
        <v>0</v>
      </c>
      <c r="N286" s="305">
        <v>0</v>
      </c>
      <c r="O286" s="303">
        <v>0</v>
      </c>
      <c r="P286" s="305">
        <v>0</v>
      </c>
      <c r="Q286" s="303">
        <v>0</v>
      </c>
      <c r="R286" s="16">
        <v>0</v>
      </c>
      <c r="S286" s="237"/>
      <c r="U286" s="237"/>
      <c r="V286" s="237"/>
    </row>
    <row r="287" spans="1:22" s="302" customFormat="1">
      <c r="A287" s="38">
        <v>25</v>
      </c>
      <c r="B287" s="39">
        <v>0</v>
      </c>
      <c r="C287" s="39" t="s">
        <v>912</v>
      </c>
      <c r="D287" s="40">
        <v>1</v>
      </c>
      <c r="E287" s="662">
        <v>25</v>
      </c>
      <c r="F287" s="662">
        <v>6</v>
      </c>
      <c r="G287" s="991" t="s">
        <v>229</v>
      </c>
      <c r="H287" s="40" t="s">
        <v>228</v>
      </c>
      <c r="I287" s="630" t="s">
        <v>151</v>
      </c>
      <c r="J287" s="991" t="s">
        <v>205</v>
      </c>
      <c r="K287" s="303">
        <v>0</v>
      </c>
      <c r="L287" s="304">
        <v>0</v>
      </c>
      <c r="M287" s="305">
        <v>0</v>
      </c>
      <c r="N287" s="305">
        <v>0</v>
      </c>
      <c r="O287" s="303">
        <v>0</v>
      </c>
      <c r="P287" s="305">
        <v>0</v>
      </c>
      <c r="Q287" s="303">
        <v>0</v>
      </c>
      <c r="R287" s="16">
        <v>0</v>
      </c>
      <c r="S287" s="237"/>
      <c r="U287" s="237"/>
      <c r="V287" s="237"/>
    </row>
    <row r="288" spans="1:22" s="302" customFormat="1">
      <c r="A288" s="38">
        <v>25</v>
      </c>
      <c r="B288" s="39">
        <v>0</v>
      </c>
      <c r="C288" s="39" t="s">
        <v>912</v>
      </c>
      <c r="D288" s="40">
        <v>1</v>
      </c>
      <c r="E288" s="662">
        <v>25</v>
      </c>
      <c r="F288" s="662">
        <v>6</v>
      </c>
      <c r="G288" s="991" t="s">
        <v>229</v>
      </c>
      <c r="H288" s="40" t="s">
        <v>228</v>
      </c>
      <c r="I288" s="630" t="s">
        <v>152</v>
      </c>
      <c r="J288" s="991" t="s">
        <v>182</v>
      </c>
      <c r="K288" s="303">
        <v>0</v>
      </c>
      <c r="L288" s="304">
        <v>0</v>
      </c>
      <c r="M288" s="305">
        <v>0</v>
      </c>
      <c r="N288" s="305">
        <v>0</v>
      </c>
      <c r="O288" s="303">
        <v>0</v>
      </c>
      <c r="P288" s="305">
        <v>0</v>
      </c>
      <c r="Q288" s="303">
        <v>0</v>
      </c>
      <c r="R288" s="16">
        <v>0</v>
      </c>
      <c r="S288" s="237"/>
      <c r="U288" s="237"/>
      <c r="V288" s="237"/>
    </row>
    <row r="289" spans="1:22" s="302" customFormat="1">
      <c r="A289" s="38">
        <v>25</v>
      </c>
      <c r="B289" s="39">
        <v>0</v>
      </c>
      <c r="C289" s="39" t="s">
        <v>912</v>
      </c>
      <c r="D289" s="40">
        <v>1</v>
      </c>
      <c r="E289" s="662">
        <v>25</v>
      </c>
      <c r="F289" s="662">
        <v>6</v>
      </c>
      <c r="G289" s="991" t="s">
        <v>229</v>
      </c>
      <c r="H289" s="40" t="s">
        <v>228</v>
      </c>
      <c r="I289" s="630" t="s">
        <v>70</v>
      </c>
      <c r="J289" s="991" t="s">
        <v>265</v>
      </c>
      <c r="K289" s="303">
        <v>0</v>
      </c>
      <c r="L289" s="304">
        <v>0</v>
      </c>
      <c r="M289" s="305">
        <v>0</v>
      </c>
      <c r="N289" s="305">
        <v>0</v>
      </c>
      <c r="O289" s="303">
        <v>0</v>
      </c>
      <c r="P289" s="305">
        <v>0</v>
      </c>
      <c r="Q289" s="303">
        <v>0</v>
      </c>
      <c r="R289" s="16">
        <v>0</v>
      </c>
      <c r="S289" s="237"/>
      <c r="U289" s="237"/>
      <c r="V289" s="237"/>
    </row>
    <row r="290" spans="1:22" s="302" customFormat="1">
      <c r="A290" s="38">
        <v>25</v>
      </c>
      <c r="B290" s="39">
        <v>0</v>
      </c>
      <c r="C290" s="39" t="s">
        <v>912</v>
      </c>
      <c r="D290" s="40">
        <v>1</v>
      </c>
      <c r="E290" s="662">
        <v>25</v>
      </c>
      <c r="F290" s="662">
        <v>6</v>
      </c>
      <c r="G290" s="991" t="s">
        <v>229</v>
      </c>
      <c r="H290" s="40" t="s">
        <v>228</v>
      </c>
      <c r="I290" s="630" t="s">
        <v>71</v>
      </c>
      <c r="J290" s="991" t="s">
        <v>266</v>
      </c>
      <c r="K290" s="303">
        <v>0</v>
      </c>
      <c r="L290" s="304">
        <v>0</v>
      </c>
      <c r="M290" s="305">
        <v>0</v>
      </c>
      <c r="N290" s="305">
        <v>0</v>
      </c>
      <c r="O290" s="303">
        <v>0</v>
      </c>
      <c r="P290" s="305">
        <v>0</v>
      </c>
      <c r="Q290" s="303">
        <v>0</v>
      </c>
      <c r="R290" s="16">
        <v>0</v>
      </c>
      <c r="S290" s="237"/>
      <c r="U290" s="237"/>
      <c r="V290" s="237"/>
    </row>
    <row r="291" spans="1:22" s="302" customFormat="1">
      <c r="A291" s="38">
        <v>25</v>
      </c>
      <c r="B291" s="39">
        <v>0</v>
      </c>
      <c r="C291" s="39" t="s">
        <v>912</v>
      </c>
      <c r="D291" s="40">
        <v>1</v>
      </c>
      <c r="E291" s="662">
        <v>25</v>
      </c>
      <c r="F291" s="662">
        <v>6</v>
      </c>
      <c r="G291" s="991" t="s">
        <v>229</v>
      </c>
      <c r="H291" s="40" t="s">
        <v>228</v>
      </c>
      <c r="I291" s="630" t="s">
        <v>72</v>
      </c>
      <c r="J291" s="991" t="s">
        <v>527</v>
      </c>
      <c r="K291" s="303">
        <v>0</v>
      </c>
      <c r="L291" s="304">
        <v>0</v>
      </c>
      <c r="M291" s="305">
        <v>0</v>
      </c>
      <c r="N291" s="305">
        <v>0</v>
      </c>
      <c r="O291" s="303">
        <v>0</v>
      </c>
      <c r="P291" s="305">
        <v>0</v>
      </c>
      <c r="Q291" s="303">
        <v>0</v>
      </c>
      <c r="R291" s="16">
        <v>0</v>
      </c>
      <c r="S291" s="237"/>
      <c r="U291" s="237"/>
      <c r="V291" s="237"/>
    </row>
    <row r="292" spans="1:22" s="302" customFormat="1">
      <c r="A292" s="38">
        <v>25</v>
      </c>
      <c r="B292" s="39">
        <v>0</v>
      </c>
      <c r="C292" s="39" t="s">
        <v>912</v>
      </c>
      <c r="D292" s="40">
        <v>1</v>
      </c>
      <c r="E292" s="662">
        <v>25</v>
      </c>
      <c r="F292" s="662">
        <v>6</v>
      </c>
      <c r="G292" s="991" t="s">
        <v>229</v>
      </c>
      <c r="H292" s="40" t="s">
        <v>228</v>
      </c>
      <c r="I292" s="630" t="s">
        <v>73</v>
      </c>
      <c r="J292" s="991" t="s">
        <v>528</v>
      </c>
      <c r="K292" s="303">
        <v>0</v>
      </c>
      <c r="L292" s="304">
        <v>0</v>
      </c>
      <c r="M292" s="305">
        <v>0</v>
      </c>
      <c r="N292" s="305">
        <v>0</v>
      </c>
      <c r="O292" s="303">
        <v>0</v>
      </c>
      <c r="P292" s="305">
        <v>0</v>
      </c>
      <c r="Q292" s="303">
        <v>0</v>
      </c>
      <c r="R292" s="16">
        <v>0</v>
      </c>
      <c r="S292" s="237"/>
      <c r="U292" s="237"/>
      <c r="V292" s="237"/>
    </row>
    <row r="293" spans="1:22" s="302" customFormat="1">
      <c r="A293" s="38">
        <v>25</v>
      </c>
      <c r="B293" s="39">
        <v>0</v>
      </c>
      <c r="C293" s="39" t="s">
        <v>912</v>
      </c>
      <c r="D293" s="40">
        <v>1</v>
      </c>
      <c r="E293" s="662">
        <v>25</v>
      </c>
      <c r="F293" s="662">
        <v>6</v>
      </c>
      <c r="G293" s="991" t="s">
        <v>229</v>
      </c>
      <c r="H293" s="40" t="s">
        <v>228</v>
      </c>
      <c r="I293" s="630" t="s">
        <v>409</v>
      </c>
      <c r="J293" s="991" t="s">
        <v>803</v>
      </c>
      <c r="K293" s="303">
        <v>0</v>
      </c>
      <c r="L293" s="304">
        <v>0</v>
      </c>
      <c r="M293" s="305">
        <v>0</v>
      </c>
      <c r="N293" s="305">
        <v>0</v>
      </c>
      <c r="O293" s="303">
        <v>0</v>
      </c>
      <c r="P293" s="305">
        <v>0</v>
      </c>
      <c r="Q293" s="303">
        <v>0</v>
      </c>
      <c r="R293" s="16">
        <v>0</v>
      </c>
      <c r="S293" s="237"/>
      <c r="U293" s="237"/>
      <c r="V293" s="237"/>
    </row>
    <row r="294" spans="1:22" s="302" customFormat="1">
      <c r="A294" s="38">
        <v>26</v>
      </c>
      <c r="B294" s="39">
        <v>0</v>
      </c>
      <c r="C294" s="39" t="s">
        <v>912</v>
      </c>
      <c r="D294" s="40">
        <v>1</v>
      </c>
      <c r="E294" s="662">
        <v>26</v>
      </c>
      <c r="F294" s="662">
        <v>6</v>
      </c>
      <c r="G294" s="991" t="s">
        <v>230</v>
      </c>
      <c r="H294" s="40" t="s">
        <v>213</v>
      </c>
      <c r="I294" s="630" t="s">
        <v>211</v>
      </c>
      <c r="J294" s="991" t="s">
        <v>261</v>
      </c>
      <c r="K294" s="303">
        <v>0</v>
      </c>
      <c r="L294" s="304">
        <v>0</v>
      </c>
      <c r="M294" s="305">
        <v>0</v>
      </c>
      <c r="N294" s="305">
        <v>0</v>
      </c>
      <c r="O294" s="303">
        <v>0</v>
      </c>
      <c r="P294" s="305">
        <v>0</v>
      </c>
      <c r="Q294" s="303">
        <v>0</v>
      </c>
      <c r="R294" s="16">
        <v>0</v>
      </c>
      <c r="S294" s="237"/>
      <c r="U294" s="237"/>
      <c r="V294" s="237"/>
    </row>
    <row r="295" spans="1:22" s="302" customFormat="1">
      <c r="A295" s="38">
        <v>26</v>
      </c>
      <c r="B295" s="39">
        <v>0</v>
      </c>
      <c r="C295" s="39" t="s">
        <v>912</v>
      </c>
      <c r="D295" s="40">
        <v>1</v>
      </c>
      <c r="E295" s="662">
        <v>26</v>
      </c>
      <c r="F295" s="662">
        <v>6</v>
      </c>
      <c r="G295" s="991" t="s">
        <v>230</v>
      </c>
      <c r="H295" s="40" t="s">
        <v>213</v>
      </c>
      <c r="I295" s="630" t="s">
        <v>214</v>
      </c>
      <c r="J295" s="991" t="s">
        <v>676</v>
      </c>
      <c r="K295" s="303">
        <v>0</v>
      </c>
      <c r="L295" s="304">
        <v>0</v>
      </c>
      <c r="M295" s="305">
        <v>0</v>
      </c>
      <c r="N295" s="305">
        <v>0</v>
      </c>
      <c r="O295" s="303">
        <v>0</v>
      </c>
      <c r="P295" s="305">
        <v>0</v>
      </c>
      <c r="Q295" s="303">
        <v>0</v>
      </c>
      <c r="R295" s="16">
        <v>0</v>
      </c>
      <c r="S295" s="237"/>
      <c r="U295" s="237"/>
      <c r="V295" s="237"/>
    </row>
    <row r="296" spans="1:22" s="302" customFormat="1">
      <c r="A296" s="38">
        <v>26</v>
      </c>
      <c r="B296" s="39">
        <v>0</v>
      </c>
      <c r="C296" s="39" t="s">
        <v>912</v>
      </c>
      <c r="D296" s="40">
        <v>1</v>
      </c>
      <c r="E296" s="662">
        <v>26</v>
      </c>
      <c r="F296" s="662">
        <v>6</v>
      </c>
      <c r="G296" s="991" t="s">
        <v>230</v>
      </c>
      <c r="H296" s="40" t="s">
        <v>213</v>
      </c>
      <c r="I296" s="630" t="s">
        <v>215</v>
      </c>
      <c r="J296" s="991" t="s">
        <v>216</v>
      </c>
      <c r="K296" s="303">
        <v>0</v>
      </c>
      <c r="L296" s="304">
        <v>0</v>
      </c>
      <c r="M296" s="305">
        <v>0</v>
      </c>
      <c r="N296" s="305">
        <v>0</v>
      </c>
      <c r="O296" s="303">
        <v>0</v>
      </c>
      <c r="P296" s="305">
        <v>0</v>
      </c>
      <c r="Q296" s="303">
        <v>0</v>
      </c>
      <c r="R296" s="16">
        <v>0</v>
      </c>
      <c r="S296" s="237"/>
      <c r="U296" s="237"/>
      <c r="V296" s="237"/>
    </row>
    <row r="297" spans="1:22" s="302" customFormat="1">
      <c r="A297" s="38">
        <v>26</v>
      </c>
      <c r="B297" s="39">
        <v>0</v>
      </c>
      <c r="C297" s="39" t="s">
        <v>912</v>
      </c>
      <c r="D297" s="40">
        <v>1</v>
      </c>
      <c r="E297" s="662">
        <v>26</v>
      </c>
      <c r="F297" s="662">
        <v>6</v>
      </c>
      <c r="G297" s="991" t="s">
        <v>230</v>
      </c>
      <c r="H297" s="40" t="s">
        <v>213</v>
      </c>
      <c r="I297" s="630" t="s">
        <v>217</v>
      </c>
      <c r="J297" s="991" t="s">
        <v>262</v>
      </c>
      <c r="K297" s="303">
        <v>0</v>
      </c>
      <c r="L297" s="304">
        <v>0</v>
      </c>
      <c r="M297" s="305">
        <v>0</v>
      </c>
      <c r="N297" s="305">
        <v>0</v>
      </c>
      <c r="O297" s="303">
        <v>0</v>
      </c>
      <c r="P297" s="305">
        <v>0</v>
      </c>
      <c r="Q297" s="303">
        <v>0</v>
      </c>
      <c r="R297" s="16">
        <v>0</v>
      </c>
      <c r="S297" s="237"/>
      <c r="U297" s="237"/>
      <c r="V297" s="237"/>
    </row>
    <row r="298" spans="1:22" s="302" customFormat="1">
      <c r="A298" s="38">
        <v>26</v>
      </c>
      <c r="B298" s="39">
        <v>0</v>
      </c>
      <c r="C298" s="39" t="s">
        <v>912</v>
      </c>
      <c r="D298" s="40">
        <v>1</v>
      </c>
      <c r="E298" s="662">
        <v>26</v>
      </c>
      <c r="F298" s="662">
        <v>6</v>
      </c>
      <c r="G298" s="991" t="s">
        <v>230</v>
      </c>
      <c r="H298" s="40" t="s">
        <v>213</v>
      </c>
      <c r="I298" s="630" t="s">
        <v>218</v>
      </c>
      <c r="J298" s="991" t="s">
        <v>677</v>
      </c>
      <c r="K298" s="303">
        <v>0</v>
      </c>
      <c r="L298" s="304">
        <v>0</v>
      </c>
      <c r="M298" s="305">
        <v>0</v>
      </c>
      <c r="N298" s="305">
        <v>0</v>
      </c>
      <c r="O298" s="303">
        <v>0</v>
      </c>
      <c r="P298" s="305">
        <v>0</v>
      </c>
      <c r="Q298" s="303">
        <v>0</v>
      </c>
      <c r="R298" s="16">
        <v>0</v>
      </c>
      <c r="S298" s="237"/>
      <c r="U298" s="237"/>
      <c r="V298" s="237"/>
    </row>
    <row r="299" spans="1:22" s="302" customFormat="1">
      <c r="A299" s="38">
        <v>26</v>
      </c>
      <c r="B299" s="39">
        <v>0</v>
      </c>
      <c r="C299" s="39" t="s">
        <v>912</v>
      </c>
      <c r="D299" s="40">
        <v>1</v>
      </c>
      <c r="E299" s="662">
        <v>26</v>
      </c>
      <c r="F299" s="662">
        <v>6</v>
      </c>
      <c r="G299" s="991" t="s">
        <v>230</v>
      </c>
      <c r="H299" s="40" t="s">
        <v>213</v>
      </c>
      <c r="I299" s="630" t="s">
        <v>219</v>
      </c>
      <c r="J299" s="991" t="s">
        <v>263</v>
      </c>
      <c r="K299" s="303">
        <v>0</v>
      </c>
      <c r="L299" s="304">
        <v>0</v>
      </c>
      <c r="M299" s="305">
        <v>0</v>
      </c>
      <c r="N299" s="305">
        <v>0</v>
      </c>
      <c r="O299" s="303">
        <v>0</v>
      </c>
      <c r="P299" s="305">
        <v>0</v>
      </c>
      <c r="Q299" s="303">
        <v>0</v>
      </c>
      <c r="R299" s="16">
        <v>0</v>
      </c>
      <c r="S299" s="237"/>
      <c r="U299" s="237"/>
      <c r="V299" s="237"/>
    </row>
    <row r="300" spans="1:22" s="302" customFormat="1">
      <c r="A300" s="38">
        <v>26</v>
      </c>
      <c r="B300" s="39">
        <v>0</v>
      </c>
      <c r="C300" s="39" t="s">
        <v>912</v>
      </c>
      <c r="D300" s="40">
        <v>1</v>
      </c>
      <c r="E300" s="662">
        <v>26</v>
      </c>
      <c r="F300" s="662">
        <v>6</v>
      </c>
      <c r="G300" s="991" t="s">
        <v>230</v>
      </c>
      <c r="H300" s="40" t="s">
        <v>213</v>
      </c>
      <c r="I300" s="630" t="s">
        <v>220</v>
      </c>
      <c r="J300" s="991" t="s">
        <v>675</v>
      </c>
      <c r="K300" s="303">
        <v>0</v>
      </c>
      <c r="L300" s="304">
        <v>0</v>
      </c>
      <c r="M300" s="305">
        <v>0</v>
      </c>
      <c r="N300" s="305">
        <v>0</v>
      </c>
      <c r="O300" s="303">
        <v>0</v>
      </c>
      <c r="P300" s="305">
        <v>0</v>
      </c>
      <c r="Q300" s="303">
        <v>0</v>
      </c>
      <c r="R300" s="16">
        <v>0</v>
      </c>
      <c r="S300" s="237"/>
      <c r="U300" s="237"/>
      <c r="V300" s="237"/>
    </row>
    <row r="301" spans="1:22" s="302" customFormat="1">
      <c r="A301" s="38">
        <v>26</v>
      </c>
      <c r="B301" s="39">
        <v>0</v>
      </c>
      <c r="C301" s="39" t="s">
        <v>912</v>
      </c>
      <c r="D301" s="40">
        <v>1</v>
      </c>
      <c r="E301" s="662">
        <v>26</v>
      </c>
      <c r="F301" s="662">
        <v>6</v>
      </c>
      <c r="G301" s="991" t="s">
        <v>230</v>
      </c>
      <c r="H301" s="40" t="s">
        <v>213</v>
      </c>
      <c r="I301" s="630" t="s">
        <v>221</v>
      </c>
      <c r="J301" s="991" t="s">
        <v>264</v>
      </c>
      <c r="K301" s="303">
        <v>0</v>
      </c>
      <c r="L301" s="304">
        <v>0</v>
      </c>
      <c r="M301" s="305">
        <v>0</v>
      </c>
      <c r="N301" s="305">
        <v>0</v>
      </c>
      <c r="O301" s="303">
        <v>0</v>
      </c>
      <c r="P301" s="305">
        <v>0</v>
      </c>
      <c r="Q301" s="303">
        <v>0</v>
      </c>
      <c r="R301" s="16">
        <v>0</v>
      </c>
      <c r="S301" s="237"/>
      <c r="U301" s="237"/>
      <c r="V301" s="237"/>
    </row>
    <row r="302" spans="1:22" s="302" customFormat="1">
      <c r="A302" s="38">
        <v>26</v>
      </c>
      <c r="B302" s="39">
        <v>0</v>
      </c>
      <c r="C302" s="39" t="s">
        <v>912</v>
      </c>
      <c r="D302" s="40">
        <v>1</v>
      </c>
      <c r="E302" s="662">
        <v>26</v>
      </c>
      <c r="F302" s="662">
        <v>6</v>
      </c>
      <c r="G302" s="991" t="s">
        <v>230</v>
      </c>
      <c r="H302" s="40" t="s">
        <v>213</v>
      </c>
      <c r="I302" s="630" t="s">
        <v>222</v>
      </c>
      <c r="J302" s="991" t="s">
        <v>206</v>
      </c>
      <c r="K302" s="303">
        <v>0</v>
      </c>
      <c r="L302" s="304">
        <v>0</v>
      </c>
      <c r="M302" s="305">
        <v>0</v>
      </c>
      <c r="N302" s="305">
        <v>0</v>
      </c>
      <c r="O302" s="303">
        <v>0</v>
      </c>
      <c r="P302" s="305">
        <v>0</v>
      </c>
      <c r="Q302" s="303">
        <v>0</v>
      </c>
      <c r="R302" s="16">
        <v>0</v>
      </c>
      <c r="S302" s="237"/>
      <c r="U302" s="237"/>
      <c r="V302" s="237"/>
    </row>
    <row r="303" spans="1:22" s="302" customFormat="1">
      <c r="A303" s="38">
        <v>26</v>
      </c>
      <c r="B303" s="39">
        <v>0</v>
      </c>
      <c r="C303" s="39" t="s">
        <v>912</v>
      </c>
      <c r="D303" s="40">
        <v>1</v>
      </c>
      <c r="E303" s="662">
        <v>26</v>
      </c>
      <c r="F303" s="662">
        <v>6</v>
      </c>
      <c r="G303" s="991" t="s">
        <v>230</v>
      </c>
      <c r="H303" s="40" t="s">
        <v>213</v>
      </c>
      <c r="I303" s="630" t="s">
        <v>223</v>
      </c>
      <c r="J303" s="991" t="s">
        <v>181</v>
      </c>
      <c r="K303" s="303">
        <v>0</v>
      </c>
      <c r="L303" s="304">
        <v>0</v>
      </c>
      <c r="M303" s="305">
        <v>0</v>
      </c>
      <c r="N303" s="305">
        <v>0</v>
      </c>
      <c r="O303" s="303">
        <v>0</v>
      </c>
      <c r="P303" s="305">
        <v>0</v>
      </c>
      <c r="Q303" s="303">
        <v>0</v>
      </c>
      <c r="R303" s="16">
        <v>0</v>
      </c>
      <c r="S303" s="237"/>
      <c r="U303" s="237"/>
      <c r="V303" s="237"/>
    </row>
    <row r="304" spans="1:22" s="302" customFormat="1">
      <c r="A304" s="38">
        <v>26</v>
      </c>
      <c r="B304" s="39">
        <v>0</v>
      </c>
      <c r="C304" s="39" t="s">
        <v>912</v>
      </c>
      <c r="D304" s="40">
        <v>1</v>
      </c>
      <c r="E304" s="662">
        <v>26</v>
      </c>
      <c r="F304" s="662">
        <v>6</v>
      </c>
      <c r="G304" s="991" t="s">
        <v>230</v>
      </c>
      <c r="H304" s="40" t="s">
        <v>213</v>
      </c>
      <c r="I304" s="630" t="s">
        <v>150</v>
      </c>
      <c r="J304" s="991" t="s">
        <v>204</v>
      </c>
      <c r="K304" s="303">
        <v>0</v>
      </c>
      <c r="L304" s="304">
        <v>0</v>
      </c>
      <c r="M304" s="305">
        <v>0</v>
      </c>
      <c r="N304" s="305">
        <v>0</v>
      </c>
      <c r="O304" s="303">
        <v>0</v>
      </c>
      <c r="P304" s="305">
        <v>0</v>
      </c>
      <c r="Q304" s="303">
        <v>0</v>
      </c>
      <c r="R304" s="16">
        <v>0</v>
      </c>
      <c r="S304" s="237"/>
      <c r="U304" s="237"/>
      <c r="V304" s="237"/>
    </row>
    <row r="305" spans="1:22" s="302" customFormat="1">
      <c r="A305" s="38">
        <v>26</v>
      </c>
      <c r="B305" s="39">
        <v>0</v>
      </c>
      <c r="C305" s="39" t="s">
        <v>912</v>
      </c>
      <c r="D305" s="40">
        <v>1</v>
      </c>
      <c r="E305" s="662">
        <v>26</v>
      </c>
      <c r="F305" s="662">
        <v>6</v>
      </c>
      <c r="G305" s="991" t="s">
        <v>230</v>
      </c>
      <c r="H305" s="40" t="s">
        <v>213</v>
      </c>
      <c r="I305" s="630" t="s">
        <v>151</v>
      </c>
      <c r="J305" s="991" t="s">
        <v>205</v>
      </c>
      <c r="K305" s="303">
        <v>0</v>
      </c>
      <c r="L305" s="304">
        <v>0</v>
      </c>
      <c r="M305" s="305">
        <v>0</v>
      </c>
      <c r="N305" s="305">
        <v>0</v>
      </c>
      <c r="O305" s="303">
        <v>0</v>
      </c>
      <c r="P305" s="305">
        <v>0</v>
      </c>
      <c r="Q305" s="303">
        <v>0</v>
      </c>
      <c r="R305" s="16">
        <v>0</v>
      </c>
      <c r="S305" s="237"/>
      <c r="U305" s="237"/>
      <c r="V305" s="237"/>
    </row>
    <row r="306" spans="1:22" s="302" customFormat="1">
      <c r="A306" s="38">
        <v>26</v>
      </c>
      <c r="B306" s="39">
        <v>0</v>
      </c>
      <c r="C306" s="39" t="s">
        <v>912</v>
      </c>
      <c r="D306" s="40">
        <v>1</v>
      </c>
      <c r="E306" s="662">
        <v>26</v>
      </c>
      <c r="F306" s="662">
        <v>6</v>
      </c>
      <c r="G306" s="991" t="s">
        <v>230</v>
      </c>
      <c r="H306" s="40" t="s">
        <v>213</v>
      </c>
      <c r="I306" s="630" t="s">
        <v>152</v>
      </c>
      <c r="J306" s="991" t="s">
        <v>182</v>
      </c>
      <c r="K306" s="303">
        <v>0</v>
      </c>
      <c r="L306" s="304">
        <v>0</v>
      </c>
      <c r="M306" s="305">
        <v>0</v>
      </c>
      <c r="N306" s="305">
        <v>0</v>
      </c>
      <c r="O306" s="303">
        <v>0</v>
      </c>
      <c r="P306" s="305">
        <v>0</v>
      </c>
      <c r="Q306" s="303">
        <v>0</v>
      </c>
      <c r="R306" s="16">
        <v>0</v>
      </c>
      <c r="S306" s="237"/>
      <c r="U306" s="237"/>
      <c r="V306" s="237"/>
    </row>
    <row r="307" spans="1:22" s="302" customFormat="1">
      <c r="A307" s="38">
        <v>26</v>
      </c>
      <c r="B307" s="39">
        <v>0</v>
      </c>
      <c r="C307" s="39" t="s">
        <v>912</v>
      </c>
      <c r="D307" s="40">
        <v>1</v>
      </c>
      <c r="E307" s="662">
        <v>26</v>
      </c>
      <c r="F307" s="662">
        <v>6</v>
      </c>
      <c r="G307" s="991" t="s">
        <v>230</v>
      </c>
      <c r="H307" s="40" t="s">
        <v>213</v>
      </c>
      <c r="I307" s="630" t="s">
        <v>70</v>
      </c>
      <c r="J307" s="991" t="s">
        <v>265</v>
      </c>
      <c r="K307" s="303">
        <v>0</v>
      </c>
      <c r="L307" s="304">
        <v>0</v>
      </c>
      <c r="M307" s="305">
        <v>0</v>
      </c>
      <c r="N307" s="305">
        <v>0</v>
      </c>
      <c r="O307" s="303">
        <v>0</v>
      </c>
      <c r="P307" s="305">
        <v>0</v>
      </c>
      <c r="Q307" s="303">
        <v>0</v>
      </c>
      <c r="R307" s="16">
        <v>0</v>
      </c>
      <c r="S307" s="237"/>
      <c r="U307" s="237"/>
      <c r="V307" s="237"/>
    </row>
    <row r="308" spans="1:22" s="302" customFormat="1">
      <c r="A308" s="38">
        <v>26</v>
      </c>
      <c r="B308" s="39">
        <v>0</v>
      </c>
      <c r="C308" s="39" t="s">
        <v>912</v>
      </c>
      <c r="D308" s="40">
        <v>1</v>
      </c>
      <c r="E308" s="662">
        <v>26</v>
      </c>
      <c r="F308" s="662">
        <v>6</v>
      </c>
      <c r="G308" s="991" t="s">
        <v>230</v>
      </c>
      <c r="H308" s="40" t="s">
        <v>213</v>
      </c>
      <c r="I308" s="630" t="s">
        <v>71</v>
      </c>
      <c r="J308" s="991" t="s">
        <v>266</v>
      </c>
      <c r="K308" s="303">
        <v>0</v>
      </c>
      <c r="L308" s="304">
        <v>0</v>
      </c>
      <c r="M308" s="305">
        <v>0</v>
      </c>
      <c r="N308" s="305">
        <v>0</v>
      </c>
      <c r="O308" s="303">
        <v>0</v>
      </c>
      <c r="P308" s="305">
        <v>0</v>
      </c>
      <c r="Q308" s="303">
        <v>0</v>
      </c>
      <c r="R308" s="16">
        <v>0</v>
      </c>
      <c r="S308" s="237"/>
      <c r="U308" s="237"/>
      <c r="V308" s="237"/>
    </row>
    <row r="309" spans="1:22" s="302" customFormat="1">
      <c r="A309" s="38">
        <v>26</v>
      </c>
      <c r="B309" s="39">
        <v>0</v>
      </c>
      <c r="C309" s="39" t="s">
        <v>912</v>
      </c>
      <c r="D309" s="40">
        <v>1</v>
      </c>
      <c r="E309" s="662">
        <v>26</v>
      </c>
      <c r="F309" s="662">
        <v>6</v>
      </c>
      <c r="G309" s="991" t="s">
        <v>230</v>
      </c>
      <c r="H309" s="40" t="s">
        <v>213</v>
      </c>
      <c r="I309" s="630" t="s">
        <v>72</v>
      </c>
      <c r="J309" s="991" t="s">
        <v>527</v>
      </c>
      <c r="K309" s="303">
        <v>0</v>
      </c>
      <c r="L309" s="304">
        <v>0</v>
      </c>
      <c r="M309" s="305">
        <v>0</v>
      </c>
      <c r="N309" s="305">
        <v>0</v>
      </c>
      <c r="O309" s="303">
        <v>0</v>
      </c>
      <c r="P309" s="305">
        <v>0</v>
      </c>
      <c r="Q309" s="303">
        <v>0</v>
      </c>
      <c r="R309" s="16">
        <v>0</v>
      </c>
      <c r="S309" s="237"/>
      <c r="U309" s="237"/>
      <c r="V309" s="237"/>
    </row>
    <row r="310" spans="1:22" s="302" customFormat="1">
      <c r="A310" s="38">
        <v>26</v>
      </c>
      <c r="B310" s="39">
        <v>0</v>
      </c>
      <c r="C310" s="39" t="s">
        <v>912</v>
      </c>
      <c r="D310" s="40">
        <v>1</v>
      </c>
      <c r="E310" s="662">
        <v>26</v>
      </c>
      <c r="F310" s="662">
        <v>6</v>
      </c>
      <c r="G310" s="991" t="s">
        <v>230</v>
      </c>
      <c r="H310" s="40" t="s">
        <v>213</v>
      </c>
      <c r="I310" s="630" t="s">
        <v>73</v>
      </c>
      <c r="J310" s="991" t="s">
        <v>528</v>
      </c>
      <c r="K310" s="303">
        <v>0</v>
      </c>
      <c r="L310" s="304">
        <v>0</v>
      </c>
      <c r="M310" s="305">
        <v>0</v>
      </c>
      <c r="N310" s="305">
        <v>0</v>
      </c>
      <c r="O310" s="303">
        <v>0</v>
      </c>
      <c r="P310" s="305">
        <v>0</v>
      </c>
      <c r="Q310" s="303">
        <v>0</v>
      </c>
      <c r="R310" s="16">
        <v>0</v>
      </c>
      <c r="S310" s="237"/>
      <c r="U310" s="237"/>
      <c r="V310" s="237"/>
    </row>
    <row r="311" spans="1:22" s="302" customFormat="1">
      <c r="A311" s="38">
        <v>26</v>
      </c>
      <c r="B311" s="39">
        <v>0</v>
      </c>
      <c r="C311" s="39" t="s">
        <v>912</v>
      </c>
      <c r="D311" s="40">
        <v>1</v>
      </c>
      <c r="E311" s="662">
        <v>26</v>
      </c>
      <c r="F311" s="662">
        <v>6</v>
      </c>
      <c r="G311" s="991" t="s">
        <v>230</v>
      </c>
      <c r="H311" s="40" t="s">
        <v>213</v>
      </c>
      <c r="I311" s="630" t="s">
        <v>409</v>
      </c>
      <c r="J311" s="991" t="s">
        <v>803</v>
      </c>
      <c r="K311" s="303">
        <v>0</v>
      </c>
      <c r="L311" s="304">
        <v>0</v>
      </c>
      <c r="M311" s="305">
        <v>0</v>
      </c>
      <c r="N311" s="305">
        <v>0</v>
      </c>
      <c r="O311" s="303">
        <v>0</v>
      </c>
      <c r="P311" s="305">
        <v>0</v>
      </c>
      <c r="Q311" s="303">
        <v>0</v>
      </c>
      <c r="R311" s="16">
        <v>0</v>
      </c>
      <c r="S311" s="237"/>
      <c r="U311" s="237"/>
      <c r="V311" s="237"/>
    </row>
    <row r="312" spans="1:22" s="302" customFormat="1">
      <c r="A312" s="38">
        <v>15</v>
      </c>
      <c r="B312" s="39">
        <f t="shared" si="21"/>
        <v>0</v>
      </c>
      <c r="C312" s="39" t="s">
        <v>912</v>
      </c>
      <c r="D312" s="40">
        <v>1</v>
      </c>
      <c r="E312" s="662">
        <v>15</v>
      </c>
      <c r="F312" s="40" t="s">
        <v>424</v>
      </c>
      <c r="G312" s="698" t="s">
        <v>212</v>
      </c>
      <c r="H312" s="40" t="s">
        <v>213</v>
      </c>
      <c r="I312" s="629" t="s">
        <v>211</v>
      </c>
      <c r="J312" s="698" t="s">
        <v>261</v>
      </c>
      <c r="K312" s="303">
        <v>0</v>
      </c>
      <c r="L312" s="304">
        <v>0</v>
      </c>
      <c r="M312" s="305">
        <v>0</v>
      </c>
      <c r="N312" s="305">
        <v>0</v>
      </c>
      <c r="O312" s="303">
        <v>0</v>
      </c>
      <c r="P312" s="305">
        <v>0</v>
      </c>
      <c r="Q312" s="303">
        <v>0</v>
      </c>
      <c r="R312" s="16">
        <f>SUMIFS('Member Months'!$L:$L,'Member Months'!$A:$A,$A312,'Member Months'!$C:$C,$C312, 'Member Months'!$D:$D,$D312)</f>
        <v>0</v>
      </c>
      <c r="S312" s="237"/>
      <c r="U312" s="237"/>
      <c r="V312" s="237"/>
    </row>
    <row r="313" spans="1:22" s="302" customFormat="1">
      <c r="A313" s="38">
        <v>15</v>
      </c>
      <c r="B313" s="39">
        <f t="shared" si="21"/>
        <v>0</v>
      </c>
      <c r="C313" s="39" t="s">
        <v>912</v>
      </c>
      <c r="D313" s="40">
        <v>1</v>
      </c>
      <c r="E313" s="662">
        <v>15</v>
      </c>
      <c r="F313" s="40" t="s">
        <v>424</v>
      </c>
      <c r="G313" s="698" t="s">
        <v>212</v>
      </c>
      <c r="H313" s="40" t="s">
        <v>213</v>
      </c>
      <c r="I313" s="629" t="s">
        <v>214</v>
      </c>
      <c r="J313" s="698" t="s">
        <v>676</v>
      </c>
      <c r="K313" s="303">
        <v>0</v>
      </c>
      <c r="L313" s="304">
        <v>0</v>
      </c>
      <c r="M313" s="305">
        <v>0</v>
      </c>
      <c r="N313" s="305">
        <v>0</v>
      </c>
      <c r="O313" s="303">
        <v>0</v>
      </c>
      <c r="P313" s="305">
        <v>0</v>
      </c>
      <c r="Q313" s="303">
        <v>0</v>
      </c>
      <c r="R313" s="16">
        <f>SUMIFS('Member Months'!$L:$L,'Member Months'!$A:$A,$A313,'Member Months'!$C:$C,$C313, 'Member Months'!$D:$D,$D313)</f>
        <v>0</v>
      </c>
      <c r="S313" s="237"/>
      <c r="U313" s="237"/>
      <c r="V313" s="237"/>
    </row>
    <row r="314" spans="1:22" s="302" customFormat="1">
      <c r="A314" s="38">
        <v>15</v>
      </c>
      <c r="B314" s="39">
        <f t="shared" si="21"/>
        <v>0</v>
      </c>
      <c r="C314" s="39" t="s">
        <v>912</v>
      </c>
      <c r="D314" s="40">
        <v>1</v>
      </c>
      <c r="E314" s="662">
        <v>15</v>
      </c>
      <c r="F314" s="40" t="s">
        <v>424</v>
      </c>
      <c r="G314" s="698" t="s">
        <v>212</v>
      </c>
      <c r="H314" s="40" t="s">
        <v>213</v>
      </c>
      <c r="I314" s="629" t="s">
        <v>215</v>
      </c>
      <c r="J314" s="698" t="s">
        <v>216</v>
      </c>
      <c r="K314" s="303">
        <v>0</v>
      </c>
      <c r="L314" s="304">
        <v>0</v>
      </c>
      <c r="M314" s="305">
        <v>0</v>
      </c>
      <c r="N314" s="305">
        <v>0</v>
      </c>
      <c r="O314" s="303">
        <v>0</v>
      </c>
      <c r="P314" s="305">
        <v>0</v>
      </c>
      <c r="Q314" s="303">
        <v>0</v>
      </c>
      <c r="R314" s="16">
        <f>SUMIFS('Member Months'!$L:$L,'Member Months'!$A:$A,$A314,'Member Months'!$C:$C,$C314, 'Member Months'!$D:$D,$D314)</f>
        <v>0</v>
      </c>
      <c r="S314" s="237"/>
      <c r="U314" s="237"/>
      <c r="V314" s="237"/>
    </row>
    <row r="315" spans="1:22" s="302" customFormat="1">
      <c r="A315" s="38">
        <v>15</v>
      </c>
      <c r="B315" s="39">
        <f t="shared" si="21"/>
        <v>0</v>
      </c>
      <c r="C315" s="39" t="s">
        <v>912</v>
      </c>
      <c r="D315" s="40">
        <v>1</v>
      </c>
      <c r="E315" s="662">
        <v>15</v>
      </c>
      <c r="F315" s="40" t="s">
        <v>424</v>
      </c>
      <c r="G315" s="698" t="s">
        <v>212</v>
      </c>
      <c r="H315" s="40" t="s">
        <v>213</v>
      </c>
      <c r="I315" s="629" t="s">
        <v>217</v>
      </c>
      <c r="J315" s="698" t="s">
        <v>262</v>
      </c>
      <c r="K315" s="303">
        <v>0</v>
      </c>
      <c r="L315" s="304">
        <v>0</v>
      </c>
      <c r="M315" s="305">
        <v>0</v>
      </c>
      <c r="N315" s="305">
        <v>0</v>
      </c>
      <c r="O315" s="303">
        <v>0</v>
      </c>
      <c r="P315" s="305">
        <v>0</v>
      </c>
      <c r="Q315" s="303">
        <v>0</v>
      </c>
      <c r="R315" s="16">
        <f>SUMIFS('Member Months'!$L:$L,'Member Months'!$A:$A,$A315,'Member Months'!$C:$C,$C315, 'Member Months'!$D:$D,$D315)</f>
        <v>0</v>
      </c>
      <c r="S315" s="237"/>
      <c r="U315" s="237"/>
      <c r="V315" s="237"/>
    </row>
    <row r="316" spans="1:22" s="302" customFormat="1">
      <c r="A316" s="38">
        <v>15</v>
      </c>
      <c r="B316" s="39">
        <f t="shared" ref="B316:B329" si="29">$B$6</f>
        <v>0</v>
      </c>
      <c r="C316" s="39" t="s">
        <v>912</v>
      </c>
      <c r="D316" s="40">
        <v>1</v>
      </c>
      <c r="E316" s="662">
        <v>15</v>
      </c>
      <c r="F316" s="40" t="s">
        <v>424</v>
      </c>
      <c r="G316" s="698" t="s">
        <v>212</v>
      </c>
      <c r="H316" s="40" t="s">
        <v>213</v>
      </c>
      <c r="I316" s="629" t="s">
        <v>218</v>
      </c>
      <c r="J316" s="698" t="s">
        <v>677</v>
      </c>
      <c r="K316" s="303">
        <v>0</v>
      </c>
      <c r="L316" s="304">
        <v>0</v>
      </c>
      <c r="M316" s="305">
        <v>0</v>
      </c>
      <c r="N316" s="305">
        <v>0</v>
      </c>
      <c r="O316" s="303">
        <v>0</v>
      </c>
      <c r="P316" s="305">
        <v>0</v>
      </c>
      <c r="Q316" s="303">
        <v>0</v>
      </c>
      <c r="R316" s="16">
        <f>SUMIFS('Member Months'!$L:$L,'Member Months'!$A:$A,$A316,'Member Months'!$C:$C,$C316, 'Member Months'!$D:$D,$D316)</f>
        <v>0</v>
      </c>
      <c r="S316" s="237"/>
      <c r="U316" s="237"/>
      <c r="V316" s="237"/>
    </row>
    <row r="317" spans="1:22" s="302" customFormat="1">
      <c r="A317" s="38">
        <v>15</v>
      </c>
      <c r="B317" s="39">
        <f t="shared" si="29"/>
        <v>0</v>
      </c>
      <c r="C317" s="39" t="s">
        <v>912</v>
      </c>
      <c r="D317" s="40">
        <v>1</v>
      </c>
      <c r="E317" s="662">
        <v>15</v>
      </c>
      <c r="F317" s="40" t="s">
        <v>424</v>
      </c>
      <c r="G317" s="698" t="s">
        <v>212</v>
      </c>
      <c r="H317" s="40" t="s">
        <v>213</v>
      </c>
      <c r="I317" s="629" t="s">
        <v>219</v>
      </c>
      <c r="J317" s="698" t="s">
        <v>263</v>
      </c>
      <c r="K317" s="303">
        <v>0</v>
      </c>
      <c r="L317" s="304">
        <v>0</v>
      </c>
      <c r="M317" s="305">
        <v>0</v>
      </c>
      <c r="N317" s="305">
        <v>0</v>
      </c>
      <c r="O317" s="303">
        <v>0</v>
      </c>
      <c r="P317" s="305">
        <v>0</v>
      </c>
      <c r="Q317" s="303">
        <v>0</v>
      </c>
      <c r="R317" s="16">
        <f>SUMIFS('Member Months'!$L:$L,'Member Months'!$A:$A,$A317,'Member Months'!$C:$C,$C317, 'Member Months'!$D:$D,$D317)</f>
        <v>0</v>
      </c>
      <c r="S317" s="237"/>
      <c r="U317" s="237"/>
      <c r="V317" s="237"/>
    </row>
    <row r="318" spans="1:22" s="302" customFormat="1">
      <c r="A318" s="38">
        <v>15</v>
      </c>
      <c r="B318" s="39">
        <f t="shared" si="29"/>
        <v>0</v>
      </c>
      <c r="C318" s="39" t="s">
        <v>912</v>
      </c>
      <c r="D318" s="40">
        <v>1</v>
      </c>
      <c r="E318" s="662">
        <v>15</v>
      </c>
      <c r="F318" s="40" t="s">
        <v>424</v>
      </c>
      <c r="G318" s="698" t="s">
        <v>212</v>
      </c>
      <c r="H318" s="40" t="s">
        <v>213</v>
      </c>
      <c r="I318" s="629" t="s">
        <v>220</v>
      </c>
      <c r="J318" s="698" t="s">
        <v>675</v>
      </c>
      <c r="K318" s="303">
        <v>0</v>
      </c>
      <c r="L318" s="304">
        <v>0</v>
      </c>
      <c r="M318" s="305">
        <v>0</v>
      </c>
      <c r="N318" s="305">
        <v>0</v>
      </c>
      <c r="O318" s="303">
        <v>0</v>
      </c>
      <c r="P318" s="305">
        <v>0</v>
      </c>
      <c r="Q318" s="303">
        <v>0</v>
      </c>
      <c r="R318" s="16">
        <f>SUMIFS('Member Months'!$L:$L,'Member Months'!$A:$A,$A318,'Member Months'!$C:$C,$C318, 'Member Months'!$D:$D,$D318)</f>
        <v>0</v>
      </c>
      <c r="S318" s="237"/>
      <c r="U318" s="237"/>
      <c r="V318" s="237"/>
    </row>
    <row r="319" spans="1:22" s="302" customFormat="1">
      <c r="A319" s="38">
        <v>15</v>
      </c>
      <c r="B319" s="39">
        <f t="shared" si="29"/>
        <v>0</v>
      </c>
      <c r="C319" s="39" t="s">
        <v>912</v>
      </c>
      <c r="D319" s="40">
        <v>1</v>
      </c>
      <c r="E319" s="662">
        <v>15</v>
      </c>
      <c r="F319" s="40" t="s">
        <v>424</v>
      </c>
      <c r="G319" s="698" t="s">
        <v>212</v>
      </c>
      <c r="H319" s="40" t="s">
        <v>213</v>
      </c>
      <c r="I319" s="629" t="s">
        <v>221</v>
      </c>
      <c r="J319" s="698" t="s">
        <v>264</v>
      </c>
      <c r="K319" s="303">
        <v>0</v>
      </c>
      <c r="L319" s="304">
        <v>0</v>
      </c>
      <c r="M319" s="305">
        <v>0</v>
      </c>
      <c r="N319" s="305">
        <v>0</v>
      </c>
      <c r="O319" s="303">
        <v>0</v>
      </c>
      <c r="P319" s="305">
        <v>0</v>
      </c>
      <c r="Q319" s="303">
        <v>0</v>
      </c>
      <c r="R319" s="16">
        <f>SUMIFS('Member Months'!$L:$L,'Member Months'!$A:$A,$A319,'Member Months'!$C:$C,$C319, 'Member Months'!$D:$D,$D319)</f>
        <v>0</v>
      </c>
      <c r="S319" s="237"/>
      <c r="U319" s="237"/>
      <c r="V319" s="237"/>
    </row>
    <row r="320" spans="1:22" s="302" customFormat="1">
      <c r="A320" s="38">
        <v>15</v>
      </c>
      <c r="B320" s="39">
        <f t="shared" si="29"/>
        <v>0</v>
      </c>
      <c r="C320" s="39" t="s">
        <v>912</v>
      </c>
      <c r="D320" s="40">
        <v>1</v>
      </c>
      <c r="E320" s="662">
        <v>15</v>
      </c>
      <c r="F320" s="40" t="s">
        <v>424</v>
      </c>
      <c r="G320" s="698" t="s">
        <v>212</v>
      </c>
      <c r="H320" s="40" t="s">
        <v>213</v>
      </c>
      <c r="I320" s="630" t="s">
        <v>222</v>
      </c>
      <c r="J320" s="698" t="s">
        <v>206</v>
      </c>
      <c r="K320" s="303">
        <v>0</v>
      </c>
      <c r="L320" s="304">
        <v>0</v>
      </c>
      <c r="M320" s="305">
        <v>0</v>
      </c>
      <c r="N320" s="305">
        <v>0</v>
      </c>
      <c r="O320" s="303">
        <v>0</v>
      </c>
      <c r="P320" s="305">
        <v>0</v>
      </c>
      <c r="Q320" s="303">
        <v>0</v>
      </c>
      <c r="R320" s="16">
        <f>SUMIFS('Member Months'!$L:$L,'Member Months'!$A:$A,$A320,'Member Months'!$C:$C,$C320, 'Member Months'!$D:$D,$D320)</f>
        <v>0</v>
      </c>
      <c r="S320" s="237"/>
      <c r="U320" s="237"/>
      <c r="V320" s="237"/>
    </row>
    <row r="321" spans="1:22" s="302" customFormat="1">
      <c r="A321" s="38">
        <v>15</v>
      </c>
      <c r="B321" s="39">
        <f t="shared" si="29"/>
        <v>0</v>
      </c>
      <c r="C321" s="39" t="s">
        <v>912</v>
      </c>
      <c r="D321" s="40">
        <v>1</v>
      </c>
      <c r="E321" s="662">
        <v>15</v>
      </c>
      <c r="F321" s="40" t="s">
        <v>424</v>
      </c>
      <c r="G321" s="698" t="s">
        <v>212</v>
      </c>
      <c r="H321" s="40" t="s">
        <v>213</v>
      </c>
      <c r="I321" s="630" t="s">
        <v>223</v>
      </c>
      <c r="J321" s="698" t="s">
        <v>181</v>
      </c>
      <c r="K321" s="303">
        <v>0</v>
      </c>
      <c r="L321" s="304">
        <v>0</v>
      </c>
      <c r="M321" s="305">
        <v>0</v>
      </c>
      <c r="N321" s="305">
        <v>0</v>
      </c>
      <c r="O321" s="303">
        <v>0</v>
      </c>
      <c r="P321" s="305">
        <v>0</v>
      </c>
      <c r="Q321" s="303">
        <v>0</v>
      </c>
      <c r="R321" s="16">
        <f>SUMIFS('Member Months'!$L:$L,'Member Months'!$A:$A,$A321,'Member Months'!$C:$C,$C321, 'Member Months'!$D:$D,$D321)</f>
        <v>0</v>
      </c>
      <c r="S321" s="237"/>
      <c r="U321" s="237"/>
      <c r="V321" s="237"/>
    </row>
    <row r="322" spans="1:22" s="302" customFormat="1">
      <c r="A322" s="38">
        <v>15</v>
      </c>
      <c r="B322" s="39">
        <f t="shared" si="29"/>
        <v>0</v>
      </c>
      <c r="C322" s="39" t="s">
        <v>912</v>
      </c>
      <c r="D322" s="40">
        <v>1</v>
      </c>
      <c r="E322" s="662">
        <v>15</v>
      </c>
      <c r="F322" s="40" t="s">
        <v>424</v>
      </c>
      <c r="G322" s="698" t="s">
        <v>212</v>
      </c>
      <c r="H322" s="40" t="s">
        <v>213</v>
      </c>
      <c r="I322" s="630" t="s">
        <v>150</v>
      </c>
      <c r="J322" s="698" t="s">
        <v>204</v>
      </c>
      <c r="K322" s="303">
        <v>0</v>
      </c>
      <c r="L322" s="304">
        <v>0</v>
      </c>
      <c r="M322" s="305">
        <v>0</v>
      </c>
      <c r="N322" s="305">
        <v>0</v>
      </c>
      <c r="O322" s="303">
        <v>0</v>
      </c>
      <c r="P322" s="305">
        <v>0</v>
      </c>
      <c r="Q322" s="303">
        <v>0</v>
      </c>
      <c r="R322" s="16">
        <f>SUMIFS('Member Months'!$L:$L,'Member Months'!$A:$A,$A322,'Member Months'!$C:$C,$C322, 'Member Months'!$D:$D,$D322)</f>
        <v>0</v>
      </c>
      <c r="S322" s="237"/>
      <c r="U322" s="237"/>
      <c r="V322" s="237"/>
    </row>
    <row r="323" spans="1:22" s="302" customFormat="1">
      <c r="A323" s="38">
        <v>15</v>
      </c>
      <c r="B323" s="39">
        <f t="shared" si="29"/>
        <v>0</v>
      </c>
      <c r="C323" s="39" t="s">
        <v>912</v>
      </c>
      <c r="D323" s="40">
        <v>1</v>
      </c>
      <c r="E323" s="662">
        <v>15</v>
      </c>
      <c r="F323" s="40" t="s">
        <v>424</v>
      </c>
      <c r="G323" s="698" t="s">
        <v>212</v>
      </c>
      <c r="H323" s="40" t="s">
        <v>213</v>
      </c>
      <c r="I323" s="630" t="s">
        <v>151</v>
      </c>
      <c r="J323" s="698" t="s">
        <v>205</v>
      </c>
      <c r="K323" s="303">
        <v>0</v>
      </c>
      <c r="L323" s="304">
        <v>0</v>
      </c>
      <c r="M323" s="305">
        <v>0</v>
      </c>
      <c r="N323" s="305">
        <v>0</v>
      </c>
      <c r="O323" s="303">
        <v>0</v>
      </c>
      <c r="P323" s="305">
        <v>0</v>
      </c>
      <c r="Q323" s="303">
        <v>0</v>
      </c>
      <c r="R323" s="16">
        <f>SUMIFS('Member Months'!$L:$L,'Member Months'!$A:$A,$A323,'Member Months'!$C:$C,$C323, 'Member Months'!$D:$D,$D323)</f>
        <v>0</v>
      </c>
      <c r="S323" s="237"/>
      <c r="U323" s="237"/>
      <c r="V323" s="237"/>
    </row>
    <row r="324" spans="1:22" s="302" customFormat="1">
      <c r="A324" s="38">
        <v>15</v>
      </c>
      <c r="B324" s="39">
        <f t="shared" si="29"/>
        <v>0</v>
      </c>
      <c r="C324" s="39" t="s">
        <v>912</v>
      </c>
      <c r="D324" s="40">
        <v>1</v>
      </c>
      <c r="E324" s="662">
        <v>15</v>
      </c>
      <c r="F324" s="40" t="s">
        <v>424</v>
      </c>
      <c r="G324" s="698" t="s">
        <v>212</v>
      </c>
      <c r="H324" s="40" t="s">
        <v>213</v>
      </c>
      <c r="I324" s="630" t="s">
        <v>152</v>
      </c>
      <c r="J324" s="698" t="s">
        <v>182</v>
      </c>
      <c r="K324" s="303">
        <v>0</v>
      </c>
      <c r="L324" s="304">
        <v>0</v>
      </c>
      <c r="M324" s="305">
        <v>0</v>
      </c>
      <c r="N324" s="305">
        <v>0</v>
      </c>
      <c r="O324" s="303">
        <v>0</v>
      </c>
      <c r="P324" s="305">
        <v>0</v>
      </c>
      <c r="Q324" s="303">
        <v>0</v>
      </c>
      <c r="R324" s="16">
        <f>SUMIFS('Member Months'!$L:$L,'Member Months'!$A:$A,$A324,'Member Months'!$C:$C,$C324, 'Member Months'!$D:$D,$D324)</f>
        <v>0</v>
      </c>
      <c r="S324" s="237"/>
      <c r="U324" s="237"/>
      <c r="V324" s="237"/>
    </row>
    <row r="325" spans="1:22" s="302" customFormat="1">
      <c r="A325" s="38">
        <v>15</v>
      </c>
      <c r="B325" s="39">
        <f t="shared" si="29"/>
        <v>0</v>
      </c>
      <c r="C325" s="39" t="s">
        <v>912</v>
      </c>
      <c r="D325" s="40">
        <v>1</v>
      </c>
      <c r="E325" s="662">
        <v>15</v>
      </c>
      <c r="F325" s="40" t="s">
        <v>424</v>
      </c>
      <c r="G325" s="698" t="s">
        <v>212</v>
      </c>
      <c r="H325" s="40" t="s">
        <v>213</v>
      </c>
      <c r="I325" s="630" t="s">
        <v>70</v>
      </c>
      <c r="J325" s="698" t="s">
        <v>265</v>
      </c>
      <c r="K325" s="303">
        <v>0</v>
      </c>
      <c r="L325" s="304">
        <v>0</v>
      </c>
      <c r="M325" s="305">
        <v>0</v>
      </c>
      <c r="N325" s="305">
        <v>0</v>
      </c>
      <c r="O325" s="303">
        <v>0</v>
      </c>
      <c r="P325" s="305">
        <v>0</v>
      </c>
      <c r="Q325" s="303">
        <v>0</v>
      </c>
      <c r="R325" s="16">
        <f>SUMIFS('Member Months'!$L:$L,'Member Months'!$A:$A,$A325,'Member Months'!$C:$C,$C325, 'Member Months'!$D:$D,$D325)</f>
        <v>0</v>
      </c>
      <c r="S325" s="237"/>
      <c r="U325" s="237"/>
      <c r="V325" s="237"/>
    </row>
    <row r="326" spans="1:22" s="302" customFormat="1">
      <c r="A326" s="38">
        <v>15</v>
      </c>
      <c r="B326" s="39">
        <f t="shared" si="29"/>
        <v>0</v>
      </c>
      <c r="C326" s="39" t="s">
        <v>912</v>
      </c>
      <c r="D326" s="40">
        <v>1</v>
      </c>
      <c r="E326" s="662">
        <v>15</v>
      </c>
      <c r="F326" s="40" t="s">
        <v>424</v>
      </c>
      <c r="G326" s="698" t="s">
        <v>212</v>
      </c>
      <c r="H326" s="40" t="s">
        <v>213</v>
      </c>
      <c r="I326" s="630" t="s">
        <v>71</v>
      </c>
      <c r="J326" s="698" t="s">
        <v>266</v>
      </c>
      <c r="K326" s="303">
        <v>0</v>
      </c>
      <c r="L326" s="304">
        <v>0</v>
      </c>
      <c r="M326" s="305">
        <v>0</v>
      </c>
      <c r="N326" s="305">
        <v>0</v>
      </c>
      <c r="O326" s="303">
        <v>0</v>
      </c>
      <c r="P326" s="305">
        <v>0</v>
      </c>
      <c r="Q326" s="303">
        <v>0</v>
      </c>
      <c r="R326" s="16">
        <f>SUMIFS('Member Months'!$L:$L,'Member Months'!$A:$A,$A326,'Member Months'!$C:$C,$C326, 'Member Months'!$D:$D,$D326)</f>
        <v>0</v>
      </c>
      <c r="S326" s="237"/>
      <c r="U326" s="237"/>
      <c r="V326" s="237"/>
    </row>
    <row r="327" spans="1:22" s="302" customFormat="1">
      <c r="A327" s="38">
        <v>15</v>
      </c>
      <c r="B327" s="39">
        <f t="shared" si="29"/>
        <v>0</v>
      </c>
      <c r="C327" s="39" t="s">
        <v>912</v>
      </c>
      <c r="D327" s="40">
        <v>1</v>
      </c>
      <c r="E327" s="662">
        <v>15</v>
      </c>
      <c r="F327" s="40" t="s">
        <v>424</v>
      </c>
      <c r="G327" s="698" t="s">
        <v>212</v>
      </c>
      <c r="H327" s="40" t="s">
        <v>213</v>
      </c>
      <c r="I327" s="630" t="s">
        <v>72</v>
      </c>
      <c r="J327" s="698" t="s">
        <v>527</v>
      </c>
      <c r="K327" s="303">
        <v>0</v>
      </c>
      <c r="L327" s="304">
        <v>0</v>
      </c>
      <c r="M327" s="305">
        <v>0</v>
      </c>
      <c r="N327" s="305">
        <v>0</v>
      </c>
      <c r="O327" s="303">
        <v>0</v>
      </c>
      <c r="P327" s="305">
        <v>0</v>
      </c>
      <c r="Q327" s="303">
        <v>0</v>
      </c>
      <c r="R327" s="16">
        <f>SUMIFS('Member Months'!$L:$L,'Member Months'!$A:$A,$A327,'Member Months'!$C:$C,$C327, 'Member Months'!$D:$D,$D327)</f>
        <v>0</v>
      </c>
      <c r="S327" s="237"/>
      <c r="U327" s="237"/>
      <c r="V327" s="237"/>
    </row>
    <row r="328" spans="1:22" s="302" customFormat="1">
      <c r="A328" s="38">
        <v>15</v>
      </c>
      <c r="B328" s="39">
        <f t="shared" si="29"/>
        <v>0</v>
      </c>
      <c r="C328" s="39" t="s">
        <v>912</v>
      </c>
      <c r="D328" s="40">
        <v>1</v>
      </c>
      <c r="E328" s="662">
        <v>15</v>
      </c>
      <c r="F328" s="40" t="s">
        <v>424</v>
      </c>
      <c r="G328" s="698" t="s">
        <v>212</v>
      </c>
      <c r="H328" s="40" t="s">
        <v>213</v>
      </c>
      <c r="I328" s="630" t="s">
        <v>73</v>
      </c>
      <c r="J328" s="698" t="s">
        <v>528</v>
      </c>
      <c r="K328" s="303">
        <v>0</v>
      </c>
      <c r="L328" s="304">
        <v>0</v>
      </c>
      <c r="M328" s="305">
        <v>0</v>
      </c>
      <c r="N328" s="305">
        <v>0</v>
      </c>
      <c r="O328" s="303">
        <v>0</v>
      </c>
      <c r="P328" s="305">
        <v>0</v>
      </c>
      <c r="Q328" s="303">
        <v>0</v>
      </c>
      <c r="R328" s="16">
        <f>SUMIFS('Member Months'!$L:$L,'Member Months'!$A:$A,$A328,'Member Months'!$C:$C,$C328, 'Member Months'!$D:$D,$D328)</f>
        <v>0</v>
      </c>
      <c r="S328" s="237"/>
      <c r="U328" s="237"/>
      <c r="V328" s="237"/>
    </row>
    <row r="329" spans="1:22" s="302" customFormat="1">
      <c r="A329" s="775">
        <v>15</v>
      </c>
      <c r="B329" s="776">
        <f t="shared" si="29"/>
        <v>0</v>
      </c>
      <c r="C329" s="776" t="s">
        <v>912</v>
      </c>
      <c r="D329" s="777">
        <v>1</v>
      </c>
      <c r="E329" s="778">
        <v>15</v>
      </c>
      <c r="F329" s="777" t="s">
        <v>424</v>
      </c>
      <c r="G329" s="779" t="s">
        <v>212</v>
      </c>
      <c r="H329" s="777" t="s">
        <v>213</v>
      </c>
      <c r="I329" s="780" t="s">
        <v>409</v>
      </c>
      <c r="J329" s="779" t="s">
        <v>803</v>
      </c>
      <c r="K329" s="781">
        <v>0</v>
      </c>
      <c r="L329" s="782">
        <v>0</v>
      </c>
      <c r="M329" s="783">
        <v>0</v>
      </c>
      <c r="N329" s="783">
        <v>0</v>
      </c>
      <c r="O329" s="781">
        <v>0</v>
      </c>
      <c r="P329" s="783">
        <v>0</v>
      </c>
      <c r="Q329" s="781">
        <v>0</v>
      </c>
      <c r="R329" s="785">
        <f>SUMIFS('Member Months'!$L:$L,'Member Months'!$A:$A,$A329,'Member Months'!$C:$C,$C329, 'Member Months'!$D:$D,$D329)</f>
        <v>0</v>
      </c>
      <c r="S329" s="237"/>
      <c r="U329" s="237"/>
      <c r="V329" s="237"/>
    </row>
    <row r="330" spans="1:22" s="302" customFormat="1">
      <c r="A330" s="38" t="s">
        <v>211</v>
      </c>
      <c r="B330" s="39">
        <f t="shared" ref="B330:B703" si="30">$B$6</f>
        <v>0</v>
      </c>
      <c r="C330" s="39" t="s">
        <v>912</v>
      </c>
      <c r="D330" s="40">
        <v>2</v>
      </c>
      <c r="E330" s="40" t="s">
        <v>211</v>
      </c>
      <c r="F330" s="40" t="s">
        <v>738</v>
      </c>
      <c r="G330" s="698" t="s">
        <v>212</v>
      </c>
      <c r="H330" s="40" t="s">
        <v>213</v>
      </c>
      <c r="I330" s="629" t="s">
        <v>211</v>
      </c>
      <c r="J330" s="698" t="s">
        <v>261</v>
      </c>
      <c r="K330" s="303">
        <v>0</v>
      </c>
      <c r="L330" s="304">
        <v>0</v>
      </c>
      <c r="M330" s="305">
        <v>0</v>
      </c>
      <c r="N330" s="305">
        <v>0</v>
      </c>
      <c r="O330" s="303">
        <v>0</v>
      </c>
      <c r="P330" s="305">
        <v>0</v>
      </c>
      <c r="Q330" s="303">
        <v>0</v>
      </c>
      <c r="R330" s="16">
        <f>SUMIFS('Member Months'!$L:$L,'Member Months'!$A:$A,$A330,'Member Months'!$C:$C,$C330, 'Member Months'!$D:$D,$D330)</f>
        <v>0</v>
      </c>
      <c r="S330" s="237"/>
      <c r="U330" s="237"/>
      <c r="V330" s="237"/>
    </row>
    <row r="331" spans="1:22" s="302" customFormat="1">
      <c r="A331" s="38" t="s">
        <v>211</v>
      </c>
      <c r="B331" s="39">
        <f>$B$6</f>
        <v>0</v>
      </c>
      <c r="C331" s="39" t="s">
        <v>912</v>
      </c>
      <c r="D331" s="40">
        <v>2</v>
      </c>
      <c r="E331" s="40" t="s">
        <v>211</v>
      </c>
      <c r="F331" s="40" t="s">
        <v>738</v>
      </c>
      <c r="G331" s="698" t="s">
        <v>212</v>
      </c>
      <c r="H331" s="40" t="s">
        <v>213</v>
      </c>
      <c r="I331" s="629" t="s">
        <v>214</v>
      </c>
      <c r="J331" s="698" t="s">
        <v>676</v>
      </c>
      <c r="K331" s="303">
        <v>0</v>
      </c>
      <c r="L331" s="304">
        <v>0</v>
      </c>
      <c r="M331" s="305">
        <v>0</v>
      </c>
      <c r="N331" s="305">
        <v>0</v>
      </c>
      <c r="O331" s="303">
        <v>0</v>
      </c>
      <c r="P331" s="305">
        <v>0</v>
      </c>
      <c r="Q331" s="303">
        <v>0</v>
      </c>
      <c r="R331" s="16">
        <f>SUMIFS('Member Months'!$L:$L,'Member Months'!$A:$A,$A331,'Member Months'!$C:$C,$C331, 'Member Months'!$D:$D,$D331)</f>
        <v>0</v>
      </c>
      <c r="S331" s="237"/>
      <c r="U331" s="237"/>
      <c r="V331" s="237"/>
    </row>
    <row r="332" spans="1:22" s="302" customFormat="1">
      <c r="A332" s="38" t="s">
        <v>211</v>
      </c>
      <c r="B332" s="39">
        <f t="shared" si="30"/>
        <v>0</v>
      </c>
      <c r="C332" s="39" t="s">
        <v>912</v>
      </c>
      <c r="D332" s="40">
        <v>2</v>
      </c>
      <c r="E332" s="40" t="s">
        <v>211</v>
      </c>
      <c r="F332" s="40" t="s">
        <v>738</v>
      </c>
      <c r="G332" s="698" t="s">
        <v>212</v>
      </c>
      <c r="H332" s="40" t="s">
        <v>213</v>
      </c>
      <c r="I332" s="629" t="s">
        <v>215</v>
      </c>
      <c r="J332" s="698" t="s">
        <v>216</v>
      </c>
      <c r="K332" s="303">
        <v>0</v>
      </c>
      <c r="L332" s="304">
        <v>0</v>
      </c>
      <c r="M332" s="305">
        <v>0</v>
      </c>
      <c r="N332" s="305">
        <v>0</v>
      </c>
      <c r="O332" s="303">
        <v>0</v>
      </c>
      <c r="P332" s="305">
        <v>0</v>
      </c>
      <c r="Q332" s="303">
        <v>0</v>
      </c>
      <c r="R332" s="16">
        <f>SUMIFS('Member Months'!$L:$L,'Member Months'!$A:$A,$A332,'Member Months'!$C:$C,$C332, 'Member Months'!$D:$D,$D332)</f>
        <v>0</v>
      </c>
      <c r="S332" s="237"/>
      <c r="U332" s="237"/>
      <c r="V332" s="237"/>
    </row>
    <row r="333" spans="1:22" s="302" customFormat="1">
      <c r="A333" s="38" t="s">
        <v>211</v>
      </c>
      <c r="B333" s="39">
        <f t="shared" si="30"/>
        <v>0</v>
      </c>
      <c r="C333" s="39" t="s">
        <v>912</v>
      </c>
      <c r="D333" s="40">
        <v>2</v>
      </c>
      <c r="E333" s="40" t="s">
        <v>211</v>
      </c>
      <c r="F333" s="40" t="s">
        <v>738</v>
      </c>
      <c r="G333" s="698" t="s">
        <v>212</v>
      </c>
      <c r="H333" s="40" t="s">
        <v>213</v>
      </c>
      <c r="I333" s="629" t="s">
        <v>217</v>
      </c>
      <c r="J333" s="698" t="s">
        <v>262</v>
      </c>
      <c r="K333" s="303">
        <v>0</v>
      </c>
      <c r="L333" s="304">
        <v>0</v>
      </c>
      <c r="M333" s="305">
        <v>0</v>
      </c>
      <c r="N333" s="305">
        <v>0</v>
      </c>
      <c r="O333" s="303">
        <v>0</v>
      </c>
      <c r="P333" s="305">
        <v>0</v>
      </c>
      <c r="Q333" s="303">
        <v>0</v>
      </c>
      <c r="R333" s="16">
        <f>SUMIFS('Member Months'!$L:$L,'Member Months'!$A:$A,$A333,'Member Months'!$C:$C,$C333, 'Member Months'!$D:$D,$D333)</f>
        <v>0</v>
      </c>
      <c r="S333" s="237"/>
      <c r="U333" s="237"/>
      <c r="V333" s="237"/>
    </row>
    <row r="334" spans="1:22" s="302" customFormat="1">
      <c r="A334" s="38" t="s">
        <v>211</v>
      </c>
      <c r="B334" s="39">
        <f t="shared" si="30"/>
        <v>0</v>
      </c>
      <c r="C334" s="39" t="s">
        <v>912</v>
      </c>
      <c r="D334" s="40">
        <v>2</v>
      </c>
      <c r="E334" s="40" t="s">
        <v>211</v>
      </c>
      <c r="F334" s="40" t="s">
        <v>738</v>
      </c>
      <c r="G334" s="698" t="s">
        <v>212</v>
      </c>
      <c r="H334" s="40" t="s">
        <v>213</v>
      </c>
      <c r="I334" s="629" t="s">
        <v>218</v>
      </c>
      <c r="J334" s="698" t="s">
        <v>677</v>
      </c>
      <c r="K334" s="303">
        <v>0</v>
      </c>
      <c r="L334" s="304">
        <v>0</v>
      </c>
      <c r="M334" s="305">
        <v>0</v>
      </c>
      <c r="N334" s="305">
        <v>0</v>
      </c>
      <c r="O334" s="303">
        <v>0</v>
      </c>
      <c r="P334" s="305">
        <v>0</v>
      </c>
      <c r="Q334" s="303">
        <v>0</v>
      </c>
      <c r="R334" s="16">
        <f>SUMIFS('Member Months'!$L:$L,'Member Months'!$A:$A,$A334,'Member Months'!$C:$C,$C334, 'Member Months'!$D:$D,$D334)</f>
        <v>0</v>
      </c>
      <c r="S334" s="237"/>
      <c r="U334" s="237"/>
      <c r="V334" s="237"/>
    </row>
    <row r="335" spans="1:22" s="302" customFormat="1">
      <c r="A335" s="38" t="s">
        <v>211</v>
      </c>
      <c r="B335" s="39">
        <f t="shared" si="30"/>
        <v>0</v>
      </c>
      <c r="C335" s="39" t="s">
        <v>912</v>
      </c>
      <c r="D335" s="40">
        <v>2</v>
      </c>
      <c r="E335" s="40" t="s">
        <v>211</v>
      </c>
      <c r="F335" s="40" t="s">
        <v>738</v>
      </c>
      <c r="G335" s="698" t="s">
        <v>212</v>
      </c>
      <c r="H335" s="40" t="s">
        <v>213</v>
      </c>
      <c r="I335" s="629" t="s">
        <v>219</v>
      </c>
      <c r="J335" s="698" t="s">
        <v>263</v>
      </c>
      <c r="K335" s="303">
        <v>0</v>
      </c>
      <c r="L335" s="304">
        <v>0</v>
      </c>
      <c r="M335" s="305">
        <v>0</v>
      </c>
      <c r="N335" s="305">
        <v>0</v>
      </c>
      <c r="O335" s="303">
        <v>0</v>
      </c>
      <c r="P335" s="305">
        <v>0</v>
      </c>
      <c r="Q335" s="303">
        <v>0</v>
      </c>
      <c r="R335" s="16">
        <f>SUMIFS('Member Months'!$L:$L,'Member Months'!$A:$A,$A335,'Member Months'!$C:$C,$C335, 'Member Months'!$D:$D,$D335)</f>
        <v>0</v>
      </c>
      <c r="S335" s="237"/>
      <c r="U335" s="237"/>
      <c r="V335" s="237"/>
    </row>
    <row r="336" spans="1:22" s="302" customFormat="1">
      <c r="A336" s="38" t="s">
        <v>211</v>
      </c>
      <c r="B336" s="39">
        <f t="shared" si="30"/>
        <v>0</v>
      </c>
      <c r="C336" s="39" t="s">
        <v>912</v>
      </c>
      <c r="D336" s="40">
        <v>2</v>
      </c>
      <c r="E336" s="40" t="s">
        <v>211</v>
      </c>
      <c r="F336" s="40" t="s">
        <v>738</v>
      </c>
      <c r="G336" s="698" t="s">
        <v>212</v>
      </c>
      <c r="H336" s="40" t="s">
        <v>213</v>
      </c>
      <c r="I336" s="629" t="s">
        <v>220</v>
      </c>
      <c r="J336" s="698" t="s">
        <v>675</v>
      </c>
      <c r="K336" s="303">
        <v>0</v>
      </c>
      <c r="L336" s="304">
        <v>0</v>
      </c>
      <c r="M336" s="305">
        <v>0</v>
      </c>
      <c r="N336" s="305">
        <v>0</v>
      </c>
      <c r="O336" s="303">
        <v>0</v>
      </c>
      <c r="P336" s="305">
        <v>0</v>
      </c>
      <c r="Q336" s="303">
        <v>0</v>
      </c>
      <c r="R336" s="16">
        <f>SUMIFS('Member Months'!$L:$L,'Member Months'!$A:$A,$A336,'Member Months'!$C:$C,$C336, 'Member Months'!$D:$D,$D336)</f>
        <v>0</v>
      </c>
      <c r="S336" s="237"/>
      <c r="U336" s="237"/>
      <c r="V336" s="237"/>
    </row>
    <row r="337" spans="1:22" s="302" customFormat="1">
      <c r="A337" s="38" t="s">
        <v>211</v>
      </c>
      <c r="B337" s="39">
        <f t="shared" si="30"/>
        <v>0</v>
      </c>
      <c r="C337" s="39" t="s">
        <v>912</v>
      </c>
      <c r="D337" s="40">
        <v>2</v>
      </c>
      <c r="E337" s="40" t="s">
        <v>211</v>
      </c>
      <c r="F337" s="40" t="s">
        <v>738</v>
      </c>
      <c r="G337" s="698" t="s">
        <v>212</v>
      </c>
      <c r="H337" s="40" t="s">
        <v>213</v>
      </c>
      <c r="I337" s="629" t="s">
        <v>221</v>
      </c>
      <c r="J337" s="698" t="s">
        <v>264</v>
      </c>
      <c r="K337" s="303">
        <v>0</v>
      </c>
      <c r="L337" s="304">
        <v>0</v>
      </c>
      <c r="M337" s="305">
        <v>0</v>
      </c>
      <c r="N337" s="305">
        <v>0</v>
      </c>
      <c r="O337" s="303">
        <v>0</v>
      </c>
      <c r="P337" s="305">
        <v>0</v>
      </c>
      <c r="Q337" s="303">
        <v>0</v>
      </c>
      <c r="R337" s="16">
        <f>SUMIFS('Member Months'!$L:$L,'Member Months'!$A:$A,$A337,'Member Months'!$C:$C,$C337, 'Member Months'!$D:$D,$D337)</f>
        <v>0</v>
      </c>
      <c r="S337" s="237"/>
      <c r="U337" s="237"/>
      <c r="V337" s="237"/>
    </row>
    <row r="338" spans="1:22" s="302" customFormat="1">
      <c r="A338" s="38" t="s">
        <v>211</v>
      </c>
      <c r="B338" s="39">
        <f t="shared" si="30"/>
        <v>0</v>
      </c>
      <c r="C338" s="39" t="s">
        <v>912</v>
      </c>
      <c r="D338" s="40">
        <v>2</v>
      </c>
      <c r="E338" s="40" t="s">
        <v>211</v>
      </c>
      <c r="F338" s="40" t="s">
        <v>738</v>
      </c>
      <c r="G338" s="698" t="s">
        <v>212</v>
      </c>
      <c r="H338" s="40" t="s">
        <v>213</v>
      </c>
      <c r="I338" s="630" t="s">
        <v>222</v>
      </c>
      <c r="J338" s="698" t="s">
        <v>206</v>
      </c>
      <c r="K338" s="303">
        <v>0</v>
      </c>
      <c r="L338" s="304">
        <v>0</v>
      </c>
      <c r="M338" s="305">
        <v>0</v>
      </c>
      <c r="N338" s="305">
        <v>0</v>
      </c>
      <c r="O338" s="303">
        <v>0</v>
      </c>
      <c r="P338" s="305">
        <v>0</v>
      </c>
      <c r="Q338" s="303">
        <v>0</v>
      </c>
      <c r="R338" s="16">
        <f>SUMIFS('Member Months'!$L:$L,'Member Months'!$A:$A,$A338,'Member Months'!$C:$C,$C338, 'Member Months'!$D:$D,$D338)</f>
        <v>0</v>
      </c>
      <c r="S338" s="237"/>
      <c r="U338" s="237"/>
      <c r="V338" s="237"/>
    </row>
    <row r="339" spans="1:22" s="302" customFormat="1">
      <c r="A339" s="38" t="s">
        <v>211</v>
      </c>
      <c r="B339" s="39">
        <f t="shared" si="30"/>
        <v>0</v>
      </c>
      <c r="C339" s="39" t="s">
        <v>912</v>
      </c>
      <c r="D339" s="40">
        <v>2</v>
      </c>
      <c r="E339" s="40" t="s">
        <v>211</v>
      </c>
      <c r="F339" s="40" t="s">
        <v>738</v>
      </c>
      <c r="G339" s="698" t="s">
        <v>212</v>
      </c>
      <c r="H339" s="40" t="s">
        <v>213</v>
      </c>
      <c r="I339" s="630" t="s">
        <v>223</v>
      </c>
      <c r="J339" s="698" t="s">
        <v>181</v>
      </c>
      <c r="K339" s="303">
        <v>0</v>
      </c>
      <c r="L339" s="304">
        <v>0</v>
      </c>
      <c r="M339" s="305">
        <v>0</v>
      </c>
      <c r="N339" s="305">
        <v>0</v>
      </c>
      <c r="O339" s="303">
        <v>0</v>
      </c>
      <c r="P339" s="305">
        <v>0</v>
      </c>
      <c r="Q339" s="303">
        <v>0</v>
      </c>
      <c r="R339" s="16">
        <f>SUMIFS('Member Months'!$L:$L,'Member Months'!$A:$A,$A339,'Member Months'!$C:$C,$C339, 'Member Months'!$D:$D,$D339)</f>
        <v>0</v>
      </c>
      <c r="S339" s="237"/>
      <c r="U339" s="237"/>
      <c r="V339" s="237"/>
    </row>
    <row r="340" spans="1:22" s="302" customFormat="1">
      <c r="A340" s="38" t="s">
        <v>211</v>
      </c>
      <c r="B340" s="39">
        <f t="shared" si="30"/>
        <v>0</v>
      </c>
      <c r="C340" s="39" t="s">
        <v>912</v>
      </c>
      <c r="D340" s="40">
        <v>2</v>
      </c>
      <c r="E340" s="40" t="s">
        <v>211</v>
      </c>
      <c r="F340" s="40" t="s">
        <v>738</v>
      </c>
      <c r="G340" s="698" t="s">
        <v>212</v>
      </c>
      <c r="H340" s="40" t="s">
        <v>213</v>
      </c>
      <c r="I340" s="630" t="s">
        <v>150</v>
      </c>
      <c r="J340" s="698" t="s">
        <v>204</v>
      </c>
      <c r="K340" s="303">
        <v>0</v>
      </c>
      <c r="L340" s="304">
        <v>0</v>
      </c>
      <c r="M340" s="305">
        <v>0</v>
      </c>
      <c r="N340" s="305">
        <v>0</v>
      </c>
      <c r="O340" s="303">
        <v>0</v>
      </c>
      <c r="P340" s="305">
        <v>0</v>
      </c>
      <c r="Q340" s="303">
        <v>0</v>
      </c>
      <c r="R340" s="16">
        <f>SUMIFS('Member Months'!$L:$L,'Member Months'!$A:$A,$A340,'Member Months'!$C:$C,$C340, 'Member Months'!$D:$D,$D340)</f>
        <v>0</v>
      </c>
      <c r="S340" s="237"/>
      <c r="U340" s="237"/>
      <c r="V340" s="237"/>
    </row>
    <row r="341" spans="1:22" s="302" customFormat="1">
      <c r="A341" s="38" t="s">
        <v>211</v>
      </c>
      <c r="B341" s="39">
        <f t="shared" si="30"/>
        <v>0</v>
      </c>
      <c r="C341" s="39" t="s">
        <v>912</v>
      </c>
      <c r="D341" s="40">
        <v>2</v>
      </c>
      <c r="E341" s="40" t="s">
        <v>211</v>
      </c>
      <c r="F341" s="40" t="s">
        <v>738</v>
      </c>
      <c r="G341" s="698" t="s">
        <v>212</v>
      </c>
      <c r="H341" s="40" t="s">
        <v>213</v>
      </c>
      <c r="I341" s="630" t="s">
        <v>151</v>
      </c>
      <c r="J341" s="698" t="s">
        <v>205</v>
      </c>
      <c r="K341" s="303">
        <v>0</v>
      </c>
      <c r="L341" s="304">
        <v>0</v>
      </c>
      <c r="M341" s="305">
        <v>0</v>
      </c>
      <c r="N341" s="305">
        <v>0</v>
      </c>
      <c r="O341" s="303">
        <v>0</v>
      </c>
      <c r="P341" s="305">
        <v>0</v>
      </c>
      <c r="Q341" s="303">
        <v>0</v>
      </c>
      <c r="R341" s="16">
        <f>SUMIFS('Member Months'!$L:$L,'Member Months'!$A:$A,$A341,'Member Months'!$C:$C,$C341, 'Member Months'!$D:$D,$D341)</f>
        <v>0</v>
      </c>
      <c r="S341" s="237"/>
      <c r="U341" s="237"/>
      <c r="V341" s="237"/>
    </row>
    <row r="342" spans="1:22" s="302" customFormat="1">
      <c r="A342" s="38" t="s">
        <v>211</v>
      </c>
      <c r="B342" s="39">
        <f t="shared" si="30"/>
        <v>0</v>
      </c>
      <c r="C342" s="39" t="s">
        <v>912</v>
      </c>
      <c r="D342" s="40">
        <v>2</v>
      </c>
      <c r="E342" s="40" t="s">
        <v>211</v>
      </c>
      <c r="F342" s="40" t="s">
        <v>738</v>
      </c>
      <c r="G342" s="698" t="s">
        <v>212</v>
      </c>
      <c r="H342" s="40" t="s">
        <v>213</v>
      </c>
      <c r="I342" s="630" t="s">
        <v>152</v>
      </c>
      <c r="J342" s="698" t="s">
        <v>182</v>
      </c>
      <c r="K342" s="303">
        <v>0</v>
      </c>
      <c r="L342" s="304">
        <v>0</v>
      </c>
      <c r="M342" s="305">
        <v>0</v>
      </c>
      <c r="N342" s="305">
        <v>0</v>
      </c>
      <c r="O342" s="303">
        <v>0</v>
      </c>
      <c r="P342" s="305">
        <v>0</v>
      </c>
      <c r="Q342" s="303">
        <v>0</v>
      </c>
      <c r="R342" s="16">
        <f>SUMIFS('Member Months'!$L:$L,'Member Months'!$A:$A,$A342,'Member Months'!$C:$C,$C342, 'Member Months'!$D:$D,$D342)</f>
        <v>0</v>
      </c>
      <c r="S342" s="237"/>
      <c r="U342" s="237"/>
      <c r="V342" s="237"/>
    </row>
    <row r="343" spans="1:22" s="302" customFormat="1">
      <c r="A343" s="38" t="s">
        <v>211</v>
      </c>
      <c r="B343" s="39">
        <f t="shared" si="30"/>
        <v>0</v>
      </c>
      <c r="C343" s="39" t="s">
        <v>912</v>
      </c>
      <c r="D343" s="40">
        <v>2</v>
      </c>
      <c r="E343" s="40" t="s">
        <v>211</v>
      </c>
      <c r="F343" s="40" t="s">
        <v>738</v>
      </c>
      <c r="G343" s="698" t="s">
        <v>212</v>
      </c>
      <c r="H343" s="40" t="s">
        <v>213</v>
      </c>
      <c r="I343" s="630" t="s">
        <v>70</v>
      </c>
      <c r="J343" s="698" t="s">
        <v>265</v>
      </c>
      <c r="K343" s="303">
        <v>0</v>
      </c>
      <c r="L343" s="304">
        <v>0</v>
      </c>
      <c r="M343" s="305">
        <v>0</v>
      </c>
      <c r="N343" s="305">
        <v>0</v>
      </c>
      <c r="O343" s="303">
        <v>0</v>
      </c>
      <c r="P343" s="305">
        <v>0</v>
      </c>
      <c r="Q343" s="303">
        <v>0</v>
      </c>
      <c r="R343" s="16">
        <f>SUMIFS('Member Months'!$L:$L,'Member Months'!$A:$A,$A343,'Member Months'!$C:$C,$C343, 'Member Months'!$D:$D,$D343)</f>
        <v>0</v>
      </c>
      <c r="S343" s="237"/>
      <c r="U343" s="237"/>
      <c r="V343" s="237"/>
    </row>
    <row r="344" spans="1:22" s="302" customFormat="1">
      <c r="A344" s="38" t="s">
        <v>211</v>
      </c>
      <c r="B344" s="39">
        <f t="shared" si="30"/>
        <v>0</v>
      </c>
      <c r="C344" s="39" t="s">
        <v>912</v>
      </c>
      <c r="D344" s="40">
        <v>2</v>
      </c>
      <c r="E344" s="40" t="s">
        <v>211</v>
      </c>
      <c r="F344" s="40" t="s">
        <v>738</v>
      </c>
      <c r="G344" s="698" t="s">
        <v>212</v>
      </c>
      <c r="H344" s="40" t="s">
        <v>213</v>
      </c>
      <c r="I344" s="630" t="s">
        <v>71</v>
      </c>
      <c r="J344" s="698" t="s">
        <v>266</v>
      </c>
      <c r="K344" s="303">
        <v>0</v>
      </c>
      <c r="L344" s="304">
        <v>0</v>
      </c>
      <c r="M344" s="305">
        <v>0</v>
      </c>
      <c r="N344" s="305">
        <v>0</v>
      </c>
      <c r="O344" s="303">
        <v>0</v>
      </c>
      <c r="P344" s="305">
        <v>0</v>
      </c>
      <c r="Q344" s="303">
        <v>0</v>
      </c>
      <c r="R344" s="16">
        <f>SUMIFS('Member Months'!$L:$L,'Member Months'!$A:$A,$A344,'Member Months'!$C:$C,$C344, 'Member Months'!$D:$D,$D344)</f>
        <v>0</v>
      </c>
      <c r="S344" s="237"/>
      <c r="U344" s="237"/>
      <c r="V344" s="237"/>
    </row>
    <row r="345" spans="1:22" s="302" customFormat="1">
      <c r="A345" s="38" t="s">
        <v>211</v>
      </c>
      <c r="B345" s="39">
        <f t="shared" si="30"/>
        <v>0</v>
      </c>
      <c r="C345" s="39" t="s">
        <v>912</v>
      </c>
      <c r="D345" s="40">
        <v>2</v>
      </c>
      <c r="E345" s="40" t="s">
        <v>211</v>
      </c>
      <c r="F345" s="40" t="s">
        <v>738</v>
      </c>
      <c r="G345" s="698" t="s">
        <v>212</v>
      </c>
      <c r="H345" s="40" t="s">
        <v>213</v>
      </c>
      <c r="I345" s="630" t="s">
        <v>72</v>
      </c>
      <c r="J345" s="698" t="s">
        <v>527</v>
      </c>
      <c r="K345" s="303">
        <v>0</v>
      </c>
      <c r="L345" s="304">
        <v>0</v>
      </c>
      <c r="M345" s="305">
        <v>0</v>
      </c>
      <c r="N345" s="305">
        <v>0</v>
      </c>
      <c r="O345" s="303">
        <v>0</v>
      </c>
      <c r="P345" s="305">
        <v>0</v>
      </c>
      <c r="Q345" s="303">
        <v>0</v>
      </c>
      <c r="R345" s="16">
        <f>SUMIFS('Member Months'!$L:$L,'Member Months'!$A:$A,$A345,'Member Months'!$C:$C,$C345, 'Member Months'!$D:$D,$D345)</f>
        <v>0</v>
      </c>
      <c r="S345" s="237"/>
      <c r="U345" s="237"/>
      <c r="V345" s="237"/>
    </row>
    <row r="346" spans="1:22" s="302" customFormat="1">
      <c r="A346" s="38" t="s">
        <v>211</v>
      </c>
      <c r="B346" s="39">
        <f t="shared" si="30"/>
        <v>0</v>
      </c>
      <c r="C346" s="39" t="s">
        <v>912</v>
      </c>
      <c r="D346" s="40">
        <v>2</v>
      </c>
      <c r="E346" s="40" t="s">
        <v>211</v>
      </c>
      <c r="F346" s="40" t="s">
        <v>738</v>
      </c>
      <c r="G346" s="698" t="s">
        <v>212</v>
      </c>
      <c r="H346" s="40" t="s">
        <v>213</v>
      </c>
      <c r="I346" s="630" t="s">
        <v>73</v>
      </c>
      <c r="J346" s="698" t="s">
        <v>528</v>
      </c>
      <c r="K346" s="303">
        <v>0</v>
      </c>
      <c r="L346" s="304">
        <v>0</v>
      </c>
      <c r="M346" s="305">
        <v>0</v>
      </c>
      <c r="N346" s="305">
        <v>0</v>
      </c>
      <c r="O346" s="303">
        <v>0</v>
      </c>
      <c r="P346" s="305">
        <v>0</v>
      </c>
      <c r="Q346" s="303">
        <v>0</v>
      </c>
      <c r="R346" s="16">
        <f>SUMIFS('Member Months'!$L:$L,'Member Months'!$A:$A,$A346,'Member Months'!$C:$C,$C346, 'Member Months'!$D:$D,$D346)</f>
        <v>0</v>
      </c>
      <c r="S346" s="237"/>
      <c r="U346" s="237"/>
      <c r="V346" s="237"/>
    </row>
    <row r="347" spans="1:22" s="302" customFormat="1">
      <c r="A347" s="38" t="s">
        <v>211</v>
      </c>
      <c r="B347" s="39">
        <f t="shared" si="30"/>
        <v>0</v>
      </c>
      <c r="C347" s="39" t="s">
        <v>912</v>
      </c>
      <c r="D347" s="40">
        <v>2</v>
      </c>
      <c r="E347" s="40" t="s">
        <v>211</v>
      </c>
      <c r="F347" s="40" t="s">
        <v>738</v>
      </c>
      <c r="G347" s="698" t="s">
        <v>212</v>
      </c>
      <c r="H347" s="40" t="s">
        <v>213</v>
      </c>
      <c r="I347" s="630" t="s">
        <v>409</v>
      </c>
      <c r="J347" s="698" t="s">
        <v>803</v>
      </c>
      <c r="K347" s="303">
        <v>0</v>
      </c>
      <c r="L347" s="304">
        <v>0</v>
      </c>
      <c r="M347" s="305">
        <v>0</v>
      </c>
      <c r="N347" s="305">
        <v>0</v>
      </c>
      <c r="O347" s="303">
        <v>0</v>
      </c>
      <c r="P347" s="305">
        <v>0</v>
      </c>
      <c r="Q347" s="303">
        <v>0</v>
      </c>
      <c r="R347" s="16">
        <f>SUMIFS('Member Months'!$L:$L,'Member Months'!$A:$A,$A347,'Member Months'!$C:$C,$C347, 'Member Months'!$D:$D,$D347)</f>
        <v>0</v>
      </c>
      <c r="S347" s="237"/>
      <c r="U347" s="237"/>
      <c r="V347" s="237"/>
    </row>
    <row r="348" spans="1:22" s="302" customFormat="1">
      <c r="A348" s="38" t="s">
        <v>214</v>
      </c>
      <c r="B348" s="39">
        <f t="shared" si="30"/>
        <v>0</v>
      </c>
      <c r="C348" s="39" t="s">
        <v>912</v>
      </c>
      <c r="D348" s="40">
        <v>2</v>
      </c>
      <c r="E348" s="40" t="s">
        <v>214</v>
      </c>
      <c r="F348" s="40" t="s">
        <v>738</v>
      </c>
      <c r="G348" s="698" t="s">
        <v>224</v>
      </c>
      <c r="H348" s="40" t="s">
        <v>213</v>
      </c>
      <c r="I348" s="629" t="s">
        <v>211</v>
      </c>
      <c r="J348" s="698" t="s">
        <v>261</v>
      </c>
      <c r="K348" s="303">
        <v>0</v>
      </c>
      <c r="L348" s="304">
        <v>0</v>
      </c>
      <c r="M348" s="305">
        <v>0</v>
      </c>
      <c r="N348" s="305">
        <v>0</v>
      </c>
      <c r="O348" s="303">
        <v>0</v>
      </c>
      <c r="P348" s="305">
        <v>0</v>
      </c>
      <c r="Q348" s="303">
        <v>0</v>
      </c>
      <c r="R348" s="16">
        <f>SUMIFS('Member Months'!$L:$L,'Member Months'!$A:$A,$A348,'Member Months'!$C:$C,$C348, 'Member Months'!$D:$D,$D348)</f>
        <v>0</v>
      </c>
      <c r="S348" s="237"/>
      <c r="U348" s="237"/>
      <c r="V348" s="237"/>
    </row>
    <row r="349" spans="1:22" s="302" customFormat="1">
      <c r="A349" s="38" t="s">
        <v>214</v>
      </c>
      <c r="B349" s="39">
        <f t="shared" si="30"/>
        <v>0</v>
      </c>
      <c r="C349" s="39" t="s">
        <v>912</v>
      </c>
      <c r="D349" s="40">
        <v>2</v>
      </c>
      <c r="E349" s="40" t="s">
        <v>214</v>
      </c>
      <c r="F349" s="40" t="s">
        <v>738</v>
      </c>
      <c r="G349" s="698" t="s">
        <v>224</v>
      </c>
      <c r="H349" s="40" t="s">
        <v>213</v>
      </c>
      <c r="I349" s="629" t="s">
        <v>214</v>
      </c>
      <c r="J349" s="698" t="s">
        <v>676</v>
      </c>
      <c r="K349" s="303">
        <v>0</v>
      </c>
      <c r="L349" s="304">
        <v>0</v>
      </c>
      <c r="M349" s="305">
        <v>0</v>
      </c>
      <c r="N349" s="305">
        <v>0</v>
      </c>
      <c r="O349" s="303">
        <v>0</v>
      </c>
      <c r="P349" s="305">
        <v>0</v>
      </c>
      <c r="Q349" s="303">
        <v>0</v>
      </c>
      <c r="R349" s="16">
        <f>SUMIFS('Member Months'!$L:$L,'Member Months'!$A:$A,$A349,'Member Months'!$C:$C,$C349, 'Member Months'!$D:$D,$D349)</f>
        <v>0</v>
      </c>
      <c r="S349" s="237"/>
      <c r="U349" s="237"/>
      <c r="V349" s="237"/>
    </row>
    <row r="350" spans="1:22" s="302" customFormat="1">
      <c r="A350" s="38" t="s">
        <v>214</v>
      </c>
      <c r="B350" s="39">
        <f t="shared" si="30"/>
        <v>0</v>
      </c>
      <c r="C350" s="39" t="s">
        <v>912</v>
      </c>
      <c r="D350" s="40">
        <v>2</v>
      </c>
      <c r="E350" s="40" t="s">
        <v>214</v>
      </c>
      <c r="F350" s="40" t="s">
        <v>738</v>
      </c>
      <c r="G350" s="698" t="s">
        <v>224</v>
      </c>
      <c r="H350" s="40" t="s">
        <v>213</v>
      </c>
      <c r="I350" s="629" t="s">
        <v>215</v>
      </c>
      <c r="J350" s="698" t="s">
        <v>216</v>
      </c>
      <c r="K350" s="303">
        <v>0</v>
      </c>
      <c r="L350" s="304">
        <v>0</v>
      </c>
      <c r="M350" s="305">
        <v>0</v>
      </c>
      <c r="N350" s="305">
        <v>0</v>
      </c>
      <c r="O350" s="303">
        <v>0</v>
      </c>
      <c r="P350" s="305">
        <v>0</v>
      </c>
      <c r="Q350" s="303">
        <v>0</v>
      </c>
      <c r="R350" s="16">
        <f>SUMIFS('Member Months'!$L:$L,'Member Months'!$A:$A,$A350,'Member Months'!$C:$C,$C350, 'Member Months'!$D:$D,$D350)</f>
        <v>0</v>
      </c>
      <c r="S350" s="237"/>
      <c r="U350" s="237"/>
      <c r="V350" s="237"/>
    </row>
    <row r="351" spans="1:22" s="302" customFormat="1">
      <c r="A351" s="38" t="s">
        <v>214</v>
      </c>
      <c r="B351" s="39">
        <f t="shared" si="30"/>
        <v>0</v>
      </c>
      <c r="C351" s="39" t="s">
        <v>912</v>
      </c>
      <c r="D351" s="40">
        <v>2</v>
      </c>
      <c r="E351" s="40" t="s">
        <v>214</v>
      </c>
      <c r="F351" s="40" t="s">
        <v>738</v>
      </c>
      <c r="G351" s="698" t="s">
        <v>224</v>
      </c>
      <c r="H351" s="40" t="s">
        <v>213</v>
      </c>
      <c r="I351" s="629" t="s">
        <v>217</v>
      </c>
      <c r="J351" s="698" t="s">
        <v>262</v>
      </c>
      <c r="K351" s="303">
        <v>0</v>
      </c>
      <c r="L351" s="304">
        <v>0</v>
      </c>
      <c r="M351" s="305">
        <v>0</v>
      </c>
      <c r="N351" s="305">
        <v>0</v>
      </c>
      <c r="O351" s="303">
        <v>0</v>
      </c>
      <c r="P351" s="305">
        <v>0</v>
      </c>
      <c r="Q351" s="303">
        <v>0</v>
      </c>
      <c r="R351" s="16">
        <f>SUMIFS('Member Months'!$L:$L,'Member Months'!$A:$A,$A351,'Member Months'!$C:$C,$C351, 'Member Months'!$D:$D,$D351)</f>
        <v>0</v>
      </c>
      <c r="S351" s="237"/>
      <c r="U351" s="237"/>
      <c r="V351" s="237"/>
    </row>
    <row r="352" spans="1:22" s="302" customFormat="1">
      <c r="A352" s="38" t="s">
        <v>214</v>
      </c>
      <c r="B352" s="39">
        <f t="shared" si="30"/>
        <v>0</v>
      </c>
      <c r="C352" s="39" t="s">
        <v>912</v>
      </c>
      <c r="D352" s="40">
        <v>2</v>
      </c>
      <c r="E352" s="40" t="s">
        <v>214</v>
      </c>
      <c r="F352" s="40" t="s">
        <v>738</v>
      </c>
      <c r="G352" s="698" t="s">
        <v>224</v>
      </c>
      <c r="H352" s="40" t="s">
        <v>213</v>
      </c>
      <c r="I352" s="629" t="s">
        <v>218</v>
      </c>
      <c r="J352" s="698" t="s">
        <v>677</v>
      </c>
      <c r="K352" s="303">
        <v>0</v>
      </c>
      <c r="L352" s="304">
        <v>0</v>
      </c>
      <c r="M352" s="305">
        <v>0</v>
      </c>
      <c r="N352" s="305">
        <v>0</v>
      </c>
      <c r="O352" s="303">
        <v>0</v>
      </c>
      <c r="P352" s="305">
        <v>0</v>
      </c>
      <c r="Q352" s="303">
        <v>0</v>
      </c>
      <c r="R352" s="16">
        <f>SUMIFS('Member Months'!$L:$L,'Member Months'!$A:$A,$A352,'Member Months'!$C:$C,$C352, 'Member Months'!$D:$D,$D352)</f>
        <v>0</v>
      </c>
      <c r="S352" s="237"/>
      <c r="U352" s="237"/>
      <c r="V352" s="237"/>
    </row>
    <row r="353" spans="1:22" s="302" customFormat="1">
      <c r="A353" s="38" t="s">
        <v>214</v>
      </c>
      <c r="B353" s="39">
        <f t="shared" si="30"/>
        <v>0</v>
      </c>
      <c r="C353" s="39" t="s">
        <v>912</v>
      </c>
      <c r="D353" s="40">
        <v>2</v>
      </c>
      <c r="E353" s="40" t="s">
        <v>214</v>
      </c>
      <c r="F353" s="40" t="s">
        <v>738</v>
      </c>
      <c r="G353" s="698" t="s">
        <v>224</v>
      </c>
      <c r="H353" s="40" t="s">
        <v>213</v>
      </c>
      <c r="I353" s="629" t="s">
        <v>219</v>
      </c>
      <c r="J353" s="698" t="s">
        <v>263</v>
      </c>
      <c r="K353" s="303">
        <v>0</v>
      </c>
      <c r="L353" s="304">
        <v>0</v>
      </c>
      <c r="M353" s="305">
        <v>0</v>
      </c>
      <c r="N353" s="305">
        <v>0</v>
      </c>
      <c r="O353" s="303">
        <v>0</v>
      </c>
      <c r="P353" s="305">
        <v>0</v>
      </c>
      <c r="Q353" s="303">
        <v>0</v>
      </c>
      <c r="R353" s="16">
        <f>SUMIFS('Member Months'!$L:$L,'Member Months'!$A:$A,$A353,'Member Months'!$C:$C,$C353, 'Member Months'!$D:$D,$D353)</f>
        <v>0</v>
      </c>
      <c r="S353" s="237"/>
      <c r="U353" s="237"/>
      <c r="V353" s="237"/>
    </row>
    <row r="354" spans="1:22" s="302" customFormat="1">
      <c r="A354" s="38" t="s">
        <v>214</v>
      </c>
      <c r="B354" s="39">
        <f t="shared" si="30"/>
        <v>0</v>
      </c>
      <c r="C354" s="39" t="s">
        <v>912</v>
      </c>
      <c r="D354" s="40">
        <v>2</v>
      </c>
      <c r="E354" s="40" t="s">
        <v>214</v>
      </c>
      <c r="F354" s="40" t="s">
        <v>738</v>
      </c>
      <c r="G354" s="698" t="s">
        <v>224</v>
      </c>
      <c r="H354" s="40" t="s">
        <v>213</v>
      </c>
      <c r="I354" s="629" t="s">
        <v>220</v>
      </c>
      <c r="J354" s="698" t="s">
        <v>675</v>
      </c>
      <c r="K354" s="303">
        <v>0</v>
      </c>
      <c r="L354" s="304">
        <v>0</v>
      </c>
      <c r="M354" s="305">
        <v>0</v>
      </c>
      <c r="N354" s="305">
        <v>0</v>
      </c>
      <c r="O354" s="303">
        <v>0</v>
      </c>
      <c r="P354" s="305">
        <v>0</v>
      </c>
      <c r="Q354" s="303">
        <v>0</v>
      </c>
      <c r="R354" s="16">
        <f>SUMIFS('Member Months'!$L:$L,'Member Months'!$A:$A,$A354,'Member Months'!$C:$C,$C354, 'Member Months'!$D:$D,$D354)</f>
        <v>0</v>
      </c>
      <c r="S354" s="237"/>
      <c r="U354" s="237"/>
      <c r="V354" s="237"/>
    </row>
    <row r="355" spans="1:22" s="302" customFormat="1">
      <c r="A355" s="38" t="s">
        <v>214</v>
      </c>
      <c r="B355" s="39">
        <f t="shared" si="30"/>
        <v>0</v>
      </c>
      <c r="C355" s="39" t="s">
        <v>912</v>
      </c>
      <c r="D355" s="40">
        <v>2</v>
      </c>
      <c r="E355" s="40" t="s">
        <v>214</v>
      </c>
      <c r="F355" s="40" t="s">
        <v>738</v>
      </c>
      <c r="G355" s="698" t="s">
        <v>224</v>
      </c>
      <c r="H355" s="40" t="s">
        <v>213</v>
      </c>
      <c r="I355" s="629" t="s">
        <v>221</v>
      </c>
      <c r="J355" s="698" t="s">
        <v>264</v>
      </c>
      <c r="K355" s="303">
        <v>0</v>
      </c>
      <c r="L355" s="304">
        <v>0</v>
      </c>
      <c r="M355" s="305">
        <v>0</v>
      </c>
      <c r="N355" s="305">
        <v>0</v>
      </c>
      <c r="O355" s="303">
        <v>0</v>
      </c>
      <c r="P355" s="305">
        <v>0</v>
      </c>
      <c r="Q355" s="303">
        <v>0</v>
      </c>
      <c r="R355" s="16">
        <f>SUMIFS('Member Months'!$L:$L,'Member Months'!$A:$A,$A355,'Member Months'!$C:$C,$C355, 'Member Months'!$D:$D,$D355)</f>
        <v>0</v>
      </c>
      <c r="S355" s="237"/>
      <c r="U355" s="237"/>
      <c r="V355" s="237"/>
    </row>
    <row r="356" spans="1:22" s="302" customFormat="1">
      <c r="A356" s="38" t="s">
        <v>214</v>
      </c>
      <c r="B356" s="39">
        <f t="shared" si="30"/>
        <v>0</v>
      </c>
      <c r="C356" s="39" t="s">
        <v>912</v>
      </c>
      <c r="D356" s="40">
        <v>2</v>
      </c>
      <c r="E356" s="40" t="s">
        <v>214</v>
      </c>
      <c r="F356" s="40" t="s">
        <v>738</v>
      </c>
      <c r="G356" s="698" t="s">
        <v>224</v>
      </c>
      <c r="H356" s="40" t="s">
        <v>213</v>
      </c>
      <c r="I356" s="630" t="s">
        <v>222</v>
      </c>
      <c r="J356" s="698" t="s">
        <v>206</v>
      </c>
      <c r="K356" s="303">
        <v>0</v>
      </c>
      <c r="L356" s="304">
        <v>0</v>
      </c>
      <c r="M356" s="305">
        <v>0</v>
      </c>
      <c r="N356" s="305">
        <v>0</v>
      </c>
      <c r="O356" s="303">
        <v>0</v>
      </c>
      <c r="P356" s="305">
        <v>0</v>
      </c>
      <c r="Q356" s="303">
        <v>0</v>
      </c>
      <c r="R356" s="16">
        <f>SUMIFS('Member Months'!$L:$L,'Member Months'!$A:$A,$A356,'Member Months'!$C:$C,$C356, 'Member Months'!$D:$D,$D356)</f>
        <v>0</v>
      </c>
      <c r="S356" s="237"/>
      <c r="U356" s="237"/>
      <c r="V356" s="237"/>
    </row>
    <row r="357" spans="1:22" s="302" customFormat="1">
      <c r="A357" s="38" t="s">
        <v>214</v>
      </c>
      <c r="B357" s="39">
        <f t="shared" si="30"/>
        <v>0</v>
      </c>
      <c r="C357" s="39" t="s">
        <v>912</v>
      </c>
      <c r="D357" s="40">
        <v>2</v>
      </c>
      <c r="E357" s="40" t="s">
        <v>214</v>
      </c>
      <c r="F357" s="40" t="s">
        <v>738</v>
      </c>
      <c r="G357" s="698" t="s">
        <v>224</v>
      </c>
      <c r="H357" s="40" t="s">
        <v>213</v>
      </c>
      <c r="I357" s="630" t="s">
        <v>223</v>
      </c>
      <c r="J357" s="698" t="s">
        <v>181</v>
      </c>
      <c r="K357" s="303">
        <v>0</v>
      </c>
      <c r="L357" s="304">
        <v>0</v>
      </c>
      <c r="M357" s="305">
        <v>0</v>
      </c>
      <c r="N357" s="305">
        <v>0</v>
      </c>
      <c r="O357" s="303">
        <v>0</v>
      </c>
      <c r="P357" s="305">
        <v>0</v>
      </c>
      <c r="Q357" s="303">
        <v>0</v>
      </c>
      <c r="R357" s="16">
        <f>SUMIFS('Member Months'!$L:$L,'Member Months'!$A:$A,$A357,'Member Months'!$C:$C,$C357, 'Member Months'!$D:$D,$D357)</f>
        <v>0</v>
      </c>
      <c r="S357" s="237"/>
      <c r="U357" s="237"/>
      <c r="V357" s="237"/>
    </row>
    <row r="358" spans="1:22" s="302" customFormat="1">
      <c r="A358" s="38" t="s">
        <v>214</v>
      </c>
      <c r="B358" s="39">
        <f t="shared" si="30"/>
        <v>0</v>
      </c>
      <c r="C358" s="39" t="s">
        <v>912</v>
      </c>
      <c r="D358" s="40">
        <v>2</v>
      </c>
      <c r="E358" s="40" t="s">
        <v>214</v>
      </c>
      <c r="F358" s="40" t="s">
        <v>738</v>
      </c>
      <c r="G358" s="698" t="s">
        <v>224</v>
      </c>
      <c r="H358" s="40" t="s">
        <v>213</v>
      </c>
      <c r="I358" s="630" t="s">
        <v>150</v>
      </c>
      <c r="J358" s="698" t="s">
        <v>204</v>
      </c>
      <c r="K358" s="303">
        <v>0</v>
      </c>
      <c r="L358" s="304">
        <v>0</v>
      </c>
      <c r="M358" s="305">
        <v>0</v>
      </c>
      <c r="N358" s="305">
        <v>0</v>
      </c>
      <c r="O358" s="303">
        <v>0</v>
      </c>
      <c r="P358" s="305">
        <v>0</v>
      </c>
      <c r="Q358" s="303">
        <v>0</v>
      </c>
      <c r="R358" s="16">
        <f>SUMIFS('Member Months'!$L:$L,'Member Months'!$A:$A,$A358,'Member Months'!$C:$C,$C358, 'Member Months'!$D:$D,$D358)</f>
        <v>0</v>
      </c>
      <c r="S358" s="237"/>
      <c r="U358" s="237"/>
      <c r="V358" s="237"/>
    </row>
    <row r="359" spans="1:22" s="302" customFormat="1">
      <c r="A359" s="38" t="s">
        <v>214</v>
      </c>
      <c r="B359" s="39">
        <f t="shared" si="30"/>
        <v>0</v>
      </c>
      <c r="C359" s="39" t="s">
        <v>912</v>
      </c>
      <c r="D359" s="40">
        <v>2</v>
      </c>
      <c r="E359" s="40" t="s">
        <v>214</v>
      </c>
      <c r="F359" s="40" t="s">
        <v>738</v>
      </c>
      <c r="G359" s="698" t="s">
        <v>224</v>
      </c>
      <c r="H359" s="40" t="s">
        <v>213</v>
      </c>
      <c r="I359" s="630" t="s">
        <v>151</v>
      </c>
      <c r="J359" s="698" t="s">
        <v>205</v>
      </c>
      <c r="K359" s="303">
        <v>0</v>
      </c>
      <c r="L359" s="304">
        <v>0</v>
      </c>
      <c r="M359" s="305">
        <v>0</v>
      </c>
      <c r="N359" s="305">
        <v>0</v>
      </c>
      <c r="O359" s="303">
        <v>0</v>
      </c>
      <c r="P359" s="305">
        <v>0</v>
      </c>
      <c r="Q359" s="303">
        <v>0</v>
      </c>
      <c r="R359" s="16">
        <f>SUMIFS('Member Months'!$L:$L,'Member Months'!$A:$A,$A359,'Member Months'!$C:$C,$C359, 'Member Months'!$D:$D,$D359)</f>
        <v>0</v>
      </c>
      <c r="S359" s="237"/>
      <c r="U359" s="237"/>
      <c r="V359" s="237"/>
    </row>
    <row r="360" spans="1:22" s="302" customFormat="1">
      <c r="A360" s="38" t="s">
        <v>214</v>
      </c>
      <c r="B360" s="39">
        <f t="shared" si="30"/>
        <v>0</v>
      </c>
      <c r="C360" s="39" t="s">
        <v>912</v>
      </c>
      <c r="D360" s="40">
        <v>2</v>
      </c>
      <c r="E360" s="40" t="s">
        <v>214</v>
      </c>
      <c r="F360" s="40" t="s">
        <v>738</v>
      </c>
      <c r="G360" s="698" t="s">
        <v>224</v>
      </c>
      <c r="H360" s="40" t="s">
        <v>213</v>
      </c>
      <c r="I360" s="630" t="s">
        <v>152</v>
      </c>
      <c r="J360" s="698" t="s">
        <v>182</v>
      </c>
      <c r="K360" s="303">
        <v>0</v>
      </c>
      <c r="L360" s="304">
        <v>0</v>
      </c>
      <c r="M360" s="305">
        <v>0</v>
      </c>
      <c r="N360" s="305">
        <v>0</v>
      </c>
      <c r="O360" s="303">
        <v>0</v>
      </c>
      <c r="P360" s="305">
        <v>0</v>
      </c>
      <c r="Q360" s="303">
        <v>0</v>
      </c>
      <c r="R360" s="16">
        <f>SUMIFS('Member Months'!$L:$L,'Member Months'!$A:$A,$A360,'Member Months'!$C:$C,$C360, 'Member Months'!$D:$D,$D360)</f>
        <v>0</v>
      </c>
      <c r="S360" s="237"/>
      <c r="U360" s="237"/>
      <c r="V360" s="237"/>
    </row>
    <row r="361" spans="1:22" s="302" customFormat="1">
      <c r="A361" s="38" t="s">
        <v>214</v>
      </c>
      <c r="B361" s="39">
        <f t="shared" si="30"/>
        <v>0</v>
      </c>
      <c r="C361" s="39" t="s">
        <v>912</v>
      </c>
      <c r="D361" s="40">
        <v>2</v>
      </c>
      <c r="E361" s="40" t="s">
        <v>214</v>
      </c>
      <c r="F361" s="40" t="s">
        <v>738</v>
      </c>
      <c r="G361" s="698" t="s">
        <v>224</v>
      </c>
      <c r="H361" s="40" t="s">
        <v>213</v>
      </c>
      <c r="I361" s="630" t="s">
        <v>70</v>
      </c>
      <c r="J361" s="698" t="s">
        <v>265</v>
      </c>
      <c r="K361" s="303">
        <v>0</v>
      </c>
      <c r="L361" s="304">
        <v>0</v>
      </c>
      <c r="M361" s="305">
        <v>0</v>
      </c>
      <c r="N361" s="305">
        <v>0</v>
      </c>
      <c r="O361" s="303">
        <v>0</v>
      </c>
      <c r="P361" s="305">
        <v>0</v>
      </c>
      <c r="Q361" s="303">
        <v>0</v>
      </c>
      <c r="R361" s="16">
        <f>SUMIFS('Member Months'!$L:$L,'Member Months'!$A:$A,$A361,'Member Months'!$C:$C,$C361, 'Member Months'!$D:$D,$D361)</f>
        <v>0</v>
      </c>
      <c r="S361" s="237"/>
      <c r="U361" s="237"/>
      <c r="V361" s="237"/>
    </row>
    <row r="362" spans="1:22" s="302" customFormat="1">
      <c r="A362" s="38" t="s">
        <v>214</v>
      </c>
      <c r="B362" s="39">
        <f t="shared" si="30"/>
        <v>0</v>
      </c>
      <c r="C362" s="39" t="s">
        <v>912</v>
      </c>
      <c r="D362" s="40">
        <v>2</v>
      </c>
      <c r="E362" s="40" t="s">
        <v>214</v>
      </c>
      <c r="F362" s="40" t="s">
        <v>738</v>
      </c>
      <c r="G362" s="698" t="s">
        <v>224</v>
      </c>
      <c r="H362" s="40" t="s">
        <v>213</v>
      </c>
      <c r="I362" s="630" t="s">
        <v>71</v>
      </c>
      <c r="J362" s="698" t="s">
        <v>266</v>
      </c>
      <c r="K362" s="303">
        <v>0</v>
      </c>
      <c r="L362" s="304">
        <v>0</v>
      </c>
      <c r="M362" s="305">
        <v>0</v>
      </c>
      <c r="N362" s="305">
        <v>0</v>
      </c>
      <c r="O362" s="303">
        <v>0</v>
      </c>
      <c r="P362" s="305">
        <v>0</v>
      </c>
      <c r="Q362" s="303">
        <v>0</v>
      </c>
      <c r="R362" s="16">
        <f>SUMIFS('Member Months'!$L:$L,'Member Months'!$A:$A,$A362,'Member Months'!$C:$C,$C362, 'Member Months'!$D:$D,$D362)</f>
        <v>0</v>
      </c>
      <c r="S362" s="237"/>
      <c r="U362" s="237"/>
      <c r="V362" s="237"/>
    </row>
    <row r="363" spans="1:22" s="302" customFormat="1">
      <c r="A363" s="38" t="s">
        <v>214</v>
      </c>
      <c r="B363" s="39">
        <f t="shared" si="30"/>
        <v>0</v>
      </c>
      <c r="C363" s="39" t="s">
        <v>912</v>
      </c>
      <c r="D363" s="40">
        <v>2</v>
      </c>
      <c r="E363" s="40" t="s">
        <v>214</v>
      </c>
      <c r="F363" s="40" t="s">
        <v>738</v>
      </c>
      <c r="G363" s="698" t="s">
        <v>224</v>
      </c>
      <c r="H363" s="40" t="s">
        <v>213</v>
      </c>
      <c r="I363" s="630" t="s">
        <v>72</v>
      </c>
      <c r="J363" s="698" t="s">
        <v>527</v>
      </c>
      <c r="K363" s="303">
        <v>0</v>
      </c>
      <c r="L363" s="304">
        <v>0</v>
      </c>
      <c r="M363" s="305">
        <v>0</v>
      </c>
      <c r="N363" s="305">
        <v>0</v>
      </c>
      <c r="O363" s="303">
        <v>0</v>
      </c>
      <c r="P363" s="305">
        <v>0</v>
      </c>
      <c r="Q363" s="303">
        <v>0</v>
      </c>
      <c r="R363" s="16">
        <f>SUMIFS('Member Months'!$L:$L,'Member Months'!$A:$A,$A363,'Member Months'!$C:$C,$C363, 'Member Months'!$D:$D,$D363)</f>
        <v>0</v>
      </c>
      <c r="S363" s="237"/>
      <c r="U363" s="237"/>
      <c r="V363" s="237"/>
    </row>
    <row r="364" spans="1:22" s="302" customFormat="1">
      <c r="A364" s="38" t="s">
        <v>214</v>
      </c>
      <c r="B364" s="39">
        <f t="shared" si="30"/>
        <v>0</v>
      </c>
      <c r="C364" s="39" t="s">
        <v>912</v>
      </c>
      <c r="D364" s="40">
        <v>2</v>
      </c>
      <c r="E364" s="40" t="s">
        <v>214</v>
      </c>
      <c r="F364" s="40" t="s">
        <v>738</v>
      </c>
      <c r="G364" s="698" t="s">
        <v>224</v>
      </c>
      <c r="H364" s="40" t="s">
        <v>213</v>
      </c>
      <c r="I364" s="630" t="s">
        <v>73</v>
      </c>
      <c r="J364" s="698" t="s">
        <v>528</v>
      </c>
      <c r="K364" s="303">
        <v>0</v>
      </c>
      <c r="L364" s="304">
        <v>0</v>
      </c>
      <c r="M364" s="305">
        <v>0</v>
      </c>
      <c r="N364" s="305">
        <v>0</v>
      </c>
      <c r="O364" s="303">
        <v>0</v>
      </c>
      <c r="P364" s="305">
        <v>0</v>
      </c>
      <c r="Q364" s="303">
        <v>0</v>
      </c>
      <c r="R364" s="16">
        <f>SUMIFS('Member Months'!$L:$L,'Member Months'!$A:$A,$A364,'Member Months'!$C:$C,$C364, 'Member Months'!$D:$D,$D364)</f>
        <v>0</v>
      </c>
      <c r="S364" s="237"/>
      <c r="U364" s="237"/>
      <c r="V364" s="237"/>
    </row>
    <row r="365" spans="1:22" s="302" customFormat="1">
      <c r="A365" s="38" t="s">
        <v>214</v>
      </c>
      <c r="B365" s="39">
        <f t="shared" si="30"/>
        <v>0</v>
      </c>
      <c r="C365" s="39" t="s">
        <v>912</v>
      </c>
      <c r="D365" s="40">
        <v>2</v>
      </c>
      <c r="E365" s="40" t="s">
        <v>214</v>
      </c>
      <c r="F365" s="40" t="s">
        <v>738</v>
      </c>
      <c r="G365" s="698" t="s">
        <v>224</v>
      </c>
      <c r="H365" s="40" t="s">
        <v>213</v>
      </c>
      <c r="I365" s="630" t="s">
        <v>409</v>
      </c>
      <c r="J365" s="698" t="s">
        <v>803</v>
      </c>
      <c r="K365" s="303">
        <v>0</v>
      </c>
      <c r="L365" s="304">
        <v>0</v>
      </c>
      <c r="M365" s="305">
        <v>0</v>
      </c>
      <c r="N365" s="305">
        <v>0</v>
      </c>
      <c r="O365" s="303">
        <v>0</v>
      </c>
      <c r="P365" s="305">
        <v>0</v>
      </c>
      <c r="Q365" s="303">
        <v>0</v>
      </c>
      <c r="R365" s="16">
        <f>SUMIFS('Member Months'!$L:$L,'Member Months'!$A:$A,$A365,'Member Months'!$C:$C,$C365, 'Member Months'!$D:$D,$D365)</f>
        <v>0</v>
      </c>
      <c r="S365" s="237"/>
      <c r="U365" s="237"/>
      <c r="V365" s="237"/>
    </row>
    <row r="366" spans="1:22" s="302" customFormat="1">
      <c r="A366" s="38" t="s">
        <v>215</v>
      </c>
      <c r="B366" s="39">
        <f t="shared" si="30"/>
        <v>0</v>
      </c>
      <c r="C366" s="39" t="s">
        <v>912</v>
      </c>
      <c r="D366" s="40">
        <v>2</v>
      </c>
      <c r="E366" s="40" t="s">
        <v>215</v>
      </c>
      <c r="F366" s="40" t="s">
        <v>738</v>
      </c>
      <c r="G366" s="698" t="s">
        <v>225</v>
      </c>
      <c r="H366" s="40" t="s">
        <v>213</v>
      </c>
      <c r="I366" s="629" t="s">
        <v>211</v>
      </c>
      <c r="J366" s="698" t="s">
        <v>261</v>
      </c>
      <c r="K366" s="303">
        <v>0</v>
      </c>
      <c r="L366" s="304">
        <v>0</v>
      </c>
      <c r="M366" s="305">
        <v>0</v>
      </c>
      <c r="N366" s="305">
        <v>0</v>
      </c>
      <c r="O366" s="303">
        <v>0</v>
      </c>
      <c r="P366" s="305">
        <v>0</v>
      </c>
      <c r="Q366" s="303">
        <v>0</v>
      </c>
      <c r="R366" s="16">
        <f>SUMIFS('Member Months'!$L:$L,'Member Months'!$A:$A,$A366,'Member Months'!$C:$C,$C366, 'Member Months'!$D:$D,$D366)</f>
        <v>0</v>
      </c>
      <c r="S366" s="237"/>
      <c r="U366" s="237"/>
      <c r="V366" s="237"/>
    </row>
    <row r="367" spans="1:22" s="302" customFormat="1">
      <c r="A367" s="38" t="s">
        <v>215</v>
      </c>
      <c r="B367" s="39">
        <f t="shared" si="30"/>
        <v>0</v>
      </c>
      <c r="C367" s="39" t="s">
        <v>912</v>
      </c>
      <c r="D367" s="40">
        <v>2</v>
      </c>
      <c r="E367" s="40" t="s">
        <v>215</v>
      </c>
      <c r="F367" s="40" t="s">
        <v>738</v>
      </c>
      <c r="G367" s="698" t="s">
        <v>225</v>
      </c>
      <c r="H367" s="40" t="s">
        <v>213</v>
      </c>
      <c r="I367" s="629" t="s">
        <v>214</v>
      </c>
      <c r="J367" s="698" t="s">
        <v>676</v>
      </c>
      <c r="K367" s="303">
        <v>0</v>
      </c>
      <c r="L367" s="304">
        <v>0</v>
      </c>
      <c r="M367" s="305">
        <v>0</v>
      </c>
      <c r="N367" s="305">
        <v>0</v>
      </c>
      <c r="O367" s="303">
        <v>0</v>
      </c>
      <c r="P367" s="305">
        <v>0</v>
      </c>
      <c r="Q367" s="303">
        <v>0</v>
      </c>
      <c r="R367" s="16">
        <f>SUMIFS('Member Months'!$L:$L,'Member Months'!$A:$A,$A367,'Member Months'!$C:$C,$C367, 'Member Months'!$D:$D,$D367)</f>
        <v>0</v>
      </c>
      <c r="S367" s="237"/>
      <c r="U367" s="237"/>
      <c r="V367" s="237"/>
    </row>
    <row r="368" spans="1:22" s="302" customFormat="1">
      <c r="A368" s="38" t="s">
        <v>215</v>
      </c>
      <c r="B368" s="39">
        <f t="shared" si="30"/>
        <v>0</v>
      </c>
      <c r="C368" s="39" t="s">
        <v>912</v>
      </c>
      <c r="D368" s="40">
        <v>2</v>
      </c>
      <c r="E368" s="40" t="s">
        <v>215</v>
      </c>
      <c r="F368" s="40" t="s">
        <v>738</v>
      </c>
      <c r="G368" s="698" t="s">
        <v>225</v>
      </c>
      <c r="H368" s="40" t="s">
        <v>213</v>
      </c>
      <c r="I368" s="629" t="s">
        <v>215</v>
      </c>
      <c r="J368" s="698" t="s">
        <v>216</v>
      </c>
      <c r="K368" s="303">
        <v>0</v>
      </c>
      <c r="L368" s="304">
        <v>0</v>
      </c>
      <c r="M368" s="305">
        <v>0</v>
      </c>
      <c r="N368" s="305">
        <v>0</v>
      </c>
      <c r="O368" s="303">
        <v>0</v>
      </c>
      <c r="P368" s="305">
        <v>0</v>
      </c>
      <c r="Q368" s="303">
        <v>0</v>
      </c>
      <c r="R368" s="16">
        <f>SUMIFS('Member Months'!$L:$L,'Member Months'!$A:$A,$A368,'Member Months'!$C:$C,$C368, 'Member Months'!$D:$D,$D368)</f>
        <v>0</v>
      </c>
      <c r="S368" s="237"/>
      <c r="U368" s="237"/>
      <c r="V368" s="237"/>
    </row>
    <row r="369" spans="1:22" s="302" customFormat="1">
      <c r="A369" s="38" t="s">
        <v>215</v>
      </c>
      <c r="B369" s="39">
        <f t="shared" si="30"/>
        <v>0</v>
      </c>
      <c r="C369" s="39" t="s">
        <v>912</v>
      </c>
      <c r="D369" s="40">
        <v>2</v>
      </c>
      <c r="E369" s="40" t="s">
        <v>215</v>
      </c>
      <c r="F369" s="40" t="s">
        <v>738</v>
      </c>
      <c r="G369" s="698" t="s">
        <v>225</v>
      </c>
      <c r="H369" s="40" t="s">
        <v>213</v>
      </c>
      <c r="I369" s="629" t="s">
        <v>217</v>
      </c>
      <c r="J369" s="698" t="s">
        <v>262</v>
      </c>
      <c r="K369" s="303">
        <v>0</v>
      </c>
      <c r="L369" s="304">
        <v>0</v>
      </c>
      <c r="M369" s="305">
        <v>0</v>
      </c>
      <c r="N369" s="305">
        <v>0</v>
      </c>
      <c r="O369" s="303">
        <v>0</v>
      </c>
      <c r="P369" s="305">
        <v>0</v>
      </c>
      <c r="Q369" s="303">
        <v>0</v>
      </c>
      <c r="R369" s="16">
        <f>SUMIFS('Member Months'!$L:$L,'Member Months'!$A:$A,$A369,'Member Months'!$C:$C,$C369, 'Member Months'!$D:$D,$D369)</f>
        <v>0</v>
      </c>
      <c r="S369" s="237"/>
      <c r="U369" s="237"/>
      <c r="V369" s="237"/>
    </row>
    <row r="370" spans="1:22" s="302" customFormat="1">
      <c r="A370" s="38" t="s">
        <v>215</v>
      </c>
      <c r="B370" s="39">
        <f t="shared" si="30"/>
        <v>0</v>
      </c>
      <c r="C370" s="39" t="s">
        <v>912</v>
      </c>
      <c r="D370" s="40">
        <v>2</v>
      </c>
      <c r="E370" s="40" t="s">
        <v>215</v>
      </c>
      <c r="F370" s="40" t="s">
        <v>738</v>
      </c>
      <c r="G370" s="698" t="s">
        <v>225</v>
      </c>
      <c r="H370" s="40" t="s">
        <v>213</v>
      </c>
      <c r="I370" s="629" t="s">
        <v>218</v>
      </c>
      <c r="J370" s="698" t="s">
        <v>677</v>
      </c>
      <c r="K370" s="303">
        <v>0</v>
      </c>
      <c r="L370" s="304">
        <v>0</v>
      </c>
      <c r="M370" s="305">
        <v>0</v>
      </c>
      <c r="N370" s="305">
        <v>0</v>
      </c>
      <c r="O370" s="303">
        <v>0</v>
      </c>
      <c r="P370" s="305">
        <v>0</v>
      </c>
      <c r="Q370" s="303">
        <v>0</v>
      </c>
      <c r="R370" s="16">
        <f>SUMIFS('Member Months'!$L:$L,'Member Months'!$A:$A,$A370,'Member Months'!$C:$C,$C370, 'Member Months'!$D:$D,$D370)</f>
        <v>0</v>
      </c>
      <c r="S370" s="237"/>
      <c r="U370" s="237"/>
      <c r="V370" s="237"/>
    </row>
    <row r="371" spans="1:22" s="302" customFormat="1">
      <c r="A371" s="38" t="s">
        <v>215</v>
      </c>
      <c r="B371" s="39">
        <f t="shared" si="30"/>
        <v>0</v>
      </c>
      <c r="C371" s="39" t="s">
        <v>912</v>
      </c>
      <c r="D371" s="40">
        <v>2</v>
      </c>
      <c r="E371" s="40" t="s">
        <v>215</v>
      </c>
      <c r="F371" s="40" t="s">
        <v>738</v>
      </c>
      <c r="G371" s="698" t="s">
        <v>225</v>
      </c>
      <c r="H371" s="40" t="s">
        <v>213</v>
      </c>
      <c r="I371" s="629" t="s">
        <v>219</v>
      </c>
      <c r="J371" s="698" t="s">
        <v>263</v>
      </c>
      <c r="K371" s="303">
        <v>0</v>
      </c>
      <c r="L371" s="304">
        <v>0</v>
      </c>
      <c r="M371" s="305">
        <v>0</v>
      </c>
      <c r="N371" s="305">
        <v>0</v>
      </c>
      <c r="O371" s="303">
        <v>0</v>
      </c>
      <c r="P371" s="305">
        <v>0</v>
      </c>
      <c r="Q371" s="303">
        <v>0</v>
      </c>
      <c r="R371" s="16">
        <f>SUMIFS('Member Months'!$L:$L,'Member Months'!$A:$A,$A371,'Member Months'!$C:$C,$C371, 'Member Months'!$D:$D,$D371)</f>
        <v>0</v>
      </c>
      <c r="S371" s="237"/>
      <c r="U371" s="237"/>
      <c r="V371" s="237"/>
    </row>
    <row r="372" spans="1:22" s="302" customFormat="1">
      <c r="A372" s="38" t="s">
        <v>215</v>
      </c>
      <c r="B372" s="39">
        <f t="shared" si="30"/>
        <v>0</v>
      </c>
      <c r="C372" s="39" t="s">
        <v>912</v>
      </c>
      <c r="D372" s="40">
        <v>2</v>
      </c>
      <c r="E372" s="40" t="s">
        <v>215</v>
      </c>
      <c r="F372" s="40" t="s">
        <v>738</v>
      </c>
      <c r="G372" s="698" t="s">
        <v>225</v>
      </c>
      <c r="H372" s="40" t="s">
        <v>213</v>
      </c>
      <c r="I372" s="629" t="s">
        <v>220</v>
      </c>
      <c r="J372" s="698" t="s">
        <v>675</v>
      </c>
      <c r="K372" s="303">
        <v>0</v>
      </c>
      <c r="L372" s="304">
        <v>0</v>
      </c>
      <c r="M372" s="305">
        <v>0</v>
      </c>
      <c r="N372" s="305">
        <v>0</v>
      </c>
      <c r="O372" s="303">
        <v>0</v>
      </c>
      <c r="P372" s="305">
        <v>0</v>
      </c>
      <c r="Q372" s="303">
        <v>0</v>
      </c>
      <c r="R372" s="16">
        <f>SUMIFS('Member Months'!$L:$L,'Member Months'!$A:$A,$A372,'Member Months'!$C:$C,$C372, 'Member Months'!$D:$D,$D372)</f>
        <v>0</v>
      </c>
      <c r="S372" s="237"/>
      <c r="U372" s="237"/>
      <c r="V372" s="237"/>
    </row>
    <row r="373" spans="1:22" s="302" customFormat="1">
      <c r="A373" s="38" t="s">
        <v>215</v>
      </c>
      <c r="B373" s="39">
        <f t="shared" si="30"/>
        <v>0</v>
      </c>
      <c r="C373" s="39" t="s">
        <v>912</v>
      </c>
      <c r="D373" s="40">
        <v>2</v>
      </c>
      <c r="E373" s="40" t="s">
        <v>215</v>
      </c>
      <c r="F373" s="40" t="s">
        <v>738</v>
      </c>
      <c r="G373" s="698" t="s">
        <v>225</v>
      </c>
      <c r="H373" s="40" t="s">
        <v>213</v>
      </c>
      <c r="I373" s="629" t="s">
        <v>221</v>
      </c>
      <c r="J373" s="698" t="s">
        <v>264</v>
      </c>
      <c r="K373" s="303">
        <v>0</v>
      </c>
      <c r="L373" s="304">
        <v>0</v>
      </c>
      <c r="M373" s="305">
        <v>0</v>
      </c>
      <c r="N373" s="305">
        <v>0</v>
      </c>
      <c r="O373" s="303">
        <v>0</v>
      </c>
      <c r="P373" s="305">
        <v>0</v>
      </c>
      <c r="Q373" s="303">
        <v>0</v>
      </c>
      <c r="R373" s="16">
        <f>SUMIFS('Member Months'!$L:$L,'Member Months'!$A:$A,$A373,'Member Months'!$C:$C,$C373, 'Member Months'!$D:$D,$D373)</f>
        <v>0</v>
      </c>
      <c r="S373" s="237"/>
      <c r="U373" s="237"/>
      <c r="V373" s="237"/>
    </row>
    <row r="374" spans="1:22" s="302" customFormat="1">
      <c r="A374" s="38" t="s">
        <v>215</v>
      </c>
      <c r="B374" s="39">
        <f t="shared" si="30"/>
        <v>0</v>
      </c>
      <c r="C374" s="39" t="s">
        <v>912</v>
      </c>
      <c r="D374" s="40">
        <v>2</v>
      </c>
      <c r="E374" s="40" t="s">
        <v>215</v>
      </c>
      <c r="F374" s="40" t="s">
        <v>738</v>
      </c>
      <c r="G374" s="698" t="s">
        <v>225</v>
      </c>
      <c r="H374" s="40" t="s">
        <v>213</v>
      </c>
      <c r="I374" s="630" t="s">
        <v>222</v>
      </c>
      <c r="J374" s="698" t="s">
        <v>206</v>
      </c>
      <c r="K374" s="303">
        <v>0</v>
      </c>
      <c r="L374" s="304">
        <v>0</v>
      </c>
      <c r="M374" s="305">
        <v>0</v>
      </c>
      <c r="N374" s="305">
        <v>0</v>
      </c>
      <c r="O374" s="303">
        <v>0</v>
      </c>
      <c r="P374" s="305">
        <v>0</v>
      </c>
      <c r="Q374" s="303">
        <v>0</v>
      </c>
      <c r="R374" s="16">
        <f>SUMIFS('Member Months'!$L:$L,'Member Months'!$A:$A,$A374,'Member Months'!$C:$C,$C374, 'Member Months'!$D:$D,$D374)</f>
        <v>0</v>
      </c>
      <c r="S374" s="237"/>
      <c r="U374" s="237"/>
      <c r="V374" s="237"/>
    </row>
    <row r="375" spans="1:22" s="302" customFormat="1">
      <c r="A375" s="38" t="s">
        <v>215</v>
      </c>
      <c r="B375" s="39">
        <f t="shared" si="30"/>
        <v>0</v>
      </c>
      <c r="C375" s="39" t="s">
        <v>912</v>
      </c>
      <c r="D375" s="40">
        <v>2</v>
      </c>
      <c r="E375" s="40" t="s">
        <v>215</v>
      </c>
      <c r="F375" s="40" t="s">
        <v>738</v>
      </c>
      <c r="G375" s="698" t="s">
        <v>225</v>
      </c>
      <c r="H375" s="40" t="s">
        <v>213</v>
      </c>
      <c r="I375" s="630" t="s">
        <v>223</v>
      </c>
      <c r="J375" s="698" t="s">
        <v>181</v>
      </c>
      <c r="K375" s="303">
        <v>0</v>
      </c>
      <c r="L375" s="304">
        <v>0</v>
      </c>
      <c r="M375" s="305">
        <v>0</v>
      </c>
      <c r="N375" s="305">
        <v>0</v>
      </c>
      <c r="O375" s="303">
        <v>0</v>
      </c>
      <c r="P375" s="305">
        <v>0</v>
      </c>
      <c r="Q375" s="303">
        <v>0</v>
      </c>
      <c r="R375" s="16">
        <f>SUMIFS('Member Months'!$L:$L,'Member Months'!$A:$A,$A375,'Member Months'!$C:$C,$C375, 'Member Months'!$D:$D,$D375)</f>
        <v>0</v>
      </c>
      <c r="S375" s="237"/>
      <c r="U375" s="237"/>
      <c r="V375" s="237"/>
    </row>
    <row r="376" spans="1:22" s="302" customFormat="1">
      <c r="A376" s="38" t="s">
        <v>215</v>
      </c>
      <c r="B376" s="39">
        <f t="shared" si="30"/>
        <v>0</v>
      </c>
      <c r="C376" s="39" t="s">
        <v>912</v>
      </c>
      <c r="D376" s="40">
        <v>2</v>
      </c>
      <c r="E376" s="40" t="s">
        <v>215</v>
      </c>
      <c r="F376" s="40" t="s">
        <v>738</v>
      </c>
      <c r="G376" s="698" t="s">
        <v>225</v>
      </c>
      <c r="H376" s="40" t="s">
        <v>213</v>
      </c>
      <c r="I376" s="630" t="s">
        <v>150</v>
      </c>
      <c r="J376" s="698" t="s">
        <v>204</v>
      </c>
      <c r="K376" s="303">
        <v>0</v>
      </c>
      <c r="L376" s="304">
        <v>0</v>
      </c>
      <c r="M376" s="305">
        <v>0</v>
      </c>
      <c r="N376" s="305">
        <v>0</v>
      </c>
      <c r="O376" s="303">
        <v>0</v>
      </c>
      <c r="P376" s="305">
        <v>0</v>
      </c>
      <c r="Q376" s="303">
        <v>0</v>
      </c>
      <c r="R376" s="16">
        <f>SUMIFS('Member Months'!$L:$L,'Member Months'!$A:$A,$A376,'Member Months'!$C:$C,$C376, 'Member Months'!$D:$D,$D376)</f>
        <v>0</v>
      </c>
      <c r="S376" s="237"/>
      <c r="U376" s="237"/>
      <c r="V376" s="237"/>
    </row>
    <row r="377" spans="1:22" s="302" customFormat="1">
      <c r="A377" s="38" t="s">
        <v>215</v>
      </c>
      <c r="B377" s="39">
        <f t="shared" si="30"/>
        <v>0</v>
      </c>
      <c r="C377" s="39" t="s">
        <v>912</v>
      </c>
      <c r="D377" s="40">
        <v>2</v>
      </c>
      <c r="E377" s="40" t="s">
        <v>215</v>
      </c>
      <c r="F377" s="40" t="s">
        <v>738</v>
      </c>
      <c r="G377" s="698" t="s">
        <v>225</v>
      </c>
      <c r="H377" s="40" t="s">
        <v>213</v>
      </c>
      <c r="I377" s="630" t="s">
        <v>151</v>
      </c>
      <c r="J377" s="698" t="s">
        <v>205</v>
      </c>
      <c r="K377" s="303">
        <v>0</v>
      </c>
      <c r="L377" s="304">
        <v>0</v>
      </c>
      <c r="M377" s="305">
        <v>0</v>
      </c>
      <c r="N377" s="305">
        <v>0</v>
      </c>
      <c r="O377" s="303">
        <v>0</v>
      </c>
      <c r="P377" s="305">
        <v>0</v>
      </c>
      <c r="Q377" s="303">
        <v>0</v>
      </c>
      <c r="R377" s="16">
        <f>SUMIFS('Member Months'!$L:$L,'Member Months'!$A:$A,$A377,'Member Months'!$C:$C,$C377, 'Member Months'!$D:$D,$D377)</f>
        <v>0</v>
      </c>
      <c r="S377" s="237"/>
      <c r="U377" s="237"/>
      <c r="V377" s="237"/>
    </row>
    <row r="378" spans="1:22" s="302" customFormat="1">
      <c r="A378" s="38" t="s">
        <v>215</v>
      </c>
      <c r="B378" s="39">
        <f t="shared" si="30"/>
        <v>0</v>
      </c>
      <c r="C378" s="39" t="s">
        <v>912</v>
      </c>
      <c r="D378" s="40">
        <v>2</v>
      </c>
      <c r="E378" s="40" t="s">
        <v>215</v>
      </c>
      <c r="F378" s="40" t="s">
        <v>738</v>
      </c>
      <c r="G378" s="698" t="s">
        <v>225</v>
      </c>
      <c r="H378" s="40" t="s">
        <v>213</v>
      </c>
      <c r="I378" s="630" t="s">
        <v>152</v>
      </c>
      <c r="J378" s="698" t="s">
        <v>182</v>
      </c>
      <c r="K378" s="303">
        <v>0</v>
      </c>
      <c r="L378" s="304">
        <v>0</v>
      </c>
      <c r="M378" s="305">
        <v>0</v>
      </c>
      <c r="N378" s="305">
        <v>0</v>
      </c>
      <c r="O378" s="303">
        <v>0</v>
      </c>
      <c r="P378" s="305">
        <v>0</v>
      </c>
      <c r="Q378" s="303">
        <v>0</v>
      </c>
      <c r="R378" s="16">
        <f>SUMIFS('Member Months'!$L:$L,'Member Months'!$A:$A,$A378,'Member Months'!$C:$C,$C378, 'Member Months'!$D:$D,$D378)</f>
        <v>0</v>
      </c>
      <c r="S378" s="237"/>
      <c r="U378" s="237"/>
      <c r="V378" s="237"/>
    </row>
    <row r="379" spans="1:22" s="302" customFormat="1">
      <c r="A379" s="38" t="s">
        <v>215</v>
      </c>
      <c r="B379" s="39">
        <f t="shared" si="30"/>
        <v>0</v>
      </c>
      <c r="C379" s="39" t="s">
        <v>912</v>
      </c>
      <c r="D379" s="40">
        <v>2</v>
      </c>
      <c r="E379" s="40" t="s">
        <v>215</v>
      </c>
      <c r="F379" s="40" t="s">
        <v>738</v>
      </c>
      <c r="G379" s="698" t="s">
        <v>225</v>
      </c>
      <c r="H379" s="40" t="s">
        <v>213</v>
      </c>
      <c r="I379" s="630" t="s">
        <v>70</v>
      </c>
      <c r="J379" s="698" t="s">
        <v>265</v>
      </c>
      <c r="K379" s="303">
        <v>0</v>
      </c>
      <c r="L379" s="304">
        <v>0</v>
      </c>
      <c r="M379" s="305">
        <v>0</v>
      </c>
      <c r="N379" s="305">
        <v>0</v>
      </c>
      <c r="O379" s="303">
        <v>0</v>
      </c>
      <c r="P379" s="305">
        <v>0</v>
      </c>
      <c r="Q379" s="303">
        <v>0</v>
      </c>
      <c r="R379" s="16">
        <f>SUMIFS('Member Months'!$L:$L,'Member Months'!$A:$A,$A379,'Member Months'!$C:$C,$C379, 'Member Months'!$D:$D,$D379)</f>
        <v>0</v>
      </c>
      <c r="S379" s="237"/>
      <c r="U379" s="237"/>
      <c r="V379" s="237"/>
    </row>
    <row r="380" spans="1:22" s="302" customFormat="1">
      <c r="A380" s="38" t="s">
        <v>215</v>
      </c>
      <c r="B380" s="39">
        <f t="shared" si="30"/>
        <v>0</v>
      </c>
      <c r="C380" s="39" t="s">
        <v>912</v>
      </c>
      <c r="D380" s="40">
        <v>2</v>
      </c>
      <c r="E380" s="40" t="s">
        <v>215</v>
      </c>
      <c r="F380" s="40" t="s">
        <v>738</v>
      </c>
      <c r="G380" s="698" t="s">
        <v>225</v>
      </c>
      <c r="H380" s="40" t="s">
        <v>213</v>
      </c>
      <c r="I380" s="630" t="s">
        <v>71</v>
      </c>
      <c r="J380" s="698" t="s">
        <v>266</v>
      </c>
      <c r="K380" s="303">
        <v>0</v>
      </c>
      <c r="L380" s="304">
        <v>0</v>
      </c>
      <c r="M380" s="305">
        <v>0</v>
      </c>
      <c r="N380" s="305">
        <v>0</v>
      </c>
      <c r="O380" s="303">
        <v>0</v>
      </c>
      <c r="P380" s="305">
        <v>0</v>
      </c>
      <c r="Q380" s="303">
        <v>0</v>
      </c>
      <c r="R380" s="16">
        <f>SUMIFS('Member Months'!$L:$L,'Member Months'!$A:$A,$A380,'Member Months'!$C:$C,$C380, 'Member Months'!$D:$D,$D380)</f>
        <v>0</v>
      </c>
      <c r="S380" s="237"/>
      <c r="U380" s="237"/>
      <c r="V380" s="237"/>
    </row>
    <row r="381" spans="1:22" s="302" customFormat="1">
      <c r="A381" s="38" t="s">
        <v>215</v>
      </c>
      <c r="B381" s="39">
        <f t="shared" si="30"/>
        <v>0</v>
      </c>
      <c r="C381" s="39" t="s">
        <v>912</v>
      </c>
      <c r="D381" s="40">
        <v>2</v>
      </c>
      <c r="E381" s="40" t="s">
        <v>215</v>
      </c>
      <c r="F381" s="40" t="s">
        <v>738</v>
      </c>
      <c r="G381" s="698" t="s">
        <v>225</v>
      </c>
      <c r="H381" s="40" t="s">
        <v>213</v>
      </c>
      <c r="I381" s="630" t="s">
        <v>72</v>
      </c>
      <c r="J381" s="698" t="s">
        <v>527</v>
      </c>
      <c r="K381" s="303">
        <v>0</v>
      </c>
      <c r="L381" s="304">
        <v>0</v>
      </c>
      <c r="M381" s="305">
        <v>0</v>
      </c>
      <c r="N381" s="305">
        <v>0</v>
      </c>
      <c r="O381" s="303">
        <v>0</v>
      </c>
      <c r="P381" s="305">
        <v>0</v>
      </c>
      <c r="Q381" s="303">
        <v>0</v>
      </c>
      <c r="R381" s="16">
        <f>SUMIFS('Member Months'!$L:$L,'Member Months'!$A:$A,$A381,'Member Months'!$C:$C,$C381, 'Member Months'!$D:$D,$D381)</f>
        <v>0</v>
      </c>
      <c r="S381" s="237"/>
      <c r="U381" s="237"/>
      <c r="V381" s="237"/>
    </row>
    <row r="382" spans="1:22" s="302" customFormat="1">
      <c r="A382" s="38" t="s">
        <v>215</v>
      </c>
      <c r="B382" s="39">
        <f t="shared" si="30"/>
        <v>0</v>
      </c>
      <c r="C382" s="39" t="s">
        <v>912</v>
      </c>
      <c r="D382" s="40">
        <v>2</v>
      </c>
      <c r="E382" s="40" t="s">
        <v>215</v>
      </c>
      <c r="F382" s="40" t="s">
        <v>738</v>
      </c>
      <c r="G382" s="698" t="s">
        <v>225</v>
      </c>
      <c r="H382" s="40" t="s">
        <v>213</v>
      </c>
      <c r="I382" s="630" t="s">
        <v>73</v>
      </c>
      <c r="J382" s="698" t="s">
        <v>528</v>
      </c>
      <c r="K382" s="303">
        <v>0</v>
      </c>
      <c r="L382" s="304">
        <v>0</v>
      </c>
      <c r="M382" s="305">
        <v>0</v>
      </c>
      <c r="N382" s="305">
        <v>0</v>
      </c>
      <c r="O382" s="303">
        <v>0</v>
      </c>
      <c r="P382" s="305">
        <v>0</v>
      </c>
      <c r="Q382" s="303">
        <v>0</v>
      </c>
      <c r="R382" s="16">
        <f>SUMIFS('Member Months'!$L:$L,'Member Months'!$A:$A,$A382,'Member Months'!$C:$C,$C382, 'Member Months'!$D:$D,$D382)</f>
        <v>0</v>
      </c>
      <c r="S382" s="237"/>
      <c r="U382" s="237"/>
      <c r="V382" s="237"/>
    </row>
    <row r="383" spans="1:22" s="302" customFormat="1">
      <c r="A383" s="38" t="s">
        <v>215</v>
      </c>
      <c r="B383" s="39">
        <f t="shared" si="30"/>
        <v>0</v>
      </c>
      <c r="C383" s="39" t="s">
        <v>912</v>
      </c>
      <c r="D383" s="40">
        <v>2</v>
      </c>
      <c r="E383" s="40" t="s">
        <v>215</v>
      </c>
      <c r="F383" s="40" t="s">
        <v>738</v>
      </c>
      <c r="G383" s="698" t="s">
        <v>225</v>
      </c>
      <c r="H383" s="40" t="s">
        <v>213</v>
      </c>
      <c r="I383" s="630" t="s">
        <v>409</v>
      </c>
      <c r="J383" s="698" t="s">
        <v>803</v>
      </c>
      <c r="K383" s="303">
        <v>0</v>
      </c>
      <c r="L383" s="304">
        <v>0</v>
      </c>
      <c r="M383" s="305">
        <v>0</v>
      </c>
      <c r="N383" s="305">
        <v>0</v>
      </c>
      <c r="O383" s="303">
        <v>0</v>
      </c>
      <c r="P383" s="305">
        <v>0</v>
      </c>
      <c r="Q383" s="303">
        <v>0</v>
      </c>
      <c r="R383" s="16">
        <f>SUMIFS('Member Months'!$L:$L,'Member Months'!$A:$A,$A383,'Member Months'!$C:$C,$C383, 'Member Months'!$D:$D,$D383)</f>
        <v>0</v>
      </c>
      <c r="S383" s="237"/>
      <c r="U383" s="237"/>
      <c r="V383" s="237"/>
    </row>
    <row r="384" spans="1:22" s="302" customFormat="1">
      <c r="A384" s="38" t="s">
        <v>217</v>
      </c>
      <c r="B384" s="39">
        <f t="shared" si="30"/>
        <v>0</v>
      </c>
      <c r="C384" s="39" t="s">
        <v>912</v>
      </c>
      <c r="D384" s="40">
        <v>2</v>
      </c>
      <c r="E384" s="40" t="s">
        <v>217</v>
      </c>
      <c r="F384" s="40" t="s">
        <v>738</v>
      </c>
      <c r="G384" s="698" t="s">
        <v>226</v>
      </c>
      <c r="H384" s="40" t="s">
        <v>227</v>
      </c>
      <c r="I384" s="629" t="s">
        <v>211</v>
      </c>
      <c r="J384" s="698" t="s">
        <v>261</v>
      </c>
      <c r="K384" s="303">
        <v>0</v>
      </c>
      <c r="L384" s="304">
        <v>0</v>
      </c>
      <c r="M384" s="305">
        <v>0</v>
      </c>
      <c r="N384" s="305">
        <v>0</v>
      </c>
      <c r="O384" s="303">
        <v>0</v>
      </c>
      <c r="P384" s="305">
        <v>0</v>
      </c>
      <c r="Q384" s="303">
        <v>0</v>
      </c>
      <c r="R384" s="16">
        <f>SUMIFS('Member Months'!$L:$L,'Member Months'!$A:$A,$A384,'Member Months'!$C:$C,$C384, 'Member Months'!$D:$D,$D384)</f>
        <v>0</v>
      </c>
      <c r="S384" s="237"/>
      <c r="U384" s="237"/>
      <c r="V384" s="237"/>
    </row>
    <row r="385" spans="1:22" s="302" customFormat="1">
      <c r="A385" s="38" t="s">
        <v>217</v>
      </c>
      <c r="B385" s="39">
        <f t="shared" si="30"/>
        <v>0</v>
      </c>
      <c r="C385" s="39" t="s">
        <v>912</v>
      </c>
      <c r="D385" s="40">
        <v>2</v>
      </c>
      <c r="E385" s="40" t="s">
        <v>217</v>
      </c>
      <c r="F385" s="40" t="s">
        <v>738</v>
      </c>
      <c r="G385" s="698" t="s">
        <v>226</v>
      </c>
      <c r="H385" s="40" t="s">
        <v>227</v>
      </c>
      <c r="I385" s="629" t="s">
        <v>214</v>
      </c>
      <c r="J385" s="698" t="s">
        <v>676</v>
      </c>
      <c r="K385" s="303">
        <v>0</v>
      </c>
      <c r="L385" s="304">
        <v>0</v>
      </c>
      <c r="M385" s="305">
        <v>0</v>
      </c>
      <c r="N385" s="305">
        <v>0</v>
      </c>
      <c r="O385" s="303">
        <v>0</v>
      </c>
      <c r="P385" s="305">
        <v>0</v>
      </c>
      <c r="Q385" s="303">
        <v>0</v>
      </c>
      <c r="R385" s="16">
        <f>SUMIFS('Member Months'!$L:$L,'Member Months'!$A:$A,$A385,'Member Months'!$C:$C,$C385, 'Member Months'!$D:$D,$D385)</f>
        <v>0</v>
      </c>
      <c r="S385" s="237"/>
      <c r="U385" s="237"/>
      <c r="V385" s="237"/>
    </row>
    <row r="386" spans="1:22" s="302" customFormat="1">
      <c r="A386" s="38" t="s">
        <v>217</v>
      </c>
      <c r="B386" s="39">
        <f t="shared" si="30"/>
        <v>0</v>
      </c>
      <c r="C386" s="39" t="s">
        <v>912</v>
      </c>
      <c r="D386" s="40">
        <v>2</v>
      </c>
      <c r="E386" s="40" t="s">
        <v>217</v>
      </c>
      <c r="F386" s="40" t="s">
        <v>738</v>
      </c>
      <c r="G386" s="698" t="s">
        <v>226</v>
      </c>
      <c r="H386" s="40" t="s">
        <v>227</v>
      </c>
      <c r="I386" s="629" t="s">
        <v>215</v>
      </c>
      <c r="J386" s="698" t="s">
        <v>216</v>
      </c>
      <c r="K386" s="303">
        <v>0</v>
      </c>
      <c r="L386" s="304">
        <v>0</v>
      </c>
      <c r="M386" s="305">
        <v>0</v>
      </c>
      <c r="N386" s="305">
        <v>0</v>
      </c>
      <c r="O386" s="303">
        <v>0</v>
      </c>
      <c r="P386" s="305">
        <v>0</v>
      </c>
      <c r="Q386" s="303">
        <v>0</v>
      </c>
      <c r="R386" s="16">
        <f>SUMIFS('Member Months'!$L:$L,'Member Months'!$A:$A,$A386,'Member Months'!$C:$C,$C386, 'Member Months'!$D:$D,$D386)</f>
        <v>0</v>
      </c>
      <c r="S386" s="237"/>
      <c r="U386" s="237"/>
      <c r="V386" s="237"/>
    </row>
    <row r="387" spans="1:22" s="302" customFormat="1">
      <c r="A387" s="38" t="s">
        <v>217</v>
      </c>
      <c r="B387" s="39">
        <f t="shared" si="30"/>
        <v>0</v>
      </c>
      <c r="C387" s="39" t="s">
        <v>912</v>
      </c>
      <c r="D387" s="40">
        <v>2</v>
      </c>
      <c r="E387" s="40" t="s">
        <v>217</v>
      </c>
      <c r="F387" s="40" t="s">
        <v>738</v>
      </c>
      <c r="G387" s="698" t="s">
        <v>226</v>
      </c>
      <c r="H387" s="40" t="s">
        <v>227</v>
      </c>
      <c r="I387" s="629" t="s">
        <v>217</v>
      </c>
      <c r="J387" s="698" t="s">
        <v>262</v>
      </c>
      <c r="K387" s="303">
        <v>0</v>
      </c>
      <c r="L387" s="304">
        <v>0</v>
      </c>
      <c r="M387" s="305">
        <v>0</v>
      </c>
      <c r="N387" s="305">
        <v>0</v>
      </c>
      <c r="O387" s="303">
        <v>0</v>
      </c>
      <c r="P387" s="305">
        <v>0</v>
      </c>
      <c r="Q387" s="303">
        <v>0</v>
      </c>
      <c r="R387" s="16">
        <f>SUMIFS('Member Months'!$L:$L,'Member Months'!$A:$A,$A387,'Member Months'!$C:$C,$C387, 'Member Months'!$D:$D,$D387)</f>
        <v>0</v>
      </c>
      <c r="S387" s="237"/>
      <c r="U387" s="237"/>
      <c r="V387" s="237"/>
    </row>
    <row r="388" spans="1:22" s="302" customFormat="1">
      <c r="A388" s="38" t="s">
        <v>217</v>
      </c>
      <c r="B388" s="39">
        <f t="shared" si="30"/>
        <v>0</v>
      </c>
      <c r="C388" s="39" t="s">
        <v>912</v>
      </c>
      <c r="D388" s="40">
        <v>2</v>
      </c>
      <c r="E388" s="40" t="s">
        <v>217</v>
      </c>
      <c r="F388" s="40" t="s">
        <v>738</v>
      </c>
      <c r="G388" s="698" t="s">
        <v>226</v>
      </c>
      <c r="H388" s="40" t="s">
        <v>227</v>
      </c>
      <c r="I388" s="629" t="s">
        <v>218</v>
      </c>
      <c r="J388" s="698" t="s">
        <v>677</v>
      </c>
      <c r="K388" s="303">
        <v>0</v>
      </c>
      <c r="L388" s="304">
        <v>0</v>
      </c>
      <c r="M388" s="305">
        <v>0</v>
      </c>
      <c r="N388" s="305">
        <v>0</v>
      </c>
      <c r="O388" s="303">
        <v>0</v>
      </c>
      <c r="P388" s="305">
        <v>0</v>
      </c>
      <c r="Q388" s="303">
        <v>0</v>
      </c>
      <c r="R388" s="16">
        <f>SUMIFS('Member Months'!$L:$L,'Member Months'!$A:$A,$A388,'Member Months'!$C:$C,$C388, 'Member Months'!$D:$D,$D388)</f>
        <v>0</v>
      </c>
      <c r="S388" s="237"/>
      <c r="U388" s="237"/>
      <c r="V388" s="237"/>
    </row>
    <row r="389" spans="1:22" s="302" customFormat="1">
      <c r="A389" s="38" t="s">
        <v>217</v>
      </c>
      <c r="B389" s="39">
        <f t="shared" si="30"/>
        <v>0</v>
      </c>
      <c r="C389" s="39" t="s">
        <v>912</v>
      </c>
      <c r="D389" s="40">
        <v>2</v>
      </c>
      <c r="E389" s="40" t="s">
        <v>217</v>
      </c>
      <c r="F389" s="40" t="s">
        <v>738</v>
      </c>
      <c r="G389" s="698" t="s">
        <v>226</v>
      </c>
      <c r="H389" s="40" t="s">
        <v>227</v>
      </c>
      <c r="I389" s="629" t="s">
        <v>219</v>
      </c>
      <c r="J389" s="698" t="s">
        <v>263</v>
      </c>
      <c r="K389" s="303">
        <v>0</v>
      </c>
      <c r="L389" s="304">
        <v>0</v>
      </c>
      <c r="M389" s="305">
        <v>0</v>
      </c>
      <c r="N389" s="305">
        <v>0</v>
      </c>
      <c r="O389" s="303">
        <v>0</v>
      </c>
      <c r="P389" s="305">
        <v>0</v>
      </c>
      <c r="Q389" s="303">
        <v>0</v>
      </c>
      <c r="R389" s="16">
        <f>SUMIFS('Member Months'!$L:$L,'Member Months'!$A:$A,$A389,'Member Months'!$C:$C,$C389, 'Member Months'!$D:$D,$D389)</f>
        <v>0</v>
      </c>
      <c r="S389" s="237"/>
      <c r="U389" s="237"/>
      <c r="V389" s="237"/>
    </row>
    <row r="390" spans="1:22" s="302" customFormat="1">
      <c r="A390" s="38" t="s">
        <v>217</v>
      </c>
      <c r="B390" s="39">
        <f t="shared" si="30"/>
        <v>0</v>
      </c>
      <c r="C390" s="39" t="s">
        <v>912</v>
      </c>
      <c r="D390" s="40">
        <v>2</v>
      </c>
      <c r="E390" s="40" t="s">
        <v>217</v>
      </c>
      <c r="F390" s="40" t="s">
        <v>738</v>
      </c>
      <c r="G390" s="698" t="s">
        <v>226</v>
      </c>
      <c r="H390" s="40" t="s">
        <v>227</v>
      </c>
      <c r="I390" s="629" t="s">
        <v>220</v>
      </c>
      <c r="J390" s="698" t="s">
        <v>675</v>
      </c>
      <c r="K390" s="303">
        <v>0</v>
      </c>
      <c r="L390" s="304">
        <v>0</v>
      </c>
      <c r="M390" s="305">
        <v>0</v>
      </c>
      <c r="N390" s="305">
        <v>0</v>
      </c>
      <c r="O390" s="303">
        <v>0</v>
      </c>
      <c r="P390" s="305">
        <v>0</v>
      </c>
      <c r="Q390" s="303">
        <v>0</v>
      </c>
      <c r="R390" s="16">
        <f>SUMIFS('Member Months'!$L:$L,'Member Months'!$A:$A,$A390,'Member Months'!$C:$C,$C390, 'Member Months'!$D:$D,$D390)</f>
        <v>0</v>
      </c>
      <c r="S390" s="237"/>
      <c r="U390" s="237"/>
      <c r="V390" s="237"/>
    </row>
    <row r="391" spans="1:22" s="302" customFormat="1">
      <c r="A391" s="38" t="s">
        <v>217</v>
      </c>
      <c r="B391" s="39">
        <f t="shared" si="30"/>
        <v>0</v>
      </c>
      <c r="C391" s="39" t="s">
        <v>912</v>
      </c>
      <c r="D391" s="40">
        <v>2</v>
      </c>
      <c r="E391" s="40" t="s">
        <v>217</v>
      </c>
      <c r="F391" s="40" t="s">
        <v>738</v>
      </c>
      <c r="G391" s="698" t="s">
        <v>226</v>
      </c>
      <c r="H391" s="40" t="s">
        <v>227</v>
      </c>
      <c r="I391" s="629" t="s">
        <v>221</v>
      </c>
      <c r="J391" s="698" t="s">
        <v>264</v>
      </c>
      <c r="K391" s="303">
        <v>0</v>
      </c>
      <c r="L391" s="304">
        <v>0</v>
      </c>
      <c r="M391" s="305">
        <v>0</v>
      </c>
      <c r="N391" s="305">
        <v>0</v>
      </c>
      <c r="O391" s="303">
        <v>0</v>
      </c>
      <c r="P391" s="305">
        <v>0</v>
      </c>
      <c r="Q391" s="303">
        <v>0</v>
      </c>
      <c r="R391" s="16">
        <f>SUMIFS('Member Months'!$L:$L,'Member Months'!$A:$A,$A391,'Member Months'!$C:$C,$C391, 'Member Months'!$D:$D,$D391)</f>
        <v>0</v>
      </c>
      <c r="S391" s="237"/>
      <c r="U391" s="237"/>
      <c r="V391" s="237"/>
    </row>
    <row r="392" spans="1:22" s="302" customFormat="1">
      <c r="A392" s="38" t="s">
        <v>217</v>
      </c>
      <c r="B392" s="39">
        <f t="shared" si="30"/>
        <v>0</v>
      </c>
      <c r="C392" s="39" t="s">
        <v>912</v>
      </c>
      <c r="D392" s="40">
        <v>2</v>
      </c>
      <c r="E392" s="40" t="s">
        <v>217</v>
      </c>
      <c r="F392" s="40" t="s">
        <v>738</v>
      </c>
      <c r="G392" s="698" t="s">
        <v>226</v>
      </c>
      <c r="H392" s="40" t="s">
        <v>227</v>
      </c>
      <c r="I392" s="630" t="s">
        <v>222</v>
      </c>
      <c r="J392" s="698" t="s">
        <v>206</v>
      </c>
      <c r="K392" s="303">
        <v>0</v>
      </c>
      <c r="L392" s="304">
        <v>0</v>
      </c>
      <c r="M392" s="305">
        <v>0</v>
      </c>
      <c r="N392" s="305">
        <v>0</v>
      </c>
      <c r="O392" s="303">
        <v>0</v>
      </c>
      <c r="P392" s="305">
        <v>0</v>
      </c>
      <c r="Q392" s="303">
        <v>0</v>
      </c>
      <c r="R392" s="16">
        <f>SUMIFS('Member Months'!$L:$L,'Member Months'!$A:$A,$A392,'Member Months'!$C:$C,$C392, 'Member Months'!$D:$D,$D392)</f>
        <v>0</v>
      </c>
      <c r="S392" s="237"/>
      <c r="U392" s="237"/>
      <c r="V392" s="237"/>
    </row>
    <row r="393" spans="1:22" s="302" customFormat="1">
      <c r="A393" s="38" t="s">
        <v>217</v>
      </c>
      <c r="B393" s="39">
        <f t="shared" si="30"/>
        <v>0</v>
      </c>
      <c r="C393" s="39" t="s">
        <v>912</v>
      </c>
      <c r="D393" s="40">
        <v>2</v>
      </c>
      <c r="E393" s="40" t="s">
        <v>217</v>
      </c>
      <c r="F393" s="40" t="s">
        <v>738</v>
      </c>
      <c r="G393" s="698" t="s">
        <v>226</v>
      </c>
      <c r="H393" s="40" t="s">
        <v>227</v>
      </c>
      <c r="I393" s="630" t="s">
        <v>223</v>
      </c>
      <c r="J393" s="698" t="s">
        <v>181</v>
      </c>
      <c r="K393" s="303">
        <v>0</v>
      </c>
      <c r="L393" s="304">
        <v>0</v>
      </c>
      <c r="M393" s="305">
        <v>0</v>
      </c>
      <c r="N393" s="305">
        <v>0</v>
      </c>
      <c r="O393" s="303">
        <v>0</v>
      </c>
      <c r="P393" s="305">
        <v>0</v>
      </c>
      <c r="Q393" s="303">
        <v>0</v>
      </c>
      <c r="R393" s="16">
        <f>SUMIFS('Member Months'!$L:$L,'Member Months'!$A:$A,$A393,'Member Months'!$C:$C,$C393, 'Member Months'!$D:$D,$D393)</f>
        <v>0</v>
      </c>
      <c r="S393" s="237"/>
      <c r="U393" s="237"/>
      <c r="V393" s="237"/>
    </row>
    <row r="394" spans="1:22" s="302" customFormat="1">
      <c r="A394" s="38" t="s">
        <v>217</v>
      </c>
      <c r="B394" s="39">
        <f t="shared" si="30"/>
        <v>0</v>
      </c>
      <c r="C394" s="39" t="s">
        <v>912</v>
      </c>
      <c r="D394" s="40">
        <v>2</v>
      </c>
      <c r="E394" s="40" t="s">
        <v>217</v>
      </c>
      <c r="F394" s="40" t="s">
        <v>738</v>
      </c>
      <c r="G394" s="698" t="s">
        <v>226</v>
      </c>
      <c r="H394" s="40" t="s">
        <v>227</v>
      </c>
      <c r="I394" s="630" t="s">
        <v>150</v>
      </c>
      <c r="J394" s="698" t="s">
        <v>204</v>
      </c>
      <c r="K394" s="303">
        <v>0</v>
      </c>
      <c r="L394" s="304">
        <v>0</v>
      </c>
      <c r="M394" s="305">
        <v>0</v>
      </c>
      <c r="N394" s="305">
        <v>0</v>
      </c>
      <c r="O394" s="303">
        <v>0</v>
      </c>
      <c r="P394" s="305">
        <v>0</v>
      </c>
      <c r="Q394" s="303">
        <v>0</v>
      </c>
      <c r="R394" s="16">
        <f>SUMIFS('Member Months'!$L:$L,'Member Months'!$A:$A,$A394,'Member Months'!$C:$C,$C394, 'Member Months'!$D:$D,$D394)</f>
        <v>0</v>
      </c>
      <c r="S394" s="237"/>
      <c r="U394" s="237"/>
      <c r="V394" s="237"/>
    </row>
    <row r="395" spans="1:22" s="302" customFormat="1">
      <c r="A395" s="38" t="s">
        <v>217</v>
      </c>
      <c r="B395" s="39">
        <f t="shared" si="30"/>
        <v>0</v>
      </c>
      <c r="C395" s="39" t="s">
        <v>912</v>
      </c>
      <c r="D395" s="40">
        <v>2</v>
      </c>
      <c r="E395" s="40" t="s">
        <v>217</v>
      </c>
      <c r="F395" s="40" t="s">
        <v>738</v>
      </c>
      <c r="G395" s="698" t="s">
        <v>226</v>
      </c>
      <c r="H395" s="40" t="s">
        <v>227</v>
      </c>
      <c r="I395" s="630" t="s">
        <v>151</v>
      </c>
      <c r="J395" s="698" t="s">
        <v>205</v>
      </c>
      <c r="K395" s="303">
        <v>0</v>
      </c>
      <c r="L395" s="304">
        <v>0</v>
      </c>
      <c r="M395" s="305">
        <v>0</v>
      </c>
      <c r="N395" s="305">
        <v>0</v>
      </c>
      <c r="O395" s="303">
        <v>0</v>
      </c>
      <c r="P395" s="305">
        <v>0</v>
      </c>
      <c r="Q395" s="303">
        <v>0</v>
      </c>
      <c r="R395" s="16">
        <f>SUMIFS('Member Months'!$L:$L,'Member Months'!$A:$A,$A395,'Member Months'!$C:$C,$C395, 'Member Months'!$D:$D,$D395)</f>
        <v>0</v>
      </c>
      <c r="S395" s="237"/>
      <c r="U395" s="237"/>
      <c r="V395" s="237"/>
    </row>
    <row r="396" spans="1:22" s="302" customFormat="1">
      <c r="A396" s="38" t="s">
        <v>217</v>
      </c>
      <c r="B396" s="39">
        <f t="shared" si="30"/>
        <v>0</v>
      </c>
      <c r="C396" s="39" t="s">
        <v>912</v>
      </c>
      <c r="D396" s="40">
        <v>2</v>
      </c>
      <c r="E396" s="40" t="s">
        <v>217</v>
      </c>
      <c r="F396" s="40" t="s">
        <v>738</v>
      </c>
      <c r="G396" s="698" t="s">
        <v>226</v>
      </c>
      <c r="H396" s="40" t="s">
        <v>227</v>
      </c>
      <c r="I396" s="630" t="s">
        <v>152</v>
      </c>
      <c r="J396" s="698" t="s">
        <v>182</v>
      </c>
      <c r="K396" s="303">
        <v>0</v>
      </c>
      <c r="L396" s="304">
        <v>0</v>
      </c>
      <c r="M396" s="305">
        <v>0</v>
      </c>
      <c r="N396" s="305">
        <v>0</v>
      </c>
      <c r="O396" s="303">
        <v>0</v>
      </c>
      <c r="P396" s="305">
        <v>0</v>
      </c>
      <c r="Q396" s="303">
        <v>0</v>
      </c>
      <c r="R396" s="16">
        <f>SUMIFS('Member Months'!$L:$L,'Member Months'!$A:$A,$A396,'Member Months'!$C:$C,$C396, 'Member Months'!$D:$D,$D396)</f>
        <v>0</v>
      </c>
      <c r="S396" s="237"/>
      <c r="U396" s="237"/>
      <c r="V396" s="237"/>
    </row>
    <row r="397" spans="1:22" s="302" customFormat="1">
      <c r="A397" s="38" t="s">
        <v>217</v>
      </c>
      <c r="B397" s="39">
        <f t="shared" si="30"/>
        <v>0</v>
      </c>
      <c r="C397" s="39" t="s">
        <v>912</v>
      </c>
      <c r="D397" s="40">
        <v>2</v>
      </c>
      <c r="E397" s="40" t="s">
        <v>217</v>
      </c>
      <c r="F397" s="40" t="s">
        <v>738</v>
      </c>
      <c r="G397" s="698" t="s">
        <v>226</v>
      </c>
      <c r="H397" s="40" t="s">
        <v>227</v>
      </c>
      <c r="I397" s="630" t="s">
        <v>70</v>
      </c>
      <c r="J397" s="698" t="s">
        <v>265</v>
      </c>
      <c r="K397" s="303">
        <v>0</v>
      </c>
      <c r="L397" s="304">
        <v>0</v>
      </c>
      <c r="M397" s="305">
        <v>0</v>
      </c>
      <c r="N397" s="305">
        <v>0</v>
      </c>
      <c r="O397" s="303">
        <v>0</v>
      </c>
      <c r="P397" s="305">
        <v>0</v>
      </c>
      <c r="Q397" s="303">
        <v>0</v>
      </c>
      <c r="R397" s="16">
        <f>SUMIFS('Member Months'!$L:$L,'Member Months'!$A:$A,$A397,'Member Months'!$C:$C,$C397, 'Member Months'!$D:$D,$D397)</f>
        <v>0</v>
      </c>
      <c r="S397" s="237"/>
      <c r="U397" s="237"/>
      <c r="V397" s="237"/>
    </row>
    <row r="398" spans="1:22" s="302" customFormat="1">
      <c r="A398" s="38" t="s">
        <v>217</v>
      </c>
      <c r="B398" s="39">
        <f t="shared" si="30"/>
        <v>0</v>
      </c>
      <c r="C398" s="39" t="s">
        <v>912</v>
      </c>
      <c r="D398" s="40">
        <v>2</v>
      </c>
      <c r="E398" s="40" t="s">
        <v>217</v>
      </c>
      <c r="F398" s="40" t="s">
        <v>738</v>
      </c>
      <c r="G398" s="698" t="s">
        <v>226</v>
      </c>
      <c r="H398" s="40" t="s">
        <v>227</v>
      </c>
      <c r="I398" s="630" t="s">
        <v>71</v>
      </c>
      <c r="J398" s="698" t="s">
        <v>266</v>
      </c>
      <c r="K398" s="303">
        <v>0</v>
      </c>
      <c r="L398" s="304">
        <v>0</v>
      </c>
      <c r="M398" s="305">
        <v>0</v>
      </c>
      <c r="N398" s="305">
        <v>0</v>
      </c>
      <c r="O398" s="303">
        <v>0</v>
      </c>
      <c r="P398" s="305">
        <v>0</v>
      </c>
      <c r="Q398" s="303">
        <v>0</v>
      </c>
      <c r="R398" s="16">
        <f>SUMIFS('Member Months'!$L:$L,'Member Months'!$A:$A,$A398,'Member Months'!$C:$C,$C398, 'Member Months'!$D:$D,$D398)</f>
        <v>0</v>
      </c>
      <c r="S398" s="237"/>
      <c r="U398" s="237"/>
      <c r="V398" s="237"/>
    </row>
    <row r="399" spans="1:22" s="302" customFormat="1">
      <c r="A399" s="38" t="s">
        <v>217</v>
      </c>
      <c r="B399" s="39">
        <f t="shared" si="30"/>
        <v>0</v>
      </c>
      <c r="C399" s="39" t="s">
        <v>912</v>
      </c>
      <c r="D399" s="40">
        <v>2</v>
      </c>
      <c r="E399" s="40" t="s">
        <v>217</v>
      </c>
      <c r="F399" s="40" t="s">
        <v>738</v>
      </c>
      <c r="G399" s="698" t="s">
        <v>226</v>
      </c>
      <c r="H399" s="40" t="s">
        <v>227</v>
      </c>
      <c r="I399" s="630" t="s">
        <v>72</v>
      </c>
      <c r="J399" s="698" t="s">
        <v>527</v>
      </c>
      <c r="K399" s="303">
        <v>0</v>
      </c>
      <c r="L399" s="304">
        <v>0</v>
      </c>
      <c r="M399" s="305">
        <v>0</v>
      </c>
      <c r="N399" s="305">
        <v>0</v>
      </c>
      <c r="O399" s="303">
        <v>0</v>
      </c>
      <c r="P399" s="305">
        <v>0</v>
      </c>
      <c r="Q399" s="303">
        <v>0</v>
      </c>
      <c r="R399" s="16">
        <f>SUMIFS('Member Months'!$L:$L,'Member Months'!$A:$A,$A399,'Member Months'!$C:$C,$C399, 'Member Months'!$D:$D,$D399)</f>
        <v>0</v>
      </c>
      <c r="S399" s="237"/>
      <c r="U399" s="237"/>
      <c r="V399" s="237"/>
    </row>
    <row r="400" spans="1:22" s="302" customFormat="1">
      <c r="A400" s="38" t="s">
        <v>217</v>
      </c>
      <c r="B400" s="39">
        <f t="shared" si="30"/>
        <v>0</v>
      </c>
      <c r="C400" s="39" t="s">
        <v>912</v>
      </c>
      <c r="D400" s="40">
        <v>2</v>
      </c>
      <c r="E400" s="40" t="s">
        <v>217</v>
      </c>
      <c r="F400" s="40" t="s">
        <v>738</v>
      </c>
      <c r="G400" s="698" t="s">
        <v>226</v>
      </c>
      <c r="H400" s="40" t="s">
        <v>227</v>
      </c>
      <c r="I400" s="630" t="s">
        <v>73</v>
      </c>
      <c r="J400" s="698" t="s">
        <v>528</v>
      </c>
      <c r="K400" s="303">
        <v>0</v>
      </c>
      <c r="L400" s="304">
        <v>0</v>
      </c>
      <c r="M400" s="305">
        <v>0</v>
      </c>
      <c r="N400" s="305">
        <v>0</v>
      </c>
      <c r="O400" s="303">
        <v>0</v>
      </c>
      <c r="P400" s="305">
        <v>0</v>
      </c>
      <c r="Q400" s="303">
        <v>0</v>
      </c>
      <c r="R400" s="16">
        <f>SUMIFS('Member Months'!$L:$L,'Member Months'!$A:$A,$A400,'Member Months'!$C:$C,$C400, 'Member Months'!$D:$D,$D400)</f>
        <v>0</v>
      </c>
      <c r="S400" s="237"/>
      <c r="U400" s="237"/>
      <c r="V400" s="237"/>
    </row>
    <row r="401" spans="1:22" s="302" customFormat="1">
      <c r="A401" s="38" t="s">
        <v>217</v>
      </c>
      <c r="B401" s="39">
        <f t="shared" si="30"/>
        <v>0</v>
      </c>
      <c r="C401" s="39" t="s">
        <v>912</v>
      </c>
      <c r="D401" s="40">
        <v>2</v>
      </c>
      <c r="E401" s="40" t="s">
        <v>217</v>
      </c>
      <c r="F401" s="40" t="s">
        <v>738</v>
      </c>
      <c r="G401" s="698" t="s">
        <v>226</v>
      </c>
      <c r="H401" s="40" t="s">
        <v>227</v>
      </c>
      <c r="I401" s="630" t="s">
        <v>409</v>
      </c>
      <c r="J401" s="698" t="s">
        <v>803</v>
      </c>
      <c r="K401" s="303">
        <v>0</v>
      </c>
      <c r="L401" s="304">
        <v>0</v>
      </c>
      <c r="M401" s="305">
        <v>0</v>
      </c>
      <c r="N401" s="305">
        <v>0</v>
      </c>
      <c r="O401" s="303">
        <v>0</v>
      </c>
      <c r="P401" s="305">
        <v>0</v>
      </c>
      <c r="Q401" s="303">
        <v>0</v>
      </c>
      <c r="R401" s="16">
        <f>SUMIFS('Member Months'!$L:$L,'Member Months'!$A:$A,$A401,'Member Months'!$C:$C,$C401, 'Member Months'!$D:$D,$D401)</f>
        <v>0</v>
      </c>
      <c r="S401" s="237"/>
      <c r="U401" s="237"/>
      <c r="V401" s="237"/>
    </row>
    <row r="402" spans="1:22" s="302" customFormat="1">
      <c r="A402" s="38" t="s">
        <v>218</v>
      </c>
      <c r="B402" s="39">
        <f t="shared" si="30"/>
        <v>0</v>
      </c>
      <c r="C402" s="39" t="s">
        <v>912</v>
      </c>
      <c r="D402" s="40">
        <v>2</v>
      </c>
      <c r="E402" s="40" t="s">
        <v>218</v>
      </c>
      <c r="F402" s="40" t="s">
        <v>738</v>
      </c>
      <c r="G402" s="698" t="s">
        <v>226</v>
      </c>
      <c r="H402" s="40" t="s">
        <v>228</v>
      </c>
      <c r="I402" s="629" t="s">
        <v>211</v>
      </c>
      <c r="J402" s="698" t="s">
        <v>261</v>
      </c>
      <c r="K402" s="303">
        <v>0</v>
      </c>
      <c r="L402" s="304">
        <v>0</v>
      </c>
      <c r="M402" s="305">
        <v>0</v>
      </c>
      <c r="N402" s="305">
        <v>0</v>
      </c>
      <c r="O402" s="303">
        <v>0</v>
      </c>
      <c r="P402" s="305">
        <v>0</v>
      </c>
      <c r="Q402" s="303">
        <v>0</v>
      </c>
      <c r="R402" s="16">
        <f>SUMIFS('Member Months'!$L:$L,'Member Months'!$A:$A,$A402,'Member Months'!$C:$C,$C402, 'Member Months'!$D:$D,$D402)</f>
        <v>0</v>
      </c>
      <c r="S402" s="237"/>
      <c r="U402" s="237"/>
      <c r="V402" s="237"/>
    </row>
    <row r="403" spans="1:22" s="302" customFormat="1">
      <c r="A403" s="38" t="s">
        <v>218</v>
      </c>
      <c r="B403" s="39">
        <f t="shared" si="30"/>
        <v>0</v>
      </c>
      <c r="C403" s="39" t="s">
        <v>912</v>
      </c>
      <c r="D403" s="40">
        <v>2</v>
      </c>
      <c r="E403" s="40" t="s">
        <v>218</v>
      </c>
      <c r="F403" s="40" t="s">
        <v>738</v>
      </c>
      <c r="G403" s="698" t="s">
        <v>226</v>
      </c>
      <c r="H403" s="40" t="s">
        <v>228</v>
      </c>
      <c r="I403" s="629" t="s">
        <v>214</v>
      </c>
      <c r="J403" s="698" t="s">
        <v>676</v>
      </c>
      <c r="K403" s="303">
        <v>0</v>
      </c>
      <c r="L403" s="304">
        <v>0</v>
      </c>
      <c r="M403" s="305">
        <v>0</v>
      </c>
      <c r="N403" s="305">
        <v>0</v>
      </c>
      <c r="O403" s="303">
        <v>0</v>
      </c>
      <c r="P403" s="305">
        <v>0</v>
      </c>
      <c r="Q403" s="303">
        <v>0</v>
      </c>
      <c r="R403" s="16">
        <f>SUMIFS('Member Months'!$L:$L,'Member Months'!$A:$A,$A403,'Member Months'!$C:$C,$C403, 'Member Months'!$D:$D,$D403)</f>
        <v>0</v>
      </c>
      <c r="S403" s="237"/>
      <c r="U403" s="237"/>
      <c r="V403" s="237"/>
    </row>
    <row r="404" spans="1:22" s="302" customFormat="1">
      <c r="A404" s="38" t="s">
        <v>218</v>
      </c>
      <c r="B404" s="39">
        <f t="shared" si="30"/>
        <v>0</v>
      </c>
      <c r="C404" s="39" t="s">
        <v>912</v>
      </c>
      <c r="D404" s="40">
        <v>2</v>
      </c>
      <c r="E404" s="40" t="s">
        <v>218</v>
      </c>
      <c r="F404" s="40" t="s">
        <v>738</v>
      </c>
      <c r="G404" s="698" t="s">
        <v>226</v>
      </c>
      <c r="H404" s="40" t="s">
        <v>228</v>
      </c>
      <c r="I404" s="629" t="s">
        <v>215</v>
      </c>
      <c r="J404" s="698" t="s">
        <v>216</v>
      </c>
      <c r="K404" s="303">
        <v>0</v>
      </c>
      <c r="L404" s="304">
        <v>0</v>
      </c>
      <c r="M404" s="305">
        <v>0</v>
      </c>
      <c r="N404" s="305">
        <v>0</v>
      </c>
      <c r="O404" s="303">
        <v>0</v>
      </c>
      <c r="P404" s="305">
        <v>0</v>
      </c>
      <c r="Q404" s="303">
        <v>0</v>
      </c>
      <c r="R404" s="16">
        <f>SUMIFS('Member Months'!$L:$L,'Member Months'!$A:$A,$A404,'Member Months'!$C:$C,$C404, 'Member Months'!$D:$D,$D404)</f>
        <v>0</v>
      </c>
      <c r="S404" s="237"/>
      <c r="U404" s="237"/>
      <c r="V404" s="237"/>
    </row>
    <row r="405" spans="1:22" s="302" customFormat="1">
      <c r="A405" s="38" t="s">
        <v>218</v>
      </c>
      <c r="B405" s="39">
        <f t="shared" si="30"/>
        <v>0</v>
      </c>
      <c r="C405" s="39" t="s">
        <v>912</v>
      </c>
      <c r="D405" s="40">
        <v>2</v>
      </c>
      <c r="E405" s="40" t="s">
        <v>218</v>
      </c>
      <c r="F405" s="40" t="s">
        <v>738</v>
      </c>
      <c r="G405" s="698" t="s">
        <v>226</v>
      </c>
      <c r="H405" s="40" t="s">
        <v>228</v>
      </c>
      <c r="I405" s="629" t="s">
        <v>217</v>
      </c>
      <c r="J405" s="698" t="s">
        <v>262</v>
      </c>
      <c r="K405" s="303">
        <v>0</v>
      </c>
      <c r="L405" s="304">
        <v>0</v>
      </c>
      <c r="M405" s="305">
        <v>0</v>
      </c>
      <c r="N405" s="305">
        <v>0</v>
      </c>
      <c r="O405" s="303">
        <v>0</v>
      </c>
      <c r="P405" s="305">
        <v>0</v>
      </c>
      <c r="Q405" s="303">
        <v>0</v>
      </c>
      <c r="R405" s="16">
        <f>SUMIFS('Member Months'!$L:$L,'Member Months'!$A:$A,$A405,'Member Months'!$C:$C,$C405, 'Member Months'!$D:$D,$D405)</f>
        <v>0</v>
      </c>
      <c r="S405" s="237"/>
      <c r="U405" s="237"/>
      <c r="V405" s="237"/>
    </row>
    <row r="406" spans="1:22" s="302" customFormat="1">
      <c r="A406" s="38" t="s">
        <v>218</v>
      </c>
      <c r="B406" s="39">
        <f t="shared" si="30"/>
        <v>0</v>
      </c>
      <c r="C406" s="39" t="s">
        <v>912</v>
      </c>
      <c r="D406" s="40">
        <v>2</v>
      </c>
      <c r="E406" s="40" t="s">
        <v>218</v>
      </c>
      <c r="F406" s="40" t="s">
        <v>738</v>
      </c>
      <c r="G406" s="698" t="s">
        <v>226</v>
      </c>
      <c r="H406" s="40" t="s">
        <v>228</v>
      </c>
      <c r="I406" s="629" t="s">
        <v>218</v>
      </c>
      <c r="J406" s="698" t="s">
        <v>677</v>
      </c>
      <c r="K406" s="303">
        <v>0</v>
      </c>
      <c r="L406" s="304">
        <v>0</v>
      </c>
      <c r="M406" s="305">
        <v>0</v>
      </c>
      <c r="N406" s="305">
        <v>0</v>
      </c>
      <c r="O406" s="303">
        <v>0</v>
      </c>
      <c r="P406" s="305">
        <v>0</v>
      </c>
      <c r="Q406" s="303">
        <v>0</v>
      </c>
      <c r="R406" s="16">
        <f>SUMIFS('Member Months'!$L:$L,'Member Months'!$A:$A,$A406,'Member Months'!$C:$C,$C406, 'Member Months'!$D:$D,$D406)</f>
        <v>0</v>
      </c>
      <c r="S406" s="237"/>
      <c r="U406" s="237"/>
      <c r="V406" s="237"/>
    </row>
    <row r="407" spans="1:22" s="302" customFormat="1">
      <c r="A407" s="38" t="s">
        <v>218</v>
      </c>
      <c r="B407" s="39">
        <f t="shared" si="30"/>
        <v>0</v>
      </c>
      <c r="C407" s="39" t="s">
        <v>912</v>
      </c>
      <c r="D407" s="40">
        <v>2</v>
      </c>
      <c r="E407" s="40" t="s">
        <v>218</v>
      </c>
      <c r="F407" s="40" t="s">
        <v>738</v>
      </c>
      <c r="G407" s="698" t="s">
        <v>226</v>
      </c>
      <c r="H407" s="40" t="s">
        <v>228</v>
      </c>
      <c r="I407" s="629" t="s">
        <v>219</v>
      </c>
      <c r="J407" s="698" t="s">
        <v>263</v>
      </c>
      <c r="K407" s="303">
        <v>0</v>
      </c>
      <c r="L407" s="304">
        <v>0</v>
      </c>
      <c r="M407" s="305">
        <v>0</v>
      </c>
      <c r="N407" s="305">
        <v>0</v>
      </c>
      <c r="O407" s="303">
        <v>0</v>
      </c>
      <c r="P407" s="305">
        <v>0</v>
      </c>
      <c r="Q407" s="303">
        <v>0</v>
      </c>
      <c r="R407" s="16">
        <f>SUMIFS('Member Months'!$L:$L,'Member Months'!$A:$A,$A407,'Member Months'!$C:$C,$C407, 'Member Months'!$D:$D,$D407)</f>
        <v>0</v>
      </c>
      <c r="S407" s="237"/>
      <c r="U407" s="237"/>
      <c r="V407" s="237"/>
    </row>
    <row r="408" spans="1:22" s="302" customFormat="1">
      <c r="A408" s="38" t="s">
        <v>218</v>
      </c>
      <c r="B408" s="39">
        <f t="shared" si="30"/>
        <v>0</v>
      </c>
      <c r="C408" s="39" t="s">
        <v>912</v>
      </c>
      <c r="D408" s="40">
        <v>2</v>
      </c>
      <c r="E408" s="40" t="s">
        <v>218</v>
      </c>
      <c r="F408" s="40" t="s">
        <v>738</v>
      </c>
      <c r="G408" s="698" t="s">
        <v>226</v>
      </c>
      <c r="H408" s="40" t="s">
        <v>228</v>
      </c>
      <c r="I408" s="629" t="s">
        <v>220</v>
      </c>
      <c r="J408" s="698" t="s">
        <v>675</v>
      </c>
      <c r="K408" s="303">
        <v>0</v>
      </c>
      <c r="L408" s="304">
        <v>0</v>
      </c>
      <c r="M408" s="305">
        <v>0</v>
      </c>
      <c r="N408" s="305">
        <v>0</v>
      </c>
      <c r="O408" s="303">
        <v>0</v>
      </c>
      <c r="P408" s="305">
        <v>0</v>
      </c>
      <c r="Q408" s="303">
        <v>0</v>
      </c>
      <c r="R408" s="16">
        <f>SUMIFS('Member Months'!$L:$L,'Member Months'!$A:$A,$A408,'Member Months'!$C:$C,$C408, 'Member Months'!$D:$D,$D408)</f>
        <v>0</v>
      </c>
      <c r="S408" s="237"/>
      <c r="U408" s="237"/>
      <c r="V408" s="237"/>
    </row>
    <row r="409" spans="1:22" s="302" customFormat="1">
      <c r="A409" s="38" t="s">
        <v>218</v>
      </c>
      <c r="B409" s="39">
        <f t="shared" si="30"/>
        <v>0</v>
      </c>
      <c r="C409" s="39" t="s">
        <v>912</v>
      </c>
      <c r="D409" s="40">
        <v>2</v>
      </c>
      <c r="E409" s="40" t="s">
        <v>218</v>
      </c>
      <c r="F409" s="40" t="s">
        <v>738</v>
      </c>
      <c r="G409" s="698" t="s">
        <v>226</v>
      </c>
      <c r="H409" s="40" t="s">
        <v>228</v>
      </c>
      <c r="I409" s="629" t="s">
        <v>221</v>
      </c>
      <c r="J409" s="698" t="s">
        <v>264</v>
      </c>
      <c r="K409" s="303">
        <v>0</v>
      </c>
      <c r="L409" s="304">
        <v>0</v>
      </c>
      <c r="M409" s="305">
        <v>0</v>
      </c>
      <c r="N409" s="305">
        <v>0</v>
      </c>
      <c r="O409" s="303">
        <v>0</v>
      </c>
      <c r="P409" s="305">
        <v>0</v>
      </c>
      <c r="Q409" s="303">
        <v>0</v>
      </c>
      <c r="R409" s="16">
        <f>SUMIFS('Member Months'!$L:$L,'Member Months'!$A:$A,$A409,'Member Months'!$C:$C,$C409, 'Member Months'!$D:$D,$D409)</f>
        <v>0</v>
      </c>
      <c r="S409" s="237"/>
      <c r="U409" s="237"/>
      <c r="V409" s="237"/>
    </row>
    <row r="410" spans="1:22" s="302" customFormat="1">
      <c r="A410" s="38" t="s">
        <v>218</v>
      </c>
      <c r="B410" s="39">
        <f t="shared" si="30"/>
        <v>0</v>
      </c>
      <c r="C410" s="39" t="s">
        <v>912</v>
      </c>
      <c r="D410" s="40">
        <v>2</v>
      </c>
      <c r="E410" s="40" t="s">
        <v>218</v>
      </c>
      <c r="F410" s="40" t="s">
        <v>738</v>
      </c>
      <c r="G410" s="698" t="s">
        <v>226</v>
      </c>
      <c r="H410" s="40" t="s">
        <v>228</v>
      </c>
      <c r="I410" s="630" t="s">
        <v>222</v>
      </c>
      <c r="J410" s="698" t="s">
        <v>206</v>
      </c>
      <c r="K410" s="303">
        <v>0</v>
      </c>
      <c r="L410" s="304">
        <v>0</v>
      </c>
      <c r="M410" s="305">
        <v>0</v>
      </c>
      <c r="N410" s="305">
        <v>0</v>
      </c>
      <c r="O410" s="303">
        <v>0</v>
      </c>
      <c r="P410" s="305">
        <v>0</v>
      </c>
      <c r="Q410" s="303">
        <v>0</v>
      </c>
      <c r="R410" s="16">
        <f>SUMIFS('Member Months'!$L:$L,'Member Months'!$A:$A,$A410,'Member Months'!$C:$C,$C410, 'Member Months'!$D:$D,$D410)</f>
        <v>0</v>
      </c>
      <c r="S410" s="237"/>
      <c r="U410" s="237"/>
      <c r="V410" s="237"/>
    </row>
    <row r="411" spans="1:22" s="302" customFormat="1">
      <c r="A411" s="38" t="s">
        <v>218</v>
      </c>
      <c r="B411" s="39">
        <f t="shared" si="30"/>
        <v>0</v>
      </c>
      <c r="C411" s="39" t="s">
        <v>912</v>
      </c>
      <c r="D411" s="40">
        <v>2</v>
      </c>
      <c r="E411" s="40" t="s">
        <v>218</v>
      </c>
      <c r="F411" s="40" t="s">
        <v>738</v>
      </c>
      <c r="G411" s="698" t="s">
        <v>226</v>
      </c>
      <c r="H411" s="40" t="s">
        <v>228</v>
      </c>
      <c r="I411" s="630" t="s">
        <v>223</v>
      </c>
      <c r="J411" s="698" t="s">
        <v>181</v>
      </c>
      <c r="K411" s="303">
        <v>0</v>
      </c>
      <c r="L411" s="304">
        <v>0</v>
      </c>
      <c r="M411" s="305">
        <v>0</v>
      </c>
      <c r="N411" s="305">
        <v>0</v>
      </c>
      <c r="O411" s="303">
        <v>0</v>
      </c>
      <c r="P411" s="305">
        <v>0</v>
      </c>
      <c r="Q411" s="303">
        <v>0</v>
      </c>
      <c r="R411" s="16">
        <f>SUMIFS('Member Months'!$L:$L,'Member Months'!$A:$A,$A411,'Member Months'!$C:$C,$C411, 'Member Months'!$D:$D,$D411)</f>
        <v>0</v>
      </c>
      <c r="S411" s="237"/>
      <c r="U411" s="237"/>
      <c r="V411" s="237"/>
    </row>
    <row r="412" spans="1:22" s="302" customFormat="1">
      <c r="A412" s="38" t="s">
        <v>218</v>
      </c>
      <c r="B412" s="39">
        <f t="shared" si="30"/>
        <v>0</v>
      </c>
      <c r="C412" s="39" t="s">
        <v>912</v>
      </c>
      <c r="D412" s="40">
        <v>2</v>
      </c>
      <c r="E412" s="40" t="s">
        <v>218</v>
      </c>
      <c r="F412" s="40" t="s">
        <v>738</v>
      </c>
      <c r="G412" s="698" t="s">
        <v>226</v>
      </c>
      <c r="H412" s="40" t="s">
        <v>228</v>
      </c>
      <c r="I412" s="630" t="s">
        <v>150</v>
      </c>
      <c r="J412" s="698" t="s">
        <v>204</v>
      </c>
      <c r="K412" s="303">
        <v>0</v>
      </c>
      <c r="L412" s="304">
        <v>0</v>
      </c>
      <c r="M412" s="305">
        <v>0</v>
      </c>
      <c r="N412" s="305">
        <v>0</v>
      </c>
      <c r="O412" s="303">
        <v>0</v>
      </c>
      <c r="P412" s="305">
        <v>0</v>
      </c>
      <c r="Q412" s="303">
        <v>0</v>
      </c>
      <c r="R412" s="16">
        <f>SUMIFS('Member Months'!$L:$L,'Member Months'!$A:$A,$A412,'Member Months'!$C:$C,$C412, 'Member Months'!$D:$D,$D412)</f>
        <v>0</v>
      </c>
      <c r="S412" s="237"/>
      <c r="U412" s="237"/>
      <c r="V412" s="237"/>
    </row>
    <row r="413" spans="1:22" s="302" customFormat="1">
      <c r="A413" s="38" t="s">
        <v>218</v>
      </c>
      <c r="B413" s="39">
        <f t="shared" si="30"/>
        <v>0</v>
      </c>
      <c r="C413" s="39" t="s">
        <v>912</v>
      </c>
      <c r="D413" s="40">
        <v>2</v>
      </c>
      <c r="E413" s="40" t="s">
        <v>218</v>
      </c>
      <c r="F413" s="40" t="s">
        <v>738</v>
      </c>
      <c r="G413" s="698" t="s">
        <v>226</v>
      </c>
      <c r="H413" s="40" t="s">
        <v>228</v>
      </c>
      <c r="I413" s="630" t="s">
        <v>151</v>
      </c>
      <c r="J413" s="698" t="s">
        <v>205</v>
      </c>
      <c r="K413" s="303">
        <v>0</v>
      </c>
      <c r="L413" s="304">
        <v>0</v>
      </c>
      <c r="M413" s="305">
        <v>0</v>
      </c>
      <c r="N413" s="305">
        <v>0</v>
      </c>
      <c r="O413" s="303">
        <v>0</v>
      </c>
      <c r="P413" s="305">
        <v>0</v>
      </c>
      <c r="Q413" s="303">
        <v>0</v>
      </c>
      <c r="R413" s="16">
        <f>SUMIFS('Member Months'!$L:$L,'Member Months'!$A:$A,$A413,'Member Months'!$C:$C,$C413, 'Member Months'!$D:$D,$D413)</f>
        <v>0</v>
      </c>
      <c r="S413" s="237"/>
      <c r="U413" s="237"/>
      <c r="V413" s="237"/>
    </row>
    <row r="414" spans="1:22" s="302" customFormat="1">
      <c r="A414" s="38" t="s">
        <v>218</v>
      </c>
      <c r="B414" s="39">
        <f t="shared" si="30"/>
        <v>0</v>
      </c>
      <c r="C414" s="39" t="s">
        <v>912</v>
      </c>
      <c r="D414" s="40">
        <v>2</v>
      </c>
      <c r="E414" s="40" t="s">
        <v>218</v>
      </c>
      <c r="F414" s="40" t="s">
        <v>738</v>
      </c>
      <c r="G414" s="698" t="s">
        <v>226</v>
      </c>
      <c r="H414" s="40" t="s">
        <v>228</v>
      </c>
      <c r="I414" s="630" t="s">
        <v>152</v>
      </c>
      <c r="J414" s="698" t="s">
        <v>182</v>
      </c>
      <c r="K414" s="303">
        <v>0</v>
      </c>
      <c r="L414" s="304">
        <v>0</v>
      </c>
      <c r="M414" s="305">
        <v>0</v>
      </c>
      <c r="N414" s="305">
        <v>0</v>
      </c>
      <c r="O414" s="303">
        <v>0</v>
      </c>
      <c r="P414" s="305">
        <v>0</v>
      </c>
      <c r="Q414" s="303">
        <v>0</v>
      </c>
      <c r="R414" s="16">
        <f>SUMIFS('Member Months'!$L:$L,'Member Months'!$A:$A,$A414,'Member Months'!$C:$C,$C414, 'Member Months'!$D:$D,$D414)</f>
        <v>0</v>
      </c>
      <c r="S414" s="237"/>
      <c r="U414" s="237"/>
      <c r="V414" s="237"/>
    </row>
    <row r="415" spans="1:22" s="302" customFormat="1">
      <c r="A415" s="38" t="s">
        <v>218</v>
      </c>
      <c r="B415" s="39">
        <f t="shared" si="30"/>
        <v>0</v>
      </c>
      <c r="C415" s="39" t="s">
        <v>912</v>
      </c>
      <c r="D415" s="40">
        <v>2</v>
      </c>
      <c r="E415" s="40" t="s">
        <v>218</v>
      </c>
      <c r="F415" s="40" t="s">
        <v>738</v>
      </c>
      <c r="G415" s="698" t="s">
        <v>226</v>
      </c>
      <c r="H415" s="40" t="s">
        <v>228</v>
      </c>
      <c r="I415" s="630" t="s">
        <v>70</v>
      </c>
      <c r="J415" s="698" t="s">
        <v>265</v>
      </c>
      <c r="K415" s="303">
        <v>0</v>
      </c>
      <c r="L415" s="304">
        <v>0</v>
      </c>
      <c r="M415" s="305">
        <v>0</v>
      </c>
      <c r="N415" s="305">
        <v>0</v>
      </c>
      <c r="O415" s="303">
        <v>0</v>
      </c>
      <c r="P415" s="305">
        <v>0</v>
      </c>
      <c r="Q415" s="303">
        <v>0</v>
      </c>
      <c r="R415" s="16">
        <f>SUMIFS('Member Months'!$L:$L,'Member Months'!$A:$A,$A415,'Member Months'!$C:$C,$C415, 'Member Months'!$D:$D,$D415)</f>
        <v>0</v>
      </c>
      <c r="S415" s="237"/>
      <c r="U415" s="237"/>
      <c r="V415" s="237"/>
    </row>
    <row r="416" spans="1:22" s="302" customFormat="1">
      <c r="A416" s="38" t="s">
        <v>218</v>
      </c>
      <c r="B416" s="39">
        <f t="shared" si="30"/>
        <v>0</v>
      </c>
      <c r="C416" s="39" t="s">
        <v>912</v>
      </c>
      <c r="D416" s="40">
        <v>2</v>
      </c>
      <c r="E416" s="40" t="s">
        <v>218</v>
      </c>
      <c r="F416" s="40" t="s">
        <v>738</v>
      </c>
      <c r="G416" s="698" t="s">
        <v>226</v>
      </c>
      <c r="H416" s="40" t="s">
        <v>228</v>
      </c>
      <c r="I416" s="630" t="s">
        <v>71</v>
      </c>
      <c r="J416" s="698" t="s">
        <v>266</v>
      </c>
      <c r="K416" s="303">
        <v>0</v>
      </c>
      <c r="L416" s="304">
        <v>0</v>
      </c>
      <c r="M416" s="305">
        <v>0</v>
      </c>
      <c r="N416" s="305">
        <v>0</v>
      </c>
      <c r="O416" s="303">
        <v>0</v>
      </c>
      <c r="P416" s="305">
        <v>0</v>
      </c>
      <c r="Q416" s="303">
        <v>0</v>
      </c>
      <c r="R416" s="16">
        <f>SUMIFS('Member Months'!$L:$L,'Member Months'!$A:$A,$A416,'Member Months'!$C:$C,$C416, 'Member Months'!$D:$D,$D416)</f>
        <v>0</v>
      </c>
      <c r="S416" s="237"/>
      <c r="U416" s="237"/>
      <c r="V416" s="237"/>
    </row>
    <row r="417" spans="1:22" s="302" customFormat="1">
      <c r="A417" s="38" t="s">
        <v>218</v>
      </c>
      <c r="B417" s="39">
        <f t="shared" si="30"/>
        <v>0</v>
      </c>
      <c r="C417" s="39" t="s">
        <v>912</v>
      </c>
      <c r="D417" s="40">
        <v>2</v>
      </c>
      <c r="E417" s="40" t="s">
        <v>218</v>
      </c>
      <c r="F417" s="40" t="s">
        <v>738</v>
      </c>
      <c r="G417" s="698" t="s">
        <v>226</v>
      </c>
      <c r="H417" s="40" t="s">
        <v>228</v>
      </c>
      <c r="I417" s="630" t="s">
        <v>72</v>
      </c>
      <c r="J417" s="698" t="s">
        <v>527</v>
      </c>
      <c r="K417" s="303">
        <v>0</v>
      </c>
      <c r="L417" s="304">
        <v>0</v>
      </c>
      <c r="M417" s="305">
        <v>0</v>
      </c>
      <c r="N417" s="305">
        <v>0</v>
      </c>
      <c r="O417" s="303">
        <v>0</v>
      </c>
      <c r="P417" s="305">
        <v>0</v>
      </c>
      <c r="Q417" s="303">
        <v>0</v>
      </c>
      <c r="R417" s="16">
        <f>SUMIFS('Member Months'!$L:$L,'Member Months'!$A:$A,$A417,'Member Months'!$C:$C,$C417, 'Member Months'!$D:$D,$D417)</f>
        <v>0</v>
      </c>
      <c r="S417" s="237"/>
      <c r="U417" s="237"/>
      <c r="V417" s="237"/>
    </row>
    <row r="418" spans="1:22" s="302" customFormat="1">
      <c r="A418" s="38" t="s">
        <v>218</v>
      </c>
      <c r="B418" s="39">
        <f t="shared" si="30"/>
        <v>0</v>
      </c>
      <c r="C418" s="39" t="s">
        <v>912</v>
      </c>
      <c r="D418" s="40">
        <v>2</v>
      </c>
      <c r="E418" s="40" t="s">
        <v>218</v>
      </c>
      <c r="F418" s="40" t="s">
        <v>738</v>
      </c>
      <c r="G418" s="698" t="s">
        <v>226</v>
      </c>
      <c r="H418" s="40" t="s">
        <v>228</v>
      </c>
      <c r="I418" s="630" t="s">
        <v>73</v>
      </c>
      <c r="J418" s="698" t="s">
        <v>528</v>
      </c>
      <c r="K418" s="303">
        <v>0</v>
      </c>
      <c r="L418" s="304">
        <v>0</v>
      </c>
      <c r="M418" s="305">
        <v>0</v>
      </c>
      <c r="N418" s="305">
        <v>0</v>
      </c>
      <c r="O418" s="303">
        <v>0</v>
      </c>
      <c r="P418" s="305">
        <v>0</v>
      </c>
      <c r="Q418" s="303">
        <v>0</v>
      </c>
      <c r="R418" s="16">
        <f>SUMIFS('Member Months'!$L:$L,'Member Months'!$A:$A,$A418,'Member Months'!$C:$C,$C418, 'Member Months'!$D:$D,$D418)</f>
        <v>0</v>
      </c>
      <c r="S418" s="237"/>
      <c r="U418" s="237"/>
      <c r="V418" s="237"/>
    </row>
    <row r="419" spans="1:22" s="302" customFormat="1">
      <c r="A419" s="38" t="s">
        <v>218</v>
      </c>
      <c r="B419" s="39">
        <f t="shared" si="30"/>
        <v>0</v>
      </c>
      <c r="C419" s="39" t="s">
        <v>912</v>
      </c>
      <c r="D419" s="40">
        <v>2</v>
      </c>
      <c r="E419" s="40" t="s">
        <v>218</v>
      </c>
      <c r="F419" s="40" t="s">
        <v>738</v>
      </c>
      <c r="G419" s="698" t="s">
        <v>226</v>
      </c>
      <c r="H419" s="40" t="s">
        <v>228</v>
      </c>
      <c r="I419" s="630" t="s">
        <v>409</v>
      </c>
      <c r="J419" s="698" t="s">
        <v>803</v>
      </c>
      <c r="K419" s="303">
        <v>0</v>
      </c>
      <c r="L419" s="304">
        <v>0</v>
      </c>
      <c r="M419" s="305">
        <v>0</v>
      </c>
      <c r="N419" s="305">
        <v>0</v>
      </c>
      <c r="O419" s="303">
        <v>0</v>
      </c>
      <c r="P419" s="305">
        <v>0</v>
      </c>
      <c r="Q419" s="303">
        <v>0</v>
      </c>
      <c r="R419" s="16">
        <f>SUMIFS('Member Months'!$L:$L,'Member Months'!$A:$A,$A419,'Member Months'!$C:$C,$C419, 'Member Months'!$D:$D,$D419)</f>
        <v>0</v>
      </c>
      <c r="S419" s="237"/>
      <c r="U419" s="237"/>
      <c r="V419" s="237"/>
    </row>
    <row r="420" spans="1:22" s="302" customFormat="1">
      <c r="A420" s="38" t="s">
        <v>219</v>
      </c>
      <c r="B420" s="39">
        <f t="shared" si="30"/>
        <v>0</v>
      </c>
      <c r="C420" s="39" t="s">
        <v>912</v>
      </c>
      <c r="D420" s="40">
        <v>2</v>
      </c>
      <c r="E420" s="40" t="s">
        <v>219</v>
      </c>
      <c r="F420" s="40" t="s">
        <v>738</v>
      </c>
      <c r="G420" s="698" t="s">
        <v>229</v>
      </c>
      <c r="H420" s="40" t="s">
        <v>227</v>
      </c>
      <c r="I420" s="629" t="s">
        <v>211</v>
      </c>
      <c r="J420" s="698" t="s">
        <v>261</v>
      </c>
      <c r="K420" s="303">
        <v>0</v>
      </c>
      <c r="L420" s="304">
        <v>0</v>
      </c>
      <c r="M420" s="305">
        <v>0</v>
      </c>
      <c r="N420" s="305">
        <v>0</v>
      </c>
      <c r="O420" s="303">
        <v>0</v>
      </c>
      <c r="P420" s="305">
        <v>0</v>
      </c>
      <c r="Q420" s="303">
        <v>0</v>
      </c>
      <c r="R420" s="16">
        <f>SUMIFS('Member Months'!$L:$L,'Member Months'!$A:$A,$A420,'Member Months'!$C:$C,$C420, 'Member Months'!$D:$D,$D420)</f>
        <v>0</v>
      </c>
      <c r="S420" s="237"/>
      <c r="U420" s="237"/>
      <c r="V420" s="237"/>
    </row>
    <row r="421" spans="1:22" s="302" customFormat="1">
      <c r="A421" s="38" t="s">
        <v>219</v>
      </c>
      <c r="B421" s="39">
        <f t="shared" si="30"/>
        <v>0</v>
      </c>
      <c r="C421" s="39" t="s">
        <v>912</v>
      </c>
      <c r="D421" s="40">
        <v>2</v>
      </c>
      <c r="E421" s="40" t="s">
        <v>219</v>
      </c>
      <c r="F421" s="40" t="s">
        <v>738</v>
      </c>
      <c r="G421" s="698" t="s">
        <v>229</v>
      </c>
      <c r="H421" s="40" t="s">
        <v>227</v>
      </c>
      <c r="I421" s="629" t="s">
        <v>214</v>
      </c>
      <c r="J421" s="698" t="s">
        <v>676</v>
      </c>
      <c r="K421" s="303">
        <v>0</v>
      </c>
      <c r="L421" s="304">
        <v>0</v>
      </c>
      <c r="M421" s="305">
        <v>0</v>
      </c>
      <c r="N421" s="305">
        <v>0</v>
      </c>
      <c r="O421" s="303">
        <v>0</v>
      </c>
      <c r="P421" s="305">
        <v>0</v>
      </c>
      <c r="Q421" s="303">
        <v>0</v>
      </c>
      <c r="R421" s="16">
        <f>SUMIFS('Member Months'!$L:$L,'Member Months'!$A:$A,$A421,'Member Months'!$C:$C,$C421, 'Member Months'!$D:$D,$D421)</f>
        <v>0</v>
      </c>
      <c r="S421" s="237"/>
      <c r="U421" s="237"/>
      <c r="V421" s="237"/>
    </row>
    <row r="422" spans="1:22" s="302" customFormat="1">
      <c r="A422" s="38" t="s">
        <v>219</v>
      </c>
      <c r="B422" s="39">
        <f t="shared" si="30"/>
        <v>0</v>
      </c>
      <c r="C422" s="39" t="s">
        <v>912</v>
      </c>
      <c r="D422" s="40">
        <v>2</v>
      </c>
      <c r="E422" s="40" t="s">
        <v>219</v>
      </c>
      <c r="F422" s="40" t="s">
        <v>738</v>
      </c>
      <c r="G422" s="698" t="s">
        <v>229</v>
      </c>
      <c r="H422" s="40" t="s">
        <v>227</v>
      </c>
      <c r="I422" s="629" t="s">
        <v>215</v>
      </c>
      <c r="J422" s="698" t="s">
        <v>216</v>
      </c>
      <c r="K422" s="303">
        <v>0</v>
      </c>
      <c r="L422" s="304">
        <v>0</v>
      </c>
      <c r="M422" s="305">
        <v>0</v>
      </c>
      <c r="N422" s="305">
        <v>0</v>
      </c>
      <c r="O422" s="303">
        <v>0</v>
      </c>
      <c r="P422" s="305">
        <v>0</v>
      </c>
      <c r="Q422" s="303">
        <v>0</v>
      </c>
      <c r="R422" s="16">
        <f>SUMIFS('Member Months'!$L:$L,'Member Months'!$A:$A,$A422,'Member Months'!$C:$C,$C422, 'Member Months'!$D:$D,$D422)</f>
        <v>0</v>
      </c>
      <c r="S422" s="237"/>
      <c r="U422" s="237"/>
      <c r="V422" s="237"/>
    </row>
    <row r="423" spans="1:22" s="302" customFormat="1">
      <c r="A423" s="38" t="s">
        <v>219</v>
      </c>
      <c r="B423" s="39">
        <f t="shared" si="30"/>
        <v>0</v>
      </c>
      <c r="C423" s="39" t="s">
        <v>912</v>
      </c>
      <c r="D423" s="40">
        <v>2</v>
      </c>
      <c r="E423" s="40" t="s">
        <v>219</v>
      </c>
      <c r="F423" s="40" t="s">
        <v>738</v>
      </c>
      <c r="G423" s="698" t="s">
        <v>229</v>
      </c>
      <c r="H423" s="40" t="s">
        <v>227</v>
      </c>
      <c r="I423" s="629" t="s">
        <v>217</v>
      </c>
      <c r="J423" s="698" t="s">
        <v>262</v>
      </c>
      <c r="K423" s="303">
        <v>0</v>
      </c>
      <c r="L423" s="304">
        <v>0</v>
      </c>
      <c r="M423" s="305">
        <v>0</v>
      </c>
      <c r="N423" s="305">
        <v>0</v>
      </c>
      <c r="O423" s="303">
        <v>0</v>
      </c>
      <c r="P423" s="305">
        <v>0</v>
      </c>
      <c r="Q423" s="303">
        <v>0</v>
      </c>
      <c r="R423" s="16">
        <f>SUMIFS('Member Months'!$L:$L,'Member Months'!$A:$A,$A423,'Member Months'!$C:$C,$C423, 'Member Months'!$D:$D,$D423)</f>
        <v>0</v>
      </c>
      <c r="S423" s="237"/>
      <c r="U423" s="237"/>
      <c r="V423" s="237"/>
    </row>
    <row r="424" spans="1:22" s="302" customFormat="1">
      <c r="A424" s="38" t="s">
        <v>219</v>
      </c>
      <c r="B424" s="39">
        <f t="shared" si="30"/>
        <v>0</v>
      </c>
      <c r="C424" s="39" t="s">
        <v>912</v>
      </c>
      <c r="D424" s="40">
        <v>2</v>
      </c>
      <c r="E424" s="40" t="s">
        <v>219</v>
      </c>
      <c r="F424" s="40" t="s">
        <v>738</v>
      </c>
      <c r="G424" s="698" t="s">
        <v>229</v>
      </c>
      <c r="H424" s="40" t="s">
        <v>227</v>
      </c>
      <c r="I424" s="629" t="s">
        <v>218</v>
      </c>
      <c r="J424" s="698" t="s">
        <v>677</v>
      </c>
      <c r="K424" s="303">
        <v>0</v>
      </c>
      <c r="L424" s="304">
        <v>0</v>
      </c>
      <c r="M424" s="305">
        <v>0</v>
      </c>
      <c r="N424" s="305">
        <v>0</v>
      </c>
      <c r="O424" s="303">
        <v>0</v>
      </c>
      <c r="P424" s="305">
        <v>0</v>
      </c>
      <c r="Q424" s="303">
        <v>0</v>
      </c>
      <c r="R424" s="16">
        <f>SUMIFS('Member Months'!$L:$L,'Member Months'!$A:$A,$A424,'Member Months'!$C:$C,$C424, 'Member Months'!$D:$D,$D424)</f>
        <v>0</v>
      </c>
      <c r="S424" s="237"/>
      <c r="U424" s="237"/>
      <c r="V424" s="237"/>
    </row>
    <row r="425" spans="1:22" s="302" customFormat="1">
      <c r="A425" s="38" t="s">
        <v>219</v>
      </c>
      <c r="B425" s="39">
        <f t="shared" si="30"/>
        <v>0</v>
      </c>
      <c r="C425" s="39" t="s">
        <v>912</v>
      </c>
      <c r="D425" s="40">
        <v>2</v>
      </c>
      <c r="E425" s="40" t="s">
        <v>219</v>
      </c>
      <c r="F425" s="40" t="s">
        <v>738</v>
      </c>
      <c r="G425" s="698" t="s">
        <v>229</v>
      </c>
      <c r="H425" s="40" t="s">
        <v>227</v>
      </c>
      <c r="I425" s="629" t="s">
        <v>219</v>
      </c>
      <c r="J425" s="698" t="s">
        <v>263</v>
      </c>
      <c r="K425" s="303">
        <v>0</v>
      </c>
      <c r="L425" s="304">
        <v>0</v>
      </c>
      <c r="M425" s="305">
        <v>0</v>
      </c>
      <c r="N425" s="305">
        <v>0</v>
      </c>
      <c r="O425" s="303">
        <v>0</v>
      </c>
      <c r="P425" s="305">
        <v>0</v>
      </c>
      <c r="Q425" s="303">
        <v>0</v>
      </c>
      <c r="R425" s="16">
        <f>SUMIFS('Member Months'!$L:$L,'Member Months'!$A:$A,$A425,'Member Months'!$C:$C,$C425, 'Member Months'!$D:$D,$D425)</f>
        <v>0</v>
      </c>
      <c r="S425" s="237"/>
      <c r="U425" s="237"/>
      <c r="V425" s="237"/>
    </row>
    <row r="426" spans="1:22" s="302" customFormat="1">
      <c r="A426" s="38" t="s">
        <v>219</v>
      </c>
      <c r="B426" s="39">
        <f t="shared" si="30"/>
        <v>0</v>
      </c>
      <c r="C426" s="39" t="s">
        <v>912</v>
      </c>
      <c r="D426" s="40">
        <v>2</v>
      </c>
      <c r="E426" s="40" t="s">
        <v>219</v>
      </c>
      <c r="F426" s="40" t="s">
        <v>738</v>
      </c>
      <c r="G426" s="698" t="s">
        <v>229</v>
      </c>
      <c r="H426" s="40" t="s">
        <v>227</v>
      </c>
      <c r="I426" s="629" t="s">
        <v>220</v>
      </c>
      <c r="J426" s="698" t="s">
        <v>675</v>
      </c>
      <c r="K426" s="303">
        <v>0</v>
      </c>
      <c r="L426" s="304">
        <v>0</v>
      </c>
      <c r="M426" s="305">
        <v>0</v>
      </c>
      <c r="N426" s="305">
        <v>0</v>
      </c>
      <c r="O426" s="303">
        <v>0</v>
      </c>
      <c r="P426" s="305">
        <v>0</v>
      </c>
      <c r="Q426" s="303">
        <v>0</v>
      </c>
      <c r="R426" s="16">
        <f>SUMIFS('Member Months'!$L:$L,'Member Months'!$A:$A,$A426,'Member Months'!$C:$C,$C426, 'Member Months'!$D:$D,$D426)</f>
        <v>0</v>
      </c>
      <c r="S426" s="237"/>
      <c r="U426" s="237"/>
      <c r="V426" s="237"/>
    </row>
    <row r="427" spans="1:22" s="302" customFormat="1">
      <c r="A427" s="38" t="s">
        <v>219</v>
      </c>
      <c r="B427" s="39">
        <f t="shared" si="30"/>
        <v>0</v>
      </c>
      <c r="C427" s="39" t="s">
        <v>912</v>
      </c>
      <c r="D427" s="40">
        <v>2</v>
      </c>
      <c r="E427" s="40" t="s">
        <v>219</v>
      </c>
      <c r="F427" s="40" t="s">
        <v>738</v>
      </c>
      <c r="G427" s="698" t="s">
        <v>229</v>
      </c>
      <c r="H427" s="40" t="s">
        <v>227</v>
      </c>
      <c r="I427" s="629" t="s">
        <v>221</v>
      </c>
      <c r="J427" s="698" t="s">
        <v>264</v>
      </c>
      <c r="K427" s="303">
        <v>0</v>
      </c>
      <c r="L427" s="304">
        <v>0</v>
      </c>
      <c r="M427" s="305">
        <v>0</v>
      </c>
      <c r="N427" s="305">
        <v>0</v>
      </c>
      <c r="O427" s="303">
        <v>0</v>
      </c>
      <c r="P427" s="305">
        <v>0</v>
      </c>
      <c r="Q427" s="303">
        <v>0</v>
      </c>
      <c r="R427" s="16">
        <f>SUMIFS('Member Months'!$L:$L,'Member Months'!$A:$A,$A427,'Member Months'!$C:$C,$C427, 'Member Months'!$D:$D,$D427)</f>
        <v>0</v>
      </c>
      <c r="S427" s="237"/>
      <c r="U427" s="237"/>
      <c r="V427" s="237"/>
    </row>
    <row r="428" spans="1:22" s="302" customFormat="1">
      <c r="A428" s="38" t="s">
        <v>219</v>
      </c>
      <c r="B428" s="39">
        <f t="shared" si="30"/>
        <v>0</v>
      </c>
      <c r="C428" s="39" t="s">
        <v>912</v>
      </c>
      <c r="D428" s="40">
        <v>2</v>
      </c>
      <c r="E428" s="40" t="s">
        <v>219</v>
      </c>
      <c r="F428" s="40" t="s">
        <v>738</v>
      </c>
      <c r="G428" s="698" t="s">
        <v>229</v>
      </c>
      <c r="H428" s="40" t="s">
        <v>227</v>
      </c>
      <c r="I428" s="630" t="s">
        <v>222</v>
      </c>
      <c r="J428" s="698" t="s">
        <v>206</v>
      </c>
      <c r="K428" s="303">
        <v>0</v>
      </c>
      <c r="L428" s="304">
        <v>0</v>
      </c>
      <c r="M428" s="305">
        <v>0</v>
      </c>
      <c r="N428" s="305">
        <v>0</v>
      </c>
      <c r="O428" s="303">
        <v>0</v>
      </c>
      <c r="P428" s="305">
        <v>0</v>
      </c>
      <c r="Q428" s="303">
        <v>0</v>
      </c>
      <c r="R428" s="16">
        <f>SUMIFS('Member Months'!$L:$L,'Member Months'!$A:$A,$A428,'Member Months'!$C:$C,$C428, 'Member Months'!$D:$D,$D428)</f>
        <v>0</v>
      </c>
      <c r="S428" s="237"/>
      <c r="U428" s="237"/>
      <c r="V428" s="237"/>
    </row>
    <row r="429" spans="1:22" s="302" customFormat="1">
      <c r="A429" s="38" t="s">
        <v>219</v>
      </c>
      <c r="B429" s="39">
        <f t="shared" si="30"/>
        <v>0</v>
      </c>
      <c r="C429" s="39" t="s">
        <v>912</v>
      </c>
      <c r="D429" s="40">
        <v>2</v>
      </c>
      <c r="E429" s="40" t="s">
        <v>219</v>
      </c>
      <c r="F429" s="40" t="s">
        <v>738</v>
      </c>
      <c r="G429" s="698" t="s">
        <v>229</v>
      </c>
      <c r="H429" s="40" t="s">
        <v>227</v>
      </c>
      <c r="I429" s="630" t="s">
        <v>223</v>
      </c>
      <c r="J429" s="698" t="s">
        <v>181</v>
      </c>
      <c r="K429" s="303">
        <v>0</v>
      </c>
      <c r="L429" s="304">
        <v>0</v>
      </c>
      <c r="M429" s="305">
        <v>0</v>
      </c>
      <c r="N429" s="305">
        <v>0</v>
      </c>
      <c r="O429" s="303">
        <v>0</v>
      </c>
      <c r="P429" s="305">
        <v>0</v>
      </c>
      <c r="Q429" s="303">
        <v>0</v>
      </c>
      <c r="R429" s="16">
        <f>SUMIFS('Member Months'!$L:$L,'Member Months'!$A:$A,$A429,'Member Months'!$C:$C,$C429, 'Member Months'!$D:$D,$D429)</f>
        <v>0</v>
      </c>
      <c r="S429" s="237"/>
      <c r="U429" s="237"/>
      <c r="V429" s="237"/>
    </row>
    <row r="430" spans="1:22" s="302" customFormat="1">
      <c r="A430" s="38" t="s">
        <v>219</v>
      </c>
      <c r="B430" s="39">
        <f t="shared" si="30"/>
        <v>0</v>
      </c>
      <c r="C430" s="39" t="s">
        <v>912</v>
      </c>
      <c r="D430" s="40">
        <v>2</v>
      </c>
      <c r="E430" s="40" t="s">
        <v>219</v>
      </c>
      <c r="F430" s="40" t="s">
        <v>738</v>
      </c>
      <c r="G430" s="698" t="s">
        <v>229</v>
      </c>
      <c r="H430" s="40" t="s">
        <v>227</v>
      </c>
      <c r="I430" s="630" t="s">
        <v>150</v>
      </c>
      <c r="J430" s="698" t="s">
        <v>204</v>
      </c>
      <c r="K430" s="303">
        <v>0</v>
      </c>
      <c r="L430" s="304">
        <v>0</v>
      </c>
      <c r="M430" s="305">
        <v>0</v>
      </c>
      <c r="N430" s="305">
        <v>0</v>
      </c>
      <c r="O430" s="303">
        <v>0</v>
      </c>
      <c r="P430" s="305">
        <v>0</v>
      </c>
      <c r="Q430" s="303">
        <v>0</v>
      </c>
      <c r="R430" s="16">
        <f>SUMIFS('Member Months'!$L:$L,'Member Months'!$A:$A,$A430,'Member Months'!$C:$C,$C430, 'Member Months'!$D:$D,$D430)</f>
        <v>0</v>
      </c>
      <c r="S430" s="237"/>
      <c r="U430" s="237"/>
      <c r="V430" s="237"/>
    </row>
    <row r="431" spans="1:22" s="302" customFormat="1">
      <c r="A431" s="38" t="s">
        <v>219</v>
      </c>
      <c r="B431" s="39">
        <f t="shared" si="30"/>
        <v>0</v>
      </c>
      <c r="C431" s="39" t="s">
        <v>912</v>
      </c>
      <c r="D431" s="40">
        <v>2</v>
      </c>
      <c r="E431" s="40" t="s">
        <v>219</v>
      </c>
      <c r="F431" s="40" t="s">
        <v>738</v>
      </c>
      <c r="G431" s="698" t="s">
        <v>229</v>
      </c>
      <c r="H431" s="40" t="s">
        <v>227</v>
      </c>
      <c r="I431" s="630" t="s">
        <v>151</v>
      </c>
      <c r="J431" s="698" t="s">
        <v>205</v>
      </c>
      <c r="K431" s="303">
        <v>0</v>
      </c>
      <c r="L431" s="304">
        <v>0</v>
      </c>
      <c r="M431" s="305">
        <v>0</v>
      </c>
      <c r="N431" s="305">
        <v>0</v>
      </c>
      <c r="O431" s="303">
        <v>0</v>
      </c>
      <c r="P431" s="305">
        <v>0</v>
      </c>
      <c r="Q431" s="303">
        <v>0</v>
      </c>
      <c r="R431" s="16">
        <f>SUMIFS('Member Months'!$L:$L,'Member Months'!$A:$A,$A431,'Member Months'!$C:$C,$C431, 'Member Months'!$D:$D,$D431)</f>
        <v>0</v>
      </c>
      <c r="S431" s="237"/>
      <c r="U431" s="237"/>
      <c r="V431" s="237"/>
    </row>
    <row r="432" spans="1:22" s="302" customFormat="1">
      <c r="A432" s="38" t="s">
        <v>219</v>
      </c>
      <c r="B432" s="39">
        <f t="shared" si="30"/>
        <v>0</v>
      </c>
      <c r="C432" s="39" t="s">
        <v>912</v>
      </c>
      <c r="D432" s="40">
        <v>2</v>
      </c>
      <c r="E432" s="40" t="s">
        <v>219</v>
      </c>
      <c r="F432" s="40" t="s">
        <v>738</v>
      </c>
      <c r="G432" s="698" t="s">
        <v>229</v>
      </c>
      <c r="H432" s="40" t="s">
        <v>227</v>
      </c>
      <c r="I432" s="630" t="s">
        <v>152</v>
      </c>
      <c r="J432" s="698" t="s">
        <v>182</v>
      </c>
      <c r="K432" s="303">
        <v>0</v>
      </c>
      <c r="L432" s="304">
        <v>0</v>
      </c>
      <c r="M432" s="305">
        <v>0</v>
      </c>
      <c r="N432" s="305">
        <v>0</v>
      </c>
      <c r="O432" s="303">
        <v>0</v>
      </c>
      <c r="P432" s="305">
        <v>0</v>
      </c>
      <c r="Q432" s="303">
        <v>0</v>
      </c>
      <c r="R432" s="16">
        <f>SUMIFS('Member Months'!$L:$L,'Member Months'!$A:$A,$A432,'Member Months'!$C:$C,$C432, 'Member Months'!$D:$D,$D432)</f>
        <v>0</v>
      </c>
      <c r="S432" s="237"/>
      <c r="U432" s="237"/>
      <c r="V432" s="237"/>
    </row>
    <row r="433" spans="1:22" s="302" customFormat="1">
      <c r="A433" s="38" t="s">
        <v>219</v>
      </c>
      <c r="B433" s="39">
        <f t="shared" si="30"/>
        <v>0</v>
      </c>
      <c r="C433" s="39" t="s">
        <v>912</v>
      </c>
      <c r="D433" s="40">
        <v>2</v>
      </c>
      <c r="E433" s="40" t="s">
        <v>219</v>
      </c>
      <c r="F433" s="40" t="s">
        <v>738</v>
      </c>
      <c r="G433" s="698" t="s">
        <v>229</v>
      </c>
      <c r="H433" s="40" t="s">
        <v>227</v>
      </c>
      <c r="I433" s="630" t="s">
        <v>70</v>
      </c>
      <c r="J433" s="698" t="s">
        <v>265</v>
      </c>
      <c r="K433" s="303">
        <v>0</v>
      </c>
      <c r="L433" s="304">
        <v>0</v>
      </c>
      <c r="M433" s="305">
        <v>0</v>
      </c>
      <c r="N433" s="305">
        <v>0</v>
      </c>
      <c r="O433" s="303">
        <v>0</v>
      </c>
      <c r="P433" s="305">
        <v>0</v>
      </c>
      <c r="Q433" s="303">
        <v>0</v>
      </c>
      <c r="R433" s="16">
        <f>SUMIFS('Member Months'!$L:$L,'Member Months'!$A:$A,$A433,'Member Months'!$C:$C,$C433, 'Member Months'!$D:$D,$D433)</f>
        <v>0</v>
      </c>
      <c r="S433" s="237"/>
      <c r="U433" s="237"/>
      <c r="V433" s="237"/>
    </row>
    <row r="434" spans="1:22" s="302" customFormat="1">
      <c r="A434" s="38" t="s">
        <v>219</v>
      </c>
      <c r="B434" s="39">
        <f t="shared" si="30"/>
        <v>0</v>
      </c>
      <c r="C434" s="39" t="s">
        <v>912</v>
      </c>
      <c r="D434" s="40">
        <v>2</v>
      </c>
      <c r="E434" s="40" t="s">
        <v>219</v>
      </c>
      <c r="F434" s="40" t="s">
        <v>738</v>
      </c>
      <c r="G434" s="698" t="s">
        <v>229</v>
      </c>
      <c r="H434" s="40" t="s">
        <v>227</v>
      </c>
      <c r="I434" s="630" t="s">
        <v>71</v>
      </c>
      <c r="J434" s="698" t="s">
        <v>266</v>
      </c>
      <c r="K434" s="303">
        <v>0</v>
      </c>
      <c r="L434" s="304">
        <v>0</v>
      </c>
      <c r="M434" s="305">
        <v>0</v>
      </c>
      <c r="N434" s="305">
        <v>0</v>
      </c>
      <c r="O434" s="303">
        <v>0</v>
      </c>
      <c r="P434" s="305">
        <v>0</v>
      </c>
      <c r="Q434" s="303">
        <v>0</v>
      </c>
      <c r="R434" s="16">
        <f>SUMIFS('Member Months'!$L:$L,'Member Months'!$A:$A,$A434,'Member Months'!$C:$C,$C434, 'Member Months'!$D:$D,$D434)</f>
        <v>0</v>
      </c>
      <c r="S434" s="237"/>
      <c r="U434" s="237"/>
      <c r="V434" s="237"/>
    </row>
    <row r="435" spans="1:22" s="302" customFormat="1">
      <c r="A435" s="38" t="s">
        <v>219</v>
      </c>
      <c r="B435" s="39">
        <f t="shared" si="30"/>
        <v>0</v>
      </c>
      <c r="C435" s="39" t="s">
        <v>912</v>
      </c>
      <c r="D435" s="40">
        <v>2</v>
      </c>
      <c r="E435" s="40" t="s">
        <v>219</v>
      </c>
      <c r="F435" s="40" t="s">
        <v>738</v>
      </c>
      <c r="G435" s="698" t="s">
        <v>229</v>
      </c>
      <c r="H435" s="40" t="s">
        <v>227</v>
      </c>
      <c r="I435" s="630" t="s">
        <v>72</v>
      </c>
      <c r="J435" s="698" t="s">
        <v>527</v>
      </c>
      <c r="K435" s="303">
        <v>0</v>
      </c>
      <c r="L435" s="304">
        <v>0</v>
      </c>
      <c r="M435" s="305">
        <v>0</v>
      </c>
      <c r="N435" s="305">
        <v>0</v>
      </c>
      <c r="O435" s="303">
        <v>0</v>
      </c>
      <c r="P435" s="305">
        <v>0</v>
      </c>
      <c r="Q435" s="303">
        <v>0</v>
      </c>
      <c r="R435" s="16">
        <f>SUMIFS('Member Months'!$L:$L,'Member Months'!$A:$A,$A435,'Member Months'!$C:$C,$C435, 'Member Months'!$D:$D,$D435)</f>
        <v>0</v>
      </c>
      <c r="S435" s="237"/>
      <c r="U435" s="237"/>
      <c r="V435" s="237"/>
    </row>
    <row r="436" spans="1:22" s="302" customFormat="1">
      <c r="A436" s="38" t="s">
        <v>219</v>
      </c>
      <c r="B436" s="39">
        <f t="shared" si="30"/>
        <v>0</v>
      </c>
      <c r="C436" s="39" t="s">
        <v>912</v>
      </c>
      <c r="D436" s="40">
        <v>2</v>
      </c>
      <c r="E436" s="40" t="s">
        <v>219</v>
      </c>
      <c r="F436" s="40" t="s">
        <v>738</v>
      </c>
      <c r="G436" s="698" t="s">
        <v>229</v>
      </c>
      <c r="H436" s="40" t="s">
        <v>227</v>
      </c>
      <c r="I436" s="630" t="s">
        <v>73</v>
      </c>
      <c r="J436" s="698" t="s">
        <v>528</v>
      </c>
      <c r="K436" s="303">
        <v>0</v>
      </c>
      <c r="L436" s="304">
        <v>0</v>
      </c>
      <c r="M436" s="305">
        <v>0</v>
      </c>
      <c r="N436" s="305">
        <v>0</v>
      </c>
      <c r="O436" s="303">
        <v>0</v>
      </c>
      <c r="P436" s="305">
        <v>0</v>
      </c>
      <c r="Q436" s="303">
        <v>0</v>
      </c>
      <c r="R436" s="16">
        <f>SUMIFS('Member Months'!$L:$L,'Member Months'!$A:$A,$A436,'Member Months'!$C:$C,$C436, 'Member Months'!$D:$D,$D436)</f>
        <v>0</v>
      </c>
      <c r="S436" s="237"/>
      <c r="U436" s="237"/>
      <c r="V436" s="237"/>
    </row>
    <row r="437" spans="1:22" s="302" customFormat="1">
      <c r="A437" s="38" t="s">
        <v>219</v>
      </c>
      <c r="B437" s="39">
        <f t="shared" si="30"/>
        <v>0</v>
      </c>
      <c r="C437" s="39" t="s">
        <v>912</v>
      </c>
      <c r="D437" s="40">
        <v>2</v>
      </c>
      <c r="E437" s="40" t="s">
        <v>219</v>
      </c>
      <c r="F437" s="40" t="s">
        <v>738</v>
      </c>
      <c r="G437" s="698" t="s">
        <v>229</v>
      </c>
      <c r="H437" s="40" t="s">
        <v>227</v>
      </c>
      <c r="I437" s="630" t="s">
        <v>409</v>
      </c>
      <c r="J437" s="698" t="s">
        <v>803</v>
      </c>
      <c r="K437" s="303">
        <v>0</v>
      </c>
      <c r="L437" s="304">
        <v>0</v>
      </c>
      <c r="M437" s="305">
        <v>0</v>
      </c>
      <c r="N437" s="305">
        <v>0</v>
      </c>
      <c r="O437" s="303">
        <v>0</v>
      </c>
      <c r="P437" s="305">
        <v>0</v>
      </c>
      <c r="Q437" s="303">
        <v>0</v>
      </c>
      <c r="R437" s="16">
        <f>SUMIFS('Member Months'!$L:$L,'Member Months'!$A:$A,$A437,'Member Months'!$C:$C,$C437, 'Member Months'!$D:$D,$D437)</f>
        <v>0</v>
      </c>
      <c r="S437" s="237"/>
      <c r="U437" s="237"/>
      <c r="V437" s="237"/>
    </row>
    <row r="438" spans="1:22" s="302" customFormat="1">
      <c r="A438" s="38" t="s">
        <v>220</v>
      </c>
      <c r="B438" s="39">
        <f t="shared" si="30"/>
        <v>0</v>
      </c>
      <c r="C438" s="39" t="s">
        <v>912</v>
      </c>
      <c r="D438" s="40">
        <v>2</v>
      </c>
      <c r="E438" s="40" t="s">
        <v>220</v>
      </c>
      <c r="F438" s="40" t="s">
        <v>738</v>
      </c>
      <c r="G438" s="698" t="s">
        <v>229</v>
      </c>
      <c r="H438" s="40" t="s">
        <v>228</v>
      </c>
      <c r="I438" s="629" t="s">
        <v>211</v>
      </c>
      <c r="J438" s="698" t="s">
        <v>261</v>
      </c>
      <c r="K438" s="303">
        <v>0</v>
      </c>
      <c r="L438" s="304">
        <v>0</v>
      </c>
      <c r="M438" s="305">
        <v>0</v>
      </c>
      <c r="N438" s="305">
        <v>0</v>
      </c>
      <c r="O438" s="303">
        <v>0</v>
      </c>
      <c r="P438" s="305">
        <v>0</v>
      </c>
      <c r="Q438" s="303">
        <v>0</v>
      </c>
      <c r="R438" s="16">
        <f>SUMIFS('Member Months'!$L:$L,'Member Months'!$A:$A,$A438,'Member Months'!$C:$C,$C438, 'Member Months'!$D:$D,$D438)</f>
        <v>0</v>
      </c>
      <c r="S438" s="237"/>
      <c r="U438" s="237"/>
      <c r="V438" s="237"/>
    </row>
    <row r="439" spans="1:22" s="302" customFormat="1">
      <c r="A439" s="38" t="s">
        <v>220</v>
      </c>
      <c r="B439" s="39">
        <f t="shared" si="30"/>
        <v>0</v>
      </c>
      <c r="C439" s="39" t="s">
        <v>912</v>
      </c>
      <c r="D439" s="40">
        <v>2</v>
      </c>
      <c r="E439" s="40" t="s">
        <v>220</v>
      </c>
      <c r="F439" s="40" t="s">
        <v>738</v>
      </c>
      <c r="G439" s="698" t="s">
        <v>229</v>
      </c>
      <c r="H439" s="40" t="s">
        <v>228</v>
      </c>
      <c r="I439" s="629" t="s">
        <v>214</v>
      </c>
      <c r="J439" s="698" t="s">
        <v>676</v>
      </c>
      <c r="K439" s="303">
        <v>0</v>
      </c>
      <c r="L439" s="304">
        <v>0</v>
      </c>
      <c r="M439" s="305">
        <v>0</v>
      </c>
      <c r="N439" s="305">
        <v>0</v>
      </c>
      <c r="O439" s="303">
        <v>0</v>
      </c>
      <c r="P439" s="305">
        <v>0</v>
      </c>
      <c r="Q439" s="303">
        <v>0</v>
      </c>
      <c r="R439" s="16">
        <f>SUMIFS('Member Months'!$L:$L,'Member Months'!$A:$A,$A439,'Member Months'!$C:$C,$C439, 'Member Months'!$D:$D,$D439)</f>
        <v>0</v>
      </c>
      <c r="S439" s="237"/>
      <c r="U439" s="237"/>
      <c r="V439" s="237"/>
    </row>
    <row r="440" spans="1:22" s="302" customFormat="1">
      <c r="A440" s="38" t="s">
        <v>220</v>
      </c>
      <c r="B440" s="39">
        <f t="shared" si="30"/>
        <v>0</v>
      </c>
      <c r="C440" s="39" t="s">
        <v>912</v>
      </c>
      <c r="D440" s="40">
        <v>2</v>
      </c>
      <c r="E440" s="40" t="s">
        <v>220</v>
      </c>
      <c r="F440" s="40" t="s">
        <v>738</v>
      </c>
      <c r="G440" s="698" t="s">
        <v>229</v>
      </c>
      <c r="H440" s="40" t="s">
        <v>228</v>
      </c>
      <c r="I440" s="629" t="s">
        <v>215</v>
      </c>
      <c r="J440" s="698" t="s">
        <v>216</v>
      </c>
      <c r="K440" s="303">
        <v>0</v>
      </c>
      <c r="L440" s="304">
        <v>0</v>
      </c>
      <c r="M440" s="305">
        <v>0</v>
      </c>
      <c r="N440" s="305">
        <v>0</v>
      </c>
      <c r="O440" s="303">
        <v>0</v>
      </c>
      <c r="P440" s="305">
        <v>0</v>
      </c>
      <c r="Q440" s="303">
        <v>0</v>
      </c>
      <c r="R440" s="16">
        <f>SUMIFS('Member Months'!$L:$L,'Member Months'!$A:$A,$A440,'Member Months'!$C:$C,$C440, 'Member Months'!$D:$D,$D440)</f>
        <v>0</v>
      </c>
      <c r="S440" s="237"/>
      <c r="U440" s="237"/>
      <c r="V440" s="237"/>
    </row>
    <row r="441" spans="1:22" s="302" customFormat="1">
      <c r="A441" s="38" t="s">
        <v>220</v>
      </c>
      <c r="B441" s="39">
        <f t="shared" si="30"/>
        <v>0</v>
      </c>
      <c r="C441" s="39" t="s">
        <v>912</v>
      </c>
      <c r="D441" s="40">
        <v>2</v>
      </c>
      <c r="E441" s="40" t="s">
        <v>220</v>
      </c>
      <c r="F441" s="40" t="s">
        <v>738</v>
      </c>
      <c r="G441" s="698" t="s">
        <v>229</v>
      </c>
      <c r="H441" s="40" t="s">
        <v>228</v>
      </c>
      <c r="I441" s="629" t="s">
        <v>217</v>
      </c>
      <c r="J441" s="698" t="s">
        <v>262</v>
      </c>
      <c r="K441" s="303">
        <v>0</v>
      </c>
      <c r="L441" s="304">
        <v>0</v>
      </c>
      <c r="M441" s="305">
        <v>0</v>
      </c>
      <c r="N441" s="305">
        <v>0</v>
      </c>
      <c r="O441" s="303">
        <v>0</v>
      </c>
      <c r="P441" s="305">
        <v>0</v>
      </c>
      <c r="Q441" s="303">
        <v>0</v>
      </c>
      <c r="R441" s="16">
        <f>SUMIFS('Member Months'!$L:$L,'Member Months'!$A:$A,$A441,'Member Months'!$C:$C,$C441, 'Member Months'!$D:$D,$D441)</f>
        <v>0</v>
      </c>
      <c r="S441" s="237"/>
      <c r="U441" s="237"/>
      <c r="V441" s="237"/>
    </row>
    <row r="442" spans="1:22" s="302" customFormat="1">
      <c r="A442" s="38" t="s">
        <v>220</v>
      </c>
      <c r="B442" s="39">
        <f t="shared" si="30"/>
        <v>0</v>
      </c>
      <c r="C442" s="39" t="s">
        <v>912</v>
      </c>
      <c r="D442" s="40">
        <v>2</v>
      </c>
      <c r="E442" s="40" t="s">
        <v>220</v>
      </c>
      <c r="F442" s="40" t="s">
        <v>738</v>
      </c>
      <c r="G442" s="698" t="s">
        <v>229</v>
      </c>
      <c r="H442" s="40" t="s">
        <v>228</v>
      </c>
      <c r="I442" s="629" t="s">
        <v>218</v>
      </c>
      <c r="J442" s="698" t="s">
        <v>677</v>
      </c>
      <c r="K442" s="303">
        <v>0</v>
      </c>
      <c r="L442" s="304">
        <v>0</v>
      </c>
      <c r="M442" s="305">
        <v>0</v>
      </c>
      <c r="N442" s="305">
        <v>0</v>
      </c>
      <c r="O442" s="303">
        <v>0</v>
      </c>
      <c r="P442" s="305">
        <v>0</v>
      </c>
      <c r="Q442" s="303">
        <v>0</v>
      </c>
      <c r="R442" s="16">
        <f>SUMIFS('Member Months'!$L:$L,'Member Months'!$A:$A,$A442,'Member Months'!$C:$C,$C442, 'Member Months'!$D:$D,$D442)</f>
        <v>0</v>
      </c>
      <c r="S442" s="237"/>
      <c r="U442" s="237"/>
      <c r="V442" s="237"/>
    </row>
    <row r="443" spans="1:22" s="302" customFormat="1">
      <c r="A443" s="38" t="s">
        <v>220</v>
      </c>
      <c r="B443" s="39">
        <f t="shared" si="30"/>
        <v>0</v>
      </c>
      <c r="C443" s="39" t="s">
        <v>912</v>
      </c>
      <c r="D443" s="40">
        <v>2</v>
      </c>
      <c r="E443" s="40" t="s">
        <v>220</v>
      </c>
      <c r="F443" s="40" t="s">
        <v>738</v>
      </c>
      <c r="G443" s="698" t="s">
        <v>229</v>
      </c>
      <c r="H443" s="40" t="s">
        <v>228</v>
      </c>
      <c r="I443" s="629" t="s">
        <v>219</v>
      </c>
      <c r="J443" s="698" t="s">
        <v>263</v>
      </c>
      <c r="K443" s="303">
        <v>0</v>
      </c>
      <c r="L443" s="304">
        <v>0</v>
      </c>
      <c r="M443" s="305">
        <v>0</v>
      </c>
      <c r="N443" s="305">
        <v>0</v>
      </c>
      <c r="O443" s="303">
        <v>0</v>
      </c>
      <c r="P443" s="305">
        <v>0</v>
      </c>
      <c r="Q443" s="303">
        <v>0</v>
      </c>
      <c r="R443" s="16">
        <f>SUMIFS('Member Months'!$L:$L,'Member Months'!$A:$A,$A443,'Member Months'!$C:$C,$C443, 'Member Months'!$D:$D,$D443)</f>
        <v>0</v>
      </c>
      <c r="S443" s="237"/>
      <c r="U443" s="237"/>
      <c r="V443" s="237"/>
    </row>
    <row r="444" spans="1:22" s="302" customFormat="1">
      <c r="A444" s="38" t="s">
        <v>220</v>
      </c>
      <c r="B444" s="39">
        <f t="shared" si="30"/>
        <v>0</v>
      </c>
      <c r="C444" s="39" t="s">
        <v>912</v>
      </c>
      <c r="D444" s="40">
        <v>2</v>
      </c>
      <c r="E444" s="40" t="s">
        <v>220</v>
      </c>
      <c r="F444" s="40" t="s">
        <v>738</v>
      </c>
      <c r="G444" s="698" t="s">
        <v>229</v>
      </c>
      <c r="H444" s="40" t="s">
        <v>228</v>
      </c>
      <c r="I444" s="629" t="s">
        <v>220</v>
      </c>
      <c r="J444" s="698" t="s">
        <v>675</v>
      </c>
      <c r="K444" s="303">
        <v>0</v>
      </c>
      <c r="L444" s="304">
        <v>0</v>
      </c>
      <c r="M444" s="305">
        <v>0</v>
      </c>
      <c r="N444" s="305">
        <v>0</v>
      </c>
      <c r="O444" s="303">
        <v>0</v>
      </c>
      <c r="P444" s="305">
        <v>0</v>
      </c>
      <c r="Q444" s="303">
        <v>0</v>
      </c>
      <c r="R444" s="16">
        <f>SUMIFS('Member Months'!$L:$L,'Member Months'!$A:$A,$A444,'Member Months'!$C:$C,$C444, 'Member Months'!$D:$D,$D444)</f>
        <v>0</v>
      </c>
      <c r="S444" s="237"/>
      <c r="U444" s="237"/>
      <c r="V444" s="237"/>
    </row>
    <row r="445" spans="1:22" s="302" customFormat="1">
      <c r="A445" s="38" t="s">
        <v>220</v>
      </c>
      <c r="B445" s="39">
        <f t="shared" si="30"/>
        <v>0</v>
      </c>
      <c r="C445" s="39" t="s">
        <v>912</v>
      </c>
      <c r="D445" s="40">
        <v>2</v>
      </c>
      <c r="E445" s="40" t="s">
        <v>220</v>
      </c>
      <c r="F445" s="40" t="s">
        <v>738</v>
      </c>
      <c r="G445" s="698" t="s">
        <v>229</v>
      </c>
      <c r="H445" s="40" t="s">
        <v>228</v>
      </c>
      <c r="I445" s="629" t="s">
        <v>221</v>
      </c>
      <c r="J445" s="698" t="s">
        <v>264</v>
      </c>
      <c r="K445" s="303">
        <v>0</v>
      </c>
      <c r="L445" s="304">
        <v>0</v>
      </c>
      <c r="M445" s="305">
        <v>0</v>
      </c>
      <c r="N445" s="305">
        <v>0</v>
      </c>
      <c r="O445" s="303">
        <v>0</v>
      </c>
      <c r="P445" s="305">
        <v>0</v>
      </c>
      <c r="Q445" s="303">
        <v>0</v>
      </c>
      <c r="R445" s="16">
        <f>SUMIFS('Member Months'!$L:$L,'Member Months'!$A:$A,$A445,'Member Months'!$C:$C,$C445, 'Member Months'!$D:$D,$D445)</f>
        <v>0</v>
      </c>
      <c r="S445" s="237"/>
      <c r="U445" s="237"/>
      <c r="V445" s="237"/>
    </row>
    <row r="446" spans="1:22" s="302" customFormat="1">
      <c r="A446" s="38" t="s">
        <v>220</v>
      </c>
      <c r="B446" s="39">
        <f t="shared" si="30"/>
        <v>0</v>
      </c>
      <c r="C446" s="39" t="s">
        <v>912</v>
      </c>
      <c r="D446" s="40">
        <v>2</v>
      </c>
      <c r="E446" s="40" t="s">
        <v>220</v>
      </c>
      <c r="F446" s="40" t="s">
        <v>738</v>
      </c>
      <c r="G446" s="698" t="s">
        <v>229</v>
      </c>
      <c r="H446" s="40" t="s">
        <v>228</v>
      </c>
      <c r="I446" s="630" t="s">
        <v>222</v>
      </c>
      <c r="J446" s="698" t="s">
        <v>206</v>
      </c>
      <c r="K446" s="303">
        <v>0</v>
      </c>
      <c r="L446" s="304">
        <v>0</v>
      </c>
      <c r="M446" s="305">
        <v>0</v>
      </c>
      <c r="N446" s="305">
        <v>0</v>
      </c>
      <c r="O446" s="303">
        <v>0</v>
      </c>
      <c r="P446" s="305">
        <v>0</v>
      </c>
      <c r="Q446" s="303">
        <v>0</v>
      </c>
      <c r="R446" s="16">
        <f>SUMIFS('Member Months'!$L:$L,'Member Months'!$A:$A,$A446,'Member Months'!$C:$C,$C446, 'Member Months'!$D:$D,$D446)</f>
        <v>0</v>
      </c>
      <c r="S446" s="237"/>
      <c r="U446" s="237"/>
      <c r="V446" s="237"/>
    </row>
    <row r="447" spans="1:22" s="302" customFormat="1">
      <c r="A447" s="38" t="s">
        <v>220</v>
      </c>
      <c r="B447" s="39">
        <f t="shared" si="30"/>
        <v>0</v>
      </c>
      <c r="C447" s="39" t="s">
        <v>912</v>
      </c>
      <c r="D447" s="40">
        <v>2</v>
      </c>
      <c r="E447" s="40" t="s">
        <v>220</v>
      </c>
      <c r="F447" s="40" t="s">
        <v>738</v>
      </c>
      <c r="G447" s="698" t="s">
        <v>229</v>
      </c>
      <c r="H447" s="40" t="s">
        <v>228</v>
      </c>
      <c r="I447" s="630" t="s">
        <v>223</v>
      </c>
      <c r="J447" s="698" t="s">
        <v>181</v>
      </c>
      <c r="K447" s="303">
        <v>0</v>
      </c>
      <c r="L447" s="304">
        <v>0</v>
      </c>
      <c r="M447" s="305">
        <v>0</v>
      </c>
      <c r="N447" s="305">
        <v>0</v>
      </c>
      <c r="O447" s="303">
        <v>0</v>
      </c>
      <c r="P447" s="305">
        <v>0</v>
      </c>
      <c r="Q447" s="303">
        <v>0</v>
      </c>
      <c r="R447" s="16">
        <f>SUMIFS('Member Months'!$L:$L,'Member Months'!$A:$A,$A447,'Member Months'!$C:$C,$C447, 'Member Months'!$D:$D,$D447)</f>
        <v>0</v>
      </c>
      <c r="S447" s="237"/>
      <c r="U447" s="237"/>
      <c r="V447" s="237"/>
    </row>
    <row r="448" spans="1:22" s="302" customFormat="1">
      <c r="A448" s="38" t="s">
        <v>220</v>
      </c>
      <c r="B448" s="39">
        <f t="shared" si="30"/>
        <v>0</v>
      </c>
      <c r="C448" s="39" t="s">
        <v>912</v>
      </c>
      <c r="D448" s="40">
        <v>2</v>
      </c>
      <c r="E448" s="40" t="s">
        <v>220</v>
      </c>
      <c r="F448" s="40" t="s">
        <v>738</v>
      </c>
      <c r="G448" s="698" t="s">
        <v>229</v>
      </c>
      <c r="H448" s="40" t="s">
        <v>228</v>
      </c>
      <c r="I448" s="630" t="s">
        <v>150</v>
      </c>
      <c r="J448" s="698" t="s">
        <v>204</v>
      </c>
      <c r="K448" s="303">
        <v>0</v>
      </c>
      <c r="L448" s="304">
        <v>0</v>
      </c>
      <c r="M448" s="305">
        <v>0</v>
      </c>
      <c r="N448" s="305">
        <v>0</v>
      </c>
      <c r="O448" s="303">
        <v>0</v>
      </c>
      <c r="P448" s="305">
        <v>0</v>
      </c>
      <c r="Q448" s="303">
        <v>0</v>
      </c>
      <c r="R448" s="16">
        <f>SUMIFS('Member Months'!$L:$L,'Member Months'!$A:$A,$A448,'Member Months'!$C:$C,$C448, 'Member Months'!$D:$D,$D448)</f>
        <v>0</v>
      </c>
      <c r="S448" s="237"/>
      <c r="U448" s="237"/>
      <c r="V448" s="237"/>
    </row>
    <row r="449" spans="1:22" s="302" customFormat="1">
      <c r="A449" s="38" t="s">
        <v>220</v>
      </c>
      <c r="B449" s="39">
        <f t="shared" si="30"/>
        <v>0</v>
      </c>
      <c r="C449" s="39" t="s">
        <v>912</v>
      </c>
      <c r="D449" s="40">
        <v>2</v>
      </c>
      <c r="E449" s="40" t="s">
        <v>220</v>
      </c>
      <c r="F449" s="40" t="s">
        <v>738</v>
      </c>
      <c r="G449" s="698" t="s">
        <v>229</v>
      </c>
      <c r="H449" s="40" t="s">
        <v>228</v>
      </c>
      <c r="I449" s="630" t="s">
        <v>151</v>
      </c>
      <c r="J449" s="698" t="s">
        <v>205</v>
      </c>
      <c r="K449" s="303">
        <v>0</v>
      </c>
      <c r="L449" s="304">
        <v>0</v>
      </c>
      <c r="M449" s="305">
        <v>0</v>
      </c>
      <c r="N449" s="305">
        <v>0</v>
      </c>
      <c r="O449" s="303">
        <v>0</v>
      </c>
      <c r="P449" s="305">
        <v>0</v>
      </c>
      <c r="Q449" s="303">
        <v>0</v>
      </c>
      <c r="R449" s="16">
        <f>SUMIFS('Member Months'!$L:$L,'Member Months'!$A:$A,$A449,'Member Months'!$C:$C,$C449, 'Member Months'!$D:$D,$D449)</f>
        <v>0</v>
      </c>
      <c r="S449" s="237"/>
      <c r="U449" s="237"/>
      <c r="V449" s="237"/>
    </row>
    <row r="450" spans="1:22" s="302" customFormat="1">
      <c r="A450" s="38" t="s">
        <v>220</v>
      </c>
      <c r="B450" s="39">
        <f t="shared" si="30"/>
        <v>0</v>
      </c>
      <c r="C450" s="39" t="s">
        <v>912</v>
      </c>
      <c r="D450" s="40">
        <v>2</v>
      </c>
      <c r="E450" s="40" t="s">
        <v>220</v>
      </c>
      <c r="F450" s="40" t="s">
        <v>738</v>
      </c>
      <c r="G450" s="698" t="s">
        <v>229</v>
      </c>
      <c r="H450" s="40" t="s">
        <v>228</v>
      </c>
      <c r="I450" s="630" t="s">
        <v>152</v>
      </c>
      <c r="J450" s="698" t="s">
        <v>182</v>
      </c>
      <c r="K450" s="303">
        <v>0</v>
      </c>
      <c r="L450" s="304">
        <v>0</v>
      </c>
      <c r="M450" s="305">
        <v>0</v>
      </c>
      <c r="N450" s="305">
        <v>0</v>
      </c>
      <c r="O450" s="303">
        <v>0</v>
      </c>
      <c r="P450" s="305">
        <v>0</v>
      </c>
      <c r="Q450" s="303">
        <v>0</v>
      </c>
      <c r="R450" s="16">
        <f>SUMIFS('Member Months'!$L:$L,'Member Months'!$A:$A,$A450,'Member Months'!$C:$C,$C450, 'Member Months'!$D:$D,$D450)</f>
        <v>0</v>
      </c>
      <c r="S450" s="237"/>
      <c r="U450" s="237"/>
      <c r="V450" s="237"/>
    </row>
    <row r="451" spans="1:22" s="302" customFormat="1">
      <c r="A451" s="38" t="s">
        <v>220</v>
      </c>
      <c r="B451" s="39">
        <f t="shared" si="30"/>
        <v>0</v>
      </c>
      <c r="C451" s="39" t="s">
        <v>912</v>
      </c>
      <c r="D451" s="40">
        <v>2</v>
      </c>
      <c r="E451" s="40" t="s">
        <v>220</v>
      </c>
      <c r="F451" s="40" t="s">
        <v>738</v>
      </c>
      <c r="G451" s="698" t="s">
        <v>229</v>
      </c>
      <c r="H451" s="40" t="s">
        <v>228</v>
      </c>
      <c r="I451" s="630" t="s">
        <v>70</v>
      </c>
      <c r="J451" s="698" t="s">
        <v>265</v>
      </c>
      <c r="K451" s="303">
        <v>0</v>
      </c>
      <c r="L451" s="304">
        <v>0</v>
      </c>
      <c r="M451" s="305">
        <v>0</v>
      </c>
      <c r="N451" s="305">
        <v>0</v>
      </c>
      <c r="O451" s="303">
        <v>0</v>
      </c>
      <c r="P451" s="305">
        <v>0</v>
      </c>
      <c r="Q451" s="303">
        <v>0</v>
      </c>
      <c r="R451" s="16">
        <f>SUMIFS('Member Months'!$L:$L,'Member Months'!$A:$A,$A451,'Member Months'!$C:$C,$C451, 'Member Months'!$D:$D,$D451)</f>
        <v>0</v>
      </c>
      <c r="S451" s="237"/>
      <c r="U451" s="237"/>
      <c r="V451" s="237"/>
    </row>
    <row r="452" spans="1:22" s="302" customFormat="1">
      <c r="A452" s="38" t="s">
        <v>220</v>
      </c>
      <c r="B452" s="39">
        <f t="shared" si="30"/>
        <v>0</v>
      </c>
      <c r="C452" s="39" t="s">
        <v>912</v>
      </c>
      <c r="D452" s="40">
        <v>2</v>
      </c>
      <c r="E452" s="40" t="s">
        <v>220</v>
      </c>
      <c r="F452" s="40" t="s">
        <v>738</v>
      </c>
      <c r="G452" s="698" t="s">
        <v>229</v>
      </c>
      <c r="H452" s="40" t="s">
        <v>228</v>
      </c>
      <c r="I452" s="630" t="s">
        <v>71</v>
      </c>
      <c r="J452" s="698" t="s">
        <v>266</v>
      </c>
      <c r="K452" s="303">
        <v>0</v>
      </c>
      <c r="L452" s="304">
        <v>0</v>
      </c>
      <c r="M452" s="305">
        <v>0</v>
      </c>
      <c r="N452" s="305">
        <v>0</v>
      </c>
      <c r="O452" s="303">
        <v>0</v>
      </c>
      <c r="P452" s="305">
        <v>0</v>
      </c>
      <c r="Q452" s="303">
        <v>0</v>
      </c>
      <c r="R452" s="16">
        <f>SUMIFS('Member Months'!$L:$L,'Member Months'!$A:$A,$A452,'Member Months'!$C:$C,$C452, 'Member Months'!$D:$D,$D452)</f>
        <v>0</v>
      </c>
      <c r="S452" s="237"/>
      <c r="U452" s="237"/>
      <c r="V452" s="237"/>
    </row>
    <row r="453" spans="1:22" s="302" customFormat="1">
      <c r="A453" s="38" t="s">
        <v>220</v>
      </c>
      <c r="B453" s="39">
        <f t="shared" si="30"/>
        <v>0</v>
      </c>
      <c r="C453" s="39" t="s">
        <v>912</v>
      </c>
      <c r="D453" s="40">
        <v>2</v>
      </c>
      <c r="E453" s="40" t="s">
        <v>220</v>
      </c>
      <c r="F453" s="40" t="s">
        <v>738</v>
      </c>
      <c r="G453" s="698" t="s">
        <v>229</v>
      </c>
      <c r="H453" s="40" t="s">
        <v>228</v>
      </c>
      <c r="I453" s="630" t="s">
        <v>72</v>
      </c>
      <c r="J453" s="698" t="s">
        <v>527</v>
      </c>
      <c r="K453" s="303">
        <v>0</v>
      </c>
      <c r="L453" s="304">
        <v>0</v>
      </c>
      <c r="M453" s="305">
        <v>0</v>
      </c>
      <c r="N453" s="305">
        <v>0</v>
      </c>
      <c r="O453" s="303">
        <v>0</v>
      </c>
      <c r="P453" s="305">
        <v>0</v>
      </c>
      <c r="Q453" s="303">
        <v>0</v>
      </c>
      <c r="R453" s="16">
        <f>SUMIFS('Member Months'!$L:$L,'Member Months'!$A:$A,$A453,'Member Months'!$C:$C,$C453, 'Member Months'!$D:$D,$D453)</f>
        <v>0</v>
      </c>
      <c r="S453" s="237"/>
      <c r="U453" s="237"/>
      <c r="V453" s="237"/>
    </row>
    <row r="454" spans="1:22" s="302" customFormat="1">
      <c r="A454" s="38" t="s">
        <v>220</v>
      </c>
      <c r="B454" s="39">
        <f t="shared" si="30"/>
        <v>0</v>
      </c>
      <c r="C454" s="39" t="s">
        <v>912</v>
      </c>
      <c r="D454" s="40">
        <v>2</v>
      </c>
      <c r="E454" s="40" t="s">
        <v>220</v>
      </c>
      <c r="F454" s="40" t="s">
        <v>738</v>
      </c>
      <c r="G454" s="698" t="s">
        <v>229</v>
      </c>
      <c r="H454" s="40" t="s">
        <v>228</v>
      </c>
      <c r="I454" s="630" t="s">
        <v>73</v>
      </c>
      <c r="J454" s="698" t="s">
        <v>528</v>
      </c>
      <c r="K454" s="303">
        <v>0</v>
      </c>
      <c r="L454" s="304">
        <v>0</v>
      </c>
      <c r="M454" s="305">
        <v>0</v>
      </c>
      <c r="N454" s="305">
        <v>0</v>
      </c>
      <c r="O454" s="303">
        <v>0</v>
      </c>
      <c r="P454" s="305">
        <v>0</v>
      </c>
      <c r="Q454" s="303">
        <v>0</v>
      </c>
      <c r="R454" s="16">
        <f>SUMIFS('Member Months'!$L:$L,'Member Months'!$A:$A,$A454,'Member Months'!$C:$C,$C454, 'Member Months'!$D:$D,$D454)</f>
        <v>0</v>
      </c>
      <c r="S454" s="237"/>
      <c r="U454" s="237"/>
      <c r="V454" s="237"/>
    </row>
    <row r="455" spans="1:22" s="302" customFormat="1">
      <c r="A455" s="38" t="s">
        <v>220</v>
      </c>
      <c r="B455" s="39">
        <f t="shared" si="30"/>
        <v>0</v>
      </c>
      <c r="C455" s="39" t="s">
        <v>912</v>
      </c>
      <c r="D455" s="40">
        <v>2</v>
      </c>
      <c r="E455" s="40" t="s">
        <v>220</v>
      </c>
      <c r="F455" s="40" t="s">
        <v>738</v>
      </c>
      <c r="G455" s="698" t="s">
        <v>229</v>
      </c>
      <c r="H455" s="40" t="s">
        <v>228</v>
      </c>
      <c r="I455" s="630" t="s">
        <v>409</v>
      </c>
      <c r="J455" s="698" t="s">
        <v>803</v>
      </c>
      <c r="K455" s="303">
        <v>0</v>
      </c>
      <c r="L455" s="304">
        <v>0</v>
      </c>
      <c r="M455" s="305">
        <v>0</v>
      </c>
      <c r="N455" s="305">
        <v>0</v>
      </c>
      <c r="O455" s="303">
        <v>0</v>
      </c>
      <c r="P455" s="305">
        <v>0</v>
      </c>
      <c r="Q455" s="303">
        <v>0</v>
      </c>
      <c r="R455" s="16">
        <f>SUMIFS('Member Months'!$L:$L,'Member Months'!$A:$A,$A455,'Member Months'!$C:$C,$C455, 'Member Months'!$D:$D,$D455)</f>
        <v>0</v>
      </c>
      <c r="S455" s="237"/>
      <c r="U455" s="237"/>
      <c r="V455" s="237"/>
    </row>
    <row r="456" spans="1:22" s="302" customFormat="1">
      <c r="A456" s="38" t="s">
        <v>221</v>
      </c>
      <c r="B456" s="39">
        <f t="shared" si="30"/>
        <v>0</v>
      </c>
      <c r="C456" s="39" t="s">
        <v>912</v>
      </c>
      <c r="D456" s="40">
        <v>2</v>
      </c>
      <c r="E456" s="40" t="s">
        <v>221</v>
      </c>
      <c r="F456" s="40" t="s">
        <v>738</v>
      </c>
      <c r="G456" s="698" t="s">
        <v>230</v>
      </c>
      <c r="H456" s="40" t="s">
        <v>213</v>
      </c>
      <c r="I456" s="629" t="s">
        <v>211</v>
      </c>
      <c r="J456" s="698" t="s">
        <v>261</v>
      </c>
      <c r="K456" s="303">
        <v>0</v>
      </c>
      <c r="L456" s="304">
        <v>0</v>
      </c>
      <c r="M456" s="305">
        <v>0</v>
      </c>
      <c r="N456" s="305">
        <v>0</v>
      </c>
      <c r="O456" s="303">
        <v>0</v>
      </c>
      <c r="P456" s="305">
        <v>0</v>
      </c>
      <c r="Q456" s="303">
        <v>0</v>
      </c>
      <c r="R456" s="16">
        <f>SUMIFS('Member Months'!$L:$L,'Member Months'!$A:$A,$A456,'Member Months'!$C:$C,$C456, 'Member Months'!$D:$D,$D456)</f>
        <v>0</v>
      </c>
      <c r="S456" s="237"/>
      <c r="U456" s="237"/>
      <c r="V456" s="237"/>
    </row>
    <row r="457" spans="1:22" s="302" customFormat="1">
      <c r="A457" s="38" t="s">
        <v>221</v>
      </c>
      <c r="B457" s="39">
        <f t="shared" si="30"/>
        <v>0</v>
      </c>
      <c r="C457" s="39" t="s">
        <v>912</v>
      </c>
      <c r="D457" s="40">
        <v>2</v>
      </c>
      <c r="E457" s="40" t="s">
        <v>221</v>
      </c>
      <c r="F457" s="40" t="s">
        <v>738</v>
      </c>
      <c r="G457" s="698" t="s">
        <v>230</v>
      </c>
      <c r="H457" s="40" t="s">
        <v>213</v>
      </c>
      <c r="I457" s="629" t="s">
        <v>214</v>
      </c>
      <c r="J457" s="698" t="s">
        <v>676</v>
      </c>
      <c r="K457" s="303">
        <v>0</v>
      </c>
      <c r="L457" s="304">
        <v>0</v>
      </c>
      <c r="M457" s="305">
        <v>0</v>
      </c>
      <c r="N457" s="305">
        <v>0</v>
      </c>
      <c r="O457" s="303">
        <v>0</v>
      </c>
      <c r="P457" s="305">
        <v>0</v>
      </c>
      <c r="Q457" s="303">
        <v>0</v>
      </c>
      <c r="R457" s="16">
        <f>SUMIFS('Member Months'!$L:$L,'Member Months'!$A:$A,$A457,'Member Months'!$C:$C,$C457, 'Member Months'!$D:$D,$D457)</f>
        <v>0</v>
      </c>
      <c r="S457" s="237"/>
      <c r="U457" s="237"/>
      <c r="V457" s="237"/>
    </row>
    <row r="458" spans="1:22" s="302" customFormat="1">
      <c r="A458" s="38" t="s">
        <v>221</v>
      </c>
      <c r="B458" s="39">
        <f t="shared" si="30"/>
        <v>0</v>
      </c>
      <c r="C458" s="39" t="s">
        <v>912</v>
      </c>
      <c r="D458" s="40">
        <v>2</v>
      </c>
      <c r="E458" s="40" t="s">
        <v>221</v>
      </c>
      <c r="F458" s="40" t="s">
        <v>738</v>
      </c>
      <c r="G458" s="698" t="s">
        <v>230</v>
      </c>
      <c r="H458" s="40" t="s">
        <v>213</v>
      </c>
      <c r="I458" s="629" t="s">
        <v>215</v>
      </c>
      <c r="J458" s="698" t="s">
        <v>216</v>
      </c>
      <c r="K458" s="303">
        <v>0</v>
      </c>
      <c r="L458" s="304">
        <v>0</v>
      </c>
      <c r="M458" s="305">
        <v>0</v>
      </c>
      <c r="N458" s="305">
        <v>0</v>
      </c>
      <c r="O458" s="303">
        <v>0</v>
      </c>
      <c r="P458" s="305">
        <v>0</v>
      </c>
      <c r="Q458" s="303">
        <v>0</v>
      </c>
      <c r="R458" s="16">
        <f>SUMIFS('Member Months'!$L:$L,'Member Months'!$A:$A,$A458,'Member Months'!$C:$C,$C458, 'Member Months'!$D:$D,$D458)</f>
        <v>0</v>
      </c>
      <c r="S458" s="237"/>
      <c r="U458" s="237"/>
      <c r="V458" s="237"/>
    </row>
    <row r="459" spans="1:22" s="302" customFormat="1">
      <c r="A459" s="38" t="s">
        <v>221</v>
      </c>
      <c r="B459" s="39">
        <f t="shared" si="30"/>
        <v>0</v>
      </c>
      <c r="C459" s="39" t="s">
        <v>912</v>
      </c>
      <c r="D459" s="40">
        <v>2</v>
      </c>
      <c r="E459" s="40" t="s">
        <v>221</v>
      </c>
      <c r="F459" s="40" t="s">
        <v>738</v>
      </c>
      <c r="G459" s="698" t="s">
        <v>230</v>
      </c>
      <c r="H459" s="40" t="s">
        <v>213</v>
      </c>
      <c r="I459" s="629" t="s">
        <v>217</v>
      </c>
      <c r="J459" s="698" t="s">
        <v>262</v>
      </c>
      <c r="K459" s="303">
        <v>0</v>
      </c>
      <c r="L459" s="304">
        <v>0</v>
      </c>
      <c r="M459" s="305">
        <v>0</v>
      </c>
      <c r="N459" s="305">
        <v>0</v>
      </c>
      <c r="O459" s="303">
        <v>0</v>
      </c>
      <c r="P459" s="305">
        <v>0</v>
      </c>
      <c r="Q459" s="303">
        <v>0</v>
      </c>
      <c r="R459" s="16">
        <f>SUMIFS('Member Months'!$L:$L,'Member Months'!$A:$A,$A459,'Member Months'!$C:$C,$C459, 'Member Months'!$D:$D,$D459)</f>
        <v>0</v>
      </c>
      <c r="S459" s="237"/>
      <c r="U459" s="237"/>
      <c r="V459" s="237"/>
    </row>
    <row r="460" spans="1:22" s="302" customFormat="1">
      <c r="A460" s="38" t="s">
        <v>221</v>
      </c>
      <c r="B460" s="39">
        <f t="shared" si="30"/>
        <v>0</v>
      </c>
      <c r="C460" s="39" t="s">
        <v>912</v>
      </c>
      <c r="D460" s="40">
        <v>2</v>
      </c>
      <c r="E460" s="40" t="s">
        <v>221</v>
      </c>
      <c r="F460" s="40" t="s">
        <v>738</v>
      </c>
      <c r="G460" s="698" t="s">
        <v>230</v>
      </c>
      <c r="H460" s="40" t="s">
        <v>213</v>
      </c>
      <c r="I460" s="629" t="s">
        <v>218</v>
      </c>
      <c r="J460" s="698" t="s">
        <v>677</v>
      </c>
      <c r="K460" s="303">
        <v>0</v>
      </c>
      <c r="L460" s="304">
        <v>0</v>
      </c>
      <c r="M460" s="305">
        <v>0</v>
      </c>
      <c r="N460" s="305">
        <v>0</v>
      </c>
      <c r="O460" s="303">
        <v>0</v>
      </c>
      <c r="P460" s="305">
        <v>0</v>
      </c>
      <c r="Q460" s="303">
        <v>0</v>
      </c>
      <c r="R460" s="16">
        <f>SUMIFS('Member Months'!$L:$L,'Member Months'!$A:$A,$A460,'Member Months'!$C:$C,$C460, 'Member Months'!$D:$D,$D460)</f>
        <v>0</v>
      </c>
      <c r="S460" s="237"/>
      <c r="U460" s="237"/>
      <c r="V460" s="237"/>
    </row>
    <row r="461" spans="1:22" s="302" customFormat="1">
      <c r="A461" s="38" t="s">
        <v>221</v>
      </c>
      <c r="B461" s="39">
        <f t="shared" si="30"/>
        <v>0</v>
      </c>
      <c r="C461" s="39" t="s">
        <v>912</v>
      </c>
      <c r="D461" s="40">
        <v>2</v>
      </c>
      <c r="E461" s="40" t="s">
        <v>221</v>
      </c>
      <c r="F461" s="40" t="s">
        <v>738</v>
      </c>
      <c r="G461" s="698" t="s">
        <v>230</v>
      </c>
      <c r="H461" s="40" t="s">
        <v>213</v>
      </c>
      <c r="I461" s="629" t="s">
        <v>219</v>
      </c>
      <c r="J461" s="698" t="s">
        <v>263</v>
      </c>
      <c r="K461" s="303">
        <v>0</v>
      </c>
      <c r="L461" s="304">
        <v>0</v>
      </c>
      <c r="M461" s="305">
        <v>0</v>
      </c>
      <c r="N461" s="305">
        <v>0</v>
      </c>
      <c r="O461" s="303">
        <v>0</v>
      </c>
      <c r="P461" s="305">
        <v>0</v>
      </c>
      <c r="Q461" s="303">
        <v>0</v>
      </c>
      <c r="R461" s="16">
        <f>SUMIFS('Member Months'!$L:$L,'Member Months'!$A:$A,$A461,'Member Months'!$C:$C,$C461, 'Member Months'!$D:$D,$D461)</f>
        <v>0</v>
      </c>
      <c r="S461" s="237"/>
      <c r="U461" s="237"/>
      <c r="V461" s="237"/>
    </row>
    <row r="462" spans="1:22" s="302" customFormat="1">
      <c r="A462" s="38" t="s">
        <v>221</v>
      </c>
      <c r="B462" s="39">
        <f t="shared" si="30"/>
        <v>0</v>
      </c>
      <c r="C462" s="39" t="s">
        <v>912</v>
      </c>
      <c r="D462" s="40">
        <v>2</v>
      </c>
      <c r="E462" s="40" t="s">
        <v>221</v>
      </c>
      <c r="F462" s="40" t="s">
        <v>738</v>
      </c>
      <c r="G462" s="698" t="s">
        <v>230</v>
      </c>
      <c r="H462" s="40" t="s">
        <v>213</v>
      </c>
      <c r="I462" s="629" t="s">
        <v>220</v>
      </c>
      <c r="J462" s="698" t="s">
        <v>675</v>
      </c>
      <c r="K462" s="303">
        <v>0</v>
      </c>
      <c r="L462" s="304">
        <v>0</v>
      </c>
      <c r="M462" s="305">
        <v>0</v>
      </c>
      <c r="N462" s="305">
        <v>0</v>
      </c>
      <c r="O462" s="303">
        <v>0</v>
      </c>
      <c r="P462" s="305">
        <v>0</v>
      </c>
      <c r="Q462" s="303">
        <v>0</v>
      </c>
      <c r="R462" s="16">
        <f>SUMIFS('Member Months'!$L:$L,'Member Months'!$A:$A,$A462,'Member Months'!$C:$C,$C462, 'Member Months'!$D:$D,$D462)</f>
        <v>0</v>
      </c>
      <c r="S462" s="237"/>
      <c r="U462" s="237"/>
      <c r="V462" s="237"/>
    </row>
    <row r="463" spans="1:22" s="302" customFormat="1">
      <c r="A463" s="38" t="s">
        <v>221</v>
      </c>
      <c r="B463" s="39">
        <f t="shared" si="30"/>
        <v>0</v>
      </c>
      <c r="C463" s="39" t="s">
        <v>912</v>
      </c>
      <c r="D463" s="40">
        <v>2</v>
      </c>
      <c r="E463" s="40" t="s">
        <v>221</v>
      </c>
      <c r="F463" s="40" t="s">
        <v>738</v>
      </c>
      <c r="G463" s="698" t="s">
        <v>230</v>
      </c>
      <c r="H463" s="40" t="s">
        <v>213</v>
      </c>
      <c r="I463" s="629" t="s">
        <v>221</v>
      </c>
      <c r="J463" s="698" t="s">
        <v>264</v>
      </c>
      <c r="K463" s="303">
        <v>0</v>
      </c>
      <c r="L463" s="304">
        <v>0</v>
      </c>
      <c r="M463" s="305">
        <v>0</v>
      </c>
      <c r="N463" s="305">
        <v>0</v>
      </c>
      <c r="O463" s="303">
        <v>0</v>
      </c>
      <c r="P463" s="305">
        <v>0</v>
      </c>
      <c r="Q463" s="303">
        <v>0</v>
      </c>
      <c r="R463" s="16">
        <f>SUMIFS('Member Months'!$L:$L,'Member Months'!$A:$A,$A463,'Member Months'!$C:$C,$C463, 'Member Months'!$D:$D,$D463)</f>
        <v>0</v>
      </c>
      <c r="S463" s="237"/>
      <c r="U463" s="237"/>
      <c r="V463" s="237"/>
    </row>
    <row r="464" spans="1:22" s="302" customFormat="1">
      <c r="A464" s="38" t="s">
        <v>221</v>
      </c>
      <c r="B464" s="39">
        <f t="shared" si="30"/>
        <v>0</v>
      </c>
      <c r="C464" s="39" t="s">
        <v>912</v>
      </c>
      <c r="D464" s="40">
        <v>2</v>
      </c>
      <c r="E464" s="40" t="s">
        <v>221</v>
      </c>
      <c r="F464" s="40" t="s">
        <v>738</v>
      </c>
      <c r="G464" s="698" t="s">
        <v>230</v>
      </c>
      <c r="H464" s="40" t="s">
        <v>213</v>
      </c>
      <c r="I464" s="630" t="s">
        <v>222</v>
      </c>
      <c r="J464" s="698" t="s">
        <v>206</v>
      </c>
      <c r="K464" s="303">
        <v>0</v>
      </c>
      <c r="L464" s="304">
        <v>0</v>
      </c>
      <c r="M464" s="305">
        <v>0</v>
      </c>
      <c r="N464" s="305">
        <v>0</v>
      </c>
      <c r="O464" s="303">
        <v>0</v>
      </c>
      <c r="P464" s="305">
        <v>0</v>
      </c>
      <c r="Q464" s="303">
        <v>0</v>
      </c>
      <c r="R464" s="16">
        <f>SUMIFS('Member Months'!$L:$L,'Member Months'!$A:$A,$A464,'Member Months'!$C:$C,$C464, 'Member Months'!$D:$D,$D464)</f>
        <v>0</v>
      </c>
      <c r="S464" s="237"/>
      <c r="U464" s="237"/>
      <c r="V464" s="237"/>
    </row>
    <row r="465" spans="1:22" s="302" customFormat="1">
      <c r="A465" s="38" t="s">
        <v>221</v>
      </c>
      <c r="B465" s="39">
        <f t="shared" si="30"/>
        <v>0</v>
      </c>
      <c r="C465" s="39" t="s">
        <v>912</v>
      </c>
      <c r="D465" s="40">
        <v>2</v>
      </c>
      <c r="E465" s="40" t="s">
        <v>221</v>
      </c>
      <c r="F465" s="40" t="s">
        <v>738</v>
      </c>
      <c r="G465" s="698" t="s">
        <v>230</v>
      </c>
      <c r="H465" s="40" t="s">
        <v>213</v>
      </c>
      <c r="I465" s="630" t="s">
        <v>223</v>
      </c>
      <c r="J465" s="698" t="s">
        <v>181</v>
      </c>
      <c r="K465" s="303">
        <v>0</v>
      </c>
      <c r="L465" s="304">
        <v>0</v>
      </c>
      <c r="M465" s="305">
        <v>0</v>
      </c>
      <c r="N465" s="305">
        <v>0</v>
      </c>
      <c r="O465" s="303">
        <v>0</v>
      </c>
      <c r="P465" s="305">
        <v>0</v>
      </c>
      <c r="Q465" s="303">
        <v>0</v>
      </c>
      <c r="R465" s="16">
        <f>SUMIFS('Member Months'!$L:$L,'Member Months'!$A:$A,$A465,'Member Months'!$C:$C,$C465, 'Member Months'!$D:$D,$D465)</f>
        <v>0</v>
      </c>
      <c r="S465" s="237"/>
      <c r="U465" s="237"/>
      <c r="V465" s="237"/>
    </row>
    <row r="466" spans="1:22" s="302" customFormat="1">
      <c r="A466" s="38" t="s">
        <v>221</v>
      </c>
      <c r="B466" s="39">
        <f t="shared" si="30"/>
        <v>0</v>
      </c>
      <c r="C466" s="39" t="s">
        <v>912</v>
      </c>
      <c r="D466" s="40">
        <v>2</v>
      </c>
      <c r="E466" s="40" t="s">
        <v>221</v>
      </c>
      <c r="F466" s="40" t="s">
        <v>738</v>
      </c>
      <c r="G466" s="698" t="s">
        <v>230</v>
      </c>
      <c r="H466" s="40" t="s">
        <v>213</v>
      </c>
      <c r="I466" s="630" t="s">
        <v>150</v>
      </c>
      <c r="J466" s="698" t="s">
        <v>204</v>
      </c>
      <c r="K466" s="303">
        <v>0</v>
      </c>
      <c r="L466" s="304">
        <v>0</v>
      </c>
      <c r="M466" s="305">
        <v>0</v>
      </c>
      <c r="N466" s="305">
        <v>0</v>
      </c>
      <c r="O466" s="303">
        <v>0</v>
      </c>
      <c r="P466" s="305">
        <v>0</v>
      </c>
      <c r="Q466" s="303">
        <v>0</v>
      </c>
      <c r="R466" s="16">
        <f>SUMIFS('Member Months'!$L:$L,'Member Months'!$A:$A,$A466,'Member Months'!$C:$C,$C466, 'Member Months'!$D:$D,$D466)</f>
        <v>0</v>
      </c>
      <c r="S466" s="237"/>
      <c r="U466" s="237"/>
      <c r="V466" s="237"/>
    </row>
    <row r="467" spans="1:22" s="302" customFormat="1">
      <c r="A467" s="38" t="s">
        <v>221</v>
      </c>
      <c r="B467" s="39">
        <f t="shared" si="30"/>
        <v>0</v>
      </c>
      <c r="C467" s="39" t="s">
        <v>912</v>
      </c>
      <c r="D467" s="40">
        <v>2</v>
      </c>
      <c r="E467" s="40" t="s">
        <v>221</v>
      </c>
      <c r="F467" s="40" t="s">
        <v>738</v>
      </c>
      <c r="G467" s="698" t="s">
        <v>230</v>
      </c>
      <c r="H467" s="40" t="s">
        <v>213</v>
      </c>
      <c r="I467" s="630" t="s">
        <v>151</v>
      </c>
      <c r="J467" s="698" t="s">
        <v>205</v>
      </c>
      <c r="K467" s="303">
        <v>0</v>
      </c>
      <c r="L467" s="304">
        <v>0</v>
      </c>
      <c r="M467" s="305">
        <v>0</v>
      </c>
      <c r="N467" s="305">
        <v>0</v>
      </c>
      <c r="O467" s="303">
        <v>0</v>
      </c>
      <c r="P467" s="305">
        <v>0</v>
      </c>
      <c r="Q467" s="303">
        <v>0</v>
      </c>
      <c r="R467" s="16">
        <f>SUMIFS('Member Months'!$L:$L,'Member Months'!$A:$A,$A467,'Member Months'!$C:$C,$C467, 'Member Months'!$D:$D,$D467)</f>
        <v>0</v>
      </c>
      <c r="S467" s="237"/>
      <c r="U467" s="237"/>
      <c r="V467" s="237"/>
    </row>
    <row r="468" spans="1:22" s="302" customFormat="1">
      <c r="A468" s="38" t="s">
        <v>221</v>
      </c>
      <c r="B468" s="39">
        <f t="shared" si="30"/>
        <v>0</v>
      </c>
      <c r="C468" s="39" t="s">
        <v>912</v>
      </c>
      <c r="D468" s="40">
        <v>2</v>
      </c>
      <c r="E468" s="40" t="s">
        <v>221</v>
      </c>
      <c r="F468" s="40" t="s">
        <v>738</v>
      </c>
      <c r="G468" s="698" t="s">
        <v>230</v>
      </c>
      <c r="H468" s="40" t="s">
        <v>213</v>
      </c>
      <c r="I468" s="630" t="s">
        <v>152</v>
      </c>
      <c r="J468" s="698" t="s">
        <v>182</v>
      </c>
      <c r="K468" s="303">
        <v>0</v>
      </c>
      <c r="L468" s="304">
        <v>0</v>
      </c>
      <c r="M468" s="305">
        <v>0</v>
      </c>
      <c r="N468" s="305">
        <v>0</v>
      </c>
      <c r="O468" s="303">
        <v>0</v>
      </c>
      <c r="P468" s="305">
        <v>0</v>
      </c>
      <c r="Q468" s="303">
        <v>0</v>
      </c>
      <c r="R468" s="16">
        <f>SUMIFS('Member Months'!$L:$L,'Member Months'!$A:$A,$A468,'Member Months'!$C:$C,$C468, 'Member Months'!$D:$D,$D468)</f>
        <v>0</v>
      </c>
      <c r="S468" s="237"/>
      <c r="U468" s="237"/>
      <c r="V468" s="237"/>
    </row>
    <row r="469" spans="1:22" s="302" customFormat="1">
      <c r="A469" s="38" t="s">
        <v>221</v>
      </c>
      <c r="B469" s="39">
        <f t="shared" si="30"/>
        <v>0</v>
      </c>
      <c r="C469" s="39" t="s">
        <v>912</v>
      </c>
      <c r="D469" s="40">
        <v>2</v>
      </c>
      <c r="E469" s="40" t="s">
        <v>221</v>
      </c>
      <c r="F469" s="40" t="s">
        <v>738</v>
      </c>
      <c r="G469" s="698" t="s">
        <v>230</v>
      </c>
      <c r="H469" s="40" t="s">
        <v>213</v>
      </c>
      <c r="I469" s="630" t="s">
        <v>70</v>
      </c>
      <c r="J469" s="698" t="s">
        <v>265</v>
      </c>
      <c r="K469" s="303">
        <v>0</v>
      </c>
      <c r="L469" s="304">
        <v>0</v>
      </c>
      <c r="M469" s="305">
        <v>0</v>
      </c>
      <c r="N469" s="305">
        <v>0</v>
      </c>
      <c r="O469" s="303">
        <v>0</v>
      </c>
      <c r="P469" s="305">
        <v>0</v>
      </c>
      <c r="Q469" s="303">
        <v>0</v>
      </c>
      <c r="R469" s="16">
        <f>SUMIFS('Member Months'!$L:$L,'Member Months'!$A:$A,$A469,'Member Months'!$C:$C,$C469, 'Member Months'!$D:$D,$D469)</f>
        <v>0</v>
      </c>
      <c r="S469" s="237"/>
      <c r="U469" s="237"/>
      <c r="V469" s="237"/>
    </row>
    <row r="470" spans="1:22" s="302" customFormat="1">
      <c r="A470" s="38" t="s">
        <v>221</v>
      </c>
      <c r="B470" s="39">
        <f t="shared" si="30"/>
        <v>0</v>
      </c>
      <c r="C470" s="39" t="s">
        <v>912</v>
      </c>
      <c r="D470" s="40">
        <v>2</v>
      </c>
      <c r="E470" s="40" t="s">
        <v>221</v>
      </c>
      <c r="F470" s="40" t="s">
        <v>738</v>
      </c>
      <c r="G470" s="698" t="s">
        <v>230</v>
      </c>
      <c r="H470" s="40" t="s">
        <v>213</v>
      </c>
      <c r="I470" s="630" t="s">
        <v>71</v>
      </c>
      <c r="J470" s="698" t="s">
        <v>266</v>
      </c>
      <c r="K470" s="303">
        <v>0</v>
      </c>
      <c r="L470" s="304">
        <v>0</v>
      </c>
      <c r="M470" s="305">
        <v>0</v>
      </c>
      <c r="N470" s="305">
        <v>0</v>
      </c>
      <c r="O470" s="303">
        <v>0</v>
      </c>
      <c r="P470" s="305">
        <v>0</v>
      </c>
      <c r="Q470" s="303">
        <v>0</v>
      </c>
      <c r="R470" s="16">
        <f>SUMIFS('Member Months'!$L:$L,'Member Months'!$A:$A,$A470,'Member Months'!$C:$C,$C470, 'Member Months'!$D:$D,$D470)</f>
        <v>0</v>
      </c>
      <c r="S470" s="237"/>
      <c r="U470" s="237"/>
      <c r="V470" s="237"/>
    </row>
    <row r="471" spans="1:22" s="302" customFormat="1">
      <c r="A471" s="38" t="s">
        <v>221</v>
      </c>
      <c r="B471" s="39">
        <f t="shared" si="30"/>
        <v>0</v>
      </c>
      <c r="C471" s="39" t="s">
        <v>912</v>
      </c>
      <c r="D471" s="40">
        <v>2</v>
      </c>
      <c r="E471" s="40" t="s">
        <v>221</v>
      </c>
      <c r="F471" s="40" t="s">
        <v>738</v>
      </c>
      <c r="G471" s="698" t="s">
        <v>230</v>
      </c>
      <c r="H471" s="40" t="s">
        <v>213</v>
      </c>
      <c r="I471" s="630" t="s">
        <v>72</v>
      </c>
      <c r="J471" s="698" t="s">
        <v>527</v>
      </c>
      <c r="K471" s="303">
        <v>0</v>
      </c>
      <c r="L471" s="304">
        <v>0</v>
      </c>
      <c r="M471" s="305">
        <v>0</v>
      </c>
      <c r="N471" s="305">
        <v>0</v>
      </c>
      <c r="O471" s="303">
        <v>0</v>
      </c>
      <c r="P471" s="305">
        <v>0</v>
      </c>
      <c r="Q471" s="303">
        <v>0</v>
      </c>
      <c r="R471" s="16">
        <f>SUMIFS('Member Months'!$L:$L,'Member Months'!$A:$A,$A471,'Member Months'!$C:$C,$C471, 'Member Months'!$D:$D,$D471)</f>
        <v>0</v>
      </c>
      <c r="S471" s="237"/>
      <c r="U471" s="237"/>
      <c r="V471" s="237"/>
    </row>
    <row r="472" spans="1:22" s="302" customFormat="1">
      <c r="A472" s="38" t="s">
        <v>221</v>
      </c>
      <c r="B472" s="39">
        <f t="shared" si="30"/>
        <v>0</v>
      </c>
      <c r="C472" s="39" t="s">
        <v>912</v>
      </c>
      <c r="D472" s="40">
        <v>2</v>
      </c>
      <c r="E472" s="40" t="s">
        <v>221</v>
      </c>
      <c r="F472" s="40" t="s">
        <v>738</v>
      </c>
      <c r="G472" s="698" t="s">
        <v>230</v>
      </c>
      <c r="H472" s="40" t="s">
        <v>213</v>
      </c>
      <c r="I472" s="630" t="s">
        <v>73</v>
      </c>
      <c r="J472" s="698" t="s">
        <v>528</v>
      </c>
      <c r="K472" s="303">
        <v>0</v>
      </c>
      <c r="L472" s="304">
        <v>0</v>
      </c>
      <c r="M472" s="305">
        <v>0</v>
      </c>
      <c r="N472" s="305">
        <v>0</v>
      </c>
      <c r="O472" s="303">
        <v>0</v>
      </c>
      <c r="P472" s="305">
        <v>0</v>
      </c>
      <c r="Q472" s="303">
        <v>0</v>
      </c>
      <c r="R472" s="16">
        <f>SUMIFS('Member Months'!$L:$L,'Member Months'!$A:$A,$A472,'Member Months'!$C:$C,$C472, 'Member Months'!$D:$D,$D472)</f>
        <v>0</v>
      </c>
      <c r="S472" s="237"/>
      <c r="U472" s="237"/>
      <c r="V472" s="237"/>
    </row>
    <row r="473" spans="1:22" s="302" customFormat="1">
      <c r="A473" s="38" t="s">
        <v>221</v>
      </c>
      <c r="B473" s="39">
        <f t="shared" si="30"/>
        <v>0</v>
      </c>
      <c r="C473" s="39" t="s">
        <v>912</v>
      </c>
      <c r="D473" s="40">
        <v>2</v>
      </c>
      <c r="E473" s="40" t="s">
        <v>221</v>
      </c>
      <c r="F473" s="40" t="s">
        <v>738</v>
      </c>
      <c r="G473" s="698" t="s">
        <v>230</v>
      </c>
      <c r="H473" s="40" t="s">
        <v>213</v>
      </c>
      <c r="I473" s="630" t="s">
        <v>409</v>
      </c>
      <c r="J473" s="698" t="s">
        <v>803</v>
      </c>
      <c r="K473" s="303">
        <v>0</v>
      </c>
      <c r="L473" s="304">
        <v>0</v>
      </c>
      <c r="M473" s="305">
        <v>0</v>
      </c>
      <c r="N473" s="305">
        <v>0</v>
      </c>
      <c r="O473" s="303">
        <v>0</v>
      </c>
      <c r="P473" s="305">
        <v>0</v>
      </c>
      <c r="Q473" s="303">
        <v>0</v>
      </c>
      <c r="R473" s="16">
        <f>SUMIFS('Member Months'!$L:$L,'Member Months'!$A:$A,$A473,'Member Months'!$C:$C,$C473, 'Member Months'!$D:$D,$D473)</f>
        <v>0</v>
      </c>
      <c r="S473" s="237"/>
      <c r="U473" s="237"/>
      <c r="V473" s="237"/>
    </row>
    <row r="474" spans="1:22" s="302" customFormat="1">
      <c r="A474" s="38" t="s">
        <v>150</v>
      </c>
      <c r="B474" s="39">
        <f t="shared" si="30"/>
        <v>0</v>
      </c>
      <c r="C474" s="39" t="s">
        <v>912</v>
      </c>
      <c r="D474" s="40">
        <v>2</v>
      </c>
      <c r="E474" s="662" t="s">
        <v>150</v>
      </c>
      <c r="F474" s="40" t="s">
        <v>739</v>
      </c>
      <c r="G474" s="698" t="s">
        <v>161</v>
      </c>
      <c r="H474" s="40" t="s">
        <v>213</v>
      </c>
      <c r="I474" s="629" t="s">
        <v>211</v>
      </c>
      <c r="J474" s="698" t="s">
        <v>261</v>
      </c>
      <c r="K474" s="303">
        <v>0</v>
      </c>
      <c r="L474" s="304">
        <v>0</v>
      </c>
      <c r="M474" s="305">
        <v>0</v>
      </c>
      <c r="N474" s="305">
        <v>0</v>
      </c>
      <c r="O474" s="303">
        <v>0</v>
      </c>
      <c r="P474" s="305">
        <v>0</v>
      </c>
      <c r="Q474" s="303">
        <v>0</v>
      </c>
      <c r="R474" s="16">
        <f>SUMIFS('Member Months'!$L:$L,'Member Months'!$A:$A,$A474,'Member Months'!$C:$C,$C474, 'Member Months'!$D:$D,$D474)</f>
        <v>0</v>
      </c>
      <c r="S474" s="237"/>
      <c r="U474" s="237"/>
      <c r="V474" s="237"/>
    </row>
    <row r="475" spans="1:22" s="302" customFormat="1">
      <c r="A475" s="38" t="s">
        <v>150</v>
      </c>
      <c r="B475" s="39">
        <f t="shared" si="30"/>
        <v>0</v>
      </c>
      <c r="C475" s="39" t="s">
        <v>912</v>
      </c>
      <c r="D475" s="40">
        <v>2</v>
      </c>
      <c r="E475" s="662" t="s">
        <v>150</v>
      </c>
      <c r="F475" s="40" t="s">
        <v>739</v>
      </c>
      <c r="G475" s="698" t="s">
        <v>161</v>
      </c>
      <c r="H475" s="40" t="s">
        <v>213</v>
      </c>
      <c r="I475" s="629" t="s">
        <v>214</v>
      </c>
      <c r="J475" s="698" t="s">
        <v>676</v>
      </c>
      <c r="K475" s="303">
        <v>0</v>
      </c>
      <c r="L475" s="304">
        <v>0</v>
      </c>
      <c r="M475" s="305">
        <v>0</v>
      </c>
      <c r="N475" s="305">
        <v>0</v>
      </c>
      <c r="O475" s="303">
        <v>0</v>
      </c>
      <c r="P475" s="305">
        <v>0</v>
      </c>
      <c r="Q475" s="303">
        <v>0</v>
      </c>
      <c r="R475" s="16">
        <f>SUMIFS('Member Months'!$L:$L,'Member Months'!$A:$A,$A475,'Member Months'!$C:$C,$C475, 'Member Months'!$D:$D,$D475)</f>
        <v>0</v>
      </c>
      <c r="S475" s="237"/>
      <c r="U475" s="237"/>
      <c r="V475" s="237"/>
    </row>
    <row r="476" spans="1:22" s="302" customFormat="1">
      <c r="A476" s="38" t="s">
        <v>150</v>
      </c>
      <c r="B476" s="39">
        <f t="shared" si="30"/>
        <v>0</v>
      </c>
      <c r="C476" s="39" t="s">
        <v>912</v>
      </c>
      <c r="D476" s="40">
        <v>2</v>
      </c>
      <c r="E476" s="662" t="s">
        <v>150</v>
      </c>
      <c r="F476" s="40" t="s">
        <v>739</v>
      </c>
      <c r="G476" s="698" t="s">
        <v>161</v>
      </c>
      <c r="H476" s="40" t="s">
        <v>213</v>
      </c>
      <c r="I476" s="629" t="s">
        <v>215</v>
      </c>
      <c r="J476" s="698" t="s">
        <v>216</v>
      </c>
      <c r="K476" s="303">
        <v>0</v>
      </c>
      <c r="L476" s="304">
        <v>0</v>
      </c>
      <c r="M476" s="305">
        <v>0</v>
      </c>
      <c r="N476" s="305">
        <v>0</v>
      </c>
      <c r="O476" s="303">
        <v>0</v>
      </c>
      <c r="P476" s="305">
        <v>0</v>
      </c>
      <c r="Q476" s="303">
        <v>0</v>
      </c>
      <c r="R476" s="16">
        <f>SUMIFS('Member Months'!$L:$L,'Member Months'!$A:$A,$A476,'Member Months'!$C:$C,$C476, 'Member Months'!$D:$D,$D476)</f>
        <v>0</v>
      </c>
      <c r="S476" s="237"/>
      <c r="U476" s="237"/>
      <c r="V476" s="237"/>
    </row>
    <row r="477" spans="1:22" s="302" customFormat="1">
      <c r="A477" s="38" t="s">
        <v>150</v>
      </c>
      <c r="B477" s="39">
        <f t="shared" si="30"/>
        <v>0</v>
      </c>
      <c r="C477" s="39" t="s">
        <v>912</v>
      </c>
      <c r="D477" s="40">
        <v>2</v>
      </c>
      <c r="E477" s="662" t="s">
        <v>150</v>
      </c>
      <c r="F477" s="40" t="s">
        <v>739</v>
      </c>
      <c r="G477" s="698" t="s">
        <v>161</v>
      </c>
      <c r="H477" s="40" t="s">
        <v>213</v>
      </c>
      <c r="I477" s="629" t="s">
        <v>217</v>
      </c>
      <c r="J477" s="698" t="s">
        <v>262</v>
      </c>
      <c r="K477" s="303">
        <v>0</v>
      </c>
      <c r="L477" s="304">
        <v>0</v>
      </c>
      <c r="M477" s="305">
        <v>0</v>
      </c>
      <c r="N477" s="305">
        <v>0</v>
      </c>
      <c r="O477" s="303">
        <v>0</v>
      </c>
      <c r="P477" s="305">
        <v>0</v>
      </c>
      <c r="Q477" s="303">
        <v>0</v>
      </c>
      <c r="R477" s="16">
        <f>SUMIFS('Member Months'!$L:$L,'Member Months'!$A:$A,$A477,'Member Months'!$C:$C,$C477, 'Member Months'!$D:$D,$D477)</f>
        <v>0</v>
      </c>
      <c r="S477" s="237"/>
      <c r="U477" s="237"/>
      <c r="V477" s="237"/>
    </row>
    <row r="478" spans="1:22" s="302" customFormat="1">
      <c r="A478" s="38" t="s">
        <v>150</v>
      </c>
      <c r="B478" s="39">
        <f t="shared" si="30"/>
        <v>0</v>
      </c>
      <c r="C478" s="39" t="s">
        <v>912</v>
      </c>
      <c r="D478" s="40">
        <v>2</v>
      </c>
      <c r="E478" s="662" t="s">
        <v>150</v>
      </c>
      <c r="F478" s="40" t="s">
        <v>739</v>
      </c>
      <c r="G478" s="698" t="s">
        <v>161</v>
      </c>
      <c r="H478" s="40" t="s">
        <v>213</v>
      </c>
      <c r="I478" s="629" t="s">
        <v>218</v>
      </c>
      <c r="J478" s="698" t="s">
        <v>677</v>
      </c>
      <c r="K478" s="303">
        <v>0</v>
      </c>
      <c r="L478" s="304">
        <v>0</v>
      </c>
      <c r="M478" s="305">
        <v>0</v>
      </c>
      <c r="N478" s="305">
        <v>0</v>
      </c>
      <c r="O478" s="303">
        <v>0</v>
      </c>
      <c r="P478" s="305">
        <v>0</v>
      </c>
      <c r="Q478" s="303">
        <v>0</v>
      </c>
      <c r="R478" s="16">
        <f>SUMIFS('Member Months'!$L:$L,'Member Months'!$A:$A,$A478,'Member Months'!$C:$C,$C478, 'Member Months'!$D:$D,$D478)</f>
        <v>0</v>
      </c>
      <c r="S478" s="237"/>
      <c r="U478" s="237"/>
      <c r="V478" s="237"/>
    </row>
    <row r="479" spans="1:22" s="302" customFormat="1">
      <c r="A479" s="38" t="s">
        <v>150</v>
      </c>
      <c r="B479" s="39">
        <f t="shared" si="30"/>
        <v>0</v>
      </c>
      <c r="C479" s="39" t="s">
        <v>912</v>
      </c>
      <c r="D479" s="40">
        <v>2</v>
      </c>
      <c r="E479" s="662" t="s">
        <v>150</v>
      </c>
      <c r="F479" s="40" t="s">
        <v>739</v>
      </c>
      <c r="G479" s="698" t="s">
        <v>161</v>
      </c>
      <c r="H479" s="40" t="s">
        <v>213</v>
      </c>
      <c r="I479" s="629" t="s">
        <v>219</v>
      </c>
      <c r="J479" s="698" t="s">
        <v>263</v>
      </c>
      <c r="K479" s="303">
        <v>0</v>
      </c>
      <c r="L479" s="304">
        <v>0</v>
      </c>
      <c r="M479" s="305">
        <v>0</v>
      </c>
      <c r="N479" s="305">
        <v>0</v>
      </c>
      <c r="O479" s="303">
        <v>0</v>
      </c>
      <c r="P479" s="305">
        <v>0</v>
      </c>
      <c r="Q479" s="303">
        <v>0</v>
      </c>
      <c r="R479" s="16">
        <f>SUMIFS('Member Months'!$L:$L,'Member Months'!$A:$A,$A479,'Member Months'!$C:$C,$C479, 'Member Months'!$D:$D,$D479)</f>
        <v>0</v>
      </c>
      <c r="S479" s="237"/>
      <c r="U479" s="237"/>
      <c r="V479" s="237"/>
    </row>
    <row r="480" spans="1:22" s="302" customFormat="1">
      <c r="A480" s="38" t="s">
        <v>150</v>
      </c>
      <c r="B480" s="39">
        <f t="shared" si="30"/>
        <v>0</v>
      </c>
      <c r="C480" s="39" t="s">
        <v>912</v>
      </c>
      <c r="D480" s="40">
        <v>2</v>
      </c>
      <c r="E480" s="662" t="s">
        <v>150</v>
      </c>
      <c r="F480" s="40" t="s">
        <v>739</v>
      </c>
      <c r="G480" s="698" t="s">
        <v>161</v>
      </c>
      <c r="H480" s="40" t="s">
        <v>213</v>
      </c>
      <c r="I480" s="629" t="s">
        <v>220</v>
      </c>
      <c r="J480" s="698" t="s">
        <v>675</v>
      </c>
      <c r="K480" s="303">
        <v>0</v>
      </c>
      <c r="L480" s="304">
        <v>0</v>
      </c>
      <c r="M480" s="305">
        <v>0</v>
      </c>
      <c r="N480" s="305">
        <v>0</v>
      </c>
      <c r="O480" s="303">
        <v>0</v>
      </c>
      <c r="P480" s="305">
        <v>0</v>
      </c>
      <c r="Q480" s="303">
        <v>0</v>
      </c>
      <c r="R480" s="16">
        <f>SUMIFS('Member Months'!$L:$L,'Member Months'!$A:$A,$A480,'Member Months'!$C:$C,$C480, 'Member Months'!$D:$D,$D480)</f>
        <v>0</v>
      </c>
      <c r="S480" s="237"/>
      <c r="U480" s="237"/>
      <c r="V480" s="237"/>
    </row>
    <row r="481" spans="1:22" s="302" customFormat="1">
      <c r="A481" s="38" t="s">
        <v>150</v>
      </c>
      <c r="B481" s="39">
        <f t="shared" si="30"/>
        <v>0</v>
      </c>
      <c r="C481" s="39" t="s">
        <v>912</v>
      </c>
      <c r="D481" s="40">
        <v>2</v>
      </c>
      <c r="E481" s="662" t="s">
        <v>150</v>
      </c>
      <c r="F481" s="40" t="s">
        <v>739</v>
      </c>
      <c r="G481" s="698" t="s">
        <v>161</v>
      </c>
      <c r="H481" s="40" t="s">
        <v>213</v>
      </c>
      <c r="I481" s="629" t="s">
        <v>221</v>
      </c>
      <c r="J481" s="698" t="s">
        <v>264</v>
      </c>
      <c r="K481" s="303">
        <v>0</v>
      </c>
      <c r="L481" s="304">
        <v>0</v>
      </c>
      <c r="M481" s="305">
        <v>0</v>
      </c>
      <c r="N481" s="305">
        <v>0</v>
      </c>
      <c r="O481" s="303">
        <v>0</v>
      </c>
      <c r="P481" s="305">
        <v>0</v>
      </c>
      <c r="Q481" s="303">
        <v>0</v>
      </c>
      <c r="R481" s="16">
        <f>SUMIFS('Member Months'!$L:$L,'Member Months'!$A:$A,$A481,'Member Months'!$C:$C,$C481, 'Member Months'!$D:$D,$D481)</f>
        <v>0</v>
      </c>
      <c r="S481" s="237"/>
      <c r="U481" s="237"/>
      <c r="V481" s="237"/>
    </row>
    <row r="482" spans="1:22" s="302" customFormat="1">
      <c r="A482" s="38" t="s">
        <v>150</v>
      </c>
      <c r="B482" s="39">
        <f t="shared" si="30"/>
        <v>0</v>
      </c>
      <c r="C482" s="39" t="s">
        <v>912</v>
      </c>
      <c r="D482" s="40">
        <v>2</v>
      </c>
      <c r="E482" s="662" t="s">
        <v>150</v>
      </c>
      <c r="F482" s="40" t="s">
        <v>739</v>
      </c>
      <c r="G482" s="698" t="s">
        <v>161</v>
      </c>
      <c r="H482" s="40" t="s">
        <v>213</v>
      </c>
      <c r="I482" s="630" t="s">
        <v>222</v>
      </c>
      <c r="J482" s="698" t="s">
        <v>206</v>
      </c>
      <c r="K482" s="303">
        <v>0</v>
      </c>
      <c r="L482" s="304">
        <v>0</v>
      </c>
      <c r="M482" s="305">
        <v>0</v>
      </c>
      <c r="N482" s="305">
        <v>0</v>
      </c>
      <c r="O482" s="303">
        <v>0</v>
      </c>
      <c r="P482" s="305">
        <v>0</v>
      </c>
      <c r="Q482" s="303">
        <v>0</v>
      </c>
      <c r="R482" s="16">
        <f>SUMIFS('Member Months'!$L:$L,'Member Months'!$A:$A,$A482,'Member Months'!$C:$C,$C482, 'Member Months'!$D:$D,$D482)</f>
        <v>0</v>
      </c>
      <c r="S482" s="237"/>
      <c r="U482" s="237"/>
      <c r="V482" s="237"/>
    </row>
    <row r="483" spans="1:22" s="302" customFormat="1">
      <c r="A483" s="38" t="s">
        <v>150</v>
      </c>
      <c r="B483" s="39">
        <f t="shared" si="30"/>
        <v>0</v>
      </c>
      <c r="C483" s="39" t="s">
        <v>912</v>
      </c>
      <c r="D483" s="40">
        <v>2</v>
      </c>
      <c r="E483" s="662" t="s">
        <v>150</v>
      </c>
      <c r="F483" s="40" t="s">
        <v>739</v>
      </c>
      <c r="G483" s="698" t="s">
        <v>161</v>
      </c>
      <c r="H483" s="40" t="s">
        <v>213</v>
      </c>
      <c r="I483" s="630" t="s">
        <v>223</v>
      </c>
      <c r="J483" s="698" t="s">
        <v>181</v>
      </c>
      <c r="K483" s="303">
        <v>0</v>
      </c>
      <c r="L483" s="304">
        <v>0</v>
      </c>
      <c r="M483" s="305">
        <v>0</v>
      </c>
      <c r="N483" s="305">
        <v>0</v>
      </c>
      <c r="O483" s="303">
        <v>0</v>
      </c>
      <c r="P483" s="305">
        <v>0</v>
      </c>
      <c r="Q483" s="303">
        <v>0</v>
      </c>
      <c r="R483" s="16">
        <f>SUMIFS('Member Months'!$L:$L,'Member Months'!$A:$A,$A483,'Member Months'!$C:$C,$C483, 'Member Months'!$D:$D,$D483)</f>
        <v>0</v>
      </c>
      <c r="S483" s="237"/>
      <c r="U483" s="237"/>
      <c r="V483" s="237"/>
    </row>
    <row r="484" spans="1:22" s="302" customFormat="1">
      <c r="A484" s="38" t="s">
        <v>150</v>
      </c>
      <c r="B484" s="39">
        <f t="shared" si="30"/>
        <v>0</v>
      </c>
      <c r="C484" s="39" t="s">
        <v>912</v>
      </c>
      <c r="D484" s="40">
        <v>2</v>
      </c>
      <c r="E484" s="662" t="s">
        <v>150</v>
      </c>
      <c r="F484" s="40" t="s">
        <v>739</v>
      </c>
      <c r="G484" s="698" t="s">
        <v>161</v>
      </c>
      <c r="H484" s="40" t="s">
        <v>213</v>
      </c>
      <c r="I484" s="630" t="s">
        <v>150</v>
      </c>
      <c r="J484" s="698" t="s">
        <v>204</v>
      </c>
      <c r="K484" s="303">
        <v>0</v>
      </c>
      <c r="L484" s="304">
        <v>0</v>
      </c>
      <c r="M484" s="305">
        <v>0</v>
      </c>
      <c r="N484" s="305">
        <v>0</v>
      </c>
      <c r="O484" s="303">
        <v>0</v>
      </c>
      <c r="P484" s="305">
        <v>0</v>
      </c>
      <c r="Q484" s="303">
        <v>0</v>
      </c>
      <c r="R484" s="16">
        <f>SUMIFS('Member Months'!$L:$L,'Member Months'!$A:$A,$A484,'Member Months'!$C:$C,$C484, 'Member Months'!$D:$D,$D484)</f>
        <v>0</v>
      </c>
      <c r="S484" s="237"/>
      <c r="U484" s="237"/>
      <c r="V484" s="237"/>
    </row>
    <row r="485" spans="1:22" s="302" customFormat="1">
      <c r="A485" s="38" t="s">
        <v>150</v>
      </c>
      <c r="B485" s="39">
        <f t="shared" si="30"/>
        <v>0</v>
      </c>
      <c r="C485" s="39" t="s">
        <v>912</v>
      </c>
      <c r="D485" s="40">
        <v>2</v>
      </c>
      <c r="E485" s="662" t="s">
        <v>150</v>
      </c>
      <c r="F485" s="40" t="s">
        <v>739</v>
      </c>
      <c r="G485" s="698" t="s">
        <v>161</v>
      </c>
      <c r="H485" s="40" t="s">
        <v>213</v>
      </c>
      <c r="I485" s="630" t="s">
        <v>151</v>
      </c>
      <c r="J485" s="698" t="s">
        <v>205</v>
      </c>
      <c r="K485" s="303">
        <v>0</v>
      </c>
      <c r="L485" s="304">
        <v>0</v>
      </c>
      <c r="M485" s="305">
        <v>0</v>
      </c>
      <c r="N485" s="305">
        <v>0</v>
      </c>
      <c r="O485" s="303">
        <v>0</v>
      </c>
      <c r="P485" s="305">
        <v>0</v>
      </c>
      <c r="Q485" s="303">
        <v>0</v>
      </c>
      <c r="R485" s="16">
        <f>SUMIFS('Member Months'!$L:$L,'Member Months'!$A:$A,$A485,'Member Months'!$C:$C,$C485, 'Member Months'!$D:$D,$D485)</f>
        <v>0</v>
      </c>
      <c r="S485" s="237"/>
      <c r="U485" s="237"/>
      <c r="V485" s="237"/>
    </row>
    <row r="486" spans="1:22" s="302" customFormat="1">
      <c r="A486" s="38" t="s">
        <v>150</v>
      </c>
      <c r="B486" s="39">
        <f t="shared" si="30"/>
        <v>0</v>
      </c>
      <c r="C486" s="39" t="s">
        <v>912</v>
      </c>
      <c r="D486" s="40">
        <v>2</v>
      </c>
      <c r="E486" s="662" t="s">
        <v>150</v>
      </c>
      <c r="F486" s="40" t="s">
        <v>739</v>
      </c>
      <c r="G486" s="698" t="s">
        <v>161</v>
      </c>
      <c r="H486" s="40" t="s">
        <v>213</v>
      </c>
      <c r="I486" s="630" t="s">
        <v>152</v>
      </c>
      <c r="J486" s="698" t="s">
        <v>182</v>
      </c>
      <c r="K486" s="303">
        <v>0</v>
      </c>
      <c r="L486" s="304">
        <v>0</v>
      </c>
      <c r="M486" s="305">
        <v>0</v>
      </c>
      <c r="N486" s="305">
        <v>0</v>
      </c>
      <c r="O486" s="303">
        <v>0</v>
      </c>
      <c r="P486" s="305">
        <v>0</v>
      </c>
      <c r="Q486" s="303">
        <v>0</v>
      </c>
      <c r="R486" s="16">
        <f>SUMIFS('Member Months'!$L:$L,'Member Months'!$A:$A,$A486,'Member Months'!$C:$C,$C486, 'Member Months'!$D:$D,$D486)</f>
        <v>0</v>
      </c>
      <c r="S486" s="237"/>
      <c r="U486" s="237"/>
      <c r="V486" s="237"/>
    </row>
    <row r="487" spans="1:22" s="302" customFormat="1">
      <c r="A487" s="38" t="s">
        <v>150</v>
      </c>
      <c r="B487" s="39">
        <f t="shared" ref="B487:B652" si="31">$B$6</f>
        <v>0</v>
      </c>
      <c r="C487" s="39" t="s">
        <v>912</v>
      </c>
      <c r="D487" s="40">
        <v>2</v>
      </c>
      <c r="E487" s="662" t="s">
        <v>150</v>
      </c>
      <c r="F487" s="40" t="s">
        <v>739</v>
      </c>
      <c r="G487" s="698" t="s">
        <v>161</v>
      </c>
      <c r="H487" s="40" t="s">
        <v>213</v>
      </c>
      <c r="I487" s="630" t="s">
        <v>70</v>
      </c>
      <c r="J487" s="698" t="s">
        <v>265</v>
      </c>
      <c r="K487" s="303">
        <v>0</v>
      </c>
      <c r="L487" s="304">
        <v>0</v>
      </c>
      <c r="M487" s="305">
        <v>0</v>
      </c>
      <c r="N487" s="305">
        <v>0</v>
      </c>
      <c r="O487" s="303">
        <v>0</v>
      </c>
      <c r="P487" s="305">
        <v>0</v>
      </c>
      <c r="Q487" s="303">
        <v>0</v>
      </c>
      <c r="R487" s="16">
        <f>SUMIFS('Member Months'!$L:$L,'Member Months'!$A:$A,$A487,'Member Months'!$C:$C,$C487, 'Member Months'!$D:$D,$D487)</f>
        <v>0</v>
      </c>
      <c r="S487" s="237"/>
      <c r="U487" s="237"/>
      <c r="V487" s="237"/>
    </row>
    <row r="488" spans="1:22" s="302" customFormat="1">
      <c r="A488" s="38" t="s">
        <v>150</v>
      </c>
      <c r="B488" s="39">
        <f t="shared" si="31"/>
        <v>0</v>
      </c>
      <c r="C488" s="39" t="s">
        <v>912</v>
      </c>
      <c r="D488" s="40">
        <v>2</v>
      </c>
      <c r="E488" s="662" t="s">
        <v>150</v>
      </c>
      <c r="F488" s="40" t="s">
        <v>739</v>
      </c>
      <c r="G488" s="698" t="s">
        <v>161</v>
      </c>
      <c r="H488" s="40" t="s">
        <v>213</v>
      </c>
      <c r="I488" s="630" t="s">
        <v>71</v>
      </c>
      <c r="J488" s="698" t="s">
        <v>266</v>
      </c>
      <c r="K488" s="303">
        <v>0</v>
      </c>
      <c r="L488" s="304">
        <v>0</v>
      </c>
      <c r="M488" s="305">
        <v>0</v>
      </c>
      <c r="N488" s="305">
        <v>0</v>
      </c>
      <c r="O488" s="303">
        <v>0</v>
      </c>
      <c r="P488" s="305">
        <v>0</v>
      </c>
      <c r="Q488" s="303">
        <v>0</v>
      </c>
      <c r="R488" s="16">
        <f>SUMIFS('Member Months'!$L:$L,'Member Months'!$A:$A,$A488,'Member Months'!$C:$C,$C488, 'Member Months'!$D:$D,$D488)</f>
        <v>0</v>
      </c>
      <c r="S488" s="237"/>
      <c r="U488" s="237"/>
      <c r="V488" s="237"/>
    </row>
    <row r="489" spans="1:22" s="302" customFormat="1">
      <c r="A489" s="38" t="s">
        <v>150</v>
      </c>
      <c r="B489" s="39">
        <f t="shared" si="31"/>
        <v>0</v>
      </c>
      <c r="C489" s="39" t="s">
        <v>912</v>
      </c>
      <c r="D489" s="40">
        <v>2</v>
      </c>
      <c r="E489" s="662" t="s">
        <v>150</v>
      </c>
      <c r="F489" s="40" t="s">
        <v>739</v>
      </c>
      <c r="G489" s="698" t="s">
        <v>161</v>
      </c>
      <c r="H489" s="40" t="s">
        <v>213</v>
      </c>
      <c r="I489" s="630" t="s">
        <v>72</v>
      </c>
      <c r="J489" s="698" t="s">
        <v>527</v>
      </c>
      <c r="K489" s="303">
        <v>0</v>
      </c>
      <c r="L489" s="304">
        <v>0</v>
      </c>
      <c r="M489" s="305">
        <v>0</v>
      </c>
      <c r="N489" s="305">
        <v>0</v>
      </c>
      <c r="O489" s="303">
        <v>0</v>
      </c>
      <c r="P489" s="305">
        <v>0</v>
      </c>
      <c r="Q489" s="303">
        <v>0</v>
      </c>
      <c r="R489" s="16">
        <f>SUMIFS('Member Months'!$L:$L,'Member Months'!$A:$A,$A489,'Member Months'!$C:$C,$C489, 'Member Months'!$D:$D,$D489)</f>
        <v>0</v>
      </c>
      <c r="S489" s="237"/>
      <c r="U489" s="237"/>
      <c r="V489" s="237"/>
    </row>
    <row r="490" spans="1:22" s="302" customFormat="1">
      <c r="A490" s="38" t="s">
        <v>150</v>
      </c>
      <c r="B490" s="39">
        <f t="shared" si="31"/>
        <v>0</v>
      </c>
      <c r="C490" s="39" t="s">
        <v>912</v>
      </c>
      <c r="D490" s="40">
        <v>2</v>
      </c>
      <c r="E490" s="662" t="s">
        <v>150</v>
      </c>
      <c r="F490" s="40" t="s">
        <v>739</v>
      </c>
      <c r="G490" s="698" t="s">
        <v>161</v>
      </c>
      <c r="H490" s="40" t="s">
        <v>213</v>
      </c>
      <c r="I490" s="630" t="s">
        <v>73</v>
      </c>
      <c r="J490" s="698" t="s">
        <v>528</v>
      </c>
      <c r="K490" s="303">
        <v>0</v>
      </c>
      <c r="L490" s="304">
        <v>0</v>
      </c>
      <c r="M490" s="305">
        <v>0</v>
      </c>
      <c r="N490" s="305">
        <v>0</v>
      </c>
      <c r="O490" s="303">
        <v>0</v>
      </c>
      <c r="P490" s="305">
        <v>0</v>
      </c>
      <c r="Q490" s="303">
        <v>0</v>
      </c>
      <c r="R490" s="16">
        <f>SUMIFS('Member Months'!$L:$L,'Member Months'!$A:$A,$A490,'Member Months'!$C:$C,$C490, 'Member Months'!$D:$D,$D490)</f>
        <v>0</v>
      </c>
      <c r="S490" s="237"/>
      <c r="U490" s="237"/>
      <c r="V490" s="237"/>
    </row>
    <row r="491" spans="1:22" s="302" customFormat="1">
      <c r="A491" s="38" t="s">
        <v>150</v>
      </c>
      <c r="B491" s="39">
        <f t="shared" si="31"/>
        <v>0</v>
      </c>
      <c r="C491" s="39" t="s">
        <v>912</v>
      </c>
      <c r="D491" s="40">
        <v>2</v>
      </c>
      <c r="E491" s="662" t="s">
        <v>150</v>
      </c>
      <c r="F491" s="40" t="s">
        <v>739</v>
      </c>
      <c r="G491" s="698" t="s">
        <v>161</v>
      </c>
      <c r="H491" s="40" t="s">
        <v>213</v>
      </c>
      <c r="I491" s="630" t="s">
        <v>409</v>
      </c>
      <c r="J491" s="698" t="s">
        <v>803</v>
      </c>
      <c r="K491" s="303">
        <v>0</v>
      </c>
      <c r="L491" s="304">
        <v>0</v>
      </c>
      <c r="M491" s="305">
        <v>0</v>
      </c>
      <c r="N491" s="305">
        <v>0</v>
      </c>
      <c r="O491" s="303">
        <v>0</v>
      </c>
      <c r="P491" s="305">
        <v>0</v>
      </c>
      <c r="Q491" s="303">
        <v>0</v>
      </c>
      <c r="R491" s="16">
        <f>SUMIFS('Member Months'!$L:$L,'Member Months'!$A:$A,$A491,'Member Months'!$C:$C,$C491, 'Member Months'!$D:$D,$D491)</f>
        <v>0</v>
      </c>
      <c r="S491" s="237"/>
      <c r="U491" s="237"/>
      <c r="V491" s="237"/>
    </row>
    <row r="492" spans="1:22" s="302" customFormat="1">
      <c r="A492" s="38" t="s">
        <v>151</v>
      </c>
      <c r="B492" s="39">
        <f t="shared" si="31"/>
        <v>0</v>
      </c>
      <c r="C492" s="39" t="s">
        <v>912</v>
      </c>
      <c r="D492" s="40">
        <v>2</v>
      </c>
      <c r="E492" s="662" t="s">
        <v>151</v>
      </c>
      <c r="F492" s="40" t="s">
        <v>739</v>
      </c>
      <c r="G492" s="698" t="s">
        <v>225</v>
      </c>
      <c r="H492" s="40" t="s">
        <v>213</v>
      </c>
      <c r="I492" s="629" t="s">
        <v>211</v>
      </c>
      <c r="J492" s="698" t="s">
        <v>261</v>
      </c>
      <c r="K492" s="303">
        <v>0</v>
      </c>
      <c r="L492" s="304">
        <v>0</v>
      </c>
      <c r="M492" s="305">
        <v>0</v>
      </c>
      <c r="N492" s="305">
        <v>0</v>
      </c>
      <c r="O492" s="303">
        <v>0</v>
      </c>
      <c r="P492" s="305">
        <v>0</v>
      </c>
      <c r="Q492" s="303">
        <v>0</v>
      </c>
      <c r="R492" s="16">
        <f>SUMIFS('Member Months'!$L:$L,'Member Months'!$A:$A,$A492,'Member Months'!$C:$C,$C492, 'Member Months'!$D:$D,$D492)</f>
        <v>0</v>
      </c>
      <c r="S492" s="237"/>
      <c r="U492" s="237"/>
      <c r="V492" s="237"/>
    </row>
    <row r="493" spans="1:22" s="302" customFormat="1">
      <c r="A493" s="38" t="s">
        <v>151</v>
      </c>
      <c r="B493" s="39">
        <f t="shared" si="31"/>
        <v>0</v>
      </c>
      <c r="C493" s="39" t="s">
        <v>912</v>
      </c>
      <c r="D493" s="40">
        <v>2</v>
      </c>
      <c r="E493" s="662" t="s">
        <v>151</v>
      </c>
      <c r="F493" s="40" t="s">
        <v>739</v>
      </c>
      <c r="G493" s="698" t="s">
        <v>225</v>
      </c>
      <c r="H493" s="40" t="s">
        <v>213</v>
      </c>
      <c r="I493" s="629" t="s">
        <v>214</v>
      </c>
      <c r="J493" s="698" t="s">
        <v>676</v>
      </c>
      <c r="K493" s="303">
        <v>0</v>
      </c>
      <c r="L493" s="304">
        <v>0</v>
      </c>
      <c r="M493" s="305">
        <v>0</v>
      </c>
      <c r="N493" s="305">
        <v>0</v>
      </c>
      <c r="O493" s="303">
        <v>0</v>
      </c>
      <c r="P493" s="305">
        <v>0</v>
      </c>
      <c r="Q493" s="303">
        <v>0</v>
      </c>
      <c r="R493" s="16">
        <f>SUMIFS('Member Months'!$L:$L,'Member Months'!$A:$A,$A493,'Member Months'!$C:$C,$C493, 'Member Months'!$D:$D,$D493)</f>
        <v>0</v>
      </c>
      <c r="S493" s="237"/>
      <c r="U493" s="237"/>
      <c r="V493" s="237"/>
    </row>
    <row r="494" spans="1:22" s="302" customFormat="1">
      <c r="A494" s="38" t="s">
        <v>151</v>
      </c>
      <c r="B494" s="39">
        <f t="shared" si="31"/>
        <v>0</v>
      </c>
      <c r="C494" s="39" t="s">
        <v>912</v>
      </c>
      <c r="D494" s="40">
        <v>2</v>
      </c>
      <c r="E494" s="662" t="s">
        <v>151</v>
      </c>
      <c r="F494" s="40" t="s">
        <v>739</v>
      </c>
      <c r="G494" s="698" t="s">
        <v>225</v>
      </c>
      <c r="H494" s="40" t="s">
        <v>213</v>
      </c>
      <c r="I494" s="629" t="s">
        <v>215</v>
      </c>
      <c r="J494" s="698" t="s">
        <v>216</v>
      </c>
      <c r="K494" s="303">
        <v>0</v>
      </c>
      <c r="L494" s="304">
        <v>0</v>
      </c>
      <c r="M494" s="305">
        <v>0</v>
      </c>
      <c r="N494" s="305">
        <v>0</v>
      </c>
      <c r="O494" s="303">
        <v>0</v>
      </c>
      <c r="P494" s="305">
        <v>0</v>
      </c>
      <c r="Q494" s="303">
        <v>0</v>
      </c>
      <c r="R494" s="16">
        <f>SUMIFS('Member Months'!$L:$L,'Member Months'!$A:$A,$A494,'Member Months'!$C:$C,$C494, 'Member Months'!$D:$D,$D494)</f>
        <v>0</v>
      </c>
      <c r="S494" s="237"/>
      <c r="U494" s="237"/>
      <c r="V494" s="237"/>
    </row>
    <row r="495" spans="1:22" s="302" customFormat="1">
      <c r="A495" s="38" t="s">
        <v>151</v>
      </c>
      <c r="B495" s="39">
        <f t="shared" si="31"/>
        <v>0</v>
      </c>
      <c r="C495" s="39" t="s">
        <v>912</v>
      </c>
      <c r="D495" s="40">
        <v>2</v>
      </c>
      <c r="E495" s="662" t="s">
        <v>151</v>
      </c>
      <c r="F495" s="40" t="s">
        <v>739</v>
      </c>
      <c r="G495" s="698" t="s">
        <v>225</v>
      </c>
      <c r="H495" s="40" t="s">
        <v>213</v>
      </c>
      <c r="I495" s="629" t="s">
        <v>217</v>
      </c>
      <c r="J495" s="698" t="s">
        <v>262</v>
      </c>
      <c r="K495" s="303">
        <v>0</v>
      </c>
      <c r="L495" s="304">
        <v>0</v>
      </c>
      <c r="M495" s="305">
        <v>0</v>
      </c>
      <c r="N495" s="305">
        <v>0</v>
      </c>
      <c r="O495" s="303">
        <v>0</v>
      </c>
      <c r="P495" s="305">
        <v>0</v>
      </c>
      <c r="Q495" s="303">
        <v>0</v>
      </c>
      <c r="R495" s="16">
        <f>SUMIFS('Member Months'!$L:$L,'Member Months'!$A:$A,$A495,'Member Months'!$C:$C,$C495, 'Member Months'!$D:$D,$D495)</f>
        <v>0</v>
      </c>
      <c r="S495" s="237"/>
      <c r="U495" s="237"/>
      <c r="V495" s="237"/>
    </row>
    <row r="496" spans="1:22" s="302" customFormat="1">
      <c r="A496" s="38" t="s">
        <v>151</v>
      </c>
      <c r="B496" s="39">
        <f t="shared" si="31"/>
        <v>0</v>
      </c>
      <c r="C496" s="39" t="s">
        <v>912</v>
      </c>
      <c r="D496" s="40">
        <v>2</v>
      </c>
      <c r="E496" s="662" t="s">
        <v>151</v>
      </c>
      <c r="F496" s="40" t="s">
        <v>739</v>
      </c>
      <c r="G496" s="698" t="s">
        <v>225</v>
      </c>
      <c r="H496" s="40" t="s">
        <v>213</v>
      </c>
      <c r="I496" s="629" t="s">
        <v>218</v>
      </c>
      <c r="J496" s="698" t="s">
        <v>677</v>
      </c>
      <c r="K496" s="303">
        <v>0</v>
      </c>
      <c r="L496" s="304">
        <v>0</v>
      </c>
      <c r="M496" s="305">
        <v>0</v>
      </c>
      <c r="N496" s="305">
        <v>0</v>
      </c>
      <c r="O496" s="303">
        <v>0</v>
      </c>
      <c r="P496" s="305">
        <v>0</v>
      </c>
      <c r="Q496" s="303">
        <v>0</v>
      </c>
      <c r="R496" s="16">
        <f>SUMIFS('Member Months'!$L:$L,'Member Months'!$A:$A,$A496,'Member Months'!$C:$C,$C496, 'Member Months'!$D:$D,$D496)</f>
        <v>0</v>
      </c>
      <c r="S496" s="237"/>
      <c r="U496" s="237"/>
      <c r="V496" s="237"/>
    </row>
    <row r="497" spans="1:22" s="302" customFormat="1">
      <c r="A497" s="38" t="s">
        <v>151</v>
      </c>
      <c r="B497" s="39">
        <f t="shared" si="31"/>
        <v>0</v>
      </c>
      <c r="C497" s="39" t="s">
        <v>912</v>
      </c>
      <c r="D497" s="40">
        <v>2</v>
      </c>
      <c r="E497" s="662" t="s">
        <v>151</v>
      </c>
      <c r="F497" s="40" t="s">
        <v>739</v>
      </c>
      <c r="G497" s="698" t="s">
        <v>225</v>
      </c>
      <c r="H497" s="40" t="s">
        <v>213</v>
      </c>
      <c r="I497" s="629" t="s">
        <v>219</v>
      </c>
      <c r="J497" s="698" t="s">
        <v>263</v>
      </c>
      <c r="K497" s="303">
        <v>0</v>
      </c>
      <c r="L497" s="304">
        <v>0</v>
      </c>
      <c r="M497" s="305">
        <v>0</v>
      </c>
      <c r="N497" s="305">
        <v>0</v>
      </c>
      <c r="O497" s="303">
        <v>0</v>
      </c>
      <c r="P497" s="305">
        <v>0</v>
      </c>
      <c r="Q497" s="303">
        <v>0</v>
      </c>
      <c r="R497" s="16">
        <f>SUMIFS('Member Months'!$L:$L,'Member Months'!$A:$A,$A497,'Member Months'!$C:$C,$C497, 'Member Months'!$D:$D,$D497)</f>
        <v>0</v>
      </c>
      <c r="S497" s="237"/>
      <c r="U497" s="237"/>
      <c r="V497" s="237"/>
    </row>
    <row r="498" spans="1:22" s="302" customFormat="1">
      <c r="A498" s="38" t="s">
        <v>151</v>
      </c>
      <c r="B498" s="39">
        <f t="shared" si="31"/>
        <v>0</v>
      </c>
      <c r="C498" s="39" t="s">
        <v>912</v>
      </c>
      <c r="D498" s="40">
        <v>2</v>
      </c>
      <c r="E498" s="662" t="s">
        <v>151</v>
      </c>
      <c r="F498" s="40" t="s">
        <v>739</v>
      </c>
      <c r="G498" s="698" t="s">
        <v>225</v>
      </c>
      <c r="H498" s="40" t="s">
        <v>213</v>
      </c>
      <c r="I498" s="629" t="s">
        <v>220</v>
      </c>
      <c r="J498" s="698" t="s">
        <v>675</v>
      </c>
      <c r="K498" s="303">
        <v>0</v>
      </c>
      <c r="L498" s="304">
        <v>0</v>
      </c>
      <c r="M498" s="305">
        <v>0</v>
      </c>
      <c r="N498" s="305">
        <v>0</v>
      </c>
      <c r="O498" s="303">
        <v>0</v>
      </c>
      <c r="P498" s="305">
        <v>0</v>
      </c>
      <c r="Q498" s="303">
        <v>0</v>
      </c>
      <c r="R498" s="16">
        <f>SUMIFS('Member Months'!$L:$L,'Member Months'!$A:$A,$A498,'Member Months'!$C:$C,$C498, 'Member Months'!$D:$D,$D498)</f>
        <v>0</v>
      </c>
      <c r="S498" s="237"/>
      <c r="U498" s="237"/>
      <c r="V498" s="237"/>
    </row>
    <row r="499" spans="1:22" s="302" customFormat="1">
      <c r="A499" s="38" t="s">
        <v>151</v>
      </c>
      <c r="B499" s="39">
        <f t="shared" si="31"/>
        <v>0</v>
      </c>
      <c r="C499" s="39" t="s">
        <v>912</v>
      </c>
      <c r="D499" s="40">
        <v>2</v>
      </c>
      <c r="E499" s="662" t="s">
        <v>151</v>
      </c>
      <c r="F499" s="40" t="s">
        <v>739</v>
      </c>
      <c r="G499" s="698" t="s">
        <v>225</v>
      </c>
      <c r="H499" s="40" t="s">
        <v>213</v>
      </c>
      <c r="I499" s="629" t="s">
        <v>221</v>
      </c>
      <c r="J499" s="698" t="s">
        <v>264</v>
      </c>
      <c r="K499" s="303">
        <v>0</v>
      </c>
      <c r="L499" s="304">
        <v>0</v>
      </c>
      <c r="M499" s="305">
        <v>0</v>
      </c>
      <c r="N499" s="305">
        <v>0</v>
      </c>
      <c r="O499" s="303">
        <v>0</v>
      </c>
      <c r="P499" s="305">
        <v>0</v>
      </c>
      <c r="Q499" s="303">
        <v>0</v>
      </c>
      <c r="R499" s="16">
        <f>SUMIFS('Member Months'!$L:$L,'Member Months'!$A:$A,$A499,'Member Months'!$C:$C,$C499, 'Member Months'!$D:$D,$D499)</f>
        <v>0</v>
      </c>
      <c r="S499" s="237"/>
      <c r="U499" s="237"/>
      <c r="V499" s="237"/>
    </row>
    <row r="500" spans="1:22" s="302" customFormat="1">
      <c r="A500" s="38" t="s">
        <v>151</v>
      </c>
      <c r="B500" s="39">
        <f t="shared" si="31"/>
        <v>0</v>
      </c>
      <c r="C500" s="39" t="s">
        <v>912</v>
      </c>
      <c r="D500" s="40">
        <v>2</v>
      </c>
      <c r="E500" s="662" t="s">
        <v>151</v>
      </c>
      <c r="F500" s="40" t="s">
        <v>739</v>
      </c>
      <c r="G500" s="698" t="s">
        <v>225</v>
      </c>
      <c r="H500" s="40" t="s">
        <v>213</v>
      </c>
      <c r="I500" s="630" t="s">
        <v>222</v>
      </c>
      <c r="J500" s="698" t="s">
        <v>206</v>
      </c>
      <c r="K500" s="303">
        <v>0</v>
      </c>
      <c r="L500" s="304">
        <v>0</v>
      </c>
      <c r="M500" s="305">
        <v>0</v>
      </c>
      <c r="N500" s="305">
        <v>0</v>
      </c>
      <c r="O500" s="303">
        <v>0</v>
      </c>
      <c r="P500" s="305">
        <v>0</v>
      </c>
      <c r="Q500" s="303">
        <v>0</v>
      </c>
      <c r="R500" s="16">
        <f>SUMIFS('Member Months'!$L:$L,'Member Months'!$A:$A,$A500,'Member Months'!$C:$C,$C500, 'Member Months'!$D:$D,$D500)</f>
        <v>0</v>
      </c>
      <c r="S500" s="237"/>
      <c r="U500" s="237"/>
      <c r="V500" s="237"/>
    </row>
    <row r="501" spans="1:22" s="302" customFormat="1">
      <c r="A501" s="38" t="s">
        <v>151</v>
      </c>
      <c r="B501" s="39">
        <f t="shared" si="31"/>
        <v>0</v>
      </c>
      <c r="C501" s="39" t="s">
        <v>912</v>
      </c>
      <c r="D501" s="40">
        <v>2</v>
      </c>
      <c r="E501" s="662" t="s">
        <v>151</v>
      </c>
      <c r="F501" s="40" t="s">
        <v>739</v>
      </c>
      <c r="G501" s="698" t="s">
        <v>225</v>
      </c>
      <c r="H501" s="40" t="s">
        <v>213</v>
      </c>
      <c r="I501" s="630" t="s">
        <v>223</v>
      </c>
      <c r="J501" s="698" t="s">
        <v>181</v>
      </c>
      <c r="K501" s="303">
        <v>0</v>
      </c>
      <c r="L501" s="304">
        <v>0</v>
      </c>
      <c r="M501" s="305">
        <v>0</v>
      </c>
      <c r="N501" s="305">
        <v>0</v>
      </c>
      <c r="O501" s="303">
        <v>0</v>
      </c>
      <c r="P501" s="305">
        <v>0</v>
      </c>
      <c r="Q501" s="303">
        <v>0</v>
      </c>
      <c r="R501" s="16">
        <f>SUMIFS('Member Months'!$L:$L,'Member Months'!$A:$A,$A501,'Member Months'!$C:$C,$C501, 'Member Months'!$D:$D,$D501)</f>
        <v>0</v>
      </c>
      <c r="S501" s="237"/>
      <c r="U501" s="237"/>
      <c r="V501" s="237"/>
    </row>
    <row r="502" spans="1:22" s="302" customFormat="1">
      <c r="A502" s="38" t="s">
        <v>151</v>
      </c>
      <c r="B502" s="39">
        <f t="shared" si="31"/>
        <v>0</v>
      </c>
      <c r="C502" s="39" t="s">
        <v>912</v>
      </c>
      <c r="D502" s="40">
        <v>2</v>
      </c>
      <c r="E502" s="662" t="s">
        <v>151</v>
      </c>
      <c r="F502" s="40" t="s">
        <v>739</v>
      </c>
      <c r="G502" s="698" t="s">
        <v>225</v>
      </c>
      <c r="H502" s="40" t="s">
        <v>213</v>
      </c>
      <c r="I502" s="630" t="s">
        <v>150</v>
      </c>
      <c r="J502" s="698" t="s">
        <v>204</v>
      </c>
      <c r="K502" s="303">
        <v>0</v>
      </c>
      <c r="L502" s="304">
        <v>0</v>
      </c>
      <c r="M502" s="305">
        <v>0</v>
      </c>
      <c r="N502" s="305">
        <v>0</v>
      </c>
      <c r="O502" s="303">
        <v>0</v>
      </c>
      <c r="P502" s="305">
        <v>0</v>
      </c>
      <c r="Q502" s="303">
        <v>0</v>
      </c>
      <c r="R502" s="16">
        <f>SUMIFS('Member Months'!$L:$L,'Member Months'!$A:$A,$A502,'Member Months'!$C:$C,$C502, 'Member Months'!$D:$D,$D502)</f>
        <v>0</v>
      </c>
      <c r="S502" s="237"/>
      <c r="U502" s="237"/>
      <c r="V502" s="237"/>
    </row>
    <row r="503" spans="1:22" s="302" customFormat="1">
      <c r="A503" s="38" t="s">
        <v>151</v>
      </c>
      <c r="B503" s="39">
        <f t="shared" si="31"/>
        <v>0</v>
      </c>
      <c r="C503" s="39" t="s">
        <v>912</v>
      </c>
      <c r="D503" s="40">
        <v>2</v>
      </c>
      <c r="E503" s="662" t="s">
        <v>151</v>
      </c>
      <c r="F503" s="40" t="s">
        <v>739</v>
      </c>
      <c r="G503" s="698" t="s">
        <v>225</v>
      </c>
      <c r="H503" s="40" t="s">
        <v>213</v>
      </c>
      <c r="I503" s="630" t="s">
        <v>151</v>
      </c>
      <c r="J503" s="698" t="s">
        <v>205</v>
      </c>
      <c r="K503" s="303">
        <v>0</v>
      </c>
      <c r="L503" s="304">
        <v>0</v>
      </c>
      <c r="M503" s="305">
        <v>0</v>
      </c>
      <c r="N503" s="305">
        <v>0</v>
      </c>
      <c r="O503" s="303">
        <v>0</v>
      </c>
      <c r="P503" s="305">
        <v>0</v>
      </c>
      <c r="Q503" s="303">
        <v>0</v>
      </c>
      <c r="R503" s="16">
        <f>SUMIFS('Member Months'!$L:$L,'Member Months'!$A:$A,$A503,'Member Months'!$C:$C,$C503, 'Member Months'!$D:$D,$D503)</f>
        <v>0</v>
      </c>
      <c r="S503" s="237"/>
      <c r="U503" s="237"/>
      <c r="V503" s="237"/>
    </row>
    <row r="504" spans="1:22" s="302" customFormat="1">
      <c r="A504" s="38" t="s">
        <v>151</v>
      </c>
      <c r="B504" s="39">
        <f t="shared" si="31"/>
        <v>0</v>
      </c>
      <c r="C504" s="39" t="s">
        <v>912</v>
      </c>
      <c r="D504" s="40">
        <v>2</v>
      </c>
      <c r="E504" s="662" t="s">
        <v>151</v>
      </c>
      <c r="F504" s="40" t="s">
        <v>739</v>
      </c>
      <c r="G504" s="698" t="s">
        <v>225</v>
      </c>
      <c r="H504" s="40" t="s">
        <v>213</v>
      </c>
      <c r="I504" s="630" t="s">
        <v>152</v>
      </c>
      <c r="J504" s="698" t="s">
        <v>182</v>
      </c>
      <c r="K504" s="303">
        <v>0</v>
      </c>
      <c r="L504" s="304">
        <v>0</v>
      </c>
      <c r="M504" s="305">
        <v>0</v>
      </c>
      <c r="N504" s="305">
        <v>0</v>
      </c>
      <c r="O504" s="303">
        <v>0</v>
      </c>
      <c r="P504" s="305">
        <v>0</v>
      </c>
      <c r="Q504" s="303">
        <v>0</v>
      </c>
      <c r="R504" s="16">
        <f>SUMIFS('Member Months'!$L:$L,'Member Months'!$A:$A,$A504,'Member Months'!$C:$C,$C504, 'Member Months'!$D:$D,$D504)</f>
        <v>0</v>
      </c>
      <c r="S504" s="237"/>
      <c r="U504" s="237"/>
      <c r="V504" s="237"/>
    </row>
    <row r="505" spans="1:22" s="302" customFormat="1">
      <c r="A505" s="38" t="s">
        <v>151</v>
      </c>
      <c r="B505" s="39">
        <f t="shared" si="31"/>
        <v>0</v>
      </c>
      <c r="C505" s="39" t="s">
        <v>912</v>
      </c>
      <c r="D505" s="40">
        <v>2</v>
      </c>
      <c r="E505" s="662" t="s">
        <v>151</v>
      </c>
      <c r="F505" s="40" t="s">
        <v>739</v>
      </c>
      <c r="G505" s="698" t="s">
        <v>225</v>
      </c>
      <c r="H505" s="40" t="s">
        <v>213</v>
      </c>
      <c r="I505" s="630" t="s">
        <v>70</v>
      </c>
      <c r="J505" s="698" t="s">
        <v>265</v>
      </c>
      <c r="K505" s="303">
        <v>0</v>
      </c>
      <c r="L505" s="304">
        <v>0</v>
      </c>
      <c r="M505" s="305">
        <v>0</v>
      </c>
      <c r="N505" s="305">
        <v>0</v>
      </c>
      <c r="O505" s="303">
        <v>0</v>
      </c>
      <c r="P505" s="305">
        <v>0</v>
      </c>
      <c r="Q505" s="303">
        <v>0</v>
      </c>
      <c r="R505" s="16">
        <f>SUMIFS('Member Months'!$L:$L,'Member Months'!$A:$A,$A505,'Member Months'!$C:$C,$C505, 'Member Months'!$D:$D,$D505)</f>
        <v>0</v>
      </c>
      <c r="S505" s="237"/>
      <c r="U505" s="237"/>
      <c r="V505" s="237"/>
    </row>
    <row r="506" spans="1:22" s="302" customFormat="1">
      <c r="A506" s="38" t="s">
        <v>151</v>
      </c>
      <c r="B506" s="39">
        <f t="shared" si="31"/>
        <v>0</v>
      </c>
      <c r="C506" s="39" t="s">
        <v>912</v>
      </c>
      <c r="D506" s="40">
        <v>2</v>
      </c>
      <c r="E506" s="662" t="s">
        <v>151</v>
      </c>
      <c r="F506" s="40" t="s">
        <v>739</v>
      </c>
      <c r="G506" s="698" t="s">
        <v>225</v>
      </c>
      <c r="H506" s="40" t="s">
        <v>213</v>
      </c>
      <c r="I506" s="630" t="s">
        <v>71</v>
      </c>
      <c r="J506" s="698" t="s">
        <v>266</v>
      </c>
      <c r="K506" s="303">
        <v>0</v>
      </c>
      <c r="L506" s="304">
        <v>0</v>
      </c>
      <c r="M506" s="305">
        <v>0</v>
      </c>
      <c r="N506" s="305">
        <v>0</v>
      </c>
      <c r="O506" s="303">
        <v>0</v>
      </c>
      <c r="P506" s="305">
        <v>0</v>
      </c>
      <c r="Q506" s="303">
        <v>0</v>
      </c>
      <c r="R506" s="16">
        <f>SUMIFS('Member Months'!$L:$L,'Member Months'!$A:$A,$A506,'Member Months'!$C:$C,$C506, 'Member Months'!$D:$D,$D506)</f>
        <v>0</v>
      </c>
      <c r="S506" s="237"/>
      <c r="U506" s="237"/>
      <c r="V506" s="237"/>
    </row>
    <row r="507" spans="1:22" s="302" customFormat="1">
      <c r="A507" s="38" t="s">
        <v>151</v>
      </c>
      <c r="B507" s="39">
        <f t="shared" si="31"/>
        <v>0</v>
      </c>
      <c r="C507" s="39" t="s">
        <v>912</v>
      </c>
      <c r="D507" s="40">
        <v>2</v>
      </c>
      <c r="E507" s="662" t="s">
        <v>151</v>
      </c>
      <c r="F507" s="40" t="s">
        <v>739</v>
      </c>
      <c r="G507" s="698" t="s">
        <v>225</v>
      </c>
      <c r="H507" s="40" t="s">
        <v>213</v>
      </c>
      <c r="I507" s="630" t="s">
        <v>72</v>
      </c>
      <c r="J507" s="698" t="s">
        <v>527</v>
      </c>
      <c r="K507" s="303">
        <v>0</v>
      </c>
      <c r="L507" s="304">
        <v>0</v>
      </c>
      <c r="M507" s="305">
        <v>0</v>
      </c>
      <c r="N507" s="305">
        <v>0</v>
      </c>
      <c r="O507" s="303">
        <v>0</v>
      </c>
      <c r="P507" s="305">
        <v>0</v>
      </c>
      <c r="Q507" s="303">
        <v>0</v>
      </c>
      <c r="R507" s="16">
        <f>SUMIFS('Member Months'!$L:$L,'Member Months'!$A:$A,$A507,'Member Months'!$C:$C,$C507, 'Member Months'!$D:$D,$D507)</f>
        <v>0</v>
      </c>
      <c r="S507" s="237"/>
      <c r="U507" s="237"/>
      <c r="V507" s="237"/>
    </row>
    <row r="508" spans="1:22" s="302" customFormat="1">
      <c r="A508" s="38" t="s">
        <v>151</v>
      </c>
      <c r="B508" s="39">
        <f t="shared" si="31"/>
        <v>0</v>
      </c>
      <c r="C508" s="39" t="s">
        <v>912</v>
      </c>
      <c r="D508" s="40">
        <v>2</v>
      </c>
      <c r="E508" s="662" t="s">
        <v>151</v>
      </c>
      <c r="F508" s="40" t="s">
        <v>739</v>
      </c>
      <c r="G508" s="698" t="s">
        <v>225</v>
      </c>
      <c r="H508" s="40" t="s">
        <v>213</v>
      </c>
      <c r="I508" s="630" t="s">
        <v>73</v>
      </c>
      <c r="J508" s="698" t="s">
        <v>528</v>
      </c>
      <c r="K508" s="303">
        <v>0</v>
      </c>
      <c r="L508" s="304">
        <v>0</v>
      </c>
      <c r="M508" s="305">
        <v>0</v>
      </c>
      <c r="N508" s="305">
        <v>0</v>
      </c>
      <c r="O508" s="303">
        <v>0</v>
      </c>
      <c r="P508" s="305">
        <v>0</v>
      </c>
      <c r="Q508" s="303">
        <v>0</v>
      </c>
      <c r="R508" s="16">
        <f>SUMIFS('Member Months'!$L:$L,'Member Months'!$A:$A,$A508,'Member Months'!$C:$C,$C508, 'Member Months'!$D:$D,$D508)</f>
        <v>0</v>
      </c>
      <c r="S508" s="237"/>
      <c r="U508" s="237"/>
      <c r="V508" s="237"/>
    </row>
    <row r="509" spans="1:22" s="302" customFormat="1">
      <c r="A509" s="38" t="s">
        <v>151</v>
      </c>
      <c r="B509" s="39">
        <f t="shared" si="31"/>
        <v>0</v>
      </c>
      <c r="C509" s="39" t="s">
        <v>912</v>
      </c>
      <c r="D509" s="40">
        <v>2</v>
      </c>
      <c r="E509" s="662" t="s">
        <v>151</v>
      </c>
      <c r="F509" s="40" t="s">
        <v>739</v>
      </c>
      <c r="G509" s="698" t="s">
        <v>225</v>
      </c>
      <c r="H509" s="40" t="s">
        <v>213</v>
      </c>
      <c r="I509" s="630" t="s">
        <v>409</v>
      </c>
      <c r="J509" s="698" t="s">
        <v>803</v>
      </c>
      <c r="K509" s="303">
        <v>0</v>
      </c>
      <c r="L509" s="304">
        <v>0</v>
      </c>
      <c r="M509" s="305">
        <v>0</v>
      </c>
      <c r="N509" s="305">
        <v>0</v>
      </c>
      <c r="O509" s="303">
        <v>0</v>
      </c>
      <c r="P509" s="305">
        <v>0</v>
      </c>
      <c r="Q509" s="303">
        <v>0</v>
      </c>
      <c r="R509" s="16">
        <f>SUMIFS('Member Months'!$L:$L,'Member Months'!$A:$A,$A509,'Member Months'!$C:$C,$C509, 'Member Months'!$D:$D,$D509)</f>
        <v>0</v>
      </c>
      <c r="S509" s="237"/>
      <c r="U509" s="237"/>
      <c r="V509" s="237"/>
    </row>
    <row r="510" spans="1:22" s="302" customFormat="1">
      <c r="A510" s="38" t="s">
        <v>152</v>
      </c>
      <c r="B510" s="39">
        <f t="shared" si="31"/>
        <v>0</v>
      </c>
      <c r="C510" s="39" t="s">
        <v>912</v>
      </c>
      <c r="D510" s="40">
        <v>2</v>
      </c>
      <c r="E510" s="662" t="s">
        <v>152</v>
      </c>
      <c r="F510" s="40" t="s">
        <v>739</v>
      </c>
      <c r="G510" s="698" t="s">
        <v>231</v>
      </c>
      <c r="H510" s="40" t="s">
        <v>213</v>
      </c>
      <c r="I510" s="629" t="s">
        <v>211</v>
      </c>
      <c r="J510" s="698" t="s">
        <v>261</v>
      </c>
      <c r="K510" s="303">
        <v>0</v>
      </c>
      <c r="L510" s="304">
        <v>0</v>
      </c>
      <c r="M510" s="305">
        <v>0</v>
      </c>
      <c r="N510" s="305">
        <v>0</v>
      </c>
      <c r="O510" s="303">
        <v>0</v>
      </c>
      <c r="P510" s="305">
        <v>0</v>
      </c>
      <c r="Q510" s="303">
        <v>0</v>
      </c>
      <c r="R510" s="16">
        <f>SUMIFS('Member Months'!$L:$L,'Member Months'!$A:$A,$A510,'Member Months'!$C:$C,$C510, 'Member Months'!$D:$D,$D510)</f>
        <v>0</v>
      </c>
      <c r="S510" s="237"/>
      <c r="U510" s="237"/>
      <c r="V510" s="237"/>
    </row>
    <row r="511" spans="1:22" s="302" customFormat="1">
      <c r="A511" s="38" t="s">
        <v>152</v>
      </c>
      <c r="B511" s="39">
        <f t="shared" si="31"/>
        <v>0</v>
      </c>
      <c r="C511" s="39" t="s">
        <v>912</v>
      </c>
      <c r="D511" s="40">
        <v>2</v>
      </c>
      <c r="E511" s="662" t="s">
        <v>152</v>
      </c>
      <c r="F511" s="40" t="s">
        <v>739</v>
      </c>
      <c r="G511" s="698" t="s">
        <v>231</v>
      </c>
      <c r="H511" s="40" t="s">
        <v>213</v>
      </c>
      <c r="I511" s="629" t="s">
        <v>214</v>
      </c>
      <c r="J511" s="698" t="s">
        <v>676</v>
      </c>
      <c r="K511" s="303">
        <v>0</v>
      </c>
      <c r="L511" s="304">
        <v>0</v>
      </c>
      <c r="M511" s="305">
        <v>0</v>
      </c>
      <c r="N511" s="305">
        <v>0</v>
      </c>
      <c r="O511" s="303">
        <v>0</v>
      </c>
      <c r="P511" s="305">
        <v>0</v>
      </c>
      <c r="Q511" s="303">
        <v>0</v>
      </c>
      <c r="R511" s="16">
        <f>SUMIFS('Member Months'!$L:$L,'Member Months'!$A:$A,$A511,'Member Months'!$C:$C,$C511, 'Member Months'!$D:$D,$D511)</f>
        <v>0</v>
      </c>
      <c r="S511" s="237"/>
      <c r="U511" s="237"/>
      <c r="V511" s="237"/>
    </row>
    <row r="512" spans="1:22" s="302" customFormat="1">
      <c r="A512" s="38" t="s">
        <v>152</v>
      </c>
      <c r="B512" s="39">
        <f t="shared" si="31"/>
        <v>0</v>
      </c>
      <c r="C512" s="39" t="s">
        <v>912</v>
      </c>
      <c r="D512" s="40">
        <v>2</v>
      </c>
      <c r="E512" s="662" t="s">
        <v>152</v>
      </c>
      <c r="F512" s="40" t="s">
        <v>739</v>
      </c>
      <c r="G512" s="698" t="s">
        <v>231</v>
      </c>
      <c r="H512" s="40" t="s">
        <v>213</v>
      </c>
      <c r="I512" s="629" t="s">
        <v>215</v>
      </c>
      <c r="J512" s="698" t="s">
        <v>216</v>
      </c>
      <c r="K512" s="303">
        <v>0</v>
      </c>
      <c r="L512" s="304">
        <v>0</v>
      </c>
      <c r="M512" s="305">
        <v>0</v>
      </c>
      <c r="N512" s="305">
        <v>0</v>
      </c>
      <c r="O512" s="303">
        <v>0</v>
      </c>
      <c r="P512" s="305">
        <v>0</v>
      </c>
      <c r="Q512" s="303">
        <v>0</v>
      </c>
      <c r="R512" s="16">
        <f>SUMIFS('Member Months'!$L:$L,'Member Months'!$A:$A,$A512,'Member Months'!$C:$C,$C512, 'Member Months'!$D:$D,$D512)</f>
        <v>0</v>
      </c>
      <c r="S512" s="237"/>
      <c r="U512" s="237"/>
      <c r="V512" s="237"/>
    </row>
    <row r="513" spans="1:22" s="302" customFormat="1">
      <c r="A513" s="38" t="s">
        <v>152</v>
      </c>
      <c r="B513" s="39">
        <f t="shared" si="31"/>
        <v>0</v>
      </c>
      <c r="C513" s="39" t="s">
        <v>912</v>
      </c>
      <c r="D513" s="40">
        <v>2</v>
      </c>
      <c r="E513" s="662" t="s">
        <v>152</v>
      </c>
      <c r="F513" s="40" t="s">
        <v>739</v>
      </c>
      <c r="G513" s="698" t="s">
        <v>231</v>
      </c>
      <c r="H513" s="40" t="s">
        <v>213</v>
      </c>
      <c r="I513" s="629" t="s">
        <v>217</v>
      </c>
      <c r="J513" s="698" t="s">
        <v>262</v>
      </c>
      <c r="K513" s="303">
        <v>0</v>
      </c>
      <c r="L513" s="304">
        <v>0</v>
      </c>
      <c r="M513" s="305">
        <v>0</v>
      </c>
      <c r="N513" s="305">
        <v>0</v>
      </c>
      <c r="O513" s="303">
        <v>0</v>
      </c>
      <c r="P513" s="305">
        <v>0</v>
      </c>
      <c r="Q513" s="303">
        <v>0</v>
      </c>
      <c r="R513" s="16">
        <f>SUMIFS('Member Months'!$L:$L,'Member Months'!$A:$A,$A513,'Member Months'!$C:$C,$C513, 'Member Months'!$D:$D,$D513)</f>
        <v>0</v>
      </c>
      <c r="S513" s="237"/>
      <c r="U513" s="237"/>
      <c r="V513" s="237"/>
    </row>
    <row r="514" spans="1:22" s="302" customFormat="1">
      <c r="A514" s="38" t="s">
        <v>152</v>
      </c>
      <c r="B514" s="39">
        <f t="shared" si="31"/>
        <v>0</v>
      </c>
      <c r="C514" s="39" t="s">
        <v>912</v>
      </c>
      <c r="D514" s="40">
        <v>2</v>
      </c>
      <c r="E514" s="662" t="s">
        <v>152</v>
      </c>
      <c r="F514" s="40" t="s">
        <v>739</v>
      </c>
      <c r="G514" s="698" t="s">
        <v>231</v>
      </c>
      <c r="H514" s="40" t="s">
        <v>213</v>
      </c>
      <c r="I514" s="629" t="s">
        <v>218</v>
      </c>
      <c r="J514" s="698" t="s">
        <v>677</v>
      </c>
      <c r="K514" s="303">
        <v>0</v>
      </c>
      <c r="L514" s="304">
        <v>0</v>
      </c>
      <c r="M514" s="305">
        <v>0</v>
      </c>
      <c r="N514" s="305">
        <v>0</v>
      </c>
      <c r="O514" s="303">
        <v>0</v>
      </c>
      <c r="P514" s="305">
        <v>0</v>
      </c>
      <c r="Q514" s="303">
        <v>0</v>
      </c>
      <c r="R514" s="16">
        <f>SUMIFS('Member Months'!$L:$L,'Member Months'!$A:$A,$A514,'Member Months'!$C:$C,$C514, 'Member Months'!$D:$D,$D514)</f>
        <v>0</v>
      </c>
      <c r="S514" s="237"/>
      <c r="U514" s="237"/>
      <c r="V514" s="237"/>
    </row>
    <row r="515" spans="1:22" s="302" customFormat="1">
      <c r="A515" s="38" t="s">
        <v>152</v>
      </c>
      <c r="B515" s="39">
        <f t="shared" si="31"/>
        <v>0</v>
      </c>
      <c r="C515" s="39" t="s">
        <v>912</v>
      </c>
      <c r="D515" s="40">
        <v>2</v>
      </c>
      <c r="E515" s="662" t="s">
        <v>152</v>
      </c>
      <c r="F515" s="40" t="s">
        <v>739</v>
      </c>
      <c r="G515" s="698" t="s">
        <v>231</v>
      </c>
      <c r="H515" s="40" t="s">
        <v>213</v>
      </c>
      <c r="I515" s="629" t="s">
        <v>219</v>
      </c>
      <c r="J515" s="698" t="s">
        <v>263</v>
      </c>
      <c r="K515" s="303">
        <v>0</v>
      </c>
      <c r="L515" s="304">
        <v>0</v>
      </c>
      <c r="M515" s="305">
        <v>0</v>
      </c>
      <c r="N515" s="305">
        <v>0</v>
      </c>
      <c r="O515" s="303">
        <v>0</v>
      </c>
      <c r="P515" s="305">
        <v>0</v>
      </c>
      <c r="Q515" s="303">
        <v>0</v>
      </c>
      <c r="R515" s="16">
        <f>SUMIFS('Member Months'!$L:$L,'Member Months'!$A:$A,$A515,'Member Months'!$C:$C,$C515, 'Member Months'!$D:$D,$D515)</f>
        <v>0</v>
      </c>
      <c r="S515" s="237"/>
      <c r="U515" s="237"/>
      <c r="V515" s="237"/>
    </row>
    <row r="516" spans="1:22" s="302" customFormat="1">
      <c r="A516" s="38" t="s">
        <v>152</v>
      </c>
      <c r="B516" s="39">
        <f t="shared" si="31"/>
        <v>0</v>
      </c>
      <c r="C516" s="39" t="s">
        <v>912</v>
      </c>
      <c r="D516" s="40">
        <v>2</v>
      </c>
      <c r="E516" s="662" t="s">
        <v>152</v>
      </c>
      <c r="F516" s="40" t="s">
        <v>739</v>
      </c>
      <c r="G516" s="698" t="s">
        <v>231</v>
      </c>
      <c r="H516" s="40" t="s">
        <v>213</v>
      </c>
      <c r="I516" s="629" t="s">
        <v>220</v>
      </c>
      <c r="J516" s="698" t="s">
        <v>675</v>
      </c>
      <c r="K516" s="303">
        <v>0</v>
      </c>
      <c r="L516" s="304">
        <v>0</v>
      </c>
      <c r="M516" s="305">
        <v>0</v>
      </c>
      <c r="N516" s="305">
        <v>0</v>
      </c>
      <c r="O516" s="303">
        <v>0</v>
      </c>
      <c r="P516" s="305">
        <v>0</v>
      </c>
      <c r="Q516" s="303">
        <v>0</v>
      </c>
      <c r="R516" s="16">
        <f>SUMIFS('Member Months'!$L:$L,'Member Months'!$A:$A,$A516,'Member Months'!$C:$C,$C516, 'Member Months'!$D:$D,$D516)</f>
        <v>0</v>
      </c>
      <c r="S516" s="237"/>
      <c r="U516" s="237"/>
      <c r="V516" s="237"/>
    </row>
    <row r="517" spans="1:22" s="302" customFormat="1">
      <c r="A517" s="38" t="s">
        <v>152</v>
      </c>
      <c r="B517" s="39">
        <f t="shared" si="31"/>
        <v>0</v>
      </c>
      <c r="C517" s="39" t="s">
        <v>912</v>
      </c>
      <c r="D517" s="40">
        <v>2</v>
      </c>
      <c r="E517" s="662" t="s">
        <v>152</v>
      </c>
      <c r="F517" s="40" t="s">
        <v>739</v>
      </c>
      <c r="G517" s="698" t="s">
        <v>231</v>
      </c>
      <c r="H517" s="40" t="s">
        <v>213</v>
      </c>
      <c r="I517" s="629" t="s">
        <v>221</v>
      </c>
      <c r="J517" s="698" t="s">
        <v>264</v>
      </c>
      <c r="K517" s="303">
        <v>0</v>
      </c>
      <c r="L517" s="304">
        <v>0</v>
      </c>
      <c r="M517" s="305">
        <v>0</v>
      </c>
      <c r="N517" s="305">
        <v>0</v>
      </c>
      <c r="O517" s="303">
        <v>0</v>
      </c>
      <c r="P517" s="305">
        <v>0</v>
      </c>
      <c r="Q517" s="303">
        <v>0</v>
      </c>
      <c r="R517" s="16">
        <f>SUMIFS('Member Months'!$L:$L,'Member Months'!$A:$A,$A517,'Member Months'!$C:$C,$C517, 'Member Months'!$D:$D,$D517)</f>
        <v>0</v>
      </c>
      <c r="S517" s="237"/>
      <c r="U517" s="237"/>
      <c r="V517" s="237"/>
    </row>
    <row r="518" spans="1:22" s="302" customFormat="1">
      <c r="A518" s="38" t="s">
        <v>152</v>
      </c>
      <c r="B518" s="39">
        <f t="shared" si="31"/>
        <v>0</v>
      </c>
      <c r="C518" s="39" t="s">
        <v>912</v>
      </c>
      <c r="D518" s="40">
        <v>2</v>
      </c>
      <c r="E518" s="662" t="s">
        <v>152</v>
      </c>
      <c r="F518" s="40" t="s">
        <v>739</v>
      </c>
      <c r="G518" s="698" t="s">
        <v>231</v>
      </c>
      <c r="H518" s="40" t="s">
        <v>213</v>
      </c>
      <c r="I518" s="630" t="s">
        <v>222</v>
      </c>
      <c r="J518" s="698" t="s">
        <v>206</v>
      </c>
      <c r="K518" s="303">
        <v>0</v>
      </c>
      <c r="L518" s="304">
        <v>0</v>
      </c>
      <c r="M518" s="305">
        <v>0</v>
      </c>
      <c r="N518" s="305">
        <v>0</v>
      </c>
      <c r="O518" s="303">
        <v>0</v>
      </c>
      <c r="P518" s="305">
        <v>0</v>
      </c>
      <c r="Q518" s="303">
        <v>0</v>
      </c>
      <c r="R518" s="16">
        <f>SUMIFS('Member Months'!$L:$L,'Member Months'!$A:$A,$A518,'Member Months'!$C:$C,$C518, 'Member Months'!$D:$D,$D518)</f>
        <v>0</v>
      </c>
      <c r="S518" s="237"/>
      <c r="U518" s="237"/>
      <c r="V518" s="237"/>
    </row>
    <row r="519" spans="1:22" s="302" customFormat="1">
      <c r="A519" s="38" t="s">
        <v>152</v>
      </c>
      <c r="B519" s="39">
        <f t="shared" si="31"/>
        <v>0</v>
      </c>
      <c r="C519" s="39" t="s">
        <v>912</v>
      </c>
      <c r="D519" s="40">
        <v>2</v>
      </c>
      <c r="E519" s="662" t="s">
        <v>152</v>
      </c>
      <c r="F519" s="40" t="s">
        <v>739</v>
      </c>
      <c r="G519" s="698" t="s">
        <v>231</v>
      </c>
      <c r="H519" s="40" t="s">
        <v>213</v>
      </c>
      <c r="I519" s="630" t="s">
        <v>223</v>
      </c>
      <c r="J519" s="698" t="s">
        <v>181</v>
      </c>
      <c r="K519" s="303">
        <v>0</v>
      </c>
      <c r="L519" s="304">
        <v>0</v>
      </c>
      <c r="M519" s="305">
        <v>0</v>
      </c>
      <c r="N519" s="305">
        <v>0</v>
      </c>
      <c r="O519" s="303">
        <v>0</v>
      </c>
      <c r="P519" s="305">
        <v>0</v>
      </c>
      <c r="Q519" s="303">
        <v>0</v>
      </c>
      <c r="R519" s="16">
        <f>SUMIFS('Member Months'!$L:$L,'Member Months'!$A:$A,$A519,'Member Months'!$C:$C,$C519, 'Member Months'!$D:$D,$D519)</f>
        <v>0</v>
      </c>
      <c r="S519" s="237"/>
      <c r="U519" s="237"/>
      <c r="V519" s="237"/>
    </row>
    <row r="520" spans="1:22" s="302" customFormat="1">
      <c r="A520" s="38" t="s">
        <v>152</v>
      </c>
      <c r="B520" s="39">
        <f t="shared" si="31"/>
        <v>0</v>
      </c>
      <c r="C520" s="39" t="s">
        <v>912</v>
      </c>
      <c r="D520" s="40">
        <v>2</v>
      </c>
      <c r="E520" s="662" t="s">
        <v>152</v>
      </c>
      <c r="F520" s="40" t="s">
        <v>739</v>
      </c>
      <c r="G520" s="698" t="s">
        <v>231</v>
      </c>
      <c r="H520" s="40" t="s">
        <v>213</v>
      </c>
      <c r="I520" s="630" t="s">
        <v>150</v>
      </c>
      <c r="J520" s="698" t="s">
        <v>204</v>
      </c>
      <c r="K520" s="303">
        <v>0</v>
      </c>
      <c r="L520" s="304">
        <v>0</v>
      </c>
      <c r="M520" s="305">
        <v>0</v>
      </c>
      <c r="N520" s="305">
        <v>0</v>
      </c>
      <c r="O520" s="303">
        <v>0</v>
      </c>
      <c r="P520" s="305">
        <v>0</v>
      </c>
      <c r="Q520" s="303">
        <v>0</v>
      </c>
      <c r="R520" s="16">
        <f>SUMIFS('Member Months'!$L:$L,'Member Months'!$A:$A,$A520,'Member Months'!$C:$C,$C520, 'Member Months'!$D:$D,$D520)</f>
        <v>0</v>
      </c>
      <c r="S520" s="237"/>
      <c r="U520" s="237"/>
      <c r="V520" s="237"/>
    </row>
    <row r="521" spans="1:22" s="302" customFormat="1">
      <c r="A521" s="38" t="s">
        <v>152</v>
      </c>
      <c r="B521" s="39">
        <f t="shared" si="31"/>
        <v>0</v>
      </c>
      <c r="C521" s="39" t="s">
        <v>912</v>
      </c>
      <c r="D521" s="40">
        <v>2</v>
      </c>
      <c r="E521" s="662" t="s">
        <v>152</v>
      </c>
      <c r="F521" s="40" t="s">
        <v>739</v>
      </c>
      <c r="G521" s="698" t="s">
        <v>231</v>
      </c>
      <c r="H521" s="40" t="s">
        <v>213</v>
      </c>
      <c r="I521" s="630" t="s">
        <v>151</v>
      </c>
      <c r="J521" s="698" t="s">
        <v>205</v>
      </c>
      <c r="K521" s="303">
        <v>0</v>
      </c>
      <c r="L521" s="304">
        <v>0</v>
      </c>
      <c r="M521" s="305">
        <v>0</v>
      </c>
      <c r="N521" s="305">
        <v>0</v>
      </c>
      <c r="O521" s="303">
        <v>0</v>
      </c>
      <c r="P521" s="305">
        <v>0</v>
      </c>
      <c r="Q521" s="303">
        <v>0</v>
      </c>
      <c r="R521" s="16">
        <f>SUMIFS('Member Months'!$L:$L,'Member Months'!$A:$A,$A521,'Member Months'!$C:$C,$C521, 'Member Months'!$D:$D,$D521)</f>
        <v>0</v>
      </c>
      <c r="S521" s="237"/>
      <c r="U521" s="237"/>
      <c r="V521" s="237"/>
    </row>
    <row r="522" spans="1:22" s="302" customFormat="1">
      <c r="A522" s="38" t="s">
        <v>152</v>
      </c>
      <c r="B522" s="39">
        <f t="shared" si="31"/>
        <v>0</v>
      </c>
      <c r="C522" s="39" t="s">
        <v>912</v>
      </c>
      <c r="D522" s="40">
        <v>2</v>
      </c>
      <c r="E522" s="662" t="s">
        <v>152</v>
      </c>
      <c r="F522" s="40" t="s">
        <v>739</v>
      </c>
      <c r="G522" s="698" t="s">
        <v>231</v>
      </c>
      <c r="H522" s="40" t="s">
        <v>213</v>
      </c>
      <c r="I522" s="630" t="s">
        <v>152</v>
      </c>
      <c r="J522" s="698" t="s">
        <v>182</v>
      </c>
      <c r="K522" s="303">
        <v>0</v>
      </c>
      <c r="L522" s="304">
        <v>0</v>
      </c>
      <c r="M522" s="305">
        <v>0</v>
      </c>
      <c r="N522" s="305">
        <v>0</v>
      </c>
      <c r="O522" s="303">
        <v>0</v>
      </c>
      <c r="P522" s="305">
        <v>0</v>
      </c>
      <c r="Q522" s="303">
        <v>0</v>
      </c>
      <c r="R522" s="16">
        <f>SUMIFS('Member Months'!$L:$L,'Member Months'!$A:$A,$A522,'Member Months'!$C:$C,$C522, 'Member Months'!$D:$D,$D522)</f>
        <v>0</v>
      </c>
      <c r="S522" s="237"/>
      <c r="U522" s="237"/>
      <c r="V522" s="237"/>
    </row>
    <row r="523" spans="1:22" s="302" customFormat="1">
      <c r="A523" s="38" t="s">
        <v>152</v>
      </c>
      <c r="B523" s="39">
        <f t="shared" si="31"/>
        <v>0</v>
      </c>
      <c r="C523" s="39" t="s">
        <v>912</v>
      </c>
      <c r="D523" s="40">
        <v>2</v>
      </c>
      <c r="E523" s="662" t="s">
        <v>152</v>
      </c>
      <c r="F523" s="40" t="s">
        <v>739</v>
      </c>
      <c r="G523" s="698" t="s">
        <v>231</v>
      </c>
      <c r="H523" s="40" t="s">
        <v>213</v>
      </c>
      <c r="I523" s="630" t="s">
        <v>70</v>
      </c>
      <c r="J523" s="698" t="s">
        <v>265</v>
      </c>
      <c r="K523" s="303">
        <v>0</v>
      </c>
      <c r="L523" s="304">
        <v>0</v>
      </c>
      <c r="M523" s="305">
        <v>0</v>
      </c>
      <c r="N523" s="305">
        <v>0</v>
      </c>
      <c r="O523" s="303">
        <v>0</v>
      </c>
      <c r="P523" s="305">
        <v>0</v>
      </c>
      <c r="Q523" s="303">
        <v>0</v>
      </c>
      <c r="R523" s="16">
        <f>SUMIFS('Member Months'!$L:$L,'Member Months'!$A:$A,$A523,'Member Months'!$C:$C,$C523, 'Member Months'!$D:$D,$D523)</f>
        <v>0</v>
      </c>
      <c r="S523" s="237"/>
      <c r="U523" s="237"/>
      <c r="V523" s="237"/>
    </row>
    <row r="524" spans="1:22" s="302" customFormat="1">
      <c r="A524" s="38" t="s">
        <v>152</v>
      </c>
      <c r="B524" s="39">
        <f t="shared" si="31"/>
        <v>0</v>
      </c>
      <c r="C524" s="39" t="s">
        <v>912</v>
      </c>
      <c r="D524" s="40">
        <v>2</v>
      </c>
      <c r="E524" s="662" t="s">
        <v>152</v>
      </c>
      <c r="F524" s="40" t="s">
        <v>739</v>
      </c>
      <c r="G524" s="698" t="s">
        <v>231</v>
      </c>
      <c r="H524" s="40" t="s">
        <v>213</v>
      </c>
      <c r="I524" s="630" t="s">
        <v>71</v>
      </c>
      <c r="J524" s="698" t="s">
        <v>266</v>
      </c>
      <c r="K524" s="303">
        <v>0</v>
      </c>
      <c r="L524" s="304">
        <v>0</v>
      </c>
      <c r="M524" s="305">
        <v>0</v>
      </c>
      <c r="N524" s="305">
        <v>0</v>
      </c>
      <c r="O524" s="303">
        <v>0</v>
      </c>
      <c r="P524" s="305">
        <v>0</v>
      </c>
      <c r="Q524" s="303">
        <v>0</v>
      </c>
      <c r="R524" s="16">
        <f>SUMIFS('Member Months'!$L:$L,'Member Months'!$A:$A,$A524,'Member Months'!$C:$C,$C524, 'Member Months'!$D:$D,$D524)</f>
        <v>0</v>
      </c>
      <c r="S524" s="237"/>
      <c r="U524" s="237"/>
      <c r="V524" s="237"/>
    </row>
    <row r="525" spans="1:22" s="302" customFormat="1">
      <c r="A525" s="38" t="s">
        <v>152</v>
      </c>
      <c r="B525" s="39">
        <f t="shared" si="31"/>
        <v>0</v>
      </c>
      <c r="C525" s="39" t="s">
        <v>912</v>
      </c>
      <c r="D525" s="40">
        <v>2</v>
      </c>
      <c r="E525" s="662" t="s">
        <v>152</v>
      </c>
      <c r="F525" s="40" t="s">
        <v>739</v>
      </c>
      <c r="G525" s="698" t="s">
        <v>231</v>
      </c>
      <c r="H525" s="40" t="s">
        <v>213</v>
      </c>
      <c r="I525" s="630" t="s">
        <v>72</v>
      </c>
      <c r="J525" s="698" t="s">
        <v>527</v>
      </c>
      <c r="K525" s="303">
        <v>0</v>
      </c>
      <c r="L525" s="304">
        <v>0</v>
      </c>
      <c r="M525" s="305">
        <v>0</v>
      </c>
      <c r="N525" s="305">
        <v>0</v>
      </c>
      <c r="O525" s="303">
        <v>0</v>
      </c>
      <c r="P525" s="305">
        <v>0</v>
      </c>
      <c r="Q525" s="303">
        <v>0</v>
      </c>
      <c r="R525" s="16">
        <f>SUMIFS('Member Months'!$L:$L,'Member Months'!$A:$A,$A525,'Member Months'!$C:$C,$C525, 'Member Months'!$D:$D,$D525)</f>
        <v>0</v>
      </c>
      <c r="S525" s="237"/>
      <c r="U525" s="237"/>
      <c r="V525" s="237"/>
    </row>
    <row r="526" spans="1:22" s="302" customFormat="1">
      <c r="A526" s="38" t="s">
        <v>152</v>
      </c>
      <c r="B526" s="39">
        <f t="shared" si="31"/>
        <v>0</v>
      </c>
      <c r="C526" s="39" t="s">
        <v>912</v>
      </c>
      <c r="D526" s="40">
        <v>2</v>
      </c>
      <c r="E526" s="662" t="s">
        <v>152</v>
      </c>
      <c r="F526" s="40" t="s">
        <v>739</v>
      </c>
      <c r="G526" s="698" t="s">
        <v>231</v>
      </c>
      <c r="H526" s="40" t="s">
        <v>213</v>
      </c>
      <c r="I526" s="630" t="s">
        <v>73</v>
      </c>
      <c r="J526" s="698" t="s">
        <v>528</v>
      </c>
      <c r="K526" s="303">
        <v>0</v>
      </c>
      <c r="L526" s="304">
        <v>0</v>
      </c>
      <c r="M526" s="305">
        <v>0</v>
      </c>
      <c r="N526" s="305">
        <v>0</v>
      </c>
      <c r="O526" s="303">
        <v>0</v>
      </c>
      <c r="P526" s="305">
        <v>0</v>
      </c>
      <c r="Q526" s="303">
        <v>0</v>
      </c>
      <c r="R526" s="16">
        <f>SUMIFS('Member Months'!$L:$L,'Member Months'!$A:$A,$A526,'Member Months'!$C:$C,$C526, 'Member Months'!$D:$D,$D526)</f>
        <v>0</v>
      </c>
      <c r="S526" s="237"/>
      <c r="U526" s="237"/>
      <c r="V526" s="237"/>
    </row>
    <row r="527" spans="1:22" s="302" customFormat="1">
      <c r="A527" s="38" t="s">
        <v>152</v>
      </c>
      <c r="B527" s="39">
        <f t="shared" si="31"/>
        <v>0</v>
      </c>
      <c r="C527" s="39" t="s">
        <v>912</v>
      </c>
      <c r="D527" s="40">
        <v>2</v>
      </c>
      <c r="E527" s="662" t="s">
        <v>152</v>
      </c>
      <c r="F527" s="40" t="s">
        <v>739</v>
      </c>
      <c r="G527" s="698" t="s">
        <v>231</v>
      </c>
      <c r="H527" s="40" t="s">
        <v>213</v>
      </c>
      <c r="I527" s="630" t="s">
        <v>409</v>
      </c>
      <c r="J527" s="698" t="s">
        <v>803</v>
      </c>
      <c r="K527" s="303">
        <v>0</v>
      </c>
      <c r="L527" s="304">
        <v>0</v>
      </c>
      <c r="M527" s="305">
        <v>0</v>
      </c>
      <c r="N527" s="305">
        <v>0</v>
      </c>
      <c r="O527" s="303">
        <v>0</v>
      </c>
      <c r="P527" s="305">
        <v>0</v>
      </c>
      <c r="Q527" s="303">
        <v>0</v>
      </c>
      <c r="R527" s="16">
        <f>SUMIFS('Member Months'!$L:$L,'Member Months'!$A:$A,$A527,'Member Months'!$C:$C,$C527, 'Member Months'!$D:$D,$D527)</f>
        <v>0</v>
      </c>
      <c r="S527" s="237"/>
      <c r="U527" s="237"/>
      <c r="V527" s="237"/>
    </row>
    <row r="528" spans="1:22" s="302" customFormat="1">
      <c r="A528" s="38">
        <v>14</v>
      </c>
      <c r="B528" s="39">
        <f t="shared" si="31"/>
        <v>0</v>
      </c>
      <c r="C528" s="39" t="s">
        <v>912</v>
      </c>
      <c r="D528" s="40">
        <v>2</v>
      </c>
      <c r="E528" s="662">
        <v>14</v>
      </c>
      <c r="F528" s="40" t="s">
        <v>740</v>
      </c>
      <c r="G528" s="698" t="s">
        <v>425</v>
      </c>
      <c r="H528" s="40" t="s">
        <v>227</v>
      </c>
      <c r="I528" s="629" t="s">
        <v>211</v>
      </c>
      <c r="J528" s="698" t="s">
        <v>261</v>
      </c>
      <c r="K528" s="303">
        <v>0</v>
      </c>
      <c r="L528" s="304">
        <v>0</v>
      </c>
      <c r="M528" s="305">
        <v>0</v>
      </c>
      <c r="N528" s="305">
        <v>0</v>
      </c>
      <c r="O528" s="303">
        <v>0</v>
      </c>
      <c r="P528" s="305">
        <v>0</v>
      </c>
      <c r="Q528" s="303">
        <v>0</v>
      </c>
      <c r="R528" s="16">
        <f>SUMIFS('Member Months'!$L:$L,'Member Months'!$A:$A,$A528,'Member Months'!$C:$C,$C528, 'Member Months'!$D:$D,$D528)</f>
        <v>0</v>
      </c>
      <c r="S528" s="237"/>
      <c r="U528" s="237"/>
      <c r="V528" s="237"/>
    </row>
    <row r="529" spans="1:22" s="302" customFormat="1">
      <c r="A529" s="38">
        <v>14</v>
      </c>
      <c r="B529" s="39">
        <f t="shared" si="31"/>
        <v>0</v>
      </c>
      <c r="C529" s="39" t="s">
        <v>912</v>
      </c>
      <c r="D529" s="40">
        <v>2</v>
      </c>
      <c r="E529" s="662">
        <v>14</v>
      </c>
      <c r="F529" s="40" t="s">
        <v>740</v>
      </c>
      <c r="G529" s="698" t="s">
        <v>425</v>
      </c>
      <c r="H529" s="40" t="s">
        <v>227</v>
      </c>
      <c r="I529" s="629" t="s">
        <v>214</v>
      </c>
      <c r="J529" s="698" t="s">
        <v>676</v>
      </c>
      <c r="K529" s="303">
        <v>0</v>
      </c>
      <c r="L529" s="304">
        <v>0</v>
      </c>
      <c r="M529" s="305">
        <v>0</v>
      </c>
      <c r="N529" s="305">
        <v>0</v>
      </c>
      <c r="O529" s="303">
        <v>0</v>
      </c>
      <c r="P529" s="305">
        <v>0</v>
      </c>
      <c r="Q529" s="303">
        <v>0</v>
      </c>
      <c r="R529" s="16">
        <f>SUMIFS('Member Months'!$L:$L,'Member Months'!$A:$A,$A529,'Member Months'!$C:$C,$C529, 'Member Months'!$D:$D,$D529)</f>
        <v>0</v>
      </c>
      <c r="S529" s="237"/>
      <c r="U529" s="237"/>
      <c r="V529" s="237"/>
    </row>
    <row r="530" spans="1:22" s="302" customFormat="1">
      <c r="A530" s="38">
        <v>14</v>
      </c>
      <c r="B530" s="39">
        <f t="shared" si="31"/>
        <v>0</v>
      </c>
      <c r="C530" s="39" t="s">
        <v>912</v>
      </c>
      <c r="D530" s="40">
        <v>2</v>
      </c>
      <c r="E530" s="662">
        <v>14</v>
      </c>
      <c r="F530" s="40" t="s">
        <v>740</v>
      </c>
      <c r="G530" s="698" t="s">
        <v>425</v>
      </c>
      <c r="H530" s="40" t="s">
        <v>227</v>
      </c>
      <c r="I530" s="629" t="s">
        <v>215</v>
      </c>
      <c r="J530" s="698" t="s">
        <v>216</v>
      </c>
      <c r="K530" s="303">
        <v>0</v>
      </c>
      <c r="L530" s="304">
        <v>0</v>
      </c>
      <c r="M530" s="305">
        <v>0</v>
      </c>
      <c r="N530" s="305">
        <v>0</v>
      </c>
      <c r="O530" s="303">
        <v>0</v>
      </c>
      <c r="P530" s="305">
        <v>0</v>
      </c>
      <c r="Q530" s="303">
        <v>0</v>
      </c>
      <c r="R530" s="16">
        <f>SUMIFS('Member Months'!$L:$L,'Member Months'!$A:$A,$A530,'Member Months'!$C:$C,$C530, 'Member Months'!$D:$D,$D530)</f>
        <v>0</v>
      </c>
      <c r="S530" s="237"/>
      <c r="U530" s="237"/>
      <c r="V530" s="237"/>
    </row>
    <row r="531" spans="1:22" s="302" customFormat="1">
      <c r="A531" s="38">
        <v>14</v>
      </c>
      <c r="B531" s="39">
        <f t="shared" si="31"/>
        <v>0</v>
      </c>
      <c r="C531" s="39" t="s">
        <v>912</v>
      </c>
      <c r="D531" s="40">
        <v>2</v>
      </c>
      <c r="E531" s="662">
        <v>14</v>
      </c>
      <c r="F531" s="40" t="s">
        <v>740</v>
      </c>
      <c r="G531" s="698" t="s">
        <v>425</v>
      </c>
      <c r="H531" s="40" t="s">
        <v>227</v>
      </c>
      <c r="I531" s="629" t="s">
        <v>217</v>
      </c>
      <c r="J531" s="698" t="s">
        <v>262</v>
      </c>
      <c r="K531" s="303">
        <v>0</v>
      </c>
      <c r="L531" s="304">
        <v>0</v>
      </c>
      <c r="M531" s="305">
        <v>0</v>
      </c>
      <c r="N531" s="305">
        <v>0</v>
      </c>
      <c r="O531" s="303">
        <v>0</v>
      </c>
      <c r="P531" s="305">
        <v>0</v>
      </c>
      <c r="Q531" s="303">
        <v>0</v>
      </c>
      <c r="R531" s="16">
        <f>SUMIFS('Member Months'!$L:$L,'Member Months'!$A:$A,$A531,'Member Months'!$C:$C,$C531, 'Member Months'!$D:$D,$D531)</f>
        <v>0</v>
      </c>
      <c r="S531" s="237"/>
      <c r="U531" s="237"/>
      <c r="V531" s="237"/>
    </row>
    <row r="532" spans="1:22" s="302" customFormat="1">
      <c r="A532" s="38">
        <v>14</v>
      </c>
      <c r="B532" s="39">
        <f t="shared" si="31"/>
        <v>0</v>
      </c>
      <c r="C532" s="39" t="s">
        <v>912</v>
      </c>
      <c r="D532" s="40">
        <v>2</v>
      </c>
      <c r="E532" s="662">
        <v>14</v>
      </c>
      <c r="F532" s="40" t="s">
        <v>740</v>
      </c>
      <c r="G532" s="698" t="s">
        <v>425</v>
      </c>
      <c r="H532" s="40" t="s">
        <v>227</v>
      </c>
      <c r="I532" s="629" t="s">
        <v>218</v>
      </c>
      <c r="J532" s="698" t="s">
        <v>677</v>
      </c>
      <c r="K532" s="303">
        <v>0</v>
      </c>
      <c r="L532" s="304">
        <v>0</v>
      </c>
      <c r="M532" s="305">
        <v>0</v>
      </c>
      <c r="N532" s="305">
        <v>0</v>
      </c>
      <c r="O532" s="303">
        <v>0</v>
      </c>
      <c r="P532" s="305">
        <v>0</v>
      </c>
      <c r="Q532" s="303">
        <v>0</v>
      </c>
      <c r="R532" s="16">
        <f>SUMIFS('Member Months'!$L:$L,'Member Months'!$A:$A,$A532,'Member Months'!$C:$C,$C532, 'Member Months'!$D:$D,$D532)</f>
        <v>0</v>
      </c>
      <c r="S532" s="237"/>
      <c r="U532" s="237"/>
      <c r="V532" s="237"/>
    </row>
    <row r="533" spans="1:22" s="302" customFormat="1">
      <c r="A533" s="38">
        <v>14</v>
      </c>
      <c r="B533" s="39">
        <f t="shared" si="31"/>
        <v>0</v>
      </c>
      <c r="C533" s="39" t="s">
        <v>912</v>
      </c>
      <c r="D533" s="40">
        <v>2</v>
      </c>
      <c r="E533" s="662">
        <v>14</v>
      </c>
      <c r="F533" s="40" t="s">
        <v>740</v>
      </c>
      <c r="G533" s="698" t="s">
        <v>425</v>
      </c>
      <c r="H533" s="40" t="s">
        <v>227</v>
      </c>
      <c r="I533" s="629" t="s">
        <v>219</v>
      </c>
      <c r="J533" s="698" t="s">
        <v>263</v>
      </c>
      <c r="K533" s="303">
        <v>0</v>
      </c>
      <c r="L533" s="304">
        <v>0</v>
      </c>
      <c r="M533" s="305">
        <v>0</v>
      </c>
      <c r="N533" s="305">
        <v>0</v>
      </c>
      <c r="O533" s="303">
        <v>0</v>
      </c>
      <c r="P533" s="305">
        <v>0</v>
      </c>
      <c r="Q533" s="303">
        <v>0</v>
      </c>
      <c r="R533" s="16">
        <f>SUMIFS('Member Months'!$L:$L,'Member Months'!$A:$A,$A533,'Member Months'!$C:$C,$C533, 'Member Months'!$D:$D,$D533)</f>
        <v>0</v>
      </c>
      <c r="S533" s="237"/>
      <c r="U533" s="237"/>
      <c r="V533" s="237"/>
    </row>
    <row r="534" spans="1:22" s="302" customFormat="1">
      <c r="A534" s="38">
        <v>14</v>
      </c>
      <c r="B534" s="39">
        <f t="shared" si="31"/>
        <v>0</v>
      </c>
      <c r="C534" s="39" t="s">
        <v>912</v>
      </c>
      <c r="D534" s="40">
        <v>2</v>
      </c>
      <c r="E534" s="662">
        <v>14</v>
      </c>
      <c r="F534" s="40" t="s">
        <v>740</v>
      </c>
      <c r="G534" s="698" t="s">
        <v>425</v>
      </c>
      <c r="H534" s="40" t="s">
        <v>227</v>
      </c>
      <c r="I534" s="629" t="s">
        <v>220</v>
      </c>
      <c r="J534" s="698" t="s">
        <v>675</v>
      </c>
      <c r="K534" s="303">
        <v>0</v>
      </c>
      <c r="L534" s="304">
        <v>0</v>
      </c>
      <c r="M534" s="305">
        <v>0</v>
      </c>
      <c r="N534" s="305">
        <v>0</v>
      </c>
      <c r="O534" s="303">
        <v>0</v>
      </c>
      <c r="P534" s="305">
        <v>0</v>
      </c>
      <c r="Q534" s="303">
        <v>0</v>
      </c>
      <c r="R534" s="16">
        <f>SUMIFS('Member Months'!$L:$L,'Member Months'!$A:$A,$A534,'Member Months'!$C:$C,$C534, 'Member Months'!$D:$D,$D534)</f>
        <v>0</v>
      </c>
      <c r="S534" s="237"/>
      <c r="U534" s="237"/>
      <c r="V534" s="237"/>
    </row>
    <row r="535" spans="1:22" s="302" customFormat="1">
      <c r="A535" s="38">
        <v>14</v>
      </c>
      <c r="B535" s="39">
        <f t="shared" si="31"/>
        <v>0</v>
      </c>
      <c r="C535" s="39" t="s">
        <v>912</v>
      </c>
      <c r="D535" s="40">
        <v>2</v>
      </c>
      <c r="E535" s="662">
        <v>14</v>
      </c>
      <c r="F535" s="40" t="s">
        <v>740</v>
      </c>
      <c r="G535" s="698" t="s">
        <v>425</v>
      </c>
      <c r="H535" s="40" t="s">
        <v>227</v>
      </c>
      <c r="I535" s="629" t="s">
        <v>221</v>
      </c>
      <c r="J535" s="698" t="s">
        <v>264</v>
      </c>
      <c r="K535" s="303">
        <v>0</v>
      </c>
      <c r="L535" s="304">
        <v>0</v>
      </c>
      <c r="M535" s="305">
        <v>0</v>
      </c>
      <c r="N535" s="305">
        <v>0</v>
      </c>
      <c r="O535" s="303">
        <v>0</v>
      </c>
      <c r="P535" s="305">
        <v>0</v>
      </c>
      <c r="Q535" s="303">
        <v>0</v>
      </c>
      <c r="R535" s="16">
        <f>SUMIFS('Member Months'!$L:$L,'Member Months'!$A:$A,$A535,'Member Months'!$C:$C,$C535, 'Member Months'!$D:$D,$D535)</f>
        <v>0</v>
      </c>
      <c r="S535" s="237"/>
      <c r="U535" s="237"/>
      <c r="V535" s="237"/>
    </row>
    <row r="536" spans="1:22" s="302" customFormat="1">
      <c r="A536" s="38">
        <v>14</v>
      </c>
      <c r="B536" s="39">
        <f t="shared" si="31"/>
        <v>0</v>
      </c>
      <c r="C536" s="39" t="s">
        <v>912</v>
      </c>
      <c r="D536" s="40">
        <v>2</v>
      </c>
      <c r="E536" s="662">
        <v>14</v>
      </c>
      <c r="F536" s="40" t="s">
        <v>740</v>
      </c>
      <c r="G536" s="698" t="s">
        <v>425</v>
      </c>
      <c r="H536" s="40" t="s">
        <v>227</v>
      </c>
      <c r="I536" s="630" t="s">
        <v>222</v>
      </c>
      <c r="J536" s="698" t="s">
        <v>206</v>
      </c>
      <c r="K536" s="303">
        <v>0</v>
      </c>
      <c r="L536" s="304">
        <v>0</v>
      </c>
      <c r="M536" s="305">
        <v>0</v>
      </c>
      <c r="N536" s="305">
        <v>0</v>
      </c>
      <c r="O536" s="303">
        <v>0</v>
      </c>
      <c r="P536" s="305">
        <v>0</v>
      </c>
      <c r="Q536" s="303">
        <v>0</v>
      </c>
      <c r="R536" s="16">
        <f>SUMIFS('Member Months'!$L:$L,'Member Months'!$A:$A,$A536,'Member Months'!$C:$C,$C536, 'Member Months'!$D:$D,$D536)</f>
        <v>0</v>
      </c>
      <c r="S536" s="237"/>
      <c r="U536" s="237"/>
      <c r="V536" s="237"/>
    </row>
    <row r="537" spans="1:22" s="302" customFormat="1">
      <c r="A537" s="38">
        <v>14</v>
      </c>
      <c r="B537" s="39">
        <f t="shared" si="31"/>
        <v>0</v>
      </c>
      <c r="C537" s="39" t="s">
        <v>912</v>
      </c>
      <c r="D537" s="40">
        <v>2</v>
      </c>
      <c r="E537" s="662">
        <v>14</v>
      </c>
      <c r="F537" s="40" t="s">
        <v>740</v>
      </c>
      <c r="G537" s="698" t="s">
        <v>425</v>
      </c>
      <c r="H537" s="40" t="s">
        <v>227</v>
      </c>
      <c r="I537" s="630" t="s">
        <v>223</v>
      </c>
      <c r="J537" s="698" t="s">
        <v>181</v>
      </c>
      <c r="K537" s="303">
        <v>0</v>
      </c>
      <c r="L537" s="304">
        <v>0</v>
      </c>
      <c r="M537" s="305">
        <v>0</v>
      </c>
      <c r="N537" s="305">
        <v>0</v>
      </c>
      <c r="O537" s="303">
        <v>0</v>
      </c>
      <c r="P537" s="305">
        <v>0</v>
      </c>
      <c r="Q537" s="303">
        <v>0</v>
      </c>
      <c r="R537" s="16">
        <f>SUMIFS('Member Months'!$L:$L,'Member Months'!$A:$A,$A537,'Member Months'!$C:$C,$C537, 'Member Months'!$D:$D,$D537)</f>
        <v>0</v>
      </c>
      <c r="S537" s="237"/>
      <c r="U537" s="237"/>
      <c r="V537" s="237"/>
    </row>
    <row r="538" spans="1:22" s="302" customFormat="1">
      <c r="A538" s="38">
        <v>14</v>
      </c>
      <c r="B538" s="39">
        <f t="shared" si="31"/>
        <v>0</v>
      </c>
      <c r="C538" s="39" t="s">
        <v>912</v>
      </c>
      <c r="D538" s="40">
        <v>2</v>
      </c>
      <c r="E538" s="662">
        <v>14</v>
      </c>
      <c r="F538" s="40" t="s">
        <v>740</v>
      </c>
      <c r="G538" s="698" t="s">
        <v>425</v>
      </c>
      <c r="H538" s="40" t="s">
        <v>227</v>
      </c>
      <c r="I538" s="630" t="s">
        <v>150</v>
      </c>
      <c r="J538" s="698" t="s">
        <v>204</v>
      </c>
      <c r="K538" s="303">
        <v>0</v>
      </c>
      <c r="L538" s="304">
        <v>0</v>
      </c>
      <c r="M538" s="305">
        <v>0</v>
      </c>
      <c r="N538" s="305">
        <v>0</v>
      </c>
      <c r="O538" s="303">
        <v>0</v>
      </c>
      <c r="P538" s="305">
        <v>0</v>
      </c>
      <c r="Q538" s="303">
        <v>0</v>
      </c>
      <c r="R538" s="16">
        <f>SUMIFS('Member Months'!$L:$L,'Member Months'!$A:$A,$A538,'Member Months'!$C:$C,$C538, 'Member Months'!$D:$D,$D538)</f>
        <v>0</v>
      </c>
      <c r="S538" s="237"/>
      <c r="U538" s="237"/>
      <c r="V538" s="237"/>
    </row>
    <row r="539" spans="1:22" s="302" customFormat="1">
      <c r="A539" s="38">
        <v>14</v>
      </c>
      <c r="B539" s="39">
        <f t="shared" si="31"/>
        <v>0</v>
      </c>
      <c r="C539" s="39" t="s">
        <v>912</v>
      </c>
      <c r="D539" s="40">
        <v>2</v>
      </c>
      <c r="E539" s="662">
        <v>14</v>
      </c>
      <c r="F539" s="40" t="s">
        <v>740</v>
      </c>
      <c r="G539" s="698" t="s">
        <v>425</v>
      </c>
      <c r="H539" s="40" t="s">
        <v>227</v>
      </c>
      <c r="I539" s="630" t="s">
        <v>151</v>
      </c>
      <c r="J539" s="698" t="s">
        <v>205</v>
      </c>
      <c r="K539" s="303">
        <v>0</v>
      </c>
      <c r="L539" s="304">
        <v>0</v>
      </c>
      <c r="M539" s="305">
        <v>0</v>
      </c>
      <c r="N539" s="305">
        <v>0</v>
      </c>
      <c r="O539" s="303">
        <v>0</v>
      </c>
      <c r="P539" s="305">
        <v>0</v>
      </c>
      <c r="Q539" s="303">
        <v>0</v>
      </c>
      <c r="R539" s="16">
        <f>SUMIFS('Member Months'!$L:$L,'Member Months'!$A:$A,$A539,'Member Months'!$C:$C,$C539, 'Member Months'!$D:$D,$D539)</f>
        <v>0</v>
      </c>
      <c r="S539" s="237"/>
      <c r="U539" s="237"/>
      <c r="V539" s="237"/>
    </row>
    <row r="540" spans="1:22" s="302" customFormat="1">
      <c r="A540" s="38">
        <v>14</v>
      </c>
      <c r="B540" s="39">
        <f t="shared" si="31"/>
        <v>0</v>
      </c>
      <c r="C540" s="39" t="s">
        <v>912</v>
      </c>
      <c r="D540" s="40">
        <v>2</v>
      </c>
      <c r="E540" s="662">
        <v>14</v>
      </c>
      <c r="F540" s="40" t="s">
        <v>740</v>
      </c>
      <c r="G540" s="698" t="s">
        <v>425</v>
      </c>
      <c r="H540" s="40" t="s">
        <v>227</v>
      </c>
      <c r="I540" s="630" t="s">
        <v>152</v>
      </c>
      <c r="J540" s="698" t="s">
        <v>182</v>
      </c>
      <c r="K540" s="303">
        <v>0</v>
      </c>
      <c r="L540" s="304">
        <v>0</v>
      </c>
      <c r="M540" s="305">
        <v>0</v>
      </c>
      <c r="N540" s="305">
        <v>0</v>
      </c>
      <c r="O540" s="303">
        <v>0</v>
      </c>
      <c r="P540" s="305">
        <v>0</v>
      </c>
      <c r="Q540" s="303">
        <v>0</v>
      </c>
      <c r="R540" s="16">
        <f>SUMIFS('Member Months'!$L:$L,'Member Months'!$A:$A,$A540,'Member Months'!$C:$C,$C540, 'Member Months'!$D:$D,$D540)</f>
        <v>0</v>
      </c>
      <c r="S540" s="237"/>
      <c r="U540" s="237"/>
      <c r="V540" s="237"/>
    </row>
    <row r="541" spans="1:22" s="302" customFormat="1">
      <c r="A541" s="38">
        <v>14</v>
      </c>
      <c r="B541" s="39">
        <f t="shared" si="31"/>
        <v>0</v>
      </c>
      <c r="C541" s="39" t="s">
        <v>912</v>
      </c>
      <c r="D541" s="40">
        <v>2</v>
      </c>
      <c r="E541" s="662">
        <v>14</v>
      </c>
      <c r="F541" s="40" t="s">
        <v>740</v>
      </c>
      <c r="G541" s="698" t="s">
        <v>425</v>
      </c>
      <c r="H541" s="40" t="s">
        <v>227</v>
      </c>
      <c r="I541" s="630" t="s">
        <v>70</v>
      </c>
      <c r="J541" s="698" t="s">
        <v>265</v>
      </c>
      <c r="K541" s="303">
        <v>0</v>
      </c>
      <c r="L541" s="304">
        <v>0</v>
      </c>
      <c r="M541" s="305">
        <v>0</v>
      </c>
      <c r="N541" s="305">
        <v>0</v>
      </c>
      <c r="O541" s="303">
        <v>0</v>
      </c>
      <c r="P541" s="305">
        <v>0</v>
      </c>
      <c r="Q541" s="303">
        <v>0</v>
      </c>
      <c r="R541" s="16">
        <f>SUMIFS('Member Months'!$L:$L,'Member Months'!$A:$A,$A541,'Member Months'!$C:$C,$C541, 'Member Months'!$D:$D,$D541)</f>
        <v>0</v>
      </c>
      <c r="S541" s="237"/>
      <c r="U541" s="237"/>
      <c r="V541" s="237"/>
    </row>
    <row r="542" spans="1:22" s="302" customFormat="1">
      <c r="A542" s="38">
        <v>14</v>
      </c>
      <c r="B542" s="39">
        <f t="shared" si="31"/>
        <v>0</v>
      </c>
      <c r="C542" s="39" t="s">
        <v>912</v>
      </c>
      <c r="D542" s="40">
        <v>2</v>
      </c>
      <c r="E542" s="662">
        <v>14</v>
      </c>
      <c r="F542" s="40" t="s">
        <v>740</v>
      </c>
      <c r="G542" s="698" t="s">
        <v>425</v>
      </c>
      <c r="H542" s="40" t="s">
        <v>227</v>
      </c>
      <c r="I542" s="630" t="s">
        <v>71</v>
      </c>
      <c r="J542" s="698" t="s">
        <v>266</v>
      </c>
      <c r="K542" s="303">
        <v>0</v>
      </c>
      <c r="L542" s="304">
        <v>0</v>
      </c>
      <c r="M542" s="305">
        <v>0</v>
      </c>
      <c r="N542" s="305">
        <v>0</v>
      </c>
      <c r="O542" s="303">
        <v>0</v>
      </c>
      <c r="P542" s="305">
        <v>0</v>
      </c>
      <c r="Q542" s="303">
        <v>0</v>
      </c>
      <c r="R542" s="16">
        <f>SUMIFS('Member Months'!$L:$L,'Member Months'!$A:$A,$A542,'Member Months'!$C:$C,$C542, 'Member Months'!$D:$D,$D542)</f>
        <v>0</v>
      </c>
      <c r="S542" s="237"/>
      <c r="U542" s="237"/>
      <c r="V542" s="237"/>
    </row>
    <row r="543" spans="1:22" s="302" customFormat="1">
      <c r="A543" s="38">
        <v>14</v>
      </c>
      <c r="B543" s="39">
        <f t="shared" si="31"/>
        <v>0</v>
      </c>
      <c r="C543" s="39" t="s">
        <v>912</v>
      </c>
      <c r="D543" s="40">
        <v>2</v>
      </c>
      <c r="E543" s="662">
        <v>14</v>
      </c>
      <c r="F543" s="40" t="s">
        <v>740</v>
      </c>
      <c r="G543" s="698" t="s">
        <v>425</v>
      </c>
      <c r="H543" s="40" t="s">
        <v>227</v>
      </c>
      <c r="I543" s="630" t="s">
        <v>72</v>
      </c>
      <c r="J543" s="698" t="s">
        <v>527</v>
      </c>
      <c r="K543" s="303">
        <v>0</v>
      </c>
      <c r="L543" s="304">
        <v>0</v>
      </c>
      <c r="M543" s="305">
        <v>0</v>
      </c>
      <c r="N543" s="305">
        <v>0</v>
      </c>
      <c r="O543" s="303">
        <v>0</v>
      </c>
      <c r="P543" s="305">
        <v>0</v>
      </c>
      <c r="Q543" s="303">
        <v>0</v>
      </c>
      <c r="R543" s="16">
        <f>SUMIFS('Member Months'!$L:$L,'Member Months'!$A:$A,$A543,'Member Months'!$C:$C,$C543, 'Member Months'!$D:$D,$D543)</f>
        <v>0</v>
      </c>
      <c r="S543" s="237"/>
      <c r="U543" s="237"/>
      <c r="V543" s="237"/>
    </row>
    <row r="544" spans="1:22" s="302" customFormat="1">
      <c r="A544" s="38">
        <v>14</v>
      </c>
      <c r="B544" s="39">
        <f t="shared" si="31"/>
        <v>0</v>
      </c>
      <c r="C544" s="39" t="s">
        <v>912</v>
      </c>
      <c r="D544" s="40">
        <v>2</v>
      </c>
      <c r="E544" s="662">
        <v>14</v>
      </c>
      <c r="F544" s="40" t="s">
        <v>740</v>
      </c>
      <c r="G544" s="698" t="s">
        <v>425</v>
      </c>
      <c r="H544" s="40" t="s">
        <v>227</v>
      </c>
      <c r="I544" s="630" t="s">
        <v>73</v>
      </c>
      <c r="J544" s="698" t="s">
        <v>528</v>
      </c>
      <c r="K544" s="303">
        <v>0</v>
      </c>
      <c r="L544" s="304">
        <v>0</v>
      </c>
      <c r="M544" s="305">
        <v>0</v>
      </c>
      <c r="N544" s="305">
        <v>0</v>
      </c>
      <c r="O544" s="303">
        <v>0</v>
      </c>
      <c r="P544" s="305">
        <v>0</v>
      </c>
      <c r="Q544" s="303">
        <v>0</v>
      </c>
      <c r="R544" s="16">
        <f>SUMIFS('Member Months'!$L:$L,'Member Months'!$A:$A,$A544,'Member Months'!$C:$C,$C544, 'Member Months'!$D:$D,$D544)</f>
        <v>0</v>
      </c>
      <c r="S544" s="237"/>
      <c r="U544" s="237"/>
      <c r="V544" s="237"/>
    </row>
    <row r="545" spans="1:22" s="302" customFormat="1">
      <c r="A545" s="38">
        <v>14</v>
      </c>
      <c r="B545" s="39">
        <f t="shared" si="31"/>
        <v>0</v>
      </c>
      <c r="C545" s="39" t="s">
        <v>912</v>
      </c>
      <c r="D545" s="40">
        <v>2</v>
      </c>
      <c r="E545" s="662">
        <v>14</v>
      </c>
      <c r="F545" s="40" t="s">
        <v>740</v>
      </c>
      <c r="G545" s="698" t="s">
        <v>425</v>
      </c>
      <c r="H545" s="40" t="s">
        <v>227</v>
      </c>
      <c r="I545" s="630" t="s">
        <v>409</v>
      </c>
      <c r="J545" s="698" t="s">
        <v>803</v>
      </c>
      <c r="K545" s="303">
        <v>0</v>
      </c>
      <c r="L545" s="304">
        <v>0</v>
      </c>
      <c r="M545" s="305">
        <v>0</v>
      </c>
      <c r="N545" s="305">
        <v>0</v>
      </c>
      <c r="O545" s="303">
        <v>0</v>
      </c>
      <c r="P545" s="305">
        <v>0</v>
      </c>
      <c r="Q545" s="303">
        <v>0</v>
      </c>
      <c r="R545" s="16">
        <f>SUMIFS('Member Months'!$L:$L,'Member Months'!$A:$A,$A545,'Member Months'!$C:$C,$C545, 'Member Months'!$D:$D,$D545)</f>
        <v>0</v>
      </c>
      <c r="S545" s="237"/>
      <c r="U545" s="237"/>
      <c r="V545" s="237"/>
    </row>
    <row r="546" spans="1:22" s="302" customFormat="1">
      <c r="A546" s="38">
        <v>22</v>
      </c>
      <c r="B546" s="39">
        <f t="shared" si="31"/>
        <v>0</v>
      </c>
      <c r="C546" s="39" t="s">
        <v>912</v>
      </c>
      <c r="D546" s="40">
        <v>2</v>
      </c>
      <c r="E546" s="662">
        <v>22</v>
      </c>
      <c r="F546" s="662">
        <v>6</v>
      </c>
      <c r="G546" s="991" t="s">
        <v>933</v>
      </c>
      <c r="H546" s="40" t="s">
        <v>227</v>
      </c>
      <c r="I546" s="629" t="s">
        <v>211</v>
      </c>
      <c r="J546" s="991" t="s">
        <v>261</v>
      </c>
      <c r="K546" s="303">
        <v>0</v>
      </c>
      <c r="L546" s="304">
        <v>0</v>
      </c>
      <c r="M546" s="305">
        <v>0</v>
      </c>
      <c r="N546" s="305">
        <v>0</v>
      </c>
      <c r="O546" s="303">
        <v>0</v>
      </c>
      <c r="P546" s="305">
        <v>0</v>
      </c>
      <c r="Q546" s="303">
        <v>0</v>
      </c>
      <c r="R546" s="16">
        <f>SUMIFS('Member Months'!$L:$L,'Member Months'!$A:$A,$A546,'Member Months'!$C:$C,$C546, 'Member Months'!$D:$D,$D546)</f>
        <v>0</v>
      </c>
      <c r="S546" s="237"/>
      <c r="U546" s="237"/>
      <c r="V546" s="237"/>
    </row>
    <row r="547" spans="1:22" s="302" customFormat="1">
      <c r="A547" s="38">
        <v>22</v>
      </c>
      <c r="B547" s="39">
        <f t="shared" si="31"/>
        <v>0</v>
      </c>
      <c r="C547" s="39" t="s">
        <v>912</v>
      </c>
      <c r="D547" s="40">
        <v>2</v>
      </c>
      <c r="E547" s="662">
        <v>22</v>
      </c>
      <c r="F547" s="662">
        <v>6</v>
      </c>
      <c r="G547" s="991" t="s">
        <v>933</v>
      </c>
      <c r="H547" s="40" t="s">
        <v>227</v>
      </c>
      <c r="I547" s="629" t="s">
        <v>214</v>
      </c>
      <c r="J547" s="991" t="s">
        <v>676</v>
      </c>
      <c r="K547" s="303">
        <v>0</v>
      </c>
      <c r="L547" s="304">
        <v>0</v>
      </c>
      <c r="M547" s="305">
        <v>0</v>
      </c>
      <c r="N547" s="305">
        <v>0</v>
      </c>
      <c r="O547" s="303">
        <v>0</v>
      </c>
      <c r="P547" s="305">
        <v>0</v>
      </c>
      <c r="Q547" s="303">
        <v>0</v>
      </c>
      <c r="R547" s="16">
        <f>SUMIFS('Member Months'!$L:$L,'Member Months'!$A:$A,$A547,'Member Months'!$C:$C,$C547, 'Member Months'!$D:$D,$D547)</f>
        <v>0</v>
      </c>
      <c r="S547" s="237"/>
      <c r="U547" s="237"/>
      <c r="V547" s="237"/>
    </row>
    <row r="548" spans="1:22" s="302" customFormat="1">
      <c r="A548" s="38">
        <v>22</v>
      </c>
      <c r="B548" s="39">
        <f t="shared" si="31"/>
        <v>0</v>
      </c>
      <c r="C548" s="39" t="s">
        <v>912</v>
      </c>
      <c r="D548" s="40">
        <v>2</v>
      </c>
      <c r="E548" s="662">
        <v>22</v>
      </c>
      <c r="F548" s="662">
        <v>6</v>
      </c>
      <c r="G548" s="991" t="s">
        <v>933</v>
      </c>
      <c r="H548" s="40" t="s">
        <v>227</v>
      </c>
      <c r="I548" s="629" t="s">
        <v>215</v>
      </c>
      <c r="J548" s="991" t="s">
        <v>216</v>
      </c>
      <c r="K548" s="303">
        <v>0</v>
      </c>
      <c r="L548" s="304">
        <v>0</v>
      </c>
      <c r="M548" s="305">
        <v>0</v>
      </c>
      <c r="N548" s="305">
        <v>0</v>
      </c>
      <c r="O548" s="303">
        <v>0</v>
      </c>
      <c r="P548" s="305">
        <v>0</v>
      </c>
      <c r="Q548" s="303">
        <v>0</v>
      </c>
      <c r="R548" s="16">
        <f>SUMIFS('Member Months'!$L:$L,'Member Months'!$A:$A,$A548,'Member Months'!$C:$C,$C548, 'Member Months'!$D:$D,$D548)</f>
        <v>0</v>
      </c>
      <c r="S548" s="237"/>
      <c r="U548" s="237"/>
      <c r="V548" s="237"/>
    </row>
    <row r="549" spans="1:22" s="302" customFormat="1">
      <c r="A549" s="38">
        <v>22</v>
      </c>
      <c r="B549" s="39">
        <f t="shared" si="31"/>
        <v>0</v>
      </c>
      <c r="C549" s="39" t="s">
        <v>912</v>
      </c>
      <c r="D549" s="40">
        <v>2</v>
      </c>
      <c r="E549" s="662">
        <v>22</v>
      </c>
      <c r="F549" s="662">
        <v>6</v>
      </c>
      <c r="G549" s="991" t="s">
        <v>933</v>
      </c>
      <c r="H549" s="40" t="s">
        <v>227</v>
      </c>
      <c r="I549" s="629" t="s">
        <v>217</v>
      </c>
      <c r="J549" s="991" t="s">
        <v>262</v>
      </c>
      <c r="K549" s="303">
        <v>0</v>
      </c>
      <c r="L549" s="304">
        <v>0</v>
      </c>
      <c r="M549" s="305">
        <v>0</v>
      </c>
      <c r="N549" s="305">
        <v>0</v>
      </c>
      <c r="O549" s="303">
        <v>0</v>
      </c>
      <c r="P549" s="305">
        <v>0</v>
      </c>
      <c r="Q549" s="303">
        <v>0</v>
      </c>
      <c r="R549" s="16">
        <f>SUMIFS('Member Months'!$L:$L,'Member Months'!$A:$A,$A549,'Member Months'!$C:$C,$C549, 'Member Months'!$D:$D,$D549)</f>
        <v>0</v>
      </c>
      <c r="S549" s="237"/>
      <c r="U549" s="237"/>
      <c r="V549" s="237"/>
    </row>
    <row r="550" spans="1:22" s="302" customFormat="1">
      <c r="A550" s="38">
        <v>22</v>
      </c>
      <c r="B550" s="39">
        <f t="shared" si="31"/>
        <v>0</v>
      </c>
      <c r="C550" s="39" t="s">
        <v>912</v>
      </c>
      <c r="D550" s="40">
        <v>2</v>
      </c>
      <c r="E550" s="662">
        <v>22</v>
      </c>
      <c r="F550" s="662">
        <v>6</v>
      </c>
      <c r="G550" s="991" t="s">
        <v>933</v>
      </c>
      <c r="H550" s="40" t="s">
        <v>227</v>
      </c>
      <c r="I550" s="629" t="s">
        <v>218</v>
      </c>
      <c r="J550" s="991" t="s">
        <v>677</v>
      </c>
      <c r="K550" s="303">
        <v>0</v>
      </c>
      <c r="L550" s="304">
        <v>0</v>
      </c>
      <c r="M550" s="305">
        <v>0</v>
      </c>
      <c r="N550" s="305">
        <v>0</v>
      </c>
      <c r="O550" s="303">
        <v>0</v>
      </c>
      <c r="P550" s="305">
        <v>0</v>
      </c>
      <c r="Q550" s="303">
        <v>0</v>
      </c>
      <c r="R550" s="16">
        <f>SUMIFS('Member Months'!$L:$L,'Member Months'!$A:$A,$A550,'Member Months'!$C:$C,$C550, 'Member Months'!$D:$D,$D550)</f>
        <v>0</v>
      </c>
      <c r="S550" s="237"/>
      <c r="U550" s="237"/>
      <c r="V550" s="237"/>
    </row>
    <row r="551" spans="1:22" s="302" customFormat="1">
      <c r="A551" s="38">
        <v>22</v>
      </c>
      <c r="B551" s="39">
        <f t="shared" si="31"/>
        <v>0</v>
      </c>
      <c r="C551" s="39" t="s">
        <v>912</v>
      </c>
      <c r="D551" s="40">
        <v>2</v>
      </c>
      <c r="E551" s="662">
        <v>22</v>
      </c>
      <c r="F551" s="662">
        <v>6</v>
      </c>
      <c r="G551" s="991" t="s">
        <v>933</v>
      </c>
      <c r="H551" s="40" t="s">
        <v>227</v>
      </c>
      <c r="I551" s="629" t="s">
        <v>219</v>
      </c>
      <c r="J551" s="991" t="s">
        <v>263</v>
      </c>
      <c r="K551" s="303">
        <v>0</v>
      </c>
      <c r="L551" s="304">
        <v>0</v>
      </c>
      <c r="M551" s="305">
        <v>0</v>
      </c>
      <c r="N551" s="305">
        <v>0</v>
      </c>
      <c r="O551" s="303">
        <v>0</v>
      </c>
      <c r="P551" s="305">
        <v>0</v>
      </c>
      <c r="Q551" s="303">
        <v>0</v>
      </c>
      <c r="R551" s="16">
        <f>SUMIFS('Member Months'!$L:$L,'Member Months'!$A:$A,$A551,'Member Months'!$C:$C,$C551, 'Member Months'!$D:$D,$D551)</f>
        <v>0</v>
      </c>
      <c r="S551" s="237"/>
      <c r="U551" s="237"/>
      <c r="V551" s="237"/>
    </row>
    <row r="552" spans="1:22" s="302" customFormat="1">
      <c r="A552" s="38">
        <v>22</v>
      </c>
      <c r="B552" s="39">
        <f t="shared" si="31"/>
        <v>0</v>
      </c>
      <c r="C552" s="39" t="s">
        <v>912</v>
      </c>
      <c r="D552" s="40">
        <v>2</v>
      </c>
      <c r="E552" s="662">
        <v>22</v>
      </c>
      <c r="F552" s="662">
        <v>6</v>
      </c>
      <c r="G552" s="991" t="s">
        <v>933</v>
      </c>
      <c r="H552" s="40" t="s">
        <v>227</v>
      </c>
      <c r="I552" s="629" t="s">
        <v>220</v>
      </c>
      <c r="J552" s="991" t="s">
        <v>675</v>
      </c>
      <c r="K552" s="303">
        <v>0</v>
      </c>
      <c r="L552" s="304">
        <v>0</v>
      </c>
      <c r="M552" s="305">
        <v>0</v>
      </c>
      <c r="N552" s="305">
        <v>0</v>
      </c>
      <c r="O552" s="303">
        <v>0</v>
      </c>
      <c r="P552" s="305">
        <v>0</v>
      </c>
      <c r="Q552" s="303">
        <v>0</v>
      </c>
      <c r="R552" s="16">
        <f>SUMIFS('Member Months'!$L:$L,'Member Months'!$A:$A,$A552,'Member Months'!$C:$C,$C552, 'Member Months'!$D:$D,$D552)</f>
        <v>0</v>
      </c>
      <c r="S552" s="237"/>
      <c r="U552" s="237"/>
      <c r="V552" s="237"/>
    </row>
    <row r="553" spans="1:22" s="302" customFormat="1">
      <c r="A553" s="38">
        <v>22</v>
      </c>
      <c r="B553" s="39">
        <f t="shared" si="31"/>
        <v>0</v>
      </c>
      <c r="C553" s="39" t="s">
        <v>912</v>
      </c>
      <c r="D553" s="40">
        <v>2</v>
      </c>
      <c r="E553" s="662">
        <v>22</v>
      </c>
      <c r="F553" s="662">
        <v>6</v>
      </c>
      <c r="G553" s="991" t="s">
        <v>933</v>
      </c>
      <c r="H553" s="40" t="s">
        <v>227</v>
      </c>
      <c r="I553" s="629" t="s">
        <v>221</v>
      </c>
      <c r="J553" s="991" t="s">
        <v>264</v>
      </c>
      <c r="K553" s="303">
        <v>0</v>
      </c>
      <c r="L553" s="304">
        <v>0</v>
      </c>
      <c r="M553" s="305">
        <v>0</v>
      </c>
      <c r="N553" s="305">
        <v>0</v>
      </c>
      <c r="O553" s="303">
        <v>0</v>
      </c>
      <c r="P553" s="305">
        <v>0</v>
      </c>
      <c r="Q553" s="303">
        <v>0</v>
      </c>
      <c r="R553" s="16">
        <f>SUMIFS('Member Months'!$L:$L,'Member Months'!$A:$A,$A553,'Member Months'!$C:$C,$C553, 'Member Months'!$D:$D,$D553)</f>
        <v>0</v>
      </c>
      <c r="S553" s="237"/>
      <c r="U553" s="237"/>
      <c r="V553" s="237"/>
    </row>
    <row r="554" spans="1:22" s="302" customFormat="1">
      <c r="A554" s="38">
        <v>22</v>
      </c>
      <c r="B554" s="39">
        <f t="shared" si="31"/>
        <v>0</v>
      </c>
      <c r="C554" s="39" t="s">
        <v>912</v>
      </c>
      <c r="D554" s="40">
        <v>2</v>
      </c>
      <c r="E554" s="662">
        <v>22</v>
      </c>
      <c r="F554" s="662">
        <v>6</v>
      </c>
      <c r="G554" s="991" t="s">
        <v>933</v>
      </c>
      <c r="H554" s="40" t="s">
        <v>227</v>
      </c>
      <c r="I554" s="630" t="s">
        <v>222</v>
      </c>
      <c r="J554" s="991" t="s">
        <v>206</v>
      </c>
      <c r="K554" s="303">
        <v>0</v>
      </c>
      <c r="L554" s="304">
        <v>0</v>
      </c>
      <c r="M554" s="305">
        <v>0</v>
      </c>
      <c r="N554" s="305">
        <v>0</v>
      </c>
      <c r="O554" s="303">
        <v>0</v>
      </c>
      <c r="P554" s="305">
        <v>0</v>
      </c>
      <c r="Q554" s="303">
        <v>0</v>
      </c>
      <c r="R554" s="16">
        <f>SUMIFS('Member Months'!$L:$L,'Member Months'!$A:$A,$A554,'Member Months'!$C:$C,$C554, 'Member Months'!$D:$D,$D554)</f>
        <v>0</v>
      </c>
      <c r="S554" s="237"/>
      <c r="U554" s="237"/>
      <c r="V554" s="237"/>
    </row>
    <row r="555" spans="1:22" s="302" customFormat="1">
      <c r="A555" s="38">
        <v>22</v>
      </c>
      <c r="B555" s="39">
        <f t="shared" si="31"/>
        <v>0</v>
      </c>
      <c r="C555" s="39" t="s">
        <v>912</v>
      </c>
      <c r="D555" s="40">
        <v>2</v>
      </c>
      <c r="E555" s="662">
        <v>22</v>
      </c>
      <c r="F555" s="662">
        <v>6</v>
      </c>
      <c r="G555" s="991" t="s">
        <v>933</v>
      </c>
      <c r="H555" s="40" t="s">
        <v>227</v>
      </c>
      <c r="I555" s="630" t="s">
        <v>223</v>
      </c>
      <c r="J555" s="991" t="s">
        <v>181</v>
      </c>
      <c r="K555" s="303">
        <v>0</v>
      </c>
      <c r="L555" s="304">
        <v>0</v>
      </c>
      <c r="M555" s="305">
        <v>0</v>
      </c>
      <c r="N555" s="305">
        <v>0</v>
      </c>
      <c r="O555" s="303">
        <v>0</v>
      </c>
      <c r="P555" s="305">
        <v>0</v>
      </c>
      <c r="Q555" s="303">
        <v>0</v>
      </c>
      <c r="R555" s="16">
        <f>SUMIFS('Member Months'!$L:$L,'Member Months'!$A:$A,$A555,'Member Months'!$C:$C,$C555, 'Member Months'!$D:$D,$D555)</f>
        <v>0</v>
      </c>
      <c r="S555" s="237"/>
      <c r="U555" s="237"/>
      <c r="V555" s="237"/>
    </row>
    <row r="556" spans="1:22" s="302" customFormat="1">
      <c r="A556" s="38">
        <v>22</v>
      </c>
      <c r="B556" s="39">
        <f t="shared" si="31"/>
        <v>0</v>
      </c>
      <c r="C556" s="39" t="s">
        <v>912</v>
      </c>
      <c r="D556" s="40">
        <v>2</v>
      </c>
      <c r="E556" s="662">
        <v>22</v>
      </c>
      <c r="F556" s="662">
        <v>6</v>
      </c>
      <c r="G556" s="991" t="s">
        <v>933</v>
      </c>
      <c r="H556" s="40" t="s">
        <v>227</v>
      </c>
      <c r="I556" s="630" t="s">
        <v>150</v>
      </c>
      <c r="J556" s="991" t="s">
        <v>204</v>
      </c>
      <c r="K556" s="303">
        <v>0</v>
      </c>
      <c r="L556" s="304">
        <v>0</v>
      </c>
      <c r="M556" s="305">
        <v>0</v>
      </c>
      <c r="N556" s="305">
        <v>0</v>
      </c>
      <c r="O556" s="303">
        <v>0</v>
      </c>
      <c r="P556" s="305">
        <v>0</v>
      </c>
      <c r="Q556" s="303">
        <v>0</v>
      </c>
      <c r="R556" s="16">
        <f>SUMIFS('Member Months'!$L:$L,'Member Months'!$A:$A,$A556,'Member Months'!$C:$C,$C556, 'Member Months'!$D:$D,$D556)</f>
        <v>0</v>
      </c>
      <c r="S556" s="237"/>
      <c r="U556" s="237"/>
      <c r="V556" s="237"/>
    </row>
    <row r="557" spans="1:22" s="302" customFormat="1">
      <c r="A557" s="38">
        <v>22</v>
      </c>
      <c r="B557" s="39">
        <f t="shared" si="31"/>
        <v>0</v>
      </c>
      <c r="C557" s="39" t="s">
        <v>912</v>
      </c>
      <c r="D557" s="40">
        <v>2</v>
      </c>
      <c r="E557" s="662">
        <v>22</v>
      </c>
      <c r="F557" s="662">
        <v>6</v>
      </c>
      <c r="G557" s="991" t="s">
        <v>933</v>
      </c>
      <c r="H557" s="40" t="s">
        <v>227</v>
      </c>
      <c r="I557" s="630" t="s">
        <v>151</v>
      </c>
      <c r="J557" s="991" t="s">
        <v>205</v>
      </c>
      <c r="K557" s="303">
        <v>0</v>
      </c>
      <c r="L557" s="304">
        <v>0</v>
      </c>
      <c r="M557" s="305">
        <v>0</v>
      </c>
      <c r="N557" s="305">
        <v>0</v>
      </c>
      <c r="O557" s="303">
        <v>0</v>
      </c>
      <c r="P557" s="305">
        <v>0</v>
      </c>
      <c r="Q557" s="303">
        <v>0</v>
      </c>
      <c r="R557" s="16">
        <f>SUMIFS('Member Months'!$L:$L,'Member Months'!$A:$A,$A557,'Member Months'!$C:$C,$C557, 'Member Months'!$D:$D,$D557)</f>
        <v>0</v>
      </c>
      <c r="S557" s="237"/>
      <c r="U557" s="237"/>
      <c r="V557" s="237"/>
    </row>
    <row r="558" spans="1:22" s="302" customFormat="1">
      <c r="A558" s="38">
        <v>22</v>
      </c>
      <c r="B558" s="39">
        <f t="shared" si="31"/>
        <v>0</v>
      </c>
      <c r="C558" s="39" t="s">
        <v>912</v>
      </c>
      <c r="D558" s="40">
        <v>2</v>
      </c>
      <c r="E558" s="662">
        <v>22</v>
      </c>
      <c r="F558" s="662">
        <v>6</v>
      </c>
      <c r="G558" s="991" t="s">
        <v>933</v>
      </c>
      <c r="H558" s="40" t="s">
        <v>227</v>
      </c>
      <c r="I558" s="630" t="s">
        <v>152</v>
      </c>
      <c r="J558" s="991" t="s">
        <v>182</v>
      </c>
      <c r="K558" s="303">
        <v>0</v>
      </c>
      <c r="L558" s="304">
        <v>0</v>
      </c>
      <c r="M558" s="305">
        <v>0</v>
      </c>
      <c r="N558" s="305">
        <v>0</v>
      </c>
      <c r="O558" s="303">
        <v>0</v>
      </c>
      <c r="P558" s="305">
        <v>0</v>
      </c>
      <c r="Q558" s="303">
        <v>0</v>
      </c>
      <c r="R558" s="16">
        <f>SUMIFS('Member Months'!$L:$L,'Member Months'!$A:$A,$A558,'Member Months'!$C:$C,$C558, 'Member Months'!$D:$D,$D558)</f>
        <v>0</v>
      </c>
      <c r="S558" s="237"/>
      <c r="U558" s="237"/>
      <c r="V558" s="237"/>
    </row>
    <row r="559" spans="1:22" s="302" customFormat="1">
      <c r="A559" s="38">
        <v>22</v>
      </c>
      <c r="B559" s="39">
        <f t="shared" si="31"/>
        <v>0</v>
      </c>
      <c r="C559" s="39" t="s">
        <v>912</v>
      </c>
      <c r="D559" s="40">
        <v>2</v>
      </c>
      <c r="E559" s="662">
        <v>22</v>
      </c>
      <c r="F559" s="662">
        <v>6</v>
      </c>
      <c r="G559" s="991" t="s">
        <v>933</v>
      </c>
      <c r="H559" s="40" t="s">
        <v>227</v>
      </c>
      <c r="I559" s="630" t="s">
        <v>70</v>
      </c>
      <c r="J559" s="991" t="s">
        <v>265</v>
      </c>
      <c r="K559" s="303">
        <v>0</v>
      </c>
      <c r="L559" s="304">
        <v>0</v>
      </c>
      <c r="M559" s="305">
        <v>0</v>
      </c>
      <c r="N559" s="305">
        <v>0</v>
      </c>
      <c r="O559" s="303">
        <v>0</v>
      </c>
      <c r="P559" s="305">
        <v>0</v>
      </c>
      <c r="Q559" s="303">
        <v>0</v>
      </c>
      <c r="R559" s="16">
        <f>SUMIFS('Member Months'!$L:$L,'Member Months'!$A:$A,$A559,'Member Months'!$C:$C,$C559, 'Member Months'!$D:$D,$D559)</f>
        <v>0</v>
      </c>
      <c r="S559" s="237"/>
      <c r="U559" s="237"/>
      <c r="V559" s="237"/>
    </row>
    <row r="560" spans="1:22" s="302" customFormat="1">
      <c r="A560" s="38">
        <v>22</v>
      </c>
      <c r="B560" s="39">
        <f t="shared" si="31"/>
        <v>0</v>
      </c>
      <c r="C560" s="39" t="s">
        <v>912</v>
      </c>
      <c r="D560" s="40">
        <v>2</v>
      </c>
      <c r="E560" s="662">
        <v>22</v>
      </c>
      <c r="F560" s="662">
        <v>6</v>
      </c>
      <c r="G560" s="991" t="s">
        <v>933</v>
      </c>
      <c r="H560" s="40" t="s">
        <v>227</v>
      </c>
      <c r="I560" s="630" t="s">
        <v>71</v>
      </c>
      <c r="J560" s="991" t="s">
        <v>266</v>
      </c>
      <c r="K560" s="303">
        <v>0</v>
      </c>
      <c r="L560" s="304">
        <v>0</v>
      </c>
      <c r="M560" s="305">
        <v>0</v>
      </c>
      <c r="N560" s="305">
        <v>0</v>
      </c>
      <c r="O560" s="303">
        <v>0</v>
      </c>
      <c r="P560" s="305">
        <v>0</v>
      </c>
      <c r="Q560" s="303">
        <v>0</v>
      </c>
      <c r="R560" s="16">
        <f>SUMIFS('Member Months'!$L:$L,'Member Months'!$A:$A,$A560,'Member Months'!$C:$C,$C560, 'Member Months'!$D:$D,$D560)</f>
        <v>0</v>
      </c>
      <c r="S560" s="237"/>
      <c r="U560" s="237"/>
      <c r="V560" s="237"/>
    </row>
    <row r="561" spans="1:22" s="302" customFormat="1">
      <c r="A561" s="38">
        <v>22</v>
      </c>
      <c r="B561" s="39">
        <f t="shared" si="31"/>
        <v>0</v>
      </c>
      <c r="C561" s="39" t="s">
        <v>912</v>
      </c>
      <c r="D561" s="40">
        <v>2</v>
      </c>
      <c r="E561" s="662">
        <v>22</v>
      </c>
      <c r="F561" s="662">
        <v>6</v>
      </c>
      <c r="G561" s="991" t="s">
        <v>933</v>
      </c>
      <c r="H561" s="40" t="s">
        <v>227</v>
      </c>
      <c r="I561" s="630" t="s">
        <v>72</v>
      </c>
      <c r="J561" s="991" t="s">
        <v>527</v>
      </c>
      <c r="K561" s="303">
        <v>0</v>
      </c>
      <c r="L561" s="304">
        <v>0</v>
      </c>
      <c r="M561" s="305">
        <v>0</v>
      </c>
      <c r="N561" s="305">
        <v>0</v>
      </c>
      <c r="O561" s="303">
        <v>0</v>
      </c>
      <c r="P561" s="305">
        <v>0</v>
      </c>
      <c r="Q561" s="303">
        <v>0</v>
      </c>
      <c r="R561" s="16">
        <f>SUMIFS('Member Months'!$L:$L,'Member Months'!$A:$A,$A561,'Member Months'!$C:$C,$C561, 'Member Months'!$D:$D,$D561)</f>
        <v>0</v>
      </c>
      <c r="S561" s="237"/>
      <c r="U561" s="237"/>
      <c r="V561" s="237"/>
    </row>
    <row r="562" spans="1:22" s="302" customFormat="1">
      <c r="A562" s="38">
        <v>22</v>
      </c>
      <c r="B562" s="39">
        <f t="shared" si="31"/>
        <v>0</v>
      </c>
      <c r="C562" s="39" t="s">
        <v>912</v>
      </c>
      <c r="D562" s="40">
        <v>2</v>
      </c>
      <c r="E562" s="662">
        <v>22</v>
      </c>
      <c r="F562" s="662">
        <v>6</v>
      </c>
      <c r="G562" s="991" t="s">
        <v>933</v>
      </c>
      <c r="H562" s="40" t="s">
        <v>227</v>
      </c>
      <c r="I562" s="630" t="s">
        <v>73</v>
      </c>
      <c r="J562" s="991" t="s">
        <v>528</v>
      </c>
      <c r="K562" s="303">
        <v>0</v>
      </c>
      <c r="L562" s="304">
        <v>0</v>
      </c>
      <c r="M562" s="305">
        <v>0</v>
      </c>
      <c r="N562" s="305">
        <v>0</v>
      </c>
      <c r="O562" s="303">
        <v>0</v>
      </c>
      <c r="P562" s="305">
        <v>0</v>
      </c>
      <c r="Q562" s="303">
        <v>0</v>
      </c>
      <c r="R562" s="16">
        <f>SUMIFS('Member Months'!$L:$L,'Member Months'!$A:$A,$A562,'Member Months'!$C:$C,$C562, 'Member Months'!$D:$D,$D562)</f>
        <v>0</v>
      </c>
      <c r="S562" s="237"/>
      <c r="U562" s="237"/>
      <c r="V562" s="237"/>
    </row>
    <row r="563" spans="1:22" s="302" customFormat="1">
      <c r="A563" s="38">
        <v>22</v>
      </c>
      <c r="B563" s="39">
        <f t="shared" si="31"/>
        <v>0</v>
      </c>
      <c r="C563" s="39" t="s">
        <v>912</v>
      </c>
      <c r="D563" s="40">
        <v>2</v>
      </c>
      <c r="E563" s="662">
        <v>22</v>
      </c>
      <c r="F563" s="662">
        <v>6</v>
      </c>
      <c r="G563" s="991" t="s">
        <v>933</v>
      </c>
      <c r="H563" s="40" t="s">
        <v>227</v>
      </c>
      <c r="I563" s="630" t="s">
        <v>409</v>
      </c>
      <c r="J563" s="991" t="s">
        <v>803</v>
      </c>
      <c r="K563" s="303">
        <v>0</v>
      </c>
      <c r="L563" s="304">
        <v>0</v>
      </c>
      <c r="M563" s="305">
        <v>0</v>
      </c>
      <c r="N563" s="305">
        <v>0</v>
      </c>
      <c r="O563" s="303">
        <v>0</v>
      </c>
      <c r="P563" s="305">
        <v>0</v>
      </c>
      <c r="Q563" s="303">
        <v>0</v>
      </c>
      <c r="R563" s="16">
        <f>SUMIFS('Member Months'!$L:$L,'Member Months'!$A:$A,$A563,'Member Months'!$C:$C,$C563, 'Member Months'!$D:$D,$D563)</f>
        <v>0</v>
      </c>
      <c r="S563" s="237"/>
      <c r="U563" s="237"/>
      <c r="V563" s="237"/>
    </row>
    <row r="564" spans="1:22" s="302" customFormat="1">
      <c r="A564" s="38">
        <v>23</v>
      </c>
      <c r="B564" s="39">
        <v>0</v>
      </c>
      <c r="C564" s="39" t="s">
        <v>912</v>
      </c>
      <c r="D564" s="40">
        <v>2</v>
      </c>
      <c r="E564" s="662">
        <v>23</v>
      </c>
      <c r="F564" s="662">
        <v>6</v>
      </c>
      <c r="G564" s="991" t="s">
        <v>933</v>
      </c>
      <c r="H564" s="40" t="s">
        <v>228</v>
      </c>
      <c r="I564" s="630" t="s">
        <v>211</v>
      </c>
      <c r="J564" s="991" t="s">
        <v>261</v>
      </c>
      <c r="K564" s="303">
        <v>0</v>
      </c>
      <c r="L564" s="304">
        <v>0</v>
      </c>
      <c r="M564" s="305">
        <v>0</v>
      </c>
      <c r="N564" s="305">
        <v>0</v>
      </c>
      <c r="O564" s="303">
        <v>0</v>
      </c>
      <c r="P564" s="305">
        <v>0</v>
      </c>
      <c r="Q564" s="303">
        <v>0</v>
      </c>
      <c r="R564" s="16">
        <v>0</v>
      </c>
      <c r="S564" s="237"/>
      <c r="U564" s="237"/>
      <c r="V564" s="237"/>
    </row>
    <row r="565" spans="1:22" s="302" customFormat="1">
      <c r="A565" s="38">
        <v>23</v>
      </c>
      <c r="B565" s="39">
        <v>0</v>
      </c>
      <c r="C565" s="39" t="s">
        <v>912</v>
      </c>
      <c r="D565" s="40">
        <v>2</v>
      </c>
      <c r="E565" s="662">
        <v>23</v>
      </c>
      <c r="F565" s="662">
        <v>6</v>
      </c>
      <c r="G565" s="991" t="s">
        <v>933</v>
      </c>
      <c r="H565" s="40" t="s">
        <v>228</v>
      </c>
      <c r="I565" s="630" t="s">
        <v>214</v>
      </c>
      <c r="J565" s="991" t="s">
        <v>676</v>
      </c>
      <c r="K565" s="303">
        <v>0</v>
      </c>
      <c r="L565" s="304">
        <v>0</v>
      </c>
      <c r="M565" s="305">
        <v>0</v>
      </c>
      <c r="N565" s="305">
        <v>0</v>
      </c>
      <c r="O565" s="303">
        <v>0</v>
      </c>
      <c r="P565" s="305">
        <v>0</v>
      </c>
      <c r="Q565" s="303">
        <v>0</v>
      </c>
      <c r="R565" s="16">
        <v>0</v>
      </c>
      <c r="S565" s="237"/>
      <c r="U565" s="237"/>
      <c r="V565" s="237"/>
    </row>
    <row r="566" spans="1:22" s="302" customFormat="1">
      <c r="A566" s="38">
        <v>23</v>
      </c>
      <c r="B566" s="39">
        <v>0</v>
      </c>
      <c r="C566" s="39" t="s">
        <v>912</v>
      </c>
      <c r="D566" s="40">
        <v>2</v>
      </c>
      <c r="E566" s="662">
        <v>23</v>
      </c>
      <c r="F566" s="662">
        <v>6</v>
      </c>
      <c r="G566" s="991" t="s">
        <v>933</v>
      </c>
      <c r="H566" s="40" t="s">
        <v>228</v>
      </c>
      <c r="I566" s="630" t="s">
        <v>215</v>
      </c>
      <c r="J566" s="991" t="s">
        <v>216</v>
      </c>
      <c r="K566" s="303">
        <v>0</v>
      </c>
      <c r="L566" s="304">
        <v>0</v>
      </c>
      <c r="M566" s="305">
        <v>0</v>
      </c>
      <c r="N566" s="305">
        <v>0</v>
      </c>
      <c r="O566" s="303">
        <v>0</v>
      </c>
      <c r="P566" s="305">
        <v>0</v>
      </c>
      <c r="Q566" s="303">
        <v>0</v>
      </c>
      <c r="R566" s="16">
        <v>0</v>
      </c>
      <c r="S566" s="237"/>
      <c r="U566" s="237"/>
      <c r="V566" s="237"/>
    </row>
    <row r="567" spans="1:22" s="302" customFormat="1">
      <c r="A567" s="38">
        <v>23</v>
      </c>
      <c r="B567" s="39">
        <v>0</v>
      </c>
      <c r="C567" s="39" t="s">
        <v>912</v>
      </c>
      <c r="D567" s="40">
        <v>2</v>
      </c>
      <c r="E567" s="662">
        <v>23</v>
      </c>
      <c r="F567" s="662">
        <v>6</v>
      </c>
      <c r="G567" s="991" t="s">
        <v>933</v>
      </c>
      <c r="H567" s="40" t="s">
        <v>228</v>
      </c>
      <c r="I567" s="630" t="s">
        <v>217</v>
      </c>
      <c r="J567" s="991" t="s">
        <v>262</v>
      </c>
      <c r="K567" s="303">
        <v>0</v>
      </c>
      <c r="L567" s="304">
        <v>0</v>
      </c>
      <c r="M567" s="305">
        <v>0</v>
      </c>
      <c r="N567" s="305">
        <v>0</v>
      </c>
      <c r="O567" s="303">
        <v>0</v>
      </c>
      <c r="P567" s="305">
        <v>0</v>
      </c>
      <c r="Q567" s="303">
        <v>0</v>
      </c>
      <c r="R567" s="16">
        <v>0</v>
      </c>
      <c r="S567" s="237"/>
      <c r="U567" s="237"/>
      <c r="V567" s="237"/>
    </row>
    <row r="568" spans="1:22" s="302" customFormat="1">
      <c r="A568" s="38">
        <v>23</v>
      </c>
      <c r="B568" s="39">
        <v>0</v>
      </c>
      <c r="C568" s="39" t="s">
        <v>912</v>
      </c>
      <c r="D568" s="40">
        <v>2</v>
      </c>
      <c r="E568" s="662">
        <v>23</v>
      </c>
      <c r="F568" s="662">
        <v>6</v>
      </c>
      <c r="G568" s="991" t="s">
        <v>933</v>
      </c>
      <c r="H568" s="40" t="s">
        <v>228</v>
      </c>
      <c r="I568" s="630" t="s">
        <v>218</v>
      </c>
      <c r="J568" s="991" t="s">
        <v>677</v>
      </c>
      <c r="K568" s="303">
        <v>0</v>
      </c>
      <c r="L568" s="304">
        <v>0</v>
      </c>
      <c r="M568" s="305">
        <v>0</v>
      </c>
      <c r="N568" s="305">
        <v>0</v>
      </c>
      <c r="O568" s="303">
        <v>0</v>
      </c>
      <c r="P568" s="305">
        <v>0</v>
      </c>
      <c r="Q568" s="303">
        <v>0</v>
      </c>
      <c r="R568" s="16">
        <v>0</v>
      </c>
      <c r="S568" s="237"/>
      <c r="U568" s="237"/>
      <c r="V568" s="237"/>
    </row>
    <row r="569" spans="1:22" s="302" customFormat="1">
      <c r="A569" s="38">
        <v>23</v>
      </c>
      <c r="B569" s="39">
        <v>0</v>
      </c>
      <c r="C569" s="39" t="s">
        <v>912</v>
      </c>
      <c r="D569" s="40">
        <v>2</v>
      </c>
      <c r="E569" s="662">
        <v>23</v>
      </c>
      <c r="F569" s="662">
        <v>6</v>
      </c>
      <c r="G569" s="991" t="s">
        <v>933</v>
      </c>
      <c r="H569" s="40" t="s">
        <v>228</v>
      </c>
      <c r="I569" s="630" t="s">
        <v>219</v>
      </c>
      <c r="J569" s="991" t="s">
        <v>263</v>
      </c>
      <c r="K569" s="303">
        <v>0</v>
      </c>
      <c r="L569" s="304">
        <v>0</v>
      </c>
      <c r="M569" s="305">
        <v>0</v>
      </c>
      <c r="N569" s="305">
        <v>0</v>
      </c>
      <c r="O569" s="303">
        <v>0</v>
      </c>
      <c r="P569" s="305">
        <v>0</v>
      </c>
      <c r="Q569" s="303">
        <v>0</v>
      </c>
      <c r="R569" s="16">
        <v>0</v>
      </c>
      <c r="S569" s="237"/>
      <c r="U569" s="237"/>
      <c r="V569" s="237"/>
    </row>
    <row r="570" spans="1:22" s="302" customFormat="1">
      <c r="A570" s="38">
        <v>23</v>
      </c>
      <c r="B570" s="39">
        <v>0</v>
      </c>
      <c r="C570" s="39" t="s">
        <v>912</v>
      </c>
      <c r="D570" s="40">
        <v>2</v>
      </c>
      <c r="E570" s="662">
        <v>23</v>
      </c>
      <c r="F570" s="662">
        <v>6</v>
      </c>
      <c r="G570" s="991" t="s">
        <v>933</v>
      </c>
      <c r="H570" s="40" t="s">
        <v>228</v>
      </c>
      <c r="I570" s="630" t="s">
        <v>220</v>
      </c>
      <c r="J570" s="991" t="s">
        <v>675</v>
      </c>
      <c r="K570" s="303">
        <v>0</v>
      </c>
      <c r="L570" s="304">
        <v>0</v>
      </c>
      <c r="M570" s="305">
        <v>0</v>
      </c>
      <c r="N570" s="305">
        <v>0</v>
      </c>
      <c r="O570" s="303">
        <v>0</v>
      </c>
      <c r="P570" s="305">
        <v>0</v>
      </c>
      <c r="Q570" s="303">
        <v>0</v>
      </c>
      <c r="R570" s="16">
        <v>0</v>
      </c>
      <c r="S570" s="237"/>
      <c r="U570" s="237"/>
      <c r="V570" s="237"/>
    </row>
    <row r="571" spans="1:22" s="302" customFormat="1">
      <c r="A571" s="38">
        <v>23</v>
      </c>
      <c r="B571" s="39">
        <v>0</v>
      </c>
      <c r="C571" s="39" t="s">
        <v>912</v>
      </c>
      <c r="D571" s="40">
        <v>2</v>
      </c>
      <c r="E571" s="662">
        <v>23</v>
      </c>
      <c r="F571" s="662">
        <v>6</v>
      </c>
      <c r="G571" s="991" t="s">
        <v>933</v>
      </c>
      <c r="H571" s="40" t="s">
        <v>228</v>
      </c>
      <c r="I571" s="630" t="s">
        <v>221</v>
      </c>
      <c r="J571" s="991" t="s">
        <v>264</v>
      </c>
      <c r="K571" s="303">
        <v>0</v>
      </c>
      <c r="L571" s="304">
        <v>0</v>
      </c>
      <c r="M571" s="305">
        <v>0</v>
      </c>
      <c r="N571" s="305">
        <v>0</v>
      </c>
      <c r="O571" s="303">
        <v>0</v>
      </c>
      <c r="P571" s="305">
        <v>0</v>
      </c>
      <c r="Q571" s="303">
        <v>0</v>
      </c>
      <c r="R571" s="16">
        <v>0</v>
      </c>
      <c r="S571" s="237"/>
      <c r="U571" s="237"/>
      <c r="V571" s="237"/>
    </row>
    <row r="572" spans="1:22" s="302" customFormat="1">
      <c r="A572" s="38">
        <v>23</v>
      </c>
      <c r="B572" s="39">
        <v>0</v>
      </c>
      <c r="C572" s="39" t="s">
        <v>912</v>
      </c>
      <c r="D572" s="40">
        <v>2</v>
      </c>
      <c r="E572" s="662">
        <v>23</v>
      </c>
      <c r="F572" s="662">
        <v>6</v>
      </c>
      <c r="G572" s="991" t="s">
        <v>933</v>
      </c>
      <c r="H572" s="40" t="s">
        <v>228</v>
      </c>
      <c r="I572" s="630" t="s">
        <v>222</v>
      </c>
      <c r="J572" s="991" t="s">
        <v>206</v>
      </c>
      <c r="K572" s="303">
        <v>0</v>
      </c>
      <c r="L572" s="304">
        <v>0</v>
      </c>
      <c r="M572" s="305">
        <v>0</v>
      </c>
      <c r="N572" s="305">
        <v>0</v>
      </c>
      <c r="O572" s="303">
        <v>0</v>
      </c>
      <c r="P572" s="305">
        <v>0</v>
      </c>
      <c r="Q572" s="303">
        <v>0</v>
      </c>
      <c r="R572" s="16">
        <v>0</v>
      </c>
      <c r="S572" s="237"/>
      <c r="U572" s="237"/>
      <c r="V572" s="237"/>
    </row>
    <row r="573" spans="1:22" s="302" customFormat="1">
      <c r="A573" s="38">
        <v>23</v>
      </c>
      <c r="B573" s="39">
        <v>0</v>
      </c>
      <c r="C573" s="39" t="s">
        <v>912</v>
      </c>
      <c r="D573" s="40">
        <v>2</v>
      </c>
      <c r="E573" s="662">
        <v>23</v>
      </c>
      <c r="F573" s="662">
        <v>6</v>
      </c>
      <c r="G573" s="991" t="s">
        <v>933</v>
      </c>
      <c r="H573" s="40" t="s">
        <v>228</v>
      </c>
      <c r="I573" s="630" t="s">
        <v>223</v>
      </c>
      <c r="J573" s="991" t="s">
        <v>181</v>
      </c>
      <c r="K573" s="303">
        <v>0</v>
      </c>
      <c r="L573" s="304">
        <v>0</v>
      </c>
      <c r="M573" s="305">
        <v>0</v>
      </c>
      <c r="N573" s="305">
        <v>0</v>
      </c>
      <c r="O573" s="303">
        <v>0</v>
      </c>
      <c r="P573" s="305">
        <v>0</v>
      </c>
      <c r="Q573" s="303">
        <v>0</v>
      </c>
      <c r="R573" s="16">
        <v>0</v>
      </c>
      <c r="S573" s="237"/>
      <c r="U573" s="237"/>
      <c r="V573" s="237"/>
    </row>
    <row r="574" spans="1:22" s="302" customFormat="1">
      <c r="A574" s="38">
        <v>23</v>
      </c>
      <c r="B574" s="39">
        <v>0</v>
      </c>
      <c r="C574" s="39" t="s">
        <v>912</v>
      </c>
      <c r="D574" s="40">
        <v>2</v>
      </c>
      <c r="E574" s="662">
        <v>23</v>
      </c>
      <c r="F574" s="662">
        <v>6</v>
      </c>
      <c r="G574" s="991" t="s">
        <v>933</v>
      </c>
      <c r="H574" s="40" t="s">
        <v>228</v>
      </c>
      <c r="I574" s="630" t="s">
        <v>150</v>
      </c>
      <c r="J574" s="991" t="s">
        <v>204</v>
      </c>
      <c r="K574" s="303">
        <v>0</v>
      </c>
      <c r="L574" s="304">
        <v>0</v>
      </c>
      <c r="M574" s="305">
        <v>0</v>
      </c>
      <c r="N574" s="305">
        <v>0</v>
      </c>
      <c r="O574" s="303">
        <v>0</v>
      </c>
      <c r="P574" s="305">
        <v>0</v>
      </c>
      <c r="Q574" s="303">
        <v>0</v>
      </c>
      <c r="R574" s="16">
        <v>0</v>
      </c>
      <c r="S574" s="237"/>
      <c r="U574" s="237"/>
      <c r="V574" s="237"/>
    </row>
    <row r="575" spans="1:22" s="302" customFormat="1">
      <c r="A575" s="38">
        <v>23</v>
      </c>
      <c r="B575" s="39">
        <v>0</v>
      </c>
      <c r="C575" s="39" t="s">
        <v>912</v>
      </c>
      <c r="D575" s="40">
        <v>2</v>
      </c>
      <c r="E575" s="662">
        <v>23</v>
      </c>
      <c r="F575" s="662">
        <v>6</v>
      </c>
      <c r="G575" s="991" t="s">
        <v>933</v>
      </c>
      <c r="H575" s="40" t="s">
        <v>228</v>
      </c>
      <c r="I575" s="630" t="s">
        <v>151</v>
      </c>
      <c r="J575" s="991" t="s">
        <v>205</v>
      </c>
      <c r="K575" s="303">
        <v>0</v>
      </c>
      <c r="L575" s="304">
        <v>0</v>
      </c>
      <c r="M575" s="305">
        <v>0</v>
      </c>
      <c r="N575" s="305">
        <v>0</v>
      </c>
      <c r="O575" s="303">
        <v>0</v>
      </c>
      <c r="P575" s="305">
        <v>0</v>
      </c>
      <c r="Q575" s="303">
        <v>0</v>
      </c>
      <c r="R575" s="16">
        <v>0</v>
      </c>
      <c r="S575" s="237"/>
      <c r="U575" s="237"/>
      <c r="V575" s="237"/>
    </row>
    <row r="576" spans="1:22" s="302" customFormat="1">
      <c r="A576" s="38">
        <v>23</v>
      </c>
      <c r="B576" s="39">
        <v>0</v>
      </c>
      <c r="C576" s="39" t="s">
        <v>912</v>
      </c>
      <c r="D576" s="40">
        <v>2</v>
      </c>
      <c r="E576" s="662">
        <v>23</v>
      </c>
      <c r="F576" s="662">
        <v>6</v>
      </c>
      <c r="G576" s="991" t="s">
        <v>933</v>
      </c>
      <c r="H576" s="40" t="s">
        <v>228</v>
      </c>
      <c r="I576" s="630" t="s">
        <v>152</v>
      </c>
      <c r="J576" s="991" t="s">
        <v>182</v>
      </c>
      <c r="K576" s="303">
        <v>0</v>
      </c>
      <c r="L576" s="304">
        <v>0</v>
      </c>
      <c r="M576" s="305">
        <v>0</v>
      </c>
      <c r="N576" s="305">
        <v>0</v>
      </c>
      <c r="O576" s="303">
        <v>0</v>
      </c>
      <c r="P576" s="305">
        <v>0</v>
      </c>
      <c r="Q576" s="303">
        <v>0</v>
      </c>
      <c r="R576" s="16">
        <v>0</v>
      </c>
      <c r="S576" s="237"/>
      <c r="U576" s="237"/>
      <c r="V576" s="237"/>
    </row>
    <row r="577" spans="1:22" s="302" customFormat="1">
      <c r="A577" s="38">
        <v>23</v>
      </c>
      <c r="B577" s="39">
        <v>0</v>
      </c>
      <c r="C577" s="39" t="s">
        <v>912</v>
      </c>
      <c r="D577" s="40">
        <v>2</v>
      </c>
      <c r="E577" s="662">
        <v>23</v>
      </c>
      <c r="F577" s="662">
        <v>6</v>
      </c>
      <c r="G577" s="991" t="s">
        <v>933</v>
      </c>
      <c r="H577" s="40" t="s">
        <v>228</v>
      </c>
      <c r="I577" s="630" t="s">
        <v>70</v>
      </c>
      <c r="J577" s="991" t="s">
        <v>265</v>
      </c>
      <c r="K577" s="303">
        <v>0</v>
      </c>
      <c r="L577" s="304">
        <v>0</v>
      </c>
      <c r="M577" s="305">
        <v>0</v>
      </c>
      <c r="N577" s="305">
        <v>0</v>
      </c>
      <c r="O577" s="303">
        <v>0</v>
      </c>
      <c r="P577" s="305">
        <v>0</v>
      </c>
      <c r="Q577" s="303">
        <v>0</v>
      </c>
      <c r="R577" s="16">
        <v>0</v>
      </c>
      <c r="S577" s="237"/>
      <c r="U577" s="237"/>
      <c r="V577" s="237"/>
    </row>
    <row r="578" spans="1:22" s="302" customFormat="1">
      <c r="A578" s="38">
        <v>23</v>
      </c>
      <c r="B578" s="39">
        <v>0</v>
      </c>
      <c r="C578" s="39" t="s">
        <v>912</v>
      </c>
      <c r="D578" s="40">
        <v>2</v>
      </c>
      <c r="E578" s="662">
        <v>23</v>
      </c>
      <c r="F578" s="662">
        <v>6</v>
      </c>
      <c r="G578" s="991" t="s">
        <v>933</v>
      </c>
      <c r="H578" s="40" t="s">
        <v>228</v>
      </c>
      <c r="I578" s="630" t="s">
        <v>71</v>
      </c>
      <c r="J578" s="991" t="s">
        <v>266</v>
      </c>
      <c r="K578" s="303">
        <v>0</v>
      </c>
      <c r="L578" s="304">
        <v>0</v>
      </c>
      <c r="M578" s="305">
        <v>0</v>
      </c>
      <c r="N578" s="305">
        <v>0</v>
      </c>
      <c r="O578" s="303">
        <v>0</v>
      </c>
      <c r="P578" s="305">
        <v>0</v>
      </c>
      <c r="Q578" s="303">
        <v>0</v>
      </c>
      <c r="R578" s="16">
        <v>0</v>
      </c>
      <c r="S578" s="237"/>
      <c r="U578" s="237"/>
      <c r="V578" s="237"/>
    </row>
    <row r="579" spans="1:22" s="302" customFormat="1">
      <c r="A579" s="38">
        <v>23</v>
      </c>
      <c r="B579" s="39">
        <v>0</v>
      </c>
      <c r="C579" s="39" t="s">
        <v>912</v>
      </c>
      <c r="D579" s="40">
        <v>2</v>
      </c>
      <c r="E579" s="662">
        <v>23</v>
      </c>
      <c r="F579" s="662">
        <v>6</v>
      </c>
      <c r="G579" s="991" t="s">
        <v>933</v>
      </c>
      <c r="H579" s="40" t="s">
        <v>228</v>
      </c>
      <c r="I579" s="630" t="s">
        <v>72</v>
      </c>
      <c r="J579" s="991" t="s">
        <v>527</v>
      </c>
      <c r="K579" s="303">
        <v>0</v>
      </c>
      <c r="L579" s="304">
        <v>0</v>
      </c>
      <c r="M579" s="305">
        <v>0</v>
      </c>
      <c r="N579" s="305">
        <v>0</v>
      </c>
      <c r="O579" s="303">
        <v>0</v>
      </c>
      <c r="P579" s="305">
        <v>0</v>
      </c>
      <c r="Q579" s="303">
        <v>0</v>
      </c>
      <c r="R579" s="16">
        <v>0</v>
      </c>
      <c r="S579" s="237"/>
      <c r="U579" s="237"/>
      <c r="V579" s="237"/>
    </row>
    <row r="580" spans="1:22" s="302" customFormat="1">
      <c r="A580" s="38">
        <v>23</v>
      </c>
      <c r="B580" s="39">
        <v>0</v>
      </c>
      <c r="C580" s="39" t="s">
        <v>912</v>
      </c>
      <c r="D580" s="40">
        <v>2</v>
      </c>
      <c r="E580" s="662">
        <v>23</v>
      </c>
      <c r="F580" s="662">
        <v>6</v>
      </c>
      <c r="G580" s="991" t="s">
        <v>933</v>
      </c>
      <c r="H580" s="40" t="s">
        <v>228</v>
      </c>
      <c r="I580" s="630" t="s">
        <v>73</v>
      </c>
      <c r="J580" s="991" t="s">
        <v>528</v>
      </c>
      <c r="K580" s="303">
        <v>0</v>
      </c>
      <c r="L580" s="304">
        <v>0</v>
      </c>
      <c r="M580" s="305">
        <v>0</v>
      </c>
      <c r="N580" s="305">
        <v>0</v>
      </c>
      <c r="O580" s="303">
        <v>0</v>
      </c>
      <c r="P580" s="305">
        <v>0</v>
      </c>
      <c r="Q580" s="303">
        <v>0</v>
      </c>
      <c r="R580" s="16">
        <v>0</v>
      </c>
      <c r="S580" s="237"/>
      <c r="U580" s="237"/>
      <c r="V580" s="237"/>
    </row>
    <row r="581" spans="1:22" s="302" customFormat="1">
      <c r="A581" s="38">
        <v>23</v>
      </c>
      <c r="B581" s="39">
        <v>0</v>
      </c>
      <c r="C581" s="39" t="s">
        <v>912</v>
      </c>
      <c r="D581" s="40">
        <v>2</v>
      </c>
      <c r="E581" s="662">
        <v>23</v>
      </c>
      <c r="F581" s="662">
        <v>6</v>
      </c>
      <c r="G581" s="991" t="s">
        <v>933</v>
      </c>
      <c r="H581" s="40" t="s">
        <v>228</v>
      </c>
      <c r="I581" s="630" t="s">
        <v>409</v>
      </c>
      <c r="J581" s="991" t="s">
        <v>803</v>
      </c>
      <c r="K581" s="303">
        <v>0</v>
      </c>
      <c r="L581" s="304">
        <v>0</v>
      </c>
      <c r="M581" s="305">
        <v>0</v>
      </c>
      <c r="N581" s="305">
        <v>0</v>
      </c>
      <c r="O581" s="303">
        <v>0</v>
      </c>
      <c r="P581" s="305">
        <v>0</v>
      </c>
      <c r="Q581" s="303">
        <v>0</v>
      </c>
      <c r="R581" s="16">
        <v>0</v>
      </c>
      <c r="S581" s="237"/>
      <c r="U581" s="237"/>
      <c r="V581" s="237"/>
    </row>
    <row r="582" spans="1:22" s="302" customFormat="1">
      <c r="A582" s="38">
        <v>24</v>
      </c>
      <c r="B582" s="39">
        <v>0</v>
      </c>
      <c r="C582" s="39" t="s">
        <v>912</v>
      </c>
      <c r="D582" s="40">
        <v>2</v>
      </c>
      <c r="E582" s="662">
        <v>24</v>
      </c>
      <c r="F582" s="662">
        <v>6</v>
      </c>
      <c r="G582" s="991" t="s">
        <v>229</v>
      </c>
      <c r="H582" s="40" t="s">
        <v>227</v>
      </c>
      <c r="I582" s="630" t="s">
        <v>211</v>
      </c>
      <c r="J582" s="991" t="s">
        <v>261</v>
      </c>
      <c r="K582" s="303">
        <v>0</v>
      </c>
      <c r="L582" s="304">
        <v>0</v>
      </c>
      <c r="M582" s="305">
        <v>0</v>
      </c>
      <c r="N582" s="305">
        <v>0</v>
      </c>
      <c r="O582" s="303">
        <v>0</v>
      </c>
      <c r="P582" s="305">
        <v>0</v>
      </c>
      <c r="Q582" s="303">
        <v>0</v>
      </c>
      <c r="R582" s="16">
        <v>0</v>
      </c>
      <c r="S582" s="237"/>
      <c r="U582" s="237"/>
      <c r="V582" s="237"/>
    </row>
    <row r="583" spans="1:22" s="302" customFormat="1">
      <c r="A583" s="38">
        <v>24</v>
      </c>
      <c r="B583" s="39">
        <v>0</v>
      </c>
      <c r="C583" s="39" t="s">
        <v>912</v>
      </c>
      <c r="D583" s="40">
        <v>2</v>
      </c>
      <c r="E583" s="662">
        <v>24</v>
      </c>
      <c r="F583" s="662">
        <v>6</v>
      </c>
      <c r="G583" s="991" t="s">
        <v>229</v>
      </c>
      <c r="H583" s="40" t="s">
        <v>227</v>
      </c>
      <c r="I583" s="630" t="s">
        <v>214</v>
      </c>
      <c r="J583" s="991" t="s">
        <v>676</v>
      </c>
      <c r="K583" s="303">
        <v>0</v>
      </c>
      <c r="L583" s="304">
        <v>0</v>
      </c>
      <c r="M583" s="305">
        <v>0</v>
      </c>
      <c r="N583" s="305">
        <v>0</v>
      </c>
      <c r="O583" s="303">
        <v>0</v>
      </c>
      <c r="P583" s="305">
        <v>0</v>
      </c>
      <c r="Q583" s="303">
        <v>0</v>
      </c>
      <c r="R583" s="16">
        <v>0</v>
      </c>
      <c r="S583" s="237"/>
      <c r="U583" s="237"/>
      <c r="V583" s="237"/>
    </row>
    <row r="584" spans="1:22" s="302" customFormat="1">
      <c r="A584" s="38">
        <v>24</v>
      </c>
      <c r="B584" s="39">
        <v>0</v>
      </c>
      <c r="C584" s="39" t="s">
        <v>912</v>
      </c>
      <c r="D584" s="40">
        <v>2</v>
      </c>
      <c r="E584" s="662">
        <v>24</v>
      </c>
      <c r="F584" s="662">
        <v>6</v>
      </c>
      <c r="G584" s="991" t="s">
        <v>229</v>
      </c>
      <c r="H584" s="40" t="s">
        <v>227</v>
      </c>
      <c r="I584" s="630" t="s">
        <v>215</v>
      </c>
      <c r="J584" s="991" t="s">
        <v>216</v>
      </c>
      <c r="K584" s="303">
        <v>0</v>
      </c>
      <c r="L584" s="304">
        <v>0</v>
      </c>
      <c r="M584" s="305">
        <v>0</v>
      </c>
      <c r="N584" s="305">
        <v>0</v>
      </c>
      <c r="O584" s="303">
        <v>0</v>
      </c>
      <c r="P584" s="305">
        <v>0</v>
      </c>
      <c r="Q584" s="303">
        <v>0</v>
      </c>
      <c r="R584" s="16">
        <v>0</v>
      </c>
      <c r="S584" s="237"/>
      <c r="U584" s="237"/>
      <c r="V584" s="237"/>
    </row>
    <row r="585" spans="1:22" s="302" customFormat="1">
      <c r="A585" s="38">
        <v>24</v>
      </c>
      <c r="B585" s="39">
        <v>0</v>
      </c>
      <c r="C585" s="39" t="s">
        <v>912</v>
      </c>
      <c r="D585" s="40">
        <v>2</v>
      </c>
      <c r="E585" s="662">
        <v>24</v>
      </c>
      <c r="F585" s="662">
        <v>6</v>
      </c>
      <c r="G585" s="991" t="s">
        <v>229</v>
      </c>
      <c r="H585" s="40" t="s">
        <v>227</v>
      </c>
      <c r="I585" s="630" t="s">
        <v>217</v>
      </c>
      <c r="J585" s="991" t="s">
        <v>262</v>
      </c>
      <c r="K585" s="303">
        <v>0</v>
      </c>
      <c r="L585" s="304">
        <v>0</v>
      </c>
      <c r="M585" s="305">
        <v>0</v>
      </c>
      <c r="N585" s="305">
        <v>0</v>
      </c>
      <c r="O585" s="303">
        <v>0</v>
      </c>
      <c r="P585" s="305">
        <v>0</v>
      </c>
      <c r="Q585" s="303">
        <v>0</v>
      </c>
      <c r="R585" s="16">
        <v>0</v>
      </c>
      <c r="S585" s="237"/>
      <c r="U585" s="237"/>
      <c r="V585" s="237"/>
    </row>
    <row r="586" spans="1:22" s="302" customFormat="1">
      <c r="A586" s="38">
        <v>24</v>
      </c>
      <c r="B586" s="39">
        <v>0</v>
      </c>
      <c r="C586" s="39" t="s">
        <v>912</v>
      </c>
      <c r="D586" s="40">
        <v>2</v>
      </c>
      <c r="E586" s="662">
        <v>24</v>
      </c>
      <c r="F586" s="662">
        <v>6</v>
      </c>
      <c r="G586" s="991" t="s">
        <v>229</v>
      </c>
      <c r="H586" s="40" t="s">
        <v>227</v>
      </c>
      <c r="I586" s="630" t="s">
        <v>218</v>
      </c>
      <c r="J586" s="991" t="s">
        <v>677</v>
      </c>
      <c r="K586" s="303">
        <v>0</v>
      </c>
      <c r="L586" s="304">
        <v>0</v>
      </c>
      <c r="M586" s="305">
        <v>0</v>
      </c>
      <c r="N586" s="305">
        <v>0</v>
      </c>
      <c r="O586" s="303">
        <v>0</v>
      </c>
      <c r="P586" s="305">
        <v>0</v>
      </c>
      <c r="Q586" s="303">
        <v>0</v>
      </c>
      <c r="R586" s="16">
        <v>0</v>
      </c>
      <c r="S586" s="237"/>
      <c r="U586" s="237"/>
      <c r="V586" s="237"/>
    </row>
    <row r="587" spans="1:22" s="302" customFormat="1">
      <c r="A587" s="38">
        <v>24</v>
      </c>
      <c r="B587" s="39">
        <v>0</v>
      </c>
      <c r="C587" s="39" t="s">
        <v>912</v>
      </c>
      <c r="D587" s="40">
        <v>2</v>
      </c>
      <c r="E587" s="662">
        <v>24</v>
      </c>
      <c r="F587" s="662">
        <v>6</v>
      </c>
      <c r="G587" s="991" t="s">
        <v>229</v>
      </c>
      <c r="H587" s="40" t="s">
        <v>227</v>
      </c>
      <c r="I587" s="630" t="s">
        <v>219</v>
      </c>
      <c r="J587" s="991" t="s">
        <v>263</v>
      </c>
      <c r="K587" s="303">
        <v>0</v>
      </c>
      <c r="L587" s="304">
        <v>0</v>
      </c>
      <c r="M587" s="305">
        <v>0</v>
      </c>
      <c r="N587" s="305">
        <v>0</v>
      </c>
      <c r="O587" s="303">
        <v>0</v>
      </c>
      <c r="P587" s="305">
        <v>0</v>
      </c>
      <c r="Q587" s="303">
        <v>0</v>
      </c>
      <c r="R587" s="16">
        <v>0</v>
      </c>
      <c r="S587" s="237"/>
      <c r="U587" s="237"/>
      <c r="V587" s="237"/>
    </row>
    <row r="588" spans="1:22" s="302" customFormat="1">
      <c r="A588" s="38">
        <v>24</v>
      </c>
      <c r="B588" s="39">
        <v>0</v>
      </c>
      <c r="C588" s="39" t="s">
        <v>912</v>
      </c>
      <c r="D588" s="40">
        <v>2</v>
      </c>
      <c r="E588" s="662">
        <v>24</v>
      </c>
      <c r="F588" s="662">
        <v>6</v>
      </c>
      <c r="G588" s="991" t="s">
        <v>229</v>
      </c>
      <c r="H588" s="40" t="s">
        <v>227</v>
      </c>
      <c r="I588" s="630" t="s">
        <v>220</v>
      </c>
      <c r="J588" s="991" t="s">
        <v>675</v>
      </c>
      <c r="K588" s="303">
        <v>0</v>
      </c>
      <c r="L588" s="304">
        <v>0</v>
      </c>
      <c r="M588" s="305">
        <v>0</v>
      </c>
      <c r="N588" s="305">
        <v>0</v>
      </c>
      <c r="O588" s="303">
        <v>0</v>
      </c>
      <c r="P588" s="305">
        <v>0</v>
      </c>
      <c r="Q588" s="303">
        <v>0</v>
      </c>
      <c r="R588" s="16">
        <v>0</v>
      </c>
      <c r="S588" s="237"/>
      <c r="U588" s="237"/>
      <c r="V588" s="237"/>
    </row>
    <row r="589" spans="1:22" s="302" customFormat="1">
      <c r="A589" s="38">
        <v>24</v>
      </c>
      <c r="B589" s="39">
        <v>0</v>
      </c>
      <c r="C589" s="39" t="s">
        <v>912</v>
      </c>
      <c r="D589" s="40">
        <v>2</v>
      </c>
      <c r="E589" s="662">
        <v>24</v>
      </c>
      <c r="F589" s="662">
        <v>6</v>
      </c>
      <c r="G589" s="991" t="s">
        <v>229</v>
      </c>
      <c r="H589" s="40" t="s">
        <v>227</v>
      </c>
      <c r="I589" s="630" t="s">
        <v>221</v>
      </c>
      <c r="J589" s="991" t="s">
        <v>264</v>
      </c>
      <c r="K589" s="303">
        <v>0</v>
      </c>
      <c r="L589" s="304">
        <v>0</v>
      </c>
      <c r="M589" s="305">
        <v>0</v>
      </c>
      <c r="N589" s="305">
        <v>0</v>
      </c>
      <c r="O589" s="303">
        <v>0</v>
      </c>
      <c r="P589" s="305">
        <v>0</v>
      </c>
      <c r="Q589" s="303">
        <v>0</v>
      </c>
      <c r="R589" s="16">
        <v>0</v>
      </c>
      <c r="S589" s="237"/>
      <c r="U589" s="237"/>
      <c r="V589" s="237"/>
    </row>
    <row r="590" spans="1:22" s="302" customFormat="1">
      <c r="A590" s="38">
        <v>24</v>
      </c>
      <c r="B590" s="39">
        <v>0</v>
      </c>
      <c r="C590" s="39" t="s">
        <v>912</v>
      </c>
      <c r="D590" s="40">
        <v>2</v>
      </c>
      <c r="E590" s="662">
        <v>24</v>
      </c>
      <c r="F590" s="662">
        <v>6</v>
      </c>
      <c r="G590" s="991" t="s">
        <v>229</v>
      </c>
      <c r="H590" s="40" t="s">
        <v>227</v>
      </c>
      <c r="I590" s="630" t="s">
        <v>222</v>
      </c>
      <c r="J590" s="991" t="s">
        <v>206</v>
      </c>
      <c r="K590" s="303">
        <v>0</v>
      </c>
      <c r="L590" s="304">
        <v>0</v>
      </c>
      <c r="M590" s="305">
        <v>0</v>
      </c>
      <c r="N590" s="305">
        <v>0</v>
      </c>
      <c r="O590" s="303">
        <v>0</v>
      </c>
      <c r="P590" s="305">
        <v>0</v>
      </c>
      <c r="Q590" s="303">
        <v>0</v>
      </c>
      <c r="R590" s="16">
        <v>0</v>
      </c>
      <c r="S590" s="237"/>
      <c r="U590" s="237"/>
      <c r="V590" s="237"/>
    </row>
    <row r="591" spans="1:22" s="302" customFormat="1">
      <c r="A591" s="38">
        <v>24</v>
      </c>
      <c r="B591" s="39">
        <v>0</v>
      </c>
      <c r="C591" s="39" t="s">
        <v>912</v>
      </c>
      <c r="D591" s="40">
        <v>2</v>
      </c>
      <c r="E591" s="662">
        <v>24</v>
      </c>
      <c r="F591" s="662">
        <v>6</v>
      </c>
      <c r="G591" s="991" t="s">
        <v>229</v>
      </c>
      <c r="H591" s="40" t="s">
        <v>227</v>
      </c>
      <c r="I591" s="630" t="s">
        <v>223</v>
      </c>
      <c r="J591" s="991" t="s">
        <v>181</v>
      </c>
      <c r="K591" s="303">
        <v>0</v>
      </c>
      <c r="L591" s="304">
        <v>0</v>
      </c>
      <c r="M591" s="305">
        <v>0</v>
      </c>
      <c r="N591" s="305">
        <v>0</v>
      </c>
      <c r="O591" s="303">
        <v>0</v>
      </c>
      <c r="P591" s="305">
        <v>0</v>
      </c>
      <c r="Q591" s="303">
        <v>0</v>
      </c>
      <c r="R591" s="16">
        <v>0</v>
      </c>
      <c r="S591" s="237"/>
      <c r="U591" s="237"/>
      <c r="V591" s="237"/>
    </row>
    <row r="592" spans="1:22" s="302" customFormat="1">
      <c r="A592" s="38">
        <v>24</v>
      </c>
      <c r="B592" s="39">
        <v>0</v>
      </c>
      <c r="C592" s="39" t="s">
        <v>912</v>
      </c>
      <c r="D592" s="40">
        <v>2</v>
      </c>
      <c r="E592" s="662">
        <v>24</v>
      </c>
      <c r="F592" s="662">
        <v>6</v>
      </c>
      <c r="G592" s="991" t="s">
        <v>229</v>
      </c>
      <c r="H592" s="40" t="s">
        <v>227</v>
      </c>
      <c r="I592" s="630" t="s">
        <v>150</v>
      </c>
      <c r="J592" s="991" t="s">
        <v>204</v>
      </c>
      <c r="K592" s="303">
        <v>0</v>
      </c>
      <c r="L592" s="304">
        <v>0</v>
      </c>
      <c r="M592" s="305">
        <v>0</v>
      </c>
      <c r="N592" s="305">
        <v>0</v>
      </c>
      <c r="O592" s="303">
        <v>0</v>
      </c>
      <c r="P592" s="305">
        <v>0</v>
      </c>
      <c r="Q592" s="303">
        <v>0</v>
      </c>
      <c r="R592" s="16">
        <v>0</v>
      </c>
      <c r="S592" s="237"/>
      <c r="U592" s="237"/>
      <c r="V592" s="237"/>
    </row>
    <row r="593" spans="1:22" s="302" customFormat="1">
      <c r="A593" s="38">
        <v>24</v>
      </c>
      <c r="B593" s="39">
        <v>0</v>
      </c>
      <c r="C593" s="39" t="s">
        <v>912</v>
      </c>
      <c r="D593" s="40">
        <v>2</v>
      </c>
      <c r="E593" s="662">
        <v>24</v>
      </c>
      <c r="F593" s="662">
        <v>6</v>
      </c>
      <c r="G593" s="991" t="s">
        <v>229</v>
      </c>
      <c r="H593" s="40" t="s">
        <v>227</v>
      </c>
      <c r="I593" s="630" t="s">
        <v>151</v>
      </c>
      <c r="J593" s="991" t="s">
        <v>205</v>
      </c>
      <c r="K593" s="303">
        <v>0</v>
      </c>
      <c r="L593" s="304">
        <v>0</v>
      </c>
      <c r="M593" s="305">
        <v>0</v>
      </c>
      <c r="N593" s="305">
        <v>0</v>
      </c>
      <c r="O593" s="303">
        <v>0</v>
      </c>
      <c r="P593" s="305">
        <v>0</v>
      </c>
      <c r="Q593" s="303">
        <v>0</v>
      </c>
      <c r="R593" s="16">
        <v>0</v>
      </c>
      <c r="S593" s="237"/>
      <c r="U593" s="237"/>
      <c r="V593" s="237"/>
    </row>
    <row r="594" spans="1:22" s="302" customFormat="1">
      <c r="A594" s="38">
        <v>24</v>
      </c>
      <c r="B594" s="39">
        <v>0</v>
      </c>
      <c r="C594" s="39" t="s">
        <v>912</v>
      </c>
      <c r="D594" s="40">
        <v>2</v>
      </c>
      <c r="E594" s="662">
        <v>24</v>
      </c>
      <c r="F594" s="662">
        <v>6</v>
      </c>
      <c r="G594" s="991" t="s">
        <v>229</v>
      </c>
      <c r="H594" s="40" t="s">
        <v>227</v>
      </c>
      <c r="I594" s="630" t="s">
        <v>152</v>
      </c>
      <c r="J594" s="991" t="s">
        <v>182</v>
      </c>
      <c r="K594" s="303">
        <v>0</v>
      </c>
      <c r="L594" s="304">
        <v>0</v>
      </c>
      <c r="M594" s="305">
        <v>0</v>
      </c>
      <c r="N594" s="305">
        <v>0</v>
      </c>
      <c r="O594" s="303">
        <v>0</v>
      </c>
      <c r="P594" s="305">
        <v>0</v>
      </c>
      <c r="Q594" s="303">
        <v>0</v>
      </c>
      <c r="R594" s="16">
        <v>0</v>
      </c>
      <c r="S594" s="237"/>
      <c r="U594" s="237"/>
      <c r="V594" s="237"/>
    </row>
    <row r="595" spans="1:22" s="302" customFormat="1">
      <c r="A595" s="38">
        <v>24</v>
      </c>
      <c r="B595" s="39">
        <v>0</v>
      </c>
      <c r="C595" s="39" t="s">
        <v>912</v>
      </c>
      <c r="D595" s="40">
        <v>2</v>
      </c>
      <c r="E595" s="662">
        <v>24</v>
      </c>
      <c r="F595" s="662">
        <v>6</v>
      </c>
      <c r="G595" s="991" t="s">
        <v>229</v>
      </c>
      <c r="H595" s="40" t="s">
        <v>227</v>
      </c>
      <c r="I595" s="630" t="s">
        <v>70</v>
      </c>
      <c r="J595" s="991" t="s">
        <v>265</v>
      </c>
      <c r="K595" s="303">
        <v>0</v>
      </c>
      <c r="L595" s="304">
        <v>0</v>
      </c>
      <c r="M595" s="305">
        <v>0</v>
      </c>
      <c r="N595" s="305">
        <v>0</v>
      </c>
      <c r="O595" s="303">
        <v>0</v>
      </c>
      <c r="P595" s="305">
        <v>0</v>
      </c>
      <c r="Q595" s="303">
        <v>0</v>
      </c>
      <c r="R595" s="16">
        <v>0</v>
      </c>
      <c r="S595" s="237"/>
      <c r="U595" s="237"/>
      <c r="V595" s="237"/>
    </row>
    <row r="596" spans="1:22" s="302" customFormat="1">
      <c r="A596" s="38">
        <v>24</v>
      </c>
      <c r="B596" s="39">
        <v>0</v>
      </c>
      <c r="C596" s="39" t="s">
        <v>912</v>
      </c>
      <c r="D596" s="40">
        <v>2</v>
      </c>
      <c r="E596" s="662">
        <v>24</v>
      </c>
      <c r="F596" s="662">
        <v>6</v>
      </c>
      <c r="G596" s="991" t="s">
        <v>229</v>
      </c>
      <c r="H596" s="40" t="s">
        <v>227</v>
      </c>
      <c r="I596" s="630" t="s">
        <v>71</v>
      </c>
      <c r="J596" s="991" t="s">
        <v>266</v>
      </c>
      <c r="K596" s="303">
        <v>0</v>
      </c>
      <c r="L596" s="304">
        <v>0</v>
      </c>
      <c r="M596" s="305">
        <v>0</v>
      </c>
      <c r="N596" s="305">
        <v>0</v>
      </c>
      <c r="O596" s="303">
        <v>0</v>
      </c>
      <c r="P596" s="305">
        <v>0</v>
      </c>
      <c r="Q596" s="303">
        <v>0</v>
      </c>
      <c r="R596" s="16">
        <v>0</v>
      </c>
      <c r="S596" s="237"/>
      <c r="U596" s="237"/>
      <c r="V596" s="237"/>
    </row>
    <row r="597" spans="1:22" s="302" customFormat="1">
      <c r="A597" s="38">
        <v>24</v>
      </c>
      <c r="B597" s="39">
        <v>0</v>
      </c>
      <c r="C597" s="39" t="s">
        <v>912</v>
      </c>
      <c r="D597" s="40">
        <v>2</v>
      </c>
      <c r="E597" s="662">
        <v>24</v>
      </c>
      <c r="F597" s="662">
        <v>6</v>
      </c>
      <c r="G597" s="991" t="s">
        <v>229</v>
      </c>
      <c r="H597" s="40" t="s">
        <v>227</v>
      </c>
      <c r="I597" s="630" t="s">
        <v>72</v>
      </c>
      <c r="J597" s="991" t="s">
        <v>527</v>
      </c>
      <c r="K597" s="303">
        <v>0</v>
      </c>
      <c r="L597" s="304">
        <v>0</v>
      </c>
      <c r="M597" s="305">
        <v>0</v>
      </c>
      <c r="N597" s="305">
        <v>0</v>
      </c>
      <c r="O597" s="303">
        <v>0</v>
      </c>
      <c r="P597" s="305">
        <v>0</v>
      </c>
      <c r="Q597" s="303">
        <v>0</v>
      </c>
      <c r="R597" s="16">
        <v>0</v>
      </c>
      <c r="S597" s="237"/>
      <c r="U597" s="237"/>
      <c r="V597" s="237"/>
    </row>
    <row r="598" spans="1:22" s="302" customFormat="1">
      <c r="A598" s="38">
        <v>24</v>
      </c>
      <c r="B598" s="39">
        <v>0</v>
      </c>
      <c r="C598" s="39" t="s">
        <v>912</v>
      </c>
      <c r="D598" s="40">
        <v>2</v>
      </c>
      <c r="E598" s="662">
        <v>24</v>
      </c>
      <c r="F598" s="662">
        <v>6</v>
      </c>
      <c r="G598" s="991" t="s">
        <v>229</v>
      </c>
      <c r="H598" s="40" t="s">
        <v>227</v>
      </c>
      <c r="I598" s="630" t="s">
        <v>73</v>
      </c>
      <c r="J598" s="991" t="s">
        <v>528</v>
      </c>
      <c r="K598" s="303">
        <v>0</v>
      </c>
      <c r="L598" s="304">
        <v>0</v>
      </c>
      <c r="M598" s="305">
        <v>0</v>
      </c>
      <c r="N598" s="305">
        <v>0</v>
      </c>
      <c r="O598" s="303">
        <v>0</v>
      </c>
      <c r="P598" s="305">
        <v>0</v>
      </c>
      <c r="Q598" s="303">
        <v>0</v>
      </c>
      <c r="R598" s="16">
        <v>0</v>
      </c>
      <c r="S598" s="237"/>
      <c r="U598" s="237"/>
      <c r="V598" s="237"/>
    </row>
    <row r="599" spans="1:22" s="302" customFormat="1">
      <c r="A599" s="38">
        <v>24</v>
      </c>
      <c r="B599" s="39">
        <v>0</v>
      </c>
      <c r="C599" s="39" t="s">
        <v>912</v>
      </c>
      <c r="D599" s="40">
        <v>2</v>
      </c>
      <c r="E599" s="662">
        <v>24</v>
      </c>
      <c r="F599" s="662">
        <v>6</v>
      </c>
      <c r="G599" s="991" t="s">
        <v>229</v>
      </c>
      <c r="H599" s="40" t="s">
        <v>227</v>
      </c>
      <c r="I599" s="630" t="s">
        <v>409</v>
      </c>
      <c r="J599" s="991" t="s">
        <v>803</v>
      </c>
      <c r="K599" s="303">
        <v>0</v>
      </c>
      <c r="L599" s="304">
        <v>0</v>
      </c>
      <c r="M599" s="305">
        <v>0</v>
      </c>
      <c r="N599" s="305">
        <v>0</v>
      </c>
      <c r="O599" s="303">
        <v>0</v>
      </c>
      <c r="P599" s="305">
        <v>0</v>
      </c>
      <c r="Q599" s="303">
        <v>0</v>
      </c>
      <c r="R599" s="16">
        <v>0</v>
      </c>
      <c r="S599" s="237"/>
      <c r="U599" s="237"/>
      <c r="V599" s="237"/>
    </row>
    <row r="600" spans="1:22" s="302" customFormat="1">
      <c r="A600" s="38">
        <v>25</v>
      </c>
      <c r="B600" s="39">
        <v>0</v>
      </c>
      <c r="C600" s="39" t="s">
        <v>912</v>
      </c>
      <c r="D600" s="40">
        <v>2</v>
      </c>
      <c r="E600" s="662">
        <v>25</v>
      </c>
      <c r="F600" s="662">
        <v>6</v>
      </c>
      <c r="G600" s="991" t="s">
        <v>229</v>
      </c>
      <c r="H600" s="40" t="s">
        <v>228</v>
      </c>
      <c r="I600" s="630" t="s">
        <v>211</v>
      </c>
      <c r="J600" s="991" t="s">
        <v>261</v>
      </c>
      <c r="K600" s="303">
        <v>0</v>
      </c>
      <c r="L600" s="304">
        <v>0</v>
      </c>
      <c r="M600" s="305">
        <v>0</v>
      </c>
      <c r="N600" s="305">
        <v>0</v>
      </c>
      <c r="O600" s="303">
        <v>0</v>
      </c>
      <c r="P600" s="305">
        <v>0</v>
      </c>
      <c r="Q600" s="303">
        <v>0</v>
      </c>
      <c r="R600" s="16">
        <v>0</v>
      </c>
      <c r="S600" s="237"/>
      <c r="U600" s="237"/>
      <c r="V600" s="237"/>
    </row>
    <row r="601" spans="1:22" s="302" customFormat="1">
      <c r="A601" s="38">
        <v>25</v>
      </c>
      <c r="B601" s="39">
        <v>0</v>
      </c>
      <c r="C601" s="39" t="s">
        <v>912</v>
      </c>
      <c r="D601" s="40">
        <v>2</v>
      </c>
      <c r="E601" s="662">
        <v>25</v>
      </c>
      <c r="F601" s="662">
        <v>6</v>
      </c>
      <c r="G601" s="991" t="s">
        <v>229</v>
      </c>
      <c r="H601" s="40" t="s">
        <v>228</v>
      </c>
      <c r="I601" s="630" t="s">
        <v>214</v>
      </c>
      <c r="J601" s="991" t="s">
        <v>676</v>
      </c>
      <c r="K601" s="303">
        <v>0</v>
      </c>
      <c r="L601" s="304">
        <v>0</v>
      </c>
      <c r="M601" s="305">
        <v>0</v>
      </c>
      <c r="N601" s="305">
        <v>0</v>
      </c>
      <c r="O601" s="303">
        <v>0</v>
      </c>
      <c r="P601" s="305">
        <v>0</v>
      </c>
      <c r="Q601" s="303">
        <v>0</v>
      </c>
      <c r="R601" s="16">
        <v>0</v>
      </c>
      <c r="S601" s="237"/>
      <c r="U601" s="237"/>
      <c r="V601" s="237"/>
    </row>
    <row r="602" spans="1:22" s="302" customFormat="1">
      <c r="A602" s="38">
        <v>25</v>
      </c>
      <c r="B602" s="39">
        <v>0</v>
      </c>
      <c r="C602" s="39" t="s">
        <v>912</v>
      </c>
      <c r="D602" s="40">
        <v>2</v>
      </c>
      <c r="E602" s="662">
        <v>25</v>
      </c>
      <c r="F602" s="662">
        <v>6</v>
      </c>
      <c r="G602" s="991" t="s">
        <v>229</v>
      </c>
      <c r="H602" s="40" t="s">
        <v>228</v>
      </c>
      <c r="I602" s="630" t="s">
        <v>215</v>
      </c>
      <c r="J602" s="991" t="s">
        <v>216</v>
      </c>
      <c r="K602" s="303">
        <v>0</v>
      </c>
      <c r="L602" s="304">
        <v>0</v>
      </c>
      <c r="M602" s="305">
        <v>0</v>
      </c>
      <c r="N602" s="305">
        <v>0</v>
      </c>
      <c r="O602" s="303">
        <v>0</v>
      </c>
      <c r="P602" s="305">
        <v>0</v>
      </c>
      <c r="Q602" s="303">
        <v>0</v>
      </c>
      <c r="R602" s="16">
        <v>0</v>
      </c>
      <c r="S602" s="237"/>
      <c r="U602" s="237"/>
      <c r="V602" s="237"/>
    </row>
    <row r="603" spans="1:22" s="302" customFormat="1">
      <c r="A603" s="38">
        <v>25</v>
      </c>
      <c r="B603" s="39">
        <v>0</v>
      </c>
      <c r="C603" s="39" t="s">
        <v>912</v>
      </c>
      <c r="D603" s="40">
        <v>2</v>
      </c>
      <c r="E603" s="662">
        <v>25</v>
      </c>
      <c r="F603" s="662">
        <v>6</v>
      </c>
      <c r="G603" s="991" t="s">
        <v>229</v>
      </c>
      <c r="H603" s="40" t="s">
        <v>228</v>
      </c>
      <c r="I603" s="630" t="s">
        <v>217</v>
      </c>
      <c r="J603" s="991" t="s">
        <v>262</v>
      </c>
      <c r="K603" s="303">
        <v>0</v>
      </c>
      <c r="L603" s="304">
        <v>0</v>
      </c>
      <c r="M603" s="305">
        <v>0</v>
      </c>
      <c r="N603" s="305">
        <v>0</v>
      </c>
      <c r="O603" s="303">
        <v>0</v>
      </c>
      <c r="P603" s="305">
        <v>0</v>
      </c>
      <c r="Q603" s="303">
        <v>0</v>
      </c>
      <c r="R603" s="16">
        <v>0</v>
      </c>
      <c r="S603" s="237"/>
      <c r="U603" s="237"/>
      <c r="V603" s="237"/>
    </row>
    <row r="604" spans="1:22" s="302" customFormat="1">
      <c r="A604" s="38">
        <v>25</v>
      </c>
      <c r="B604" s="39">
        <v>0</v>
      </c>
      <c r="C604" s="39" t="s">
        <v>912</v>
      </c>
      <c r="D604" s="40">
        <v>2</v>
      </c>
      <c r="E604" s="662">
        <v>25</v>
      </c>
      <c r="F604" s="662">
        <v>6</v>
      </c>
      <c r="G604" s="991" t="s">
        <v>229</v>
      </c>
      <c r="H604" s="40" t="s">
        <v>228</v>
      </c>
      <c r="I604" s="630" t="s">
        <v>218</v>
      </c>
      <c r="J604" s="991" t="s">
        <v>677</v>
      </c>
      <c r="K604" s="303">
        <v>0</v>
      </c>
      <c r="L604" s="304">
        <v>0</v>
      </c>
      <c r="M604" s="305">
        <v>0</v>
      </c>
      <c r="N604" s="305">
        <v>0</v>
      </c>
      <c r="O604" s="303">
        <v>0</v>
      </c>
      <c r="P604" s="305">
        <v>0</v>
      </c>
      <c r="Q604" s="303">
        <v>0</v>
      </c>
      <c r="R604" s="16">
        <v>0</v>
      </c>
      <c r="S604" s="237"/>
      <c r="U604" s="237"/>
      <c r="V604" s="237"/>
    </row>
    <row r="605" spans="1:22" s="302" customFormat="1">
      <c r="A605" s="38">
        <v>25</v>
      </c>
      <c r="B605" s="39">
        <v>0</v>
      </c>
      <c r="C605" s="39" t="s">
        <v>912</v>
      </c>
      <c r="D605" s="40">
        <v>2</v>
      </c>
      <c r="E605" s="662">
        <v>25</v>
      </c>
      <c r="F605" s="662">
        <v>6</v>
      </c>
      <c r="G605" s="991" t="s">
        <v>229</v>
      </c>
      <c r="H605" s="40" t="s">
        <v>228</v>
      </c>
      <c r="I605" s="630" t="s">
        <v>219</v>
      </c>
      <c r="J605" s="991" t="s">
        <v>263</v>
      </c>
      <c r="K605" s="303">
        <v>0</v>
      </c>
      <c r="L605" s="304">
        <v>0</v>
      </c>
      <c r="M605" s="305">
        <v>0</v>
      </c>
      <c r="N605" s="305">
        <v>0</v>
      </c>
      <c r="O605" s="303">
        <v>0</v>
      </c>
      <c r="P605" s="305">
        <v>0</v>
      </c>
      <c r="Q605" s="303">
        <v>0</v>
      </c>
      <c r="R605" s="16">
        <v>0</v>
      </c>
      <c r="S605" s="237"/>
      <c r="U605" s="237"/>
      <c r="V605" s="237"/>
    </row>
    <row r="606" spans="1:22" s="302" customFormat="1">
      <c r="A606" s="38">
        <v>25</v>
      </c>
      <c r="B606" s="39">
        <v>0</v>
      </c>
      <c r="C606" s="39" t="s">
        <v>912</v>
      </c>
      <c r="D606" s="40">
        <v>2</v>
      </c>
      <c r="E606" s="662">
        <v>25</v>
      </c>
      <c r="F606" s="662">
        <v>6</v>
      </c>
      <c r="G606" s="991" t="s">
        <v>229</v>
      </c>
      <c r="H606" s="40" t="s">
        <v>228</v>
      </c>
      <c r="I606" s="630" t="s">
        <v>220</v>
      </c>
      <c r="J606" s="991" t="s">
        <v>675</v>
      </c>
      <c r="K606" s="303">
        <v>0</v>
      </c>
      <c r="L606" s="304">
        <v>0</v>
      </c>
      <c r="M606" s="305">
        <v>0</v>
      </c>
      <c r="N606" s="305">
        <v>0</v>
      </c>
      <c r="O606" s="303">
        <v>0</v>
      </c>
      <c r="P606" s="305">
        <v>0</v>
      </c>
      <c r="Q606" s="303">
        <v>0</v>
      </c>
      <c r="R606" s="16">
        <v>0</v>
      </c>
      <c r="S606" s="237"/>
      <c r="U606" s="237"/>
      <c r="V606" s="237"/>
    </row>
    <row r="607" spans="1:22" s="302" customFormat="1">
      <c r="A607" s="38">
        <v>25</v>
      </c>
      <c r="B607" s="39">
        <v>0</v>
      </c>
      <c r="C607" s="39" t="s">
        <v>912</v>
      </c>
      <c r="D607" s="40">
        <v>2</v>
      </c>
      <c r="E607" s="662">
        <v>25</v>
      </c>
      <c r="F607" s="662">
        <v>6</v>
      </c>
      <c r="G607" s="991" t="s">
        <v>229</v>
      </c>
      <c r="H607" s="40" t="s">
        <v>228</v>
      </c>
      <c r="I607" s="630" t="s">
        <v>221</v>
      </c>
      <c r="J607" s="991" t="s">
        <v>264</v>
      </c>
      <c r="K607" s="303">
        <v>0</v>
      </c>
      <c r="L607" s="304">
        <v>0</v>
      </c>
      <c r="M607" s="305">
        <v>0</v>
      </c>
      <c r="N607" s="305">
        <v>0</v>
      </c>
      <c r="O607" s="303">
        <v>0</v>
      </c>
      <c r="P607" s="305">
        <v>0</v>
      </c>
      <c r="Q607" s="303">
        <v>0</v>
      </c>
      <c r="R607" s="16">
        <v>0</v>
      </c>
      <c r="S607" s="237"/>
      <c r="U607" s="237"/>
      <c r="V607" s="237"/>
    </row>
    <row r="608" spans="1:22" s="302" customFormat="1">
      <c r="A608" s="38">
        <v>25</v>
      </c>
      <c r="B608" s="39">
        <v>0</v>
      </c>
      <c r="C608" s="39" t="s">
        <v>912</v>
      </c>
      <c r="D608" s="40">
        <v>2</v>
      </c>
      <c r="E608" s="662">
        <v>25</v>
      </c>
      <c r="F608" s="662">
        <v>6</v>
      </c>
      <c r="G608" s="991" t="s">
        <v>229</v>
      </c>
      <c r="H608" s="40" t="s">
        <v>228</v>
      </c>
      <c r="I608" s="630" t="s">
        <v>222</v>
      </c>
      <c r="J608" s="991" t="s">
        <v>206</v>
      </c>
      <c r="K608" s="303">
        <v>0</v>
      </c>
      <c r="L608" s="304">
        <v>0</v>
      </c>
      <c r="M608" s="305">
        <v>0</v>
      </c>
      <c r="N608" s="305">
        <v>0</v>
      </c>
      <c r="O608" s="303">
        <v>0</v>
      </c>
      <c r="P608" s="305">
        <v>0</v>
      </c>
      <c r="Q608" s="303">
        <v>0</v>
      </c>
      <c r="R608" s="16">
        <v>0</v>
      </c>
      <c r="S608" s="237"/>
      <c r="U608" s="237"/>
      <c r="V608" s="237"/>
    </row>
    <row r="609" spans="1:22" s="302" customFormat="1">
      <c r="A609" s="38">
        <v>25</v>
      </c>
      <c r="B609" s="39">
        <v>0</v>
      </c>
      <c r="C609" s="39" t="s">
        <v>912</v>
      </c>
      <c r="D609" s="40">
        <v>2</v>
      </c>
      <c r="E609" s="662">
        <v>25</v>
      </c>
      <c r="F609" s="662">
        <v>6</v>
      </c>
      <c r="G609" s="991" t="s">
        <v>229</v>
      </c>
      <c r="H609" s="40" t="s">
        <v>228</v>
      </c>
      <c r="I609" s="630" t="s">
        <v>223</v>
      </c>
      <c r="J609" s="991" t="s">
        <v>181</v>
      </c>
      <c r="K609" s="303">
        <v>0</v>
      </c>
      <c r="L609" s="304">
        <v>0</v>
      </c>
      <c r="M609" s="305">
        <v>0</v>
      </c>
      <c r="N609" s="305">
        <v>0</v>
      </c>
      <c r="O609" s="303">
        <v>0</v>
      </c>
      <c r="P609" s="305">
        <v>0</v>
      </c>
      <c r="Q609" s="303">
        <v>0</v>
      </c>
      <c r="R609" s="16">
        <v>0</v>
      </c>
      <c r="S609" s="237"/>
      <c r="U609" s="237"/>
      <c r="V609" s="237"/>
    </row>
    <row r="610" spans="1:22" s="302" customFormat="1">
      <c r="A610" s="38">
        <v>25</v>
      </c>
      <c r="B610" s="39">
        <v>0</v>
      </c>
      <c r="C610" s="39" t="s">
        <v>912</v>
      </c>
      <c r="D610" s="40">
        <v>2</v>
      </c>
      <c r="E610" s="662">
        <v>25</v>
      </c>
      <c r="F610" s="662">
        <v>6</v>
      </c>
      <c r="G610" s="991" t="s">
        <v>229</v>
      </c>
      <c r="H610" s="40" t="s">
        <v>228</v>
      </c>
      <c r="I610" s="630" t="s">
        <v>150</v>
      </c>
      <c r="J610" s="991" t="s">
        <v>204</v>
      </c>
      <c r="K610" s="303">
        <v>0</v>
      </c>
      <c r="L610" s="304">
        <v>0</v>
      </c>
      <c r="M610" s="305">
        <v>0</v>
      </c>
      <c r="N610" s="305">
        <v>0</v>
      </c>
      <c r="O610" s="303">
        <v>0</v>
      </c>
      <c r="P610" s="305">
        <v>0</v>
      </c>
      <c r="Q610" s="303">
        <v>0</v>
      </c>
      <c r="R610" s="16">
        <v>0</v>
      </c>
      <c r="S610" s="237"/>
      <c r="U610" s="237"/>
      <c r="V610" s="237"/>
    </row>
    <row r="611" spans="1:22" s="302" customFormat="1">
      <c r="A611" s="38">
        <v>25</v>
      </c>
      <c r="B611" s="39">
        <v>0</v>
      </c>
      <c r="C611" s="39" t="s">
        <v>912</v>
      </c>
      <c r="D611" s="40">
        <v>2</v>
      </c>
      <c r="E611" s="662">
        <v>25</v>
      </c>
      <c r="F611" s="662">
        <v>6</v>
      </c>
      <c r="G611" s="991" t="s">
        <v>229</v>
      </c>
      <c r="H611" s="40" t="s">
        <v>228</v>
      </c>
      <c r="I611" s="630" t="s">
        <v>151</v>
      </c>
      <c r="J611" s="991" t="s">
        <v>205</v>
      </c>
      <c r="K611" s="303">
        <v>0</v>
      </c>
      <c r="L611" s="304">
        <v>0</v>
      </c>
      <c r="M611" s="305">
        <v>0</v>
      </c>
      <c r="N611" s="305">
        <v>0</v>
      </c>
      <c r="O611" s="303">
        <v>0</v>
      </c>
      <c r="P611" s="305">
        <v>0</v>
      </c>
      <c r="Q611" s="303">
        <v>0</v>
      </c>
      <c r="R611" s="16">
        <v>0</v>
      </c>
      <c r="S611" s="237"/>
      <c r="U611" s="237"/>
      <c r="V611" s="237"/>
    </row>
    <row r="612" spans="1:22" s="302" customFormat="1">
      <c r="A612" s="38">
        <v>25</v>
      </c>
      <c r="B612" s="39">
        <v>0</v>
      </c>
      <c r="C612" s="39" t="s">
        <v>912</v>
      </c>
      <c r="D612" s="40">
        <v>2</v>
      </c>
      <c r="E612" s="662">
        <v>25</v>
      </c>
      <c r="F612" s="662">
        <v>6</v>
      </c>
      <c r="G612" s="991" t="s">
        <v>229</v>
      </c>
      <c r="H612" s="40" t="s">
        <v>228</v>
      </c>
      <c r="I612" s="630" t="s">
        <v>152</v>
      </c>
      <c r="J612" s="991" t="s">
        <v>182</v>
      </c>
      <c r="K612" s="303">
        <v>0</v>
      </c>
      <c r="L612" s="304">
        <v>0</v>
      </c>
      <c r="M612" s="305">
        <v>0</v>
      </c>
      <c r="N612" s="305">
        <v>0</v>
      </c>
      <c r="O612" s="303">
        <v>0</v>
      </c>
      <c r="P612" s="305">
        <v>0</v>
      </c>
      <c r="Q612" s="303">
        <v>0</v>
      </c>
      <c r="R612" s="16">
        <v>0</v>
      </c>
      <c r="S612" s="237"/>
      <c r="U612" s="237"/>
      <c r="V612" s="237"/>
    </row>
    <row r="613" spans="1:22" s="302" customFormat="1">
      <c r="A613" s="38">
        <v>25</v>
      </c>
      <c r="B613" s="39">
        <v>0</v>
      </c>
      <c r="C613" s="39" t="s">
        <v>912</v>
      </c>
      <c r="D613" s="40">
        <v>2</v>
      </c>
      <c r="E613" s="662">
        <v>25</v>
      </c>
      <c r="F613" s="662">
        <v>6</v>
      </c>
      <c r="G613" s="991" t="s">
        <v>229</v>
      </c>
      <c r="H613" s="40" t="s">
        <v>228</v>
      </c>
      <c r="I613" s="630" t="s">
        <v>70</v>
      </c>
      <c r="J613" s="991" t="s">
        <v>265</v>
      </c>
      <c r="K613" s="303">
        <v>0</v>
      </c>
      <c r="L613" s="304">
        <v>0</v>
      </c>
      <c r="M613" s="305">
        <v>0</v>
      </c>
      <c r="N613" s="305">
        <v>0</v>
      </c>
      <c r="O613" s="303">
        <v>0</v>
      </c>
      <c r="P613" s="305">
        <v>0</v>
      </c>
      <c r="Q613" s="303">
        <v>0</v>
      </c>
      <c r="R613" s="16">
        <v>0</v>
      </c>
      <c r="S613" s="237"/>
      <c r="U613" s="237"/>
      <c r="V613" s="237"/>
    </row>
    <row r="614" spans="1:22" s="302" customFormat="1">
      <c r="A614" s="38">
        <v>25</v>
      </c>
      <c r="B614" s="39">
        <v>0</v>
      </c>
      <c r="C614" s="39" t="s">
        <v>912</v>
      </c>
      <c r="D614" s="40">
        <v>2</v>
      </c>
      <c r="E614" s="662">
        <v>25</v>
      </c>
      <c r="F614" s="662">
        <v>6</v>
      </c>
      <c r="G614" s="991" t="s">
        <v>229</v>
      </c>
      <c r="H614" s="40" t="s">
        <v>228</v>
      </c>
      <c r="I614" s="630" t="s">
        <v>71</v>
      </c>
      <c r="J614" s="991" t="s">
        <v>266</v>
      </c>
      <c r="K614" s="303">
        <v>0</v>
      </c>
      <c r="L614" s="304">
        <v>0</v>
      </c>
      <c r="M614" s="305">
        <v>0</v>
      </c>
      <c r="N614" s="305">
        <v>0</v>
      </c>
      <c r="O614" s="303">
        <v>0</v>
      </c>
      <c r="P614" s="305">
        <v>0</v>
      </c>
      <c r="Q614" s="303">
        <v>0</v>
      </c>
      <c r="R614" s="16">
        <v>0</v>
      </c>
      <c r="S614" s="237"/>
      <c r="U614" s="237"/>
      <c r="V614" s="237"/>
    </row>
    <row r="615" spans="1:22" s="302" customFormat="1">
      <c r="A615" s="38">
        <v>25</v>
      </c>
      <c r="B615" s="39">
        <v>0</v>
      </c>
      <c r="C615" s="39" t="s">
        <v>912</v>
      </c>
      <c r="D615" s="40">
        <v>2</v>
      </c>
      <c r="E615" s="662">
        <v>25</v>
      </c>
      <c r="F615" s="662">
        <v>6</v>
      </c>
      <c r="G615" s="991" t="s">
        <v>229</v>
      </c>
      <c r="H615" s="40" t="s">
        <v>228</v>
      </c>
      <c r="I615" s="630" t="s">
        <v>72</v>
      </c>
      <c r="J615" s="991" t="s">
        <v>527</v>
      </c>
      <c r="K615" s="303">
        <v>0</v>
      </c>
      <c r="L615" s="304">
        <v>0</v>
      </c>
      <c r="M615" s="305">
        <v>0</v>
      </c>
      <c r="N615" s="305">
        <v>0</v>
      </c>
      <c r="O615" s="303">
        <v>0</v>
      </c>
      <c r="P615" s="305">
        <v>0</v>
      </c>
      <c r="Q615" s="303">
        <v>0</v>
      </c>
      <c r="R615" s="16">
        <v>0</v>
      </c>
      <c r="S615" s="237"/>
      <c r="U615" s="237"/>
      <c r="V615" s="237"/>
    </row>
    <row r="616" spans="1:22" s="302" customFormat="1">
      <c r="A616" s="38">
        <v>25</v>
      </c>
      <c r="B616" s="39">
        <v>0</v>
      </c>
      <c r="C616" s="39" t="s">
        <v>912</v>
      </c>
      <c r="D616" s="40">
        <v>2</v>
      </c>
      <c r="E616" s="662">
        <v>25</v>
      </c>
      <c r="F616" s="662">
        <v>6</v>
      </c>
      <c r="G616" s="991" t="s">
        <v>229</v>
      </c>
      <c r="H616" s="40" t="s">
        <v>228</v>
      </c>
      <c r="I616" s="630" t="s">
        <v>73</v>
      </c>
      <c r="J616" s="991" t="s">
        <v>528</v>
      </c>
      <c r="K616" s="303">
        <v>0</v>
      </c>
      <c r="L616" s="304">
        <v>0</v>
      </c>
      <c r="M616" s="305">
        <v>0</v>
      </c>
      <c r="N616" s="305">
        <v>0</v>
      </c>
      <c r="O616" s="303">
        <v>0</v>
      </c>
      <c r="P616" s="305">
        <v>0</v>
      </c>
      <c r="Q616" s="303">
        <v>0</v>
      </c>
      <c r="R616" s="16">
        <v>0</v>
      </c>
      <c r="S616" s="237"/>
      <c r="U616" s="237"/>
      <c r="V616" s="237"/>
    </row>
    <row r="617" spans="1:22" s="302" customFormat="1">
      <c r="A617" s="38">
        <v>25</v>
      </c>
      <c r="B617" s="39">
        <v>0</v>
      </c>
      <c r="C617" s="39" t="s">
        <v>912</v>
      </c>
      <c r="D617" s="40">
        <v>2</v>
      </c>
      <c r="E617" s="662">
        <v>25</v>
      </c>
      <c r="F617" s="662">
        <v>6</v>
      </c>
      <c r="G617" s="991" t="s">
        <v>229</v>
      </c>
      <c r="H617" s="40" t="s">
        <v>228</v>
      </c>
      <c r="I617" s="630" t="s">
        <v>409</v>
      </c>
      <c r="J617" s="991" t="s">
        <v>803</v>
      </c>
      <c r="K617" s="303">
        <v>0</v>
      </c>
      <c r="L617" s="304">
        <v>0</v>
      </c>
      <c r="M617" s="305">
        <v>0</v>
      </c>
      <c r="N617" s="305">
        <v>0</v>
      </c>
      <c r="O617" s="303">
        <v>0</v>
      </c>
      <c r="P617" s="305">
        <v>0</v>
      </c>
      <c r="Q617" s="303">
        <v>0</v>
      </c>
      <c r="R617" s="16">
        <v>0</v>
      </c>
      <c r="S617" s="237"/>
      <c r="U617" s="237"/>
      <c r="V617" s="237"/>
    </row>
    <row r="618" spans="1:22" s="302" customFormat="1">
      <c r="A618" s="38">
        <v>26</v>
      </c>
      <c r="B618" s="39">
        <v>0</v>
      </c>
      <c r="C618" s="39" t="s">
        <v>912</v>
      </c>
      <c r="D618" s="40">
        <v>2</v>
      </c>
      <c r="E618" s="662">
        <v>26</v>
      </c>
      <c r="F618" s="662">
        <v>6</v>
      </c>
      <c r="G618" s="991" t="s">
        <v>230</v>
      </c>
      <c r="H618" s="40" t="s">
        <v>213</v>
      </c>
      <c r="I618" s="630" t="s">
        <v>211</v>
      </c>
      <c r="J618" s="991" t="s">
        <v>261</v>
      </c>
      <c r="K618" s="303">
        <v>0</v>
      </c>
      <c r="L618" s="304">
        <v>0</v>
      </c>
      <c r="M618" s="305">
        <v>0</v>
      </c>
      <c r="N618" s="305">
        <v>0</v>
      </c>
      <c r="O618" s="303">
        <v>0</v>
      </c>
      <c r="P618" s="305">
        <v>0</v>
      </c>
      <c r="Q618" s="303">
        <v>0</v>
      </c>
      <c r="R618" s="16">
        <v>0</v>
      </c>
      <c r="S618" s="237"/>
      <c r="U618" s="237"/>
      <c r="V618" s="237"/>
    </row>
    <row r="619" spans="1:22" s="302" customFormat="1">
      <c r="A619" s="38">
        <v>26</v>
      </c>
      <c r="B619" s="39">
        <v>0</v>
      </c>
      <c r="C619" s="39" t="s">
        <v>912</v>
      </c>
      <c r="D619" s="40">
        <v>2</v>
      </c>
      <c r="E619" s="662">
        <v>26</v>
      </c>
      <c r="F619" s="662">
        <v>6</v>
      </c>
      <c r="G619" s="991" t="s">
        <v>230</v>
      </c>
      <c r="H619" s="40" t="s">
        <v>213</v>
      </c>
      <c r="I619" s="630" t="s">
        <v>214</v>
      </c>
      <c r="J619" s="991" t="s">
        <v>676</v>
      </c>
      <c r="K619" s="303">
        <v>0</v>
      </c>
      <c r="L619" s="304">
        <v>0</v>
      </c>
      <c r="M619" s="305">
        <v>0</v>
      </c>
      <c r="N619" s="305">
        <v>0</v>
      </c>
      <c r="O619" s="303">
        <v>0</v>
      </c>
      <c r="P619" s="305">
        <v>0</v>
      </c>
      <c r="Q619" s="303">
        <v>0</v>
      </c>
      <c r="R619" s="16">
        <v>0</v>
      </c>
      <c r="S619" s="237"/>
      <c r="U619" s="237"/>
      <c r="V619" s="237"/>
    </row>
    <row r="620" spans="1:22" s="302" customFormat="1">
      <c r="A620" s="38">
        <v>26</v>
      </c>
      <c r="B620" s="39">
        <v>0</v>
      </c>
      <c r="C620" s="39" t="s">
        <v>912</v>
      </c>
      <c r="D620" s="40">
        <v>2</v>
      </c>
      <c r="E620" s="662">
        <v>26</v>
      </c>
      <c r="F620" s="662">
        <v>6</v>
      </c>
      <c r="G620" s="991" t="s">
        <v>230</v>
      </c>
      <c r="H620" s="40" t="s">
        <v>213</v>
      </c>
      <c r="I620" s="630" t="s">
        <v>215</v>
      </c>
      <c r="J620" s="991" t="s">
        <v>216</v>
      </c>
      <c r="K620" s="303">
        <v>0</v>
      </c>
      <c r="L620" s="304">
        <v>0</v>
      </c>
      <c r="M620" s="305">
        <v>0</v>
      </c>
      <c r="N620" s="305">
        <v>0</v>
      </c>
      <c r="O620" s="303">
        <v>0</v>
      </c>
      <c r="P620" s="305">
        <v>0</v>
      </c>
      <c r="Q620" s="303">
        <v>0</v>
      </c>
      <c r="R620" s="16">
        <v>0</v>
      </c>
      <c r="S620" s="237"/>
      <c r="U620" s="237"/>
      <c r="V620" s="237"/>
    </row>
    <row r="621" spans="1:22" s="302" customFormat="1">
      <c r="A621" s="38">
        <v>26</v>
      </c>
      <c r="B621" s="39">
        <v>0</v>
      </c>
      <c r="C621" s="39" t="s">
        <v>912</v>
      </c>
      <c r="D621" s="40">
        <v>2</v>
      </c>
      <c r="E621" s="662">
        <v>26</v>
      </c>
      <c r="F621" s="662">
        <v>6</v>
      </c>
      <c r="G621" s="991" t="s">
        <v>230</v>
      </c>
      <c r="H621" s="40" t="s">
        <v>213</v>
      </c>
      <c r="I621" s="630" t="s">
        <v>217</v>
      </c>
      <c r="J621" s="991" t="s">
        <v>262</v>
      </c>
      <c r="K621" s="303">
        <v>0</v>
      </c>
      <c r="L621" s="304">
        <v>0</v>
      </c>
      <c r="M621" s="305">
        <v>0</v>
      </c>
      <c r="N621" s="305">
        <v>0</v>
      </c>
      <c r="O621" s="303">
        <v>0</v>
      </c>
      <c r="P621" s="305">
        <v>0</v>
      </c>
      <c r="Q621" s="303">
        <v>0</v>
      </c>
      <c r="R621" s="16">
        <v>0</v>
      </c>
      <c r="S621" s="237"/>
      <c r="U621" s="237"/>
      <c r="V621" s="237"/>
    </row>
    <row r="622" spans="1:22" s="302" customFormat="1">
      <c r="A622" s="38">
        <v>26</v>
      </c>
      <c r="B622" s="39">
        <v>0</v>
      </c>
      <c r="C622" s="39" t="s">
        <v>912</v>
      </c>
      <c r="D622" s="40">
        <v>2</v>
      </c>
      <c r="E622" s="662">
        <v>26</v>
      </c>
      <c r="F622" s="662">
        <v>6</v>
      </c>
      <c r="G622" s="991" t="s">
        <v>230</v>
      </c>
      <c r="H622" s="40" t="s">
        <v>213</v>
      </c>
      <c r="I622" s="630" t="s">
        <v>218</v>
      </c>
      <c r="J622" s="991" t="s">
        <v>677</v>
      </c>
      <c r="K622" s="303">
        <v>0</v>
      </c>
      <c r="L622" s="304">
        <v>0</v>
      </c>
      <c r="M622" s="305">
        <v>0</v>
      </c>
      <c r="N622" s="305">
        <v>0</v>
      </c>
      <c r="O622" s="303">
        <v>0</v>
      </c>
      <c r="P622" s="305">
        <v>0</v>
      </c>
      <c r="Q622" s="303">
        <v>0</v>
      </c>
      <c r="R622" s="16">
        <v>0</v>
      </c>
      <c r="S622" s="237"/>
      <c r="U622" s="237"/>
      <c r="V622" s="237"/>
    </row>
    <row r="623" spans="1:22" s="302" customFormat="1">
      <c r="A623" s="38">
        <v>26</v>
      </c>
      <c r="B623" s="39">
        <v>0</v>
      </c>
      <c r="C623" s="39" t="s">
        <v>912</v>
      </c>
      <c r="D623" s="40">
        <v>2</v>
      </c>
      <c r="E623" s="662">
        <v>26</v>
      </c>
      <c r="F623" s="662">
        <v>6</v>
      </c>
      <c r="G623" s="991" t="s">
        <v>230</v>
      </c>
      <c r="H623" s="40" t="s">
        <v>213</v>
      </c>
      <c r="I623" s="630" t="s">
        <v>219</v>
      </c>
      <c r="J623" s="991" t="s">
        <v>263</v>
      </c>
      <c r="K623" s="303">
        <v>0</v>
      </c>
      <c r="L623" s="304">
        <v>0</v>
      </c>
      <c r="M623" s="305">
        <v>0</v>
      </c>
      <c r="N623" s="305">
        <v>0</v>
      </c>
      <c r="O623" s="303">
        <v>0</v>
      </c>
      <c r="P623" s="305">
        <v>0</v>
      </c>
      <c r="Q623" s="303">
        <v>0</v>
      </c>
      <c r="R623" s="16">
        <v>0</v>
      </c>
      <c r="S623" s="237"/>
      <c r="U623" s="237"/>
      <c r="V623" s="237"/>
    </row>
    <row r="624" spans="1:22" s="302" customFormat="1">
      <c r="A624" s="38">
        <v>26</v>
      </c>
      <c r="B624" s="39">
        <v>0</v>
      </c>
      <c r="C624" s="39" t="s">
        <v>912</v>
      </c>
      <c r="D624" s="40">
        <v>2</v>
      </c>
      <c r="E624" s="662">
        <v>26</v>
      </c>
      <c r="F624" s="662">
        <v>6</v>
      </c>
      <c r="G624" s="991" t="s">
        <v>230</v>
      </c>
      <c r="H624" s="40" t="s">
        <v>213</v>
      </c>
      <c r="I624" s="630" t="s">
        <v>220</v>
      </c>
      <c r="J624" s="991" t="s">
        <v>675</v>
      </c>
      <c r="K624" s="303">
        <v>0</v>
      </c>
      <c r="L624" s="304">
        <v>0</v>
      </c>
      <c r="M624" s="305">
        <v>0</v>
      </c>
      <c r="N624" s="305">
        <v>0</v>
      </c>
      <c r="O624" s="303">
        <v>0</v>
      </c>
      <c r="P624" s="305">
        <v>0</v>
      </c>
      <c r="Q624" s="303">
        <v>0</v>
      </c>
      <c r="R624" s="16">
        <v>0</v>
      </c>
      <c r="S624" s="237"/>
      <c r="U624" s="237"/>
      <c r="V624" s="237"/>
    </row>
    <row r="625" spans="1:22" s="302" customFormat="1">
      <c r="A625" s="38">
        <v>26</v>
      </c>
      <c r="B625" s="39">
        <v>0</v>
      </c>
      <c r="C625" s="39" t="s">
        <v>912</v>
      </c>
      <c r="D625" s="40">
        <v>2</v>
      </c>
      <c r="E625" s="662">
        <v>26</v>
      </c>
      <c r="F625" s="662">
        <v>6</v>
      </c>
      <c r="G625" s="991" t="s">
        <v>230</v>
      </c>
      <c r="H625" s="40" t="s">
        <v>213</v>
      </c>
      <c r="I625" s="630" t="s">
        <v>221</v>
      </c>
      <c r="J625" s="991" t="s">
        <v>264</v>
      </c>
      <c r="K625" s="303">
        <v>0</v>
      </c>
      <c r="L625" s="304">
        <v>0</v>
      </c>
      <c r="M625" s="305">
        <v>0</v>
      </c>
      <c r="N625" s="305">
        <v>0</v>
      </c>
      <c r="O625" s="303">
        <v>0</v>
      </c>
      <c r="P625" s="305">
        <v>0</v>
      </c>
      <c r="Q625" s="303">
        <v>0</v>
      </c>
      <c r="R625" s="16">
        <v>0</v>
      </c>
      <c r="S625" s="237"/>
      <c r="U625" s="237"/>
      <c r="V625" s="237"/>
    </row>
    <row r="626" spans="1:22" s="302" customFormat="1">
      <c r="A626" s="38">
        <v>26</v>
      </c>
      <c r="B626" s="39">
        <v>0</v>
      </c>
      <c r="C626" s="39" t="s">
        <v>912</v>
      </c>
      <c r="D626" s="40">
        <v>2</v>
      </c>
      <c r="E626" s="662">
        <v>26</v>
      </c>
      <c r="F626" s="662">
        <v>6</v>
      </c>
      <c r="G626" s="991" t="s">
        <v>230</v>
      </c>
      <c r="H626" s="40" t="s">
        <v>213</v>
      </c>
      <c r="I626" s="630" t="s">
        <v>222</v>
      </c>
      <c r="J626" s="991" t="s">
        <v>206</v>
      </c>
      <c r="K626" s="303">
        <v>0</v>
      </c>
      <c r="L626" s="304">
        <v>0</v>
      </c>
      <c r="M626" s="305">
        <v>0</v>
      </c>
      <c r="N626" s="305">
        <v>0</v>
      </c>
      <c r="O626" s="303">
        <v>0</v>
      </c>
      <c r="P626" s="305">
        <v>0</v>
      </c>
      <c r="Q626" s="303">
        <v>0</v>
      </c>
      <c r="R626" s="16">
        <v>0</v>
      </c>
      <c r="S626" s="237"/>
      <c r="U626" s="237"/>
      <c r="V626" s="237"/>
    </row>
    <row r="627" spans="1:22" s="302" customFormat="1">
      <c r="A627" s="38">
        <v>26</v>
      </c>
      <c r="B627" s="39">
        <v>0</v>
      </c>
      <c r="C627" s="39" t="s">
        <v>912</v>
      </c>
      <c r="D627" s="40">
        <v>2</v>
      </c>
      <c r="E627" s="662">
        <v>26</v>
      </c>
      <c r="F627" s="662">
        <v>6</v>
      </c>
      <c r="G627" s="991" t="s">
        <v>230</v>
      </c>
      <c r="H627" s="40" t="s">
        <v>213</v>
      </c>
      <c r="I627" s="630" t="s">
        <v>223</v>
      </c>
      <c r="J627" s="991" t="s">
        <v>181</v>
      </c>
      <c r="K627" s="303">
        <v>0</v>
      </c>
      <c r="L627" s="304">
        <v>0</v>
      </c>
      <c r="M627" s="305">
        <v>0</v>
      </c>
      <c r="N627" s="305">
        <v>0</v>
      </c>
      <c r="O627" s="303">
        <v>0</v>
      </c>
      <c r="P627" s="305">
        <v>0</v>
      </c>
      <c r="Q627" s="303">
        <v>0</v>
      </c>
      <c r="R627" s="16">
        <v>0</v>
      </c>
      <c r="S627" s="237"/>
      <c r="U627" s="237"/>
      <c r="V627" s="237"/>
    </row>
    <row r="628" spans="1:22" s="302" customFormat="1">
      <c r="A628" s="38">
        <v>26</v>
      </c>
      <c r="B628" s="39">
        <v>0</v>
      </c>
      <c r="C628" s="39" t="s">
        <v>912</v>
      </c>
      <c r="D628" s="40">
        <v>2</v>
      </c>
      <c r="E628" s="662">
        <v>26</v>
      </c>
      <c r="F628" s="662">
        <v>6</v>
      </c>
      <c r="G628" s="991" t="s">
        <v>230</v>
      </c>
      <c r="H628" s="40" t="s">
        <v>213</v>
      </c>
      <c r="I628" s="630" t="s">
        <v>150</v>
      </c>
      <c r="J628" s="991" t="s">
        <v>204</v>
      </c>
      <c r="K628" s="303">
        <v>0</v>
      </c>
      <c r="L628" s="304">
        <v>0</v>
      </c>
      <c r="M628" s="305">
        <v>0</v>
      </c>
      <c r="N628" s="305">
        <v>0</v>
      </c>
      <c r="O628" s="303">
        <v>0</v>
      </c>
      <c r="P628" s="305">
        <v>0</v>
      </c>
      <c r="Q628" s="303">
        <v>0</v>
      </c>
      <c r="R628" s="16">
        <v>0</v>
      </c>
      <c r="S628" s="237"/>
      <c r="U628" s="237"/>
      <c r="V628" s="237"/>
    </row>
    <row r="629" spans="1:22" s="302" customFormat="1">
      <c r="A629" s="38">
        <v>26</v>
      </c>
      <c r="B629" s="39">
        <v>0</v>
      </c>
      <c r="C629" s="39" t="s">
        <v>912</v>
      </c>
      <c r="D629" s="40">
        <v>2</v>
      </c>
      <c r="E629" s="662">
        <v>26</v>
      </c>
      <c r="F629" s="662">
        <v>6</v>
      </c>
      <c r="G629" s="991" t="s">
        <v>230</v>
      </c>
      <c r="H629" s="40" t="s">
        <v>213</v>
      </c>
      <c r="I629" s="630" t="s">
        <v>151</v>
      </c>
      <c r="J629" s="991" t="s">
        <v>205</v>
      </c>
      <c r="K629" s="303">
        <v>0</v>
      </c>
      <c r="L629" s="304">
        <v>0</v>
      </c>
      <c r="M629" s="305">
        <v>0</v>
      </c>
      <c r="N629" s="305">
        <v>0</v>
      </c>
      <c r="O629" s="303">
        <v>0</v>
      </c>
      <c r="P629" s="305">
        <v>0</v>
      </c>
      <c r="Q629" s="303">
        <v>0</v>
      </c>
      <c r="R629" s="16">
        <v>0</v>
      </c>
      <c r="S629" s="237"/>
      <c r="U629" s="237"/>
      <c r="V629" s="237"/>
    </row>
    <row r="630" spans="1:22" s="302" customFormat="1">
      <c r="A630" s="38">
        <v>26</v>
      </c>
      <c r="B630" s="39">
        <v>0</v>
      </c>
      <c r="C630" s="39" t="s">
        <v>912</v>
      </c>
      <c r="D630" s="40">
        <v>2</v>
      </c>
      <c r="E630" s="662">
        <v>26</v>
      </c>
      <c r="F630" s="662">
        <v>6</v>
      </c>
      <c r="G630" s="991" t="s">
        <v>230</v>
      </c>
      <c r="H630" s="40" t="s">
        <v>213</v>
      </c>
      <c r="I630" s="630" t="s">
        <v>152</v>
      </c>
      <c r="J630" s="991" t="s">
        <v>182</v>
      </c>
      <c r="K630" s="303">
        <v>0</v>
      </c>
      <c r="L630" s="304">
        <v>0</v>
      </c>
      <c r="M630" s="305">
        <v>0</v>
      </c>
      <c r="N630" s="305">
        <v>0</v>
      </c>
      <c r="O630" s="303">
        <v>0</v>
      </c>
      <c r="P630" s="305">
        <v>0</v>
      </c>
      <c r="Q630" s="303">
        <v>0</v>
      </c>
      <c r="R630" s="16">
        <v>0</v>
      </c>
      <c r="S630" s="237"/>
      <c r="U630" s="237"/>
      <c r="V630" s="237"/>
    </row>
    <row r="631" spans="1:22" s="302" customFormat="1">
      <c r="A631" s="38">
        <v>26</v>
      </c>
      <c r="B631" s="39">
        <v>0</v>
      </c>
      <c r="C631" s="39" t="s">
        <v>912</v>
      </c>
      <c r="D631" s="40">
        <v>2</v>
      </c>
      <c r="E631" s="662">
        <v>26</v>
      </c>
      <c r="F631" s="662">
        <v>6</v>
      </c>
      <c r="G631" s="991" t="s">
        <v>230</v>
      </c>
      <c r="H631" s="40" t="s">
        <v>213</v>
      </c>
      <c r="I631" s="630" t="s">
        <v>70</v>
      </c>
      <c r="J631" s="991" t="s">
        <v>265</v>
      </c>
      <c r="K631" s="303">
        <v>0</v>
      </c>
      <c r="L631" s="304">
        <v>0</v>
      </c>
      <c r="M631" s="305">
        <v>0</v>
      </c>
      <c r="N631" s="305">
        <v>0</v>
      </c>
      <c r="O631" s="303">
        <v>0</v>
      </c>
      <c r="P631" s="305">
        <v>0</v>
      </c>
      <c r="Q631" s="303">
        <v>0</v>
      </c>
      <c r="R631" s="16">
        <v>0</v>
      </c>
      <c r="S631" s="237"/>
      <c r="U631" s="237"/>
      <c r="V631" s="237"/>
    </row>
    <row r="632" spans="1:22" s="302" customFormat="1">
      <c r="A632" s="38">
        <v>26</v>
      </c>
      <c r="B632" s="39">
        <v>0</v>
      </c>
      <c r="C632" s="39" t="s">
        <v>912</v>
      </c>
      <c r="D632" s="40">
        <v>2</v>
      </c>
      <c r="E632" s="662">
        <v>26</v>
      </c>
      <c r="F632" s="662">
        <v>6</v>
      </c>
      <c r="G632" s="991" t="s">
        <v>230</v>
      </c>
      <c r="H632" s="40" t="s">
        <v>213</v>
      </c>
      <c r="I632" s="630" t="s">
        <v>71</v>
      </c>
      <c r="J632" s="991" t="s">
        <v>266</v>
      </c>
      <c r="K632" s="303">
        <v>0</v>
      </c>
      <c r="L632" s="304">
        <v>0</v>
      </c>
      <c r="M632" s="305">
        <v>0</v>
      </c>
      <c r="N632" s="305">
        <v>0</v>
      </c>
      <c r="O632" s="303">
        <v>0</v>
      </c>
      <c r="P632" s="305">
        <v>0</v>
      </c>
      <c r="Q632" s="303">
        <v>0</v>
      </c>
      <c r="R632" s="16">
        <v>0</v>
      </c>
      <c r="S632" s="237"/>
      <c r="U632" s="237"/>
      <c r="V632" s="237"/>
    </row>
    <row r="633" spans="1:22" s="302" customFormat="1">
      <c r="A633" s="38">
        <v>26</v>
      </c>
      <c r="B633" s="39">
        <v>0</v>
      </c>
      <c r="C633" s="39" t="s">
        <v>912</v>
      </c>
      <c r="D633" s="40">
        <v>2</v>
      </c>
      <c r="E633" s="662">
        <v>26</v>
      </c>
      <c r="F633" s="662">
        <v>6</v>
      </c>
      <c r="G633" s="991" t="s">
        <v>230</v>
      </c>
      <c r="H633" s="40" t="s">
        <v>213</v>
      </c>
      <c r="I633" s="630" t="s">
        <v>72</v>
      </c>
      <c r="J633" s="991" t="s">
        <v>527</v>
      </c>
      <c r="K633" s="303">
        <v>0</v>
      </c>
      <c r="L633" s="304">
        <v>0</v>
      </c>
      <c r="M633" s="305">
        <v>0</v>
      </c>
      <c r="N633" s="305">
        <v>0</v>
      </c>
      <c r="O633" s="303">
        <v>0</v>
      </c>
      <c r="P633" s="305">
        <v>0</v>
      </c>
      <c r="Q633" s="303">
        <v>0</v>
      </c>
      <c r="R633" s="16">
        <v>0</v>
      </c>
      <c r="S633" s="237"/>
      <c r="U633" s="237"/>
      <c r="V633" s="237"/>
    </row>
    <row r="634" spans="1:22" s="302" customFormat="1">
      <c r="A634" s="38">
        <v>26</v>
      </c>
      <c r="B634" s="39">
        <v>0</v>
      </c>
      <c r="C634" s="39" t="s">
        <v>912</v>
      </c>
      <c r="D634" s="40">
        <v>2</v>
      </c>
      <c r="E634" s="662">
        <v>26</v>
      </c>
      <c r="F634" s="662">
        <v>6</v>
      </c>
      <c r="G634" s="991" t="s">
        <v>230</v>
      </c>
      <c r="H634" s="40" t="s">
        <v>213</v>
      </c>
      <c r="I634" s="630" t="s">
        <v>73</v>
      </c>
      <c r="J634" s="991" t="s">
        <v>528</v>
      </c>
      <c r="K634" s="303">
        <v>0</v>
      </c>
      <c r="L634" s="304">
        <v>0</v>
      </c>
      <c r="M634" s="305">
        <v>0</v>
      </c>
      <c r="N634" s="305">
        <v>0</v>
      </c>
      <c r="O634" s="303">
        <v>0</v>
      </c>
      <c r="P634" s="305">
        <v>0</v>
      </c>
      <c r="Q634" s="303">
        <v>0</v>
      </c>
      <c r="R634" s="16">
        <v>0</v>
      </c>
      <c r="S634" s="237"/>
      <c r="U634" s="237"/>
      <c r="V634" s="237"/>
    </row>
    <row r="635" spans="1:22" s="302" customFormat="1">
      <c r="A635" s="38">
        <v>26</v>
      </c>
      <c r="B635" s="39">
        <v>0</v>
      </c>
      <c r="C635" s="39" t="s">
        <v>912</v>
      </c>
      <c r="D635" s="40">
        <v>2</v>
      </c>
      <c r="E635" s="662">
        <v>26</v>
      </c>
      <c r="F635" s="662">
        <v>6</v>
      </c>
      <c r="G635" s="991" t="s">
        <v>230</v>
      </c>
      <c r="H635" s="40" t="s">
        <v>213</v>
      </c>
      <c r="I635" s="630" t="s">
        <v>409</v>
      </c>
      <c r="J635" s="991" t="s">
        <v>803</v>
      </c>
      <c r="K635" s="303">
        <v>0</v>
      </c>
      <c r="L635" s="304">
        <v>0</v>
      </c>
      <c r="M635" s="305">
        <v>0</v>
      </c>
      <c r="N635" s="305">
        <v>0</v>
      </c>
      <c r="O635" s="303">
        <v>0</v>
      </c>
      <c r="P635" s="305">
        <v>0</v>
      </c>
      <c r="Q635" s="303">
        <v>0</v>
      </c>
      <c r="R635" s="16">
        <v>0</v>
      </c>
      <c r="S635" s="237"/>
      <c r="U635" s="237"/>
      <c r="V635" s="237"/>
    </row>
    <row r="636" spans="1:22" s="302" customFormat="1">
      <c r="A636" s="38">
        <v>15</v>
      </c>
      <c r="B636" s="39">
        <f t="shared" si="31"/>
        <v>0</v>
      </c>
      <c r="C636" s="39" t="s">
        <v>912</v>
      </c>
      <c r="D636" s="40">
        <v>2</v>
      </c>
      <c r="E636" s="662">
        <v>15</v>
      </c>
      <c r="F636" s="40" t="s">
        <v>424</v>
      </c>
      <c r="G636" s="698" t="s">
        <v>212</v>
      </c>
      <c r="H636" s="40" t="s">
        <v>213</v>
      </c>
      <c r="I636" s="629" t="s">
        <v>211</v>
      </c>
      <c r="J636" s="698" t="s">
        <v>261</v>
      </c>
      <c r="K636" s="303">
        <v>0</v>
      </c>
      <c r="L636" s="304">
        <v>0</v>
      </c>
      <c r="M636" s="305">
        <v>0</v>
      </c>
      <c r="N636" s="305">
        <v>0</v>
      </c>
      <c r="O636" s="303">
        <v>0</v>
      </c>
      <c r="P636" s="305">
        <v>0</v>
      </c>
      <c r="Q636" s="303">
        <v>0</v>
      </c>
      <c r="R636" s="16">
        <f>SUMIFS('Member Months'!$L:$L,'Member Months'!$A:$A,$A636,'Member Months'!$C:$C,$C636, 'Member Months'!$D:$D,$D636)</f>
        <v>0</v>
      </c>
      <c r="S636" s="237"/>
      <c r="U636" s="237"/>
      <c r="V636" s="237"/>
    </row>
    <row r="637" spans="1:22" s="302" customFormat="1">
      <c r="A637" s="38">
        <v>15</v>
      </c>
      <c r="B637" s="39">
        <f t="shared" si="31"/>
        <v>0</v>
      </c>
      <c r="C637" s="39" t="s">
        <v>912</v>
      </c>
      <c r="D637" s="40">
        <v>2</v>
      </c>
      <c r="E637" s="662">
        <v>15</v>
      </c>
      <c r="F637" s="40" t="s">
        <v>424</v>
      </c>
      <c r="G637" s="698" t="s">
        <v>212</v>
      </c>
      <c r="H637" s="40" t="s">
        <v>213</v>
      </c>
      <c r="I637" s="629" t="s">
        <v>214</v>
      </c>
      <c r="J637" s="698" t="s">
        <v>676</v>
      </c>
      <c r="K637" s="303">
        <v>0</v>
      </c>
      <c r="L637" s="304">
        <v>0</v>
      </c>
      <c r="M637" s="305">
        <v>0</v>
      </c>
      <c r="N637" s="305">
        <v>0</v>
      </c>
      <c r="O637" s="303">
        <v>0</v>
      </c>
      <c r="P637" s="305">
        <v>0</v>
      </c>
      <c r="Q637" s="303">
        <v>0</v>
      </c>
      <c r="R637" s="16">
        <f>SUMIFS('Member Months'!$L:$L,'Member Months'!$A:$A,$A637,'Member Months'!$C:$C,$C637, 'Member Months'!$D:$D,$D637)</f>
        <v>0</v>
      </c>
      <c r="S637" s="237"/>
      <c r="U637" s="237"/>
      <c r="V637" s="237"/>
    </row>
    <row r="638" spans="1:22" s="302" customFormat="1">
      <c r="A638" s="38">
        <v>15</v>
      </c>
      <c r="B638" s="39">
        <f t="shared" si="31"/>
        <v>0</v>
      </c>
      <c r="C638" s="39" t="s">
        <v>912</v>
      </c>
      <c r="D638" s="40">
        <v>2</v>
      </c>
      <c r="E638" s="662">
        <v>15</v>
      </c>
      <c r="F638" s="40" t="s">
        <v>424</v>
      </c>
      <c r="G638" s="698" t="s">
        <v>212</v>
      </c>
      <c r="H638" s="40" t="s">
        <v>213</v>
      </c>
      <c r="I638" s="629" t="s">
        <v>215</v>
      </c>
      <c r="J638" s="698" t="s">
        <v>216</v>
      </c>
      <c r="K638" s="303">
        <v>0</v>
      </c>
      <c r="L638" s="304">
        <v>0</v>
      </c>
      <c r="M638" s="305">
        <v>0</v>
      </c>
      <c r="N638" s="305">
        <v>0</v>
      </c>
      <c r="O638" s="303">
        <v>0</v>
      </c>
      <c r="P638" s="305">
        <v>0</v>
      </c>
      <c r="Q638" s="303">
        <v>0</v>
      </c>
      <c r="R638" s="16">
        <f>SUMIFS('Member Months'!$L:$L,'Member Months'!$A:$A,$A638,'Member Months'!$C:$C,$C638, 'Member Months'!$D:$D,$D638)</f>
        <v>0</v>
      </c>
      <c r="S638" s="237"/>
      <c r="U638" s="237"/>
      <c r="V638" s="237"/>
    </row>
    <row r="639" spans="1:22" s="302" customFormat="1">
      <c r="A639" s="38">
        <v>15</v>
      </c>
      <c r="B639" s="39">
        <f t="shared" si="31"/>
        <v>0</v>
      </c>
      <c r="C639" s="39" t="s">
        <v>912</v>
      </c>
      <c r="D639" s="40">
        <v>2</v>
      </c>
      <c r="E639" s="662">
        <v>15</v>
      </c>
      <c r="F639" s="40" t="s">
        <v>424</v>
      </c>
      <c r="G639" s="698" t="s">
        <v>212</v>
      </c>
      <c r="H639" s="40" t="s">
        <v>213</v>
      </c>
      <c r="I639" s="629" t="s">
        <v>217</v>
      </c>
      <c r="J639" s="698" t="s">
        <v>262</v>
      </c>
      <c r="K639" s="303">
        <v>0</v>
      </c>
      <c r="L639" s="304">
        <v>0</v>
      </c>
      <c r="M639" s="305">
        <v>0</v>
      </c>
      <c r="N639" s="305">
        <v>0</v>
      </c>
      <c r="O639" s="303">
        <v>0</v>
      </c>
      <c r="P639" s="305">
        <v>0</v>
      </c>
      <c r="Q639" s="303">
        <v>0</v>
      </c>
      <c r="R639" s="16">
        <f>SUMIFS('Member Months'!$L:$L,'Member Months'!$A:$A,$A639,'Member Months'!$C:$C,$C639, 'Member Months'!$D:$D,$D639)</f>
        <v>0</v>
      </c>
      <c r="S639" s="237"/>
      <c r="U639" s="237"/>
      <c r="V639" s="237"/>
    </row>
    <row r="640" spans="1:22" s="302" customFormat="1">
      <c r="A640" s="38">
        <v>15</v>
      </c>
      <c r="B640" s="39">
        <f t="shared" si="31"/>
        <v>0</v>
      </c>
      <c r="C640" s="39" t="s">
        <v>912</v>
      </c>
      <c r="D640" s="40">
        <v>2</v>
      </c>
      <c r="E640" s="662">
        <v>15</v>
      </c>
      <c r="F640" s="40" t="s">
        <v>424</v>
      </c>
      <c r="G640" s="698" t="s">
        <v>212</v>
      </c>
      <c r="H640" s="40" t="s">
        <v>213</v>
      </c>
      <c r="I640" s="629" t="s">
        <v>218</v>
      </c>
      <c r="J640" s="698" t="s">
        <v>677</v>
      </c>
      <c r="K640" s="303">
        <v>0</v>
      </c>
      <c r="L640" s="304">
        <v>0</v>
      </c>
      <c r="M640" s="305">
        <v>0</v>
      </c>
      <c r="N640" s="305">
        <v>0</v>
      </c>
      <c r="O640" s="303">
        <v>0</v>
      </c>
      <c r="P640" s="305">
        <v>0</v>
      </c>
      <c r="Q640" s="303">
        <v>0</v>
      </c>
      <c r="R640" s="16">
        <f>SUMIFS('Member Months'!$L:$L,'Member Months'!$A:$A,$A640,'Member Months'!$C:$C,$C640, 'Member Months'!$D:$D,$D640)</f>
        <v>0</v>
      </c>
      <c r="S640" s="237"/>
      <c r="U640" s="237"/>
      <c r="V640" s="237"/>
    </row>
    <row r="641" spans="1:22" s="302" customFormat="1">
      <c r="A641" s="38">
        <v>15</v>
      </c>
      <c r="B641" s="39">
        <f t="shared" si="31"/>
        <v>0</v>
      </c>
      <c r="C641" s="39" t="s">
        <v>912</v>
      </c>
      <c r="D641" s="40">
        <v>2</v>
      </c>
      <c r="E641" s="662">
        <v>15</v>
      </c>
      <c r="F641" s="40" t="s">
        <v>424</v>
      </c>
      <c r="G641" s="698" t="s">
        <v>212</v>
      </c>
      <c r="H641" s="40" t="s">
        <v>213</v>
      </c>
      <c r="I641" s="629" t="s">
        <v>219</v>
      </c>
      <c r="J641" s="698" t="s">
        <v>263</v>
      </c>
      <c r="K641" s="303">
        <v>0</v>
      </c>
      <c r="L641" s="304">
        <v>0</v>
      </c>
      <c r="M641" s="305">
        <v>0</v>
      </c>
      <c r="N641" s="305">
        <v>0</v>
      </c>
      <c r="O641" s="303">
        <v>0</v>
      </c>
      <c r="P641" s="305">
        <v>0</v>
      </c>
      <c r="Q641" s="303">
        <v>0</v>
      </c>
      <c r="R641" s="16">
        <f>SUMIFS('Member Months'!$L:$L,'Member Months'!$A:$A,$A641,'Member Months'!$C:$C,$C641, 'Member Months'!$D:$D,$D641)</f>
        <v>0</v>
      </c>
      <c r="S641" s="237"/>
      <c r="U641" s="237"/>
      <c r="V641" s="237"/>
    </row>
    <row r="642" spans="1:22" s="302" customFormat="1">
      <c r="A642" s="38">
        <v>15</v>
      </c>
      <c r="B642" s="39">
        <f t="shared" si="31"/>
        <v>0</v>
      </c>
      <c r="C642" s="39" t="s">
        <v>912</v>
      </c>
      <c r="D642" s="40">
        <v>2</v>
      </c>
      <c r="E642" s="662">
        <v>15</v>
      </c>
      <c r="F642" s="40" t="s">
        <v>424</v>
      </c>
      <c r="G642" s="698" t="s">
        <v>212</v>
      </c>
      <c r="H642" s="40" t="s">
        <v>213</v>
      </c>
      <c r="I642" s="629" t="s">
        <v>220</v>
      </c>
      <c r="J642" s="698" t="s">
        <v>675</v>
      </c>
      <c r="K642" s="303">
        <v>0</v>
      </c>
      <c r="L642" s="304">
        <v>0</v>
      </c>
      <c r="M642" s="305">
        <v>0</v>
      </c>
      <c r="N642" s="305">
        <v>0</v>
      </c>
      <c r="O642" s="303">
        <v>0</v>
      </c>
      <c r="P642" s="305">
        <v>0</v>
      </c>
      <c r="Q642" s="303">
        <v>0</v>
      </c>
      <c r="R642" s="16">
        <f>SUMIFS('Member Months'!$L:$L,'Member Months'!$A:$A,$A642,'Member Months'!$C:$C,$C642, 'Member Months'!$D:$D,$D642)</f>
        <v>0</v>
      </c>
      <c r="S642" s="237"/>
      <c r="U642" s="237"/>
      <c r="V642" s="237"/>
    </row>
    <row r="643" spans="1:22" s="302" customFormat="1">
      <c r="A643" s="38">
        <v>15</v>
      </c>
      <c r="B643" s="39">
        <f t="shared" si="31"/>
        <v>0</v>
      </c>
      <c r="C643" s="39" t="s">
        <v>912</v>
      </c>
      <c r="D643" s="40">
        <v>2</v>
      </c>
      <c r="E643" s="662">
        <v>15</v>
      </c>
      <c r="F643" s="40" t="s">
        <v>424</v>
      </c>
      <c r="G643" s="698" t="s">
        <v>212</v>
      </c>
      <c r="H643" s="40" t="s">
        <v>213</v>
      </c>
      <c r="I643" s="629" t="s">
        <v>221</v>
      </c>
      <c r="J643" s="698" t="s">
        <v>264</v>
      </c>
      <c r="K643" s="303">
        <v>0</v>
      </c>
      <c r="L643" s="304">
        <v>0</v>
      </c>
      <c r="M643" s="305">
        <v>0</v>
      </c>
      <c r="N643" s="305">
        <v>0</v>
      </c>
      <c r="O643" s="303">
        <v>0</v>
      </c>
      <c r="P643" s="305">
        <v>0</v>
      </c>
      <c r="Q643" s="303">
        <v>0</v>
      </c>
      <c r="R643" s="16">
        <f>SUMIFS('Member Months'!$L:$L,'Member Months'!$A:$A,$A643,'Member Months'!$C:$C,$C643, 'Member Months'!$D:$D,$D643)</f>
        <v>0</v>
      </c>
      <c r="S643" s="237"/>
      <c r="U643" s="237"/>
      <c r="V643" s="237"/>
    </row>
    <row r="644" spans="1:22" s="302" customFormat="1">
      <c r="A644" s="38">
        <v>15</v>
      </c>
      <c r="B644" s="39">
        <f t="shared" si="31"/>
        <v>0</v>
      </c>
      <c r="C644" s="39" t="s">
        <v>912</v>
      </c>
      <c r="D644" s="40">
        <v>2</v>
      </c>
      <c r="E644" s="662">
        <v>15</v>
      </c>
      <c r="F644" s="40" t="s">
        <v>424</v>
      </c>
      <c r="G644" s="698" t="s">
        <v>212</v>
      </c>
      <c r="H644" s="40" t="s">
        <v>213</v>
      </c>
      <c r="I644" s="630" t="s">
        <v>222</v>
      </c>
      <c r="J644" s="698" t="s">
        <v>206</v>
      </c>
      <c r="K644" s="303">
        <v>0</v>
      </c>
      <c r="L644" s="304">
        <v>0</v>
      </c>
      <c r="M644" s="305">
        <v>0</v>
      </c>
      <c r="N644" s="305">
        <v>0</v>
      </c>
      <c r="O644" s="303">
        <v>0</v>
      </c>
      <c r="P644" s="305">
        <v>0</v>
      </c>
      <c r="Q644" s="303">
        <v>0</v>
      </c>
      <c r="R644" s="16">
        <f>SUMIFS('Member Months'!$L:$L,'Member Months'!$A:$A,$A644,'Member Months'!$C:$C,$C644, 'Member Months'!$D:$D,$D644)</f>
        <v>0</v>
      </c>
      <c r="S644" s="237"/>
      <c r="U644" s="237"/>
      <c r="V644" s="237"/>
    </row>
    <row r="645" spans="1:22" s="302" customFormat="1">
      <c r="A645" s="38">
        <v>15</v>
      </c>
      <c r="B645" s="39">
        <f t="shared" si="31"/>
        <v>0</v>
      </c>
      <c r="C645" s="39" t="s">
        <v>912</v>
      </c>
      <c r="D645" s="40">
        <v>2</v>
      </c>
      <c r="E645" s="662">
        <v>15</v>
      </c>
      <c r="F645" s="40" t="s">
        <v>424</v>
      </c>
      <c r="G645" s="698" t="s">
        <v>212</v>
      </c>
      <c r="H645" s="40" t="s">
        <v>213</v>
      </c>
      <c r="I645" s="630" t="s">
        <v>223</v>
      </c>
      <c r="J645" s="698" t="s">
        <v>181</v>
      </c>
      <c r="K645" s="303">
        <v>0</v>
      </c>
      <c r="L645" s="304">
        <v>0</v>
      </c>
      <c r="M645" s="305">
        <v>0</v>
      </c>
      <c r="N645" s="305">
        <v>0</v>
      </c>
      <c r="O645" s="303">
        <v>0</v>
      </c>
      <c r="P645" s="305">
        <v>0</v>
      </c>
      <c r="Q645" s="303">
        <v>0</v>
      </c>
      <c r="R645" s="16">
        <f>SUMIFS('Member Months'!$L:$L,'Member Months'!$A:$A,$A645,'Member Months'!$C:$C,$C645, 'Member Months'!$D:$D,$D645)</f>
        <v>0</v>
      </c>
      <c r="S645" s="237"/>
      <c r="U645" s="237"/>
      <c r="V645" s="237"/>
    </row>
    <row r="646" spans="1:22" s="302" customFormat="1">
      <c r="A646" s="38">
        <v>15</v>
      </c>
      <c r="B646" s="39">
        <f t="shared" si="31"/>
        <v>0</v>
      </c>
      <c r="C646" s="39" t="s">
        <v>912</v>
      </c>
      <c r="D646" s="40">
        <v>2</v>
      </c>
      <c r="E646" s="662">
        <v>15</v>
      </c>
      <c r="F646" s="40" t="s">
        <v>424</v>
      </c>
      <c r="G646" s="698" t="s">
        <v>212</v>
      </c>
      <c r="H646" s="40" t="s">
        <v>213</v>
      </c>
      <c r="I646" s="630" t="s">
        <v>150</v>
      </c>
      <c r="J646" s="698" t="s">
        <v>204</v>
      </c>
      <c r="K646" s="303">
        <v>0</v>
      </c>
      <c r="L646" s="304">
        <v>0</v>
      </c>
      <c r="M646" s="305">
        <v>0</v>
      </c>
      <c r="N646" s="305">
        <v>0</v>
      </c>
      <c r="O646" s="303">
        <v>0</v>
      </c>
      <c r="P646" s="305">
        <v>0</v>
      </c>
      <c r="Q646" s="303">
        <v>0</v>
      </c>
      <c r="R646" s="16">
        <f>SUMIFS('Member Months'!$L:$L,'Member Months'!$A:$A,$A646,'Member Months'!$C:$C,$C646, 'Member Months'!$D:$D,$D646)</f>
        <v>0</v>
      </c>
      <c r="S646" s="237"/>
      <c r="U646" s="237"/>
      <c r="V646" s="237"/>
    </row>
    <row r="647" spans="1:22" s="302" customFormat="1">
      <c r="A647" s="38">
        <v>15</v>
      </c>
      <c r="B647" s="39">
        <f t="shared" si="31"/>
        <v>0</v>
      </c>
      <c r="C647" s="39" t="s">
        <v>912</v>
      </c>
      <c r="D647" s="40">
        <v>2</v>
      </c>
      <c r="E647" s="662">
        <v>15</v>
      </c>
      <c r="F647" s="40" t="s">
        <v>424</v>
      </c>
      <c r="G647" s="698" t="s">
        <v>212</v>
      </c>
      <c r="H647" s="40" t="s">
        <v>213</v>
      </c>
      <c r="I647" s="630" t="s">
        <v>151</v>
      </c>
      <c r="J647" s="698" t="s">
        <v>205</v>
      </c>
      <c r="K647" s="303">
        <v>0</v>
      </c>
      <c r="L647" s="304">
        <v>0</v>
      </c>
      <c r="M647" s="305">
        <v>0</v>
      </c>
      <c r="N647" s="305">
        <v>0</v>
      </c>
      <c r="O647" s="303">
        <v>0</v>
      </c>
      <c r="P647" s="305">
        <v>0</v>
      </c>
      <c r="Q647" s="303">
        <v>0</v>
      </c>
      <c r="R647" s="16">
        <f>SUMIFS('Member Months'!$L:$L,'Member Months'!$A:$A,$A647,'Member Months'!$C:$C,$C647, 'Member Months'!$D:$D,$D647)</f>
        <v>0</v>
      </c>
      <c r="S647" s="237"/>
      <c r="U647" s="237"/>
      <c r="V647" s="237"/>
    </row>
    <row r="648" spans="1:22" s="302" customFormat="1">
      <c r="A648" s="38">
        <v>15</v>
      </c>
      <c r="B648" s="39">
        <f t="shared" si="31"/>
        <v>0</v>
      </c>
      <c r="C648" s="39" t="s">
        <v>912</v>
      </c>
      <c r="D648" s="40">
        <v>2</v>
      </c>
      <c r="E648" s="662">
        <v>15</v>
      </c>
      <c r="F648" s="40" t="s">
        <v>424</v>
      </c>
      <c r="G648" s="698" t="s">
        <v>212</v>
      </c>
      <c r="H648" s="40" t="s">
        <v>213</v>
      </c>
      <c r="I648" s="630" t="s">
        <v>152</v>
      </c>
      <c r="J648" s="698" t="s">
        <v>182</v>
      </c>
      <c r="K648" s="303">
        <v>0</v>
      </c>
      <c r="L648" s="304">
        <v>0</v>
      </c>
      <c r="M648" s="305">
        <v>0</v>
      </c>
      <c r="N648" s="305">
        <v>0</v>
      </c>
      <c r="O648" s="303">
        <v>0</v>
      </c>
      <c r="P648" s="305">
        <v>0</v>
      </c>
      <c r="Q648" s="303">
        <v>0</v>
      </c>
      <c r="R648" s="16">
        <f>SUMIFS('Member Months'!$L:$L,'Member Months'!$A:$A,$A648,'Member Months'!$C:$C,$C648, 'Member Months'!$D:$D,$D648)</f>
        <v>0</v>
      </c>
      <c r="S648" s="237"/>
      <c r="U648" s="237"/>
      <c r="V648" s="237"/>
    </row>
    <row r="649" spans="1:22" s="302" customFormat="1">
      <c r="A649" s="38">
        <v>15</v>
      </c>
      <c r="B649" s="39">
        <f t="shared" si="31"/>
        <v>0</v>
      </c>
      <c r="C649" s="39" t="s">
        <v>912</v>
      </c>
      <c r="D649" s="40">
        <v>2</v>
      </c>
      <c r="E649" s="662">
        <v>15</v>
      </c>
      <c r="F649" s="40" t="s">
        <v>424</v>
      </c>
      <c r="G649" s="698" t="s">
        <v>212</v>
      </c>
      <c r="H649" s="40" t="s">
        <v>213</v>
      </c>
      <c r="I649" s="630" t="s">
        <v>70</v>
      </c>
      <c r="J649" s="698" t="s">
        <v>265</v>
      </c>
      <c r="K649" s="303">
        <v>0</v>
      </c>
      <c r="L649" s="304">
        <v>0</v>
      </c>
      <c r="M649" s="305">
        <v>0</v>
      </c>
      <c r="N649" s="305">
        <v>0</v>
      </c>
      <c r="O649" s="303">
        <v>0</v>
      </c>
      <c r="P649" s="305">
        <v>0</v>
      </c>
      <c r="Q649" s="303">
        <v>0</v>
      </c>
      <c r="R649" s="16">
        <f>SUMIFS('Member Months'!$L:$L,'Member Months'!$A:$A,$A649,'Member Months'!$C:$C,$C649, 'Member Months'!$D:$D,$D649)</f>
        <v>0</v>
      </c>
      <c r="S649" s="237"/>
      <c r="U649" s="237"/>
      <c r="V649" s="237"/>
    </row>
    <row r="650" spans="1:22" s="302" customFormat="1">
      <c r="A650" s="38">
        <v>15</v>
      </c>
      <c r="B650" s="39">
        <f t="shared" si="31"/>
        <v>0</v>
      </c>
      <c r="C650" s="39" t="s">
        <v>912</v>
      </c>
      <c r="D650" s="40">
        <v>2</v>
      </c>
      <c r="E650" s="662">
        <v>15</v>
      </c>
      <c r="F650" s="40" t="s">
        <v>424</v>
      </c>
      <c r="G650" s="698" t="s">
        <v>212</v>
      </c>
      <c r="H650" s="40" t="s">
        <v>213</v>
      </c>
      <c r="I650" s="630" t="s">
        <v>71</v>
      </c>
      <c r="J650" s="698" t="s">
        <v>266</v>
      </c>
      <c r="K650" s="303">
        <v>0</v>
      </c>
      <c r="L650" s="304">
        <v>0</v>
      </c>
      <c r="M650" s="305">
        <v>0</v>
      </c>
      <c r="N650" s="305">
        <v>0</v>
      </c>
      <c r="O650" s="303">
        <v>0</v>
      </c>
      <c r="P650" s="305">
        <v>0</v>
      </c>
      <c r="Q650" s="303">
        <v>0</v>
      </c>
      <c r="R650" s="16">
        <f>SUMIFS('Member Months'!$L:$L,'Member Months'!$A:$A,$A650,'Member Months'!$C:$C,$C650, 'Member Months'!$D:$D,$D650)</f>
        <v>0</v>
      </c>
      <c r="S650" s="237"/>
      <c r="U650" s="237"/>
      <c r="V650" s="237"/>
    </row>
    <row r="651" spans="1:22" s="302" customFormat="1">
      <c r="A651" s="38">
        <v>15</v>
      </c>
      <c r="B651" s="39">
        <f t="shared" si="31"/>
        <v>0</v>
      </c>
      <c r="C651" s="39" t="s">
        <v>912</v>
      </c>
      <c r="D651" s="40">
        <v>2</v>
      </c>
      <c r="E651" s="662">
        <v>15</v>
      </c>
      <c r="F651" s="40" t="s">
        <v>424</v>
      </c>
      <c r="G651" s="698" t="s">
        <v>212</v>
      </c>
      <c r="H651" s="40" t="s">
        <v>213</v>
      </c>
      <c r="I651" s="630" t="s">
        <v>72</v>
      </c>
      <c r="J651" s="698" t="s">
        <v>527</v>
      </c>
      <c r="K651" s="303">
        <v>0</v>
      </c>
      <c r="L651" s="304">
        <v>0</v>
      </c>
      <c r="M651" s="305">
        <v>0</v>
      </c>
      <c r="N651" s="305">
        <v>0</v>
      </c>
      <c r="O651" s="303">
        <v>0</v>
      </c>
      <c r="P651" s="305">
        <v>0</v>
      </c>
      <c r="Q651" s="303">
        <v>0</v>
      </c>
      <c r="R651" s="16">
        <f>SUMIFS('Member Months'!$L:$L,'Member Months'!$A:$A,$A651,'Member Months'!$C:$C,$C651, 'Member Months'!$D:$D,$D651)</f>
        <v>0</v>
      </c>
      <c r="S651" s="237"/>
      <c r="U651" s="237"/>
      <c r="V651" s="237"/>
    </row>
    <row r="652" spans="1:22" s="302" customFormat="1">
      <c r="A652" s="38">
        <v>15</v>
      </c>
      <c r="B652" s="39">
        <f t="shared" si="31"/>
        <v>0</v>
      </c>
      <c r="C652" s="39" t="s">
        <v>912</v>
      </c>
      <c r="D652" s="40">
        <v>2</v>
      </c>
      <c r="E652" s="662">
        <v>15</v>
      </c>
      <c r="F652" s="40" t="s">
        <v>424</v>
      </c>
      <c r="G652" s="698" t="s">
        <v>212</v>
      </c>
      <c r="H652" s="40" t="s">
        <v>213</v>
      </c>
      <c r="I652" s="630" t="s">
        <v>73</v>
      </c>
      <c r="J652" s="698" t="s">
        <v>528</v>
      </c>
      <c r="K652" s="303">
        <v>0</v>
      </c>
      <c r="L652" s="304">
        <v>0</v>
      </c>
      <c r="M652" s="305">
        <v>0</v>
      </c>
      <c r="N652" s="305">
        <v>0</v>
      </c>
      <c r="O652" s="303">
        <v>0</v>
      </c>
      <c r="P652" s="305">
        <v>0</v>
      </c>
      <c r="Q652" s="303">
        <v>0</v>
      </c>
      <c r="R652" s="16">
        <f>SUMIFS('Member Months'!$L:$L,'Member Months'!$A:$A,$A652,'Member Months'!$C:$C,$C652, 'Member Months'!$D:$D,$D652)</f>
        <v>0</v>
      </c>
      <c r="S652" s="237"/>
      <c r="U652" s="237"/>
      <c r="V652" s="237"/>
    </row>
    <row r="653" spans="1:22" s="302" customFormat="1">
      <c r="A653" s="775">
        <v>15</v>
      </c>
      <c r="B653" s="776">
        <f t="shared" ref="B653" si="32">$B$6</f>
        <v>0</v>
      </c>
      <c r="C653" s="776" t="s">
        <v>912</v>
      </c>
      <c r="D653" s="777">
        <v>2</v>
      </c>
      <c r="E653" s="778">
        <v>15</v>
      </c>
      <c r="F653" s="777" t="s">
        <v>424</v>
      </c>
      <c r="G653" s="779" t="s">
        <v>212</v>
      </c>
      <c r="H653" s="777" t="s">
        <v>213</v>
      </c>
      <c r="I653" s="780" t="s">
        <v>409</v>
      </c>
      <c r="J653" s="779" t="s">
        <v>803</v>
      </c>
      <c r="K653" s="781">
        <v>0</v>
      </c>
      <c r="L653" s="782">
        <v>0</v>
      </c>
      <c r="M653" s="783">
        <v>0</v>
      </c>
      <c r="N653" s="783">
        <v>0</v>
      </c>
      <c r="O653" s="781">
        <v>0</v>
      </c>
      <c r="P653" s="783">
        <v>0</v>
      </c>
      <c r="Q653" s="781">
        <v>0</v>
      </c>
      <c r="R653" s="785">
        <f>SUMIFS('Member Months'!$L:$L,'Member Months'!$A:$A,$A653,'Member Months'!$C:$C,$C653, 'Member Months'!$D:$D,$D653)</f>
        <v>0</v>
      </c>
      <c r="S653" s="237"/>
      <c r="U653" s="237"/>
      <c r="V653" s="237"/>
    </row>
    <row r="654" spans="1:22" s="302" customFormat="1">
      <c r="A654" s="38" t="s">
        <v>211</v>
      </c>
      <c r="B654" s="39">
        <f t="shared" si="30"/>
        <v>0</v>
      </c>
      <c r="C654" s="39" t="s">
        <v>912</v>
      </c>
      <c r="D654" s="40">
        <v>3</v>
      </c>
      <c r="E654" s="40" t="s">
        <v>211</v>
      </c>
      <c r="F654" s="40" t="s">
        <v>738</v>
      </c>
      <c r="G654" s="698" t="s">
        <v>212</v>
      </c>
      <c r="H654" s="40" t="s">
        <v>213</v>
      </c>
      <c r="I654" s="629" t="s">
        <v>211</v>
      </c>
      <c r="J654" s="698" t="s">
        <v>261</v>
      </c>
      <c r="K654" s="303">
        <v>0</v>
      </c>
      <c r="L654" s="304">
        <v>0</v>
      </c>
      <c r="M654" s="305">
        <v>0</v>
      </c>
      <c r="N654" s="305">
        <v>0</v>
      </c>
      <c r="O654" s="303">
        <v>0</v>
      </c>
      <c r="P654" s="305">
        <v>0</v>
      </c>
      <c r="Q654" s="303">
        <v>0</v>
      </c>
      <c r="R654" s="16">
        <f>SUMIFS('Member Months'!$L:$L,'Member Months'!$A:$A,$A654,'Member Months'!$C:$C,$C654, 'Member Months'!$D:$D,$D654)</f>
        <v>0</v>
      </c>
      <c r="S654" s="237"/>
      <c r="U654" s="237"/>
      <c r="V654" s="237"/>
    </row>
    <row r="655" spans="1:22" s="302" customFormat="1">
      <c r="A655" s="38" t="s">
        <v>211</v>
      </c>
      <c r="B655" s="39">
        <f>$B$6</f>
        <v>0</v>
      </c>
      <c r="C655" s="39" t="s">
        <v>912</v>
      </c>
      <c r="D655" s="40">
        <v>3</v>
      </c>
      <c r="E655" s="40" t="s">
        <v>211</v>
      </c>
      <c r="F655" s="40" t="s">
        <v>738</v>
      </c>
      <c r="G655" s="698" t="s">
        <v>212</v>
      </c>
      <c r="H655" s="40" t="s">
        <v>213</v>
      </c>
      <c r="I655" s="629" t="s">
        <v>214</v>
      </c>
      <c r="J655" s="698" t="s">
        <v>676</v>
      </c>
      <c r="K655" s="303">
        <v>0</v>
      </c>
      <c r="L655" s="304">
        <v>0</v>
      </c>
      <c r="M655" s="305">
        <v>0</v>
      </c>
      <c r="N655" s="305">
        <v>0</v>
      </c>
      <c r="O655" s="303">
        <v>0</v>
      </c>
      <c r="P655" s="305">
        <v>0</v>
      </c>
      <c r="Q655" s="303">
        <v>0</v>
      </c>
      <c r="R655" s="16">
        <f>SUMIFS('Member Months'!$L:$L,'Member Months'!$A:$A,$A655,'Member Months'!$C:$C,$C655, 'Member Months'!$D:$D,$D655)</f>
        <v>0</v>
      </c>
      <c r="S655" s="237"/>
      <c r="U655" s="237"/>
      <c r="V655" s="237"/>
    </row>
    <row r="656" spans="1:22" s="302" customFormat="1">
      <c r="A656" s="38" t="s">
        <v>211</v>
      </c>
      <c r="B656" s="39">
        <f t="shared" si="30"/>
        <v>0</v>
      </c>
      <c r="C656" s="39" t="s">
        <v>912</v>
      </c>
      <c r="D656" s="40">
        <v>3</v>
      </c>
      <c r="E656" s="40" t="s">
        <v>211</v>
      </c>
      <c r="F656" s="40" t="s">
        <v>738</v>
      </c>
      <c r="G656" s="698" t="s">
        <v>212</v>
      </c>
      <c r="H656" s="40" t="s">
        <v>213</v>
      </c>
      <c r="I656" s="629" t="s">
        <v>215</v>
      </c>
      <c r="J656" s="698" t="s">
        <v>216</v>
      </c>
      <c r="K656" s="303">
        <v>0</v>
      </c>
      <c r="L656" s="304">
        <v>0</v>
      </c>
      <c r="M656" s="305">
        <v>0</v>
      </c>
      <c r="N656" s="305">
        <v>0</v>
      </c>
      <c r="O656" s="303">
        <v>0</v>
      </c>
      <c r="P656" s="305">
        <v>0</v>
      </c>
      <c r="Q656" s="303">
        <v>0</v>
      </c>
      <c r="R656" s="16">
        <f>SUMIFS('Member Months'!$L:$L,'Member Months'!$A:$A,$A656,'Member Months'!$C:$C,$C656, 'Member Months'!$D:$D,$D656)</f>
        <v>0</v>
      </c>
      <c r="S656" s="237"/>
      <c r="U656" s="237"/>
      <c r="V656" s="237"/>
    </row>
    <row r="657" spans="1:22" s="302" customFormat="1">
      <c r="A657" s="38" t="s">
        <v>211</v>
      </c>
      <c r="B657" s="39">
        <f t="shared" si="30"/>
        <v>0</v>
      </c>
      <c r="C657" s="39" t="s">
        <v>912</v>
      </c>
      <c r="D657" s="40">
        <v>3</v>
      </c>
      <c r="E657" s="40" t="s">
        <v>211</v>
      </c>
      <c r="F657" s="40" t="s">
        <v>738</v>
      </c>
      <c r="G657" s="698" t="s">
        <v>212</v>
      </c>
      <c r="H657" s="40" t="s">
        <v>213</v>
      </c>
      <c r="I657" s="629" t="s">
        <v>217</v>
      </c>
      <c r="J657" s="698" t="s">
        <v>262</v>
      </c>
      <c r="K657" s="303">
        <v>0</v>
      </c>
      <c r="L657" s="304">
        <v>0</v>
      </c>
      <c r="M657" s="305">
        <v>0</v>
      </c>
      <c r="N657" s="305">
        <v>0</v>
      </c>
      <c r="O657" s="303">
        <v>0</v>
      </c>
      <c r="P657" s="305">
        <v>0</v>
      </c>
      <c r="Q657" s="303">
        <v>0</v>
      </c>
      <c r="R657" s="16">
        <f>SUMIFS('Member Months'!$L:$L,'Member Months'!$A:$A,$A657,'Member Months'!$C:$C,$C657, 'Member Months'!$D:$D,$D657)</f>
        <v>0</v>
      </c>
      <c r="S657" s="237"/>
      <c r="U657" s="237"/>
      <c r="V657" s="237"/>
    </row>
    <row r="658" spans="1:22" s="302" customFormat="1">
      <c r="A658" s="38" t="s">
        <v>211</v>
      </c>
      <c r="B658" s="39">
        <f t="shared" si="30"/>
        <v>0</v>
      </c>
      <c r="C658" s="39" t="s">
        <v>912</v>
      </c>
      <c r="D658" s="40">
        <v>3</v>
      </c>
      <c r="E658" s="40" t="s">
        <v>211</v>
      </c>
      <c r="F658" s="40" t="s">
        <v>738</v>
      </c>
      <c r="G658" s="698" t="s">
        <v>212</v>
      </c>
      <c r="H658" s="40" t="s">
        <v>213</v>
      </c>
      <c r="I658" s="629" t="s">
        <v>218</v>
      </c>
      <c r="J658" s="698" t="s">
        <v>677</v>
      </c>
      <c r="K658" s="303">
        <v>0</v>
      </c>
      <c r="L658" s="304">
        <v>0</v>
      </c>
      <c r="M658" s="305">
        <v>0</v>
      </c>
      <c r="N658" s="305">
        <v>0</v>
      </c>
      <c r="O658" s="303">
        <v>0</v>
      </c>
      <c r="P658" s="305">
        <v>0</v>
      </c>
      <c r="Q658" s="303">
        <v>0</v>
      </c>
      <c r="R658" s="16">
        <f>SUMIFS('Member Months'!$L:$L,'Member Months'!$A:$A,$A658,'Member Months'!$C:$C,$C658, 'Member Months'!$D:$D,$D658)</f>
        <v>0</v>
      </c>
      <c r="S658" s="237"/>
      <c r="U658" s="237"/>
      <c r="V658" s="237"/>
    </row>
    <row r="659" spans="1:22" s="302" customFormat="1">
      <c r="A659" s="38" t="s">
        <v>211</v>
      </c>
      <c r="B659" s="39">
        <f t="shared" si="30"/>
        <v>0</v>
      </c>
      <c r="C659" s="39" t="s">
        <v>912</v>
      </c>
      <c r="D659" s="40">
        <v>3</v>
      </c>
      <c r="E659" s="40" t="s">
        <v>211</v>
      </c>
      <c r="F659" s="40" t="s">
        <v>738</v>
      </c>
      <c r="G659" s="698" t="s">
        <v>212</v>
      </c>
      <c r="H659" s="40" t="s">
        <v>213</v>
      </c>
      <c r="I659" s="629" t="s">
        <v>219</v>
      </c>
      <c r="J659" s="698" t="s">
        <v>263</v>
      </c>
      <c r="K659" s="303">
        <v>0</v>
      </c>
      <c r="L659" s="304">
        <v>0</v>
      </c>
      <c r="M659" s="305">
        <v>0</v>
      </c>
      <c r="N659" s="305">
        <v>0</v>
      </c>
      <c r="O659" s="303">
        <v>0</v>
      </c>
      <c r="P659" s="305">
        <v>0</v>
      </c>
      <c r="Q659" s="303">
        <v>0</v>
      </c>
      <c r="R659" s="16">
        <f>SUMIFS('Member Months'!$L:$L,'Member Months'!$A:$A,$A659,'Member Months'!$C:$C,$C659, 'Member Months'!$D:$D,$D659)</f>
        <v>0</v>
      </c>
      <c r="S659" s="237"/>
      <c r="U659" s="237"/>
      <c r="V659" s="237"/>
    </row>
    <row r="660" spans="1:22" s="302" customFormat="1">
      <c r="A660" s="38" t="s">
        <v>211</v>
      </c>
      <c r="B660" s="39">
        <f t="shared" si="30"/>
        <v>0</v>
      </c>
      <c r="C660" s="39" t="s">
        <v>912</v>
      </c>
      <c r="D660" s="40">
        <v>3</v>
      </c>
      <c r="E660" s="40" t="s">
        <v>211</v>
      </c>
      <c r="F660" s="40" t="s">
        <v>738</v>
      </c>
      <c r="G660" s="698" t="s">
        <v>212</v>
      </c>
      <c r="H660" s="40" t="s">
        <v>213</v>
      </c>
      <c r="I660" s="629" t="s">
        <v>220</v>
      </c>
      <c r="J660" s="698" t="s">
        <v>675</v>
      </c>
      <c r="K660" s="303">
        <v>0</v>
      </c>
      <c r="L660" s="304">
        <v>0</v>
      </c>
      <c r="M660" s="305">
        <v>0</v>
      </c>
      <c r="N660" s="305">
        <v>0</v>
      </c>
      <c r="O660" s="303">
        <v>0</v>
      </c>
      <c r="P660" s="305">
        <v>0</v>
      </c>
      <c r="Q660" s="303">
        <v>0</v>
      </c>
      <c r="R660" s="16">
        <f>SUMIFS('Member Months'!$L:$L,'Member Months'!$A:$A,$A660,'Member Months'!$C:$C,$C660, 'Member Months'!$D:$D,$D660)</f>
        <v>0</v>
      </c>
      <c r="S660" s="237"/>
      <c r="U660" s="237"/>
      <c r="V660" s="237"/>
    </row>
    <row r="661" spans="1:22" s="302" customFormat="1">
      <c r="A661" s="38" t="s">
        <v>211</v>
      </c>
      <c r="B661" s="39">
        <f t="shared" si="30"/>
        <v>0</v>
      </c>
      <c r="C661" s="39" t="s">
        <v>912</v>
      </c>
      <c r="D661" s="40">
        <v>3</v>
      </c>
      <c r="E661" s="40" t="s">
        <v>211</v>
      </c>
      <c r="F661" s="40" t="s">
        <v>738</v>
      </c>
      <c r="G661" s="698" t="s">
        <v>212</v>
      </c>
      <c r="H661" s="40" t="s">
        <v>213</v>
      </c>
      <c r="I661" s="629" t="s">
        <v>221</v>
      </c>
      <c r="J661" s="698" t="s">
        <v>264</v>
      </c>
      <c r="K661" s="303">
        <v>0</v>
      </c>
      <c r="L661" s="304">
        <v>0</v>
      </c>
      <c r="M661" s="305">
        <v>0</v>
      </c>
      <c r="N661" s="305">
        <v>0</v>
      </c>
      <c r="O661" s="303">
        <v>0</v>
      </c>
      <c r="P661" s="305">
        <v>0</v>
      </c>
      <c r="Q661" s="303">
        <v>0</v>
      </c>
      <c r="R661" s="16">
        <f>SUMIFS('Member Months'!$L:$L,'Member Months'!$A:$A,$A661,'Member Months'!$C:$C,$C661, 'Member Months'!$D:$D,$D661)</f>
        <v>0</v>
      </c>
      <c r="S661" s="237"/>
      <c r="U661" s="237"/>
      <c r="V661" s="237"/>
    </row>
    <row r="662" spans="1:22" s="302" customFormat="1">
      <c r="A662" s="38" t="s">
        <v>211</v>
      </c>
      <c r="B662" s="39">
        <f t="shared" si="30"/>
        <v>0</v>
      </c>
      <c r="C662" s="39" t="s">
        <v>912</v>
      </c>
      <c r="D662" s="40">
        <v>3</v>
      </c>
      <c r="E662" s="40" t="s">
        <v>211</v>
      </c>
      <c r="F662" s="40" t="s">
        <v>738</v>
      </c>
      <c r="G662" s="698" t="s">
        <v>212</v>
      </c>
      <c r="H662" s="40" t="s">
        <v>213</v>
      </c>
      <c r="I662" s="630" t="s">
        <v>222</v>
      </c>
      <c r="J662" s="698" t="s">
        <v>206</v>
      </c>
      <c r="K662" s="303">
        <v>0</v>
      </c>
      <c r="L662" s="304">
        <v>0</v>
      </c>
      <c r="M662" s="305">
        <v>0</v>
      </c>
      <c r="N662" s="305">
        <v>0</v>
      </c>
      <c r="O662" s="303">
        <v>0</v>
      </c>
      <c r="P662" s="305">
        <v>0</v>
      </c>
      <c r="Q662" s="303">
        <v>0</v>
      </c>
      <c r="R662" s="16">
        <f>SUMIFS('Member Months'!$L:$L,'Member Months'!$A:$A,$A662,'Member Months'!$C:$C,$C662, 'Member Months'!$D:$D,$D662)</f>
        <v>0</v>
      </c>
      <c r="S662" s="237"/>
      <c r="U662" s="237"/>
      <c r="V662" s="237"/>
    </row>
    <row r="663" spans="1:22" s="302" customFormat="1">
      <c r="A663" s="38" t="s">
        <v>211</v>
      </c>
      <c r="B663" s="39">
        <f t="shared" si="30"/>
        <v>0</v>
      </c>
      <c r="C663" s="39" t="s">
        <v>912</v>
      </c>
      <c r="D663" s="40">
        <v>3</v>
      </c>
      <c r="E663" s="40" t="s">
        <v>211</v>
      </c>
      <c r="F663" s="40" t="s">
        <v>738</v>
      </c>
      <c r="G663" s="698" t="s">
        <v>212</v>
      </c>
      <c r="H663" s="40" t="s">
        <v>213</v>
      </c>
      <c r="I663" s="630" t="s">
        <v>223</v>
      </c>
      <c r="J663" s="698" t="s">
        <v>181</v>
      </c>
      <c r="K663" s="303">
        <v>0</v>
      </c>
      <c r="L663" s="304">
        <v>0</v>
      </c>
      <c r="M663" s="305">
        <v>0</v>
      </c>
      <c r="N663" s="305">
        <v>0</v>
      </c>
      <c r="O663" s="303">
        <v>0</v>
      </c>
      <c r="P663" s="305">
        <v>0</v>
      </c>
      <c r="Q663" s="303">
        <v>0</v>
      </c>
      <c r="R663" s="16">
        <f>SUMIFS('Member Months'!$L:$L,'Member Months'!$A:$A,$A663,'Member Months'!$C:$C,$C663, 'Member Months'!$D:$D,$D663)</f>
        <v>0</v>
      </c>
      <c r="S663" s="237"/>
      <c r="U663" s="237"/>
      <c r="V663" s="237"/>
    </row>
    <row r="664" spans="1:22" s="302" customFormat="1">
      <c r="A664" s="38" t="s">
        <v>211</v>
      </c>
      <c r="B664" s="39">
        <f t="shared" si="30"/>
        <v>0</v>
      </c>
      <c r="C664" s="39" t="s">
        <v>912</v>
      </c>
      <c r="D664" s="40">
        <v>3</v>
      </c>
      <c r="E664" s="40" t="s">
        <v>211</v>
      </c>
      <c r="F664" s="40" t="s">
        <v>738</v>
      </c>
      <c r="G664" s="698" t="s">
        <v>212</v>
      </c>
      <c r="H664" s="40" t="s">
        <v>213</v>
      </c>
      <c r="I664" s="630" t="s">
        <v>150</v>
      </c>
      <c r="J664" s="698" t="s">
        <v>204</v>
      </c>
      <c r="K664" s="303">
        <v>0</v>
      </c>
      <c r="L664" s="304">
        <v>0</v>
      </c>
      <c r="M664" s="305">
        <v>0</v>
      </c>
      <c r="N664" s="305">
        <v>0</v>
      </c>
      <c r="O664" s="303">
        <v>0</v>
      </c>
      <c r="P664" s="305">
        <v>0</v>
      </c>
      <c r="Q664" s="303">
        <v>0</v>
      </c>
      <c r="R664" s="16">
        <f>SUMIFS('Member Months'!$L:$L,'Member Months'!$A:$A,$A664,'Member Months'!$C:$C,$C664, 'Member Months'!$D:$D,$D664)</f>
        <v>0</v>
      </c>
      <c r="S664" s="237"/>
      <c r="U664" s="237"/>
      <c r="V664" s="237"/>
    </row>
    <row r="665" spans="1:22" s="302" customFormat="1">
      <c r="A665" s="38" t="s">
        <v>211</v>
      </c>
      <c r="B665" s="39">
        <f t="shared" si="30"/>
        <v>0</v>
      </c>
      <c r="C665" s="39" t="s">
        <v>912</v>
      </c>
      <c r="D665" s="40">
        <v>3</v>
      </c>
      <c r="E665" s="40" t="s">
        <v>211</v>
      </c>
      <c r="F665" s="40" t="s">
        <v>738</v>
      </c>
      <c r="G665" s="698" t="s">
        <v>212</v>
      </c>
      <c r="H665" s="40" t="s">
        <v>213</v>
      </c>
      <c r="I665" s="630" t="s">
        <v>151</v>
      </c>
      <c r="J665" s="698" t="s">
        <v>205</v>
      </c>
      <c r="K665" s="303">
        <v>0</v>
      </c>
      <c r="L665" s="304">
        <v>0</v>
      </c>
      <c r="M665" s="305">
        <v>0</v>
      </c>
      <c r="N665" s="305">
        <v>0</v>
      </c>
      <c r="O665" s="303">
        <v>0</v>
      </c>
      <c r="P665" s="305">
        <v>0</v>
      </c>
      <c r="Q665" s="303">
        <v>0</v>
      </c>
      <c r="R665" s="16">
        <f>SUMIFS('Member Months'!$L:$L,'Member Months'!$A:$A,$A665,'Member Months'!$C:$C,$C665, 'Member Months'!$D:$D,$D665)</f>
        <v>0</v>
      </c>
      <c r="S665" s="237"/>
      <c r="U665" s="237"/>
      <c r="V665" s="237"/>
    </row>
    <row r="666" spans="1:22" s="302" customFormat="1">
      <c r="A666" s="38" t="s">
        <v>211</v>
      </c>
      <c r="B666" s="39">
        <f t="shared" si="30"/>
        <v>0</v>
      </c>
      <c r="C666" s="39" t="s">
        <v>912</v>
      </c>
      <c r="D666" s="40">
        <v>3</v>
      </c>
      <c r="E666" s="40" t="s">
        <v>211</v>
      </c>
      <c r="F666" s="40" t="s">
        <v>738</v>
      </c>
      <c r="G666" s="698" t="s">
        <v>212</v>
      </c>
      <c r="H666" s="40" t="s">
        <v>213</v>
      </c>
      <c r="I666" s="630" t="s">
        <v>152</v>
      </c>
      <c r="J666" s="698" t="s">
        <v>182</v>
      </c>
      <c r="K666" s="303">
        <v>0</v>
      </c>
      <c r="L666" s="304">
        <v>0</v>
      </c>
      <c r="M666" s="305">
        <v>0</v>
      </c>
      <c r="N666" s="305">
        <v>0</v>
      </c>
      <c r="O666" s="303">
        <v>0</v>
      </c>
      <c r="P666" s="305">
        <v>0</v>
      </c>
      <c r="Q666" s="303">
        <v>0</v>
      </c>
      <c r="R666" s="16">
        <f>SUMIFS('Member Months'!$L:$L,'Member Months'!$A:$A,$A666,'Member Months'!$C:$C,$C666, 'Member Months'!$D:$D,$D666)</f>
        <v>0</v>
      </c>
      <c r="S666" s="237"/>
      <c r="U666" s="237"/>
      <c r="V666" s="237"/>
    </row>
    <row r="667" spans="1:22" s="302" customFormat="1">
      <c r="A667" s="38" t="s">
        <v>211</v>
      </c>
      <c r="B667" s="39">
        <f t="shared" si="30"/>
        <v>0</v>
      </c>
      <c r="C667" s="39" t="s">
        <v>912</v>
      </c>
      <c r="D667" s="40">
        <v>3</v>
      </c>
      <c r="E667" s="40" t="s">
        <v>211</v>
      </c>
      <c r="F667" s="40" t="s">
        <v>738</v>
      </c>
      <c r="G667" s="698" t="s">
        <v>212</v>
      </c>
      <c r="H667" s="40" t="s">
        <v>213</v>
      </c>
      <c r="I667" s="630" t="s">
        <v>70</v>
      </c>
      <c r="J667" s="698" t="s">
        <v>265</v>
      </c>
      <c r="K667" s="303">
        <v>0</v>
      </c>
      <c r="L667" s="304">
        <v>0</v>
      </c>
      <c r="M667" s="305">
        <v>0</v>
      </c>
      <c r="N667" s="305">
        <v>0</v>
      </c>
      <c r="O667" s="303">
        <v>0</v>
      </c>
      <c r="P667" s="305">
        <v>0</v>
      </c>
      <c r="Q667" s="303">
        <v>0</v>
      </c>
      <c r="R667" s="16">
        <f>SUMIFS('Member Months'!$L:$L,'Member Months'!$A:$A,$A667,'Member Months'!$C:$C,$C667, 'Member Months'!$D:$D,$D667)</f>
        <v>0</v>
      </c>
      <c r="S667" s="237"/>
      <c r="U667" s="237"/>
      <c r="V667" s="237"/>
    </row>
    <row r="668" spans="1:22" s="302" customFormat="1">
      <c r="A668" s="38" t="s">
        <v>211</v>
      </c>
      <c r="B668" s="39">
        <f t="shared" si="30"/>
        <v>0</v>
      </c>
      <c r="C668" s="39" t="s">
        <v>912</v>
      </c>
      <c r="D668" s="40">
        <v>3</v>
      </c>
      <c r="E668" s="40" t="s">
        <v>211</v>
      </c>
      <c r="F668" s="40" t="s">
        <v>738</v>
      </c>
      <c r="G668" s="698" t="s">
        <v>212</v>
      </c>
      <c r="H668" s="40" t="s">
        <v>213</v>
      </c>
      <c r="I668" s="630" t="s">
        <v>71</v>
      </c>
      <c r="J668" s="698" t="s">
        <v>266</v>
      </c>
      <c r="K668" s="303">
        <v>0</v>
      </c>
      <c r="L668" s="304">
        <v>0</v>
      </c>
      <c r="M668" s="305">
        <v>0</v>
      </c>
      <c r="N668" s="305">
        <v>0</v>
      </c>
      <c r="O668" s="303">
        <v>0</v>
      </c>
      <c r="P668" s="305">
        <v>0</v>
      </c>
      <c r="Q668" s="303">
        <v>0</v>
      </c>
      <c r="R668" s="16">
        <f>SUMIFS('Member Months'!$L:$L,'Member Months'!$A:$A,$A668,'Member Months'!$C:$C,$C668, 'Member Months'!$D:$D,$D668)</f>
        <v>0</v>
      </c>
      <c r="S668" s="237"/>
      <c r="U668" s="237"/>
      <c r="V668" s="237"/>
    </row>
    <row r="669" spans="1:22" s="302" customFormat="1">
      <c r="A669" s="38" t="s">
        <v>211</v>
      </c>
      <c r="B669" s="39">
        <f t="shared" si="30"/>
        <v>0</v>
      </c>
      <c r="C669" s="39" t="s">
        <v>912</v>
      </c>
      <c r="D669" s="40">
        <v>3</v>
      </c>
      <c r="E669" s="40" t="s">
        <v>211</v>
      </c>
      <c r="F669" s="40" t="s">
        <v>738</v>
      </c>
      <c r="G669" s="698" t="s">
        <v>212</v>
      </c>
      <c r="H669" s="40" t="s">
        <v>213</v>
      </c>
      <c r="I669" s="630" t="s">
        <v>72</v>
      </c>
      <c r="J669" s="698" t="s">
        <v>527</v>
      </c>
      <c r="K669" s="303">
        <v>0</v>
      </c>
      <c r="L669" s="304">
        <v>0</v>
      </c>
      <c r="M669" s="305">
        <v>0</v>
      </c>
      <c r="N669" s="305">
        <v>0</v>
      </c>
      <c r="O669" s="303">
        <v>0</v>
      </c>
      <c r="P669" s="305">
        <v>0</v>
      </c>
      <c r="Q669" s="303">
        <v>0</v>
      </c>
      <c r="R669" s="16">
        <f>SUMIFS('Member Months'!$L:$L,'Member Months'!$A:$A,$A669,'Member Months'!$C:$C,$C669, 'Member Months'!$D:$D,$D669)</f>
        <v>0</v>
      </c>
      <c r="S669" s="237"/>
      <c r="U669" s="237"/>
      <c r="V669" s="237"/>
    </row>
    <row r="670" spans="1:22" s="302" customFormat="1">
      <c r="A670" s="38" t="s">
        <v>211</v>
      </c>
      <c r="B670" s="39">
        <f t="shared" si="30"/>
        <v>0</v>
      </c>
      <c r="C670" s="39" t="s">
        <v>912</v>
      </c>
      <c r="D670" s="40">
        <v>3</v>
      </c>
      <c r="E670" s="40" t="s">
        <v>211</v>
      </c>
      <c r="F670" s="40" t="s">
        <v>738</v>
      </c>
      <c r="G670" s="698" t="s">
        <v>212</v>
      </c>
      <c r="H670" s="40" t="s">
        <v>213</v>
      </c>
      <c r="I670" s="630" t="s">
        <v>73</v>
      </c>
      <c r="J670" s="698" t="s">
        <v>528</v>
      </c>
      <c r="K670" s="303">
        <v>0</v>
      </c>
      <c r="L670" s="304">
        <v>0</v>
      </c>
      <c r="M670" s="305">
        <v>0</v>
      </c>
      <c r="N670" s="305">
        <v>0</v>
      </c>
      <c r="O670" s="303">
        <v>0</v>
      </c>
      <c r="P670" s="305">
        <v>0</v>
      </c>
      <c r="Q670" s="303">
        <v>0</v>
      </c>
      <c r="R670" s="16">
        <f>SUMIFS('Member Months'!$L:$L,'Member Months'!$A:$A,$A670,'Member Months'!$C:$C,$C670, 'Member Months'!$D:$D,$D670)</f>
        <v>0</v>
      </c>
      <c r="S670" s="237"/>
      <c r="U670" s="237"/>
      <c r="V670" s="237"/>
    </row>
    <row r="671" spans="1:22" s="302" customFormat="1">
      <c r="A671" s="38" t="s">
        <v>211</v>
      </c>
      <c r="B671" s="39">
        <f t="shared" si="30"/>
        <v>0</v>
      </c>
      <c r="C671" s="39" t="s">
        <v>912</v>
      </c>
      <c r="D671" s="40">
        <v>3</v>
      </c>
      <c r="E671" s="40" t="s">
        <v>211</v>
      </c>
      <c r="F671" s="40" t="s">
        <v>738</v>
      </c>
      <c r="G671" s="698" t="s">
        <v>212</v>
      </c>
      <c r="H671" s="40" t="s">
        <v>213</v>
      </c>
      <c r="I671" s="630" t="s">
        <v>409</v>
      </c>
      <c r="J671" s="698" t="s">
        <v>803</v>
      </c>
      <c r="K671" s="303">
        <v>0</v>
      </c>
      <c r="L671" s="304">
        <v>0</v>
      </c>
      <c r="M671" s="305">
        <v>0</v>
      </c>
      <c r="N671" s="305">
        <v>0</v>
      </c>
      <c r="O671" s="303">
        <v>0</v>
      </c>
      <c r="P671" s="305">
        <v>0</v>
      </c>
      <c r="Q671" s="303">
        <v>0</v>
      </c>
      <c r="R671" s="16">
        <f>SUMIFS('Member Months'!$L:$L,'Member Months'!$A:$A,$A671,'Member Months'!$C:$C,$C671, 'Member Months'!$D:$D,$D671)</f>
        <v>0</v>
      </c>
      <c r="S671" s="237"/>
      <c r="U671" s="237"/>
      <c r="V671" s="237"/>
    </row>
    <row r="672" spans="1:22" s="302" customFormat="1">
      <c r="A672" s="38" t="s">
        <v>214</v>
      </c>
      <c r="B672" s="39">
        <f t="shared" si="30"/>
        <v>0</v>
      </c>
      <c r="C672" s="39" t="s">
        <v>912</v>
      </c>
      <c r="D672" s="40">
        <v>3</v>
      </c>
      <c r="E672" s="40" t="s">
        <v>214</v>
      </c>
      <c r="F672" s="40" t="s">
        <v>738</v>
      </c>
      <c r="G672" s="698" t="s">
        <v>224</v>
      </c>
      <c r="H672" s="40" t="s">
        <v>213</v>
      </c>
      <c r="I672" s="629" t="s">
        <v>211</v>
      </c>
      <c r="J672" s="698" t="s">
        <v>261</v>
      </c>
      <c r="K672" s="303">
        <v>0</v>
      </c>
      <c r="L672" s="304">
        <v>0</v>
      </c>
      <c r="M672" s="305">
        <v>0</v>
      </c>
      <c r="N672" s="305">
        <v>0</v>
      </c>
      <c r="O672" s="303">
        <v>0</v>
      </c>
      <c r="P672" s="305">
        <v>0</v>
      </c>
      <c r="Q672" s="303">
        <v>0</v>
      </c>
      <c r="R672" s="16">
        <f>SUMIFS('Member Months'!$L:$L,'Member Months'!$A:$A,$A672,'Member Months'!$C:$C,$C672, 'Member Months'!$D:$D,$D672)</f>
        <v>0</v>
      </c>
      <c r="S672" s="237"/>
      <c r="U672" s="237"/>
      <c r="V672" s="237"/>
    </row>
    <row r="673" spans="1:22" s="302" customFormat="1">
      <c r="A673" s="38" t="s">
        <v>214</v>
      </c>
      <c r="B673" s="39">
        <f t="shared" si="30"/>
        <v>0</v>
      </c>
      <c r="C673" s="39" t="s">
        <v>912</v>
      </c>
      <c r="D673" s="40">
        <v>3</v>
      </c>
      <c r="E673" s="40" t="s">
        <v>214</v>
      </c>
      <c r="F673" s="40" t="s">
        <v>738</v>
      </c>
      <c r="G673" s="698" t="s">
        <v>224</v>
      </c>
      <c r="H673" s="40" t="s">
        <v>213</v>
      </c>
      <c r="I673" s="629" t="s">
        <v>214</v>
      </c>
      <c r="J673" s="698" t="s">
        <v>676</v>
      </c>
      <c r="K673" s="303">
        <v>0</v>
      </c>
      <c r="L673" s="304">
        <v>0</v>
      </c>
      <c r="M673" s="305">
        <v>0</v>
      </c>
      <c r="N673" s="305">
        <v>0</v>
      </c>
      <c r="O673" s="303">
        <v>0</v>
      </c>
      <c r="P673" s="305">
        <v>0</v>
      </c>
      <c r="Q673" s="303">
        <v>0</v>
      </c>
      <c r="R673" s="16">
        <f>SUMIFS('Member Months'!$L:$L,'Member Months'!$A:$A,$A673,'Member Months'!$C:$C,$C673, 'Member Months'!$D:$D,$D673)</f>
        <v>0</v>
      </c>
      <c r="S673" s="237"/>
      <c r="U673" s="237"/>
      <c r="V673" s="237"/>
    </row>
    <row r="674" spans="1:22" s="302" customFormat="1">
      <c r="A674" s="38" t="s">
        <v>214</v>
      </c>
      <c r="B674" s="39">
        <f t="shared" si="30"/>
        <v>0</v>
      </c>
      <c r="C674" s="39" t="s">
        <v>912</v>
      </c>
      <c r="D674" s="40">
        <v>3</v>
      </c>
      <c r="E674" s="40" t="s">
        <v>214</v>
      </c>
      <c r="F674" s="40" t="s">
        <v>738</v>
      </c>
      <c r="G674" s="698" t="s">
        <v>224</v>
      </c>
      <c r="H674" s="40" t="s">
        <v>213</v>
      </c>
      <c r="I674" s="629" t="s">
        <v>215</v>
      </c>
      <c r="J674" s="698" t="s">
        <v>216</v>
      </c>
      <c r="K674" s="303">
        <v>0</v>
      </c>
      <c r="L674" s="304">
        <v>0</v>
      </c>
      <c r="M674" s="305">
        <v>0</v>
      </c>
      <c r="N674" s="305">
        <v>0</v>
      </c>
      <c r="O674" s="303">
        <v>0</v>
      </c>
      <c r="P674" s="305">
        <v>0</v>
      </c>
      <c r="Q674" s="303">
        <v>0</v>
      </c>
      <c r="R674" s="16">
        <f>SUMIFS('Member Months'!$L:$L,'Member Months'!$A:$A,$A674,'Member Months'!$C:$C,$C674, 'Member Months'!$D:$D,$D674)</f>
        <v>0</v>
      </c>
      <c r="S674" s="237"/>
      <c r="U674" s="237"/>
      <c r="V674" s="237"/>
    </row>
    <row r="675" spans="1:22" s="302" customFormat="1">
      <c r="A675" s="38" t="s">
        <v>214</v>
      </c>
      <c r="B675" s="39">
        <f t="shared" si="30"/>
        <v>0</v>
      </c>
      <c r="C675" s="39" t="s">
        <v>912</v>
      </c>
      <c r="D675" s="40">
        <v>3</v>
      </c>
      <c r="E675" s="40" t="s">
        <v>214</v>
      </c>
      <c r="F675" s="40" t="s">
        <v>738</v>
      </c>
      <c r="G675" s="698" t="s">
        <v>224</v>
      </c>
      <c r="H675" s="40" t="s">
        <v>213</v>
      </c>
      <c r="I675" s="629" t="s">
        <v>217</v>
      </c>
      <c r="J675" s="698" t="s">
        <v>262</v>
      </c>
      <c r="K675" s="303">
        <v>0</v>
      </c>
      <c r="L675" s="304">
        <v>0</v>
      </c>
      <c r="M675" s="305">
        <v>0</v>
      </c>
      <c r="N675" s="305">
        <v>0</v>
      </c>
      <c r="O675" s="303">
        <v>0</v>
      </c>
      <c r="P675" s="305">
        <v>0</v>
      </c>
      <c r="Q675" s="303">
        <v>0</v>
      </c>
      <c r="R675" s="16">
        <f>SUMIFS('Member Months'!$L:$L,'Member Months'!$A:$A,$A675,'Member Months'!$C:$C,$C675, 'Member Months'!$D:$D,$D675)</f>
        <v>0</v>
      </c>
      <c r="S675" s="237"/>
      <c r="U675" s="237"/>
      <c r="V675" s="237"/>
    </row>
    <row r="676" spans="1:22" s="302" customFormat="1">
      <c r="A676" s="38" t="s">
        <v>214</v>
      </c>
      <c r="B676" s="39">
        <f t="shared" si="30"/>
        <v>0</v>
      </c>
      <c r="C676" s="39" t="s">
        <v>912</v>
      </c>
      <c r="D676" s="40">
        <v>3</v>
      </c>
      <c r="E676" s="40" t="s">
        <v>214</v>
      </c>
      <c r="F676" s="40" t="s">
        <v>738</v>
      </c>
      <c r="G676" s="698" t="s">
        <v>224</v>
      </c>
      <c r="H676" s="40" t="s">
        <v>213</v>
      </c>
      <c r="I676" s="629" t="s">
        <v>218</v>
      </c>
      <c r="J676" s="698" t="s">
        <v>677</v>
      </c>
      <c r="K676" s="303">
        <v>0</v>
      </c>
      <c r="L676" s="304">
        <v>0</v>
      </c>
      <c r="M676" s="305">
        <v>0</v>
      </c>
      <c r="N676" s="305">
        <v>0</v>
      </c>
      <c r="O676" s="303">
        <v>0</v>
      </c>
      <c r="P676" s="305">
        <v>0</v>
      </c>
      <c r="Q676" s="303">
        <v>0</v>
      </c>
      <c r="R676" s="16">
        <f>SUMIFS('Member Months'!$L:$L,'Member Months'!$A:$A,$A676,'Member Months'!$C:$C,$C676, 'Member Months'!$D:$D,$D676)</f>
        <v>0</v>
      </c>
      <c r="S676" s="237"/>
      <c r="U676" s="237"/>
      <c r="V676" s="237"/>
    </row>
    <row r="677" spans="1:22" s="302" customFormat="1">
      <c r="A677" s="38" t="s">
        <v>214</v>
      </c>
      <c r="B677" s="39">
        <f t="shared" si="30"/>
        <v>0</v>
      </c>
      <c r="C677" s="39" t="s">
        <v>912</v>
      </c>
      <c r="D677" s="40">
        <v>3</v>
      </c>
      <c r="E677" s="40" t="s">
        <v>214</v>
      </c>
      <c r="F677" s="40" t="s">
        <v>738</v>
      </c>
      <c r="G677" s="698" t="s">
        <v>224</v>
      </c>
      <c r="H677" s="40" t="s">
        <v>213</v>
      </c>
      <c r="I677" s="629" t="s">
        <v>219</v>
      </c>
      <c r="J677" s="698" t="s">
        <v>263</v>
      </c>
      <c r="K677" s="303">
        <v>0</v>
      </c>
      <c r="L677" s="304">
        <v>0</v>
      </c>
      <c r="M677" s="305">
        <v>0</v>
      </c>
      <c r="N677" s="305">
        <v>0</v>
      </c>
      <c r="O677" s="303">
        <v>0</v>
      </c>
      <c r="P677" s="305">
        <v>0</v>
      </c>
      <c r="Q677" s="303">
        <v>0</v>
      </c>
      <c r="R677" s="16">
        <f>SUMIFS('Member Months'!$L:$L,'Member Months'!$A:$A,$A677,'Member Months'!$C:$C,$C677, 'Member Months'!$D:$D,$D677)</f>
        <v>0</v>
      </c>
      <c r="S677" s="237"/>
      <c r="U677" s="237"/>
      <c r="V677" s="237"/>
    </row>
    <row r="678" spans="1:22" s="302" customFormat="1">
      <c r="A678" s="38" t="s">
        <v>214</v>
      </c>
      <c r="B678" s="39">
        <f t="shared" si="30"/>
        <v>0</v>
      </c>
      <c r="C678" s="39" t="s">
        <v>912</v>
      </c>
      <c r="D678" s="40">
        <v>3</v>
      </c>
      <c r="E678" s="40" t="s">
        <v>214</v>
      </c>
      <c r="F678" s="40" t="s">
        <v>738</v>
      </c>
      <c r="G678" s="698" t="s">
        <v>224</v>
      </c>
      <c r="H678" s="40" t="s">
        <v>213</v>
      </c>
      <c r="I678" s="629" t="s">
        <v>220</v>
      </c>
      <c r="J678" s="698" t="s">
        <v>675</v>
      </c>
      <c r="K678" s="303">
        <v>0</v>
      </c>
      <c r="L678" s="304">
        <v>0</v>
      </c>
      <c r="M678" s="305">
        <v>0</v>
      </c>
      <c r="N678" s="305">
        <v>0</v>
      </c>
      <c r="O678" s="303">
        <v>0</v>
      </c>
      <c r="P678" s="305">
        <v>0</v>
      </c>
      <c r="Q678" s="303">
        <v>0</v>
      </c>
      <c r="R678" s="16">
        <f>SUMIFS('Member Months'!$L:$L,'Member Months'!$A:$A,$A678,'Member Months'!$C:$C,$C678, 'Member Months'!$D:$D,$D678)</f>
        <v>0</v>
      </c>
      <c r="S678" s="237"/>
      <c r="U678" s="237"/>
      <c r="V678" s="237"/>
    </row>
    <row r="679" spans="1:22" s="302" customFormat="1">
      <c r="A679" s="38" t="s">
        <v>214</v>
      </c>
      <c r="B679" s="39">
        <f t="shared" si="30"/>
        <v>0</v>
      </c>
      <c r="C679" s="39" t="s">
        <v>912</v>
      </c>
      <c r="D679" s="40">
        <v>3</v>
      </c>
      <c r="E679" s="40" t="s">
        <v>214</v>
      </c>
      <c r="F679" s="40" t="s">
        <v>738</v>
      </c>
      <c r="G679" s="698" t="s">
        <v>224</v>
      </c>
      <c r="H679" s="40" t="s">
        <v>213</v>
      </c>
      <c r="I679" s="629" t="s">
        <v>221</v>
      </c>
      <c r="J679" s="698" t="s">
        <v>264</v>
      </c>
      <c r="K679" s="303">
        <v>0</v>
      </c>
      <c r="L679" s="304">
        <v>0</v>
      </c>
      <c r="M679" s="305">
        <v>0</v>
      </c>
      <c r="N679" s="305">
        <v>0</v>
      </c>
      <c r="O679" s="303">
        <v>0</v>
      </c>
      <c r="P679" s="305">
        <v>0</v>
      </c>
      <c r="Q679" s="303">
        <v>0</v>
      </c>
      <c r="R679" s="16">
        <f>SUMIFS('Member Months'!$L:$L,'Member Months'!$A:$A,$A679,'Member Months'!$C:$C,$C679, 'Member Months'!$D:$D,$D679)</f>
        <v>0</v>
      </c>
      <c r="S679" s="237"/>
      <c r="U679" s="237"/>
      <c r="V679" s="237"/>
    </row>
    <row r="680" spans="1:22" s="302" customFormat="1">
      <c r="A680" s="38" t="s">
        <v>214</v>
      </c>
      <c r="B680" s="39">
        <f t="shared" si="30"/>
        <v>0</v>
      </c>
      <c r="C680" s="39" t="s">
        <v>912</v>
      </c>
      <c r="D680" s="40">
        <v>3</v>
      </c>
      <c r="E680" s="40" t="s">
        <v>214</v>
      </c>
      <c r="F680" s="40" t="s">
        <v>738</v>
      </c>
      <c r="G680" s="698" t="s">
        <v>224</v>
      </c>
      <c r="H680" s="40" t="s">
        <v>213</v>
      </c>
      <c r="I680" s="630" t="s">
        <v>222</v>
      </c>
      <c r="J680" s="698" t="s">
        <v>206</v>
      </c>
      <c r="K680" s="303">
        <v>0</v>
      </c>
      <c r="L680" s="304">
        <v>0</v>
      </c>
      <c r="M680" s="305">
        <v>0</v>
      </c>
      <c r="N680" s="305">
        <v>0</v>
      </c>
      <c r="O680" s="303">
        <v>0</v>
      </c>
      <c r="P680" s="305">
        <v>0</v>
      </c>
      <c r="Q680" s="303">
        <v>0</v>
      </c>
      <c r="R680" s="16">
        <f>SUMIFS('Member Months'!$L:$L,'Member Months'!$A:$A,$A680,'Member Months'!$C:$C,$C680, 'Member Months'!$D:$D,$D680)</f>
        <v>0</v>
      </c>
      <c r="S680" s="237"/>
      <c r="U680" s="237"/>
      <c r="V680" s="237"/>
    </row>
    <row r="681" spans="1:22" s="302" customFormat="1">
      <c r="A681" s="38" t="s">
        <v>214</v>
      </c>
      <c r="B681" s="39">
        <f t="shared" si="30"/>
        <v>0</v>
      </c>
      <c r="C681" s="39" t="s">
        <v>912</v>
      </c>
      <c r="D681" s="40">
        <v>3</v>
      </c>
      <c r="E681" s="40" t="s">
        <v>214</v>
      </c>
      <c r="F681" s="40" t="s">
        <v>738</v>
      </c>
      <c r="G681" s="698" t="s">
        <v>224</v>
      </c>
      <c r="H681" s="40" t="s">
        <v>213</v>
      </c>
      <c r="I681" s="630" t="s">
        <v>223</v>
      </c>
      <c r="J681" s="698" t="s">
        <v>181</v>
      </c>
      <c r="K681" s="303">
        <v>0</v>
      </c>
      <c r="L681" s="304">
        <v>0</v>
      </c>
      <c r="M681" s="305">
        <v>0</v>
      </c>
      <c r="N681" s="305">
        <v>0</v>
      </c>
      <c r="O681" s="303">
        <v>0</v>
      </c>
      <c r="P681" s="305">
        <v>0</v>
      </c>
      <c r="Q681" s="303">
        <v>0</v>
      </c>
      <c r="R681" s="16">
        <f>SUMIFS('Member Months'!$L:$L,'Member Months'!$A:$A,$A681,'Member Months'!$C:$C,$C681, 'Member Months'!$D:$D,$D681)</f>
        <v>0</v>
      </c>
      <c r="S681" s="237"/>
      <c r="U681" s="237"/>
      <c r="V681" s="237"/>
    </row>
    <row r="682" spans="1:22" s="302" customFormat="1">
      <c r="A682" s="38" t="s">
        <v>214</v>
      </c>
      <c r="B682" s="39">
        <f t="shared" si="30"/>
        <v>0</v>
      </c>
      <c r="C682" s="39" t="s">
        <v>912</v>
      </c>
      <c r="D682" s="40">
        <v>3</v>
      </c>
      <c r="E682" s="40" t="s">
        <v>214</v>
      </c>
      <c r="F682" s="40" t="s">
        <v>738</v>
      </c>
      <c r="G682" s="698" t="s">
        <v>224</v>
      </c>
      <c r="H682" s="40" t="s">
        <v>213</v>
      </c>
      <c r="I682" s="630" t="s">
        <v>150</v>
      </c>
      <c r="J682" s="698" t="s">
        <v>204</v>
      </c>
      <c r="K682" s="303">
        <v>0</v>
      </c>
      <c r="L682" s="304">
        <v>0</v>
      </c>
      <c r="M682" s="305">
        <v>0</v>
      </c>
      <c r="N682" s="305">
        <v>0</v>
      </c>
      <c r="O682" s="303">
        <v>0</v>
      </c>
      <c r="P682" s="305">
        <v>0</v>
      </c>
      <c r="Q682" s="303">
        <v>0</v>
      </c>
      <c r="R682" s="16">
        <f>SUMIFS('Member Months'!$L:$L,'Member Months'!$A:$A,$A682,'Member Months'!$C:$C,$C682, 'Member Months'!$D:$D,$D682)</f>
        <v>0</v>
      </c>
      <c r="S682" s="237"/>
      <c r="U682" s="237"/>
      <c r="V682" s="237"/>
    </row>
    <row r="683" spans="1:22" s="302" customFormat="1">
      <c r="A683" s="38" t="s">
        <v>214</v>
      </c>
      <c r="B683" s="39">
        <f t="shared" si="30"/>
        <v>0</v>
      </c>
      <c r="C683" s="39" t="s">
        <v>912</v>
      </c>
      <c r="D683" s="40">
        <v>3</v>
      </c>
      <c r="E683" s="40" t="s">
        <v>214</v>
      </c>
      <c r="F683" s="40" t="s">
        <v>738</v>
      </c>
      <c r="G683" s="698" t="s">
        <v>224</v>
      </c>
      <c r="H683" s="40" t="s">
        <v>213</v>
      </c>
      <c r="I683" s="630" t="s">
        <v>151</v>
      </c>
      <c r="J683" s="698" t="s">
        <v>205</v>
      </c>
      <c r="K683" s="303">
        <v>0</v>
      </c>
      <c r="L683" s="304">
        <v>0</v>
      </c>
      <c r="M683" s="305">
        <v>0</v>
      </c>
      <c r="N683" s="305">
        <v>0</v>
      </c>
      <c r="O683" s="303">
        <v>0</v>
      </c>
      <c r="P683" s="305">
        <v>0</v>
      </c>
      <c r="Q683" s="303">
        <v>0</v>
      </c>
      <c r="R683" s="16">
        <f>SUMIFS('Member Months'!$L:$L,'Member Months'!$A:$A,$A683,'Member Months'!$C:$C,$C683, 'Member Months'!$D:$D,$D683)</f>
        <v>0</v>
      </c>
      <c r="S683" s="237"/>
      <c r="U683" s="237"/>
      <c r="V683" s="237"/>
    </row>
    <row r="684" spans="1:22" s="302" customFormat="1">
      <c r="A684" s="38" t="s">
        <v>214</v>
      </c>
      <c r="B684" s="39">
        <f t="shared" si="30"/>
        <v>0</v>
      </c>
      <c r="C684" s="39" t="s">
        <v>912</v>
      </c>
      <c r="D684" s="40">
        <v>3</v>
      </c>
      <c r="E684" s="40" t="s">
        <v>214</v>
      </c>
      <c r="F684" s="40" t="s">
        <v>738</v>
      </c>
      <c r="G684" s="698" t="s">
        <v>224</v>
      </c>
      <c r="H684" s="40" t="s">
        <v>213</v>
      </c>
      <c r="I684" s="630" t="s">
        <v>152</v>
      </c>
      <c r="J684" s="698" t="s">
        <v>182</v>
      </c>
      <c r="K684" s="303">
        <v>0</v>
      </c>
      <c r="L684" s="304">
        <v>0</v>
      </c>
      <c r="M684" s="305">
        <v>0</v>
      </c>
      <c r="N684" s="305">
        <v>0</v>
      </c>
      <c r="O684" s="303">
        <v>0</v>
      </c>
      <c r="P684" s="305">
        <v>0</v>
      </c>
      <c r="Q684" s="303">
        <v>0</v>
      </c>
      <c r="R684" s="16">
        <f>SUMIFS('Member Months'!$L:$L,'Member Months'!$A:$A,$A684,'Member Months'!$C:$C,$C684, 'Member Months'!$D:$D,$D684)</f>
        <v>0</v>
      </c>
      <c r="S684" s="237"/>
      <c r="U684" s="237"/>
      <c r="V684" s="237"/>
    </row>
    <row r="685" spans="1:22" s="302" customFormat="1">
      <c r="A685" s="38" t="s">
        <v>214</v>
      </c>
      <c r="B685" s="39">
        <f t="shared" si="30"/>
        <v>0</v>
      </c>
      <c r="C685" s="39" t="s">
        <v>912</v>
      </c>
      <c r="D685" s="40">
        <v>3</v>
      </c>
      <c r="E685" s="40" t="s">
        <v>214</v>
      </c>
      <c r="F685" s="40" t="s">
        <v>738</v>
      </c>
      <c r="G685" s="698" t="s">
        <v>224</v>
      </c>
      <c r="H685" s="40" t="s">
        <v>213</v>
      </c>
      <c r="I685" s="630" t="s">
        <v>70</v>
      </c>
      <c r="J685" s="698" t="s">
        <v>265</v>
      </c>
      <c r="K685" s="303">
        <v>0</v>
      </c>
      <c r="L685" s="304">
        <v>0</v>
      </c>
      <c r="M685" s="305">
        <v>0</v>
      </c>
      <c r="N685" s="305">
        <v>0</v>
      </c>
      <c r="O685" s="303">
        <v>0</v>
      </c>
      <c r="P685" s="305">
        <v>0</v>
      </c>
      <c r="Q685" s="303">
        <v>0</v>
      </c>
      <c r="R685" s="16">
        <f>SUMIFS('Member Months'!$L:$L,'Member Months'!$A:$A,$A685,'Member Months'!$C:$C,$C685, 'Member Months'!$D:$D,$D685)</f>
        <v>0</v>
      </c>
      <c r="S685" s="237"/>
      <c r="U685" s="237"/>
      <c r="V685" s="237"/>
    </row>
    <row r="686" spans="1:22" s="302" customFormat="1">
      <c r="A686" s="38" t="s">
        <v>214</v>
      </c>
      <c r="B686" s="39">
        <f t="shared" si="30"/>
        <v>0</v>
      </c>
      <c r="C686" s="39" t="s">
        <v>912</v>
      </c>
      <c r="D686" s="40">
        <v>3</v>
      </c>
      <c r="E686" s="40" t="s">
        <v>214</v>
      </c>
      <c r="F686" s="40" t="s">
        <v>738</v>
      </c>
      <c r="G686" s="698" t="s">
        <v>224</v>
      </c>
      <c r="H686" s="40" t="s">
        <v>213</v>
      </c>
      <c r="I686" s="630" t="s">
        <v>71</v>
      </c>
      <c r="J686" s="698" t="s">
        <v>266</v>
      </c>
      <c r="K686" s="303">
        <v>0</v>
      </c>
      <c r="L686" s="304">
        <v>0</v>
      </c>
      <c r="M686" s="305">
        <v>0</v>
      </c>
      <c r="N686" s="305">
        <v>0</v>
      </c>
      <c r="O686" s="303">
        <v>0</v>
      </c>
      <c r="P686" s="305">
        <v>0</v>
      </c>
      <c r="Q686" s="303">
        <v>0</v>
      </c>
      <c r="R686" s="16">
        <f>SUMIFS('Member Months'!$L:$L,'Member Months'!$A:$A,$A686,'Member Months'!$C:$C,$C686, 'Member Months'!$D:$D,$D686)</f>
        <v>0</v>
      </c>
      <c r="S686" s="237"/>
      <c r="U686" s="237"/>
      <c r="V686" s="237"/>
    </row>
    <row r="687" spans="1:22" s="302" customFormat="1">
      <c r="A687" s="38" t="s">
        <v>214</v>
      </c>
      <c r="B687" s="39">
        <f t="shared" si="30"/>
        <v>0</v>
      </c>
      <c r="C687" s="39" t="s">
        <v>912</v>
      </c>
      <c r="D687" s="40">
        <v>3</v>
      </c>
      <c r="E687" s="40" t="s">
        <v>214</v>
      </c>
      <c r="F687" s="40" t="s">
        <v>738</v>
      </c>
      <c r="G687" s="698" t="s">
        <v>224</v>
      </c>
      <c r="H687" s="40" t="s">
        <v>213</v>
      </c>
      <c r="I687" s="630" t="s">
        <v>72</v>
      </c>
      <c r="J687" s="698" t="s">
        <v>527</v>
      </c>
      <c r="K687" s="303">
        <v>0</v>
      </c>
      <c r="L687" s="304">
        <v>0</v>
      </c>
      <c r="M687" s="305">
        <v>0</v>
      </c>
      <c r="N687" s="305">
        <v>0</v>
      </c>
      <c r="O687" s="303">
        <v>0</v>
      </c>
      <c r="P687" s="305">
        <v>0</v>
      </c>
      <c r="Q687" s="303">
        <v>0</v>
      </c>
      <c r="R687" s="16">
        <f>SUMIFS('Member Months'!$L:$L,'Member Months'!$A:$A,$A687,'Member Months'!$C:$C,$C687, 'Member Months'!$D:$D,$D687)</f>
        <v>0</v>
      </c>
      <c r="S687" s="237"/>
      <c r="U687" s="237"/>
      <c r="V687" s="237"/>
    </row>
    <row r="688" spans="1:22" s="302" customFormat="1">
      <c r="A688" s="38" t="s">
        <v>214</v>
      </c>
      <c r="B688" s="39">
        <f t="shared" si="30"/>
        <v>0</v>
      </c>
      <c r="C688" s="39" t="s">
        <v>912</v>
      </c>
      <c r="D688" s="40">
        <v>3</v>
      </c>
      <c r="E688" s="40" t="s">
        <v>214</v>
      </c>
      <c r="F688" s="40" t="s">
        <v>738</v>
      </c>
      <c r="G688" s="698" t="s">
        <v>224</v>
      </c>
      <c r="H688" s="40" t="s">
        <v>213</v>
      </c>
      <c r="I688" s="630" t="s">
        <v>73</v>
      </c>
      <c r="J688" s="698" t="s">
        <v>528</v>
      </c>
      <c r="K688" s="303">
        <v>0</v>
      </c>
      <c r="L688" s="304">
        <v>0</v>
      </c>
      <c r="M688" s="305">
        <v>0</v>
      </c>
      <c r="N688" s="305">
        <v>0</v>
      </c>
      <c r="O688" s="303">
        <v>0</v>
      </c>
      <c r="P688" s="305">
        <v>0</v>
      </c>
      <c r="Q688" s="303">
        <v>0</v>
      </c>
      <c r="R688" s="16">
        <f>SUMIFS('Member Months'!$L:$L,'Member Months'!$A:$A,$A688,'Member Months'!$C:$C,$C688, 'Member Months'!$D:$D,$D688)</f>
        <v>0</v>
      </c>
      <c r="S688" s="237"/>
      <c r="U688" s="237"/>
      <c r="V688" s="237"/>
    </row>
    <row r="689" spans="1:22" s="302" customFormat="1">
      <c r="A689" s="38" t="s">
        <v>214</v>
      </c>
      <c r="B689" s="39">
        <f t="shared" si="30"/>
        <v>0</v>
      </c>
      <c r="C689" s="39" t="s">
        <v>912</v>
      </c>
      <c r="D689" s="40">
        <v>3</v>
      </c>
      <c r="E689" s="40" t="s">
        <v>214</v>
      </c>
      <c r="F689" s="40" t="s">
        <v>738</v>
      </c>
      <c r="G689" s="698" t="s">
        <v>224</v>
      </c>
      <c r="H689" s="40" t="s">
        <v>213</v>
      </c>
      <c r="I689" s="630" t="s">
        <v>409</v>
      </c>
      <c r="J689" s="698" t="s">
        <v>803</v>
      </c>
      <c r="K689" s="303">
        <v>0</v>
      </c>
      <c r="L689" s="304">
        <v>0</v>
      </c>
      <c r="M689" s="305">
        <v>0</v>
      </c>
      <c r="N689" s="305">
        <v>0</v>
      </c>
      <c r="O689" s="303">
        <v>0</v>
      </c>
      <c r="P689" s="305">
        <v>0</v>
      </c>
      <c r="Q689" s="303">
        <v>0</v>
      </c>
      <c r="R689" s="16">
        <f>SUMIFS('Member Months'!$L:$L,'Member Months'!$A:$A,$A689,'Member Months'!$C:$C,$C689, 'Member Months'!$D:$D,$D689)</f>
        <v>0</v>
      </c>
      <c r="S689" s="237"/>
      <c r="U689" s="237"/>
      <c r="V689" s="237"/>
    </row>
    <row r="690" spans="1:22" s="302" customFormat="1">
      <c r="A690" s="38" t="s">
        <v>215</v>
      </c>
      <c r="B690" s="39">
        <f t="shared" si="30"/>
        <v>0</v>
      </c>
      <c r="C690" s="39" t="s">
        <v>912</v>
      </c>
      <c r="D690" s="40">
        <v>3</v>
      </c>
      <c r="E690" s="40" t="s">
        <v>215</v>
      </c>
      <c r="F690" s="40" t="s">
        <v>738</v>
      </c>
      <c r="G690" s="698" t="s">
        <v>225</v>
      </c>
      <c r="H690" s="40" t="s">
        <v>213</v>
      </c>
      <c r="I690" s="629" t="s">
        <v>211</v>
      </c>
      <c r="J690" s="698" t="s">
        <v>261</v>
      </c>
      <c r="K690" s="303">
        <v>0</v>
      </c>
      <c r="L690" s="304">
        <v>0</v>
      </c>
      <c r="M690" s="305">
        <v>0</v>
      </c>
      <c r="N690" s="305">
        <v>0</v>
      </c>
      <c r="O690" s="303">
        <v>0</v>
      </c>
      <c r="P690" s="305">
        <v>0</v>
      </c>
      <c r="Q690" s="303">
        <v>0</v>
      </c>
      <c r="R690" s="16">
        <f>SUMIFS('Member Months'!$L:$L,'Member Months'!$A:$A,$A690,'Member Months'!$C:$C,$C690, 'Member Months'!$D:$D,$D690)</f>
        <v>0</v>
      </c>
      <c r="S690" s="237"/>
      <c r="U690" s="237"/>
      <c r="V690" s="237"/>
    </row>
    <row r="691" spans="1:22" s="302" customFormat="1">
      <c r="A691" s="38" t="s">
        <v>215</v>
      </c>
      <c r="B691" s="39">
        <f t="shared" si="30"/>
        <v>0</v>
      </c>
      <c r="C691" s="39" t="s">
        <v>912</v>
      </c>
      <c r="D691" s="40">
        <v>3</v>
      </c>
      <c r="E691" s="40" t="s">
        <v>215</v>
      </c>
      <c r="F691" s="40" t="s">
        <v>738</v>
      </c>
      <c r="G691" s="698" t="s">
        <v>225</v>
      </c>
      <c r="H691" s="40" t="s">
        <v>213</v>
      </c>
      <c r="I691" s="629" t="s">
        <v>214</v>
      </c>
      <c r="J691" s="698" t="s">
        <v>676</v>
      </c>
      <c r="K691" s="303">
        <v>0</v>
      </c>
      <c r="L691" s="304">
        <v>0</v>
      </c>
      <c r="M691" s="305">
        <v>0</v>
      </c>
      <c r="N691" s="305">
        <v>0</v>
      </c>
      <c r="O691" s="303">
        <v>0</v>
      </c>
      <c r="P691" s="305">
        <v>0</v>
      </c>
      <c r="Q691" s="303">
        <v>0</v>
      </c>
      <c r="R691" s="16">
        <f>SUMIFS('Member Months'!$L:$L,'Member Months'!$A:$A,$A691,'Member Months'!$C:$C,$C691, 'Member Months'!$D:$D,$D691)</f>
        <v>0</v>
      </c>
      <c r="S691" s="237"/>
      <c r="U691" s="237"/>
      <c r="V691" s="237"/>
    </row>
    <row r="692" spans="1:22" s="302" customFormat="1">
      <c r="A692" s="38" t="s">
        <v>215</v>
      </c>
      <c r="B692" s="39">
        <f t="shared" si="30"/>
        <v>0</v>
      </c>
      <c r="C692" s="39" t="s">
        <v>912</v>
      </c>
      <c r="D692" s="40">
        <v>3</v>
      </c>
      <c r="E692" s="40" t="s">
        <v>215</v>
      </c>
      <c r="F692" s="40" t="s">
        <v>738</v>
      </c>
      <c r="G692" s="698" t="s">
        <v>225</v>
      </c>
      <c r="H692" s="40" t="s">
        <v>213</v>
      </c>
      <c r="I692" s="629" t="s">
        <v>215</v>
      </c>
      <c r="J692" s="698" t="s">
        <v>216</v>
      </c>
      <c r="K692" s="303">
        <v>0</v>
      </c>
      <c r="L692" s="304">
        <v>0</v>
      </c>
      <c r="M692" s="305">
        <v>0</v>
      </c>
      <c r="N692" s="305">
        <v>0</v>
      </c>
      <c r="O692" s="303">
        <v>0</v>
      </c>
      <c r="P692" s="305">
        <v>0</v>
      </c>
      <c r="Q692" s="303">
        <v>0</v>
      </c>
      <c r="R692" s="16">
        <f>SUMIFS('Member Months'!$L:$L,'Member Months'!$A:$A,$A692,'Member Months'!$C:$C,$C692, 'Member Months'!$D:$D,$D692)</f>
        <v>0</v>
      </c>
      <c r="S692" s="237"/>
      <c r="U692" s="237"/>
      <c r="V692" s="237"/>
    </row>
    <row r="693" spans="1:22" s="302" customFormat="1">
      <c r="A693" s="38" t="s">
        <v>215</v>
      </c>
      <c r="B693" s="39">
        <f t="shared" si="30"/>
        <v>0</v>
      </c>
      <c r="C693" s="39" t="s">
        <v>912</v>
      </c>
      <c r="D693" s="40">
        <v>3</v>
      </c>
      <c r="E693" s="40" t="s">
        <v>215</v>
      </c>
      <c r="F693" s="40" t="s">
        <v>738</v>
      </c>
      <c r="G693" s="698" t="s">
        <v>225</v>
      </c>
      <c r="H693" s="40" t="s">
        <v>213</v>
      </c>
      <c r="I693" s="629" t="s">
        <v>217</v>
      </c>
      <c r="J693" s="698" t="s">
        <v>262</v>
      </c>
      <c r="K693" s="303">
        <v>0</v>
      </c>
      <c r="L693" s="304">
        <v>0</v>
      </c>
      <c r="M693" s="305">
        <v>0</v>
      </c>
      <c r="N693" s="305">
        <v>0</v>
      </c>
      <c r="O693" s="303">
        <v>0</v>
      </c>
      <c r="P693" s="305">
        <v>0</v>
      </c>
      <c r="Q693" s="303">
        <v>0</v>
      </c>
      <c r="R693" s="16">
        <f>SUMIFS('Member Months'!$L:$L,'Member Months'!$A:$A,$A693,'Member Months'!$C:$C,$C693, 'Member Months'!$D:$D,$D693)</f>
        <v>0</v>
      </c>
      <c r="S693" s="237"/>
      <c r="U693" s="237"/>
      <c r="V693" s="237"/>
    </row>
    <row r="694" spans="1:22" s="302" customFormat="1">
      <c r="A694" s="38" t="s">
        <v>215</v>
      </c>
      <c r="B694" s="39">
        <f t="shared" si="30"/>
        <v>0</v>
      </c>
      <c r="C694" s="39" t="s">
        <v>912</v>
      </c>
      <c r="D694" s="40">
        <v>3</v>
      </c>
      <c r="E694" s="40" t="s">
        <v>215</v>
      </c>
      <c r="F694" s="40" t="s">
        <v>738</v>
      </c>
      <c r="G694" s="698" t="s">
        <v>225</v>
      </c>
      <c r="H694" s="40" t="s">
        <v>213</v>
      </c>
      <c r="I694" s="629" t="s">
        <v>218</v>
      </c>
      <c r="J694" s="698" t="s">
        <v>677</v>
      </c>
      <c r="K694" s="303">
        <v>0</v>
      </c>
      <c r="L694" s="304">
        <v>0</v>
      </c>
      <c r="M694" s="305">
        <v>0</v>
      </c>
      <c r="N694" s="305">
        <v>0</v>
      </c>
      <c r="O694" s="303">
        <v>0</v>
      </c>
      <c r="P694" s="305">
        <v>0</v>
      </c>
      <c r="Q694" s="303">
        <v>0</v>
      </c>
      <c r="R694" s="16">
        <f>SUMIFS('Member Months'!$L:$L,'Member Months'!$A:$A,$A694,'Member Months'!$C:$C,$C694, 'Member Months'!$D:$D,$D694)</f>
        <v>0</v>
      </c>
      <c r="S694" s="237"/>
      <c r="U694" s="237"/>
      <c r="V694" s="237"/>
    </row>
    <row r="695" spans="1:22" s="302" customFormat="1">
      <c r="A695" s="38" t="s">
        <v>215</v>
      </c>
      <c r="B695" s="39">
        <f t="shared" si="30"/>
        <v>0</v>
      </c>
      <c r="C695" s="39" t="s">
        <v>912</v>
      </c>
      <c r="D695" s="40">
        <v>3</v>
      </c>
      <c r="E695" s="40" t="s">
        <v>215</v>
      </c>
      <c r="F695" s="40" t="s">
        <v>738</v>
      </c>
      <c r="G695" s="698" t="s">
        <v>225</v>
      </c>
      <c r="H695" s="40" t="s">
        <v>213</v>
      </c>
      <c r="I695" s="629" t="s">
        <v>219</v>
      </c>
      <c r="J695" s="698" t="s">
        <v>263</v>
      </c>
      <c r="K695" s="303">
        <v>0</v>
      </c>
      <c r="L695" s="304">
        <v>0</v>
      </c>
      <c r="M695" s="305">
        <v>0</v>
      </c>
      <c r="N695" s="305">
        <v>0</v>
      </c>
      <c r="O695" s="303">
        <v>0</v>
      </c>
      <c r="P695" s="305">
        <v>0</v>
      </c>
      <c r="Q695" s="303">
        <v>0</v>
      </c>
      <c r="R695" s="16">
        <f>SUMIFS('Member Months'!$L:$L,'Member Months'!$A:$A,$A695,'Member Months'!$C:$C,$C695, 'Member Months'!$D:$D,$D695)</f>
        <v>0</v>
      </c>
      <c r="S695" s="237"/>
      <c r="U695" s="237"/>
      <c r="V695" s="237"/>
    </row>
    <row r="696" spans="1:22" s="302" customFormat="1">
      <c r="A696" s="38" t="s">
        <v>215</v>
      </c>
      <c r="B696" s="39">
        <f t="shared" si="30"/>
        <v>0</v>
      </c>
      <c r="C696" s="39" t="s">
        <v>912</v>
      </c>
      <c r="D696" s="40">
        <v>3</v>
      </c>
      <c r="E696" s="40" t="s">
        <v>215</v>
      </c>
      <c r="F696" s="40" t="s">
        <v>738</v>
      </c>
      <c r="G696" s="698" t="s">
        <v>225</v>
      </c>
      <c r="H696" s="40" t="s">
        <v>213</v>
      </c>
      <c r="I696" s="629" t="s">
        <v>220</v>
      </c>
      <c r="J696" s="698" t="s">
        <v>675</v>
      </c>
      <c r="K696" s="303">
        <v>0</v>
      </c>
      <c r="L696" s="304">
        <v>0</v>
      </c>
      <c r="M696" s="305">
        <v>0</v>
      </c>
      <c r="N696" s="305">
        <v>0</v>
      </c>
      <c r="O696" s="303">
        <v>0</v>
      </c>
      <c r="P696" s="305">
        <v>0</v>
      </c>
      <c r="Q696" s="303">
        <v>0</v>
      </c>
      <c r="R696" s="16">
        <f>SUMIFS('Member Months'!$L:$L,'Member Months'!$A:$A,$A696,'Member Months'!$C:$C,$C696, 'Member Months'!$D:$D,$D696)</f>
        <v>0</v>
      </c>
      <c r="S696" s="237"/>
      <c r="U696" s="237"/>
      <c r="V696" s="237"/>
    </row>
    <row r="697" spans="1:22" s="302" customFormat="1">
      <c r="A697" s="38" t="s">
        <v>215</v>
      </c>
      <c r="B697" s="39">
        <f t="shared" si="30"/>
        <v>0</v>
      </c>
      <c r="C697" s="39" t="s">
        <v>912</v>
      </c>
      <c r="D697" s="40">
        <v>3</v>
      </c>
      <c r="E697" s="40" t="s">
        <v>215</v>
      </c>
      <c r="F697" s="40" t="s">
        <v>738</v>
      </c>
      <c r="G697" s="698" t="s">
        <v>225</v>
      </c>
      <c r="H697" s="40" t="s">
        <v>213</v>
      </c>
      <c r="I697" s="629" t="s">
        <v>221</v>
      </c>
      <c r="J697" s="698" t="s">
        <v>264</v>
      </c>
      <c r="K697" s="303">
        <v>0</v>
      </c>
      <c r="L697" s="304">
        <v>0</v>
      </c>
      <c r="M697" s="305">
        <v>0</v>
      </c>
      <c r="N697" s="305">
        <v>0</v>
      </c>
      <c r="O697" s="303">
        <v>0</v>
      </c>
      <c r="P697" s="305">
        <v>0</v>
      </c>
      <c r="Q697" s="303">
        <v>0</v>
      </c>
      <c r="R697" s="16">
        <f>SUMIFS('Member Months'!$L:$L,'Member Months'!$A:$A,$A697,'Member Months'!$C:$C,$C697, 'Member Months'!$D:$D,$D697)</f>
        <v>0</v>
      </c>
      <c r="S697" s="237"/>
      <c r="U697" s="237"/>
      <c r="V697" s="237"/>
    </row>
    <row r="698" spans="1:22" s="302" customFormat="1">
      <c r="A698" s="38" t="s">
        <v>215</v>
      </c>
      <c r="B698" s="39">
        <f t="shared" si="30"/>
        <v>0</v>
      </c>
      <c r="C698" s="39" t="s">
        <v>912</v>
      </c>
      <c r="D698" s="40">
        <v>3</v>
      </c>
      <c r="E698" s="40" t="s">
        <v>215</v>
      </c>
      <c r="F698" s="40" t="s">
        <v>738</v>
      </c>
      <c r="G698" s="698" t="s">
        <v>225</v>
      </c>
      <c r="H698" s="40" t="s">
        <v>213</v>
      </c>
      <c r="I698" s="630" t="s">
        <v>222</v>
      </c>
      <c r="J698" s="698" t="s">
        <v>206</v>
      </c>
      <c r="K698" s="303">
        <v>0</v>
      </c>
      <c r="L698" s="304">
        <v>0</v>
      </c>
      <c r="M698" s="305">
        <v>0</v>
      </c>
      <c r="N698" s="305">
        <v>0</v>
      </c>
      <c r="O698" s="303">
        <v>0</v>
      </c>
      <c r="P698" s="305">
        <v>0</v>
      </c>
      <c r="Q698" s="303">
        <v>0</v>
      </c>
      <c r="R698" s="16">
        <f>SUMIFS('Member Months'!$L:$L,'Member Months'!$A:$A,$A698,'Member Months'!$C:$C,$C698, 'Member Months'!$D:$D,$D698)</f>
        <v>0</v>
      </c>
      <c r="S698" s="237"/>
      <c r="U698" s="237"/>
      <c r="V698" s="237"/>
    </row>
    <row r="699" spans="1:22" s="302" customFormat="1">
      <c r="A699" s="38" t="s">
        <v>215</v>
      </c>
      <c r="B699" s="39">
        <f t="shared" si="30"/>
        <v>0</v>
      </c>
      <c r="C699" s="39" t="s">
        <v>912</v>
      </c>
      <c r="D699" s="40">
        <v>3</v>
      </c>
      <c r="E699" s="40" t="s">
        <v>215</v>
      </c>
      <c r="F699" s="40" t="s">
        <v>738</v>
      </c>
      <c r="G699" s="698" t="s">
        <v>225</v>
      </c>
      <c r="H699" s="40" t="s">
        <v>213</v>
      </c>
      <c r="I699" s="630" t="s">
        <v>223</v>
      </c>
      <c r="J699" s="698" t="s">
        <v>181</v>
      </c>
      <c r="K699" s="303">
        <v>0</v>
      </c>
      <c r="L699" s="304">
        <v>0</v>
      </c>
      <c r="M699" s="305">
        <v>0</v>
      </c>
      <c r="N699" s="305">
        <v>0</v>
      </c>
      <c r="O699" s="303">
        <v>0</v>
      </c>
      <c r="P699" s="305">
        <v>0</v>
      </c>
      <c r="Q699" s="303">
        <v>0</v>
      </c>
      <c r="R699" s="16">
        <f>SUMIFS('Member Months'!$L:$L,'Member Months'!$A:$A,$A699,'Member Months'!$C:$C,$C699, 'Member Months'!$D:$D,$D699)</f>
        <v>0</v>
      </c>
      <c r="S699" s="237"/>
      <c r="U699" s="237"/>
      <c r="V699" s="237"/>
    </row>
    <row r="700" spans="1:22" s="302" customFormat="1">
      <c r="A700" s="38" t="s">
        <v>215</v>
      </c>
      <c r="B700" s="39">
        <f t="shared" si="30"/>
        <v>0</v>
      </c>
      <c r="C700" s="39" t="s">
        <v>912</v>
      </c>
      <c r="D700" s="40">
        <v>3</v>
      </c>
      <c r="E700" s="40" t="s">
        <v>215</v>
      </c>
      <c r="F700" s="40" t="s">
        <v>738</v>
      </c>
      <c r="G700" s="698" t="s">
        <v>225</v>
      </c>
      <c r="H700" s="40" t="s">
        <v>213</v>
      </c>
      <c r="I700" s="630" t="s">
        <v>150</v>
      </c>
      <c r="J700" s="698" t="s">
        <v>204</v>
      </c>
      <c r="K700" s="303">
        <v>0</v>
      </c>
      <c r="L700" s="304">
        <v>0</v>
      </c>
      <c r="M700" s="305">
        <v>0</v>
      </c>
      <c r="N700" s="305">
        <v>0</v>
      </c>
      <c r="O700" s="303">
        <v>0</v>
      </c>
      <c r="P700" s="305">
        <v>0</v>
      </c>
      <c r="Q700" s="303">
        <v>0</v>
      </c>
      <c r="R700" s="16">
        <f>SUMIFS('Member Months'!$L:$L,'Member Months'!$A:$A,$A700,'Member Months'!$C:$C,$C700, 'Member Months'!$D:$D,$D700)</f>
        <v>0</v>
      </c>
      <c r="S700" s="237"/>
      <c r="U700" s="237"/>
      <c r="V700" s="237"/>
    </row>
    <row r="701" spans="1:22" s="302" customFormat="1">
      <c r="A701" s="38" t="s">
        <v>215</v>
      </c>
      <c r="B701" s="39">
        <f t="shared" si="30"/>
        <v>0</v>
      </c>
      <c r="C701" s="39" t="s">
        <v>912</v>
      </c>
      <c r="D701" s="40">
        <v>3</v>
      </c>
      <c r="E701" s="40" t="s">
        <v>215</v>
      </c>
      <c r="F701" s="40" t="s">
        <v>738</v>
      </c>
      <c r="G701" s="698" t="s">
        <v>225</v>
      </c>
      <c r="H701" s="40" t="s">
        <v>213</v>
      </c>
      <c r="I701" s="630" t="s">
        <v>151</v>
      </c>
      <c r="J701" s="698" t="s">
        <v>205</v>
      </c>
      <c r="K701" s="303">
        <v>0</v>
      </c>
      <c r="L701" s="304">
        <v>0</v>
      </c>
      <c r="M701" s="305">
        <v>0</v>
      </c>
      <c r="N701" s="305">
        <v>0</v>
      </c>
      <c r="O701" s="303">
        <v>0</v>
      </c>
      <c r="P701" s="305">
        <v>0</v>
      </c>
      <c r="Q701" s="303">
        <v>0</v>
      </c>
      <c r="R701" s="16">
        <f>SUMIFS('Member Months'!$L:$L,'Member Months'!$A:$A,$A701,'Member Months'!$C:$C,$C701, 'Member Months'!$D:$D,$D701)</f>
        <v>0</v>
      </c>
      <c r="S701" s="237"/>
      <c r="U701" s="237"/>
      <c r="V701" s="237"/>
    </row>
    <row r="702" spans="1:22" s="302" customFormat="1">
      <c r="A702" s="38" t="s">
        <v>215</v>
      </c>
      <c r="B702" s="39">
        <f t="shared" si="30"/>
        <v>0</v>
      </c>
      <c r="C702" s="39" t="s">
        <v>912</v>
      </c>
      <c r="D702" s="40">
        <v>3</v>
      </c>
      <c r="E702" s="40" t="s">
        <v>215</v>
      </c>
      <c r="F702" s="40" t="s">
        <v>738</v>
      </c>
      <c r="G702" s="698" t="s">
        <v>225</v>
      </c>
      <c r="H702" s="40" t="s">
        <v>213</v>
      </c>
      <c r="I702" s="630" t="s">
        <v>152</v>
      </c>
      <c r="J702" s="698" t="s">
        <v>182</v>
      </c>
      <c r="K702" s="303">
        <v>0</v>
      </c>
      <c r="L702" s="304">
        <v>0</v>
      </c>
      <c r="M702" s="305">
        <v>0</v>
      </c>
      <c r="N702" s="305">
        <v>0</v>
      </c>
      <c r="O702" s="303">
        <v>0</v>
      </c>
      <c r="P702" s="305">
        <v>0</v>
      </c>
      <c r="Q702" s="303">
        <v>0</v>
      </c>
      <c r="R702" s="16">
        <f>SUMIFS('Member Months'!$L:$L,'Member Months'!$A:$A,$A702,'Member Months'!$C:$C,$C702, 'Member Months'!$D:$D,$D702)</f>
        <v>0</v>
      </c>
      <c r="S702" s="237"/>
      <c r="U702" s="237"/>
      <c r="V702" s="237"/>
    </row>
    <row r="703" spans="1:22" s="302" customFormat="1">
      <c r="A703" s="38" t="s">
        <v>215</v>
      </c>
      <c r="B703" s="39">
        <f t="shared" si="30"/>
        <v>0</v>
      </c>
      <c r="C703" s="39" t="s">
        <v>912</v>
      </c>
      <c r="D703" s="40">
        <v>3</v>
      </c>
      <c r="E703" s="40" t="s">
        <v>215</v>
      </c>
      <c r="F703" s="40" t="s">
        <v>738</v>
      </c>
      <c r="G703" s="698" t="s">
        <v>225</v>
      </c>
      <c r="H703" s="40" t="s">
        <v>213</v>
      </c>
      <c r="I703" s="630" t="s">
        <v>70</v>
      </c>
      <c r="J703" s="698" t="s">
        <v>265</v>
      </c>
      <c r="K703" s="303">
        <v>0</v>
      </c>
      <c r="L703" s="304">
        <v>0</v>
      </c>
      <c r="M703" s="305">
        <v>0</v>
      </c>
      <c r="N703" s="305">
        <v>0</v>
      </c>
      <c r="O703" s="303">
        <v>0</v>
      </c>
      <c r="P703" s="305">
        <v>0</v>
      </c>
      <c r="Q703" s="303">
        <v>0</v>
      </c>
      <c r="R703" s="16">
        <f>SUMIFS('Member Months'!$L:$L,'Member Months'!$A:$A,$A703,'Member Months'!$C:$C,$C703, 'Member Months'!$D:$D,$D703)</f>
        <v>0</v>
      </c>
      <c r="S703" s="237"/>
      <c r="U703" s="237"/>
      <c r="V703" s="237"/>
    </row>
    <row r="704" spans="1:22" s="302" customFormat="1">
      <c r="A704" s="38" t="s">
        <v>215</v>
      </c>
      <c r="B704" s="39">
        <f t="shared" ref="B704:B781" si="33">$B$6</f>
        <v>0</v>
      </c>
      <c r="C704" s="39" t="s">
        <v>912</v>
      </c>
      <c r="D704" s="40">
        <v>3</v>
      </c>
      <c r="E704" s="40" t="s">
        <v>215</v>
      </c>
      <c r="F704" s="40" t="s">
        <v>738</v>
      </c>
      <c r="G704" s="698" t="s">
        <v>225</v>
      </c>
      <c r="H704" s="40" t="s">
        <v>213</v>
      </c>
      <c r="I704" s="630" t="s">
        <v>71</v>
      </c>
      <c r="J704" s="698" t="s">
        <v>266</v>
      </c>
      <c r="K704" s="303">
        <v>0</v>
      </c>
      <c r="L704" s="304">
        <v>0</v>
      </c>
      <c r="M704" s="305">
        <v>0</v>
      </c>
      <c r="N704" s="305">
        <v>0</v>
      </c>
      <c r="O704" s="303">
        <v>0</v>
      </c>
      <c r="P704" s="305">
        <v>0</v>
      </c>
      <c r="Q704" s="303">
        <v>0</v>
      </c>
      <c r="R704" s="16">
        <f>SUMIFS('Member Months'!$L:$L,'Member Months'!$A:$A,$A704,'Member Months'!$C:$C,$C704, 'Member Months'!$D:$D,$D704)</f>
        <v>0</v>
      </c>
      <c r="S704" s="237"/>
      <c r="U704" s="237"/>
      <c r="V704" s="237"/>
    </row>
    <row r="705" spans="1:22" s="302" customFormat="1">
      <c r="A705" s="38" t="s">
        <v>215</v>
      </c>
      <c r="B705" s="39">
        <f t="shared" si="33"/>
        <v>0</v>
      </c>
      <c r="C705" s="39" t="s">
        <v>912</v>
      </c>
      <c r="D705" s="40">
        <v>3</v>
      </c>
      <c r="E705" s="40" t="s">
        <v>215</v>
      </c>
      <c r="F705" s="40" t="s">
        <v>738</v>
      </c>
      <c r="G705" s="698" t="s">
        <v>225</v>
      </c>
      <c r="H705" s="40" t="s">
        <v>213</v>
      </c>
      <c r="I705" s="630" t="s">
        <v>72</v>
      </c>
      <c r="J705" s="698" t="s">
        <v>527</v>
      </c>
      <c r="K705" s="303">
        <v>0</v>
      </c>
      <c r="L705" s="304">
        <v>0</v>
      </c>
      <c r="M705" s="305">
        <v>0</v>
      </c>
      <c r="N705" s="305">
        <v>0</v>
      </c>
      <c r="O705" s="303">
        <v>0</v>
      </c>
      <c r="P705" s="305">
        <v>0</v>
      </c>
      <c r="Q705" s="303">
        <v>0</v>
      </c>
      <c r="R705" s="16">
        <f>SUMIFS('Member Months'!$L:$L,'Member Months'!$A:$A,$A705,'Member Months'!$C:$C,$C705, 'Member Months'!$D:$D,$D705)</f>
        <v>0</v>
      </c>
      <c r="S705" s="237"/>
      <c r="U705" s="237"/>
      <c r="V705" s="237"/>
    </row>
    <row r="706" spans="1:22" s="302" customFormat="1">
      <c r="A706" s="38" t="s">
        <v>215</v>
      </c>
      <c r="B706" s="39">
        <f t="shared" si="33"/>
        <v>0</v>
      </c>
      <c r="C706" s="39" t="s">
        <v>912</v>
      </c>
      <c r="D706" s="40">
        <v>3</v>
      </c>
      <c r="E706" s="40" t="s">
        <v>215</v>
      </c>
      <c r="F706" s="40" t="s">
        <v>738</v>
      </c>
      <c r="G706" s="698" t="s">
        <v>225</v>
      </c>
      <c r="H706" s="40" t="s">
        <v>213</v>
      </c>
      <c r="I706" s="630" t="s">
        <v>73</v>
      </c>
      <c r="J706" s="698" t="s">
        <v>528</v>
      </c>
      <c r="K706" s="303">
        <v>0</v>
      </c>
      <c r="L706" s="304">
        <v>0</v>
      </c>
      <c r="M706" s="305">
        <v>0</v>
      </c>
      <c r="N706" s="305">
        <v>0</v>
      </c>
      <c r="O706" s="303">
        <v>0</v>
      </c>
      <c r="P706" s="305">
        <v>0</v>
      </c>
      <c r="Q706" s="303">
        <v>0</v>
      </c>
      <c r="R706" s="16">
        <f>SUMIFS('Member Months'!$L:$L,'Member Months'!$A:$A,$A706,'Member Months'!$C:$C,$C706, 'Member Months'!$D:$D,$D706)</f>
        <v>0</v>
      </c>
      <c r="S706" s="237"/>
      <c r="U706" s="237"/>
      <c r="V706" s="237"/>
    </row>
    <row r="707" spans="1:22" s="302" customFormat="1">
      <c r="A707" s="38" t="s">
        <v>215</v>
      </c>
      <c r="B707" s="39">
        <f t="shared" si="33"/>
        <v>0</v>
      </c>
      <c r="C707" s="39" t="s">
        <v>912</v>
      </c>
      <c r="D707" s="40">
        <v>3</v>
      </c>
      <c r="E707" s="40" t="s">
        <v>215</v>
      </c>
      <c r="F707" s="40" t="s">
        <v>738</v>
      </c>
      <c r="G707" s="698" t="s">
        <v>225</v>
      </c>
      <c r="H707" s="40" t="s">
        <v>213</v>
      </c>
      <c r="I707" s="630" t="s">
        <v>409</v>
      </c>
      <c r="J707" s="698" t="s">
        <v>803</v>
      </c>
      <c r="K707" s="303">
        <v>0</v>
      </c>
      <c r="L707" s="304">
        <v>0</v>
      </c>
      <c r="M707" s="305">
        <v>0</v>
      </c>
      <c r="N707" s="305">
        <v>0</v>
      </c>
      <c r="O707" s="303">
        <v>0</v>
      </c>
      <c r="P707" s="305">
        <v>0</v>
      </c>
      <c r="Q707" s="303">
        <v>0</v>
      </c>
      <c r="R707" s="16">
        <f>SUMIFS('Member Months'!$L:$L,'Member Months'!$A:$A,$A707,'Member Months'!$C:$C,$C707, 'Member Months'!$D:$D,$D707)</f>
        <v>0</v>
      </c>
      <c r="S707" s="237"/>
      <c r="U707" s="237"/>
      <c r="V707" s="237"/>
    </row>
    <row r="708" spans="1:22" s="302" customFormat="1">
      <c r="A708" s="38" t="s">
        <v>217</v>
      </c>
      <c r="B708" s="39">
        <f t="shared" si="33"/>
        <v>0</v>
      </c>
      <c r="C708" s="39" t="s">
        <v>912</v>
      </c>
      <c r="D708" s="40">
        <v>3</v>
      </c>
      <c r="E708" s="40" t="s">
        <v>217</v>
      </c>
      <c r="F708" s="40" t="s">
        <v>738</v>
      </c>
      <c r="G708" s="698" t="s">
        <v>226</v>
      </c>
      <c r="H708" s="40" t="s">
        <v>227</v>
      </c>
      <c r="I708" s="629" t="s">
        <v>211</v>
      </c>
      <c r="J708" s="698" t="s">
        <v>261</v>
      </c>
      <c r="K708" s="303">
        <v>0</v>
      </c>
      <c r="L708" s="304">
        <v>0</v>
      </c>
      <c r="M708" s="305">
        <v>0</v>
      </c>
      <c r="N708" s="305">
        <v>0</v>
      </c>
      <c r="O708" s="303">
        <v>0</v>
      </c>
      <c r="P708" s="305">
        <v>0</v>
      </c>
      <c r="Q708" s="303">
        <v>0</v>
      </c>
      <c r="R708" s="16">
        <f>SUMIFS('Member Months'!$L:$L,'Member Months'!$A:$A,$A708,'Member Months'!$C:$C,$C708, 'Member Months'!$D:$D,$D708)</f>
        <v>0</v>
      </c>
      <c r="S708" s="237"/>
      <c r="U708" s="237"/>
      <c r="V708" s="237"/>
    </row>
    <row r="709" spans="1:22" s="302" customFormat="1">
      <c r="A709" s="38" t="s">
        <v>217</v>
      </c>
      <c r="B709" s="39">
        <f t="shared" si="33"/>
        <v>0</v>
      </c>
      <c r="C709" s="39" t="s">
        <v>912</v>
      </c>
      <c r="D709" s="40">
        <v>3</v>
      </c>
      <c r="E709" s="40" t="s">
        <v>217</v>
      </c>
      <c r="F709" s="40" t="s">
        <v>738</v>
      </c>
      <c r="G709" s="698" t="s">
        <v>226</v>
      </c>
      <c r="H709" s="40" t="s">
        <v>227</v>
      </c>
      <c r="I709" s="629" t="s">
        <v>214</v>
      </c>
      <c r="J709" s="698" t="s">
        <v>676</v>
      </c>
      <c r="K709" s="303">
        <v>0</v>
      </c>
      <c r="L709" s="304">
        <v>0</v>
      </c>
      <c r="M709" s="305">
        <v>0</v>
      </c>
      <c r="N709" s="305">
        <v>0</v>
      </c>
      <c r="O709" s="303">
        <v>0</v>
      </c>
      <c r="P709" s="305">
        <v>0</v>
      </c>
      <c r="Q709" s="303">
        <v>0</v>
      </c>
      <c r="R709" s="16">
        <f>SUMIFS('Member Months'!$L:$L,'Member Months'!$A:$A,$A709,'Member Months'!$C:$C,$C709, 'Member Months'!$D:$D,$D709)</f>
        <v>0</v>
      </c>
      <c r="S709" s="237"/>
      <c r="U709" s="237"/>
      <c r="V709" s="237"/>
    </row>
    <row r="710" spans="1:22" s="302" customFormat="1">
      <c r="A710" s="38" t="s">
        <v>217</v>
      </c>
      <c r="B710" s="39">
        <f t="shared" si="33"/>
        <v>0</v>
      </c>
      <c r="C710" s="39" t="s">
        <v>912</v>
      </c>
      <c r="D710" s="40">
        <v>3</v>
      </c>
      <c r="E710" s="40" t="s">
        <v>217</v>
      </c>
      <c r="F710" s="40" t="s">
        <v>738</v>
      </c>
      <c r="G710" s="698" t="s">
        <v>226</v>
      </c>
      <c r="H710" s="40" t="s">
        <v>227</v>
      </c>
      <c r="I710" s="629" t="s">
        <v>215</v>
      </c>
      <c r="J710" s="698" t="s">
        <v>216</v>
      </c>
      <c r="K710" s="303">
        <v>0</v>
      </c>
      <c r="L710" s="304">
        <v>0</v>
      </c>
      <c r="M710" s="305">
        <v>0</v>
      </c>
      <c r="N710" s="305">
        <v>0</v>
      </c>
      <c r="O710" s="303">
        <v>0</v>
      </c>
      <c r="P710" s="305">
        <v>0</v>
      </c>
      <c r="Q710" s="303">
        <v>0</v>
      </c>
      <c r="R710" s="16">
        <f>SUMIFS('Member Months'!$L:$L,'Member Months'!$A:$A,$A710,'Member Months'!$C:$C,$C710, 'Member Months'!$D:$D,$D710)</f>
        <v>0</v>
      </c>
      <c r="S710" s="237"/>
      <c r="U710" s="237"/>
      <c r="V710" s="237"/>
    </row>
    <row r="711" spans="1:22" s="302" customFormat="1">
      <c r="A711" s="38" t="s">
        <v>217</v>
      </c>
      <c r="B711" s="39">
        <f t="shared" si="33"/>
        <v>0</v>
      </c>
      <c r="C711" s="39" t="s">
        <v>912</v>
      </c>
      <c r="D711" s="40">
        <v>3</v>
      </c>
      <c r="E711" s="40" t="s">
        <v>217</v>
      </c>
      <c r="F711" s="40" t="s">
        <v>738</v>
      </c>
      <c r="G711" s="698" t="s">
        <v>226</v>
      </c>
      <c r="H711" s="40" t="s">
        <v>227</v>
      </c>
      <c r="I711" s="629" t="s">
        <v>217</v>
      </c>
      <c r="J711" s="698" t="s">
        <v>262</v>
      </c>
      <c r="K711" s="303">
        <v>0</v>
      </c>
      <c r="L711" s="304">
        <v>0</v>
      </c>
      <c r="M711" s="305">
        <v>0</v>
      </c>
      <c r="N711" s="305">
        <v>0</v>
      </c>
      <c r="O711" s="303">
        <v>0</v>
      </c>
      <c r="P711" s="305">
        <v>0</v>
      </c>
      <c r="Q711" s="303">
        <v>0</v>
      </c>
      <c r="R711" s="16">
        <f>SUMIFS('Member Months'!$L:$L,'Member Months'!$A:$A,$A711,'Member Months'!$C:$C,$C711, 'Member Months'!$D:$D,$D711)</f>
        <v>0</v>
      </c>
      <c r="S711" s="237"/>
      <c r="U711" s="237"/>
      <c r="V711" s="237"/>
    </row>
    <row r="712" spans="1:22" s="302" customFormat="1">
      <c r="A712" s="38" t="s">
        <v>217</v>
      </c>
      <c r="B712" s="39">
        <f t="shared" si="33"/>
        <v>0</v>
      </c>
      <c r="C712" s="39" t="s">
        <v>912</v>
      </c>
      <c r="D712" s="40">
        <v>3</v>
      </c>
      <c r="E712" s="40" t="s">
        <v>217</v>
      </c>
      <c r="F712" s="40" t="s">
        <v>738</v>
      </c>
      <c r="G712" s="698" t="s">
        <v>226</v>
      </c>
      <c r="H712" s="40" t="s">
        <v>227</v>
      </c>
      <c r="I712" s="629" t="s">
        <v>218</v>
      </c>
      <c r="J712" s="698" t="s">
        <v>677</v>
      </c>
      <c r="K712" s="303">
        <v>0</v>
      </c>
      <c r="L712" s="304">
        <v>0</v>
      </c>
      <c r="M712" s="305">
        <v>0</v>
      </c>
      <c r="N712" s="305">
        <v>0</v>
      </c>
      <c r="O712" s="303">
        <v>0</v>
      </c>
      <c r="P712" s="305">
        <v>0</v>
      </c>
      <c r="Q712" s="303">
        <v>0</v>
      </c>
      <c r="R712" s="16">
        <f>SUMIFS('Member Months'!$L:$L,'Member Months'!$A:$A,$A712,'Member Months'!$C:$C,$C712, 'Member Months'!$D:$D,$D712)</f>
        <v>0</v>
      </c>
      <c r="S712" s="237"/>
      <c r="U712" s="237"/>
      <c r="V712" s="237"/>
    </row>
    <row r="713" spans="1:22" s="302" customFormat="1">
      <c r="A713" s="38" t="s">
        <v>217</v>
      </c>
      <c r="B713" s="39">
        <f t="shared" si="33"/>
        <v>0</v>
      </c>
      <c r="C713" s="39" t="s">
        <v>912</v>
      </c>
      <c r="D713" s="40">
        <v>3</v>
      </c>
      <c r="E713" s="40" t="s">
        <v>217</v>
      </c>
      <c r="F713" s="40" t="s">
        <v>738</v>
      </c>
      <c r="G713" s="698" t="s">
        <v>226</v>
      </c>
      <c r="H713" s="40" t="s">
        <v>227</v>
      </c>
      <c r="I713" s="629" t="s">
        <v>219</v>
      </c>
      <c r="J713" s="698" t="s">
        <v>263</v>
      </c>
      <c r="K713" s="303">
        <v>0</v>
      </c>
      <c r="L713" s="304">
        <v>0</v>
      </c>
      <c r="M713" s="305">
        <v>0</v>
      </c>
      <c r="N713" s="305">
        <v>0</v>
      </c>
      <c r="O713" s="303">
        <v>0</v>
      </c>
      <c r="P713" s="305">
        <v>0</v>
      </c>
      <c r="Q713" s="303">
        <v>0</v>
      </c>
      <c r="R713" s="16">
        <f>SUMIFS('Member Months'!$L:$L,'Member Months'!$A:$A,$A713,'Member Months'!$C:$C,$C713, 'Member Months'!$D:$D,$D713)</f>
        <v>0</v>
      </c>
      <c r="S713" s="237"/>
      <c r="U713" s="237"/>
      <c r="V713" s="237"/>
    </row>
    <row r="714" spans="1:22" s="302" customFormat="1">
      <c r="A714" s="38" t="s">
        <v>217</v>
      </c>
      <c r="B714" s="39">
        <f t="shared" si="33"/>
        <v>0</v>
      </c>
      <c r="C714" s="39" t="s">
        <v>912</v>
      </c>
      <c r="D714" s="40">
        <v>3</v>
      </c>
      <c r="E714" s="40" t="s">
        <v>217</v>
      </c>
      <c r="F714" s="40" t="s">
        <v>738</v>
      </c>
      <c r="G714" s="698" t="s">
        <v>226</v>
      </c>
      <c r="H714" s="40" t="s">
        <v>227</v>
      </c>
      <c r="I714" s="629" t="s">
        <v>220</v>
      </c>
      <c r="J714" s="698" t="s">
        <v>675</v>
      </c>
      <c r="K714" s="303">
        <v>0</v>
      </c>
      <c r="L714" s="304">
        <v>0</v>
      </c>
      <c r="M714" s="305">
        <v>0</v>
      </c>
      <c r="N714" s="305">
        <v>0</v>
      </c>
      <c r="O714" s="303">
        <v>0</v>
      </c>
      <c r="P714" s="305">
        <v>0</v>
      </c>
      <c r="Q714" s="303">
        <v>0</v>
      </c>
      <c r="R714" s="16">
        <f>SUMIFS('Member Months'!$L:$L,'Member Months'!$A:$A,$A714,'Member Months'!$C:$C,$C714, 'Member Months'!$D:$D,$D714)</f>
        <v>0</v>
      </c>
      <c r="S714" s="237"/>
      <c r="U714" s="237"/>
      <c r="V714" s="237"/>
    </row>
    <row r="715" spans="1:22" s="302" customFormat="1">
      <c r="A715" s="38" t="s">
        <v>217</v>
      </c>
      <c r="B715" s="39">
        <f t="shared" si="33"/>
        <v>0</v>
      </c>
      <c r="C715" s="39" t="s">
        <v>912</v>
      </c>
      <c r="D715" s="40">
        <v>3</v>
      </c>
      <c r="E715" s="40" t="s">
        <v>217</v>
      </c>
      <c r="F715" s="40" t="s">
        <v>738</v>
      </c>
      <c r="G715" s="698" t="s">
        <v>226</v>
      </c>
      <c r="H715" s="40" t="s">
        <v>227</v>
      </c>
      <c r="I715" s="629" t="s">
        <v>221</v>
      </c>
      <c r="J715" s="698" t="s">
        <v>264</v>
      </c>
      <c r="K715" s="303">
        <v>0</v>
      </c>
      <c r="L715" s="304">
        <v>0</v>
      </c>
      <c r="M715" s="305">
        <v>0</v>
      </c>
      <c r="N715" s="305">
        <v>0</v>
      </c>
      <c r="O715" s="303">
        <v>0</v>
      </c>
      <c r="P715" s="305">
        <v>0</v>
      </c>
      <c r="Q715" s="303">
        <v>0</v>
      </c>
      <c r="R715" s="16">
        <f>SUMIFS('Member Months'!$L:$L,'Member Months'!$A:$A,$A715,'Member Months'!$C:$C,$C715, 'Member Months'!$D:$D,$D715)</f>
        <v>0</v>
      </c>
      <c r="S715" s="237"/>
      <c r="U715" s="237"/>
      <c r="V715" s="237"/>
    </row>
    <row r="716" spans="1:22" s="302" customFormat="1">
      <c r="A716" s="38" t="s">
        <v>217</v>
      </c>
      <c r="B716" s="39">
        <f t="shared" si="33"/>
        <v>0</v>
      </c>
      <c r="C716" s="39" t="s">
        <v>912</v>
      </c>
      <c r="D716" s="40">
        <v>3</v>
      </c>
      <c r="E716" s="40" t="s">
        <v>217</v>
      </c>
      <c r="F716" s="40" t="s">
        <v>738</v>
      </c>
      <c r="G716" s="698" t="s">
        <v>226</v>
      </c>
      <c r="H716" s="40" t="s">
        <v>227</v>
      </c>
      <c r="I716" s="630" t="s">
        <v>222</v>
      </c>
      <c r="J716" s="698" t="s">
        <v>206</v>
      </c>
      <c r="K716" s="303">
        <v>0</v>
      </c>
      <c r="L716" s="304">
        <v>0</v>
      </c>
      <c r="M716" s="305">
        <v>0</v>
      </c>
      <c r="N716" s="305">
        <v>0</v>
      </c>
      <c r="O716" s="303">
        <v>0</v>
      </c>
      <c r="P716" s="305">
        <v>0</v>
      </c>
      <c r="Q716" s="303">
        <v>0</v>
      </c>
      <c r="R716" s="16">
        <f>SUMIFS('Member Months'!$L:$L,'Member Months'!$A:$A,$A716,'Member Months'!$C:$C,$C716, 'Member Months'!$D:$D,$D716)</f>
        <v>0</v>
      </c>
      <c r="S716" s="237"/>
      <c r="U716" s="237"/>
      <c r="V716" s="237"/>
    </row>
    <row r="717" spans="1:22" s="302" customFormat="1">
      <c r="A717" s="38" t="s">
        <v>217</v>
      </c>
      <c r="B717" s="39">
        <f t="shared" si="33"/>
        <v>0</v>
      </c>
      <c r="C717" s="39" t="s">
        <v>912</v>
      </c>
      <c r="D717" s="40">
        <v>3</v>
      </c>
      <c r="E717" s="40" t="s">
        <v>217</v>
      </c>
      <c r="F717" s="40" t="s">
        <v>738</v>
      </c>
      <c r="G717" s="698" t="s">
        <v>226</v>
      </c>
      <c r="H717" s="40" t="s">
        <v>227</v>
      </c>
      <c r="I717" s="630" t="s">
        <v>223</v>
      </c>
      <c r="J717" s="698" t="s">
        <v>181</v>
      </c>
      <c r="K717" s="303">
        <v>0</v>
      </c>
      <c r="L717" s="304">
        <v>0</v>
      </c>
      <c r="M717" s="305">
        <v>0</v>
      </c>
      <c r="N717" s="305">
        <v>0</v>
      </c>
      <c r="O717" s="303">
        <v>0</v>
      </c>
      <c r="P717" s="305">
        <v>0</v>
      </c>
      <c r="Q717" s="303">
        <v>0</v>
      </c>
      <c r="R717" s="16">
        <f>SUMIFS('Member Months'!$L:$L,'Member Months'!$A:$A,$A717,'Member Months'!$C:$C,$C717, 'Member Months'!$D:$D,$D717)</f>
        <v>0</v>
      </c>
      <c r="S717" s="237"/>
      <c r="U717" s="237"/>
      <c r="V717" s="237"/>
    </row>
    <row r="718" spans="1:22" s="302" customFormat="1">
      <c r="A718" s="38" t="s">
        <v>217</v>
      </c>
      <c r="B718" s="39">
        <f t="shared" si="33"/>
        <v>0</v>
      </c>
      <c r="C718" s="39" t="s">
        <v>912</v>
      </c>
      <c r="D718" s="40">
        <v>3</v>
      </c>
      <c r="E718" s="40" t="s">
        <v>217</v>
      </c>
      <c r="F718" s="40" t="s">
        <v>738</v>
      </c>
      <c r="G718" s="698" t="s">
        <v>226</v>
      </c>
      <c r="H718" s="40" t="s">
        <v>227</v>
      </c>
      <c r="I718" s="630" t="s">
        <v>150</v>
      </c>
      <c r="J718" s="698" t="s">
        <v>204</v>
      </c>
      <c r="K718" s="303">
        <v>0</v>
      </c>
      <c r="L718" s="304">
        <v>0</v>
      </c>
      <c r="M718" s="305">
        <v>0</v>
      </c>
      <c r="N718" s="305">
        <v>0</v>
      </c>
      <c r="O718" s="303">
        <v>0</v>
      </c>
      <c r="P718" s="305">
        <v>0</v>
      </c>
      <c r="Q718" s="303">
        <v>0</v>
      </c>
      <c r="R718" s="16">
        <f>SUMIFS('Member Months'!$L:$L,'Member Months'!$A:$A,$A718,'Member Months'!$C:$C,$C718, 'Member Months'!$D:$D,$D718)</f>
        <v>0</v>
      </c>
      <c r="S718" s="237"/>
      <c r="U718" s="237"/>
      <c r="V718" s="237"/>
    </row>
    <row r="719" spans="1:22" s="302" customFormat="1">
      <c r="A719" s="38" t="s">
        <v>217</v>
      </c>
      <c r="B719" s="39">
        <f t="shared" si="33"/>
        <v>0</v>
      </c>
      <c r="C719" s="39" t="s">
        <v>912</v>
      </c>
      <c r="D719" s="40">
        <v>3</v>
      </c>
      <c r="E719" s="40" t="s">
        <v>217</v>
      </c>
      <c r="F719" s="40" t="s">
        <v>738</v>
      </c>
      <c r="G719" s="698" t="s">
        <v>226</v>
      </c>
      <c r="H719" s="40" t="s">
        <v>227</v>
      </c>
      <c r="I719" s="630" t="s">
        <v>151</v>
      </c>
      <c r="J719" s="698" t="s">
        <v>205</v>
      </c>
      <c r="K719" s="303">
        <v>0</v>
      </c>
      <c r="L719" s="304">
        <v>0</v>
      </c>
      <c r="M719" s="305">
        <v>0</v>
      </c>
      <c r="N719" s="305">
        <v>0</v>
      </c>
      <c r="O719" s="303">
        <v>0</v>
      </c>
      <c r="P719" s="305">
        <v>0</v>
      </c>
      <c r="Q719" s="303">
        <v>0</v>
      </c>
      <c r="R719" s="16">
        <f>SUMIFS('Member Months'!$L:$L,'Member Months'!$A:$A,$A719,'Member Months'!$C:$C,$C719, 'Member Months'!$D:$D,$D719)</f>
        <v>0</v>
      </c>
      <c r="S719" s="237"/>
      <c r="U719" s="237"/>
      <c r="V719" s="237"/>
    </row>
    <row r="720" spans="1:22" s="302" customFormat="1">
      <c r="A720" s="38" t="s">
        <v>217</v>
      </c>
      <c r="B720" s="39">
        <f t="shared" si="33"/>
        <v>0</v>
      </c>
      <c r="C720" s="39" t="s">
        <v>912</v>
      </c>
      <c r="D720" s="40">
        <v>3</v>
      </c>
      <c r="E720" s="40" t="s">
        <v>217</v>
      </c>
      <c r="F720" s="40" t="s">
        <v>738</v>
      </c>
      <c r="G720" s="698" t="s">
        <v>226</v>
      </c>
      <c r="H720" s="40" t="s">
        <v>227</v>
      </c>
      <c r="I720" s="630" t="s">
        <v>152</v>
      </c>
      <c r="J720" s="698" t="s">
        <v>182</v>
      </c>
      <c r="K720" s="303">
        <v>0</v>
      </c>
      <c r="L720" s="304">
        <v>0</v>
      </c>
      <c r="M720" s="305">
        <v>0</v>
      </c>
      <c r="N720" s="305">
        <v>0</v>
      </c>
      <c r="O720" s="303">
        <v>0</v>
      </c>
      <c r="P720" s="305">
        <v>0</v>
      </c>
      <c r="Q720" s="303">
        <v>0</v>
      </c>
      <c r="R720" s="16">
        <f>SUMIFS('Member Months'!$L:$L,'Member Months'!$A:$A,$A720,'Member Months'!$C:$C,$C720, 'Member Months'!$D:$D,$D720)</f>
        <v>0</v>
      </c>
      <c r="S720" s="237"/>
      <c r="U720" s="237"/>
      <c r="V720" s="237"/>
    </row>
    <row r="721" spans="1:22" s="302" customFormat="1">
      <c r="A721" s="38" t="s">
        <v>217</v>
      </c>
      <c r="B721" s="39">
        <f t="shared" si="33"/>
        <v>0</v>
      </c>
      <c r="C721" s="39" t="s">
        <v>912</v>
      </c>
      <c r="D721" s="40">
        <v>3</v>
      </c>
      <c r="E721" s="40" t="s">
        <v>217</v>
      </c>
      <c r="F721" s="40" t="s">
        <v>738</v>
      </c>
      <c r="G721" s="698" t="s">
        <v>226</v>
      </c>
      <c r="H721" s="40" t="s">
        <v>227</v>
      </c>
      <c r="I721" s="630" t="s">
        <v>70</v>
      </c>
      <c r="J721" s="698" t="s">
        <v>265</v>
      </c>
      <c r="K721" s="303">
        <v>0</v>
      </c>
      <c r="L721" s="304">
        <v>0</v>
      </c>
      <c r="M721" s="305">
        <v>0</v>
      </c>
      <c r="N721" s="305">
        <v>0</v>
      </c>
      <c r="O721" s="303">
        <v>0</v>
      </c>
      <c r="P721" s="305">
        <v>0</v>
      </c>
      <c r="Q721" s="303">
        <v>0</v>
      </c>
      <c r="R721" s="16">
        <f>SUMIFS('Member Months'!$L:$L,'Member Months'!$A:$A,$A721,'Member Months'!$C:$C,$C721, 'Member Months'!$D:$D,$D721)</f>
        <v>0</v>
      </c>
      <c r="S721" s="237"/>
      <c r="U721" s="237"/>
      <c r="V721" s="237"/>
    </row>
    <row r="722" spans="1:22" s="302" customFormat="1">
      <c r="A722" s="38" t="s">
        <v>217</v>
      </c>
      <c r="B722" s="39">
        <f t="shared" si="33"/>
        <v>0</v>
      </c>
      <c r="C722" s="39" t="s">
        <v>912</v>
      </c>
      <c r="D722" s="40">
        <v>3</v>
      </c>
      <c r="E722" s="40" t="s">
        <v>217</v>
      </c>
      <c r="F722" s="40" t="s">
        <v>738</v>
      </c>
      <c r="G722" s="698" t="s">
        <v>226</v>
      </c>
      <c r="H722" s="40" t="s">
        <v>227</v>
      </c>
      <c r="I722" s="630" t="s">
        <v>71</v>
      </c>
      <c r="J722" s="698" t="s">
        <v>266</v>
      </c>
      <c r="K722" s="303">
        <v>0</v>
      </c>
      <c r="L722" s="304">
        <v>0</v>
      </c>
      <c r="M722" s="305">
        <v>0</v>
      </c>
      <c r="N722" s="305">
        <v>0</v>
      </c>
      <c r="O722" s="303">
        <v>0</v>
      </c>
      <c r="P722" s="305">
        <v>0</v>
      </c>
      <c r="Q722" s="303">
        <v>0</v>
      </c>
      <c r="R722" s="16">
        <f>SUMIFS('Member Months'!$L:$L,'Member Months'!$A:$A,$A722,'Member Months'!$C:$C,$C722, 'Member Months'!$D:$D,$D722)</f>
        <v>0</v>
      </c>
      <c r="S722" s="237"/>
      <c r="U722" s="237"/>
      <c r="V722" s="237"/>
    </row>
    <row r="723" spans="1:22" s="302" customFormat="1">
      <c r="A723" s="38" t="s">
        <v>217</v>
      </c>
      <c r="B723" s="39">
        <f t="shared" si="33"/>
        <v>0</v>
      </c>
      <c r="C723" s="39" t="s">
        <v>912</v>
      </c>
      <c r="D723" s="40">
        <v>3</v>
      </c>
      <c r="E723" s="40" t="s">
        <v>217</v>
      </c>
      <c r="F723" s="40" t="s">
        <v>738</v>
      </c>
      <c r="G723" s="698" t="s">
        <v>226</v>
      </c>
      <c r="H723" s="40" t="s">
        <v>227</v>
      </c>
      <c r="I723" s="630" t="s">
        <v>72</v>
      </c>
      <c r="J723" s="698" t="s">
        <v>527</v>
      </c>
      <c r="K723" s="303">
        <v>0</v>
      </c>
      <c r="L723" s="304">
        <v>0</v>
      </c>
      <c r="M723" s="305">
        <v>0</v>
      </c>
      <c r="N723" s="305">
        <v>0</v>
      </c>
      <c r="O723" s="303">
        <v>0</v>
      </c>
      <c r="P723" s="305">
        <v>0</v>
      </c>
      <c r="Q723" s="303">
        <v>0</v>
      </c>
      <c r="R723" s="16">
        <f>SUMIFS('Member Months'!$L:$L,'Member Months'!$A:$A,$A723,'Member Months'!$C:$C,$C723, 'Member Months'!$D:$D,$D723)</f>
        <v>0</v>
      </c>
      <c r="S723" s="237"/>
      <c r="U723" s="237"/>
      <c r="V723" s="237"/>
    </row>
    <row r="724" spans="1:22" s="302" customFormat="1">
      <c r="A724" s="38" t="s">
        <v>217</v>
      </c>
      <c r="B724" s="39">
        <f t="shared" si="33"/>
        <v>0</v>
      </c>
      <c r="C724" s="39" t="s">
        <v>912</v>
      </c>
      <c r="D724" s="40">
        <v>3</v>
      </c>
      <c r="E724" s="40" t="s">
        <v>217</v>
      </c>
      <c r="F724" s="40" t="s">
        <v>738</v>
      </c>
      <c r="G724" s="698" t="s">
        <v>226</v>
      </c>
      <c r="H724" s="40" t="s">
        <v>227</v>
      </c>
      <c r="I724" s="630" t="s">
        <v>73</v>
      </c>
      <c r="J724" s="698" t="s">
        <v>528</v>
      </c>
      <c r="K724" s="303">
        <v>0</v>
      </c>
      <c r="L724" s="304">
        <v>0</v>
      </c>
      <c r="M724" s="305">
        <v>0</v>
      </c>
      <c r="N724" s="305">
        <v>0</v>
      </c>
      <c r="O724" s="303">
        <v>0</v>
      </c>
      <c r="P724" s="305">
        <v>0</v>
      </c>
      <c r="Q724" s="303">
        <v>0</v>
      </c>
      <c r="R724" s="16">
        <f>SUMIFS('Member Months'!$L:$L,'Member Months'!$A:$A,$A724,'Member Months'!$C:$C,$C724, 'Member Months'!$D:$D,$D724)</f>
        <v>0</v>
      </c>
      <c r="S724" s="237"/>
      <c r="U724" s="237"/>
      <c r="V724" s="237"/>
    </row>
    <row r="725" spans="1:22" s="302" customFormat="1">
      <c r="A725" s="38" t="s">
        <v>217</v>
      </c>
      <c r="B725" s="39">
        <f t="shared" si="33"/>
        <v>0</v>
      </c>
      <c r="C725" s="39" t="s">
        <v>912</v>
      </c>
      <c r="D725" s="40">
        <v>3</v>
      </c>
      <c r="E725" s="40" t="s">
        <v>217</v>
      </c>
      <c r="F725" s="40" t="s">
        <v>738</v>
      </c>
      <c r="G725" s="698" t="s">
        <v>226</v>
      </c>
      <c r="H725" s="40" t="s">
        <v>227</v>
      </c>
      <c r="I725" s="630" t="s">
        <v>409</v>
      </c>
      <c r="J725" s="698" t="s">
        <v>803</v>
      </c>
      <c r="K725" s="303">
        <v>0</v>
      </c>
      <c r="L725" s="304">
        <v>0</v>
      </c>
      <c r="M725" s="305">
        <v>0</v>
      </c>
      <c r="N725" s="305">
        <v>0</v>
      </c>
      <c r="O725" s="303">
        <v>0</v>
      </c>
      <c r="P725" s="305">
        <v>0</v>
      </c>
      <c r="Q725" s="303">
        <v>0</v>
      </c>
      <c r="R725" s="16">
        <f>SUMIFS('Member Months'!$L:$L,'Member Months'!$A:$A,$A725,'Member Months'!$C:$C,$C725, 'Member Months'!$D:$D,$D725)</f>
        <v>0</v>
      </c>
      <c r="S725" s="237"/>
      <c r="U725" s="237"/>
      <c r="V725" s="237"/>
    </row>
    <row r="726" spans="1:22" s="302" customFormat="1">
      <c r="A726" s="38" t="s">
        <v>218</v>
      </c>
      <c r="B726" s="39">
        <f t="shared" si="33"/>
        <v>0</v>
      </c>
      <c r="C726" s="39" t="s">
        <v>912</v>
      </c>
      <c r="D726" s="40">
        <v>3</v>
      </c>
      <c r="E726" s="40" t="s">
        <v>218</v>
      </c>
      <c r="F726" s="40" t="s">
        <v>738</v>
      </c>
      <c r="G726" s="698" t="s">
        <v>226</v>
      </c>
      <c r="H726" s="40" t="s">
        <v>228</v>
      </c>
      <c r="I726" s="629" t="s">
        <v>211</v>
      </c>
      <c r="J726" s="698" t="s">
        <v>261</v>
      </c>
      <c r="K726" s="303">
        <v>0</v>
      </c>
      <c r="L726" s="304">
        <v>0</v>
      </c>
      <c r="M726" s="305">
        <v>0</v>
      </c>
      <c r="N726" s="305">
        <v>0</v>
      </c>
      <c r="O726" s="303">
        <v>0</v>
      </c>
      <c r="P726" s="305">
        <v>0</v>
      </c>
      <c r="Q726" s="303">
        <v>0</v>
      </c>
      <c r="R726" s="16">
        <f>SUMIFS('Member Months'!$L:$L,'Member Months'!$A:$A,$A726,'Member Months'!$C:$C,$C726, 'Member Months'!$D:$D,$D726)</f>
        <v>0</v>
      </c>
      <c r="S726" s="237"/>
      <c r="U726" s="237"/>
      <c r="V726" s="237"/>
    </row>
    <row r="727" spans="1:22" s="302" customFormat="1">
      <c r="A727" s="38" t="s">
        <v>218</v>
      </c>
      <c r="B727" s="39">
        <f t="shared" si="33"/>
        <v>0</v>
      </c>
      <c r="C727" s="39" t="s">
        <v>912</v>
      </c>
      <c r="D727" s="40">
        <v>3</v>
      </c>
      <c r="E727" s="40" t="s">
        <v>218</v>
      </c>
      <c r="F727" s="40" t="s">
        <v>738</v>
      </c>
      <c r="G727" s="698" t="s">
        <v>226</v>
      </c>
      <c r="H727" s="40" t="s">
        <v>228</v>
      </c>
      <c r="I727" s="629" t="s">
        <v>214</v>
      </c>
      <c r="J727" s="698" t="s">
        <v>676</v>
      </c>
      <c r="K727" s="303">
        <v>0</v>
      </c>
      <c r="L727" s="304">
        <v>0</v>
      </c>
      <c r="M727" s="305">
        <v>0</v>
      </c>
      <c r="N727" s="305">
        <v>0</v>
      </c>
      <c r="O727" s="303">
        <v>0</v>
      </c>
      <c r="P727" s="305">
        <v>0</v>
      </c>
      <c r="Q727" s="303">
        <v>0</v>
      </c>
      <c r="R727" s="16">
        <f>SUMIFS('Member Months'!$L:$L,'Member Months'!$A:$A,$A727,'Member Months'!$C:$C,$C727, 'Member Months'!$D:$D,$D727)</f>
        <v>0</v>
      </c>
      <c r="S727" s="237"/>
      <c r="U727" s="237"/>
      <c r="V727" s="237"/>
    </row>
    <row r="728" spans="1:22" s="302" customFormat="1">
      <c r="A728" s="38" t="s">
        <v>218</v>
      </c>
      <c r="B728" s="39">
        <f t="shared" si="33"/>
        <v>0</v>
      </c>
      <c r="C728" s="39" t="s">
        <v>912</v>
      </c>
      <c r="D728" s="40">
        <v>3</v>
      </c>
      <c r="E728" s="40" t="s">
        <v>218</v>
      </c>
      <c r="F728" s="40" t="s">
        <v>738</v>
      </c>
      <c r="G728" s="698" t="s">
        <v>226</v>
      </c>
      <c r="H728" s="40" t="s">
        <v>228</v>
      </c>
      <c r="I728" s="629" t="s">
        <v>215</v>
      </c>
      <c r="J728" s="698" t="s">
        <v>216</v>
      </c>
      <c r="K728" s="303">
        <v>0</v>
      </c>
      <c r="L728" s="304">
        <v>0</v>
      </c>
      <c r="M728" s="305">
        <v>0</v>
      </c>
      <c r="N728" s="305">
        <v>0</v>
      </c>
      <c r="O728" s="303">
        <v>0</v>
      </c>
      <c r="P728" s="305">
        <v>0</v>
      </c>
      <c r="Q728" s="303">
        <v>0</v>
      </c>
      <c r="R728" s="16">
        <f>SUMIFS('Member Months'!$L:$L,'Member Months'!$A:$A,$A728,'Member Months'!$C:$C,$C728, 'Member Months'!$D:$D,$D728)</f>
        <v>0</v>
      </c>
      <c r="S728" s="237"/>
      <c r="U728" s="237"/>
      <c r="V728" s="237"/>
    </row>
    <row r="729" spans="1:22" s="302" customFormat="1">
      <c r="A729" s="38" t="s">
        <v>218</v>
      </c>
      <c r="B729" s="39">
        <f t="shared" si="33"/>
        <v>0</v>
      </c>
      <c r="C729" s="39" t="s">
        <v>912</v>
      </c>
      <c r="D729" s="40">
        <v>3</v>
      </c>
      <c r="E729" s="40" t="s">
        <v>218</v>
      </c>
      <c r="F729" s="40" t="s">
        <v>738</v>
      </c>
      <c r="G729" s="698" t="s">
        <v>226</v>
      </c>
      <c r="H729" s="40" t="s">
        <v>228</v>
      </c>
      <c r="I729" s="629" t="s">
        <v>217</v>
      </c>
      <c r="J729" s="698" t="s">
        <v>262</v>
      </c>
      <c r="K729" s="303">
        <v>0</v>
      </c>
      <c r="L729" s="304">
        <v>0</v>
      </c>
      <c r="M729" s="305">
        <v>0</v>
      </c>
      <c r="N729" s="305">
        <v>0</v>
      </c>
      <c r="O729" s="303">
        <v>0</v>
      </c>
      <c r="P729" s="305">
        <v>0</v>
      </c>
      <c r="Q729" s="303">
        <v>0</v>
      </c>
      <c r="R729" s="16">
        <f>SUMIFS('Member Months'!$L:$L,'Member Months'!$A:$A,$A729,'Member Months'!$C:$C,$C729, 'Member Months'!$D:$D,$D729)</f>
        <v>0</v>
      </c>
      <c r="S729" s="237"/>
      <c r="U729" s="237"/>
      <c r="V729" s="237"/>
    </row>
    <row r="730" spans="1:22" s="302" customFormat="1">
      <c r="A730" s="38" t="s">
        <v>218</v>
      </c>
      <c r="B730" s="39">
        <f t="shared" si="33"/>
        <v>0</v>
      </c>
      <c r="C730" s="39" t="s">
        <v>912</v>
      </c>
      <c r="D730" s="40">
        <v>3</v>
      </c>
      <c r="E730" s="40" t="s">
        <v>218</v>
      </c>
      <c r="F730" s="40" t="s">
        <v>738</v>
      </c>
      <c r="G730" s="698" t="s">
        <v>226</v>
      </c>
      <c r="H730" s="40" t="s">
        <v>228</v>
      </c>
      <c r="I730" s="629" t="s">
        <v>218</v>
      </c>
      <c r="J730" s="698" t="s">
        <v>677</v>
      </c>
      <c r="K730" s="303">
        <v>0</v>
      </c>
      <c r="L730" s="304">
        <v>0</v>
      </c>
      <c r="M730" s="305">
        <v>0</v>
      </c>
      <c r="N730" s="305">
        <v>0</v>
      </c>
      <c r="O730" s="303">
        <v>0</v>
      </c>
      <c r="P730" s="305">
        <v>0</v>
      </c>
      <c r="Q730" s="303">
        <v>0</v>
      </c>
      <c r="R730" s="16">
        <f>SUMIFS('Member Months'!$L:$L,'Member Months'!$A:$A,$A730,'Member Months'!$C:$C,$C730, 'Member Months'!$D:$D,$D730)</f>
        <v>0</v>
      </c>
      <c r="S730" s="237"/>
      <c r="U730" s="237"/>
      <c r="V730" s="237"/>
    </row>
    <row r="731" spans="1:22" s="302" customFormat="1">
      <c r="A731" s="38" t="s">
        <v>218</v>
      </c>
      <c r="B731" s="39">
        <f t="shared" si="33"/>
        <v>0</v>
      </c>
      <c r="C731" s="39" t="s">
        <v>912</v>
      </c>
      <c r="D731" s="40">
        <v>3</v>
      </c>
      <c r="E731" s="40" t="s">
        <v>218</v>
      </c>
      <c r="F731" s="40" t="s">
        <v>738</v>
      </c>
      <c r="G731" s="698" t="s">
        <v>226</v>
      </c>
      <c r="H731" s="40" t="s">
        <v>228</v>
      </c>
      <c r="I731" s="629" t="s">
        <v>219</v>
      </c>
      <c r="J731" s="698" t="s">
        <v>263</v>
      </c>
      <c r="K731" s="303">
        <v>0</v>
      </c>
      <c r="L731" s="304">
        <v>0</v>
      </c>
      <c r="M731" s="305">
        <v>0</v>
      </c>
      <c r="N731" s="305">
        <v>0</v>
      </c>
      <c r="O731" s="303">
        <v>0</v>
      </c>
      <c r="P731" s="305">
        <v>0</v>
      </c>
      <c r="Q731" s="303">
        <v>0</v>
      </c>
      <c r="R731" s="16">
        <f>SUMIFS('Member Months'!$L:$L,'Member Months'!$A:$A,$A731,'Member Months'!$C:$C,$C731, 'Member Months'!$D:$D,$D731)</f>
        <v>0</v>
      </c>
      <c r="S731" s="237"/>
      <c r="U731" s="237"/>
      <c r="V731" s="237"/>
    </row>
    <row r="732" spans="1:22" s="302" customFormat="1">
      <c r="A732" s="38" t="s">
        <v>218</v>
      </c>
      <c r="B732" s="39">
        <f t="shared" si="33"/>
        <v>0</v>
      </c>
      <c r="C732" s="39" t="s">
        <v>912</v>
      </c>
      <c r="D732" s="40">
        <v>3</v>
      </c>
      <c r="E732" s="40" t="s">
        <v>218</v>
      </c>
      <c r="F732" s="40" t="s">
        <v>738</v>
      </c>
      <c r="G732" s="698" t="s">
        <v>226</v>
      </c>
      <c r="H732" s="40" t="s">
        <v>228</v>
      </c>
      <c r="I732" s="629" t="s">
        <v>220</v>
      </c>
      <c r="J732" s="698" t="s">
        <v>675</v>
      </c>
      <c r="K732" s="303">
        <v>0</v>
      </c>
      <c r="L732" s="304">
        <v>0</v>
      </c>
      <c r="M732" s="305">
        <v>0</v>
      </c>
      <c r="N732" s="305">
        <v>0</v>
      </c>
      <c r="O732" s="303">
        <v>0</v>
      </c>
      <c r="P732" s="305">
        <v>0</v>
      </c>
      <c r="Q732" s="303">
        <v>0</v>
      </c>
      <c r="R732" s="16">
        <f>SUMIFS('Member Months'!$L:$L,'Member Months'!$A:$A,$A732,'Member Months'!$C:$C,$C732, 'Member Months'!$D:$D,$D732)</f>
        <v>0</v>
      </c>
      <c r="S732" s="237"/>
      <c r="U732" s="237"/>
      <c r="V732" s="237"/>
    </row>
    <row r="733" spans="1:22" s="302" customFormat="1">
      <c r="A733" s="38" t="s">
        <v>218</v>
      </c>
      <c r="B733" s="39">
        <f t="shared" si="33"/>
        <v>0</v>
      </c>
      <c r="C733" s="39" t="s">
        <v>912</v>
      </c>
      <c r="D733" s="40">
        <v>3</v>
      </c>
      <c r="E733" s="40" t="s">
        <v>218</v>
      </c>
      <c r="F733" s="40" t="s">
        <v>738</v>
      </c>
      <c r="G733" s="698" t="s">
        <v>226</v>
      </c>
      <c r="H733" s="40" t="s">
        <v>228</v>
      </c>
      <c r="I733" s="629" t="s">
        <v>221</v>
      </c>
      <c r="J733" s="698" t="s">
        <v>264</v>
      </c>
      <c r="K733" s="303">
        <v>0</v>
      </c>
      <c r="L733" s="304">
        <v>0</v>
      </c>
      <c r="M733" s="305">
        <v>0</v>
      </c>
      <c r="N733" s="305">
        <v>0</v>
      </c>
      <c r="O733" s="303">
        <v>0</v>
      </c>
      <c r="P733" s="305">
        <v>0</v>
      </c>
      <c r="Q733" s="303">
        <v>0</v>
      </c>
      <c r="R733" s="16">
        <f>SUMIFS('Member Months'!$L:$L,'Member Months'!$A:$A,$A733,'Member Months'!$C:$C,$C733, 'Member Months'!$D:$D,$D733)</f>
        <v>0</v>
      </c>
      <c r="S733" s="237"/>
      <c r="U733" s="237"/>
      <c r="V733" s="237"/>
    </row>
    <row r="734" spans="1:22" s="302" customFormat="1">
      <c r="A734" s="38" t="s">
        <v>218</v>
      </c>
      <c r="B734" s="39">
        <f t="shared" si="33"/>
        <v>0</v>
      </c>
      <c r="C734" s="39" t="s">
        <v>912</v>
      </c>
      <c r="D734" s="40">
        <v>3</v>
      </c>
      <c r="E734" s="40" t="s">
        <v>218</v>
      </c>
      <c r="F734" s="40" t="s">
        <v>738</v>
      </c>
      <c r="G734" s="698" t="s">
        <v>226</v>
      </c>
      <c r="H734" s="40" t="s">
        <v>228</v>
      </c>
      <c r="I734" s="630" t="s">
        <v>222</v>
      </c>
      <c r="J734" s="698" t="s">
        <v>206</v>
      </c>
      <c r="K734" s="303">
        <v>0</v>
      </c>
      <c r="L734" s="304">
        <v>0</v>
      </c>
      <c r="M734" s="305">
        <v>0</v>
      </c>
      <c r="N734" s="305">
        <v>0</v>
      </c>
      <c r="O734" s="303">
        <v>0</v>
      </c>
      <c r="P734" s="305">
        <v>0</v>
      </c>
      <c r="Q734" s="303">
        <v>0</v>
      </c>
      <c r="R734" s="16">
        <f>SUMIFS('Member Months'!$L:$L,'Member Months'!$A:$A,$A734,'Member Months'!$C:$C,$C734, 'Member Months'!$D:$D,$D734)</f>
        <v>0</v>
      </c>
      <c r="S734" s="237"/>
      <c r="U734" s="237"/>
      <c r="V734" s="237"/>
    </row>
    <row r="735" spans="1:22" s="302" customFormat="1">
      <c r="A735" s="38" t="s">
        <v>218</v>
      </c>
      <c r="B735" s="39">
        <f t="shared" si="33"/>
        <v>0</v>
      </c>
      <c r="C735" s="39" t="s">
        <v>912</v>
      </c>
      <c r="D735" s="40">
        <v>3</v>
      </c>
      <c r="E735" s="40" t="s">
        <v>218</v>
      </c>
      <c r="F735" s="40" t="s">
        <v>738</v>
      </c>
      <c r="G735" s="698" t="s">
        <v>226</v>
      </c>
      <c r="H735" s="40" t="s">
        <v>228</v>
      </c>
      <c r="I735" s="630" t="s">
        <v>223</v>
      </c>
      <c r="J735" s="698" t="s">
        <v>181</v>
      </c>
      <c r="K735" s="303">
        <v>0</v>
      </c>
      <c r="L735" s="304">
        <v>0</v>
      </c>
      <c r="M735" s="305">
        <v>0</v>
      </c>
      <c r="N735" s="305">
        <v>0</v>
      </c>
      <c r="O735" s="303">
        <v>0</v>
      </c>
      <c r="P735" s="305">
        <v>0</v>
      </c>
      <c r="Q735" s="303">
        <v>0</v>
      </c>
      <c r="R735" s="16">
        <f>SUMIFS('Member Months'!$L:$L,'Member Months'!$A:$A,$A735,'Member Months'!$C:$C,$C735, 'Member Months'!$D:$D,$D735)</f>
        <v>0</v>
      </c>
      <c r="S735" s="237"/>
      <c r="U735" s="237"/>
      <c r="V735" s="237"/>
    </row>
    <row r="736" spans="1:22" s="302" customFormat="1">
      <c r="A736" s="38" t="s">
        <v>218</v>
      </c>
      <c r="B736" s="39">
        <f t="shared" si="33"/>
        <v>0</v>
      </c>
      <c r="C736" s="39" t="s">
        <v>912</v>
      </c>
      <c r="D736" s="40">
        <v>3</v>
      </c>
      <c r="E736" s="40" t="s">
        <v>218</v>
      </c>
      <c r="F736" s="40" t="s">
        <v>738</v>
      </c>
      <c r="G736" s="698" t="s">
        <v>226</v>
      </c>
      <c r="H736" s="40" t="s">
        <v>228</v>
      </c>
      <c r="I736" s="630" t="s">
        <v>150</v>
      </c>
      <c r="J736" s="698" t="s">
        <v>204</v>
      </c>
      <c r="K736" s="303">
        <v>0</v>
      </c>
      <c r="L736" s="304">
        <v>0</v>
      </c>
      <c r="M736" s="305">
        <v>0</v>
      </c>
      <c r="N736" s="305">
        <v>0</v>
      </c>
      <c r="O736" s="303">
        <v>0</v>
      </c>
      <c r="P736" s="305">
        <v>0</v>
      </c>
      <c r="Q736" s="303">
        <v>0</v>
      </c>
      <c r="R736" s="16">
        <f>SUMIFS('Member Months'!$L:$L,'Member Months'!$A:$A,$A736,'Member Months'!$C:$C,$C736, 'Member Months'!$D:$D,$D736)</f>
        <v>0</v>
      </c>
      <c r="S736" s="237"/>
      <c r="U736" s="237"/>
      <c r="V736" s="237"/>
    </row>
    <row r="737" spans="1:22" s="302" customFormat="1">
      <c r="A737" s="38" t="s">
        <v>218</v>
      </c>
      <c r="B737" s="39">
        <f t="shared" si="33"/>
        <v>0</v>
      </c>
      <c r="C737" s="39" t="s">
        <v>912</v>
      </c>
      <c r="D737" s="40">
        <v>3</v>
      </c>
      <c r="E737" s="40" t="s">
        <v>218</v>
      </c>
      <c r="F737" s="40" t="s">
        <v>738</v>
      </c>
      <c r="G737" s="698" t="s">
        <v>226</v>
      </c>
      <c r="H737" s="40" t="s">
        <v>228</v>
      </c>
      <c r="I737" s="630" t="s">
        <v>151</v>
      </c>
      <c r="J737" s="698" t="s">
        <v>205</v>
      </c>
      <c r="K737" s="303">
        <v>0</v>
      </c>
      <c r="L737" s="304">
        <v>0</v>
      </c>
      <c r="M737" s="305">
        <v>0</v>
      </c>
      <c r="N737" s="305">
        <v>0</v>
      </c>
      <c r="O737" s="303">
        <v>0</v>
      </c>
      <c r="P737" s="305">
        <v>0</v>
      </c>
      <c r="Q737" s="303">
        <v>0</v>
      </c>
      <c r="R737" s="16">
        <f>SUMIFS('Member Months'!$L:$L,'Member Months'!$A:$A,$A737,'Member Months'!$C:$C,$C737, 'Member Months'!$D:$D,$D737)</f>
        <v>0</v>
      </c>
      <c r="S737" s="237"/>
      <c r="U737" s="237"/>
      <c r="V737" s="237"/>
    </row>
    <row r="738" spans="1:22" s="302" customFormat="1">
      <c r="A738" s="38" t="s">
        <v>218</v>
      </c>
      <c r="B738" s="39">
        <f t="shared" si="33"/>
        <v>0</v>
      </c>
      <c r="C738" s="39" t="s">
        <v>912</v>
      </c>
      <c r="D738" s="40">
        <v>3</v>
      </c>
      <c r="E738" s="40" t="s">
        <v>218</v>
      </c>
      <c r="F738" s="40" t="s">
        <v>738</v>
      </c>
      <c r="G738" s="698" t="s">
        <v>226</v>
      </c>
      <c r="H738" s="40" t="s">
        <v>228</v>
      </c>
      <c r="I738" s="630" t="s">
        <v>152</v>
      </c>
      <c r="J738" s="698" t="s">
        <v>182</v>
      </c>
      <c r="K738" s="303">
        <v>0</v>
      </c>
      <c r="L738" s="304">
        <v>0</v>
      </c>
      <c r="M738" s="305">
        <v>0</v>
      </c>
      <c r="N738" s="305">
        <v>0</v>
      </c>
      <c r="O738" s="303">
        <v>0</v>
      </c>
      <c r="P738" s="305">
        <v>0</v>
      </c>
      <c r="Q738" s="303">
        <v>0</v>
      </c>
      <c r="R738" s="16">
        <f>SUMIFS('Member Months'!$L:$L,'Member Months'!$A:$A,$A738,'Member Months'!$C:$C,$C738, 'Member Months'!$D:$D,$D738)</f>
        <v>0</v>
      </c>
      <c r="S738" s="237"/>
      <c r="U738" s="237"/>
      <c r="V738" s="237"/>
    </row>
    <row r="739" spans="1:22" s="302" customFormat="1">
      <c r="A739" s="38" t="s">
        <v>218</v>
      </c>
      <c r="B739" s="39">
        <f t="shared" si="33"/>
        <v>0</v>
      </c>
      <c r="C739" s="39" t="s">
        <v>912</v>
      </c>
      <c r="D739" s="40">
        <v>3</v>
      </c>
      <c r="E739" s="40" t="s">
        <v>218</v>
      </c>
      <c r="F739" s="40" t="s">
        <v>738</v>
      </c>
      <c r="G739" s="698" t="s">
        <v>226</v>
      </c>
      <c r="H739" s="40" t="s">
        <v>228</v>
      </c>
      <c r="I739" s="630" t="s">
        <v>70</v>
      </c>
      <c r="J739" s="698" t="s">
        <v>265</v>
      </c>
      <c r="K739" s="303">
        <v>0</v>
      </c>
      <c r="L739" s="304">
        <v>0</v>
      </c>
      <c r="M739" s="305">
        <v>0</v>
      </c>
      <c r="N739" s="305">
        <v>0</v>
      </c>
      <c r="O739" s="303">
        <v>0</v>
      </c>
      <c r="P739" s="305">
        <v>0</v>
      </c>
      <c r="Q739" s="303">
        <v>0</v>
      </c>
      <c r="R739" s="16">
        <f>SUMIFS('Member Months'!$L:$L,'Member Months'!$A:$A,$A739,'Member Months'!$C:$C,$C739, 'Member Months'!$D:$D,$D739)</f>
        <v>0</v>
      </c>
      <c r="S739" s="237"/>
      <c r="U739" s="237"/>
      <c r="V739" s="237"/>
    </row>
    <row r="740" spans="1:22" s="302" customFormat="1">
      <c r="A740" s="38" t="s">
        <v>218</v>
      </c>
      <c r="B740" s="39">
        <f t="shared" si="33"/>
        <v>0</v>
      </c>
      <c r="C740" s="39" t="s">
        <v>912</v>
      </c>
      <c r="D740" s="40">
        <v>3</v>
      </c>
      <c r="E740" s="40" t="s">
        <v>218</v>
      </c>
      <c r="F740" s="40" t="s">
        <v>738</v>
      </c>
      <c r="G740" s="698" t="s">
        <v>226</v>
      </c>
      <c r="H740" s="40" t="s">
        <v>228</v>
      </c>
      <c r="I740" s="630" t="s">
        <v>71</v>
      </c>
      <c r="J740" s="698" t="s">
        <v>266</v>
      </c>
      <c r="K740" s="303">
        <v>0</v>
      </c>
      <c r="L740" s="304">
        <v>0</v>
      </c>
      <c r="M740" s="305">
        <v>0</v>
      </c>
      <c r="N740" s="305">
        <v>0</v>
      </c>
      <c r="O740" s="303">
        <v>0</v>
      </c>
      <c r="P740" s="305">
        <v>0</v>
      </c>
      <c r="Q740" s="303">
        <v>0</v>
      </c>
      <c r="R740" s="16">
        <f>SUMIFS('Member Months'!$L:$L,'Member Months'!$A:$A,$A740,'Member Months'!$C:$C,$C740, 'Member Months'!$D:$D,$D740)</f>
        <v>0</v>
      </c>
      <c r="S740" s="237"/>
      <c r="U740" s="237"/>
      <c r="V740" s="237"/>
    </row>
    <row r="741" spans="1:22" s="302" customFormat="1">
      <c r="A741" s="38" t="s">
        <v>218</v>
      </c>
      <c r="B741" s="39">
        <f t="shared" si="33"/>
        <v>0</v>
      </c>
      <c r="C741" s="39" t="s">
        <v>912</v>
      </c>
      <c r="D741" s="40">
        <v>3</v>
      </c>
      <c r="E741" s="40" t="s">
        <v>218</v>
      </c>
      <c r="F741" s="40" t="s">
        <v>738</v>
      </c>
      <c r="G741" s="698" t="s">
        <v>226</v>
      </c>
      <c r="H741" s="40" t="s">
        <v>228</v>
      </c>
      <c r="I741" s="630" t="s">
        <v>72</v>
      </c>
      <c r="J741" s="698" t="s">
        <v>527</v>
      </c>
      <c r="K741" s="303">
        <v>0</v>
      </c>
      <c r="L741" s="304">
        <v>0</v>
      </c>
      <c r="M741" s="305">
        <v>0</v>
      </c>
      <c r="N741" s="305">
        <v>0</v>
      </c>
      <c r="O741" s="303">
        <v>0</v>
      </c>
      <c r="P741" s="305">
        <v>0</v>
      </c>
      <c r="Q741" s="303">
        <v>0</v>
      </c>
      <c r="R741" s="16">
        <f>SUMIFS('Member Months'!$L:$L,'Member Months'!$A:$A,$A741,'Member Months'!$C:$C,$C741, 'Member Months'!$D:$D,$D741)</f>
        <v>0</v>
      </c>
      <c r="S741" s="237"/>
      <c r="U741" s="237"/>
      <c r="V741" s="237"/>
    </row>
    <row r="742" spans="1:22" s="302" customFormat="1">
      <c r="A742" s="38" t="s">
        <v>218</v>
      </c>
      <c r="B742" s="39">
        <f t="shared" si="33"/>
        <v>0</v>
      </c>
      <c r="C742" s="39" t="s">
        <v>912</v>
      </c>
      <c r="D742" s="40">
        <v>3</v>
      </c>
      <c r="E742" s="40" t="s">
        <v>218</v>
      </c>
      <c r="F742" s="40" t="s">
        <v>738</v>
      </c>
      <c r="G742" s="698" t="s">
        <v>226</v>
      </c>
      <c r="H742" s="40" t="s">
        <v>228</v>
      </c>
      <c r="I742" s="630" t="s">
        <v>73</v>
      </c>
      <c r="J742" s="698" t="s">
        <v>528</v>
      </c>
      <c r="K742" s="303">
        <v>0</v>
      </c>
      <c r="L742" s="304">
        <v>0</v>
      </c>
      <c r="M742" s="305">
        <v>0</v>
      </c>
      <c r="N742" s="305">
        <v>0</v>
      </c>
      <c r="O742" s="303">
        <v>0</v>
      </c>
      <c r="P742" s="305">
        <v>0</v>
      </c>
      <c r="Q742" s="303">
        <v>0</v>
      </c>
      <c r="R742" s="16">
        <f>SUMIFS('Member Months'!$L:$L,'Member Months'!$A:$A,$A742,'Member Months'!$C:$C,$C742, 'Member Months'!$D:$D,$D742)</f>
        <v>0</v>
      </c>
      <c r="S742" s="237"/>
      <c r="U742" s="237"/>
      <c r="V742" s="237"/>
    </row>
    <row r="743" spans="1:22" s="302" customFormat="1">
      <c r="A743" s="38" t="s">
        <v>218</v>
      </c>
      <c r="B743" s="39">
        <f t="shared" si="33"/>
        <v>0</v>
      </c>
      <c r="C743" s="39" t="s">
        <v>912</v>
      </c>
      <c r="D743" s="40">
        <v>3</v>
      </c>
      <c r="E743" s="40" t="s">
        <v>218</v>
      </c>
      <c r="F743" s="40" t="s">
        <v>738</v>
      </c>
      <c r="G743" s="698" t="s">
        <v>226</v>
      </c>
      <c r="H743" s="40" t="s">
        <v>228</v>
      </c>
      <c r="I743" s="630" t="s">
        <v>409</v>
      </c>
      <c r="J743" s="698" t="s">
        <v>803</v>
      </c>
      <c r="K743" s="303">
        <v>0</v>
      </c>
      <c r="L743" s="304">
        <v>0</v>
      </c>
      <c r="M743" s="305">
        <v>0</v>
      </c>
      <c r="N743" s="305">
        <v>0</v>
      </c>
      <c r="O743" s="303">
        <v>0</v>
      </c>
      <c r="P743" s="305">
        <v>0</v>
      </c>
      <c r="Q743" s="303">
        <v>0</v>
      </c>
      <c r="R743" s="16">
        <f>SUMIFS('Member Months'!$L:$L,'Member Months'!$A:$A,$A743,'Member Months'!$C:$C,$C743, 'Member Months'!$D:$D,$D743)</f>
        <v>0</v>
      </c>
      <c r="S743" s="237"/>
      <c r="U743" s="237"/>
      <c r="V743" s="237"/>
    </row>
    <row r="744" spans="1:22" s="302" customFormat="1">
      <c r="A744" s="38" t="s">
        <v>219</v>
      </c>
      <c r="B744" s="39">
        <f t="shared" si="33"/>
        <v>0</v>
      </c>
      <c r="C744" s="39" t="s">
        <v>912</v>
      </c>
      <c r="D744" s="40">
        <v>3</v>
      </c>
      <c r="E744" s="40" t="s">
        <v>219</v>
      </c>
      <c r="F744" s="40" t="s">
        <v>738</v>
      </c>
      <c r="G744" s="698" t="s">
        <v>229</v>
      </c>
      <c r="H744" s="40" t="s">
        <v>227</v>
      </c>
      <c r="I744" s="629" t="s">
        <v>211</v>
      </c>
      <c r="J744" s="698" t="s">
        <v>261</v>
      </c>
      <c r="K744" s="303">
        <v>0</v>
      </c>
      <c r="L744" s="304">
        <v>0</v>
      </c>
      <c r="M744" s="305">
        <v>0</v>
      </c>
      <c r="N744" s="305">
        <v>0</v>
      </c>
      <c r="O744" s="303">
        <v>0</v>
      </c>
      <c r="P744" s="305">
        <v>0</v>
      </c>
      <c r="Q744" s="303">
        <v>0</v>
      </c>
      <c r="R744" s="16">
        <f>SUMIFS('Member Months'!$L:$L,'Member Months'!$A:$A,$A744,'Member Months'!$C:$C,$C744, 'Member Months'!$D:$D,$D744)</f>
        <v>0</v>
      </c>
      <c r="S744" s="237"/>
      <c r="U744" s="237"/>
      <c r="V744" s="237"/>
    </row>
    <row r="745" spans="1:22" s="302" customFormat="1">
      <c r="A745" s="38" t="s">
        <v>219</v>
      </c>
      <c r="B745" s="39">
        <f t="shared" si="33"/>
        <v>0</v>
      </c>
      <c r="C745" s="39" t="s">
        <v>912</v>
      </c>
      <c r="D745" s="40">
        <v>3</v>
      </c>
      <c r="E745" s="40" t="s">
        <v>219</v>
      </c>
      <c r="F745" s="40" t="s">
        <v>738</v>
      </c>
      <c r="G745" s="698" t="s">
        <v>229</v>
      </c>
      <c r="H745" s="40" t="s">
        <v>227</v>
      </c>
      <c r="I745" s="629" t="s">
        <v>214</v>
      </c>
      <c r="J745" s="698" t="s">
        <v>676</v>
      </c>
      <c r="K745" s="303">
        <v>0</v>
      </c>
      <c r="L745" s="304">
        <v>0</v>
      </c>
      <c r="M745" s="305">
        <v>0</v>
      </c>
      <c r="N745" s="305">
        <v>0</v>
      </c>
      <c r="O745" s="303">
        <v>0</v>
      </c>
      <c r="P745" s="305">
        <v>0</v>
      </c>
      <c r="Q745" s="303">
        <v>0</v>
      </c>
      <c r="R745" s="16">
        <f>SUMIFS('Member Months'!$L:$L,'Member Months'!$A:$A,$A745,'Member Months'!$C:$C,$C745, 'Member Months'!$D:$D,$D745)</f>
        <v>0</v>
      </c>
      <c r="S745" s="237"/>
      <c r="U745" s="237"/>
      <c r="V745" s="237"/>
    </row>
    <row r="746" spans="1:22" s="302" customFormat="1">
      <c r="A746" s="38" t="s">
        <v>219</v>
      </c>
      <c r="B746" s="39">
        <f t="shared" si="33"/>
        <v>0</v>
      </c>
      <c r="C746" s="39" t="s">
        <v>912</v>
      </c>
      <c r="D746" s="40">
        <v>3</v>
      </c>
      <c r="E746" s="40" t="s">
        <v>219</v>
      </c>
      <c r="F746" s="40" t="s">
        <v>738</v>
      </c>
      <c r="G746" s="698" t="s">
        <v>229</v>
      </c>
      <c r="H746" s="40" t="s">
        <v>227</v>
      </c>
      <c r="I746" s="629" t="s">
        <v>215</v>
      </c>
      <c r="J746" s="698" t="s">
        <v>216</v>
      </c>
      <c r="K746" s="303">
        <v>0</v>
      </c>
      <c r="L746" s="304">
        <v>0</v>
      </c>
      <c r="M746" s="305">
        <v>0</v>
      </c>
      <c r="N746" s="305">
        <v>0</v>
      </c>
      <c r="O746" s="303">
        <v>0</v>
      </c>
      <c r="P746" s="305">
        <v>0</v>
      </c>
      <c r="Q746" s="303">
        <v>0</v>
      </c>
      <c r="R746" s="16">
        <f>SUMIFS('Member Months'!$L:$L,'Member Months'!$A:$A,$A746,'Member Months'!$C:$C,$C746, 'Member Months'!$D:$D,$D746)</f>
        <v>0</v>
      </c>
      <c r="S746" s="237"/>
      <c r="U746" s="237"/>
      <c r="V746" s="237"/>
    </row>
    <row r="747" spans="1:22" s="302" customFormat="1">
      <c r="A747" s="38" t="s">
        <v>219</v>
      </c>
      <c r="B747" s="39">
        <f t="shared" si="33"/>
        <v>0</v>
      </c>
      <c r="C747" s="39" t="s">
        <v>912</v>
      </c>
      <c r="D747" s="40">
        <v>3</v>
      </c>
      <c r="E747" s="40" t="s">
        <v>219</v>
      </c>
      <c r="F747" s="40" t="s">
        <v>738</v>
      </c>
      <c r="G747" s="698" t="s">
        <v>229</v>
      </c>
      <c r="H747" s="40" t="s">
        <v>227</v>
      </c>
      <c r="I747" s="629" t="s">
        <v>217</v>
      </c>
      <c r="J747" s="698" t="s">
        <v>262</v>
      </c>
      <c r="K747" s="303">
        <v>0</v>
      </c>
      <c r="L747" s="304">
        <v>0</v>
      </c>
      <c r="M747" s="305">
        <v>0</v>
      </c>
      <c r="N747" s="305">
        <v>0</v>
      </c>
      <c r="O747" s="303">
        <v>0</v>
      </c>
      <c r="P747" s="305">
        <v>0</v>
      </c>
      <c r="Q747" s="303">
        <v>0</v>
      </c>
      <c r="R747" s="16">
        <f>SUMIFS('Member Months'!$L:$L,'Member Months'!$A:$A,$A747,'Member Months'!$C:$C,$C747, 'Member Months'!$D:$D,$D747)</f>
        <v>0</v>
      </c>
      <c r="S747" s="237"/>
      <c r="U747" s="237"/>
      <c r="V747" s="237"/>
    </row>
    <row r="748" spans="1:22" s="302" customFormat="1">
      <c r="A748" s="38" t="s">
        <v>219</v>
      </c>
      <c r="B748" s="39">
        <f t="shared" si="33"/>
        <v>0</v>
      </c>
      <c r="C748" s="39" t="s">
        <v>912</v>
      </c>
      <c r="D748" s="40">
        <v>3</v>
      </c>
      <c r="E748" s="40" t="s">
        <v>219</v>
      </c>
      <c r="F748" s="40" t="s">
        <v>738</v>
      </c>
      <c r="G748" s="698" t="s">
        <v>229</v>
      </c>
      <c r="H748" s="40" t="s">
        <v>227</v>
      </c>
      <c r="I748" s="629" t="s">
        <v>218</v>
      </c>
      <c r="J748" s="698" t="s">
        <v>677</v>
      </c>
      <c r="K748" s="303">
        <v>0</v>
      </c>
      <c r="L748" s="304">
        <v>0</v>
      </c>
      <c r="M748" s="305">
        <v>0</v>
      </c>
      <c r="N748" s="305">
        <v>0</v>
      </c>
      <c r="O748" s="303">
        <v>0</v>
      </c>
      <c r="P748" s="305">
        <v>0</v>
      </c>
      <c r="Q748" s="303">
        <v>0</v>
      </c>
      <c r="R748" s="16">
        <f>SUMIFS('Member Months'!$L:$L,'Member Months'!$A:$A,$A748,'Member Months'!$C:$C,$C748, 'Member Months'!$D:$D,$D748)</f>
        <v>0</v>
      </c>
      <c r="S748" s="237"/>
      <c r="U748" s="237"/>
      <c r="V748" s="237"/>
    </row>
    <row r="749" spans="1:22" s="302" customFormat="1">
      <c r="A749" s="38" t="s">
        <v>219</v>
      </c>
      <c r="B749" s="39">
        <f t="shared" si="33"/>
        <v>0</v>
      </c>
      <c r="C749" s="39" t="s">
        <v>912</v>
      </c>
      <c r="D749" s="40">
        <v>3</v>
      </c>
      <c r="E749" s="40" t="s">
        <v>219</v>
      </c>
      <c r="F749" s="40" t="s">
        <v>738</v>
      </c>
      <c r="G749" s="698" t="s">
        <v>229</v>
      </c>
      <c r="H749" s="40" t="s">
        <v>227</v>
      </c>
      <c r="I749" s="629" t="s">
        <v>219</v>
      </c>
      <c r="J749" s="698" t="s">
        <v>263</v>
      </c>
      <c r="K749" s="303">
        <v>0</v>
      </c>
      <c r="L749" s="304">
        <v>0</v>
      </c>
      <c r="M749" s="305">
        <v>0</v>
      </c>
      <c r="N749" s="305">
        <v>0</v>
      </c>
      <c r="O749" s="303">
        <v>0</v>
      </c>
      <c r="P749" s="305">
        <v>0</v>
      </c>
      <c r="Q749" s="303">
        <v>0</v>
      </c>
      <c r="R749" s="16">
        <f>SUMIFS('Member Months'!$L:$L,'Member Months'!$A:$A,$A749,'Member Months'!$C:$C,$C749, 'Member Months'!$D:$D,$D749)</f>
        <v>0</v>
      </c>
      <c r="S749" s="237"/>
      <c r="U749" s="237"/>
      <c r="V749" s="237"/>
    </row>
    <row r="750" spans="1:22" s="302" customFormat="1">
      <c r="A750" s="38" t="s">
        <v>219</v>
      </c>
      <c r="B750" s="39">
        <f t="shared" si="33"/>
        <v>0</v>
      </c>
      <c r="C750" s="39" t="s">
        <v>912</v>
      </c>
      <c r="D750" s="40">
        <v>3</v>
      </c>
      <c r="E750" s="40" t="s">
        <v>219</v>
      </c>
      <c r="F750" s="40" t="s">
        <v>738</v>
      </c>
      <c r="G750" s="698" t="s">
        <v>229</v>
      </c>
      <c r="H750" s="40" t="s">
        <v>227</v>
      </c>
      <c r="I750" s="629" t="s">
        <v>220</v>
      </c>
      <c r="J750" s="698" t="s">
        <v>675</v>
      </c>
      <c r="K750" s="303">
        <v>0</v>
      </c>
      <c r="L750" s="304">
        <v>0</v>
      </c>
      <c r="M750" s="305">
        <v>0</v>
      </c>
      <c r="N750" s="305">
        <v>0</v>
      </c>
      <c r="O750" s="303">
        <v>0</v>
      </c>
      <c r="P750" s="305">
        <v>0</v>
      </c>
      <c r="Q750" s="303">
        <v>0</v>
      </c>
      <c r="R750" s="16">
        <f>SUMIFS('Member Months'!$L:$L,'Member Months'!$A:$A,$A750,'Member Months'!$C:$C,$C750, 'Member Months'!$D:$D,$D750)</f>
        <v>0</v>
      </c>
      <c r="S750" s="237"/>
      <c r="U750" s="237"/>
      <c r="V750" s="237"/>
    </row>
    <row r="751" spans="1:22" s="302" customFormat="1">
      <c r="A751" s="38" t="s">
        <v>219</v>
      </c>
      <c r="B751" s="39">
        <f t="shared" si="33"/>
        <v>0</v>
      </c>
      <c r="C751" s="39" t="s">
        <v>912</v>
      </c>
      <c r="D751" s="40">
        <v>3</v>
      </c>
      <c r="E751" s="40" t="s">
        <v>219</v>
      </c>
      <c r="F751" s="40" t="s">
        <v>738</v>
      </c>
      <c r="G751" s="698" t="s">
        <v>229</v>
      </c>
      <c r="H751" s="40" t="s">
        <v>227</v>
      </c>
      <c r="I751" s="629" t="s">
        <v>221</v>
      </c>
      <c r="J751" s="698" t="s">
        <v>264</v>
      </c>
      <c r="K751" s="303">
        <v>0</v>
      </c>
      <c r="L751" s="304">
        <v>0</v>
      </c>
      <c r="M751" s="305">
        <v>0</v>
      </c>
      <c r="N751" s="305">
        <v>0</v>
      </c>
      <c r="O751" s="303">
        <v>0</v>
      </c>
      <c r="P751" s="305">
        <v>0</v>
      </c>
      <c r="Q751" s="303">
        <v>0</v>
      </c>
      <c r="R751" s="16">
        <f>SUMIFS('Member Months'!$L:$L,'Member Months'!$A:$A,$A751,'Member Months'!$C:$C,$C751, 'Member Months'!$D:$D,$D751)</f>
        <v>0</v>
      </c>
      <c r="S751" s="237"/>
      <c r="U751" s="237"/>
      <c r="V751" s="237"/>
    </row>
    <row r="752" spans="1:22" s="302" customFormat="1">
      <c r="A752" s="38" t="s">
        <v>219</v>
      </c>
      <c r="B752" s="39">
        <f t="shared" si="33"/>
        <v>0</v>
      </c>
      <c r="C752" s="39" t="s">
        <v>912</v>
      </c>
      <c r="D752" s="40">
        <v>3</v>
      </c>
      <c r="E752" s="40" t="s">
        <v>219</v>
      </c>
      <c r="F752" s="40" t="s">
        <v>738</v>
      </c>
      <c r="G752" s="698" t="s">
        <v>229</v>
      </c>
      <c r="H752" s="40" t="s">
        <v>227</v>
      </c>
      <c r="I752" s="630" t="s">
        <v>222</v>
      </c>
      <c r="J752" s="698" t="s">
        <v>206</v>
      </c>
      <c r="K752" s="303">
        <v>0</v>
      </c>
      <c r="L752" s="304">
        <v>0</v>
      </c>
      <c r="M752" s="305">
        <v>0</v>
      </c>
      <c r="N752" s="305">
        <v>0</v>
      </c>
      <c r="O752" s="303">
        <v>0</v>
      </c>
      <c r="P752" s="305">
        <v>0</v>
      </c>
      <c r="Q752" s="303">
        <v>0</v>
      </c>
      <c r="R752" s="16">
        <f>SUMIFS('Member Months'!$L:$L,'Member Months'!$A:$A,$A752,'Member Months'!$C:$C,$C752, 'Member Months'!$D:$D,$D752)</f>
        <v>0</v>
      </c>
      <c r="S752" s="237"/>
      <c r="U752" s="237"/>
      <c r="V752" s="237"/>
    </row>
    <row r="753" spans="1:22" s="302" customFormat="1">
      <c r="A753" s="38" t="s">
        <v>219</v>
      </c>
      <c r="B753" s="39">
        <f t="shared" si="33"/>
        <v>0</v>
      </c>
      <c r="C753" s="39" t="s">
        <v>912</v>
      </c>
      <c r="D753" s="40">
        <v>3</v>
      </c>
      <c r="E753" s="40" t="s">
        <v>219</v>
      </c>
      <c r="F753" s="40" t="s">
        <v>738</v>
      </c>
      <c r="G753" s="698" t="s">
        <v>229</v>
      </c>
      <c r="H753" s="40" t="s">
        <v>227</v>
      </c>
      <c r="I753" s="630" t="s">
        <v>223</v>
      </c>
      <c r="J753" s="698" t="s">
        <v>181</v>
      </c>
      <c r="K753" s="303">
        <v>0</v>
      </c>
      <c r="L753" s="304">
        <v>0</v>
      </c>
      <c r="M753" s="305">
        <v>0</v>
      </c>
      <c r="N753" s="305">
        <v>0</v>
      </c>
      <c r="O753" s="303">
        <v>0</v>
      </c>
      <c r="P753" s="305">
        <v>0</v>
      </c>
      <c r="Q753" s="303">
        <v>0</v>
      </c>
      <c r="R753" s="16">
        <f>SUMIFS('Member Months'!$L:$L,'Member Months'!$A:$A,$A753,'Member Months'!$C:$C,$C753, 'Member Months'!$D:$D,$D753)</f>
        <v>0</v>
      </c>
      <c r="S753" s="237"/>
      <c r="U753" s="237"/>
      <c r="V753" s="237"/>
    </row>
    <row r="754" spans="1:22" s="302" customFormat="1">
      <c r="A754" s="38" t="s">
        <v>219</v>
      </c>
      <c r="B754" s="39">
        <f t="shared" si="33"/>
        <v>0</v>
      </c>
      <c r="C754" s="39" t="s">
        <v>912</v>
      </c>
      <c r="D754" s="40">
        <v>3</v>
      </c>
      <c r="E754" s="40" t="s">
        <v>219</v>
      </c>
      <c r="F754" s="40" t="s">
        <v>738</v>
      </c>
      <c r="G754" s="698" t="s">
        <v>229</v>
      </c>
      <c r="H754" s="40" t="s">
        <v>227</v>
      </c>
      <c r="I754" s="630" t="s">
        <v>150</v>
      </c>
      <c r="J754" s="698" t="s">
        <v>204</v>
      </c>
      <c r="K754" s="303">
        <v>0</v>
      </c>
      <c r="L754" s="304">
        <v>0</v>
      </c>
      <c r="M754" s="305">
        <v>0</v>
      </c>
      <c r="N754" s="305">
        <v>0</v>
      </c>
      <c r="O754" s="303">
        <v>0</v>
      </c>
      <c r="P754" s="305">
        <v>0</v>
      </c>
      <c r="Q754" s="303">
        <v>0</v>
      </c>
      <c r="R754" s="16">
        <f>SUMIFS('Member Months'!$L:$L,'Member Months'!$A:$A,$A754,'Member Months'!$C:$C,$C754, 'Member Months'!$D:$D,$D754)</f>
        <v>0</v>
      </c>
      <c r="S754" s="237"/>
      <c r="U754" s="237"/>
      <c r="V754" s="237"/>
    </row>
    <row r="755" spans="1:22" s="302" customFormat="1">
      <c r="A755" s="38" t="s">
        <v>219</v>
      </c>
      <c r="B755" s="39">
        <f t="shared" si="33"/>
        <v>0</v>
      </c>
      <c r="C755" s="39" t="s">
        <v>912</v>
      </c>
      <c r="D755" s="40">
        <v>3</v>
      </c>
      <c r="E755" s="40" t="s">
        <v>219</v>
      </c>
      <c r="F755" s="40" t="s">
        <v>738</v>
      </c>
      <c r="G755" s="698" t="s">
        <v>229</v>
      </c>
      <c r="H755" s="40" t="s">
        <v>227</v>
      </c>
      <c r="I755" s="630" t="s">
        <v>151</v>
      </c>
      <c r="J755" s="698" t="s">
        <v>205</v>
      </c>
      <c r="K755" s="303">
        <v>0</v>
      </c>
      <c r="L755" s="304">
        <v>0</v>
      </c>
      <c r="M755" s="305">
        <v>0</v>
      </c>
      <c r="N755" s="305">
        <v>0</v>
      </c>
      <c r="O755" s="303">
        <v>0</v>
      </c>
      <c r="P755" s="305">
        <v>0</v>
      </c>
      <c r="Q755" s="303">
        <v>0</v>
      </c>
      <c r="R755" s="16">
        <f>SUMIFS('Member Months'!$L:$L,'Member Months'!$A:$A,$A755,'Member Months'!$C:$C,$C755, 'Member Months'!$D:$D,$D755)</f>
        <v>0</v>
      </c>
      <c r="S755" s="237"/>
      <c r="U755" s="237"/>
      <c r="V755" s="237"/>
    </row>
    <row r="756" spans="1:22" s="302" customFormat="1">
      <c r="A756" s="38" t="s">
        <v>219</v>
      </c>
      <c r="B756" s="39">
        <f t="shared" si="33"/>
        <v>0</v>
      </c>
      <c r="C756" s="39" t="s">
        <v>912</v>
      </c>
      <c r="D756" s="40">
        <v>3</v>
      </c>
      <c r="E756" s="40" t="s">
        <v>219</v>
      </c>
      <c r="F756" s="40" t="s">
        <v>738</v>
      </c>
      <c r="G756" s="698" t="s">
        <v>229</v>
      </c>
      <c r="H756" s="40" t="s">
        <v>227</v>
      </c>
      <c r="I756" s="630" t="s">
        <v>152</v>
      </c>
      <c r="J756" s="698" t="s">
        <v>182</v>
      </c>
      <c r="K756" s="303">
        <v>0</v>
      </c>
      <c r="L756" s="304">
        <v>0</v>
      </c>
      <c r="M756" s="305">
        <v>0</v>
      </c>
      <c r="N756" s="305">
        <v>0</v>
      </c>
      <c r="O756" s="303">
        <v>0</v>
      </c>
      <c r="P756" s="305">
        <v>0</v>
      </c>
      <c r="Q756" s="303">
        <v>0</v>
      </c>
      <c r="R756" s="16">
        <f>SUMIFS('Member Months'!$L:$L,'Member Months'!$A:$A,$A756,'Member Months'!$C:$C,$C756, 'Member Months'!$D:$D,$D756)</f>
        <v>0</v>
      </c>
      <c r="S756" s="237"/>
      <c r="U756" s="237"/>
      <c r="V756" s="237"/>
    </row>
    <row r="757" spans="1:22" s="302" customFormat="1">
      <c r="A757" s="38" t="s">
        <v>219</v>
      </c>
      <c r="B757" s="39">
        <f t="shared" si="33"/>
        <v>0</v>
      </c>
      <c r="C757" s="39" t="s">
        <v>912</v>
      </c>
      <c r="D757" s="40">
        <v>3</v>
      </c>
      <c r="E757" s="40" t="s">
        <v>219</v>
      </c>
      <c r="F757" s="40" t="s">
        <v>738</v>
      </c>
      <c r="G757" s="698" t="s">
        <v>229</v>
      </c>
      <c r="H757" s="40" t="s">
        <v>227</v>
      </c>
      <c r="I757" s="630" t="s">
        <v>70</v>
      </c>
      <c r="J757" s="698" t="s">
        <v>265</v>
      </c>
      <c r="K757" s="303">
        <v>0</v>
      </c>
      <c r="L757" s="304">
        <v>0</v>
      </c>
      <c r="M757" s="305">
        <v>0</v>
      </c>
      <c r="N757" s="305">
        <v>0</v>
      </c>
      <c r="O757" s="303">
        <v>0</v>
      </c>
      <c r="P757" s="305">
        <v>0</v>
      </c>
      <c r="Q757" s="303">
        <v>0</v>
      </c>
      <c r="R757" s="16">
        <f>SUMIFS('Member Months'!$L:$L,'Member Months'!$A:$A,$A757,'Member Months'!$C:$C,$C757, 'Member Months'!$D:$D,$D757)</f>
        <v>0</v>
      </c>
      <c r="S757" s="237"/>
      <c r="U757" s="237"/>
      <c r="V757" s="237"/>
    </row>
    <row r="758" spans="1:22" s="302" customFormat="1">
      <c r="A758" s="38" t="s">
        <v>219</v>
      </c>
      <c r="B758" s="39">
        <f t="shared" si="33"/>
        <v>0</v>
      </c>
      <c r="C758" s="39" t="s">
        <v>912</v>
      </c>
      <c r="D758" s="40">
        <v>3</v>
      </c>
      <c r="E758" s="40" t="s">
        <v>219</v>
      </c>
      <c r="F758" s="40" t="s">
        <v>738</v>
      </c>
      <c r="G758" s="698" t="s">
        <v>229</v>
      </c>
      <c r="H758" s="40" t="s">
        <v>227</v>
      </c>
      <c r="I758" s="630" t="s">
        <v>71</v>
      </c>
      <c r="J758" s="698" t="s">
        <v>266</v>
      </c>
      <c r="K758" s="303">
        <v>0</v>
      </c>
      <c r="L758" s="304">
        <v>0</v>
      </c>
      <c r="M758" s="305">
        <v>0</v>
      </c>
      <c r="N758" s="305">
        <v>0</v>
      </c>
      <c r="O758" s="303">
        <v>0</v>
      </c>
      <c r="P758" s="305">
        <v>0</v>
      </c>
      <c r="Q758" s="303">
        <v>0</v>
      </c>
      <c r="R758" s="16">
        <f>SUMIFS('Member Months'!$L:$L,'Member Months'!$A:$A,$A758,'Member Months'!$C:$C,$C758, 'Member Months'!$D:$D,$D758)</f>
        <v>0</v>
      </c>
      <c r="S758" s="237"/>
      <c r="U758" s="237"/>
      <c r="V758" s="237"/>
    </row>
    <row r="759" spans="1:22" s="302" customFormat="1">
      <c r="A759" s="38" t="s">
        <v>219</v>
      </c>
      <c r="B759" s="39">
        <f t="shared" si="33"/>
        <v>0</v>
      </c>
      <c r="C759" s="39" t="s">
        <v>912</v>
      </c>
      <c r="D759" s="40">
        <v>3</v>
      </c>
      <c r="E759" s="40" t="s">
        <v>219</v>
      </c>
      <c r="F759" s="40" t="s">
        <v>738</v>
      </c>
      <c r="G759" s="698" t="s">
        <v>229</v>
      </c>
      <c r="H759" s="40" t="s">
        <v>227</v>
      </c>
      <c r="I759" s="630" t="s">
        <v>72</v>
      </c>
      <c r="J759" s="698" t="s">
        <v>527</v>
      </c>
      <c r="K759" s="303">
        <v>0</v>
      </c>
      <c r="L759" s="304">
        <v>0</v>
      </c>
      <c r="M759" s="305">
        <v>0</v>
      </c>
      <c r="N759" s="305">
        <v>0</v>
      </c>
      <c r="O759" s="303">
        <v>0</v>
      </c>
      <c r="P759" s="305">
        <v>0</v>
      </c>
      <c r="Q759" s="303">
        <v>0</v>
      </c>
      <c r="R759" s="16">
        <f>SUMIFS('Member Months'!$L:$L,'Member Months'!$A:$A,$A759,'Member Months'!$C:$C,$C759, 'Member Months'!$D:$D,$D759)</f>
        <v>0</v>
      </c>
      <c r="S759" s="237"/>
      <c r="U759" s="237"/>
      <c r="V759" s="237"/>
    </row>
    <row r="760" spans="1:22" s="302" customFormat="1">
      <c r="A760" s="38" t="s">
        <v>219</v>
      </c>
      <c r="B760" s="39">
        <f t="shared" si="33"/>
        <v>0</v>
      </c>
      <c r="C760" s="39" t="s">
        <v>912</v>
      </c>
      <c r="D760" s="40">
        <v>3</v>
      </c>
      <c r="E760" s="40" t="s">
        <v>219</v>
      </c>
      <c r="F760" s="40" t="s">
        <v>738</v>
      </c>
      <c r="G760" s="698" t="s">
        <v>229</v>
      </c>
      <c r="H760" s="40" t="s">
        <v>227</v>
      </c>
      <c r="I760" s="630" t="s">
        <v>73</v>
      </c>
      <c r="J760" s="698" t="s">
        <v>528</v>
      </c>
      <c r="K760" s="303">
        <v>0</v>
      </c>
      <c r="L760" s="304">
        <v>0</v>
      </c>
      <c r="M760" s="305">
        <v>0</v>
      </c>
      <c r="N760" s="305">
        <v>0</v>
      </c>
      <c r="O760" s="303">
        <v>0</v>
      </c>
      <c r="P760" s="305">
        <v>0</v>
      </c>
      <c r="Q760" s="303">
        <v>0</v>
      </c>
      <c r="R760" s="16">
        <f>SUMIFS('Member Months'!$L:$L,'Member Months'!$A:$A,$A760,'Member Months'!$C:$C,$C760, 'Member Months'!$D:$D,$D760)</f>
        <v>0</v>
      </c>
      <c r="S760" s="237"/>
      <c r="U760" s="237"/>
      <c r="V760" s="237"/>
    </row>
    <row r="761" spans="1:22" s="302" customFormat="1">
      <c r="A761" s="38" t="s">
        <v>219</v>
      </c>
      <c r="B761" s="39">
        <f t="shared" si="33"/>
        <v>0</v>
      </c>
      <c r="C761" s="39" t="s">
        <v>912</v>
      </c>
      <c r="D761" s="40">
        <v>3</v>
      </c>
      <c r="E761" s="40" t="s">
        <v>219</v>
      </c>
      <c r="F761" s="40" t="s">
        <v>738</v>
      </c>
      <c r="G761" s="698" t="s">
        <v>229</v>
      </c>
      <c r="H761" s="40" t="s">
        <v>227</v>
      </c>
      <c r="I761" s="630" t="s">
        <v>409</v>
      </c>
      <c r="J761" s="698" t="s">
        <v>803</v>
      </c>
      <c r="K761" s="303">
        <v>0</v>
      </c>
      <c r="L761" s="304">
        <v>0</v>
      </c>
      <c r="M761" s="305">
        <v>0</v>
      </c>
      <c r="N761" s="305">
        <v>0</v>
      </c>
      <c r="O761" s="303">
        <v>0</v>
      </c>
      <c r="P761" s="305">
        <v>0</v>
      </c>
      <c r="Q761" s="303">
        <v>0</v>
      </c>
      <c r="R761" s="16">
        <f>SUMIFS('Member Months'!$L:$L,'Member Months'!$A:$A,$A761,'Member Months'!$C:$C,$C761, 'Member Months'!$D:$D,$D761)</f>
        <v>0</v>
      </c>
      <c r="S761" s="237"/>
      <c r="U761" s="237"/>
      <c r="V761" s="237"/>
    </row>
    <row r="762" spans="1:22" s="302" customFormat="1">
      <c r="A762" s="38" t="s">
        <v>220</v>
      </c>
      <c r="B762" s="39">
        <f t="shared" si="33"/>
        <v>0</v>
      </c>
      <c r="C762" s="39" t="s">
        <v>912</v>
      </c>
      <c r="D762" s="40">
        <v>3</v>
      </c>
      <c r="E762" s="40" t="s">
        <v>220</v>
      </c>
      <c r="F762" s="40" t="s">
        <v>738</v>
      </c>
      <c r="G762" s="698" t="s">
        <v>229</v>
      </c>
      <c r="H762" s="40" t="s">
        <v>228</v>
      </c>
      <c r="I762" s="629" t="s">
        <v>211</v>
      </c>
      <c r="J762" s="698" t="s">
        <v>261</v>
      </c>
      <c r="K762" s="303">
        <v>0</v>
      </c>
      <c r="L762" s="304">
        <v>0</v>
      </c>
      <c r="M762" s="305">
        <v>0</v>
      </c>
      <c r="N762" s="305">
        <v>0</v>
      </c>
      <c r="O762" s="303">
        <v>0</v>
      </c>
      <c r="P762" s="305">
        <v>0</v>
      </c>
      <c r="Q762" s="303">
        <v>0</v>
      </c>
      <c r="R762" s="16">
        <f>SUMIFS('Member Months'!$L:$L,'Member Months'!$A:$A,$A762,'Member Months'!$C:$C,$C762, 'Member Months'!$D:$D,$D762)</f>
        <v>0</v>
      </c>
      <c r="S762" s="237"/>
      <c r="U762" s="237"/>
      <c r="V762" s="237"/>
    </row>
    <row r="763" spans="1:22" s="302" customFormat="1">
      <c r="A763" s="38" t="s">
        <v>220</v>
      </c>
      <c r="B763" s="39">
        <f t="shared" si="33"/>
        <v>0</v>
      </c>
      <c r="C763" s="39" t="s">
        <v>912</v>
      </c>
      <c r="D763" s="40">
        <v>3</v>
      </c>
      <c r="E763" s="40" t="s">
        <v>220</v>
      </c>
      <c r="F763" s="40" t="s">
        <v>738</v>
      </c>
      <c r="G763" s="698" t="s">
        <v>229</v>
      </c>
      <c r="H763" s="40" t="s">
        <v>228</v>
      </c>
      <c r="I763" s="629" t="s">
        <v>214</v>
      </c>
      <c r="J763" s="698" t="s">
        <v>676</v>
      </c>
      <c r="K763" s="303">
        <v>0</v>
      </c>
      <c r="L763" s="304">
        <v>0</v>
      </c>
      <c r="M763" s="305">
        <v>0</v>
      </c>
      <c r="N763" s="305">
        <v>0</v>
      </c>
      <c r="O763" s="303">
        <v>0</v>
      </c>
      <c r="P763" s="305">
        <v>0</v>
      </c>
      <c r="Q763" s="303">
        <v>0</v>
      </c>
      <c r="R763" s="16">
        <f>SUMIFS('Member Months'!$L:$L,'Member Months'!$A:$A,$A763,'Member Months'!$C:$C,$C763, 'Member Months'!$D:$D,$D763)</f>
        <v>0</v>
      </c>
      <c r="S763" s="237"/>
      <c r="U763" s="237"/>
      <c r="V763" s="237"/>
    </row>
    <row r="764" spans="1:22" s="302" customFormat="1">
      <c r="A764" s="38" t="s">
        <v>220</v>
      </c>
      <c r="B764" s="39">
        <f t="shared" si="33"/>
        <v>0</v>
      </c>
      <c r="C764" s="39" t="s">
        <v>912</v>
      </c>
      <c r="D764" s="40">
        <v>3</v>
      </c>
      <c r="E764" s="40" t="s">
        <v>220</v>
      </c>
      <c r="F764" s="40" t="s">
        <v>738</v>
      </c>
      <c r="G764" s="698" t="s">
        <v>229</v>
      </c>
      <c r="H764" s="40" t="s">
        <v>228</v>
      </c>
      <c r="I764" s="629" t="s">
        <v>215</v>
      </c>
      <c r="J764" s="698" t="s">
        <v>216</v>
      </c>
      <c r="K764" s="303">
        <v>0</v>
      </c>
      <c r="L764" s="304">
        <v>0</v>
      </c>
      <c r="M764" s="305">
        <v>0</v>
      </c>
      <c r="N764" s="305">
        <v>0</v>
      </c>
      <c r="O764" s="303">
        <v>0</v>
      </c>
      <c r="P764" s="305">
        <v>0</v>
      </c>
      <c r="Q764" s="303">
        <v>0</v>
      </c>
      <c r="R764" s="16">
        <f>SUMIFS('Member Months'!$L:$L,'Member Months'!$A:$A,$A764,'Member Months'!$C:$C,$C764, 'Member Months'!$D:$D,$D764)</f>
        <v>0</v>
      </c>
      <c r="S764" s="237"/>
      <c r="U764" s="237"/>
      <c r="V764" s="237"/>
    </row>
    <row r="765" spans="1:22" s="302" customFormat="1">
      <c r="A765" s="38" t="s">
        <v>220</v>
      </c>
      <c r="B765" s="39">
        <f t="shared" si="33"/>
        <v>0</v>
      </c>
      <c r="C765" s="39" t="s">
        <v>912</v>
      </c>
      <c r="D765" s="40">
        <v>3</v>
      </c>
      <c r="E765" s="40" t="s">
        <v>220</v>
      </c>
      <c r="F765" s="40" t="s">
        <v>738</v>
      </c>
      <c r="G765" s="698" t="s">
        <v>229</v>
      </c>
      <c r="H765" s="40" t="s">
        <v>228</v>
      </c>
      <c r="I765" s="629" t="s">
        <v>217</v>
      </c>
      <c r="J765" s="698" t="s">
        <v>262</v>
      </c>
      <c r="K765" s="303">
        <v>0</v>
      </c>
      <c r="L765" s="304">
        <v>0</v>
      </c>
      <c r="M765" s="305">
        <v>0</v>
      </c>
      <c r="N765" s="305">
        <v>0</v>
      </c>
      <c r="O765" s="303">
        <v>0</v>
      </c>
      <c r="P765" s="305">
        <v>0</v>
      </c>
      <c r="Q765" s="303">
        <v>0</v>
      </c>
      <c r="R765" s="16">
        <f>SUMIFS('Member Months'!$L:$L,'Member Months'!$A:$A,$A765,'Member Months'!$C:$C,$C765, 'Member Months'!$D:$D,$D765)</f>
        <v>0</v>
      </c>
      <c r="S765" s="237"/>
      <c r="U765" s="237"/>
      <c r="V765" s="237"/>
    </row>
    <row r="766" spans="1:22" s="302" customFormat="1">
      <c r="A766" s="38" t="s">
        <v>220</v>
      </c>
      <c r="B766" s="39">
        <f t="shared" si="33"/>
        <v>0</v>
      </c>
      <c r="C766" s="39" t="s">
        <v>912</v>
      </c>
      <c r="D766" s="40">
        <v>3</v>
      </c>
      <c r="E766" s="40" t="s">
        <v>220</v>
      </c>
      <c r="F766" s="40" t="s">
        <v>738</v>
      </c>
      <c r="G766" s="698" t="s">
        <v>229</v>
      </c>
      <c r="H766" s="40" t="s">
        <v>228</v>
      </c>
      <c r="I766" s="629" t="s">
        <v>218</v>
      </c>
      <c r="J766" s="698" t="s">
        <v>677</v>
      </c>
      <c r="K766" s="303">
        <v>0</v>
      </c>
      <c r="L766" s="304">
        <v>0</v>
      </c>
      <c r="M766" s="305">
        <v>0</v>
      </c>
      <c r="N766" s="305">
        <v>0</v>
      </c>
      <c r="O766" s="303">
        <v>0</v>
      </c>
      <c r="P766" s="305">
        <v>0</v>
      </c>
      <c r="Q766" s="303">
        <v>0</v>
      </c>
      <c r="R766" s="16">
        <f>SUMIFS('Member Months'!$L:$L,'Member Months'!$A:$A,$A766,'Member Months'!$C:$C,$C766, 'Member Months'!$D:$D,$D766)</f>
        <v>0</v>
      </c>
      <c r="S766" s="237"/>
      <c r="U766" s="237"/>
      <c r="V766" s="237"/>
    </row>
    <row r="767" spans="1:22" s="302" customFormat="1">
      <c r="A767" s="38" t="s">
        <v>220</v>
      </c>
      <c r="B767" s="39">
        <f t="shared" si="33"/>
        <v>0</v>
      </c>
      <c r="C767" s="39" t="s">
        <v>912</v>
      </c>
      <c r="D767" s="40">
        <v>3</v>
      </c>
      <c r="E767" s="40" t="s">
        <v>220</v>
      </c>
      <c r="F767" s="40" t="s">
        <v>738</v>
      </c>
      <c r="G767" s="698" t="s">
        <v>229</v>
      </c>
      <c r="H767" s="40" t="s">
        <v>228</v>
      </c>
      <c r="I767" s="629" t="s">
        <v>219</v>
      </c>
      <c r="J767" s="698" t="s">
        <v>263</v>
      </c>
      <c r="K767" s="303">
        <v>0</v>
      </c>
      <c r="L767" s="304">
        <v>0</v>
      </c>
      <c r="M767" s="305">
        <v>0</v>
      </c>
      <c r="N767" s="305">
        <v>0</v>
      </c>
      <c r="O767" s="303">
        <v>0</v>
      </c>
      <c r="P767" s="305">
        <v>0</v>
      </c>
      <c r="Q767" s="303">
        <v>0</v>
      </c>
      <c r="R767" s="16">
        <f>SUMIFS('Member Months'!$L:$L,'Member Months'!$A:$A,$A767,'Member Months'!$C:$C,$C767, 'Member Months'!$D:$D,$D767)</f>
        <v>0</v>
      </c>
      <c r="S767" s="237"/>
      <c r="U767" s="237"/>
      <c r="V767" s="237"/>
    </row>
    <row r="768" spans="1:22" s="302" customFormat="1">
      <c r="A768" s="38" t="s">
        <v>220</v>
      </c>
      <c r="B768" s="39">
        <f t="shared" si="33"/>
        <v>0</v>
      </c>
      <c r="C768" s="39" t="s">
        <v>912</v>
      </c>
      <c r="D768" s="40">
        <v>3</v>
      </c>
      <c r="E768" s="40" t="s">
        <v>220</v>
      </c>
      <c r="F768" s="40" t="s">
        <v>738</v>
      </c>
      <c r="G768" s="698" t="s">
        <v>229</v>
      </c>
      <c r="H768" s="40" t="s">
        <v>228</v>
      </c>
      <c r="I768" s="629" t="s">
        <v>220</v>
      </c>
      <c r="J768" s="698" t="s">
        <v>675</v>
      </c>
      <c r="K768" s="303">
        <v>0</v>
      </c>
      <c r="L768" s="304">
        <v>0</v>
      </c>
      <c r="M768" s="305">
        <v>0</v>
      </c>
      <c r="N768" s="305">
        <v>0</v>
      </c>
      <c r="O768" s="303">
        <v>0</v>
      </c>
      <c r="P768" s="305">
        <v>0</v>
      </c>
      <c r="Q768" s="303">
        <v>0</v>
      </c>
      <c r="R768" s="16">
        <f>SUMIFS('Member Months'!$L:$L,'Member Months'!$A:$A,$A768,'Member Months'!$C:$C,$C768, 'Member Months'!$D:$D,$D768)</f>
        <v>0</v>
      </c>
      <c r="S768" s="237"/>
      <c r="U768" s="237"/>
      <c r="V768" s="237"/>
    </row>
    <row r="769" spans="1:22" s="302" customFormat="1">
      <c r="A769" s="38" t="s">
        <v>220</v>
      </c>
      <c r="B769" s="39">
        <f t="shared" si="33"/>
        <v>0</v>
      </c>
      <c r="C769" s="39" t="s">
        <v>912</v>
      </c>
      <c r="D769" s="40">
        <v>3</v>
      </c>
      <c r="E769" s="40" t="s">
        <v>220</v>
      </c>
      <c r="F769" s="40" t="s">
        <v>738</v>
      </c>
      <c r="G769" s="698" t="s">
        <v>229</v>
      </c>
      <c r="H769" s="40" t="s">
        <v>228</v>
      </c>
      <c r="I769" s="629" t="s">
        <v>221</v>
      </c>
      <c r="J769" s="698" t="s">
        <v>264</v>
      </c>
      <c r="K769" s="303">
        <v>0</v>
      </c>
      <c r="L769" s="304">
        <v>0</v>
      </c>
      <c r="M769" s="305">
        <v>0</v>
      </c>
      <c r="N769" s="305">
        <v>0</v>
      </c>
      <c r="O769" s="303">
        <v>0</v>
      </c>
      <c r="P769" s="305">
        <v>0</v>
      </c>
      <c r="Q769" s="303">
        <v>0</v>
      </c>
      <c r="R769" s="16">
        <f>SUMIFS('Member Months'!$L:$L,'Member Months'!$A:$A,$A769,'Member Months'!$C:$C,$C769, 'Member Months'!$D:$D,$D769)</f>
        <v>0</v>
      </c>
      <c r="S769" s="237"/>
      <c r="U769" s="237"/>
      <c r="V769" s="237"/>
    </row>
    <row r="770" spans="1:22" s="302" customFormat="1">
      <c r="A770" s="38" t="s">
        <v>220</v>
      </c>
      <c r="B770" s="39">
        <f t="shared" si="33"/>
        <v>0</v>
      </c>
      <c r="C770" s="39" t="s">
        <v>912</v>
      </c>
      <c r="D770" s="40">
        <v>3</v>
      </c>
      <c r="E770" s="40" t="s">
        <v>220</v>
      </c>
      <c r="F770" s="40" t="s">
        <v>738</v>
      </c>
      <c r="G770" s="698" t="s">
        <v>229</v>
      </c>
      <c r="H770" s="40" t="s">
        <v>228</v>
      </c>
      <c r="I770" s="630" t="s">
        <v>222</v>
      </c>
      <c r="J770" s="698" t="s">
        <v>206</v>
      </c>
      <c r="K770" s="303">
        <v>0</v>
      </c>
      <c r="L770" s="304">
        <v>0</v>
      </c>
      <c r="M770" s="305">
        <v>0</v>
      </c>
      <c r="N770" s="305">
        <v>0</v>
      </c>
      <c r="O770" s="303">
        <v>0</v>
      </c>
      <c r="P770" s="305">
        <v>0</v>
      </c>
      <c r="Q770" s="303">
        <v>0</v>
      </c>
      <c r="R770" s="16">
        <f>SUMIFS('Member Months'!$L:$L,'Member Months'!$A:$A,$A770,'Member Months'!$C:$C,$C770, 'Member Months'!$D:$D,$D770)</f>
        <v>0</v>
      </c>
      <c r="S770" s="237"/>
      <c r="U770" s="237"/>
      <c r="V770" s="237"/>
    </row>
    <row r="771" spans="1:22" s="302" customFormat="1">
      <c r="A771" s="38" t="s">
        <v>220</v>
      </c>
      <c r="B771" s="39">
        <f t="shared" si="33"/>
        <v>0</v>
      </c>
      <c r="C771" s="39" t="s">
        <v>912</v>
      </c>
      <c r="D771" s="40">
        <v>3</v>
      </c>
      <c r="E771" s="40" t="s">
        <v>220</v>
      </c>
      <c r="F771" s="40" t="s">
        <v>738</v>
      </c>
      <c r="G771" s="698" t="s">
        <v>229</v>
      </c>
      <c r="H771" s="40" t="s">
        <v>228</v>
      </c>
      <c r="I771" s="630" t="s">
        <v>223</v>
      </c>
      <c r="J771" s="698" t="s">
        <v>181</v>
      </c>
      <c r="K771" s="303">
        <v>0</v>
      </c>
      <c r="L771" s="304">
        <v>0</v>
      </c>
      <c r="M771" s="305">
        <v>0</v>
      </c>
      <c r="N771" s="305">
        <v>0</v>
      </c>
      <c r="O771" s="303">
        <v>0</v>
      </c>
      <c r="P771" s="305">
        <v>0</v>
      </c>
      <c r="Q771" s="303">
        <v>0</v>
      </c>
      <c r="R771" s="16">
        <f>SUMIFS('Member Months'!$L:$L,'Member Months'!$A:$A,$A771,'Member Months'!$C:$C,$C771, 'Member Months'!$D:$D,$D771)</f>
        <v>0</v>
      </c>
      <c r="S771" s="237"/>
      <c r="U771" s="237"/>
      <c r="V771" s="237"/>
    </row>
    <row r="772" spans="1:22" s="302" customFormat="1">
      <c r="A772" s="38" t="s">
        <v>220</v>
      </c>
      <c r="B772" s="39">
        <f t="shared" si="33"/>
        <v>0</v>
      </c>
      <c r="C772" s="39" t="s">
        <v>912</v>
      </c>
      <c r="D772" s="40">
        <v>3</v>
      </c>
      <c r="E772" s="40" t="s">
        <v>220</v>
      </c>
      <c r="F772" s="40" t="s">
        <v>738</v>
      </c>
      <c r="G772" s="698" t="s">
        <v>229</v>
      </c>
      <c r="H772" s="40" t="s">
        <v>228</v>
      </c>
      <c r="I772" s="630" t="s">
        <v>150</v>
      </c>
      <c r="J772" s="698" t="s">
        <v>204</v>
      </c>
      <c r="K772" s="303">
        <v>0</v>
      </c>
      <c r="L772" s="304">
        <v>0</v>
      </c>
      <c r="M772" s="305">
        <v>0</v>
      </c>
      <c r="N772" s="305">
        <v>0</v>
      </c>
      <c r="O772" s="303">
        <v>0</v>
      </c>
      <c r="P772" s="305">
        <v>0</v>
      </c>
      <c r="Q772" s="303">
        <v>0</v>
      </c>
      <c r="R772" s="16">
        <f>SUMIFS('Member Months'!$L:$L,'Member Months'!$A:$A,$A772,'Member Months'!$C:$C,$C772, 'Member Months'!$D:$D,$D772)</f>
        <v>0</v>
      </c>
      <c r="S772" s="237"/>
      <c r="U772" s="237"/>
      <c r="V772" s="237"/>
    </row>
    <row r="773" spans="1:22" s="302" customFormat="1">
      <c r="A773" s="38" t="s">
        <v>220</v>
      </c>
      <c r="B773" s="39">
        <f t="shared" si="33"/>
        <v>0</v>
      </c>
      <c r="C773" s="39" t="s">
        <v>912</v>
      </c>
      <c r="D773" s="40">
        <v>3</v>
      </c>
      <c r="E773" s="40" t="s">
        <v>220</v>
      </c>
      <c r="F773" s="40" t="s">
        <v>738</v>
      </c>
      <c r="G773" s="698" t="s">
        <v>229</v>
      </c>
      <c r="H773" s="40" t="s">
        <v>228</v>
      </c>
      <c r="I773" s="630" t="s">
        <v>151</v>
      </c>
      <c r="J773" s="698" t="s">
        <v>205</v>
      </c>
      <c r="K773" s="303">
        <v>0</v>
      </c>
      <c r="L773" s="304">
        <v>0</v>
      </c>
      <c r="M773" s="305">
        <v>0</v>
      </c>
      <c r="N773" s="305">
        <v>0</v>
      </c>
      <c r="O773" s="303">
        <v>0</v>
      </c>
      <c r="P773" s="305">
        <v>0</v>
      </c>
      <c r="Q773" s="303">
        <v>0</v>
      </c>
      <c r="R773" s="16">
        <f>SUMIFS('Member Months'!$L:$L,'Member Months'!$A:$A,$A773,'Member Months'!$C:$C,$C773, 'Member Months'!$D:$D,$D773)</f>
        <v>0</v>
      </c>
      <c r="S773" s="237"/>
      <c r="U773" s="237"/>
      <c r="V773" s="237"/>
    </row>
    <row r="774" spans="1:22" s="302" customFormat="1">
      <c r="A774" s="38" t="s">
        <v>220</v>
      </c>
      <c r="B774" s="39">
        <f t="shared" si="33"/>
        <v>0</v>
      </c>
      <c r="C774" s="39" t="s">
        <v>912</v>
      </c>
      <c r="D774" s="40">
        <v>3</v>
      </c>
      <c r="E774" s="40" t="s">
        <v>220</v>
      </c>
      <c r="F774" s="40" t="s">
        <v>738</v>
      </c>
      <c r="G774" s="698" t="s">
        <v>229</v>
      </c>
      <c r="H774" s="40" t="s">
        <v>228</v>
      </c>
      <c r="I774" s="630" t="s">
        <v>152</v>
      </c>
      <c r="J774" s="698" t="s">
        <v>182</v>
      </c>
      <c r="K774" s="303">
        <v>0</v>
      </c>
      <c r="L774" s="304">
        <v>0</v>
      </c>
      <c r="M774" s="305">
        <v>0</v>
      </c>
      <c r="N774" s="305">
        <v>0</v>
      </c>
      <c r="O774" s="303">
        <v>0</v>
      </c>
      <c r="P774" s="305">
        <v>0</v>
      </c>
      <c r="Q774" s="303">
        <v>0</v>
      </c>
      <c r="R774" s="16">
        <f>SUMIFS('Member Months'!$L:$L,'Member Months'!$A:$A,$A774,'Member Months'!$C:$C,$C774, 'Member Months'!$D:$D,$D774)</f>
        <v>0</v>
      </c>
      <c r="S774" s="237"/>
      <c r="U774" s="237"/>
      <c r="V774" s="237"/>
    </row>
    <row r="775" spans="1:22" s="302" customFormat="1">
      <c r="A775" s="38" t="s">
        <v>220</v>
      </c>
      <c r="B775" s="39">
        <f t="shared" si="33"/>
        <v>0</v>
      </c>
      <c r="C775" s="39" t="s">
        <v>912</v>
      </c>
      <c r="D775" s="40">
        <v>3</v>
      </c>
      <c r="E775" s="40" t="s">
        <v>220</v>
      </c>
      <c r="F775" s="40" t="s">
        <v>738</v>
      </c>
      <c r="G775" s="698" t="s">
        <v>229</v>
      </c>
      <c r="H775" s="40" t="s">
        <v>228</v>
      </c>
      <c r="I775" s="630" t="s">
        <v>70</v>
      </c>
      <c r="J775" s="698" t="s">
        <v>265</v>
      </c>
      <c r="K775" s="303">
        <v>0</v>
      </c>
      <c r="L775" s="304">
        <v>0</v>
      </c>
      <c r="M775" s="305">
        <v>0</v>
      </c>
      <c r="N775" s="305">
        <v>0</v>
      </c>
      <c r="O775" s="303">
        <v>0</v>
      </c>
      <c r="P775" s="305">
        <v>0</v>
      </c>
      <c r="Q775" s="303">
        <v>0</v>
      </c>
      <c r="R775" s="16">
        <f>SUMIFS('Member Months'!$L:$L,'Member Months'!$A:$A,$A775,'Member Months'!$C:$C,$C775, 'Member Months'!$D:$D,$D775)</f>
        <v>0</v>
      </c>
      <c r="S775" s="237"/>
      <c r="U775" s="237"/>
      <c r="V775" s="237"/>
    </row>
    <row r="776" spans="1:22" s="302" customFormat="1">
      <c r="A776" s="38" t="s">
        <v>220</v>
      </c>
      <c r="B776" s="39">
        <f t="shared" si="33"/>
        <v>0</v>
      </c>
      <c r="C776" s="39" t="s">
        <v>912</v>
      </c>
      <c r="D776" s="40">
        <v>3</v>
      </c>
      <c r="E776" s="40" t="s">
        <v>220</v>
      </c>
      <c r="F776" s="40" t="s">
        <v>738</v>
      </c>
      <c r="G776" s="698" t="s">
        <v>229</v>
      </c>
      <c r="H776" s="40" t="s">
        <v>228</v>
      </c>
      <c r="I776" s="630" t="s">
        <v>71</v>
      </c>
      <c r="J776" s="698" t="s">
        <v>266</v>
      </c>
      <c r="K776" s="303">
        <v>0</v>
      </c>
      <c r="L776" s="304">
        <v>0</v>
      </c>
      <c r="M776" s="305">
        <v>0</v>
      </c>
      <c r="N776" s="305">
        <v>0</v>
      </c>
      <c r="O776" s="303">
        <v>0</v>
      </c>
      <c r="P776" s="305">
        <v>0</v>
      </c>
      <c r="Q776" s="303">
        <v>0</v>
      </c>
      <c r="R776" s="16">
        <f>SUMIFS('Member Months'!$L:$L,'Member Months'!$A:$A,$A776,'Member Months'!$C:$C,$C776, 'Member Months'!$D:$D,$D776)</f>
        <v>0</v>
      </c>
      <c r="S776" s="237"/>
      <c r="U776" s="237"/>
      <c r="V776" s="237"/>
    </row>
    <row r="777" spans="1:22" s="302" customFormat="1">
      <c r="A777" s="38" t="s">
        <v>220</v>
      </c>
      <c r="B777" s="39">
        <f t="shared" si="33"/>
        <v>0</v>
      </c>
      <c r="C777" s="39" t="s">
        <v>912</v>
      </c>
      <c r="D777" s="40">
        <v>3</v>
      </c>
      <c r="E777" s="40" t="s">
        <v>220</v>
      </c>
      <c r="F777" s="40" t="s">
        <v>738</v>
      </c>
      <c r="G777" s="698" t="s">
        <v>229</v>
      </c>
      <c r="H777" s="40" t="s">
        <v>228</v>
      </c>
      <c r="I777" s="630" t="s">
        <v>72</v>
      </c>
      <c r="J777" s="698" t="s">
        <v>527</v>
      </c>
      <c r="K777" s="303">
        <v>0</v>
      </c>
      <c r="L777" s="304">
        <v>0</v>
      </c>
      <c r="M777" s="305">
        <v>0</v>
      </c>
      <c r="N777" s="305">
        <v>0</v>
      </c>
      <c r="O777" s="303">
        <v>0</v>
      </c>
      <c r="P777" s="305">
        <v>0</v>
      </c>
      <c r="Q777" s="303">
        <v>0</v>
      </c>
      <c r="R777" s="16">
        <f>SUMIFS('Member Months'!$L:$L,'Member Months'!$A:$A,$A777,'Member Months'!$C:$C,$C777, 'Member Months'!$D:$D,$D777)</f>
        <v>0</v>
      </c>
      <c r="S777" s="237"/>
      <c r="U777" s="237"/>
      <c r="V777" s="237"/>
    </row>
    <row r="778" spans="1:22" s="302" customFormat="1">
      <c r="A778" s="38" t="s">
        <v>220</v>
      </c>
      <c r="B778" s="39">
        <f t="shared" si="33"/>
        <v>0</v>
      </c>
      <c r="C778" s="39" t="s">
        <v>912</v>
      </c>
      <c r="D778" s="40">
        <v>3</v>
      </c>
      <c r="E778" s="40" t="s">
        <v>220</v>
      </c>
      <c r="F778" s="40" t="s">
        <v>738</v>
      </c>
      <c r="G778" s="698" t="s">
        <v>229</v>
      </c>
      <c r="H778" s="40" t="s">
        <v>228</v>
      </c>
      <c r="I778" s="630" t="s">
        <v>73</v>
      </c>
      <c r="J778" s="698" t="s">
        <v>528</v>
      </c>
      <c r="K778" s="303">
        <v>0</v>
      </c>
      <c r="L778" s="304">
        <v>0</v>
      </c>
      <c r="M778" s="305">
        <v>0</v>
      </c>
      <c r="N778" s="305">
        <v>0</v>
      </c>
      <c r="O778" s="303">
        <v>0</v>
      </c>
      <c r="P778" s="305">
        <v>0</v>
      </c>
      <c r="Q778" s="303">
        <v>0</v>
      </c>
      <c r="R778" s="16">
        <f>SUMIFS('Member Months'!$L:$L,'Member Months'!$A:$A,$A778,'Member Months'!$C:$C,$C778, 'Member Months'!$D:$D,$D778)</f>
        <v>0</v>
      </c>
      <c r="S778" s="237"/>
      <c r="U778" s="237"/>
      <c r="V778" s="237"/>
    </row>
    <row r="779" spans="1:22" s="302" customFormat="1">
      <c r="A779" s="38" t="s">
        <v>220</v>
      </c>
      <c r="B779" s="39">
        <f t="shared" si="33"/>
        <v>0</v>
      </c>
      <c r="C779" s="39" t="s">
        <v>912</v>
      </c>
      <c r="D779" s="40">
        <v>3</v>
      </c>
      <c r="E779" s="40" t="s">
        <v>220</v>
      </c>
      <c r="F779" s="40" t="s">
        <v>738</v>
      </c>
      <c r="G779" s="698" t="s">
        <v>229</v>
      </c>
      <c r="H779" s="40" t="s">
        <v>228</v>
      </c>
      <c r="I779" s="630" t="s">
        <v>409</v>
      </c>
      <c r="J779" s="698" t="s">
        <v>803</v>
      </c>
      <c r="K779" s="303">
        <v>0</v>
      </c>
      <c r="L779" s="304">
        <v>0</v>
      </c>
      <c r="M779" s="305">
        <v>0</v>
      </c>
      <c r="N779" s="305">
        <v>0</v>
      </c>
      <c r="O779" s="303">
        <v>0</v>
      </c>
      <c r="P779" s="305">
        <v>0</v>
      </c>
      <c r="Q779" s="303">
        <v>0</v>
      </c>
      <c r="R779" s="16">
        <f>SUMIFS('Member Months'!$L:$L,'Member Months'!$A:$A,$A779,'Member Months'!$C:$C,$C779, 'Member Months'!$D:$D,$D779)</f>
        <v>0</v>
      </c>
      <c r="S779" s="237"/>
      <c r="U779" s="237"/>
      <c r="V779" s="237"/>
    </row>
    <row r="780" spans="1:22" s="302" customFormat="1">
      <c r="A780" s="38" t="s">
        <v>221</v>
      </c>
      <c r="B780" s="39">
        <f t="shared" si="33"/>
        <v>0</v>
      </c>
      <c r="C780" s="39" t="s">
        <v>912</v>
      </c>
      <c r="D780" s="40">
        <v>3</v>
      </c>
      <c r="E780" s="40" t="s">
        <v>221</v>
      </c>
      <c r="F780" s="40" t="s">
        <v>738</v>
      </c>
      <c r="G780" s="698" t="s">
        <v>230</v>
      </c>
      <c r="H780" s="40" t="s">
        <v>213</v>
      </c>
      <c r="I780" s="629" t="s">
        <v>211</v>
      </c>
      <c r="J780" s="698" t="s">
        <v>261</v>
      </c>
      <c r="K780" s="303">
        <v>0</v>
      </c>
      <c r="L780" s="304">
        <v>0</v>
      </c>
      <c r="M780" s="305">
        <v>0</v>
      </c>
      <c r="N780" s="305">
        <v>0</v>
      </c>
      <c r="O780" s="303">
        <v>0</v>
      </c>
      <c r="P780" s="305">
        <v>0</v>
      </c>
      <c r="Q780" s="303">
        <v>0</v>
      </c>
      <c r="R780" s="16">
        <f>SUMIFS('Member Months'!$L:$L,'Member Months'!$A:$A,$A780,'Member Months'!$C:$C,$C780, 'Member Months'!$D:$D,$D780)</f>
        <v>0</v>
      </c>
      <c r="S780" s="237"/>
      <c r="U780" s="237"/>
      <c r="V780" s="237"/>
    </row>
    <row r="781" spans="1:22" s="302" customFormat="1">
      <c r="A781" s="38" t="s">
        <v>221</v>
      </c>
      <c r="B781" s="39">
        <f t="shared" si="33"/>
        <v>0</v>
      </c>
      <c r="C781" s="39" t="s">
        <v>912</v>
      </c>
      <c r="D781" s="40">
        <v>3</v>
      </c>
      <c r="E781" s="40" t="s">
        <v>221</v>
      </c>
      <c r="F781" s="40" t="s">
        <v>738</v>
      </c>
      <c r="G781" s="698" t="s">
        <v>230</v>
      </c>
      <c r="H781" s="40" t="s">
        <v>213</v>
      </c>
      <c r="I781" s="629" t="s">
        <v>214</v>
      </c>
      <c r="J781" s="698" t="s">
        <v>676</v>
      </c>
      <c r="K781" s="303">
        <v>0</v>
      </c>
      <c r="L781" s="304">
        <v>0</v>
      </c>
      <c r="M781" s="305">
        <v>0</v>
      </c>
      <c r="N781" s="305">
        <v>0</v>
      </c>
      <c r="O781" s="303">
        <v>0</v>
      </c>
      <c r="P781" s="305">
        <v>0</v>
      </c>
      <c r="Q781" s="303">
        <v>0</v>
      </c>
      <c r="R781" s="16">
        <f>SUMIFS('Member Months'!$L:$L,'Member Months'!$A:$A,$A781,'Member Months'!$C:$C,$C781, 'Member Months'!$D:$D,$D781)</f>
        <v>0</v>
      </c>
      <c r="S781" s="237"/>
      <c r="U781" s="237"/>
      <c r="V781" s="237"/>
    </row>
    <row r="782" spans="1:22" s="302" customFormat="1">
      <c r="A782" s="38" t="s">
        <v>221</v>
      </c>
      <c r="B782" s="39">
        <f t="shared" ref="B782:B821" si="34">$B$6</f>
        <v>0</v>
      </c>
      <c r="C782" s="39" t="s">
        <v>912</v>
      </c>
      <c r="D782" s="40">
        <v>3</v>
      </c>
      <c r="E782" s="40" t="s">
        <v>221</v>
      </c>
      <c r="F782" s="40" t="s">
        <v>738</v>
      </c>
      <c r="G782" s="698" t="s">
        <v>230</v>
      </c>
      <c r="H782" s="40" t="s">
        <v>213</v>
      </c>
      <c r="I782" s="629" t="s">
        <v>215</v>
      </c>
      <c r="J782" s="698" t="s">
        <v>216</v>
      </c>
      <c r="K782" s="303">
        <v>0</v>
      </c>
      <c r="L782" s="304">
        <v>0</v>
      </c>
      <c r="M782" s="305">
        <v>0</v>
      </c>
      <c r="N782" s="305">
        <v>0</v>
      </c>
      <c r="O782" s="303">
        <v>0</v>
      </c>
      <c r="P782" s="305">
        <v>0</v>
      </c>
      <c r="Q782" s="303">
        <v>0</v>
      </c>
      <c r="R782" s="16">
        <f>SUMIFS('Member Months'!$L:$L,'Member Months'!$A:$A,$A782,'Member Months'!$C:$C,$C782, 'Member Months'!$D:$D,$D782)</f>
        <v>0</v>
      </c>
      <c r="S782" s="237"/>
      <c r="U782" s="237"/>
      <c r="V782" s="237"/>
    </row>
    <row r="783" spans="1:22" s="302" customFormat="1">
      <c r="A783" s="38" t="s">
        <v>221</v>
      </c>
      <c r="B783" s="39">
        <f t="shared" si="34"/>
        <v>0</v>
      </c>
      <c r="C783" s="39" t="s">
        <v>912</v>
      </c>
      <c r="D783" s="40">
        <v>3</v>
      </c>
      <c r="E783" s="40" t="s">
        <v>221</v>
      </c>
      <c r="F783" s="40" t="s">
        <v>738</v>
      </c>
      <c r="G783" s="698" t="s">
        <v>230</v>
      </c>
      <c r="H783" s="40" t="s">
        <v>213</v>
      </c>
      <c r="I783" s="629" t="s">
        <v>217</v>
      </c>
      <c r="J783" s="698" t="s">
        <v>262</v>
      </c>
      <c r="K783" s="303">
        <v>0</v>
      </c>
      <c r="L783" s="304">
        <v>0</v>
      </c>
      <c r="M783" s="305">
        <v>0</v>
      </c>
      <c r="N783" s="305">
        <v>0</v>
      </c>
      <c r="O783" s="303">
        <v>0</v>
      </c>
      <c r="P783" s="305">
        <v>0</v>
      </c>
      <c r="Q783" s="303">
        <v>0</v>
      </c>
      <c r="R783" s="16">
        <f>SUMIFS('Member Months'!$L:$L,'Member Months'!$A:$A,$A783,'Member Months'!$C:$C,$C783, 'Member Months'!$D:$D,$D783)</f>
        <v>0</v>
      </c>
      <c r="S783" s="237"/>
      <c r="U783" s="237"/>
      <c r="V783" s="237"/>
    </row>
    <row r="784" spans="1:22" s="302" customFormat="1">
      <c r="A784" s="38" t="s">
        <v>221</v>
      </c>
      <c r="B784" s="39">
        <f t="shared" si="34"/>
        <v>0</v>
      </c>
      <c r="C784" s="39" t="s">
        <v>912</v>
      </c>
      <c r="D784" s="40">
        <v>3</v>
      </c>
      <c r="E784" s="40" t="s">
        <v>221</v>
      </c>
      <c r="F784" s="40" t="s">
        <v>738</v>
      </c>
      <c r="G784" s="698" t="s">
        <v>230</v>
      </c>
      <c r="H784" s="40" t="s">
        <v>213</v>
      </c>
      <c r="I784" s="629" t="s">
        <v>218</v>
      </c>
      <c r="J784" s="698" t="s">
        <v>677</v>
      </c>
      <c r="K784" s="303">
        <v>0</v>
      </c>
      <c r="L784" s="304">
        <v>0</v>
      </c>
      <c r="M784" s="305">
        <v>0</v>
      </c>
      <c r="N784" s="305">
        <v>0</v>
      </c>
      <c r="O784" s="303">
        <v>0</v>
      </c>
      <c r="P784" s="305">
        <v>0</v>
      </c>
      <c r="Q784" s="303">
        <v>0</v>
      </c>
      <c r="R784" s="16">
        <f>SUMIFS('Member Months'!$L:$L,'Member Months'!$A:$A,$A784,'Member Months'!$C:$C,$C784, 'Member Months'!$D:$D,$D784)</f>
        <v>0</v>
      </c>
      <c r="S784" s="237"/>
      <c r="U784" s="237"/>
      <c r="V784" s="237"/>
    </row>
    <row r="785" spans="1:22" s="302" customFormat="1">
      <c r="A785" s="38" t="s">
        <v>221</v>
      </c>
      <c r="B785" s="39">
        <f t="shared" si="34"/>
        <v>0</v>
      </c>
      <c r="C785" s="39" t="s">
        <v>912</v>
      </c>
      <c r="D785" s="40">
        <v>3</v>
      </c>
      <c r="E785" s="40" t="s">
        <v>221</v>
      </c>
      <c r="F785" s="40" t="s">
        <v>738</v>
      </c>
      <c r="G785" s="698" t="s">
        <v>230</v>
      </c>
      <c r="H785" s="40" t="s">
        <v>213</v>
      </c>
      <c r="I785" s="629" t="s">
        <v>219</v>
      </c>
      <c r="J785" s="698" t="s">
        <v>263</v>
      </c>
      <c r="K785" s="303">
        <v>0</v>
      </c>
      <c r="L785" s="304">
        <v>0</v>
      </c>
      <c r="M785" s="305">
        <v>0</v>
      </c>
      <c r="N785" s="305">
        <v>0</v>
      </c>
      <c r="O785" s="303">
        <v>0</v>
      </c>
      <c r="P785" s="305">
        <v>0</v>
      </c>
      <c r="Q785" s="303">
        <v>0</v>
      </c>
      <c r="R785" s="16">
        <f>SUMIFS('Member Months'!$L:$L,'Member Months'!$A:$A,$A785,'Member Months'!$C:$C,$C785, 'Member Months'!$D:$D,$D785)</f>
        <v>0</v>
      </c>
      <c r="S785" s="237"/>
      <c r="U785" s="237"/>
      <c r="V785" s="237"/>
    </row>
    <row r="786" spans="1:22" s="302" customFormat="1">
      <c r="A786" s="38" t="s">
        <v>221</v>
      </c>
      <c r="B786" s="39">
        <f t="shared" si="34"/>
        <v>0</v>
      </c>
      <c r="C786" s="39" t="s">
        <v>912</v>
      </c>
      <c r="D786" s="40">
        <v>3</v>
      </c>
      <c r="E786" s="40" t="s">
        <v>221</v>
      </c>
      <c r="F786" s="40" t="s">
        <v>738</v>
      </c>
      <c r="G786" s="698" t="s">
        <v>230</v>
      </c>
      <c r="H786" s="40" t="s">
        <v>213</v>
      </c>
      <c r="I786" s="629" t="s">
        <v>220</v>
      </c>
      <c r="J786" s="698" t="s">
        <v>675</v>
      </c>
      <c r="K786" s="303">
        <v>0</v>
      </c>
      <c r="L786" s="304">
        <v>0</v>
      </c>
      <c r="M786" s="305">
        <v>0</v>
      </c>
      <c r="N786" s="305">
        <v>0</v>
      </c>
      <c r="O786" s="303">
        <v>0</v>
      </c>
      <c r="P786" s="305">
        <v>0</v>
      </c>
      <c r="Q786" s="303">
        <v>0</v>
      </c>
      <c r="R786" s="16">
        <f>SUMIFS('Member Months'!$L:$L,'Member Months'!$A:$A,$A786,'Member Months'!$C:$C,$C786, 'Member Months'!$D:$D,$D786)</f>
        <v>0</v>
      </c>
      <c r="S786" s="237"/>
      <c r="U786" s="237"/>
      <c r="V786" s="237"/>
    </row>
    <row r="787" spans="1:22" s="302" customFormat="1">
      <c r="A787" s="38" t="s">
        <v>221</v>
      </c>
      <c r="B787" s="39">
        <f t="shared" si="34"/>
        <v>0</v>
      </c>
      <c r="C787" s="39" t="s">
        <v>912</v>
      </c>
      <c r="D787" s="40">
        <v>3</v>
      </c>
      <c r="E787" s="40" t="s">
        <v>221</v>
      </c>
      <c r="F787" s="40" t="s">
        <v>738</v>
      </c>
      <c r="G787" s="698" t="s">
        <v>230</v>
      </c>
      <c r="H787" s="40" t="s">
        <v>213</v>
      </c>
      <c r="I787" s="629" t="s">
        <v>221</v>
      </c>
      <c r="J787" s="698" t="s">
        <v>264</v>
      </c>
      <c r="K787" s="303">
        <v>0</v>
      </c>
      <c r="L787" s="304">
        <v>0</v>
      </c>
      <c r="M787" s="305">
        <v>0</v>
      </c>
      <c r="N787" s="305">
        <v>0</v>
      </c>
      <c r="O787" s="303">
        <v>0</v>
      </c>
      <c r="P787" s="305">
        <v>0</v>
      </c>
      <c r="Q787" s="303">
        <v>0</v>
      </c>
      <c r="R787" s="16">
        <f>SUMIFS('Member Months'!$L:$L,'Member Months'!$A:$A,$A787,'Member Months'!$C:$C,$C787, 'Member Months'!$D:$D,$D787)</f>
        <v>0</v>
      </c>
      <c r="S787" s="237"/>
      <c r="U787" s="237"/>
      <c r="V787" s="237"/>
    </row>
    <row r="788" spans="1:22" s="302" customFormat="1">
      <c r="A788" s="38" t="s">
        <v>221</v>
      </c>
      <c r="B788" s="39">
        <f t="shared" si="34"/>
        <v>0</v>
      </c>
      <c r="C788" s="39" t="s">
        <v>912</v>
      </c>
      <c r="D788" s="40">
        <v>3</v>
      </c>
      <c r="E788" s="40" t="s">
        <v>221</v>
      </c>
      <c r="F788" s="40" t="s">
        <v>738</v>
      </c>
      <c r="G788" s="698" t="s">
        <v>230</v>
      </c>
      <c r="H788" s="40" t="s">
        <v>213</v>
      </c>
      <c r="I788" s="630" t="s">
        <v>222</v>
      </c>
      <c r="J788" s="698" t="s">
        <v>206</v>
      </c>
      <c r="K788" s="303">
        <v>0</v>
      </c>
      <c r="L788" s="304">
        <v>0</v>
      </c>
      <c r="M788" s="305">
        <v>0</v>
      </c>
      <c r="N788" s="305">
        <v>0</v>
      </c>
      <c r="O788" s="303">
        <v>0</v>
      </c>
      <c r="P788" s="305">
        <v>0</v>
      </c>
      <c r="Q788" s="303">
        <v>0</v>
      </c>
      <c r="R788" s="16">
        <f>SUMIFS('Member Months'!$L:$L,'Member Months'!$A:$A,$A788,'Member Months'!$C:$C,$C788, 'Member Months'!$D:$D,$D788)</f>
        <v>0</v>
      </c>
      <c r="S788" s="237"/>
      <c r="U788" s="237"/>
      <c r="V788" s="237"/>
    </row>
    <row r="789" spans="1:22" s="302" customFormat="1">
      <c r="A789" s="38" t="s">
        <v>221</v>
      </c>
      <c r="B789" s="39">
        <f t="shared" si="34"/>
        <v>0</v>
      </c>
      <c r="C789" s="39" t="s">
        <v>912</v>
      </c>
      <c r="D789" s="40">
        <v>3</v>
      </c>
      <c r="E789" s="40" t="s">
        <v>221</v>
      </c>
      <c r="F789" s="40" t="s">
        <v>738</v>
      </c>
      <c r="G789" s="698" t="s">
        <v>230</v>
      </c>
      <c r="H789" s="40" t="s">
        <v>213</v>
      </c>
      <c r="I789" s="630" t="s">
        <v>223</v>
      </c>
      <c r="J789" s="698" t="s">
        <v>181</v>
      </c>
      <c r="K789" s="303">
        <v>0</v>
      </c>
      <c r="L789" s="304">
        <v>0</v>
      </c>
      <c r="M789" s="305">
        <v>0</v>
      </c>
      <c r="N789" s="305">
        <v>0</v>
      </c>
      <c r="O789" s="303">
        <v>0</v>
      </c>
      <c r="P789" s="305">
        <v>0</v>
      </c>
      <c r="Q789" s="303">
        <v>0</v>
      </c>
      <c r="R789" s="16">
        <f>SUMIFS('Member Months'!$L:$L,'Member Months'!$A:$A,$A789,'Member Months'!$C:$C,$C789, 'Member Months'!$D:$D,$D789)</f>
        <v>0</v>
      </c>
      <c r="S789" s="237"/>
      <c r="U789" s="237"/>
      <c r="V789" s="237"/>
    </row>
    <row r="790" spans="1:22" s="302" customFormat="1">
      <c r="A790" s="38" t="s">
        <v>221</v>
      </c>
      <c r="B790" s="39">
        <f t="shared" si="34"/>
        <v>0</v>
      </c>
      <c r="C790" s="39" t="s">
        <v>912</v>
      </c>
      <c r="D790" s="40">
        <v>3</v>
      </c>
      <c r="E790" s="40" t="s">
        <v>221</v>
      </c>
      <c r="F790" s="40" t="s">
        <v>738</v>
      </c>
      <c r="G790" s="698" t="s">
        <v>230</v>
      </c>
      <c r="H790" s="40" t="s">
        <v>213</v>
      </c>
      <c r="I790" s="630" t="s">
        <v>150</v>
      </c>
      <c r="J790" s="698" t="s">
        <v>204</v>
      </c>
      <c r="K790" s="303">
        <v>0</v>
      </c>
      <c r="L790" s="304">
        <v>0</v>
      </c>
      <c r="M790" s="305">
        <v>0</v>
      </c>
      <c r="N790" s="305">
        <v>0</v>
      </c>
      <c r="O790" s="303">
        <v>0</v>
      </c>
      <c r="P790" s="305">
        <v>0</v>
      </c>
      <c r="Q790" s="303">
        <v>0</v>
      </c>
      <c r="R790" s="16">
        <f>SUMIFS('Member Months'!$L:$L,'Member Months'!$A:$A,$A790,'Member Months'!$C:$C,$C790, 'Member Months'!$D:$D,$D790)</f>
        <v>0</v>
      </c>
      <c r="S790" s="237"/>
      <c r="U790" s="237"/>
      <c r="V790" s="237"/>
    </row>
    <row r="791" spans="1:22" s="302" customFormat="1">
      <c r="A791" s="38" t="s">
        <v>221</v>
      </c>
      <c r="B791" s="39">
        <f t="shared" si="34"/>
        <v>0</v>
      </c>
      <c r="C791" s="39" t="s">
        <v>912</v>
      </c>
      <c r="D791" s="40">
        <v>3</v>
      </c>
      <c r="E791" s="40" t="s">
        <v>221</v>
      </c>
      <c r="F791" s="40" t="s">
        <v>738</v>
      </c>
      <c r="G791" s="698" t="s">
        <v>230</v>
      </c>
      <c r="H791" s="40" t="s">
        <v>213</v>
      </c>
      <c r="I791" s="630" t="s">
        <v>151</v>
      </c>
      <c r="J791" s="698" t="s">
        <v>205</v>
      </c>
      <c r="K791" s="303">
        <v>0</v>
      </c>
      <c r="L791" s="304">
        <v>0</v>
      </c>
      <c r="M791" s="305">
        <v>0</v>
      </c>
      <c r="N791" s="305">
        <v>0</v>
      </c>
      <c r="O791" s="303">
        <v>0</v>
      </c>
      <c r="P791" s="305">
        <v>0</v>
      </c>
      <c r="Q791" s="303">
        <v>0</v>
      </c>
      <c r="R791" s="16">
        <f>SUMIFS('Member Months'!$L:$L,'Member Months'!$A:$A,$A791,'Member Months'!$C:$C,$C791, 'Member Months'!$D:$D,$D791)</f>
        <v>0</v>
      </c>
      <c r="S791" s="237"/>
      <c r="U791" s="237"/>
      <c r="V791" s="237"/>
    </row>
    <row r="792" spans="1:22" s="302" customFormat="1">
      <c r="A792" s="38" t="s">
        <v>221</v>
      </c>
      <c r="B792" s="39">
        <f t="shared" si="34"/>
        <v>0</v>
      </c>
      <c r="C792" s="39" t="s">
        <v>912</v>
      </c>
      <c r="D792" s="40">
        <v>3</v>
      </c>
      <c r="E792" s="40" t="s">
        <v>221</v>
      </c>
      <c r="F792" s="40" t="s">
        <v>738</v>
      </c>
      <c r="G792" s="698" t="s">
        <v>230</v>
      </c>
      <c r="H792" s="40" t="s">
        <v>213</v>
      </c>
      <c r="I792" s="630" t="s">
        <v>152</v>
      </c>
      <c r="J792" s="698" t="s">
        <v>182</v>
      </c>
      <c r="K792" s="303">
        <v>0</v>
      </c>
      <c r="L792" s="304">
        <v>0</v>
      </c>
      <c r="M792" s="305">
        <v>0</v>
      </c>
      <c r="N792" s="305">
        <v>0</v>
      </c>
      <c r="O792" s="303">
        <v>0</v>
      </c>
      <c r="P792" s="305">
        <v>0</v>
      </c>
      <c r="Q792" s="303">
        <v>0</v>
      </c>
      <c r="R792" s="16">
        <f>SUMIFS('Member Months'!$L:$L,'Member Months'!$A:$A,$A792,'Member Months'!$C:$C,$C792, 'Member Months'!$D:$D,$D792)</f>
        <v>0</v>
      </c>
      <c r="S792" s="237"/>
      <c r="U792" s="237"/>
      <c r="V792" s="237"/>
    </row>
    <row r="793" spans="1:22" s="302" customFormat="1">
      <c r="A793" s="38" t="s">
        <v>221</v>
      </c>
      <c r="B793" s="39">
        <f t="shared" si="34"/>
        <v>0</v>
      </c>
      <c r="C793" s="39" t="s">
        <v>912</v>
      </c>
      <c r="D793" s="40">
        <v>3</v>
      </c>
      <c r="E793" s="40" t="s">
        <v>221</v>
      </c>
      <c r="F793" s="40" t="s">
        <v>738</v>
      </c>
      <c r="G793" s="698" t="s">
        <v>230</v>
      </c>
      <c r="H793" s="40" t="s">
        <v>213</v>
      </c>
      <c r="I793" s="630" t="s">
        <v>70</v>
      </c>
      <c r="J793" s="698" t="s">
        <v>265</v>
      </c>
      <c r="K793" s="303">
        <v>0</v>
      </c>
      <c r="L793" s="304">
        <v>0</v>
      </c>
      <c r="M793" s="305">
        <v>0</v>
      </c>
      <c r="N793" s="305">
        <v>0</v>
      </c>
      <c r="O793" s="303">
        <v>0</v>
      </c>
      <c r="P793" s="305">
        <v>0</v>
      </c>
      <c r="Q793" s="303">
        <v>0</v>
      </c>
      <c r="R793" s="16">
        <f>SUMIFS('Member Months'!$L:$L,'Member Months'!$A:$A,$A793,'Member Months'!$C:$C,$C793, 'Member Months'!$D:$D,$D793)</f>
        <v>0</v>
      </c>
      <c r="S793" s="237"/>
      <c r="U793" s="237"/>
      <c r="V793" s="237"/>
    </row>
    <row r="794" spans="1:22" s="302" customFormat="1">
      <c r="A794" s="38" t="s">
        <v>221</v>
      </c>
      <c r="B794" s="39">
        <f t="shared" si="34"/>
        <v>0</v>
      </c>
      <c r="C794" s="39" t="s">
        <v>912</v>
      </c>
      <c r="D794" s="40">
        <v>3</v>
      </c>
      <c r="E794" s="40" t="s">
        <v>221</v>
      </c>
      <c r="F794" s="40" t="s">
        <v>738</v>
      </c>
      <c r="G794" s="698" t="s">
        <v>230</v>
      </c>
      <c r="H794" s="40" t="s">
        <v>213</v>
      </c>
      <c r="I794" s="630" t="s">
        <v>71</v>
      </c>
      <c r="J794" s="698" t="s">
        <v>266</v>
      </c>
      <c r="K794" s="303">
        <v>0</v>
      </c>
      <c r="L794" s="304">
        <v>0</v>
      </c>
      <c r="M794" s="305">
        <v>0</v>
      </c>
      <c r="N794" s="305">
        <v>0</v>
      </c>
      <c r="O794" s="303">
        <v>0</v>
      </c>
      <c r="P794" s="305">
        <v>0</v>
      </c>
      <c r="Q794" s="303">
        <v>0</v>
      </c>
      <c r="R794" s="16">
        <f>SUMIFS('Member Months'!$L:$L,'Member Months'!$A:$A,$A794,'Member Months'!$C:$C,$C794, 'Member Months'!$D:$D,$D794)</f>
        <v>0</v>
      </c>
      <c r="S794" s="237"/>
      <c r="U794" s="237"/>
      <c r="V794" s="237"/>
    </row>
    <row r="795" spans="1:22" s="302" customFormat="1">
      <c r="A795" s="38" t="s">
        <v>221</v>
      </c>
      <c r="B795" s="39">
        <f t="shared" si="34"/>
        <v>0</v>
      </c>
      <c r="C795" s="39" t="s">
        <v>912</v>
      </c>
      <c r="D795" s="40">
        <v>3</v>
      </c>
      <c r="E795" s="40" t="s">
        <v>221</v>
      </c>
      <c r="F795" s="40" t="s">
        <v>738</v>
      </c>
      <c r="G795" s="698" t="s">
        <v>230</v>
      </c>
      <c r="H795" s="40" t="s">
        <v>213</v>
      </c>
      <c r="I795" s="630" t="s">
        <v>72</v>
      </c>
      <c r="J795" s="698" t="s">
        <v>527</v>
      </c>
      <c r="K795" s="303">
        <v>0</v>
      </c>
      <c r="L795" s="304">
        <v>0</v>
      </c>
      <c r="M795" s="305">
        <v>0</v>
      </c>
      <c r="N795" s="305">
        <v>0</v>
      </c>
      <c r="O795" s="303">
        <v>0</v>
      </c>
      <c r="P795" s="305">
        <v>0</v>
      </c>
      <c r="Q795" s="303">
        <v>0</v>
      </c>
      <c r="R795" s="16">
        <f>SUMIFS('Member Months'!$L:$L,'Member Months'!$A:$A,$A795,'Member Months'!$C:$C,$C795, 'Member Months'!$D:$D,$D795)</f>
        <v>0</v>
      </c>
      <c r="S795" s="237"/>
      <c r="U795" s="237"/>
      <c r="V795" s="237"/>
    </row>
    <row r="796" spans="1:22" s="302" customFormat="1">
      <c r="A796" s="38" t="s">
        <v>221</v>
      </c>
      <c r="B796" s="39">
        <f t="shared" si="34"/>
        <v>0</v>
      </c>
      <c r="C796" s="39" t="s">
        <v>912</v>
      </c>
      <c r="D796" s="40">
        <v>3</v>
      </c>
      <c r="E796" s="40" t="s">
        <v>221</v>
      </c>
      <c r="F796" s="40" t="s">
        <v>738</v>
      </c>
      <c r="G796" s="698" t="s">
        <v>230</v>
      </c>
      <c r="H796" s="40" t="s">
        <v>213</v>
      </c>
      <c r="I796" s="630" t="s">
        <v>73</v>
      </c>
      <c r="J796" s="698" t="s">
        <v>528</v>
      </c>
      <c r="K796" s="303">
        <v>0</v>
      </c>
      <c r="L796" s="304">
        <v>0</v>
      </c>
      <c r="M796" s="305">
        <v>0</v>
      </c>
      <c r="N796" s="305">
        <v>0</v>
      </c>
      <c r="O796" s="303">
        <v>0</v>
      </c>
      <c r="P796" s="305">
        <v>0</v>
      </c>
      <c r="Q796" s="303">
        <v>0</v>
      </c>
      <c r="R796" s="16">
        <f>SUMIFS('Member Months'!$L:$L,'Member Months'!$A:$A,$A796,'Member Months'!$C:$C,$C796, 'Member Months'!$D:$D,$D796)</f>
        <v>0</v>
      </c>
      <c r="S796" s="237"/>
      <c r="U796" s="237"/>
      <c r="V796" s="237"/>
    </row>
    <row r="797" spans="1:22" s="302" customFormat="1">
      <c r="A797" s="38" t="s">
        <v>221</v>
      </c>
      <c r="B797" s="39">
        <f t="shared" si="34"/>
        <v>0</v>
      </c>
      <c r="C797" s="39" t="s">
        <v>912</v>
      </c>
      <c r="D797" s="40">
        <v>3</v>
      </c>
      <c r="E797" s="40" t="s">
        <v>221</v>
      </c>
      <c r="F797" s="40" t="s">
        <v>738</v>
      </c>
      <c r="G797" s="698" t="s">
        <v>230</v>
      </c>
      <c r="H797" s="40" t="s">
        <v>213</v>
      </c>
      <c r="I797" s="630" t="s">
        <v>409</v>
      </c>
      <c r="J797" s="698" t="s">
        <v>803</v>
      </c>
      <c r="K797" s="303">
        <v>0</v>
      </c>
      <c r="L797" s="304">
        <v>0</v>
      </c>
      <c r="M797" s="305">
        <v>0</v>
      </c>
      <c r="N797" s="305">
        <v>0</v>
      </c>
      <c r="O797" s="303">
        <v>0</v>
      </c>
      <c r="P797" s="305">
        <v>0</v>
      </c>
      <c r="Q797" s="303">
        <v>0</v>
      </c>
      <c r="R797" s="16">
        <f>SUMIFS('Member Months'!$L:$L,'Member Months'!$A:$A,$A797,'Member Months'!$C:$C,$C797, 'Member Months'!$D:$D,$D797)</f>
        <v>0</v>
      </c>
      <c r="S797" s="237"/>
      <c r="U797" s="237"/>
      <c r="V797" s="237"/>
    </row>
    <row r="798" spans="1:22" s="302" customFormat="1">
      <c r="A798" s="38" t="s">
        <v>150</v>
      </c>
      <c r="B798" s="39">
        <f t="shared" si="34"/>
        <v>0</v>
      </c>
      <c r="C798" s="39" t="s">
        <v>912</v>
      </c>
      <c r="D798" s="40">
        <v>3</v>
      </c>
      <c r="E798" s="662" t="s">
        <v>150</v>
      </c>
      <c r="F798" s="40" t="s">
        <v>739</v>
      </c>
      <c r="G798" s="698" t="s">
        <v>161</v>
      </c>
      <c r="H798" s="40" t="s">
        <v>213</v>
      </c>
      <c r="I798" s="629" t="s">
        <v>211</v>
      </c>
      <c r="J798" s="698" t="s">
        <v>261</v>
      </c>
      <c r="K798" s="303">
        <v>0</v>
      </c>
      <c r="L798" s="304">
        <v>0</v>
      </c>
      <c r="M798" s="305">
        <v>0</v>
      </c>
      <c r="N798" s="305">
        <v>0</v>
      </c>
      <c r="O798" s="303">
        <v>0</v>
      </c>
      <c r="P798" s="305">
        <v>0</v>
      </c>
      <c r="Q798" s="303">
        <v>0</v>
      </c>
      <c r="R798" s="16">
        <f>SUMIFS('Member Months'!$L:$L,'Member Months'!$A:$A,$A798,'Member Months'!$C:$C,$C798, 'Member Months'!$D:$D,$D798)</f>
        <v>0</v>
      </c>
      <c r="S798" s="237"/>
      <c r="U798" s="237"/>
      <c r="V798" s="237"/>
    </row>
    <row r="799" spans="1:22" s="302" customFormat="1">
      <c r="A799" s="38" t="s">
        <v>150</v>
      </c>
      <c r="B799" s="39">
        <f t="shared" si="34"/>
        <v>0</v>
      </c>
      <c r="C799" s="39" t="s">
        <v>912</v>
      </c>
      <c r="D799" s="40">
        <v>3</v>
      </c>
      <c r="E799" s="662" t="s">
        <v>150</v>
      </c>
      <c r="F799" s="40" t="s">
        <v>739</v>
      </c>
      <c r="G799" s="698" t="s">
        <v>161</v>
      </c>
      <c r="H799" s="40" t="s">
        <v>213</v>
      </c>
      <c r="I799" s="629" t="s">
        <v>214</v>
      </c>
      <c r="J799" s="698" t="s">
        <v>676</v>
      </c>
      <c r="K799" s="303">
        <v>0</v>
      </c>
      <c r="L799" s="304">
        <v>0</v>
      </c>
      <c r="M799" s="305">
        <v>0</v>
      </c>
      <c r="N799" s="305">
        <v>0</v>
      </c>
      <c r="O799" s="303">
        <v>0</v>
      </c>
      <c r="P799" s="305">
        <v>0</v>
      </c>
      <c r="Q799" s="303">
        <v>0</v>
      </c>
      <c r="R799" s="16">
        <f>SUMIFS('Member Months'!$L:$L,'Member Months'!$A:$A,$A799,'Member Months'!$C:$C,$C799, 'Member Months'!$D:$D,$D799)</f>
        <v>0</v>
      </c>
      <c r="S799" s="237"/>
      <c r="U799" s="237"/>
      <c r="V799" s="237"/>
    </row>
    <row r="800" spans="1:22" s="302" customFormat="1">
      <c r="A800" s="38" t="s">
        <v>150</v>
      </c>
      <c r="B800" s="39">
        <f t="shared" si="34"/>
        <v>0</v>
      </c>
      <c r="C800" s="39" t="s">
        <v>912</v>
      </c>
      <c r="D800" s="40">
        <v>3</v>
      </c>
      <c r="E800" s="662" t="s">
        <v>150</v>
      </c>
      <c r="F800" s="40" t="s">
        <v>739</v>
      </c>
      <c r="G800" s="698" t="s">
        <v>161</v>
      </c>
      <c r="H800" s="40" t="s">
        <v>213</v>
      </c>
      <c r="I800" s="629" t="s">
        <v>215</v>
      </c>
      <c r="J800" s="698" t="s">
        <v>216</v>
      </c>
      <c r="K800" s="303">
        <v>0</v>
      </c>
      <c r="L800" s="304">
        <v>0</v>
      </c>
      <c r="M800" s="305">
        <v>0</v>
      </c>
      <c r="N800" s="305">
        <v>0</v>
      </c>
      <c r="O800" s="303">
        <v>0</v>
      </c>
      <c r="P800" s="305">
        <v>0</v>
      </c>
      <c r="Q800" s="303">
        <v>0</v>
      </c>
      <c r="R800" s="16">
        <f>SUMIFS('Member Months'!$L:$L,'Member Months'!$A:$A,$A800,'Member Months'!$C:$C,$C800, 'Member Months'!$D:$D,$D800)</f>
        <v>0</v>
      </c>
      <c r="S800" s="237"/>
      <c r="U800" s="237"/>
      <c r="V800" s="237"/>
    </row>
    <row r="801" spans="1:22" s="302" customFormat="1">
      <c r="A801" s="38" t="s">
        <v>150</v>
      </c>
      <c r="B801" s="39">
        <f t="shared" si="34"/>
        <v>0</v>
      </c>
      <c r="C801" s="39" t="s">
        <v>912</v>
      </c>
      <c r="D801" s="40">
        <v>3</v>
      </c>
      <c r="E801" s="662" t="s">
        <v>150</v>
      </c>
      <c r="F801" s="40" t="s">
        <v>739</v>
      </c>
      <c r="G801" s="698" t="s">
        <v>161</v>
      </c>
      <c r="H801" s="40" t="s">
        <v>213</v>
      </c>
      <c r="I801" s="629" t="s">
        <v>217</v>
      </c>
      <c r="J801" s="698" t="s">
        <v>262</v>
      </c>
      <c r="K801" s="303">
        <v>0</v>
      </c>
      <c r="L801" s="304">
        <v>0</v>
      </c>
      <c r="M801" s="305">
        <v>0</v>
      </c>
      <c r="N801" s="305">
        <v>0</v>
      </c>
      <c r="O801" s="303">
        <v>0</v>
      </c>
      <c r="P801" s="305">
        <v>0</v>
      </c>
      <c r="Q801" s="303">
        <v>0</v>
      </c>
      <c r="R801" s="16">
        <f>SUMIFS('Member Months'!$L:$L,'Member Months'!$A:$A,$A801,'Member Months'!$C:$C,$C801, 'Member Months'!$D:$D,$D801)</f>
        <v>0</v>
      </c>
      <c r="S801" s="237"/>
      <c r="U801" s="237"/>
      <c r="V801" s="237"/>
    </row>
    <row r="802" spans="1:22" s="302" customFormat="1">
      <c r="A802" s="38" t="s">
        <v>150</v>
      </c>
      <c r="B802" s="39">
        <f t="shared" si="34"/>
        <v>0</v>
      </c>
      <c r="C802" s="39" t="s">
        <v>912</v>
      </c>
      <c r="D802" s="40">
        <v>3</v>
      </c>
      <c r="E802" s="662" t="s">
        <v>150</v>
      </c>
      <c r="F802" s="40" t="s">
        <v>739</v>
      </c>
      <c r="G802" s="698" t="s">
        <v>161</v>
      </c>
      <c r="H802" s="40" t="s">
        <v>213</v>
      </c>
      <c r="I802" s="629" t="s">
        <v>218</v>
      </c>
      <c r="J802" s="698" t="s">
        <v>677</v>
      </c>
      <c r="K802" s="303">
        <v>0</v>
      </c>
      <c r="L802" s="304">
        <v>0</v>
      </c>
      <c r="M802" s="305">
        <v>0</v>
      </c>
      <c r="N802" s="305">
        <v>0</v>
      </c>
      <c r="O802" s="303">
        <v>0</v>
      </c>
      <c r="P802" s="305">
        <v>0</v>
      </c>
      <c r="Q802" s="303">
        <v>0</v>
      </c>
      <c r="R802" s="16">
        <f>SUMIFS('Member Months'!$L:$L,'Member Months'!$A:$A,$A802,'Member Months'!$C:$C,$C802, 'Member Months'!$D:$D,$D802)</f>
        <v>0</v>
      </c>
      <c r="S802" s="237"/>
      <c r="U802" s="237"/>
      <c r="V802" s="237"/>
    </row>
    <row r="803" spans="1:22" s="302" customFormat="1">
      <c r="A803" s="38" t="s">
        <v>150</v>
      </c>
      <c r="B803" s="39">
        <f t="shared" si="34"/>
        <v>0</v>
      </c>
      <c r="C803" s="39" t="s">
        <v>912</v>
      </c>
      <c r="D803" s="40">
        <v>3</v>
      </c>
      <c r="E803" s="662" t="s">
        <v>150</v>
      </c>
      <c r="F803" s="40" t="s">
        <v>739</v>
      </c>
      <c r="G803" s="698" t="s">
        <v>161</v>
      </c>
      <c r="H803" s="40" t="s">
        <v>213</v>
      </c>
      <c r="I803" s="629" t="s">
        <v>219</v>
      </c>
      <c r="J803" s="698" t="s">
        <v>263</v>
      </c>
      <c r="K803" s="303">
        <v>0</v>
      </c>
      <c r="L803" s="304">
        <v>0</v>
      </c>
      <c r="M803" s="305">
        <v>0</v>
      </c>
      <c r="N803" s="305">
        <v>0</v>
      </c>
      <c r="O803" s="303">
        <v>0</v>
      </c>
      <c r="P803" s="305">
        <v>0</v>
      </c>
      <c r="Q803" s="303">
        <v>0</v>
      </c>
      <c r="R803" s="16">
        <f>SUMIFS('Member Months'!$L:$L,'Member Months'!$A:$A,$A803,'Member Months'!$C:$C,$C803, 'Member Months'!$D:$D,$D803)</f>
        <v>0</v>
      </c>
      <c r="S803" s="237"/>
      <c r="U803" s="237"/>
      <c r="V803" s="237"/>
    </row>
    <row r="804" spans="1:22" s="302" customFormat="1">
      <c r="A804" s="38" t="s">
        <v>150</v>
      </c>
      <c r="B804" s="39">
        <f t="shared" si="34"/>
        <v>0</v>
      </c>
      <c r="C804" s="39" t="s">
        <v>912</v>
      </c>
      <c r="D804" s="40">
        <v>3</v>
      </c>
      <c r="E804" s="662" t="s">
        <v>150</v>
      </c>
      <c r="F804" s="40" t="s">
        <v>739</v>
      </c>
      <c r="G804" s="698" t="s">
        <v>161</v>
      </c>
      <c r="H804" s="40" t="s">
        <v>213</v>
      </c>
      <c r="I804" s="629" t="s">
        <v>220</v>
      </c>
      <c r="J804" s="698" t="s">
        <v>675</v>
      </c>
      <c r="K804" s="303">
        <v>0</v>
      </c>
      <c r="L804" s="304">
        <v>0</v>
      </c>
      <c r="M804" s="305">
        <v>0</v>
      </c>
      <c r="N804" s="305">
        <v>0</v>
      </c>
      <c r="O804" s="303">
        <v>0</v>
      </c>
      <c r="P804" s="305">
        <v>0</v>
      </c>
      <c r="Q804" s="303">
        <v>0</v>
      </c>
      <c r="R804" s="16">
        <f>SUMIFS('Member Months'!$L:$L,'Member Months'!$A:$A,$A804,'Member Months'!$C:$C,$C804, 'Member Months'!$D:$D,$D804)</f>
        <v>0</v>
      </c>
      <c r="S804" s="237"/>
      <c r="U804" s="237"/>
      <c r="V804" s="237"/>
    </row>
    <row r="805" spans="1:22" s="302" customFormat="1">
      <c r="A805" s="38" t="s">
        <v>150</v>
      </c>
      <c r="B805" s="39">
        <f t="shared" si="34"/>
        <v>0</v>
      </c>
      <c r="C805" s="39" t="s">
        <v>912</v>
      </c>
      <c r="D805" s="40">
        <v>3</v>
      </c>
      <c r="E805" s="662" t="s">
        <v>150</v>
      </c>
      <c r="F805" s="40" t="s">
        <v>739</v>
      </c>
      <c r="G805" s="698" t="s">
        <v>161</v>
      </c>
      <c r="H805" s="40" t="s">
        <v>213</v>
      </c>
      <c r="I805" s="629" t="s">
        <v>221</v>
      </c>
      <c r="J805" s="698" t="s">
        <v>264</v>
      </c>
      <c r="K805" s="303">
        <v>0</v>
      </c>
      <c r="L805" s="304">
        <v>0</v>
      </c>
      <c r="M805" s="305">
        <v>0</v>
      </c>
      <c r="N805" s="305">
        <v>0</v>
      </c>
      <c r="O805" s="303">
        <v>0</v>
      </c>
      <c r="P805" s="305">
        <v>0</v>
      </c>
      <c r="Q805" s="303">
        <v>0</v>
      </c>
      <c r="R805" s="16">
        <f>SUMIFS('Member Months'!$L:$L,'Member Months'!$A:$A,$A805,'Member Months'!$C:$C,$C805, 'Member Months'!$D:$D,$D805)</f>
        <v>0</v>
      </c>
      <c r="S805" s="237"/>
      <c r="U805" s="237"/>
      <c r="V805" s="237"/>
    </row>
    <row r="806" spans="1:22" s="302" customFormat="1">
      <c r="A806" s="38" t="s">
        <v>150</v>
      </c>
      <c r="B806" s="39">
        <f t="shared" si="34"/>
        <v>0</v>
      </c>
      <c r="C806" s="39" t="s">
        <v>912</v>
      </c>
      <c r="D806" s="40">
        <v>3</v>
      </c>
      <c r="E806" s="662" t="s">
        <v>150</v>
      </c>
      <c r="F806" s="40" t="s">
        <v>739</v>
      </c>
      <c r="G806" s="698" t="s">
        <v>161</v>
      </c>
      <c r="H806" s="40" t="s">
        <v>213</v>
      </c>
      <c r="I806" s="630" t="s">
        <v>222</v>
      </c>
      <c r="J806" s="698" t="s">
        <v>206</v>
      </c>
      <c r="K806" s="303">
        <v>0</v>
      </c>
      <c r="L806" s="304">
        <v>0</v>
      </c>
      <c r="M806" s="305">
        <v>0</v>
      </c>
      <c r="N806" s="305">
        <v>0</v>
      </c>
      <c r="O806" s="303">
        <v>0</v>
      </c>
      <c r="P806" s="305">
        <v>0</v>
      </c>
      <c r="Q806" s="303">
        <v>0</v>
      </c>
      <c r="R806" s="16">
        <f>SUMIFS('Member Months'!$L:$L,'Member Months'!$A:$A,$A806,'Member Months'!$C:$C,$C806, 'Member Months'!$D:$D,$D806)</f>
        <v>0</v>
      </c>
      <c r="S806" s="237"/>
      <c r="U806" s="237"/>
      <c r="V806" s="237"/>
    </row>
    <row r="807" spans="1:22" s="302" customFormat="1">
      <c r="A807" s="38" t="s">
        <v>150</v>
      </c>
      <c r="B807" s="39">
        <f t="shared" si="34"/>
        <v>0</v>
      </c>
      <c r="C807" s="39" t="s">
        <v>912</v>
      </c>
      <c r="D807" s="40">
        <v>3</v>
      </c>
      <c r="E807" s="662" t="s">
        <v>150</v>
      </c>
      <c r="F807" s="40" t="s">
        <v>739</v>
      </c>
      <c r="G807" s="698" t="s">
        <v>161</v>
      </c>
      <c r="H807" s="40" t="s">
        <v>213</v>
      </c>
      <c r="I807" s="630" t="s">
        <v>223</v>
      </c>
      <c r="J807" s="698" t="s">
        <v>181</v>
      </c>
      <c r="K807" s="303">
        <v>0</v>
      </c>
      <c r="L807" s="304">
        <v>0</v>
      </c>
      <c r="M807" s="305">
        <v>0</v>
      </c>
      <c r="N807" s="305">
        <v>0</v>
      </c>
      <c r="O807" s="303">
        <v>0</v>
      </c>
      <c r="P807" s="305">
        <v>0</v>
      </c>
      <c r="Q807" s="303">
        <v>0</v>
      </c>
      <c r="R807" s="16">
        <f>SUMIFS('Member Months'!$L:$L,'Member Months'!$A:$A,$A807,'Member Months'!$C:$C,$C807, 'Member Months'!$D:$D,$D807)</f>
        <v>0</v>
      </c>
      <c r="S807" s="237"/>
      <c r="U807" s="237"/>
      <c r="V807" s="237"/>
    </row>
    <row r="808" spans="1:22" s="302" customFormat="1">
      <c r="A808" s="38" t="s">
        <v>150</v>
      </c>
      <c r="B808" s="39">
        <f t="shared" si="34"/>
        <v>0</v>
      </c>
      <c r="C808" s="39" t="s">
        <v>912</v>
      </c>
      <c r="D808" s="40">
        <v>3</v>
      </c>
      <c r="E808" s="662" t="s">
        <v>150</v>
      </c>
      <c r="F808" s="40" t="s">
        <v>739</v>
      </c>
      <c r="G808" s="698" t="s">
        <v>161</v>
      </c>
      <c r="H808" s="40" t="s">
        <v>213</v>
      </c>
      <c r="I808" s="630" t="s">
        <v>150</v>
      </c>
      <c r="J808" s="698" t="s">
        <v>204</v>
      </c>
      <c r="K808" s="303">
        <v>0</v>
      </c>
      <c r="L808" s="304">
        <v>0</v>
      </c>
      <c r="M808" s="305">
        <v>0</v>
      </c>
      <c r="N808" s="305">
        <v>0</v>
      </c>
      <c r="O808" s="303">
        <v>0</v>
      </c>
      <c r="P808" s="305">
        <v>0</v>
      </c>
      <c r="Q808" s="303">
        <v>0</v>
      </c>
      <c r="R808" s="16">
        <f>SUMIFS('Member Months'!$L:$L,'Member Months'!$A:$A,$A808,'Member Months'!$C:$C,$C808, 'Member Months'!$D:$D,$D808)</f>
        <v>0</v>
      </c>
      <c r="S808" s="237"/>
      <c r="U808" s="237"/>
      <c r="V808" s="237"/>
    </row>
    <row r="809" spans="1:22" s="302" customFormat="1">
      <c r="A809" s="38" t="s">
        <v>150</v>
      </c>
      <c r="B809" s="39">
        <f t="shared" si="34"/>
        <v>0</v>
      </c>
      <c r="C809" s="39" t="s">
        <v>912</v>
      </c>
      <c r="D809" s="40">
        <v>3</v>
      </c>
      <c r="E809" s="662" t="s">
        <v>150</v>
      </c>
      <c r="F809" s="40" t="s">
        <v>739</v>
      </c>
      <c r="G809" s="698" t="s">
        <v>161</v>
      </c>
      <c r="H809" s="40" t="s">
        <v>213</v>
      </c>
      <c r="I809" s="630" t="s">
        <v>151</v>
      </c>
      <c r="J809" s="698" t="s">
        <v>205</v>
      </c>
      <c r="K809" s="303">
        <v>0</v>
      </c>
      <c r="L809" s="304">
        <v>0</v>
      </c>
      <c r="M809" s="305">
        <v>0</v>
      </c>
      <c r="N809" s="305">
        <v>0</v>
      </c>
      <c r="O809" s="303">
        <v>0</v>
      </c>
      <c r="P809" s="305">
        <v>0</v>
      </c>
      <c r="Q809" s="303">
        <v>0</v>
      </c>
      <c r="R809" s="16">
        <f>SUMIFS('Member Months'!$L:$L,'Member Months'!$A:$A,$A809,'Member Months'!$C:$C,$C809, 'Member Months'!$D:$D,$D809)</f>
        <v>0</v>
      </c>
      <c r="S809" s="237"/>
      <c r="U809" s="237"/>
      <c r="V809" s="237"/>
    </row>
    <row r="810" spans="1:22" s="302" customFormat="1">
      <c r="A810" s="38" t="s">
        <v>150</v>
      </c>
      <c r="B810" s="39">
        <f t="shared" si="34"/>
        <v>0</v>
      </c>
      <c r="C810" s="39" t="s">
        <v>912</v>
      </c>
      <c r="D810" s="40">
        <v>3</v>
      </c>
      <c r="E810" s="662" t="s">
        <v>150</v>
      </c>
      <c r="F810" s="40" t="s">
        <v>739</v>
      </c>
      <c r="G810" s="698" t="s">
        <v>161</v>
      </c>
      <c r="H810" s="40" t="s">
        <v>213</v>
      </c>
      <c r="I810" s="630" t="s">
        <v>152</v>
      </c>
      <c r="J810" s="698" t="s">
        <v>182</v>
      </c>
      <c r="K810" s="303">
        <v>0</v>
      </c>
      <c r="L810" s="304">
        <v>0</v>
      </c>
      <c r="M810" s="305">
        <v>0</v>
      </c>
      <c r="N810" s="305">
        <v>0</v>
      </c>
      <c r="O810" s="303">
        <v>0</v>
      </c>
      <c r="P810" s="305">
        <v>0</v>
      </c>
      <c r="Q810" s="303">
        <v>0</v>
      </c>
      <c r="R810" s="16">
        <f>SUMIFS('Member Months'!$L:$L,'Member Months'!$A:$A,$A810,'Member Months'!$C:$C,$C810, 'Member Months'!$D:$D,$D810)</f>
        <v>0</v>
      </c>
      <c r="S810" s="237"/>
      <c r="U810" s="237"/>
      <c r="V810" s="237"/>
    </row>
    <row r="811" spans="1:22" s="302" customFormat="1">
      <c r="A811" s="38" t="s">
        <v>150</v>
      </c>
      <c r="B811" s="39">
        <f t="shared" si="34"/>
        <v>0</v>
      </c>
      <c r="C811" s="39" t="s">
        <v>912</v>
      </c>
      <c r="D811" s="40">
        <v>3</v>
      </c>
      <c r="E811" s="662" t="s">
        <v>150</v>
      </c>
      <c r="F811" s="40" t="s">
        <v>739</v>
      </c>
      <c r="G811" s="698" t="s">
        <v>161</v>
      </c>
      <c r="H811" s="40" t="s">
        <v>213</v>
      </c>
      <c r="I811" s="630" t="s">
        <v>70</v>
      </c>
      <c r="J811" s="698" t="s">
        <v>265</v>
      </c>
      <c r="K811" s="303">
        <v>0</v>
      </c>
      <c r="L811" s="304">
        <v>0</v>
      </c>
      <c r="M811" s="305">
        <v>0</v>
      </c>
      <c r="N811" s="305">
        <v>0</v>
      </c>
      <c r="O811" s="303">
        <v>0</v>
      </c>
      <c r="P811" s="305">
        <v>0</v>
      </c>
      <c r="Q811" s="303">
        <v>0</v>
      </c>
      <c r="R811" s="16">
        <f>SUMIFS('Member Months'!$L:$L,'Member Months'!$A:$A,$A811,'Member Months'!$C:$C,$C811, 'Member Months'!$D:$D,$D811)</f>
        <v>0</v>
      </c>
      <c r="S811" s="237"/>
      <c r="U811" s="237"/>
      <c r="V811" s="237"/>
    </row>
    <row r="812" spans="1:22" s="302" customFormat="1">
      <c r="A812" s="38" t="s">
        <v>150</v>
      </c>
      <c r="B812" s="39">
        <f t="shared" si="34"/>
        <v>0</v>
      </c>
      <c r="C812" s="39" t="s">
        <v>912</v>
      </c>
      <c r="D812" s="40">
        <v>3</v>
      </c>
      <c r="E812" s="662" t="s">
        <v>150</v>
      </c>
      <c r="F812" s="40" t="s">
        <v>739</v>
      </c>
      <c r="G812" s="698" t="s">
        <v>161</v>
      </c>
      <c r="H812" s="40" t="s">
        <v>213</v>
      </c>
      <c r="I812" s="630" t="s">
        <v>71</v>
      </c>
      <c r="J812" s="698" t="s">
        <v>266</v>
      </c>
      <c r="K812" s="303">
        <v>0</v>
      </c>
      <c r="L812" s="304">
        <v>0</v>
      </c>
      <c r="M812" s="305">
        <v>0</v>
      </c>
      <c r="N812" s="305">
        <v>0</v>
      </c>
      <c r="O812" s="303">
        <v>0</v>
      </c>
      <c r="P812" s="305">
        <v>0</v>
      </c>
      <c r="Q812" s="303">
        <v>0</v>
      </c>
      <c r="R812" s="16">
        <f>SUMIFS('Member Months'!$L:$L,'Member Months'!$A:$A,$A812,'Member Months'!$C:$C,$C812, 'Member Months'!$D:$D,$D812)</f>
        <v>0</v>
      </c>
      <c r="S812" s="237"/>
      <c r="U812" s="237"/>
      <c r="V812" s="237"/>
    </row>
    <row r="813" spans="1:22" s="302" customFormat="1">
      <c r="A813" s="38" t="s">
        <v>150</v>
      </c>
      <c r="B813" s="39">
        <f t="shared" si="34"/>
        <v>0</v>
      </c>
      <c r="C813" s="39" t="s">
        <v>912</v>
      </c>
      <c r="D813" s="40">
        <v>3</v>
      </c>
      <c r="E813" s="662" t="s">
        <v>150</v>
      </c>
      <c r="F813" s="40" t="s">
        <v>739</v>
      </c>
      <c r="G813" s="698" t="s">
        <v>161</v>
      </c>
      <c r="H813" s="40" t="s">
        <v>213</v>
      </c>
      <c r="I813" s="630" t="s">
        <v>72</v>
      </c>
      <c r="J813" s="698" t="s">
        <v>527</v>
      </c>
      <c r="K813" s="303">
        <v>0</v>
      </c>
      <c r="L813" s="304">
        <v>0</v>
      </c>
      <c r="M813" s="305">
        <v>0</v>
      </c>
      <c r="N813" s="305">
        <v>0</v>
      </c>
      <c r="O813" s="303">
        <v>0</v>
      </c>
      <c r="P813" s="305">
        <v>0</v>
      </c>
      <c r="Q813" s="303">
        <v>0</v>
      </c>
      <c r="R813" s="16">
        <f>SUMIFS('Member Months'!$L:$L,'Member Months'!$A:$A,$A813,'Member Months'!$C:$C,$C813, 'Member Months'!$D:$D,$D813)</f>
        <v>0</v>
      </c>
      <c r="S813" s="237"/>
      <c r="U813" s="237"/>
      <c r="V813" s="237"/>
    </row>
    <row r="814" spans="1:22" s="302" customFormat="1">
      <c r="A814" s="38" t="s">
        <v>150</v>
      </c>
      <c r="B814" s="39">
        <f t="shared" si="34"/>
        <v>0</v>
      </c>
      <c r="C814" s="39" t="s">
        <v>912</v>
      </c>
      <c r="D814" s="40">
        <v>3</v>
      </c>
      <c r="E814" s="662" t="s">
        <v>150</v>
      </c>
      <c r="F814" s="40" t="s">
        <v>739</v>
      </c>
      <c r="G814" s="698" t="s">
        <v>161</v>
      </c>
      <c r="H814" s="40" t="s">
        <v>213</v>
      </c>
      <c r="I814" s="630" t="s">
        <v>73</v>
      </c>
      <c r="J814" s="698" t="s">
        <v>528</v>
      </c>
      <c r="K814" s="303">
        <v>0</v>
      </c>
      <c r="L814" s="304">
        <v>0</v>
      </c>
      <c r="M814" s="305">
        <v>0</v>
      </c>
      <c r="N814" s="305">
        <v>0</v>
      </c>
      <c r="O814" s="303">
        <v>0</v>
      </c>
      <c r="P814" s="305">
        <v>0</v>
      </c>
      <c r="Q814" s="303">
        <v>0</v>
      </c>
      <c r="R814" s="16">
        <f>SUMIFS('Member Months'!$L:$L,'Member Months'!$A:$A,$A814,'Member Months'!$C:$C,$C814, 'Member Months'!$D:$D,$D814)</f>
        <v>0</v>
      </c>
      <c r="S814" s="237"/>
      <c r="U814" s="237"/>
      <c r="V814" s="237"/>
    </row>
    <row r="815" spans="1:22" s="302" customFormat="1">
      <c r="A815" s="38" t="s">
        <v>150</v>
      </c>
      <c r="B815" s="39">
        <f t="shared" si="34"/>
        <v>0</v>
      </c>
      <c r="C815" s="39" t="s">
        <v>912</v>
      </c>
      <c r="D815" s="40">
        <v>3</v>
      </c>
      <c r="E815" s="662" t="s">
        <v>150</v>
      </c>
      <c r="F815" s="40" t="s">
        <v>739</v>
      </c>
      <c r="G815" s="698" t="s">
        <v>161</v>
      </c>
      <c r="H815" s="40" t="s">
        <v>213</v>
      </c>
      <c r="I815" s="630" t="s">
        <v>409</v>
      </c>
      <c r="J815" s="698" t="s">
        <v>803</v>
      </c>
      <c r="K815" s="303">
        <v>0</v>
      </c>
      <c r="L815" s="304">
        <v>0</v>
      </c>
      <c r="M815" s="305">
        <v>0</v>
      </c>
      <c r="N815" s="305">
        <v>0</v>
      </c>
      <c r="O815" s="303">
        <v>0</v>
      </c>
      <c r="P815" s="305">
        <v>0</v>
      </c>
      <c r="Q815" s="303">
        <v>0</v>
      </c>
      <c r="R815" s="16">
        <f>SUMIFS('Member Months'!$L:$L,'Member Months'!$A:$A,$A815,'Member Months'!$C:$C,$C815, 'Member Months'!$D:$D,$D815)</f>
        <v>0</v>
      </c>
      <c r="S815" s="237"/>
      <c r="U815" s="237"/>
      <c r="V815" s="237"/>
    </row>
    <row r="816" spans="1:22" s="302" customFormat="1">
      <c r="A816" s="38" t="s">
        <v>151</v>
      </c>
      <c r="B816" s="39">
        <f t="shared" si="34"/>
        <v>0</v>
      </c>
      <c r="C816" s="39" t="s">
        <v>912</v>
      </c>
      <c r="D816" s="40">
        <v>3</v>
      </c>
      <c r="E816" s="662" t="s">
        <v>151</v>
      </c>
      <c r="F816" s="40" t="s">
        <v>739</v>
      </c>
      <c r="G816" s="698" t="s">
        <v>225</v>
      </c>
      <c r="H816" s="40" t="s">
        <v>213</v>
      </c>
      <c r="I816" s="629" t="s">
        <v>211</v>
      </c>
      <c r="J816" s="698" t="s">
        <v>261</v>
      </c>
      <c r="K816" s="303">
        <v>0</v>
      </c>
      <c r="L816" s="304">
        <v>0</v>
      </c>
      <c r="M816" s="305">
        <v>0</v>
      </c>
      <c r="N816" s="305">
        <v>0</v>
      </c>
      <c r="O816" s="303">
        <v>0</v>
      </c>
      <c r="P816" s="305">
        <v>0</v>
      </c>
      <c r="Q816" s="303">
        <v>0</v>
      </c>
      <c r="R816" s="16">
        <f>SUMIFS('Member Months'!$L:$L,'Member Months'!$A:$A,$A816,'Member Months'!$C:$C,$C816, 'Member Months'!$D:$D,$D816)</f>
        <v>0</v>
      </c>
      <c r="S816" s="237"/>
      <c r="U816" s="237"/>
      <c r="V816" s="237"/>
    </row>
    <row r="817" spans="1:22" s="302" customFormat="1">
      <c r="A817" s="38" t="s">
        <v>151</v>
      </c>
      <c r="B817" s="39">
        <f t="shared" si="34"/>
        <v>0</v>
      </c>
      <c r="C817" s="39" t="s">
        <v>912</v>
      </c>
      <c r="D817" s="40">
        <v>3</v>
      </c>
      <c r="E817" s="662" t="s">
        <v>151</v>
      </c>
      <c r="F817" s="40" t="s">
        <v>739</v>
      </c>
      <c r="G817" s="698" t="s">
        <v>225</v>
      </c>
      <c r="H817" s="40" t="s">
        <v>213</v>
      </c>
      <c r="I817" s="629" t="s">
        <v>214</v>
      </c>
      <c r="J817" s="698" t="s">
        <v>676</v>
      </c>
      <c r="K817" s="303">
        <v>0</v>
      </c>
      <c r="L817" s="304">
        <v>0</v>
      </c>
      <c r="M817" s="305">
        <v>0</v>
      </c>
      <c r="N817" s="305">
        <v>0</v>
      </c>
      <c r="O817" s="303">
        <v>0</v>
      </c>
      <c r="P817" s="305">
        <v>0</v>
      </c>
      <c r="Q817" s="303">
        <v>0</v>
      </c>
      <c r="R817" s="16">
        <f>SUMIFS('Member Months'!$L:$L,'Member Months'!$A:$A,$A817,'Member Months'!$C:$C,$C817, 'Member Months'!$D:$D,$D817)</f>
        <v>0</v>
      </c>
      <c r="S817" s="237"/>
      <c r="U817" s="237"/>
      <c r="V817" s="237"/>
    </row>
    <row r="818" spans="1:22" s="302" customFormat="1">
      <c r="A818" s="38" t="s">
        <v>151</v>
      </c>
      <c r="B818" s="39">
        <f t="shared" si="34"/>
        <v>0</v>
      </c>
      <c r="C818" s="39" t="s">
        <v>912</v>
      </c>
      <c r="D818" s="40">
        <v>3</v>
      </c>
      <c r="E818" s="662" t="s">
        <v>151</v>
      </c>
      <c r="F818" s="40" t="s">
        <v>739</v>
      </c>
      <c r="G818" s="698" t="s">
        <v>225</v>
      </c>
      <c r="H818" s="40" t="s">
        <v>213</v>
      </c>
      <c r="I818" s="629" t="s">
        <v>215</v>
      </c>
      <c r="J818" s="698" t="s">
        <v>216</v>
      </c>
      <c r="K818" s="303">
        <v>0</v>
      </c>
      <c r="L818" s="304">
        <v>0</v>
      </c>
      <c r="M818" s="305">
        <v>0</v>
      </c>
      <c r="N818" s="305">
        <v>0</v>
      </c>
      <c r="O818" s="303">
        <v>0</v>
      </c>
      <c r="P818" s="305">
        <v>0</v>
      </c>
      <c r="Q818" s="303">
        <v>0</v>
      </c>
      <c r="R818" s="16">
        <f>SUMIFS('Member Months'!$L:$L,'Member Months'!$A:$A,$A818,'Member Months'!$C:$C,$C818, 'Member Months'!$D:$D,$D818)</f>
        <v>0</v>
      </c>
      <c r="S818" s="237"/>
      <c r="U818" s="237"/>
      <c r="V818" s="237"/>
    </row>
    <row r="819" spans="1:22" s="302" customFormat="1">
      <c r="A819" s="38" t="s">
        <v>151</v>
      </c>
      <c r="B819" s="39">
        <f t="shared" si="34"/>
        <v>0</v>
      </c>
      <c r="C819" s="39" t="s">
        <v>912</v>
      </c>
      <c r="D819" s="40">
        <v>3</v>
      </c>
      <c r="E819" s="662" t="s">
        <v>151</v>
      </c>
      <c r="F819" s="40" t="s">
        <v>739</v>
      </c>
      <c r="G819" s="698" t="s">
        <v>225</v>
      </c>
      <c r="H819" s="40" t="s">
        <v>213</v>
      </c>
      <c r="I819" s="629" t="s">
        <v>217</v>
      </c>
      <c r="J819" s="698" t="s">
        <v>262</v>
      </c>
      <c r="K819" s="303">
        <v>0</v>
      </c>
      <c r="L819" s="304">
        <v>0</v>
      </c>
      <c r="M819" s="305">
        <v>0</v>
      </c>
      <c r="N819" s="305">
        <v>0</v>
      </c>
      <c r="O819" s="303">
        <v>0</v>
      </c>
      <c r="P819" s="305">
        <v>0</v>
      </c>
      <c r="Q819" s="303">
        <v>0</v>
      </c>
      <c r="R819" s="16">
        <f>SUMIFS('Member Months'!$L:$L,'Member Months'!$A:$A,$A819,'Member Months'!$C:$C,$C819, 'Member Months'!$D:$D,$D819)</f>
        <v>0</v>
      </c>
      <c r="S819" s="237"/>
      <c r="U819" s="237"/>
      <c r="V819" s="237"/>
    </row>
    <row r="820" spans="1:22" s="302" customFormat="1">
      <c r="A820" s="38" t="s">
        <v>151</v>
      </c>
      <c r="B820" s="39">
        <f t="shared" si="34"/>
        <v>0</v>
      </c>
      <c r="C820" s="39" t="s">
        <v>912</v>
      </c>
      <c r="D820" s="40">
        <v>3</v>
      </c>
      <c r="E820" s="662" t="s">
        <v>151</v>
      </c>
      <c r="F820" s="40" t="s">
        <v>739</v>
      </c>
      <c r="G820" s="698" t="s">
        <v>225</v>
      </c>
      <c r="H820" s="40" t="s">
        <v>213</v>
      </c>
      <c r="I820" s="629" t="s">
        <v>218</v>
      </c>
      <c r="J820" s="698" t="s">
        <v>677</v>
      </c>
      <c r="K820" s="303">
        <v>0</v>
      </c>
      <c r="L820" s="304">
        <v>0</v>
      </c>
      <c r="M820" s="305">
        <v>0</v>
      </c>
      <c r="N820" s="305">
        <v>0</v>
      </c>
      <c r="O820" s="303">
        <v>0</v>
      </c>
      <c r="P820" s="305">
        <v>0</v>
      </c>
      <c r="Q820" s="303">
        <v>0</v>
      </c>
      <c r="R820" s="16">
        <f>SUMIFS('Member Months'!$L:$L,'Member Months'!$A:$A,$A820,'Member Months'!$C:$C,$C820, 'Member Months'!$D:$D,$D820)</f>
        <v>0</v>
      </c>
      <c r="S820" s="237"/>
      <c r="U820" s="237"/>
      <c r="V820" s="237"/>
    </row>
    <row r="821" spans="1:22" s="302" customFormat="1">
      <c r="A821" s="38" t="s">
        <v>151</v>
      </c>
      <c r="B821" s="39">
        <f t="shared" si="34"/>
        <v>0</v>
      </c>
      <c r="C821" s="39" t="s">
        <v>912</v>
      </c>
      <c r="D821" s="40">
        <v>3</v>
      </c>
      <c r="E821" s="662" t="s">
        <v>151</v>
      </c>
      <c r="F821" s="40" t="s">
        <v>739</v>
      </c>
      <c r="G821" s="698" t="s">
        <v>225</v>
      </c>
      <c r="H821" s="40" t="s">
        <v>213</v>
      </c>
      <c r="I821" s="629" t="s">
        <v>219</v>
      </c>
      <c r="J821" s="698" t="s">
        <v>263</v>
      </c>
      <c r="K821" s="303">
        <v>0</v>
      </c>
      <c r="L821" s="304">
        <v>0</v>
      </c>
      <c r="M821" s="305">
        <v>0</v>
      </c>
      <c r="N821" s="305">
        <v>0</v>
      </c>
      <c r="O821" s="303">
        <v>0</v>
      </c>
      <c r="P821" s="305">
        <v>0</v>
      </c>
      <c r="Q821" s="303">
        <v>0</v>
      </c>
      <c r="R821" s="16">
        <f>SUMIFS('Member Months'!$L:$L,'Member Months'!$A:$A,$A821,'Member Months'!$C:$C,$C821, 'Member Months'!$D:$D,$D821)</f>
        <v>0</v>
      </c>
      <c r="S821" s="237"/>
      <c r="U821" s="237"/>
      <c r="V821" s="237"/>
    </row>
    <row r="822" spans="1:22" s="302" customFormat="1">
      <c r="A822" s="38" t="s">
        <v>151</v>
      </c>
      <c r="B822" s="39">
        <f t="shared" ref="B822:B977" si="35">$B$6</f>
        <v>0</v>
      </c>
      <c r="C822" s="39" t="s">
        <v>912</v>
      </c>
      <c r="D822" s="40">
        <v>3</v>
      </c>
      <c r="E822" s="662" t="s">
        <v>151</v>
      </c>
      <c r="F822" s="40" t="s">
        <v>739</v>
      </c>
      <c r="G822" s="698" t="s">
        <v>225</v>
      </c>
      <c r="H822" s="40" t="s">
        <v>213</v>
      </c>
      <c r="I822" s="629" t="s">
        <v>220</v>
      </c>
      <c r="J822" s="698" t="s">
        <v>675</v>
      </c>
      <c r="K822" s="303">
        <v>0</v>
      </c>
      <c r="L822" s="304">
        <v>0</v>
      </c>
      <c r="M822" s="305">
        <v>0</v>
      </c>
      <c r="N822" s="305">
        <v>0</v>
      </c>
      <c r="O822" s="303">
        <v>0</v>
      </c>
      <c r="P822" s="305">
        <v>0</v>
      </c>
      <c r="Q822" s="303">
        <v>0</v>
      </c>
      <c r="R822" s="16">
        <f>SUMIFS('Member Months'!$L:$L,'Member Months'!$A:$A,$A822,'Member Months'!$C:$C,$C822, 'Member Months'!$D:$D,$D822)</f>
        <v>0</v>
      </c>
      <c r="S822" s="237"/>
      <c r="U822" s="237"/>
      <c r="V822" s="237"/>
    </row>
    <row r="823" spans="1:22" s="302" customFormat="1">
      <c r="A823" s="38" t="s">
        <v>151</v>
      </c>
      <c r="B823" s="39">
        <f t="shared" si="35"/>
        <v>0</v>
      </c>
      <c r="C823" s="39" t="s">
        <v>912</v>
      </c>
      <c r="D823" s="40">
        <v>3</v>
      </c>
      <c r="E823" s="662" t="s">
        <v>151</v>
      </c>
      <c r="F823" s="40" t="s">
        <v>739</v>
      </c>
      <c r="G823" s="698" t="s">
        <v>225</v>
      </c>
      <c r="H823" s="40" t="s">
        <v>213</v>
      </c>
      <c r="I823" s="629" t="s">
        <v>221</v>
      </c>
      <c r="J823" s="698" t="s">
        <v>264</v>
      </c>
      <c r="K823" s="303">
        <v>0</v>
      </c>
      <c r="L823" s="304">
        <v>0</v>
      </c>
      <c r="M823" s="305">
        <v>0</v>
      </c>
      <c r="N823" s="305">
        <v>0</v>
      </c>
      <c r="O823" s="303">
        <v>0</v>
      </c>
      <c r="P823" s="305">
        <v>0</v>
      </c>
      <c r="Q823" s="303">
        <v>0</v>
      </c>
      <c r="R823" s="16">
        <f>SUMIFS('Member Months'!$L:$L,'Member Months'!$A:$A,$A823,'Member Months'!$C:$C,$C823, 'Member Months'!$D:$D,$D823)</f>
        <v>0</v>
      </c>
      <c r="S823" s="237"/>
      <c r="U823" s="237"/>
      <c r="V823" s="237"/>
    </row>
    <row r="824" spans="1:22" s="302" customFormat="1">
      <c r="A824" s="38" t="s">
        <v>151</v>
      </c>
      <c r="B824" s="39">
        <f t="shared" si="35"/>
        <v>0</v>
      </c>
      <c r="C824" s="39" t="s">
        <v>912</v>
      </c>
      <c r="D824" s="40">
        <v>3</v>
      </c>
      <c r="E824" s="662" t="s">
        <v>151</v>
      </c>
      <c r="F824" s="40" t="s">
        <v>739</v>
      </c>
      <c r="G824" s="698" t="s">
        <v>225</v>
      </c>
      <c r="H824" s="40" t="s">
        <v>213</v>
      </c>
      <c r="I824" s="630" t="s">
        <v>222</v>
      </c>
      <c r="J824" s="698" t="s">
        <v>206</v>
      </c>
      <c r="K824" s="303">
        <v>0</v>
      </c>
      <c r="L824" s="304">
        <v>0</v>
      </c>
      <c r="M824" s="305">
        <v>0</v>
      </c>
      <c r="N824" s="305">
        <v>0</v>
      </c>
      <c r="O824" s="303">
        <v>0</v>
      </c>
      <c r="P824" s="305">
        <v>0</v>
      </c>
      <c r="Q824" s="303">
        <v>0</v>
      </c>
      <c r="R824" s="16">
        <f>SUMIFS('Member Months'!$L:$L,'Member Months'!$A:$A,$A824,'Member Months'!$C:$C,$C824, 'Member Months'!$D:$D,$D824)</f>
        <v>0</v>
      </c>
      <c r="S824" s="237"/>
      <c r="U824" s="237"/>
      <c r="V824" s="237"/>
    </row>
    <row r="825" spans="1:22" s="302" customFormat="1">
      <c r="A825" s="38" t="s">
        <v>151</v>
      </c>
      <c r="B825" s="39">
        <f t="shared" si="35"/>
        <v>0</v>
      </c>
      <c r="C825" s="39" t="s">
        <v>912</v>
      </c>
      <c r="D825" s="40">
        <v>3</v>
      </c>
      <c r="E825" s="662" t="s">
        <v>151</v>
      </c>
      <c r="F825" s="40" t="s">
        <v>739</v>
      </c>
      <c r="G825" s="698" t="s">
        <v>225</v>
      </c>
      <c r="H825" s="40" t="s">
        <v>213</v>
      </c>
      <c r="I825" s="630" t="s">
        <v>223</v>
      </c>
      <c r="J825" s="698" t="s">
        <v>181</v>
      </c>
      <c r="K825" s="303">
        <v>0</v>
      </c>
      <c r="L825" s="304">
        <v>0</v>
      </c>
      <c r="M825" s="305">
        <v>0</v>
      </c>
      <c r="N825" s="305">
        <v>0</v>
      </c>
      <c r="O825" s="303">
        <v>0</v>
      </c>
      <c r="P825" s="305">
        <v>0</v>
      </c>
      <c r="Q825" s="303">
        <v>0</v>
      </c>
      <c r="R825" s="16">
        <f>SUMIFS('Member Months'!$L:$L,'Member Months'!$A:$A,$A825,'Member Months'!$C:$C,$C825, 'Member Months'!$D:$D,$D825)</f>
        <v>0</v>
      </c>
      <c r="S825" s="237"/>
      <c r="U825" s="237"/>
      <c r="V825" s="237"/>
    </row>
    <row r="826" spans="1:22" s="302" customFormat="1">
      <c r="A826" s="38" t="s">
        <v>151</v>
      </c>
      <c r="B826" s="39">
        <f t="shared" si="35"/>
        <v>0</v>
      </c>
      <c r="C826" s="39" t="s">
        <v>912</v>
      </c>
      <c r="D826" s="40">
        <v>3</v>
      </c>
      <c r="E826" s="662" t="s">
        <v>151</v>
      </c>
      <c r="F826" s="40" t="s">
        <v>739</v>
      </c>
      <c r="G826" s="698" t="s">
        <v>225</v>
      </c>
      <c r="H826" s="40" t="s">
        <v>213</v>
      </c>
      <c r="I826" s="630" t="s">
        <v>150</v>
      </c>
      <c r="J826" s="698" t="s">
        <v>204</v>
      </c>
      <c r="K826" s="303">
        <v>0</v>
      </c>
      <c r="L826" s="304">
        <v>0</v>
      </c>
      <c r="M826" s="305">
        <v>0</v>
      </c>
      <c r="N826" s="305">
        <v>0</v>
      </c>
      <c r="O826" s="303">
        <v>0</v>
      </c>
      <c r="P826" s="305">
        <v>0</v>
      </c>
      <c r="Q826" s="303">
        <v>0</v>
      </c>
      <c r="R826" s="16">
        <f>SUMIFS('Member Months'!$L:$L,'Member Months'!$A:$A,$A826,'Member Months'!$C:$C,$C826, 'Member Months'!$D:$D,$D826)</f>
        <v>0</v>
      </c>
      <c r="S826" s="237"/>
      <c r="U826" s="237"/>
      <c r="V826" s="237"/>
    </row>
    <row r="827" spans="1:22" s="302" customFormat="1">
      <c r="A827" s="38" t="s">
        <v>151</v>
      </c>
      <c r="B827" s="39">
        <f t="shared" si="35"/>
        <v>0</v>
      </c>
      <c r="C827" s="39" t="s">
        <v>912</v>
      </c>
      <c r="D827" s="40">
        <v>3</v>
      </c>
      <c r="E827" s="662" t="s">
        <v>151</v>
      </c>
      <c r="F827" s="40" t="s">
        <v>739</v>
      </c>
      <c r="G827" s="698" t="s">
        <v>225</v>
      </c>
      <c r="H827" s="40" t="s">
        <v>213</v>
      </c>
      <c r="I827" s="630" t="s">
        <v>151</v>
      </c>
      <c r="J827" s="698" t="s">
        <v>205</v>
      </c>
      <c r="K827" s="303">
        <v>0</v>
      </c>
      <c r="L827" s="304">
        <v>0</v>
      </c>
      <c r="M827" s="305">
        <v>0</v>
      </c>
      <c r="N827" s="305">
        <v>0</v>
      </c>
      <c r="O827" s="303">
        <v>0</v>
      </c>
      <c r="P827" s="305">
        <v>0</v>
      </c>
      <c r="Q827" s="303">
        <v>0</v>
      </c>
      <c r="R827" s="16">
        <f>SUMIFS('Member Months'!$L:$L,'Member Months'!$A:$A,$A827,'Member Months'!$C:$C,$C827, 'Member Months'!$D:$D,$D827)</f>
        <v>0</v>
      </c>
      <c r="S827" s="237"/>
      <c r="U827" s="237"/>
      <c r="V827" s="237"/>
    </row>
    <row r="828" spans="1:22" s="302" customFormat="1">
      <c r="A828" s="38" t="s">
        <v>151</v>
      </c>
      <c r="B828" s="39">
        <f t="shared" si="35"/>
        <v>0</v>
      </c>
      <c r="C828" s="39" t="s">
        <v>912</v>
      </c>
      <c r="D828" s="40">
        <v>3</v>
      </c>
      <c r="E828" s="662" t="s">
        <v>151</v>
      </c>
      <c r="F828" s="40" t="s">
        <v>739</v>
      </c>
      <c r="G828" s="698" t="s">
        <v>225</v>
      </c>
      <c r="H828" s="40" t="s">
        <v>213</v>
      </c>
      <c r="I828" s="630" t="s">
        <v>152</v>
      </c>
      <c r="J828" s="698" t="s">
        <v>182</v>
      </c>
      <c r="K828" s="303">
        <v>0</v>
      </c>
      <c r="L828" s="304">
        <v>0</v>
      </c>
      <c r="M828" s="305">
        <v>0</v>
      </c>
      <c r="N828" s="305">
        <v>0</v>
      </c>
      <c r="O828" s="303">
        <v>0</v>
      </c>
      <c r="P828" s="305">
        <v>0</v>
      </c>
      <c r="Q828" s="303">
        <v>0</v>
      </c>
      <c r="R828" s="16">
        <f>SUMIFS('Member Months'!$L:$L,'Member Months'!$A:$A,$A828,'Member Months'!$C:$C,$C828, 'Member Months'!$D:$D,$D828)</f>
        <v>0</v>
      </c>
      <c r="S828" s="237"/>
      <c r="U828" s="237"/>
      <c r="V828" s="237"/>
    </row>
    <row r="829" spans="1:22" s="302" customFormat="1">
      <c r="A829" s="38" t="s">
        <v>151</v>
      </c>
      <c r="B829" s="39">
        <f t="shared" si="35"/>
        <v>0</v>
      </c>
      <c r="C829" s="39" t="s">
        <v>912</v>
      </c>
      <c r="D829" s="40">
        <v>3</v>
      </c>
      <c r="E829" s="662" t="s">
        <v>151</v>
      </c>
      <c r="F829" s="40" t="s">
        <v>739</v>
      </c>
      <c r="G829" s="698" t="s">
        <v>225</v>
      </c>
      <c r="H829" s="40" t="s">
        <v>213</v>
      </c>
      <c r="I829" s="630" t="s">
        <v>70</v>
      </c>
      <c r="J829" s="698" t="s">
        <v>265</v>
      </c>
      <c r="K829" s="303">
        <v>0</v>
      </c>
      <c r="L829" s="304">
        <v>0</v>
      </c>
      <c r="M829" s="305">
        <v>0</v>
      </c>
      <c r="N829" s="305">
        <v>0</v>
      </c>
      <c r="O829" s="303">
        <v>0</v>
      </c>
      <c r="P829" s="305">
        <v>0</v>
      </c>
      <c r="Q829" s="303">
        <v>0</v>
      </c>
      <c r="R829" s="16">
        <f>SUMIFS('Member Months'!$L:$L,'Member Months'!$A:$A,$A829,'Member Months'!$C:$C,$C829, 'Member Months'!$D:$D,$D829)</f>
        <v>0</v>
      </c>
      <c r="S829" s="237"/>
      <c r="U829" s="237"/>
      <c r="V829" s="237"/>
    </row>
    <row r="830" spans="1:22" s="302" customFormat="1">
      <c r="A830" s="38" t="s">
        <v>151</v>
      </c>
      <c r="B830" s="39">
        <f t="shared" si="35"/>
        <v>0</v>
      </c>
      <c r="C830" s="39" t="s">
        <v>912</v>
      </c>
      <c r="D830" s="40">
        <v>3</v>
      </c>
      <c r="E830" s="662" t="s">
        <v>151</v>
      </c>
      <c r="F830" s="40" t="s">
        <v>739</v>
      </c>
      <c r="G830" s="698" t="s">
        <v>225</v>
      </c>
      <c r="H830" s="40" t="s">
        <v>213</v>
      </c>
      <c r="I830" s="630" t="s">
        <v>71</v>
      </c>
      <c r="J830" s="698" t="s">
        <v>266</v>
      </c>
      <c r="K830" s="303">
        <v>0</v>
      </c>
      <c r="L830" s="304">
        <v>0</v>
      </c>
      <c r="M830" s="305">
        <v>0</v>
      </c>
      <c r="N830" s="305">
        <v>0</v>
      </c>
      <c r="O830" s="303">
        <v>0</v>
      </c>
      <c r="P830" s="305">
        <v>0</v>
      </c>
      <c r="Q830" s="303">
        <v>0</v>
      </c>
      <c r="R830" s="16">
        <f>SUMIFS('Member Months'!$L:$L,'Member Months'!$A:$A,$A830,'Member Months'!$C:$C,$C830, 'Member Months'!$D:$D,$D830)</f>
        <v>0</v>
      </c>
      <c r="S830" s="237"/>
      <c r="U830" s="237"/>
      <c r="V830" s="237"/>
    </row>
    <row r="831" spans="1:22" s="302" customFormat="1">
      <c r="A831" s="38" t="s">
        <v>151</v>
      </c>
      <c r="B831" s="39">
        <f t="shared" si="35"/>
        <v>0</v>
      </c>
      <c r="C831" s="39" t="s">
        <v>912</v>
      </c>
      <c r="D831" s="40">
        <v>3</v>
      </c>
      <c r="E831" s="662" t="s">
        <v>151</v>
      </c>
      <c r="F831" s="40" t="s">
        <v>739</v>
      </c>
      <c r="G831" s="698" t="s">
        <v>225</v>
      </c>
      <c r="H831" s="40" t="s">
        <v>213</v>
      </c>
      <c r="I831" s="630" t="s">
        <v>72</v>
      </c>
      <c r="J831" s="698" t="s">
        <v>527</v>
      </c>
      <c r="K831" s="303">
        <v>0</v>
      </c>
      <c r="L831" s="304">
        <v>0</v>
      </c>
      <c r="M831" s="305">
        <v>0</v>
      </c>
      <c r="N831" s="305">
        <v>0</v>
      </c>
      <c r="O831" s="303">
        <v>0</v>
      </c>
      <c r="P831" s="305">
        <v>0</v>
      </c>
      <c r="Q831" s="303">
        <v>0</v>
      </c>
      <c r="R831" s="16">
        <f>SUMIFS('Member Months'!$L:$L,'Member Months'!$A:$A,$A831,'Member Months'!$C:$C,$C831, 'Member Months'!$D:$D,$D831)</f>
        <v>0</v>
      </c>
      <c r="S831" s="237"/>
      <c r="U831" s="237"/>
      <c r="V831" s="237"/>
    </row>
    <row r="832" spans="1:22" s="302" customFormat="1">
      <c r="A832" s="38" t="s">
        <v>151</v>
      </c>
      <c r="B832" s="39">
        <f t="shared" si="35"/>
        <v>0</v>
      </c>
      <c r="C832" s="39" t="s">
        <v>912</v>
      </c>
      <c r="D832" s="40">
        <v>3</v>
      </c>
      <c r="E832" s="662" t="s">
        <v>151</v>
      </c>
      <c r="F832" s="40" t="s">
        <v>739</v>
      </c>
      <c r="G832" s="698" t="s">
        <v>225</v>
      </c>
      <c r="H832" s="40" t="s">
        <v>213</v>
      </c>
      <c r="I832" s="630" t="s">
        <v>73</v>
      </c>
      <c r="J832" s="698" t="s">
        <v>528</v>
      </c>
      <c r="K832" s="303">
        <v>0</v>
      </c>
      <c r="L832" s="304">
        <v>0</v>
      </c>
      <c r="M832" s="305">
        <v>0</v>
      </c>
      <c r="N832" s="305">
        <v>0</v>
      </c>
      <c r="O832" s="303">
        <v>0</v>
      </c>
      <c r="P832" s="305">
        <v>0</v>
      </c>
      <c r="Q832" s="303">
        <v>0</v>
      </c>
      <c r="R832" s="16">
        <f>SUMIFS('Member Months'!$L:$L,'Member Months'!$A:$A,$A832,'Member Months'!$C:$C,$C832, 'Member Months'!$D:$D,$D832)</f>
        <v>0</v>
      </c>
      <c r="S832" s="237"/>
      <c r="U832" s="237"/>
      <c r="V832" s="237"/>
    </row>
    <row r="833" spans="1:22" s="302" customFormat="1">
      <c r="A833" s="38" t="s">
        <v>151</v>
      </c>
      <c r="B833" s="39">
        <f t="shared" si="35"/>
        <v>0</v>
      </c>
      <c r="C833" s="39" t="s">
        <v>912</v>
      </c>
      <c r="D833" s="40">
        <v>3</v>
      </c>
      <c r="E833" s="662" t="s">
        <v>151</v>
      </c>
      <c r="F833" s="40" t="s">
        <v>739</v>
      </c>
      <c r="G833" s="698" t="s">
        <v>225</v>
      </c>
      <c r="H833" s="40" t="s">
        <v>213</v>
      </c>
      <c r="I833" s="630" t="s">
        <v>409</v>
      </c>
      <c r="J833" s="698" t="s">
        <v>803</v>
      </c>
      <c r="K833" s="303">
        <v>0</v>
      </c>
      <c r="L833" s="304">
        <v>0</v>
      </c>
      <c r="M833" s="305">
        <v>0</v>
      </c>
      <c r="N833" s="305">
        <v>0</v>
      </c>
      <c r="O833" s="303">
        <v>0</v>
      </c>
      <c r="P833" s="305">
        <v>0</v>
      </c>
      <c r="Q833" s="303">
        <v>0</v>
      </c>
      <c r="R833" s="16">
        <f>SUMIFS('Member Months'!$L:$L,'Member Months'!$A:$A,$A833,'Member Months'!$C:$C,$C833, 'Member Months'!$D:$D,$D833)</f>
        <v>0</v>
      </c>
      <c r="S833" s="237"/>
      <c r="U833" s="237"/>
      <c r="V833" s="237"/>
    </row>
    <row r="834" spans="1:22" s="302" customFormat="1">
      <c r="A834" s="38" t="s">
        <v>152</v>
      </c>
      <c r="B834" s="39">
        <f t="shared" si="35"/>
        <v>0</v>
      </c>
      <c r="C834" s="39" t="s">
        <v>912</v>
      </c>
      <c r="D834" s="40">
        <v>3</v>
      </c>
      <c r="E834" s="662" t="s">
        <v>152</v>
      </c>
      <c r="F834" s="40" t="s">
        <v>739</v>
      </c>
      <c r="G834" s="698" t="s">
        <v>231</v>
      </c>
      <c r="H834" s="40" t="s">
        <v>213</v>
      </c>
      <c r="I834" s="629" t="s">
        <v>211</v>
      </c>
      <c r="J834" s="698" t="s">
        <v>261</v>
      </c>
      <c r="K834" s="303">
        <v>0</v>
      </c>
      <c r="L834" s="304">
        <v>0</v>
      </c>
      <c r="M834" s="305">
        <v>0</v>
      </c>
      <c r="N834" s="305">
        <v>0</v>
      </c>
      <c r="O834" s="303">
        <v>0</v>
      </c>
      <c r="P834" s="305">
        <v>0</v>
      </c>
      <c r="Q834" s="303">
        <v>0</v>
      </c>
      <c r="R834" s="16">
        <f>SUMIFS('Member Months'!$L:$L,'Member Months'!$A:$A,$A834,'Member Months'!$C:$C,$C834, 'Member Months'!$D:$D,$D834)</f>
        <v>0</v>
      </c>
      <c r="S834" s="237"/>
      <c r="U834" s="237"/>
      <c r="V834" s="237"/>
    </row>
    <row r="835" spans="1:22" s="302" customFormat="1">
      <c r="A835" s="38" t="s">
        <v>152</v>
      </c>
      <c r="B835" s="39">
        <f t="shared" si="35"/>
        <v>0</v>
      </c>
      <c r="C835" s="39" t="s">
        <v>912</v>
      </c>
      <c r="D835" s="40">
        <v>3</v>
      </c>
      <c r="E835" s="662" t="s">
        <v>152</v>
      </c>
      <c r="F835" s="40" t="s">
        <v>739</v>
      </c>
      <c r="G835" s="698" t="s">
        <v>231</v>
      </c>
      <c r="H835" s="40" t="s">
        <v>213</v>
      </c>
      <c r="I835" s="629" t="s">
        <v>214</v>
      </c>
      <c r="J835" s="698" t="s">
        <v>676</v>
      </c>
      <c r="K835" s="303">
        <v>0</v>
      </c>
      <c r="L835" s="304">
        <v>0</v>
      </c>
      <c r="M835" s="305">
        <v>0</v>
      </c>
      <c r="N835" s="305">
        <v>0</v>
      </c>
      <c r="O835" s="303">
        <v>0</v>
      </c>
      <c r="P835" s="305">
        <v>0</v>
      </c>
      <c r="Q835" s="303">
        <v>0</v>
      </c>
      <c r="R835" s="16">
        <f>SUMIFS('Member Months'!$L:$L,'Member Months'!$A:$A,$A835,'Member Months'!$C:$C,$C835, 'Member Months'!$D:$D,$D835)</f>
        <v>0</v>
      </c>
      <c r="S835" s="237"/>
      <c r="U835" s="237"/>
      <c r="V835" s="237"/>
    </row>
    <row r="836" spans="1:22" s="302" customFormat="1">
      <c r="A836" s="38" t="s">
        <v>152</v>
      </c>
      <c r="B836" s="39">
        <f t="shared" si="35"/>
        <v>0</v>
      </c>
      <c r="C836" s="39" t="s">
        <v>912</v>
      </c>
      <c r="D836" s="40">
        <v>3</v>
      </c>
      <c r="E836" s="662" t="s">
        <v>152</v>
      </c>
      <c r="F836" s="40" t="s">
        <v>739</v>
      </c>
      <c r="G836" s="698" t="s">
        <v>231</v>
      </c>
      <c r="H836" s="40" t="s">
        <v>213</v>
      </c>
      <c r="I836" s="629" t="s">
        <v>215</v>
      </c>
      <c r="J836" s="698" t="s">
        <v>216</v>
      </c>
      <c r="K836" s="303">
        <v>0</v>
      </c>
      <c r="L836" s="304">
        <v>0</v>
      </c>
      <c r="M836" s="305">
        <v>0</v>
      </c>
      <c r="N836" s="305">
        <v>0</v>
      </c>
      <c r="O836" s="303">
        <v>0</v>
      </c>
      <c r="P836" s="305">
        <v>0</v>
      </c>
      <c r="Q836" s="303">
        <v>0</v>
      </c>
      <c r="R836" s="16">
        <f>SUMIFS('Member Months'!$L:$L,'Member Months'!$A:$A,$A836,'Member Months'!$C:$C,$C836, 'Member Months'!$D:$D,$D836)</f>
        <v>0</v>
      </c>
      <c r="S836" s="237"/>
      <c r="U836" s="237"/>
      <c r="V836" s="237"/>
    </row>
    <row r="837" spans="1:22" s="302" customFormat="1">
      <c r="A837" s="38" t="s">
        <v>152</v>
      </c>
      <c r="B837" s="39">
        <f t="shared" si="35"/>
        <v>0</v>
      </c>
      <c r="C837" s="39" t="s">
        <v>912</v>
      </c>
      <c r="D837" s="40">
        <v>3</v>
      </c>
      <c r="E837" s="662" t="s">
        <v>152</v>
      </c>
      <c r="F837" s="40" t="s">
        <v>739</v>
      </c>
      <c r="G837" s="698" t="s">
        <v>231</v>
      </c>
      <c r="H837" s="40" t="s">
        <v>213</v>
      </c>
      <c r="I837" s="629" t="s">
        <v>217</v>
      </c>
      <c r="J837" s="698" t="s">
        <v>262</v>
      </c>
      <c r="K837" s="303">
        <v>0</v>
      </c>
      <c r="L837" s="304">
        <v>0</v>
      </c>
      <c r="M837" s="305">
        <v>0</v>
      </c>
      <c r="N837" s="305">
        <v>0</v>
      </c>
      <c r="O837" s="303">
        <v>0</v>
      </c>
      <c r="P837" s="305">
        <v>0</v>
      </c>
      <c r="Q837" s="303">
        <v>0</v>
      </c>
      <c r="R837" s="16">
        <f>SUMIFS('Member Months'!$L:$L,'Member Months'!$A:$A,$A837,'Member Months'!$C:$C,$C837, 'Member Months'!$D:$D,$D837)</f>
        <v>0</v>
      </c>
      <c r="S837" s="237"/>
      <c r="U837" s="237"/>
      <c r="V837" s="237"/>
    </row>
    <row r="838" spans="1:22" s="302" customFormat="1">
      <c r="A838" s="38" t="s">
        <v>152</v>
      </c>
      <c r="B838" s="39">
        <f t="shared" si="35"/>
        <v>0</v>
      </c>
      <c r="C838" s="39" t="s">
        <v>912</v>
      </c>
      <c r="D838" s="40">
        <v>3</v>
      </c>
      <c r="E838" s="662" t="s">
        <v>152</v>
      </c>
      <c r="F838" s="40" t="s">
        <v>739</v>
      </c>
      <c r="G838" s="698" t="s">
        <v>231</v>
      </c>
      <c r="H838" s="40" t="s">
        <v>213</v>
      </c>
      <c r="I838" s="629" t="s">
        <v>218</v>
      </c>
      <c r="J838" s="698" t="s">
        <v>677</v>
      </c>
      <c r="K838" s="303">
        <v>0</v>
      </c>
      <c r="L838" s="304">
        <v>0</v>
      </c>
      <c r="M838" s="305">
        <v>0</v>
      </c>
      <c r="N838" s="305">
        <v>0</v>
      </c>
      <c r="O838" s="303">
        <v>0</v>
      </c>
      <c r="P838" s="305">
        <v>0</v>
      </c>
      <c r="Q838" s="303">
        <v>0</v>
      </c>
      <c r="R838" s="16">
        <f>SUMIFS('Member Months'!$L:$L,'Member Months'!$A:$A,$A838,'Member Months'!$C:$C,$C838, 'Member Months'!$D:$D,$D838)</f>
        <v>0</v>
      </c>
      <c r="S838" s="237"/>
      <c r="U838" s="237"/>
      <c r="V838" s="237"/>
    </row>
    <row r="839" spans="1:22" s="302" customFormat="1">
      <c r="A839" s="38" t="s">
        <v>152</v>
      </c>
      <c r="B839" s="39">
        <f t="shared" si="35"/>
        <v>0</v>
      </c>
      <c r="C839" s="39" t="s">
        <v>912</v>
      </c>
      <c r="D839" s="40">
        <v>3</v>
      </c>
      <c r="E839" s="662" t="s">
        <v>152</v>
      </c>
      <c r="F839" s="40" t="s">
        <v>739</v>
      </c>
      <c r="G839" s="698" t="s">
        <v>231</v>
      </c>
      <c r="H839" s="40" t="s">
        <v>213</v>
      </c>
      <c r="I839" s="629" t="s">
        <v>219</v>
      </c>
      <c r="J839" s="698" t="s">
        <v>263</v>
      </c>
      <c r="K839" s="303">
        <v>0</v>
      </c>
      <c r="L839" s="304">
        <v>0</v>
      </c>
      <c r="M839" s="305">
        <v>0</v>
      </c>
      <c r="N839" s="305">
        <v>0</v>
      </c>
      <c r="O839" s="303">
        <v>0</v>
      </c>
      <c r="P839" s="305">
        <v>0</v>
      </c>
      <c r="Q839" s="303">
        <v>0</v>
      </c>
      <c r="R839" s="16">
        <f>SUMIFS('Member Months'!$L:$L,'Member Months'!$A:$A,$A839,'Member Months'!$C:$C,$C839, 'Member Months'!$D:$D,$D839)</f>
        <v>0</v>
      </c>
      <c r="S839" s="237"/>
      <c r="U839" s="237"/>
      <c r="V839" s="237"/>
    </row>
    <row r="840" spans="1:22" s="302" customFormat="1">
      <c r="A840" s="38" t="s">
        <v>152</v>
      </c>
      <c r="B840" s="39">
        <f t="shared" si="35"/>
        <v>0</v>
      </c>
      <c r="C840" s="39" t="s">
        <v>912</v>
      </c>
      <c r="D840" s="40">
        <v>3</v>
      </c>
      <c r="E840" s="662" t="s">
        <v>152</v>
      </c>
      <c r="F840" s="40" t="s">
        <v>739</v>
      </c>
      <c r="G840" s="698" t="s">
        <v>231</v>
      </c>
      <c r="H840" s="40" t="s">
        <v>213</v>
      </c>
      <c r="I840" s="629" t="s">
        <v>220</v>
      </c>
      <c r="J840" s="698" t="s">
        <v>675</v>
      </c>
      <c r="K840" s="303">
        <v>0</v>
      </c>
      <c r="L840" s="304">
        <v>0</v>
      </c>
      <c r="M840" s="305">
        <v>0</v>
      </c>
      <c r="N840" s="305">
        <v>0</v>
      </c>
      <c r="O840" s="303">
        <v>0</v>
      </c>
      <c r="P840" s="305">
        <v>0</v>
      </c>
      <c r="Q840" s="303">
        <v>0</v>
      </c>
      <c r="R840" s="16">
        <f>SUMIFS('Member Months'!$L:$L,'Member Months'!$A:$A,$A840,'Member Months'!$C:$C,$C840, 'Member Months'!$D:$D,$D840)</f>
        <v>0</v>
      </c>
      <c r="S840" s="237"/>
      <c r="U840" s="237"/>
      <c r="V840" s="237"/>
    </row>
    <row r="841" spans="1:22" s="302" customFormat="1">
      <c r="A841" s="38" t="s">
        <v>152</v>
      </c>
      <c r="B841" s="39">
        <f t="shared" si="35"/>
        <v>0</v>
      </c>
      <c r="C841" s="39" t="s">
        <v>912</v>
      </c>
      <c r="D841" s="40">
        <v>3</v>
      </c>
      <c r="E841" s="662" t="s">
        <v>152</v>
      </c>
      <c r="F841" s="40" t="s">
        <v>739</v>
      </c>
      <c r="G841" s="698" t="s">
        <v>231</v>
      </c>
      <c r="H841" s="40" t="s">
        <v>213</v>
      </c>
      <c r="I841" s="629" t="s">
        <v>221</v>
      </c>
      <c r="J841" s="698" t="s">
        <v>264</v>
      </c>
      <c r="K841" s="303">
        <v>0</v>
      </c>
      <c r="L841" s="304">
        <v>0</v>
      </c>
      <c r="M841" s="305">
        <v>0</v>
      </c>
      <c r="N841" s="305">
        <v>0</v>
      </c>
      <c r="O841" s="303">
        <v>0</v>
      </c>
      <c r="P841" s="305">
        <v>0</v>
      </c>
      <c r="Q841" s="303">
        <v>0</v>
      </c>
      <c r="R841" s="16">
        <f>SUMIFS('Member Months'!$L:$L,'Member Months'!$A:$A,$A841,'Member Months'!$C:$C,$C841, 'Member Months'!$D:$D,$D841)</f>
        <v>0</v>
      </c>
      <c r="S841" s="237"/>
      <c r="U841" s="237"/>
      <c r="V841" s="237"/>
    </row>
    <row r="842" spans="1:22" s="302" customFormat="1">
      <c r="A842" s="38" t="s">
        <v>152</v>
      </c>
      <c r="B842" s="39">
        <f t="shared" si="35"/>
        <v>0</v>
      </c>
      <c r="C842" s="39" t="s">
        <v>912</v>
      </c>
      <c r="D842" s="40">
        <v>3</v>
      </c>
      <c r="E842" s="662" t="s">
        <v>152</v>
      </c>
      <c r="F842" s="40" t="s">
        <v>739</v>
      </c>
      <c r="G842" s="698" t="s">
        <v>231</v>
      </c>
      <c r="H842" s="40" t="s">
        <v>213</v>
      </c>
      <c r="I842" s="630" t="s">
        <v>222</v>
      </c>
      <c r="J842" s="698" t="s">
        <v>206</v>
      </c>
      <c r="K842" s="303">
        <v>0</v>
      </c>
      <c r="L842" s="304">
        <v>0</v>
      </c>
      <c r="M842" s="305">
        <v>0</v>
      </c>
      <c r="N842" s="305">
        <v>0</v>
      </c>
      <c r="O842" s="303">
        <v>0</v>
      </c>
      <c r="P842" s="305">
        <v>0</v>
      </c>
      <c r="Q842" s="303">
        <v>0</v>
      </c>
      <c r="R842" s="16">
        <f>SUMIFS('Member Months'!$L:$L,'Member Months'!$A:$A,$A842,'Member Months'!$C:$C,$C842, 'Member Months'!$D:$D,$D842)</f>
        <v>0</v>
      </c>
      <c r="S842" s="237"/>
      <c r="U842" s="237"/>
      <c r="V842" s="237"/>
    </row>
    <row r="843" spans="1:22" s="302" customFormat="1">
      <c r="A843" s="38" t="s">
        <v>152</v>
      </c>
      <c r="B843" s="39">
        <f t="shared" si="35"/>
        <v>0</v>
      </c>
      <c r="C843" s="39" t="s">
        <v>912</v>
      </c>
      <c r="D843" s="40">
        <v>3</v>
      </c>
      <c r="E843" s="662" t="s">
        <v>152</v>
      </c>
      <c r="F843" s="40" t="s">
        <v>739</v>
      </c>
      <c r="G843" s="698" t="s">
        <v>231</v>
      </c>
      <c r="H843" s="40" t="s">
        <v>213</v>
      </c>
      <c r="I843" s="630" t="s">
        <v>223</v>
      </c>
      <c r="J843" s="698" t="s">
        <v>181</v>
      </c>
      <c r="K843" s="303">
        <v>0</v>
      </c>
      <c r="L843" s="304">
        <v>0</v>
      </c>
      <c r="M843" s="305">
        <v>0</v>
      </c>
      <c r="N843" s="305">
        <v>0</v>
      </c>
      <c r="O843" s="303">
        <v>0</v>
      </c>
      <c r="P843" s="305">
        <v>0</v>
      </c>
      <c r="Q843" s="303">
        <v>0</v>
      </c>
      <c r="R843" s="16">
        <f>SUMIFS('Member Months'!$L:$L,'Member Months'!$A:$A,$A843,'Member Months'!$C:$C,$C843, 'Member Months'!$D:$D,$D843)</f>
        <v>0</v>
      </c>
      <c r="S843" s="237"/>
      <c r="U843" s="237"/>
      <c r="V843" s="237"/>
    </row>
    <row r="844" spans="1:22" s="302" customFormat="1">
      <c r="A844" s="38" t="s">
        <v>152</v>
      </c>
      <c r="B844" s="39">
        <f t="shared" si="35"/>
        <v>0</v>
      </c>
      <c r="C844" s="39" t="s">
        <v>912</v>
      </c>
      <c r="D844" s="40">
        <v>3</v>
      </c>
      <c r="E844" s="662" t="s">
        <v>152</v>
      </c>
      <c r="F844" s="40" t="s">
        <v>739</v>
      </c>
      <c r="G844" s="698" t="s">
        <v>231</v>
      </c>
      <c r="H844" s="40" t="s">
        <v>213</v>
      </c>
      <c r="I844" s="630" t="s">
        <v>150</v>
      </c>
      <c r="J844" s="698" t="s">
        <v>204</v>
      </c>
      <c r="K844" s="303">
        <v>0</v>
      </c>
      <c r="L844" s="304">
        <v>0</v>
      </c>
      <c r="M844" s="305">
        <v>0</v>
      </c>
      <c r="N844" s="305">
        <v>0</v>
      </c>
      <c r="O844" s="303">
        <v>0</v>
      </c>
      <c r="P844" s="305">
        <v>0</v>
      </c>
      <c r="Q844" s="303">
        <v>0</v>
      </c>
      <c r="R844" s="16">
        <f>SUMIFS('Member Months'!$L:$L,'Member Months'!$A:$A,$A844,'Member Months'!$C:$C,$C844, 'Member Months'!$D:$D,$D844)</f>
        <v>0</v>
      </c>
      <c r="S844" s="237"/>
      <c r="U844" s="237"/>
      <c r="V844" s="237"/>
    </row>
    <row r="845" spans="1:22" s="302" customFormat="1">
      <c r="A845" s="38" t="s">
        <v>152</v>
      </c>
      <c r="B845" s="39">
        <f t="shared" si="35"/>
        <v>0</v>
      </c>
      <c r="C845" s="39" t="s">
        <v>912</v>
      </c>
      <c r="D845" s="40">
        <v>3</v>
      </c>
      <c r="E845" s="662" t="s">
        <v>152</v>
      </c>
      <c r="F845" s="40" t="s">
        <v>739</v>
      </c>
      <c r="G845" s="698" t="s">
        <v>231</v>
      </c>
      <c r="H845" s="40" t="s">
        <v>213</v>
      </c>
      <c r="I845" s="630" t="s">
        <v>151</v>
      </c>
      <c r="J845" s="698" t="s">
        <v>205</v>
      </c>
      <c r="K845" s="303">
        <v>0</v>
      </c>
      <c r="L845" s="304">
        <v>0</v>
      </c>
      <c r="M845" s="305">
        <v>0</v>
      </c>
      <c r="N845" s="305">
        <v>0</v>
      </c>
      <c r="O845" s="303">
        <v>0</v>
      </c>
      <c r="P845" s="305">
        <v>0</v>
      </c>
      <c r="Q845" s="303">
        <v>0</v>
      </c>
      <c r="R845" s="16">
        <f>SUMIFS('Member Months'!$L:$L,'Member Months'!$A:$A,$A845,'Member Months'!$C:$C,$C845, 'Member Months'!$D:$D,$D845)</f>
        <v>0</v>
      </c>
      <c r="S845" s="237"/>
      <c r="U845" s="237"/>
      <c r="V845" s="237"/>
    </row>
    <row r="846" spans="1:22" s="302" customFormat="1">
      <c r="A846" s="38" t="s">
        <v>152</v>
      </c>
      <c r="B846" s="39">
        <f t="shared" si="35"/>
        <v>0</v>
      </c>
      <c r="C846" s="39" t="s">
        <v>912</v>
      </c>
      <c r="D846" s="40">
        <v>3</v>
      </c>
      <c r="E846" s="662" t="s">
        <v>152</v>
      </c>
      <c r="F846" s="40" t="s">
        <v>739</v>
      </c>
      <c r="G846" s="698" t="s">
        <v>231</v>
      </c>
      <c r="H846" s="40" t="s">
        <v>213</v>
      </c>
      <c r="I846" s="630" t="s">
        <v>152</v>
      </c>
      <c r="J846" s="698" t="s">
        <v>182</v>
      </c>
      <c r="K846" s="303">
        <v>0</v>
      </c>
      <c r="L846" s="304">
        <v>0</v>
      </c>
      <c r="M846" s="305">
        <v>0</v>
      </c>
      <c r="N846" s="305">
        <v>0</v>
      </c>
      <c r="O846" s="303">
        <v>0</v>
      </c>
      <c r="P846" s="305">
        <v>0</v>
      </c>
      <c r="Q846" s="303">
        <v>0</v>
      </c>
      <c r="R846" s="16">
        <f>SUMIFS('Member Months'!$L:$L,'Member Months'!$A:$A,$A846,'Member Months'!$C:$C,$C846, 'Member Months'!$D:$D,$D846)</f>
        <v>0</v>
      </c>
      <c r="S846" s="237"/>
      <c r="U846" s="237"/>
      <c r="V846" s="237"/>
    </row>
    <row r="847" spans="1:22" s="302" customFormat="1">
      <c r="A847" s="38" t="s">
        <v>152</v>
      </c>
      <c r="B847" s="39">
        <f t="shared" si="35"/>
        <v>0</v>
      </c>
      <c r="C847" s="39" t="s">
        <v>912</v>
      </c>
      <c r="D847" s="40">
        <v>3</v>
      </c>
      <c r="E847" s="662" t="s">
        <v>152</v>
      </c>
      <c r="F847" s="40" t="s">
        <v>739</v>
      </c>
      <c r="G847" s="698" t="s">
        <v>231</v>
      </c>
      <c r="H847" s="40" t="s">
        <v>213</v>
      </c>
      <c r="I847" s="630" t="s">
        <v>70</v>
      </c>
      <c r="J847" s="698" t="s">
        <v>265</v>
      </c>
      <c r="K847" s="303">
        <v>0</v>
      </c>
      <c r="L847" s="304">
        <v>0</v>
      </c>
      <c r="M847" s="305">
        <v>0</v>
      </c>
      <c r="N847" s="305">
        <v>0</v>
      </c>
      <c r="O847" s="303">
        <v>0</v>
      </c>
      <c r="P847" s="305">
        <v>0</v>
      </c>
      <c r="Q847" s="303">
        <v>0</v>
      </c>
      <c r="R847" s="16">
        <f>SUMIFS('Member Months'!$L:$L,'Member Months'!$A:$A,$A847,'Member Months'!$C:$C,$C847, 'Member Months'!$D:$D,$D847)</f>
        <v>0</v>
      </c>
      <c r="S847" s="237"/>
      <c r="U847" s="237"/>
      <c r="V847" s="237"/>
    </row>
    <row r="848" spans="1:22" s="302" customFormat="1">
      <c r="A848" s="38" t="s">
        <v>152</v>
      </c>
      <c r="B848" s="39">
        <f t="shared" si="35"/>
        <v>0</v>
      </c>
      <c r="C848" s="39" t="s">
        <v>912</v>
      </c>
      <c r="D848" s="40">
        <v>3</v>
      </c>
      <c r="E848" s="662" t="s">
        <v>152</v>
      </c>
      <c r="F848" s="40" t="s">
        <v>739</v>
      </c>
      <c r="G848" s="698" t="s">
        <v>231</v>
      </c>
      <c r="H848" s="40" t="s">
        <v>213</v>
      </c>
      <c r="I848" s="630" t="s">
        <v>71</v>
      </c>
      <c r="J848" s="698" t="s">
        <v>266</v>
      </c>
      <c r="K848" s="303">
        <v>0</v>
      </c>
      <c r="L848" s="304">
        <v>0</v>
      </c>
      <c r="M848" s="305">
        <v>0</v>
      </c>
      <c r="N848" s="305">
        <v>0</v>
      </c>
      <c r="O848" s="303">
        <v>0</v>
      </c>
      <c r="P848" s="305">
        <v>0</v>
      </c>
      <c r="Q848" s="303">
        <v>0</v>
      </c>
      <c r="R848" s="16">
        <f>SUMIFS('Member Months'!$L:$L,'Member Months'!$A:$A,$A848,'Member Months'!$C:$C,$C848, 'Member Months'!$D:$D,$D848)</f>
        <v>0</v>
      </c>
      <c r="S848" s="237"/>
      <c r="U848" s="237"/>
      <c r="V848" s="237"/>
    </row>
    <row r="849" spans="1:22" s="302" customFormat="1">
      <c r="A849" s="38" t="s">
        <v>152</v>
      </c>
      <c r="B849" s="39">
        <f t="shared" si="35"/>
        <v>0</v>
      </c>
      <c r="C849" s="39" t="s">
        <v>912</v>
      </c>
      <c r="D849" s="40">
        <v>3</v>
      </c>
      <c r="E849" s="662" t="s">
        <v>152</v>
      </c>
      <c r="F849" s="40" t="s">
        <v>739</v>
      </c>
      <c r="G849" s="698" t="s">
        <v>231</v>
      </c>
      <c r="H849" s="40" t="s">
        <v>213</v>
      </c>
      <c r="I849" s="630" t="s">
        <v>72</v>
      </c>
      <c r="J849" s="698" t="s">
        <v>527</v>
      </c>
      <c r="K849" s="303">
        <v>0</v>
      </c>
      <c r="L849" s="304">
        <v>0</v>
      </c>
      <c r="M849" s="305">
        <v>0</v>
      </c>
      <c r="N849" s="305">
        <v>0</v>
      </c>
      <c r="O849" s="303">
        <v>0</v>
      </c>
      <c r="P849" s="305">
        <v>0</v>
      </c>
      <c r="Q849" s="303">
        <v>0</v>
      </c>
      <c r="R849" s="16">
        <f>SUMIFS('Member Months'!$L:$L,'Member Months'!$A:$A,$A849,'Member Months'!$C:$C,$C849, 'Member Months'!$D:$D,$D849)</f>
        <v>0</v>
      </c>
      <c r="S849" s="237"/>
      <c r="U849" s="237"/>
      <c r="V849" s="237"/>
    </row>
    <row r="850" spans="1:22" s="302" customFormat="1">
      <c r="A850" s="38" t="s">
        <v>152</v>
      </c>
      <c r="B850" s="39">
        <f t="shared" si="35"/>
        <v>0</v>
      </c>
      <c r="C850" s="39" t="s">
        <v>912</v>
      </c>
      <c r="D850" s="40">
        <v>3</v>
      </c>
      <c r="E850" s="662" t="s">
        <v>152</v>
      </c>
      <c r="F850" s="40" t="s">
        <v>739</v>
      </c>
      <c r="G850" s="698" t="s">
        <v>231</v>
      </c>
      <c r="H850" s="40" t="s">
        <v>213</v>
      </c>
      <c r="I850" s="630" t="s">
        <v>73</v>
      </c>
      <c r="J850" s="698" t="s">
        <v>528</v>
      </c>
      <c r="K850" s="303">
        <v>0</v>
      </c>
      <c r="L850" s="304">
        <v>0</v>
      </c>
      <c r="M850" s="305">
        <v>0</v>
      </c>
      <c r="N850" s="305">
        <v>0</v>
      </c>
      <c r="O850" s="303">
        <v>0</v>
      </c>
      <c r="P850" s="305">
        <v>0</v>
      </c>
      <c r="Q850" s="303">
        <v>0</v>
      </c>
      <c r="R850" s="16">
        <f>SUMIFS('Member Months'!$L:$L,'Member Months'!$A:$A,$A850,'Member Months'!$C:$C,$C850, 'Member Months'!$D:$D,$D850)</f>
        <v>0</v>
      </c>
      <c r="S850" s="237"/>
      <c r="U850" s="237"/>
      <c r="V850" s="237"/>
    </row>
    <row r="851" spans="1:22" s="302" customFormat="1">
      <c r="A851" s="38" t="s">
        <v>152</v>
      </c>
      <c r="B851" s="39">
        <f t="shared" si="35"/>
        <v>0</v>
      </c>
      <c r="C851" s="39" t="s">
        <v>912</v>
      </c>
      <c r="D851" s="40">
        <v>3</v>
      </c>
      <c r="E851" s="662" t="s">
        <v>152</v>
      </c>
      <c r="F851" s="40" t="s">
        <v>739</v>
      </c>
      <c r="G851" s="698" t="s">
        <v>231</v>
      </c>
      <c r="H851" s="40" t="s">
        <v>213</v>
      </c>
      <c r="I851" s="630" t="s">
        <v>409</v>
      </c>
      <c r="J851" s="698" t="s">
        <v>803</v>
      </c>
      <c r="K851" s="303">
        <v>0</v>
      </c>
      <c r="L851" s="304">
        <v>0</v>
      </c>
      <c r="M851" s="305">
        <v>0</v>
      </c>
      <c r="N851" s="305">
        <v>0</v>
      </c>
      <c r="O851" s="303">
        <v>0</v>
      </c>
      <c r="P851" s="305">
        <v>0</v>
      </c>
      <c r="Q851" s="303">
        <v>0</v>
      </c>
      <c r="R851" s="16">
        <f>SUMIFS('Member Months'!$L:$L,'Member Months'!$A:$A,$A851,'Member Months'!$C:$C,$C851, 'Member Months'!$D:$D,$D851)</f>
        <v>0</v>
      </c>
      <c r="S851" s="237"/>
      <c r="U851" s="237"/>
      <c r="V851" s="237"/>
    </row>
    <row r="852" spans="1:22" s="302" customFormat="1">
      <c r="A852" s="38">
        <v>14</v>
      </c>
      <c r="B852" s="39">
        <f t="shared" si="35"/>
        <v>0</v>
      </c>
      <c r="C852" s="39" t="s">
        <v>912</v>
      </c>
      <c r="D852" s="40">
        <v>3</v>
      </c>
      <c r="E852" s="662">
        <v>14</v>
      </c>
      <c r="F852" s="40" t="s">
        <v>740</v>
      </c>
      <c r="G852" s="698" t="s">
        <v>425</v>
      </c>
      <c r="H852" s="40" t="s">
        <v>227</v>
      </c>
      <c r="I852" s="629" t="s">
        <v>211</v>
      </c>
      <c r="J852" s="698" t="s">
        <v>261</v>
      </c>
      <c r="K852" s="303">
        <v>0</v>
      </c>
      <c r="L852" s="304">
        <v>0</v>
      </c>
      <c r="M852" s="305">
        <v>0</v>
      </c>
      <c r="N852" s="305">
        <v>0</v>
      </c>
      <c r="O852" s="303">
        <v>0</v>
      </c>
      <c r="P852" s="305">
        <v>0</v>
      </c>
      <c r="Q852" s="303">
        <v>0</v>
      </c>
      <c r="R852" s="16">
        <f>SUMIFS('Member Months'!$L:$L,'Member Months'!$A:$A,$A852,'Member Months'!$C:$C,$C852, 'Member Months'!$D:$D,$D852)</f>
        <v>0</v>
      </c>
      <c r="S852" s="237"/>
      <c r="U852" s="237"/>
      <c r="V852" s="237"/>
    </row>
    <row r="853" spans="1:22" s="302" customFormat="1">
      <c r="A853" s="38">
        <v>14</v>
      </c>
      <c r="B853" s="39">
        <f t="shared" si="35"/>
        <v>0</v>
      </c>
      <c r="C853" s="39" t="s">
        <v>912</v>
      </c>
      <c r="D853" s="40">
        <v>3</v>
      </c>
      <c r="E853" s="662">
        <v>14</v>
      </c>
      <c r="F853" s="40" t="s">
        <v>740</v>
      </c>
      <c r="G853" s="698" t="s">
        <v>425</v>
      </c>
      <c r="H853" s="40" t="s">
        <v>227</v>
      </c>
      <c r="I853" s="629" t="s">
        <v>214</v>
      </c>
      <c r="J853" s="698" t="s">
        <v>676</v>
      </c>
      <c r="K853" s="303">
        <v>0</v>
      </c>
      <c r="L853" s="304">
        <v>0</v>
      </c>
      <c r="M853" s="305">
        <v>0</v>
      </c>
      <c r="N853" s="305">
        <v>0</v>
      </c>
      <c r="O853" s="303">
        <v>0</v>
      </c>
      <c r="P853" s="305">
        <v>0</v>
      </c>
      <c r="Q853" s="303">
        <v>0</v>
      </c>
      <c r="R853" s="16">
        <f>SUMIFS('Member Months'!$L:$L,'Member Months'!$A:$A,$A853,'Member Months'!$C:$C,$C853, 'Member Months'!$D:$D,$D853)</f>
        <v>0</v>
      </c>
      <c r="S853" s="237"/>
      <c r="U853" s="237"/>
      <c r="V853" s="237"/>
    </row>
    <row r="854" spans="1:22" s="302" customFormat="1">
      <c r="A854" s="38">
        <v>14</v>
      </c>
      <c r="B854" s="39">
        <f t="shared" si="35"/>
        <v>0</v>
      </c>
      <c r="C854" s="39" t="s">
        <v>912</v>
      </c>
      <c r="D854" s="40">
        <v>3</v>
      </c>
      <c r="E854" s="662">
        <v>14</v>
      </c>
      <c r="F854" s="40" t="s">
        <v>740</v>
      </c>
      <c r="G854" s="698" t="s">
        <v>425</v>
      </c>
      <c r="H854" s="40" t="s">
        <v>227</v>
      </c>
      <c r="I854" s="629" t="s">
        <v>215</v>
      </c>
      <c r="J854" s="698" t="s">
        <v>216</v>
      </c>
      <c r="K854" s="303">
        <v>0</v>
      </c>
      <c r="L854" s="304">
        <v>0</v>
      </c>
      <c r="M854" s="305">
        <v>0</v>
      </c>
      <c r="N854" s="305">
        <v>0</v>
      </c>
      <c r="O854" s="303">
        <v>0</v>
      </c>
      <c r="P854" s="305">
        <v>0</v>
      </c>
      <c r="Q854" s="303">
        <v>0</v>
      </c>
      <c r="R854" s="16">
        <f>SUMIFS('Member Months'!$L:$L,'Member Months'!$A:$A,$A854,'Member Months'!$C:$C,$C854, 'Member Months'!$D:$D,$D854)</f>
        <v>0</v>
      </c>
      <c r="S854" s="237"/>
      <c r="U854" s="237"/>
      <c r="V854" s="237"/>
    </row>
    <row r="855" spans="1:22" s="302" customFormat="1">
      <c r="A855" s="38">
        <v>14</v>
      </c>
      <c r="B855" s="39">
        <f t="shared" si="35"/>
        <v>0</v>
      </c>
      <c r="C855" s="39" t="s">
        <v>912</v>
      </c>
      <c r="D855" s="40">
        <v>3</v>
      </c>
      <c r="E855" s="662">
        <v>14</v>
      </c>
      <c r="F855" s="40" t="s">
        <v>740</v>
      </c>
      <c r="G855" s="698" t="s">
        <v>425</v>
      </c>
      <c r="H855" s="40" t="s">
        <v>227</v>
      </c>
      <c r="I855" s="629" t="s">
        <v>217</v>
      </c>
      <c r="J855" s="698" t="s">
        <v>262</v>
      </c>
      <c r="K855" s="303">
        <v>0</v>
      </c>
      <c r="L855" s="304">
        <v>0</v>
      </c>
      <c r="M855" s="305">
        <v>0</v>
      </c>
      <c r="N855" s="305">
        <v>0</v>
      </c>
      <c r="O855" s="303">
        <v>0</v>
      </c>
      <c r="P855" s="305">
        <v>0</v>
      </c>
      <c r="Q855" s="303">
        <v>0</v>
      </c>
      <c r="R855" s="16">
        <f>SUMIFS('Member Months'!$L:$L,'Member Months'!$A:$A,$A855,'Member Months'!$C:$C,$C855, 'Member Months'!$D:$D,$D855)</f>
        <v>0</v>
      </c>
      <c r="S855" s="237"/>
      <c r="U855" s="237"/>
      <c r="V855" s="237"/>
    </row>
    <row r="856" spans="1:22" s="302" customFormat="1">
      <c r="A856" s="38">
        <v>14</v>
      </c>
      <c r="B856" s="39">
        <f t="shared" si="35"/>
        <v>0</v>
      </c>
      <c r="C856" s="39" t="s">
        <v>912</v>
      </c>
      <c r="D856" s="40">
        <v>3</v>
      </c>
      <c r="E856" s="662">
        <v>14</v>
      </c>
      <c r="F856" s="40" t="s">
        <v>740</v>
      </c>
      <c r="G856" s="698" t="s">
        <v>425</v>
      </c>
      <c r="H856" s="40" t="s">
        <v>227</v>
      </c>
      <c r="I856" s="629" t="s">
        <v>218</v>
      </c>
      <c r="J856" s="698" t="s">
        <v>677</v>
      </c>
      <c r="K856" s="303">
        <v>0</v>
      </c>
      <c r="L856" s="304">
        <v>0</v>
      </c>
      <c r="M856" s="305">
        <v>0</v>
      </c>
      <c r="N856" s="305">
        <v>0</v>
      </c>
      <c r="O856" s="303">
        <v>0</v>
      </c>
      <c r="P856" s="305">
        <v>0</v>
      </c>
      <c r="Q856" s="303">
        <v>0</v>
      </c>
      <c r="R856" s="16">
        <f>SUMIFS('Member Months'!$L:$L,'Member Months'!$A:$A,$A856,'Member Months'!$C:$C,$C856, 'Member Months'!$D:$D,$D856)</f>
        <v>0</v>
      </c>
      <c r="S856" s="237"/>
      <c r="U856" s="237"/>
      <c r="V856" s="237"/>
    </row>
    <row r="857" spans="1:22" s="302" customFormat="1">
      <c r="A857" s="38">
        <v>14</v>
      </c>
      <c r="B857" s="39">
        <f t="shared" si="35"/>
        <v>0</v>
      </c>
      <c r="C857" s="39" t="s">
        <v>912</v>
      </c>
      <c r="D857" s="40">
        <v>3</v>
      </c>
      <c r="E857" s="662">
        <v>14</v>
      </c>
      <c r="F857" s="40" t="s">
        <v>740</v>
      </c>
      <c r="G857" s="698" t="s">
        <v>425</v>
      </c>
      <c r="H857" s="40" t="s">
        <v>227</v>
      </c>
      <c r="I857" s="629" t="s">
        <v>219</v>
      </c>
      <c r="J857" s="698" t="s">
        <v>263</v>
      </c>
      <c r="K857" s="303">
        <v>0</v>
      </c>
      <c r="L857" s="304">
        <v>0</v>
      </c>
      <c r="M857" s="305">
        <v>0</v>
      </c>
      <c r="N857" s="305">
        <v>0</v>
      </c>
      <c r="O857" s="303">
        <v>0</v>
      </c>
      <c r="P857" s="305">
        <v>0</v>
      </c>
      <c r="Q857" s="303">
        <v>0</v>
      </c>
      <c r="R857" s="16">
        <f>SUMIFS('Member Months'!$L:$L,'Member Months'!$A:$A,$A857,'Member Months'!$C:$C,$C857, 'Member Months'!$D:$D,$D857)</f>
        <v>0</v>
      </c>
      <c r="S857" s="237"/>
      <c r="U857" s="237"/>
      <c r="V857" s="237"/>
    </row>
    <row r="858" spans="1:22" s="302" customFormat="1">
      <c r="A858" s="38">
        <v>14</v>
      </c>
      <c r="B858" s="39">
        <f t="shared" si="35"/>
        <v>0</v>
      </c>
      <c r="C858" s="39" t="s">
        <v>912</v>
      </c>
      <c r="D858" s="40">
        <v>3</v>
      </c>
      <c r="E858" s="662">
        <v>14</v>
      </c>
      <c r="F858" s="40" t="s">
        <v>740</v>
      </c>
      <c r="G858" s="698" t="s">
        <v>425</v>
      </c>
      <c r="H858" s="40" t="s">
        <v>227</v>
      </c>
      <c r="I858" s="629" t="s">
        <v>220</v>
      </c>
      <c r="J858" s="698" t="s">
        <v>675</v>
      </c>
      <c r="K858" s="303">
        <v>0</v>
      </c>
      <c r="L858" s="304">
        <v>0</v>
      </c>
      <c r="M858" s="305">
        <v>0</v>
      </c>
      <c r="N858" s="305">
        <v>0</v>
      </c>
      <c r="O858" s="303">
        <v>0</v>
      </c>
      <c r="P858" s="305">
        <v>0</v>
      </c>
      <c r="Q858" s="303">
        <v>0</v>
      </c>
      <c r="R858" s="16">
        <f>SUMIFS('Member Months'!$L:$L,'Member Months'!$A:$A,$A858,'Member Months'!$C:$C,$C858, 'Member Months'!$D:$D,$D858)</f>
        <v>0</v>
      </c>
      <c r="S858" s="237"/>
      <c r="U858" s="237"/>
      <c r="V858" s="237"/>
    </row>
    <row r="859" spans="1:22" s="302" customFormat="1">
      <c r="A859" s="38">
        <v>14</v>
      </c>
      <c r="B859" s="39">
        <f t="shared" si="35"/>
        <v>0</v>
      </c>
      <c r="C859" s="39" t="s">
        <v>912</v>
      </c>
      <c r="D859" s="40">
        <v>3</v>
      </c>
      <c r="E859" s="662">
        <v>14</v>
      </c>
      <c r="F859" s="40" t="s">
        <v>740</v>
      </c>
      <c r="G859" s="698" t="s">
        <v>425</v>
      </c>
      <c r="H859" s="40" t="s">
        <v>227</v>
      </c>
      <c r="I859" s="629" t="s">
        <v>221</v>
      </c>
      <c r="J859" s="698" t="s">
        <v>264</v>
      </c>
      <c r="K859" s="303">
        <v>0</v>
      </c>
      <c r="L859" s="304">
        <v>0</v>
      </c>
      <c r="M859" s="305">
        <v>0</v>
      </c>
      <c r="N859" s="305">
        <v>0</v>
      </c>
      <c r="O859" s="303">
        <v>0</v>
      </c>
      <c r="P859" s="305">
        <v>0</v>
      </c>
      <c r="Q859" s="303">
        <v>0</v>
      </c>
      <c r="R859" s="16">
        <f>SUMIFS('Member Months'!$L:$L,'Member Months'!$A:$A,$A859,'Member Months'!$C:$C,$C859, 'Member Months'!$D:$D,$D859)</f>
        <v>0</v>
      </c>
      <c r="S859" s="237"/>
      <c r="U859" s="237"/>
      <c r="V859" s="237"/>
    </row>
    <row r="860" spans="1:22" s="302" customFormat="1">
      <c r="A860" s="38">
        <v>14</v>
      </c>
      <c r="B860" s="39">
        <f t="shared" si="35"/>
        <v>0</v>
      </c>
      <c r="C860" s="39" t="s">
        <v>912</v>
      </c>
      <c r="D860" s="40">
        <v>3</v>
      </c>
      <c r="E860" s="662">
        <v>14</v>
      </c>
      <c r="F860" s="40" t="s">
        <v>740</v>
      </c>
      <c r="G860" s="698" t="s">
        <v>425</v>
      </c>
      <c r="H860" s="40" t="s">
        <v>227</v>
      </c>
      <c r="I860" s="630" t="s">
        <v>222</v>
      </c>
      <c r="J860" s="698" t="s">
        <v>206</v>
      </c>
      <c r="K860" s="303">
        <v>0</v>
      </c>
      <c r="L860" s="304">
        <v>0</v>
      </c>
      <c r="M860" s="305">
        <v>0</v>
      </c>
      <c r="N860" s="305">
        <v>0</v>
      </c>
      <c r="O860" s="303">
        <v>0</v>
      </c>
      <c r="P860" s="305">
        <v>0</v>
      </c>
      <c r="Q860" s="303">
        <v>0</v>
      </c>
      <c r="R860" s="16">
        <f>SUMIFS('Member Months'!$L:$L,'Member Months'!$A:$A,$A860,'Member Months'!$C:$C,$C860, 'Member Months'!$D:$D,$D860)</f>
        <v>0</v>
      </c>
      <c r="S860" s="237"/>
      <c r="U860" s="237"/>
      <c r="V860" s="237"/>
    </row>
    <row r="861" spans="1:22" s="302" customFormat="1">
      <c r="A861" s="38">
        <v>14</v>
      </c>
      <c r="B861" s="39">
        <f t="shared" si="35"/>
        <v>0</v>
      </c>
      <c r="C861" s="39" t="s">
        <v>912</v>
      </c>
      <c r="D861" s="40">
        <v>3</v>
      </c>
      <c r="E861" s="662">
        <v>14</v>
      </c>
      <c r="F861" s="40" t="s">
        <v>740</v>
      </c>
      <c r="G861" s="698" t="s">
        <v>425</v>
      </c>
      <c r="H861" s="40" t="s">
        <v>227</v>
      </c>
      <c r="I861" s="630" t="s">
        <v>223</v>
      </c>
      <c r="J861" s="698" t="s">
        <v>181</v>
      </c>
      <c r="K861" s="303">
        <v>0</v>
      </c>
      <c r="L861" s="304">
        <v>0</v>
      </c>
      <c r="M861" s="305">
        <v>0</v>
      </c>
      <c r="N861" s="305">
        <v>0</v>
      </c>
      <c r="O861" s="303">
        <v>0</v>
      </c>
      <c r="P861" s="305">
        <v>0</v>
      </c>
      <c r="Q861" s="303">
        <v>0</v>
      </c>
      <c r="R861" s="16">
        <f>SUMIFS('Member Months'!$L:$L,'Member Months'!$A:$A,$A861,'Member Months'!$C:$C,$C861, 'Member Months'!$D:$D,$D861)</f>
        <v>0</v>
      </c>
      <c r="S861" s="237"/>
      <c r="U861" s="237"/>
      <c r="V861" s="237"/>
    </row>
    <row r="862" spans="1:22" s="302" customFormat="1">
      <c r="A862" s="38">
        <v>14</v>
      </c>
      <c r="B862" s="39">
        <f t="shared" si="35"/>
        <v>0</v>
      </c>
      <c r="C862" s="39" t="s">
        <v>912</v>
      </c>
      <c r="D862" s="40">
        <v>3</v>
      </c>
      <c r="E862" s="662">
        <v>14</v>
      </c>
      <c r="F862" s="40" t="s">
        <v>740</v>
      </c>
      <c r="G862" s="698" t="s">
        <v>425</v>
      </c>
      <c r="H862" s="40" t="s">
        <v>227</v>
      </c>
      <c r="I862" s="630" t="s">
        <v>150</v>
      </c>
      <c r="J862" s="698" t="s">
        <v>204</v>
      </c>
      <c r="K862" s="303">
        <v>0</v>
      </c>
      <c r="L862" s="304">
        <v>0</v>
      </c>
      <c r="M862" s="305">
        <v>0</v>
      </c>
      <c r="N862" s="305">
        <v>0</v>
      </c>
      <c r="O862" s="303">
        <v>0</v>
      </c>
      <c r="P862" s="305">
        <v>0</v>
      </c>
      <c r="Q862" s="303">
        <v>0</v>
      </c>
      <c r="R862" s="16">
        <f>SUMIFS('Member Months'!$L:$L,'Member Months'!$A:$A,$A862,'Member Months'!$C:$C,$C862, 'Member Months'!$D:$D,$D862)</f>
        <v>0</v>
      </c>
      <c r="S862" s="237"/>
      <c r="U862" s="237"/>
      <c r="V862" s="237"/>
    </row>
    <row r="863" spans="1:22" s="302" customFormat="1">
      <c r="A863" s="38">
        <v>14</v>
      </c>
      <c r="B863" s="39">
        <f t="shared" si="35"/>
        <v>0</v>
      </c>
      <c r="C863" s="39" t="s">
        <v>912</v>
      </c>
      <c r="D863" s="40">
        <v>3</v>
      </c>
      <c r="E863" s="662">
        <v>14</v>
      </c>
      <c r="F863" s="40" t="s">
        <v>740</v>
      </c>
      <c r="G863" s="698" t="s">
        <v>425</v>
      </c>
      <c r="H863" s="40" t="s">
        <v>227</v>
      </c>
      <c r="I863" s="630" t="s">
        <v>151</v>
      </c>
      <c r="J863" s="698" t="s">
        <v>205</v>
      </c>
      <c r="K863" s="303">
        <v>0</v>
      </c>
      <c r="L863" s="304">
        <v>0</v>
      </c>
      <c r="M863" s="305">
        <v>0</v>
      </c>
      <c r="N863" s="305">
        <v>0</v>
      </c>
      <c r="O863" s="303">
        <v>0</v>
      </c>
      <c r="P863" s="305">
        <v>0</v>
      </c>
      <c r="Q863" s="303">
        <v>0</v>
      </c>
      <c r="R863" s="16">
        <f>SUMIFS('Member Months'!$L:$L,'Member Months'!$A:$A,$A863,'Member Months'!$C:$C,$C863, 'Member Months'!$D:$D,$D863)</f>
        <v>0</v>
      </c>
      <c r="S863" s="237"/>
      <c r="U863" s="237"/>
      <c r="V863" s="237"/>
    </row>
    <row r="864" spans="1:22" s="302" customFormat="1">
      <c r="A864" s="38">
        <v>14</v>
      </c>
      <c r="B864" s="39">
        <f t="shared" si="35"/>
        <v>0</v>
      </c>
      <c r="C864" s="39" t="s">
        <v>912</v>
      </c>
      <c r="D864" s="40">
        <v>3</v>
      </c>
      <c r="E864" s="662">
        <v>14</v>
      </c>
      <c r="F864" s="40" t="s">
        <v>740</v>
      </c>
      <c r="G864" s="698" t="s">
        <v>425</v>
      </c>
      <c r="H864" s="40" t="s">
        <v>227</v>
      </c>
      <c r="I864" s="630" t="s">
        <v>152</v>
      </c>
      <c r="J864" s="698" t="s">
        <v>182</v>
      </c>
      <c r="K864" s="303">
        <v>0</v>
      </c>
      <c r="L864" s="304">
        <v>0</v>
      </c>
      <c r="M864" s="305">
        <v>0</v>
      </c>
      <c r="N864" s="305">
        <v>0</v>
      </c>
      <c r="O864" s="303">
        <v>0</v>
      </c>
      <c r="P864" s="305">
        <v>0</v>
      </c>
      <c r="Q864" s="303">
        <v>0</v>
      </c>
      <c r="R864" s="16">
        <f>SUMIFS('Member Months'!$L:$L,'Member Months'!$A:$A,$A864,'Member Months'!$C:$C,$C864, 'Member Months'!$D:$D,$D864)</f>
        <v>0</v>
      </c>
      <c r="S864" s="237"/>
      <c r="U864" s="237"/>
      <c r="V864" s="237"/>
    </row>
    <row r="865" spans="1:22" s="302" customFormat="1">
      <c r="A865" s="38">
        <v>14</v>
      </c>
      <c r="B865" s="39">
        <f t="shared" si="35"/>
        <v>0</v>
      </c>
      <c r="C865" s="39" t="s">
        <v>912</v>
      </c>
      <c r="D865" s="40">
        <v>3</v>
      </c>
      <c r="E865" s="662">
        <v>14</v>
      </c>
      <c r="F865" s="40" t="s">
        <v>740</v>
      </c>
      <c r="G865" s="698" t="s">
        <v>425</v>
      </c>
      <c r="H865" s="40" t="s">
        <v>227</v>
      </c>
      <c r="I865" s="630" t="s">
        <v>70</v>
      </c>
      <c r="J865" s="698" t="s">
        <v>265</v>
      </c>
      <c r="K865" s="303">
        <v>0</v>
      </c>
      <c r="L865" s="304">
        <v>0</v>
      </c>
      <c r="M865" s="305">
        <v>0</v>
      </c>
      <c r="N865" s="305">
        <v>0</v>
      </c>
      <c r="O865" s="303">
        <v>0</v>
      </c>
      <c r="P865" s="305">
        <v>0</v>
      </c>
      <c r="Q865" s="303">
        <v>0</v>
      </c>
      <c r="R865" s="16">
        <f>SUMIFS('Member Months'!$L:$L,'Member Months'!$A:$A,$A865,'Member Months'!$C:$C,$C865, 'Member Months'!$D:$D,$D865)</f>
        <v>0</v>
      </c>
      <c r="S865" s="237"/>
      <c r="U865" s="237"/>
      <c r="V865" s="237"/>
    </row>
    <row r="866" spans="1:22" s="302" customFormat="1">
      <c r="A866" s="38">
        <v>14</v>
      </c>
      <c r="B866" s="39">
        <f t="shared" si="35"/>
        <v>0</v>
      </c>
      <c r="C866" s="39" t="s">
        <v>912</v>
      </c>
      <c r="D866" s="40">
        <v>3</v>
      </c>
      <c r="E866" s="662">
        <v>14</v>
      </c>
      <c r="F866" s="40" t="s">
        <v>740</v>
      </c>
      <c r="G866" s="698" t="s">
        <v>425</v>
      </c>
      <c r="H866" s="40" t="s">
        <v>227</v>
      </c>
      <c r="I866" s="630" t="s">
        <v>71</v>
      </c>
      <c r="J866" s="698" t="s">
        <v>266</v>
      </c>
      <c r="K866" s="303">
        <v>0</v>
      </c>
      <c r="L866" s="304">
        <v>0</v>
      </c>
      <c r="M866" s="305">
        <v>0</v>
      </c>
      <c r="N866" s="305">
        <v>0</v>
      </c>
      <c r="O866" s="303">
        <v>0</v>
      </c>
      <c r="P866" s="305">
        <v>0</v>
      </c>
      <c r="Q866" s="303">
        <v>0</v>
      </c>
      <c r="R866" s="16">
        <f>SUMIFS('Member Months'!$L:$L,'Member Months'!$A:$A,$A866,'Member Months'!$C:$C,$C866, 'Member Months'!$D:$D,$D866)</f>
        <v>0</v>
      </c>
      <c r="S866" s="237"/>
      <c r="U866" s="237"/>
      <c r="V866" s="237"/>
    </row>
    <row r="867" spans="1:22" s="302" customFormat="1">
      <c r="A867" s="38">
        <v>14</v>
      </c>
      <c r="B867" s="39">
        <f t="shared" si="35"/>
        <v>0</v>
      </c>
      <c r="C867" s="39" t="s">
        <v>912</v>
      </c>
      <c r="D867" s="40">
        <v>3</v>
      </c>
      <c r="E867" s="662">
        <v>14</v>
      </c>
      <c r="F867" s="40" t="s">
        <v>740</v>
      </c>
      <c r="G867" s="698" t="s">
        <v>425</v>
      </c>
      <c r="H867" s="40" t="s">
        <v>227</v>
      </c>
      <c r="I867" s="630" t="s">
        <v>72</v>
      </c>
      <c r="J867" s="698" t="s">
        <v>527</v>
      </c>
      <c r="K867" s="303">
        <v>0</v>
      </c>
      <c r="L867" s="304">
        <v>0</v>
      </c>
      <c r="M867" s="305">
        <v>0</v>
      </c>
      <c r="N867" s="305">
        <v>0</v>
      </c>
      <c r="O867" s="303">
        <v>0</v>
      </c>
      <c r="P867" s="305">
        <v>0</v>
      </c>
      <c r="Q867" s="303">
        <v>0</v>
      </c>
      <c r="R867" s="16">
        <f>SUMIFS('Member Months'!$L:$L,'Member Months'!$A:$A,$A867,'Member Months'!$C:$C,$C867, 'Member Months'!$D:$D,$D867)</f>
        <v>0</v>
      </c>
      <c r="S867" s="237"/>
      <c r="U867" s="237"/>
      <c r="V867" s="237"/>
    </row>
    <row r="868" spans="1:22" s="302" customFormat="1">
      <c r="A868" s="38">
        <v>14</v>
      </c>
      <c r="B868" s="39">
        <f t="shared" si="35"/>
        <v>0</v>
      </c>
      <c r="C868" s="39" t="s">
        <v>912</v>
      </c>
      <c r="D868" s="40">
        <v>3</v>
      </c>
      <c r="E868" s="662">
        <v>14</v>
      </c>
      <c r="F868" s="40" t="s">
        <v>740</v>
      </c>
      <c r="G868" s="698" t="s">
        <v>425</v>
      </c>
      <c r="H868" s="40" t="s">
        <v>227</v>
      </c>
      <c r="I868" s="630" t="s">
        <v>73</v>
      </c>
      <c r="J868" s="698" t="s">
        <v>528</v>
      </c>
      <c r="K868" s="303">
        <v>0</v>
      </c>
      <c r="L868" s="304">
        <v>0</v>
      </c>
      <c r="M868" s="305">
        <v>0</v>
      </c>
      <c r="N868" s="305">
        <v>0</v>
      </c>
      <c r="O868" s="303">
        <v>0</v>
      </c>
      <c r="P868" s="305">
        <v>0</v>
      </c>
      <c r="Q868" s="303">
        <v>0</v>
      </c>
      <c r="R868" s="16">
        <f>SUMIFS('Member Months'!$L:$L,'Member Months'!$A:$A,$A868,'Member Months'!$C:$C,$C868, 'Member Months'!$D:$D,$D868)</f>
        <v>0</v>
      </c>
      <c r="S868" s="237"/>
      <c r="U868" s="237"/>
      <c r="V868" s="237"/>
    </row>
    <row r="869" spans="1:22" s="302" customFormat="1">
      <c r="A869" s="38">
        <v>14</v>
      </c>
      <c r="B869" s="39">
        <f t="shared" si="35"/>
        <v>0</v>
      </c>
      <c r="C869" s="39" t="s">
        <v>912</v>
      </c>
      <c r="D869" s="40">
        <v>3</v>
      </c>
      <c r="E869" s="662">
        <v>14</v>
      </c>
      <c r="F869" s="40" t="s">
        <v>740</v>
      </c>
      <c r="G869" s="698" t="s">
        <v>425</v>
      </c>
      <c r="H869" s="40" t="s">
        <v>227</v>
      </c>
      <c r="I869" s="630" t="s">
        <v>409</v>
      </c>
      <c r="J869" s="698" t="s">
        <v>803</v>
      </c>
      <c r="K869" s="303">
        <v>0</v>
      </c>
      <c r="L869" s="304">
        <v>0</v>
      </c>
      <c r="M869" s="305">
        <v>0</v>
      </c>
      <c r="N869" s="305">
        <v>0</v>
      </c>
      <c r="O869" s="303">
        <v>0</v>
      </c>
      <c r="P869" s="305">
        <v>0</v>
      </c>
      <c r="Q869" s="303">
        <v>0</v>
      </c>
      <c r="R869" s="16">
        <f>SUMIFS('Member Months'!$L:$L,'Member Months'!$A:$A,$A869,'Member Months'!$C:$C,$C869, 'Member Months'!$D:$D,$D869)</f>
        <v>0</v>
      </c>
      <c r="S869" s="237"/>
      <c r="U869" s="237"/>
      <c r="V869" s="237"/>
    </row>
    <row r="870" spans="1:22" s="302" customFormat="1">
      <c r="A870" s="38">
        <v>22</v>
      </c>
      <c r="B870" s="39">
        <f t="shared" si="35"/>
        <v>0</v>
      </c>
      <c r="C870" s="39" t="s">
        <v>912</v>
      </c>
      <c r="D870" s="40">
        <v>3</v>
      </c>
      <c r="E870" s="662">
        <v>22</v>
      </c>
      <c r="F870" s="662">
        <v>6</v>
      </c>
      <c r="G870" s="991" t="s">
        <v>933</v>
      </c>
      <c r="H870" s="40" t="s">
        <v>227</v>
      </c>
      <c r="I870" s="629" t="s">
        <v>211</v>
      </c>
      <c r="J870" s="991" t="s">
        <v>261</v>
      </c>
      <c r="K870" s="303">
        <v>0</v>
      </c>
      <c r="L870" s="304">
        <v>0</v>
      </c>
      <c r="M870" s="305">
        <v>0</v>
      </c>
      <c r="N870" s="305">
        <v>0</v>
      </c>
      <c r="O870" s="303">
        <v>0</v>
      </c>
      <c r="P870" s="305">
        <v>0</v>
      </c>
      <c r="Q870" s="303">
        <v>0</v>
      </c>
      <c r="R870" s="16">
        <f>SUMIFS('Member Months'!$L:$L,'Member Months'!$A:$A,$A870,'Member Months'!$C:$C,$C870, 'Member Months'!$D:$D,$D870)</f>
        <v>0</v>
      </c>
      <c r="S870" s="237"/>
      <c r="U870" s="237"/>
      <c r="V870" s="237"/>
    </row>
    <row r="871" spans="1:22" s="302" customFormat="1">
      <c r="A871" s="38">
        <v>22</v>
      </c>
      <c r="B871" s="39">
        <f t="shared" si="35"/>
        <v>0</v>
      </c>
      <c r="C871" s="39" t="s">
        <v>912</v>
      </c>
      <c r="D871" s="40">
        <v>3</v>
      </c>
      <c r="E871" s="662">
        <v>22</v>
      </c>
      <c r="F871" s="662">
        <v>6</v>
      </c>
      <c r="G871" s="991" t="s">
        <v>933</v>
      </c>
      <c r="H871" s="40" t="s">
        <v>227</v>
      </c>
      <c r="I871" s="629" t="s">
        <v>214</v>
      </c>
      <c r="J871" s="991" t="s">
        <v>676</v>
      </c>
      <c r="K871" s="303">
        <v>0</v>
      </c>
      <c r="L871" s="304">
        <v>0</v>
      </c>
      <c r="M871" s="305">
        <v>0</v>
      </c>
      <c r="N871" s="305">
        <v>0</v>
      </c>
      <c r="O871" s="303">
        <v>0</v>
      </c>
      <c r="P871" s="305">
        <v>0</v>
      </c>
      <c r="Q871" s="303">
        <v>0</v>
      </c>
      <c r="R871" s="16">
        <f>SUMIFS('Member Months'!$L:$L,'Member Months'!$A:$A,$A871,'Member Months'!$C:$C,$C871, 'Member Months'!$D:$D,$D871)</f>
        <v>0</v>
      </c>
      <c r="S871" s="237"/>
      <c r="U871" s="237"/>
      <c r="V871" s="237"/>
    </row>
    <row r="872" spans="1:22" s="302" customFormat="1">
      <c r="A872" s="38">
        <v>22</v>
      </c>
      <c r="B872" s="39">
        <f t="shared" si="35"/>
        <v>0</v>
      </c>
      <c r="C872" s="39" t="s">
        <v>912</v>
      </c>
      <c r="D872" s="40">
        <v>3</v>
      </c>
      <c r="E872" s="662">
        <v>22</v>
      </c>
      <c r="F872" s="662">
        <v>6</v>
      </c>
      <c r="G872" s="991" t="s">
        <v>933</v>
      </c>
      <c r="H872" s="40" t="s">
        <v>227</v>
      </c>
      <c r="I872" s="629" t="s">
        <v>215</v>
      </c>
      <c r="J872" s="991" t="s">
        <v>216</v>
      </c>
      <c r="K872" s="303">
        <v>0</v>
      </c>
      <c r="L872" s="304">
        <v>0</v>
      </c>
      <c r="M872" s="305">
        <v>0</v>
      </c>
      <c r="N872" s="305">
        <v>0</v>
      </c>
      <c r="O872" s="303">
        <v>0</v>
      </c>
      <c r="P872" s="305">
        <v>0</v>
      </c>
      <c r="Q872" s="303">
        <v>0</v>
      </c>
      <c r="R872" s="16">
        <f>SUMIFS('Member Months'!$L:$L,'Member Months'!$A:$A,$A872,'Member Months'!$C:$C,$C872, 'Member Months'!$D:$D,$D872)</f>
        <v>0</v>
      </c>
      <c r="S872" s="237"/>
      <c r="U872" s="237"/>
      <c r="V872" s="237"/>
    </row>
    <row r="873" spans="1:22" s="302" customFormat="1">
      <c r="A873" s="38">
        <v>22</v>
      </c>
      <c r="B873" s="39">
        <f t="shared" si="35"/>
        <v>0</v>
      </c>
      <c r="C873" s="39" t="s">
        <v>912</v>
      </c>
      <c r="D873" s="40">
        <v>3</v>
      </c>
      <c r="E873" s="662">
        <v>22</v>
      </c>
      <c r="F873" s="662">
        <v>6</v>
      </c>
      <c r="G873" s="991" t="s">
        <v>933</v>
      </c>
      <c r="H873" s="40" t="s">
        <v>227</v>
      </c>
      <c r="I873" s="629" t="s">
        <v>217</v>
      </c>
      <c r="J873" s="991" t="s">
        <v>262</v>
      </c>
      <c r="K873" s="303">
        <v>0</v>
      </c>
      <c r="L873" s="304">
        <v>0</v>
      </c>
      <c r="M873" s="305">
        <v>0</v>
      </c>
      <c r="N873" s="305">
        <v>0</v>
      </c>
      <c r="O873" s="303">
        <v>0</v>
      </c>
      <c r="P873" s="305">
        <v>0</v>
      </c>
      <c r="Q873" s="303">
        <v>0</v>
      </c>
      <c r="R873" s="16">
        <f>SUMIFS('Member Months'!$L:$L,'Member Months'!$A:$A,$A873,'Member Months'!$C:$C,$C873, 'Member Months'!$D:$D,$D873)</f>
        <v>0</v>
      </c>
      <c r="S873" s="237"/>
      <c r="U873" s="237"/>
      <c r="V873" s="237"/>
    </row>
    <row r="874" spans="1:22" s="302" customFormat="1">
      <c r="A874" s="38">
        <v>22</v>
      </c>
      <c r="B874" s="39">
        <f t="shared" si="35"/>
        <v>0</v>
      </c>
      <c r="C874" s="39" t="s">
        <v>912</v>
      </c>
      <c r="D874" s="40">
        <v>3</v>
      </c>
      <c r="E874" s="662">
        <v>22</v>
      </c>
      <c r="F874" s="662">
        <v>6</v>
      </c>
      <c r="G874" s="991" t="s">
        <v>933</v>
      </c>
      <c r="H874" s="40" t="s">
        <v>227</v>
      </c>
      <c r="I874" s="629" t="s">
        <v>218</v>
      </c>
      <c r="J874" s="991" t="s">
        <v>677</v>
      </c>
      <c r="K874" s="303">
        <v>0</v>
      </c>
      <c r="L874" s="304">
        <v>0</v>
      </c>
      <c r="M874" s="305">
        <v>0</v>
      </c>
      <c r="N874" s="305">
        <v>0</v>
      </c>
      <c r="O874" s="303">
        <v>0</v>
      </c>
      <c r="P874" s="305">
        <v>0</v>
      </c>
      <c r="Q874" s="303">
        <v>0</v>
      </c>
      <c r="R874" s="16">
        <f>SUMIFS('Member Months'!$L:$L,'Member Months'!$A:$A,$A874,'Member Months'!$C:$C,$C874, 'Member Months'!$D:$D,$D874)</f>
        <v>0</v>
      </c>
      <c r="S874" s="237"/>
      <c r="U874" s="237"/>
      <c r="V874" s="237"/>
    </row>
    <row r="875" spans="1:22" s="302" customFormat="1">
      <c r="A875" s="38">
        <v>22</v>
      </c>
      <c r="B875" s="39">
        <f t="shared" si="35"/>
        <v>0</v>
      </c>
      <c r="C875" s="39" t="s">
        <v>912</v>
      </c>
      <c r="D875" s="40">
        <v>3</v>
      </c>
      <c r="E875" s="662">
        <v>22</v>
      </c>
      <c r="F875" s="662">
        <v>6</v>
      </c>
      <c r="G875" s="991" t="s">
        <v>933</v>
      </c>
      <c r="H875" s="40" t="s">
        <v>227</v>
      </c>
      <c r="I875" s="629" t="s">
        <v>219</v>
      </c>
      <c r="J875" s="991" t="s">
        <v>263</v>
      </c>
      <c r="K875" s="303">
        <v>0</v>
      </c>
      <c r="L875" s="304">
        <v>0</v>
      </c>
      <c r="M875" s="305">
        <v>0</v>
      </c>
      <c r="N875" s="305">
        <v>0</v>
      </c>
      <c r="O875" s="303">
        <v>0</v>
      </c>
      <c r="P875" s="305">
        <v>0</v>
      </c>
      <c r="Q875" s="303">
        <v>0</v>
      </c>
      <c r="R875" s="16">
        <f>SUMIFS('Member Months'!$L:$L,'Member Months'!$A:$A,$A875,'Member Months'!$C:$C,$C875, 'Member Months'!$D:$D,$D875)</f>
        <v>0</v>
      </c>
      <c r="S875" s="237"/>
      <c r="U875" s="237"/>
      <c r="V875" s="237"/>
    </row>
    <row r="876" spans="1:22" s="302" customFormat="1">
      <c r="A876" s="38">
        <v>22</v>
      </c>
      <c r="B876" s="39">
        <f t="shared" si="35"/>
        <v>0</v>
      </c>
      <c r="C876" s="39" t="s">
        <v>912</v>
      </c>
      <c r="D876" s="40">
        <v>3</v>
      </c>
      <c r="E876" s="662">
        <v>22</v>
      </c>
      <c r="F876" s="662">
        <v>6</v>
      </c>
      <c r="G876" s="991" t="s">
        <v>933</v>
      </c>
      <c r="H876" s="40" t="s">
        <v>227</v>
      </c>
      <c r="I876" s="629" t="s">
        <v>220</v>
      </c>
      <c r="J876" s="991" t="s">
        <v>675</v>
      </c>
      <c r="K876" s="303">
        <v>0</v>
      </c>
      <c r="L876" s="304">
        <v>0</v>
      </c>
      <c r="M876" s="305">
        <v>0</v>
      </c>
      <c r="N876" s="305">
        <v>0</v>
      </c>
      <c r="O876" s="303">
        <v>0</v>
      </c>
      <c r="P876" s="305">
        <v>0</v>
      </c>
      <c r="Q876" s="303">
        <v>0</v>
      </c>
      <c r="R876" s="16">
        <f>SUMIFS('Member Months'!$L:$L,'Member Months'!$A:$A,$A876,'Member Months'!$C:$C,$C876, 'Member Months'!$D:$D,$D876)</f>
        <v>0</v>
      </c>
      <c r="S876" s="237"/>
      <c r="U876" s="237"/>
      <c r="V876" s="237"/>
    </row>
    <row r="877" spans="1:22" s="302" customFormat="1">
      <c r="A877" s="38">
        <v>22</v>
      </c>
      <c r="B877" s="39">
        <f t="shared" si="35"/>
        <v>0</v>
      </c>
      <c r="C877" s="39" t="s">
        <v>912</v>
      </c>
      <c r="D877" s="40">
        <v>3</v>
      </c>
      <c r="E877" s="662">
        <v>22</v>
      </c>
      <c r="F877" s="662">
        <v>6</v>
      </c>
      <c r="G877" s="991" t="s">
        <v>933</v>
      </c>
      <c r="H877" s="40" t="s">
        <v>227</v>
      </c>
      <c r="I877" s="629" t="s">
        <v>221</v>
      </c>
      <c r="J877" s="991" t="s">
        <v>264</v>
      </c>
      <c r="K877" s="303">
        <v>0</v>
      </c>
      <c r="L877" s="304">
        <v>0</v>
      </c>
      <c r="M877" s="305">
        <v>0</v>
      </c>
      <c r="N877" s="305">
        <v>0</v>
      </c>
      <c r="O877" s="303">
        <v>0</v>
      </c>
      <c r="P877" s="305">
        <v>0</v>
      </c>
      <c r="Q877" s="303">
        <v>0</v>
      </c>
      <c r="R877" s="16">
        <f>SUMIFS('Member Months'!$L:$L,'Member Months'!$A:$A,$A877,'Member Months'!$C:$C,$C877, 'Member Months'!$D:$D,$D877)</f>
        <v>0</v>
      </c>
      <c r="S877" s="237"/>
      <c r="U877" s="237"/>
      <c r="V877" s="237"/>
    </row>
    <row r="878" spans="1:22" s="302" customFormat="1">
      <c r="A878" s="38">
        <v>22</v>
      </c>
      <c r="B878" s="39">
        <f t="shared" si="35"/>
        <v>0</v>
      </c>
      <c r="C878" s="39" t="s">
        <v>912</v>
      </c>
      <c r="D878" s="40">
        <v>3</v>
      </c>
      <c r="E878" s="662">
        <v>22</v>
      </c>
      <c r="F878" s="662">
        <v>6</v>
      </c>
      <c r="G878" s="991" t="s">
        <v>933</v>
      </c>
      <c r="H878" s="40" t="s">
        <v>227</v>
      </c>
      <c r="I878" s="630" t="s">
        <v>222</v>
      </c>
      <c r="J878" s="991" t="s">
        <v>206</v>
      </c>
      <c r="K878" s="303">
        <v>0</v>
      </c>
      <c r="L878" s="304">
        <v>0</v>
      </c>
      <c r="M878" s="305">
        <v>0</v>
      </c>
      <c r="N878" s="305">
        <v>0</v>
      </c>
      <c r="O878" s="303">
        <v>0</v>
      </c>
      <c r="P878" s="305">
        <v>0</v>
      </c>
      <c r="Q878" s="303">
        <v>0</v>
      </c>
      <c r="R878" s="16">
        <f>SUMIFS('Member Months'!$L:$L,'Member Months'!$A:$A,$A878,'Member Months'!$C:$C,$C878, 'Member Months'!$D:$D,$D878)</f>
        <v>0</v>
      </c>
      <c r="S878" s="237"/>
      <c r="U878" s="237"/>
      <c r="V878" s="237"/>
    </row>
    <row r="879" spans="1:22" s="302" customFormat="1">
      <c r="A879" s="38">
        <v>22</v>
      </c>
      <c r="B879" s="39">
        <f t="shared" si="35"/>
        <v>0</v>
      </c>
      <c r="C879" s="39" t="s">
        <v>912</v>
      </c>
      <c r="D879" s="40">
        <v>3</v>
      </c>
      <c r="E879" s="662">
        <v>22</v>
      </c>
      <c r="F879" s="662">
        <v>6</v>
      </c>
      <c r="G879" s="991" t="s">
        <v>933</v>
      </c>
      <c r="H879" s="40" t="s">
        <v>227</v>
      </c>
      <c r="I879" s="630" t="s">
        <v>223</v>
      </c>
      <c r="J879" s="991" t="s">
        <v>181</v>
      </c>
      <c r="K879" s="303">
        <v>0</v>
      </c>
      <c r="L879" s="304">
        <v>0</v>
      </c>
      <c r="M879" s="305">
        <v>0</v>
      </c>
      <c r="N879" s="305">
        <v>0</v>
      </c>
      <c r="O879" s="303">
        <v>0</v>
      </c>
      <c r="P879" s="305">
        <v>0</v>
      </c>
      <c r="Q879" s="303">
        <v>0</v>
      </c>
      <c r="R879" s="16">
        <f>SUMIFS('Member Months'!$L:$L,'Member Months'!$A:$A,$A879,'Member Months'!$C:$C,$C879, 'Member Months'!$D:$D,$D879)</f>
        <v>0</v>
      </c>
      <c r="S879" s="237"/>
      <c r="U879" s="237"/>
      <c r="V879" s="237"/>
    </row>
    <row r="880" spans="1:22" s="302" customFormat="1">
      <c r="A880" s="38">
        <v>22</v>
      </c>
      <c r="B880" s="39">
        <f t="shared" si="35"/>
        <v>0</v>
      </c>
      <c r="C880" s="39" t="s">
        <v>912</v>
      </c>
      <c r="D880" s="40">
        <v>3</v>
      </c>
      <c r="E880" s="662">
        <v>22</v>
      </c>
      <c r="F880" s="662">
        <v>6</v>
      </c>
      <c r="G880" s="991" t="s">
        <v>933</v>
      </c>
      <c r="H880" s="40" t="s">
        <v>227</v>
      </c>
      <c r="I880" s="630" t="s">
        <v>150</v>
      </c>
      <c r="J880" s="991" t="s">
        <v>204</v>
      </c>
      <c r="K880" s="303">
        <v>0</v>
      </c>
      <c r="L880" s="304">
        <v>0</v>
      </c>
      <c r="M880" s="305">
        <v>0</v>
      </c>
      <c r="N880" s="305">
        <v>0</v>
      </c>
      <c r="O880" s="303">
        <v>0</v>
      </c>
      <c r="P880" s="305">
        <v>0</v>
      </c>
      <c r="Q880" s="303">
        <v>0</v>
      </c>
      <c r="R880" s="16">
        <f>SUMIFS('Member Months'!$L:$L,'Member Months'!$A:$A,$A880,'Member Months'!$C:$C,$C880, 'Member Months'!$D:$D,$D880)</f>
        <v>0</v>
      </c>
      <c r="S880" s="237"/>
      <c r="U880" s="237"/>
      <c r="V880" s="237"/>
    </row>
    <row r="881" spans="1:22" s="302" customFormat="1">
      <c r="A881" s="38">
        <v>22</v>
      </c>
      <c r="B881" s="39">
        <f t="shared" si="35"/>
        <v>0</v>
      </c>
      <c r="C881" s="39" t="s">
        <v>912</v>
      </c>
      <c r="D881" s="40">
        <v>3</v>
      </c>
      <c r="E881" s="662">
        <v>22</v>
      </c>
      <c r="F881" s="662">
        <v>6</v>
      </c>
      <c r="G881" s="991" t="s">
        <v>933</v>
      </c>
      <c r="H881" s="40" t="s">
        <v>227</v>
      </c>
      <c r="I881" s="630" t="s">
        <v>151</v>
      </c>
      <c r="J881" s="991" t="s">
        <v>205</v>
      </c>
      <c r="K881" s="303">
        <v>0</v>
      </c>
      <c r="L881" s="304">
        <v>0</v>
      </c>
      <c r="M881" s="305">
        <v>0</v>
      </c>
      <c r="N881" s="305">
        <v>0</v>
      </c>
      <c r="O881" s="303">
        <v>0</v>
      </c>
      <c r="P881" s="305">
        <v>0</v>
      </c>
      <c r="Q881" s="303">
        <v>0</v>
      </c>
      <c r="R881" s="16">
        <f>SUMIFS('Member Months'!$L:$L,'Member Months'!$A:$A,$A881,'Member Months'!$C:$C,$C881, 'Member Months'!$D:$D,$D881)</f>
        <v>0</v>
      </c>
      <c r="S881" s="237"/>
      <c r="U881" s="237"/>
      <c r="V881" s="237"/>
    </row>
    <row r="882" spans="1:22" s="302" customFormat="1">
      <c r="A882" s="38">
        <v>22</v>
      </c>
      <c r="B882" s="39">
        <f t="shared" si="35"/>
        <v>0</v>
      </c>
      <c r="C882" s="39" t="s">
        <v>912</v>
      </c>
      <c r="D882" s="40">
        <v>3</v>
      </c>
      <c r="E882" s="662">
        <v>22</v>
      </c>
      <c r="F882" s="662">
        <v>6</v>
      </c>
      <c r="G882" s="991" t="s">
        <v>933</v>
      </c>
      <c r="H882" s="40" t="s">
        <v>227</v>
      </c>
      <c r="I882" s="630" t="s">
        <v>152</v>
      </c>
      <c r="J882" s="991" t="s">
        <v>182</v>
      </c>
      <c r="K882" s="303">
        <v>0</v>
      </c>
      <c r="L882" s="304">
        <v>0</v>
      </c>
      <c r="M882" s="305">
        <v>0</v>
      </c>
      <c r="N882" s="305">
        <v>0</v>
      </c>
      <c r="O882" s="303">
        <v>0</v>
      </c>
      <c r="P882" s="305">
        <v>0</v>
      </c>
      <c r="Q882" s="303">
        <v>0</v>
      </c>
      <c r="R882" s="16">
        <f>SUMIFS('Member Months'!$L:$L,'Member Months'!$A:$A,$A882,'Member Months'!$C:$C,$C882, 'Member Months'!$D:$D,$D882)</f>
        <v>0</v>
      </c>
      <c r="S882" s="237"/>
      <c r="U882" s="237"/>
      <c r="V882" s="237"/>
    </row>
    <row r="883" spans="1:22" s="302" customFormat="1">
      <c r="A883" s="38">
        <v>22</v>
      </c>
      <c r="B883" s="39">
        <f t="shared" si="35"/>
        <v>0</v>
      </c>
      <c r="C883" s="39" t="s">
        <v>912</v>
      </c>
      <c r="D883" s="40">
        <v>3</v>
      </c>
      <c r="E883" s="662">
        <v>22</v>
      </c>
      <c r="F883" s="662">
        <v>6</v>
      </c>
      <c r="G883" s="991" t="s">
        <v>933</v>
      </c>
      <c r="H883" s="40" t="s">
        <v>227</v>
      </c>
      <c r="I883" s="630" t="s">
        <v>70</v>
      </c>
      <c r="J883" s="991" t="s">
        <v>265</v>
      </c>
      <c r="K883" s="303">
        <v>0</v>
      </c>
      <c r="L883" s="304">
        <v>0</v>
      </c>
      <c r="M883" s="305">
        <v>0</v>
      </c>
      <c r="N883" s="305">
        <v>0</v>
      </c>
      <c r="O883" s="303">
        <v>0</v>
      </c>
      <c r="P883" s="305">
        <v>0</v>
      </c>
      <c r="Q883" s="303">
        <v>0</v>
      </c>
      <c r="R883" s="16">
        <f>SUMIFS('Member Months'!$L:$L,'Member Months'!$A:$A,$A883,'Member Months'!$C:$C,$C883, 'Member Months'!$D:$D,$D883)</f>
        <v>0</v>
      </c>
      <c r="S883" s="237"/>
      <c r="U883" s="237"/>
      <c r="V883" s="237"/>
    </row>
    <row r="884" spans="1:22" s="302" customFormat="1">
      <c r="A884" s="38">
        <v>22</v>
      </c>
      <c r="B884" s="39">
        <f t="shared" si="35"/>
        <v>0</v>
      </c>
      <c r="C884" s="39" t="s">
        <v>912</v>
      </c>
      <c r="D884" s="40">
        <v>3</v>
      </c>
      <c r="E884" s="662">
        <v>22</v>
      </c>
      <c r="F884" s="662">
        <v>6</v>
      </c>
      <c r="G884" s="991" t="s">
        <v>933</v>
      </c>
      <c r="H884" s="40" t="s">
        <v>227</v>
      </c>
      <c r="I884" s="630" t="s">
        <v>71</v>
      </c>
      <c r="J884" s="991" t="s">
        <v>266</v>
      </c>
      <c r="K884" s="303">
        <v>0</v>
      </c>
      <c r="L884" s="304">
        <v>0</v>
      </c>
      <c r="M884" s="305">
        <v>0</v>
      </c>
      <c r="N884" s="305">
        <v>0</v>
      </c>
      <c r="O884" s="303">
        <v>0</v>
      </c>
      <c r="P884" s="305">
        <v>0</v>
      </c>
      <c r="Q884" s="303">
        <v>0</v>
      </c>
      <c r="R884" s="16">
        <f>SUMIFS('Member Months'!$L:$L,'Member Months'!$A:$A,$A884,'Member Months'!$C:$C,$C884, 'Member Months'!$D:$D,$D884)</f>
        <v>0</v>
      </c>
      <c r="S884" s="237"/>
      <c r="U884" s="237"/>
      <c r="V884" s="237"/>
    </row>
    <row r="885" spans="1:22" s="302" customFormat="1">
      <c r="A885" s="38">
        <v>22</v>
      </c>
      <c r="B885" s="39">
        <f t="shared" si="35"/>
        <v>0</v>
      </c>
      <c r="C885" s="39" t="s">
        <v>912</v>
      </c>
      <c r="D885" s="40">
        <v>3</v>
      </c>
      <c r="E885" s="662">
        <v>22</v>
      </c>
      <c r="F885" s="662">
        <v>6</v>
      </c>
      <c r="G885" s="991" t="s">
        <v>933</v>
      </c>
      <c r="H885" s="40" t="s">
        <v>227</v>
      </c>
      <c r="I885" s="630" t="s">
        <v>72</v>
      </c>
      <c r="J885" s="991" t="s">
        <v>527</v>
      </c>
      <c r="K885" s="303">
        <v>0</v>
      </c>
      <c r="L885" s="304">
        <v>0</v>
      </c>
      <c r="M885" s="305">
        <v>0</v>
      </c>
      <c r="N885" s="305">
        <v>0</v>
      </c>
      <c r="O885" s="303">
        <v>0</v>
      </c>
      <c r="P885" s="305">
        <v>0</v>
      </c>
      <c r="Q885" s="303">
        <v>0</v>
      </c>
      <c r="R885" s="16">
        <f>SUMIFS('Member Months'!$L:$L,'Member Months'!$A:$A,$A885,'Member Months'!$C:$C,$C885, 'Member Months'!$D:$D,$D885)</f>
        <v>0</v>
      </c>
      <c r="S885" s="237"/>
      <c r="U885" s="237"/>
      <c r="V885" s="237"/>
    </row>
    <row r="886" spans="1:22" s="302" customFormat="1">
      <c r="A886" s="38">
        <v>22</v>
      </c>
      <c r="B886" s="39">
        <f t="shared" si="35"/>
        <v>0</v>
      </c>
      <c r="C886" s="39" t="s">
        <v>912</v>
      </c>
      <c r="D886" s="40">
        <v>3</v>
      </c>
      <c r="E886" s="662">
        <v>22</v>
      </c>
      <c r="F886" s="662">
        <v>6</v>
      </c>
      <c r="G886" s="991" t="s">
        <v>933</v>
      </c>
      <c r="H886" s="40" t="s">
        <v>227</v>
      </c>
      <c r="I886" s="630" t="s">
        <v>73</v>
      </c>
      <c r="J886" s="991" t="s">
        <v>528</v>
      </c>
      <c r="K886" s="303">
        <v>0</v>
      </c>
      <c r="L886" s="304">
        <v>0</v>
      </c>
      <c r="M886" s="305">
        <v>0</v>
      </c>
      <c r="N886" s="305">
        <v>0</v>
      </c>
      <c r="O886" s="303">
        <v>0</v>
      </c>
      <c r="P886" s="305">
        <v>0</v>
      </c>
      <c r="Q886" s="303">
        <v>0</v>
      </c>
      <c r="R886" s="16">
        <f>SUMIFS('Member Months'!$L:$L,'Member Months'!$A:$A,$A886,'Member Months'!$C:$C,$C886, 'Member Months'!$D:$D,$D886)</f>
        <v>0</v>
      </c>
      <c r="S886" s="237"/>
      <c r="U886" s="237"/>
      <c r="V886" s="237"/>
    </row>
    <row r="887" spans="1:22" s="302" customFormat="1">
      <c r="A887" s="38">
        <v>22</v>
      </c>
      <c r="B887" s="39">
        <f t="shared" si="35"/>
        <v>0</v>
      </c>
      <c r="C887" s="39" t="s">
        <v>912</v>
      </c>
      <c r="D887" s="40">
        <v>3</v>
      </c>
      <c r="E887" s="662">
        <v>22</v>
      </c>
      <c r="F887" s="662">
        <v>6</v>
      </c>
      <c r="G887" s="991" t="s">
        <v>933</v>
      </c>
      <c r="H887" s="40" t="s">
        <v>227</v>
      </c>
      <c r="I887" s="630" t="s">
        <v>409</v>
      </c>
      <c r="J887" s="991" t="s">
        <v>803</v>
      </c>
      <c r="K887" s="303">
        <v>0</v>
      </c>
      <c r="L887" s="304">
        <v>0</v>
      </c>
      <c r="M887" s="305">
        <v>0</v>
      </c>
      <c r="N887" s="305">
        <v>0</v>
      </c>
      <c r="O887" s="303">
        <v>0</v>
      </c>
      <c r="P887" s="305">
        <v>0</v>
      </c>
      <c r="Q887" s="303">
        <v>0</v>
      </c>
      <c r="R887" s="16">
        <f>SUMIFS('Member Months'!$L:$L,'Member Months'!$A:$A,$A887,'Member Months'!$C:$C,$C887, 'Member Months'!$D:$D,$D887)</f>
        <v>0</v>
      </c>
      <c r="S887" s="237"/>
      <c r="U887" s="237"/>
      <c r="V887" s="237"/>
    </row>
    <row r="888" spans="1:22" s="302" customFormat="1">
      <c r="A888" s="38">
        <v>23</v>
      </c>
      <c r="B888" s="39">
        <v>0</v>
      </c>
      <c r="C888" s="39" t="s">
        <v>912</v>
      </c>
      <c r="D888" s="40">
        <v>3</v>
      </c>
      <c r="E888" s="662">
        <v>23</v>
      </c>
      <c r="F888" s="662">
        <v>6</v>
      </c>
      <c r="G888" s="991" t="s">
        <v>933</v>
      </c>
      <c r="H888" s="40" t="s">
        <v>228</v>
      </c>
      <c r="I888" s="630" t="s">
        <v>211</v>
      </c>
      <c r="J888" s="991" t="s">
        <v>261</v>
      </c>
      <c r="K888" s="303">
        <v>0</v>
      </c>
      <c r="L888" s="304">
        <v>0</v>
      </c>
      <c r="M888" s="305">
        <v>0</v>
      </c>
      <c r="N888" s="305">
        <v>0</v>
      </c>
      <c r="O888" s="303">
        <v>0</v>
      </c>
      <c r="P888" s="305">
        <v>0</v>
      </c>
      <c r="Q888" s="303">
        <v>0</v>
      </c>
      <c r="R888" s="16">
        <v>0</v>
      </c>
      <c r="S888" s="237"/>
      <c r="U888" s="237"/>
      <c r="V888" s="237"/>
    </row>
    <row r="889" spans="1:22" s="302" customFormat="1">
      <c r="A889" s="38">
        <v>23</v>
      </c>
      <c r="B889" s="39">
        <v>0</v>
      </c>
      <c r="C889" s="39" t="s">
        <v>912</v>
      </c>
      <c r="D889" s="40">
        <v>3</v>
      </c>
      <c r="E889" s="662">
        <v>23</v>
      </c>
      <c r="F889" s="662">
        <v>6</v>
      </c>
      <c r="G889" s="991" t="s">
        <v>933</v>
      </c>
      <c r="H889" s="40" t="s">
        <v>228</v>
      </c>
      <c r="I889" s="630" t="s">
        <v>214</v>
      </c>
      <c r="J889" s="991" t="s">
        <v>676</v>
      </c>
      <c r="K889" s="303">
        <v>0</v>
      </c>
      <c r="L889" s="304">
        <v>0</v>
      </c>
      <c r="M889" s="305">
        <v>0</v>
      </c>
      <c r="N889" s="305">
        <v>0</v>
      </c>
      <c r="O889" s="303">
        <v>0</v>
      </c>
      <c r="P889" s="305">
        <v>0</v>
      </c>
      <c r="Q889" s="303">
        <v>0</v>
      </c>
      <c r="R889" s="16">
        <v>0</v>
      </c>
      <c r="S889" s="237"/>
      <c r="U889" s="237"/>
      <c r="V889" s="237"/>
    </row>
    <row r="890" spans="1:22" s="302" customFormat="1">
      <c r="A890" s="38">
        <v>23</v>
      </c>
      <c r="B890" s="39">
        <v>0</v>
      </c>
      <c r="C890" s="39" t="s">
        <v>912</v>
      </c>
      <c r="D890" s="40">
        <v>3</v>
      </c>
      <c r="E890" s="662">
        <v>23</v>
      </c>
      <c r="F890" s="662">
        <v>6</v>
      </c>
      <c r="G890" s="991" t="s">
        <v>933</v>
      </c>
      <c r="H890" s="40" t="s">
        <v>228</v>
      </c>
      <c r="I890" s="630" t="s">
        <v>215</v>
      </c>
      <c r="J890" s="991" t="s">
        <v>216</v>
      </c>
      <c r="K890" s="303">
        <v>0</v>
      </c>
      <c r="L890" s="304">
        <v>0</v>
      </c>
      <c r="M890" s="305">
        <v>0</v>
      </c>
      <c r="N890" s="305">
        <v>0</v>
      </c>
      <c r="O890" s="303">
        <v>0</v>
      </c>
      <c r="P890" s="305">
        <v>0</v>
      </c>
      <c r="Q890" s="303">
        <v>0</v>
      </c>
      <c r="R890" s="16">
        <v>0</v>
      </c>
      <c r="S890" s="237"/>
      <c r="U890" s="237"/>
      <c r="V890" s="237"/>
    </row>
    <row r="891" spans="1:22" s="302" customFormat="1">
      <c r="A891" s="38">
        <v>23</v>
      </c>
      <c r="B891" s="39">
        <v>0</v>
      </c>
      <c r="C891" s="39" t="s">
        <v>912</v>
      </c>
      <c r="D891" s="40">
        <v>3</v>
      </c>
      <c r="E891" s="662">
        <v>23</v>
      </c>
      <c r="F891" s="662">
        <v>6</v>
      </c>
      <c r="G891" s="991" t="s">
        <v>933</v>
      </c>
      <c r="H891" s="40" t="s">
        <v>228</v>
      </c>
      <c r="I891" s="630" t="s">
        <v>217</v>
      </c>
      <c r="J891" s="991" t="s">
        <v>262</v>
      </c>
      <c r="K891" s="303">
        <v>0</v>
      </c>
      <c r="L891" s="304">
        <v>0</v>
      </c>
      <c r="M891" s="305">
        <v>0</v>
      </c>
      <c r="N891" s="305">
        <v>0</v>
      </c>
      <c r="O891" s="303">
        <v>0</v>
      </c>
      <c r="P891" s="305">
        <v>0</v>
      </c>
      <c r="Q891" s="303">
        <v>0</v>
      </c>
      <c r="R891" s="16">
        <v>0</v>
      </c>
      <c r="S891" s="237"/>
      <c r="U891" s="237"/>
      <c r="V891" s="237"/>
    </row>
    <row r="892" spans="1:22" s="302" customFormat="1">
      <c r="A892" s="38">
        <v>23</v>
      </c>
      <c r="B892" s="39">
        <v>0</v>
      </c>
      <c r="C892" s="39" t="s">
        <v>912</v>
      </c>
      <c r="D892" s="40">
        <v>3</v>
      </c>
      <c r="E892" s="662">
        <v>23</v>
      </c>
      <c r="F892" s="662">
        <v>6</v>
      </c>
      <c r="G892" s="991" t="s">
        <v>933</v>
      </c>
      <c r="H892" s="40" t="s">
        <v>228</v>
      </c>
      <c r="I892" s="630" t="s">
        <v>218</v>
      </c>
      <c r="J892" s="991" t="s">
        <v>677</v>
      </c>
      <c r="K892" s="303">
        <v>0</v>
      </c>
      <c r="L892" s="304">
        <v>0</v>
      </c>
      <c r="M892" s="305">
        <v>0</v>
      </c>
      <c r="N892" s="305">
        <v>0</v>
      </c>
      <c r="O892" s="303">
        <v>0</v>
      </c>
      <c r="P892" s="305">
        <v>0</v>
      </c>
      <c r="Q892" s="303">
        <v>0</v>
      </c>
      <c r="R892" s="16">
        <v>0</v>
      </c>
      <c r="S892" s="237"/>
      <c r="U892" s="237"/>
      <c r="V892" s="237"/>
    </row>
    <row r="893" spans="1:22" s="302" customFormat="1">
      <c r="A893" s="38">
        <v>23</v>
      </c>
      <c r="B893" s="39">
        <v>0</v>
      </c>
      <c r="C893" s="39" t="s">
        <v>912</v>
      </c>
      <c r="D893" s="40">
        <v>3</v>
      </c>
      <c r="E893" s="662">
        <v>23</v>
      </c>
      <c r="F893" s="662">
        <v>6</v>
      </c>
      <c r="G893" s="991" t="s">
        <v>933</v>
      </c>
      <c r="H893" s="40" t="s">
        <v>228</v>
      </c>
      <c r="I893" s="630" t="s">
        <v>219</v>
      </c>
      <c r="J893" s="991" t="s">
        <v>263</v>
      </c>
      <c r="K893" s="303">
        <v>0</v>
      </c>
      <c r="L893" s="304">
        <v>0</v>
      </c>
      <c r="M893" s="305">
        <v>0</v>
      </c>
      <c r="N893" s="305">
        <v>0</v>
      </c>
      <c r="O893" s="303">
        <v>0</v>
      </c>
      <c r="P893" s="305">
        <v>0</v>
      </c>
      <c r="Q893" s="303">
        <v>0</v>
      </c>
      <c r="R893" s="16">
        <v>0</v>
      </c>
      <c r="S893" s="237"/>
      <c r="U893" s="237"/>
      <c r="V893" s="237"/>
    </row>
    <row r="894" spans="1:22" s="302" customFormat="1">
      <c r="A894" s="38">
        <v>23</v>
      </c>
      <c r="B894" s="39">
        <v>0</v>
      </c>
      <c r="C894" s="39" t="s">
        <v>912</v>
      </c>
      <c r="D894" s="40">
        <v>3</v>
      </c>
      <c r="E894" s="662">
        <v>23</v>
      </c>
      <c r="F894" s="662">
        <v>6</v>
      </c>
      <c r="G894" s="991" t="s">
        <v>933</v>
      </c>
      <c r="H894" s="40" t="s">
        <v>228</v>
      </c>
      <c r="I894" s="630" t="s">
        <v>220</v>
      </c>
      <c r="J894" s="991" t="s">
        <v>675</v>
      </c>
      <c r="K894" s="303">
        <v>0</v>
      </c>
      <c r="L894" s="304">
        <v>0</v>
      </c>
      <c r="M894" s="305">
        <v>0</v>
      </c>
      <c r="N894" s="305">
        <v>0</v>
      </c>
      <c r="O894" s="303">
        <v>0</v>
      </c>
      <c r="P894" s="305">
        <v>0</v>
      </c>
      <c r="Q894" s="303">
        <v>0</v>
      </c>
      <c r="R894" s="16">
        <v>0</v>
      </c>
      <c r="S894" s="237"/>
      <c r="U894" s="237"/>
      <c r="V894" s="237"/>
    </row>
    <row r="895" spans="1:22" s="302" customFormat="1">
      <c r="A895" s="38">
        <v>23</v>
      </c>
      <c r="B895" s="39">
        <v>0</v>
      </c>
      <c r="C895" s="39" t="s">
        <v>912</v>
      </c>
      <c r="D895" s="40">
        <v>3</v>
      </c>
      <c r="E895" s="662">
        <v>23</v>
      </c>
      <c r="F895" s="662">
        <v>6</v>
      </c>
      <c r="G895" s="991" t="s">
        <v>933</v>
      </c>
      <c r="H895" s="40" t="s">
        <v>228</v>
      </c>
      <c r="I895" s="630" t="s">
        <v>221</v>
      </c>
      <c r="J895" s="991" t="s">
        <v>264</v>
      </c>
      <c r="K895" s="303">
        <v>0</v>
      </c>
      <c r="L895" s="304">
        <v>0</v>
      </c>
      <c r="M895" s="305">
        <v>0</v>
      </c>
      <c r="N895" s="305">
        <v>0</v>
      </c>
      <c r="O895" s="303">
        <v>0</v>
      </c>
      <c r="P895" s="305">
        <v>0</v>
      </c>
      <c r="Q895" s="303">
        <v>0</v>
      </c>
      <c r="R895" s="16">
        <v>0</v>
      </c>
      <c r="S895" s="237"/>
      <c r="U895" s="237"/>
      <c r="V895" s="237"/>
    </row>
    <row r="896" spans="1:22" s="302" customFormat="1">
      <c r="A896" s="38">
        <v>23</v>
      </c>
      <c r="B896" s="39">
        <v>0</v>
      </c>
      <c r="C896" s="39" t="s">
        <v>912</v>
      </c>
      <c r="D896" s="40">
        <v>3</v>
      </c>
      <c r="E896" s="662">
        <v>23</v>
      </c>
      <c r="F896" s="662">
        <v>6</v>
      </c>
      <c r="G896" s="991" t="s">
        <v>933</v>
      </c>
      <c r="H896" s="40" t="s">
        <v>228</v>
      </c>
      <c r="I896" s="630" t="s">
        <v>222</v>
      </c>
      <c r="J896" s="991" t="s">
        <v>206</v>
      </c>
      <c r="K896" s="303">
        <v>0</v>
      </c>
      <c r="L896" s="304">
        <v>0</v>
      </c>
      <c r="M896" s="305">
        <v>0</v>
      </c>
      <c r="N896" s="305">
        <v>0</v>
      </c>
      <c r="O896" s="303">
        <v>0</v>
      </c>
      <c r="P896" s="305">
        <v>0</v>
      </c>
      <c r="Q896" s="303">
        <v>0</v>
      </c>
      <c r="R896" s="16">
        <v>0</v>
      </c>
      <c r="S896" s="237"/>
      <c r="U896" s="237"/>
      <c r="V896" s="237"/>
    </row>
    <row r="897" spans="1:22" s="302" customFormat="1">
      <c r="A897" s="38">
        <v>23</v>
      </c>
      <c r="B897" s="39">
        <v>0</v>
      </c>
      <c r="C897" s="39" t="s">
        <v>912</v>
      </c>
      <c r="D897" s="40">
        <v>3</v>
      </c>
      <c r="E897" s="662">
        <v>23</v>
      </c>
      <c r="F897" s="662">
        <v>6</v>
      </c>
      <c r="G897" s="991" t="s">
        <v>933</v>
      </c>
      <c r="H897" s="40" t="s">
        <v>228</v>
      </c>
      <c r="I897" s="630" t="s">
        <v>223</v>
      </c>
      <c r="J897" s="991" t="s">
        <v>181</v>
      </c>
      <c r="K897" s="303">
        <v>0</v>
      </c>
      <c r="L897" s="304">
        <v>0</v>
      </c>
      <c r="M897" s="305">
        <v>0</v>
      </c>
      <c r="N897" s="305">
        <v>0</v>
      </c>
      <c r="O897" s="303">
        <v>0</v>
      </c>
      <c r="P897" s="305">
        <v>0</v>
      </c>
      <c r="Q897" s="303">
        <v>0</v>
      </c>
      <c r="R897" s="16">
        <v>0</v>
      </c>
      <c r="S897" s="237"/>
      <c r="U897" s="237"/>
      <c r="V897" s="237"/>
    </row>
    <row r="898" spans="1:22" s="302" customFormat="1">
      <c r="A898" s="38">
        <v>23</v>
      </c>
      <c r="B898" s="39">
        <v>0</v>
      </c>
      <c r="C898" s="39" t="s">
        <v>912</v>
      </c>
      <c r="D898" s="40">
        <v>3</v>
      </c>
      <c r="E898" s="662">
        <v>23</v>
      </c>
      <c r="F898" s="662">
        <v>6</v>
      </c>
      <c r="G898" s="991" t="s">
        <v>933</v>
      </c>
      <c r="H898" s="40" t="s">
        <v>228</v>
      </c>
      <c r="I898" s="630" t="s">
        <v>150</v>
      </c>
      <c r="J898" s="991" t="s">
        <v>204</v>
      </c>
      <c r="K898" s="303">
        <v>0</v>
      </c>
      <c r="L898" s="304">
        <v>0</v>
      </c>
      <c r="M898" s="305">
        <v>0</v>
      </c>
      <c r="N898" s="305">
        <v>0</v>
      </c>
      <c r="O898" s="303">
        <v>0</v>
      </c>
      <c r="P898" s="305">
        <v>0</v>
      </c>
      <c r="Q898" s="303">
        <v>0</v>
      </c>
      <c r="R898" s="16">
        <v>0</v>
      </c>
      <c r="S898" s="237"/>
      <c r="U898" s="237"/>
      <c r="V898" s="237"/>
    </row>
    <row r="899" spans="1:22" s="302" customFormat="1">
      <c r="A899" s="38">
        <v>23</v>
      </c>
      <c r="B899" s="39">
        <v>0</v>
      </c>
      <c r="C899" s="39" t="s">
        <v>912</v>
      </c>
      <c r="D899" s="40">
        <v>3</v>
      </c>
      <c r="E899" s="662">
        <v>23</v>
      </c>
      <c r="F899" s="662">
        <v>6</v>
      </c>
      <c r="G899" s="991" t="s">
        <v>933</v>
      </c>
      <c r="H899" s="40" t="s">
        <v>228</v>
      </c>
      <c r="I899" s="630" t="s">
        <v>151</v>
      </c>
      <c r="J899" s="991" t="s">
        <v>205</v>
      </c>
      <c r="K899" s="303">
        <v>0</v>
      </c>
      <c r="L899" s="304">
        <v>0</v>
      </c>
      <c r="M899" s="305">
        <v>0</v>
      </c>
      <c r="N899" s="305">
        <v>0</v>
      </c>
      <c r="O899" s="303">
        <v>0</v>
      </c>
      <c r="P899" s="305">
        <v>0</v>
      </c>
      <c r="Q899" s="303">
        <v>0</v>
      </c>
      <c r="R899" s="16">
        <v>0</v>
      </c>
      <c r="S899" s="237"/>
      <c r="U899" s="237"/>
      <c r="V899" s="237"/>
    </row>
    <row r="900" spans="1:22" s="302" customFormat="1">
      <c r="A900" s="38">
        <v>23</v>
      </c>
      <c r="B900" s="39">
        <v>0</v>
      </c>
      <c r="C900" s="39" t="s">
        <v>912</v>
      </c>
      <c r="D900" s="40">
        <v>3</v>
      </c>
      <c r="E900" s="662">
        <v>23</v>
      </c>
      <c r="F900" s="662">
        <v>6</v>
      </c>
      <c r="G900" s="991" t="s">
        <v>933</v>
      </c>
      <c r="H900" s="40" t="s">
        <v>228</v>
      </c>
      <c r="I900" s="630" t="s">
        <v>152</v>
      </c>
      <c r="J900" s="991" t="s">
        <v>182</v>
      </c>
      <c r="K900" s="303">
        <v>0</v>
      </c>
      <c r="L900" s="304">
        <v>0</v>
      </c>
      <c r="M900" s="305">
        <v>0</v>
      </c>
      <c r="N900" s="305">
        <v>0</v>
      </c>
      <c r="O900" s="303">
        <v>0</v>
      </c>
      <c r="P900" s="305">
        <v>0</v>
      </c>
      <c r="Q900" s="303">
        <v>0</v>
      </c>
      <c r="R900" s="16">
        <v>0</v>
      </c>
      <c r="S900" s="237"/>
      <c r="U900" s="237"/>
      <c r="V900" s="237"/>
    </row>
    <row r="901" spans="1:22" s="302" customFormat="1">
      <c r="A901" s="38">
        <v>23</v>
      </c>
      <c r="B901" s="39">
        <v>0</v>
      </c>
      <c r="C901" s="39" t="s">
        <v>912</v>
      </c>
      <c r="D901" s="40">
        <v>3</v>
      </c>
      <c r="E901" s="662">
        <v>23</v>
      </c>
      <c r="F901" s="662">
        <v>6</v>
      </c>
      <c r="G901" s="991" t="s">
        <v>933</v>
      </c>
      <c r="H901" s="40" t="s">
        <v>228</v>
      </c>
      <c r="I901" s="630" t="s">
        <v>70</v>
      </c>
      <c r="J901" s="991" t="s">
        <v>265</v>
      </c>
      <c r="K901" s="303">
        <v>0</v>
      </c>
      <c r="L901" s="304">
        <v>0</v>
      </c>
      <c r="M901" s="305">
        <v>0</v>
      </c>
      <c r="N901" s="305">
        <v>0</v>
      </c>
      <c r="O901" s="303">
        <v>0</v>
      </c>
      <c r="P901" s="305">
        <v>0</v>
      </c>
      <c r="Q901" s="303">
        <v>0</v>
      </c>
      <c r="R901" s="16">
        <v>0</v>
      </c>
      <c r="S901" s="237"/>
      <c r="U901" s="237"/>
      <c r="V901" s="237"/>
    </row>
    <row r="902" spans="1:22" s="302" customFormat="1">
      <c r="A902" s="38">
        <v>23</v>
      </c>
      <c r="B902" s="39">
        <v>0</v>
      </c>
      <c r="C902" s="39" t="s">
        <v>912</v>
      </c>
      <c r="D902" s="40">
        <v>3</v>
      </c>
      <c r="E902" s="662">
        <v>23</v>
      </c>
      <c r="F902" s="662">
        <v>6</v>
      </c>
      <c r="G902" s="991" t="s">
        <v>933</v>
      </c>
      <c r="H902" s="40" t="s">
        <v>228</v>
      </c>
      <c r="I902" s="630" t="s">
        <v>71</v>
      </c>
      <c r="J902" s="991" t="s">
        <v>266</v>
      </c>
      <c r="K902" s="303">
        <v>0</v>
      </c>
      <c r="L902" s="304">
        <v>0</v>
      </c>
      <c r="M902" s="305">
        <v>0</v>
      </c>
      <c r="N902" s="305">
        <v>0</v>
      </c>
      <c r="O902" s="303">
        <v>0</v>
      </c>
      <c r="P902" s="305">
        <v>0</v>
      </c>
      <c r="Q902" s="303">
        <v>0</v>
      </c>
      <c r="R902" s="16">
        <v>0</v>
      </c>
      <c r="S902" s="237"/>
      <c r="U902" s="237"/>
      <c r="V902" s="237"/>
    </row>
    <row r="903" spans="1:22" s="302" customFormat="1">
      <c r="A903" s="38">
        <v>23</v>
      </c>
      <c r="B903" s="39">
        <v>0</v>
      </c>
      <c r="C903" s="39" t="s">
        <v>912</v>
      </c>
      <c r="D903" s="40">
        <v>3</v>
      </c>
      <c r="E903" s="662">
        <v>23</v>
      </c>
      <c r="F903" s="662">
        <v>6</v>
      </c>
      <c r="G903" s="991" t="s">
        <v>933</v>
      </c>
      <c r="H903" s="40" t="s">
        <v>228</v>
      </c>
      <c r="I903" s="630" t="s">
        <v>72</v>
      </c>
      <c r="J903" s="991" t="s">
        <v>527</v>
      </c>
      <c r="K903" s="303">
        <v>0</v>
      </c>
      <c r="L903" s="304">
        <v>0</v>
      </c>
      <c r="M903" s="305">
        <v>0</v>
      </c>
      <c r="N903" s="305">
        <v>0</v>
      </c>
      <c r="O903" s="303">
        <v>0</v>
      </c>
      <c r="P903" s="305">
        <v>0</v>
      </c>
      <c r="Q903" s="303">
        <v>0</v>
      </c>
      <c r="R903" s="16">
        <v>0</v>
      </c>
      <c r="S903" s="237"/>
      <c r="U903" s="237"/>
      <c r="V903" s="237"/>
    </row>
    <row r="904" spans="1:22" s="302" customFormat="1">
      <c r="A904" s="38">
        <v>23</v>
      </c>
      <c r="B904" s="39">
        <v>0</v>
      </c>
      <c r="C904" s="39" t="s">
        <v>912</v>
      </c>
      <c r="D904" s="40">
        <v>3</v>
      </c>
      <c r="E904" s="662">
        <v>23</v>
      </c>
      <c r="F904" s="662">
        <v>6</v>
      </c>
      <c r="G904" s="991" t="s">
        <v>933</v>
      </c>
      <c r="H904" s="40" t="s">
        <v>228</v>
      </c>
      <c r="I904" s="630" t="s">
        <v>73</v>
      </c>
      <c r="J904" s="991" t="s">
        <v>528</v>
      </c>
      <c r="K904" s="303">
        <v>0</v>
      </c>
      <c r="L904" s="304">
        <v>0</v>
      </c>
      <c r="M904" s="305">
        <v>0</v>
      </c>
      <c r="N904" s="305">
        <v>0</v>
      </c>
      <c r="O904" s="303">
        <v>0</v>
      </c>
      <c r="P904" s="305">
        <v>0</v>
      </c>
      <c r="Q904" s="303">
        <v>0</v>
      </c>
      <c r="R904" s="16">
        <v>0</v>
      </c>
      <c r="S904" s="237"/>
      <c r="U904" s="237"/>
      <c r="V904" s="237"/>
    </row>
    <row r="905" spans="1:22" s="302" customFormat="1">
      <c r="A905" s="38">
        <v>23</v>
      </c>
      <c r="B905" s="39">
        <v>0</v>
      </c>
      <c r="C905" s="39" t="s">
        <v>912</v>
      </c>
      <c r="D905" s="40">
        <v>3</v>
      </c>
      <c r="E905" s="662">
        <v>23</v>
      </c>
      <c r="F905" s="662">
        <v>6</v>
      </c>
      <c r="G905" s="991" t="s">
        <v>933</v>
      </c>
      <c r="H905" s="40" t="s">
        <v>228</v>
      </c>
      <c r="I905" s="630" t="s">
        <v>409</v>
      </c>
      <c r="J905" s="991" t="s">
        <v>803</v>
      </c>
      <c r="K905" s="303">
        <v>0</v>
      </c>
      <c r="L905" s="304">
        <v>0</v>
      </c>
      <c r="M905" s="305">
        <v>0</v>
      </c>
      <c r="N905" s="305">
        <v>0</v>
      </c>
      <c r="O905" s="303">
        <v>0</v>
      </c>
      <c r="P905" s="305">
        <v>0</v>
      </c>
      <c r="Q905" s="303">
        <v>0</v>
      </c>
      <c r="R905" s="16">
        <v>0</v>
      </c>
      <c r="S905" s="237"/>
      <c r="U905" s="237"/>
      <c r="V905" s="237"/>
    </row>
    <row r="906" spans="1:22" s="302" customFormat="1">
      <c r="A906" s="38">
        <v>24</v>
      </c>
      <c r="B906" s="39">
        <v>0</v>
      </c>
      <c r="C906" s="39" t="s">
        <v>912</v>
      </c>
      <c r="D906" s="40">
        <v>3</v>
      </c>
      <c r="E906" s="662">
        <v>24</v>
      </c>
      <c r="F906" s="662">
        <v>6</v>
      </c>
      <c r="G906" s="991" t="s">
        <v>229</v>
      </c>
      <c r="H906" s="40" t="s">
        <v>227</v>
      </c>
      <c r="I906" s="630" t="s">
        <v>211</v>
      </c>
      <c r="J906" s="991" t="s">
        <v>261</v>
      </c>
      <c r="K906" s="303">
        <v>0</v>
      </c>
      <c r="L906" s="304">
        <v>0</v>
      </c>
      <c r="M906" s="305">
        <v>0</v>
      </c>
      <c r="N906" s="305">
        <v>0</v>
      </c>
      <c r="O906" s="303">
        <v>0</v>
      </c>
      <c r="P906" s="305">
        <v>0</v>
      </c>
      <c r="Q906" s="303">
        <v>0</v>
      </c>
      <c r="R906" s="16">
        <v>0</v>
      </c>
      <c r="S906" s="237"/>
      <c r="U906" s="237"/>
      <c r="V906" s="237"/>
    </row>
    <row r="907" spans="1:22" s="302" customFormat="1">
      <c r="A907" s="38">
        <v>24</v>
      </c>
      <c r="B907" s="39">
        <v>0</v>
      </c>
      <c r="C907" s="39" t="s">
        <v>912</v>
      </c>
      <c r="D907" s="40">
        <v>3</v>
      </c>
      <c r="E907" s="662">
        <v>24</v>
      </c>
      <c r="F907" s="662">
        <v>6</v>
      </c>
      <c r="G907" s="991" t="s">
        <v>229</v>
      </c>
      <c r="H907" s="40" t="s">
        <v>227</v>
      </c>
      <c r="I907" s="630" t="s">
        <v>214</v>
      </c>
      <c r="J907" s="991" t="s">
        <v>676</v>
      </c>
      <c r="K907" s="303">
        <v>0</v>
      </c>
      <c r="L907" s="304">
        <v>0</v>
      </c>
      <c r="M907" s="305">
        <v>0</v>
      </c>
      <c r="N907" s="305">
        <v>0</v>
      </c>
      <c r="O907" s="303">
        <v>0</v>
      </c>
      <c r="P907" s="305">
        <v>0</v>
      </c>
      <c r="Q907" s="303">
        <v>0</v>
      </c>
      <c r="R907" s="16">
        <v>0</v>
      </c>
      <c r="S907" s="237"/>
      <c r="U907" s="237"/>
      <c r="V907" s="237"/>
    </row>
    <row r="908" spans="1:22" s="302" customFormat="1">
      <c r="A908" s="38">
        <v>24</v>
      </c>
      <c r="B908" s="39">
        <v>0</v>
      </c>
      <c r="C908" s="39" t="s">
        <v>912</v>
      </c>
      <c r="D908" s="40">
        <v>3</v>
      </c>
      <c r="E908" s="662">
        <v>24</v>
      </c>
      <c r="F908" s="662">
        <v>6</v>
      </c>
      <c r="G908" s="991" t="s">
        <v>229</v>
      </c>
      <c r="H908" s="40" t="s">
        <v>227</v>
      </c>
      <c r="I908" s="630" t="s">
        <v>215</v>
      </c>
      <c r="J908" s="991" t="s">
        <v>216</v>
      </c>
      <c r="K908" s="303">
        <v>0</v>
      </c>
      <c r="L908" s="304">
        <v>0</v>
      </c>
      <c r="M908" s="305">
        <v>0</v>
      </c>
      <c r="N908" s="305">
        <v>0</v>
      </c>
      <c r="O908" s="303">
        <v>0</v>
      </c>
      <c r="P908" s="305">
        <v>0</v>
      </c>
      <c r="Q908" s="303">
        <v>0</v>
      </c>
      <c r="R908" s="16">
        <v>0</v>
      </c>
      <c r="S908" s="237"/>
      <c r="U908" s="237"/>
      <c r="V908" s="237"/>
    </row>
    <row r="909" spans="1:22" s="302" customFormat="1">
      <c r="A909" s="38">
        <v>24</v>
      </c>
      <c r="B909" s="39">
        <v>0</v>
      </c>
      <c r="C909" s="39" t="s">
        <v>912</v>
      </c>
      <c r="D909" s="40">
        <v>3</v>
      </c>
      <c r="E909" s="662">
        <v>24</v>
      </c>
      <c r="F909" s="662">
        <v>6</v>
      </c>
      <c r="G909" s="991" t="s">
        <v>229</v>
      </c>
      <c r="H909" s="40" t="s">
        <v>227</v>
      </c>
      <c r="I909" s="630" t="s">
        <v>217</v>
      </c>
      <c r="J909" s="991" t="s">
        <v>262</v>
      </c>
      <c r="K909" s="303">
        <v>0</v>
      </c>
      <c r="L909" s="304">
        <v>0</v>
      </c>
      <c r="M909" s="305">
        <v>0</v>
      </c>
      <c r="N909" s="305">
        <v>0</v>
      </c>
      <c r="O909" s="303">
        <v>0</v>
      </c>
      <c r="P909" s="305">
        <v>0</v>
      </c>
      <c r="Q909" s="303">
        <v>0</v>
      </c>
      <c r="R909" s="16">
        <v>0</v>
      </c>
      <c r="S909" s="237"/>
      <c r="U909" s="237"/>
      <c r="V909" s="237"/>
    </row>
    <row r="910" spans="1:22" s="302" customFormat="1">
      <c r="A910" s="38">
        <v>24</v>
      </c>
      <c r="B910" s="39">
        <v>0</v>
      </c>
      <c r="C910" s="39" t="s">
        <v>912</v>
      </c>
      <c r="D910" s="40">
        <v>3</v>
      </c>
      <c r="E910" s="662">
        <v>24</v>
      </c>
      <c r="F910" s="662">
        <v>6</v>
      </c>
      <c r="G910" s="991" t="s">
        <v>229</v>
      </c>
      <c r="H910" s="40" t="s">
        <v>227</v>
      </c>
      <c r="I910" s="630" t="s">
        <v>218</v>
      </c>
      <c r="J910" s="991" t="s">
        <v>677</v>
      </c>
      <c r="K910" s="303">
        <v>0</v>
      </c>
      <c r="L910" s="304">
        <v>0</v>
      </c>
      <c r="M910" s="305">
        <v>0</v>
      </c>
      <c r="N910" s="305">
        <v>0</v>
      </c>
      <c r="O910" s="303">
        <v>0</v>
      </c>
      <c r="P910" s="305">
        <v>0</v>
      </c>
      <c r="Q910" s="303">
        <v>0</v>
      </c>
      <c r="R910" s="16">
        <v>0</v>
      </c>
      <c r="S910" s="237"/>
      <c r="U910" s="237"/>
      <c r="V910" s="237"/>
    </row>
    <row r="911" spans="1:22" s="302" customFormat="1">
      <c r="A911" s="38">
        <v>24</v>
      </c>
      <c r="B911" s="39">
        <v>0</v>
      </c>
      <c r="C911" s="39" t="s">
        <v>912</v>
      </c>
      <c r="D911" s="40">
        <v>3</v>
      </c>
      <c r="E911" s="662">
        <v>24</v>
      </c>
      <c r="F911" s="662">
        <v>6</v>
      </c>
      <c r="G911" s="991" t="s">
        <v>229</v>
      </c>
      <c r="H911" s="40" t="s">
        <v>227</v>
      </c>
      <c r="I911" s="630" t="s">
        <v>219</v>
      </c>
      <c r="J911" s="991" t="s">
        <v>263</v>
      </c>
      <c r="K911" s="303">
        <v>0</v>
      </c>
      <c r="L911" s="304">
        <v>0</v>
      </c>
      <c r="M911" s="305">
        <v>0</v>
      </c>
      <c r="N911" s="305">
        <v>0</v>
      </c>
      <c r="O911" s="303">
        <v>0</v>
      </c>
      <c r="P911" s="305">
        <v>0</v>
      </c>
      <c r="Q911" s="303">
        <v>0</v>
      </c>
      <c r="R911" s="16">
        <v>0</v>
      </c>
      <c r="S911" s="237"/>
      <c r="U911" s="237"/>
      <c r="V911" s="237"/>
    </row>
    <row r="912" spans="1:22" s="302" customFormat="1">
      <c r="A912" s="38">
        <v>24</v>
      </c>
      <c r="B912" s="39">
        <v>0</v>
      </c>
      <c r="C912" s="39" t="s">
        <v>912</v>
      </c>
      <c r="D912" s="40">
        <v>3</v>
      </c>
      <c r="E912" s="662">
        <v>24</v>
      </c>
      <c r="F912" s="662">
        <v>6</v>
      </c>
      <c r="G912" s="991" t="s">
        <v>229</v>
      </c>
      <c r="H912" s="40" t="s">
        <v>227</v>
      </c>
      <c r="I912" s="630" t="s">
        <v>220</v>
      </c>
      <c r="J912" s="991" t="s">
        <v>675</v>
      </c>
      <c r="K912" s="303">
        <v>0</v>
      </c>
      <c r="L912" s="304">
        <v>0</v>
      </c>
      <c r="M912" s="305">
        <v>0</v>
      </c>
      <c r="N912" s="305">
        <v>0</v>
      </c>
      <c r="O912" s="303">
        <v>0</v>
      </c>
      <c r="P912" s="305">
        <v>0</v>
      </c>
      <c r="Q912" s="303">
        <v>0</v>
      </c>
      <c r="R912" s="16">
        <v>0</v>
      </c>
      <c r="S912" s="237"/>
      <c r="U912" s="237"/>
      <c r="V912" s="237"/>
    </row>
    <row r="913" spans="1:22" s="302" customFormat="1">
      <c r="A913" s="38">
        <v>24</v>
      </c>
      <c r="B913" s="39">
        <v>0</v>
      </c>
      <c r="C913" s="39" t="s">
        <v>912</v>
      </c>
      <c r="D913" s="40">
        <v>3</v>
      </c>
      <c r="E913" s="662">
        <v>24</v>
      </c>
      <c r="F913" s="662">
        <v>6</v>
      </c>
      <c r="G913" s="991" t="s">
        <v>229</v>
      </c>
      <c r="H913" s="40" t="s">
        <v>227</v>
      </c>
      <c r="I913" s="630" t="s">
        <v>221</v>
      </c>
      <c r="J913" s="991" t="s">
        <v>264</v>
      </c>
      <c r="K913" s="303">
        <v>0</v>
      </c>
      <c r="L913" s="304">
        <v>0</v>
      </c>
      <c r="M913" s="305">
        <v>0</v>
      </c>
      <c r="N913" s="305">
        <v>0</v>
      </c>
      <c r="O913" s="303">
        <v>0</v>
      </c>
      <c r="P913" s="305">
        <v>0</v>
      </c>
      <c r="Q913" s="303">
        <v>0</v>
      </c>
      <c r="R913" s="16">
        <v>0</v>
      </c>
      <c r="S913" s="237"/>
      <c r="U913" s="237"/>
      <c r="V913" s="237"/>
    </row>
    <row r="914" spans="1:22" s="302" customFormat="1">
      <c r="A914" s="38">
        <v>24</v>
      </c>
      <c r="B914" s="39">
        <v>0</v>
      </c>
      <c r="C914" s="39" t="s">
        <v>912</v>
      </c>
      <c r="D914" s="40">
        <v>3</v>
      </c>
      <c r="E914" s="662">
        <v>24</v>
      </c>
      <c r="F914" s="662">
        <v>6</v>
      </c>
      <c r="G914" s="991" t="s">
        <v>229</v>
      </c>
      <c r="H914" s="40" t="s">
        <v>227</v>
      </c>
      <c r="I914" s="630" t="s">
        <v>222</v>
      </c>
      <c r="J914" s="991" t="s">
        <v>206</v>
      </c>
      <c r="K914" s="303">
        <v>0</v>
      </c>
      <c r="L914" s="304">
        <v>0</v>
      </c>
      <c r="M914" s="305">
        <v>0</v>
      </c>
      <c r="N914" s="305">
        <v>0</v>
      </c>
      <c r="O914" s="303">
        <v>0</v>
      </c>
      <c r="P914" s="305">
        <v>0</v>
      </c>
      <c r="Q914" s="303">
        <v>0</v>
      </c>
      <c r="R914" s="16">
        <v>0</v>
      </c>
      <c r="S914" s="237"/>
      <c r="U914" s="237"/>
      <c r="V914" s="237"/>
    </row>
    <row r="915" spans="1:22" s="302" customFormat="1">
      <c r="A915" s="38">
        <v>24</v>
      </c>
      <c r="B915" s="39">
        <v>0</v>
      </c>
      <c r="C915" s="39" t="s">
        <v>912</v>
      </c>
      <c r="D915" s="40">
        <v>3</v>
      </c>
      <c r="E915" s="662">
        <v>24</v>
      </c>
      <c r="F915" s="662">
        <v>6</v>
      </c>
      <c r="G915" s="991" t="s">
        <v>229</v>
      </c>
      <c r="H915" s="40" t="s">
        <v>227</v>
      </c>
      <c r="I915" s="630" t="s">
        <v>223</v>
      </c>
      <c r="J915" s="991" t="s">
        <v>181</v>
      </c>
      <c r="K915" s="303">
        <v>0</v>
      </c>
      <c r="L915" s="304">
        <v>0</v>
      </c>
      <c r="M915" s="305">
        <v>0</v>
      </c>
      <c r="N915" s="305">
        <v>0</v>
      </c>
      <c r="O915" s="303">
        <v>0</v>
      </c>
      <c r="P915" s="305">
        <v>0</v>
      </c>
      <c r="Q915" s="303">
        <v>0</v>
      </c>
      <c r="R915" s="16">
        <v>0</v>
      </c>
      <c r="S915" s="237"/>
      <c r="U915" s="237"/>
      <c r="V915" s="237"/>
    </row>
    <row r="916" spans="1:22" s="302" customFormat="1">
      <c r="A916" s="38">
        <v>24</v>
      </c>
      <c r="B916" s="39">
        <v>0</v>
      </c>
      <c r="C916" s="39" t="s">
        <v>912</v>
      </c>
      <c r="D916" s="40">
        <v>3</v>
      </c>
      <c r="E916" s="662">
        <v>24</v>
      </c>
      <c r="F916" s="662">
        <v>6</v>
      </c>
      <c r="G916" s="991" t="s">
        <v>229</v>
      </c>
      <c r="H916" s="40" t="s">
        <v>227</v>
      </c>
      <c r="I916" s="630" t="s">
        <v>150</v>
      </c>
      <c r="J916" s="991" t="s">
        <v>204</v>
      </c>
      <c r="K916" s="303">
        <v>0</v>
      </c>
      <c r="L916" s="304">
        <v>0</v>
      </c>
      <c r="M916" s="305">
        <v>0</v>
      </c>
      <c r="N916" s="305">
        <v>0</v>
      </c>
      <c r="O916" s="303">
        <v>0</v>
      </c>
      <c r="P916" s="305">
        <v>0</v>
      </c>
      <c r="Q916" s="303">
        <v>0</v>
      </c>
      <c r="R916" s="16">
        <v>0</v>
      </c>
      <c r="S916" s="237"/>
      <c r="U916" s="237"/>
      <c r="V916" s="237"/>
    </row>
    <row r="917" spans="1:22" s="302" customFormat="1">
      <c r="A917" s="38">
        <v>24</v>
      </c>
      <c r="B917" s="39">
        <v>0</v>
      </c>
      <c r="C917" s="39" t="s">
        <v>912</v>
      </c>
      <c r="D917" s="40">
        <v>3</v>
      </c>
      <c r="E917" s="662">
        <v>24</v>
      </c>
      <c r="F917" s="662">
        <v>6</v>
      </c>
      <c r="G917" s="991" t="s">
        <v>229</v>
      </c>
      <c r="H917" s="40" t="s">
        <v>227</v>
      </c>
      <c r="I917" s="630" t="s">
        <v>151</v>
      </c>
      <c r="J917" s="991" t="s">
        <v>205</v>
      </c>
      <c r="K917" s="303">
        <v>0</v>
      </c>
      <c r="L917" s="304">
        <v>0</v>
      </c>
      <c r="M917" s="305">
        <v>0</v>
      </c>
      <c r="N917" s="305">
        <v>0</v>
      </c>
      <c r="O917" s="303">
        <v>0</v>
      </c>
      <c r="P917" s="305">
        <v>0</v>
      </c>
      <c r="Q917" s="303">
        <v>0</v>
      </c>
      <c r="R917" s="16">
        <v>0</v>
      </c>
      <c r="S917" s="237"/>
      <c r="U917" s="237"/>
      <c r="V917" s="237"/>
    </row>
    <row r="918" spans="1:22" s="302" customFormat="1">
      <c r="A918" s="38">
        <v>24</v>
      </c>
      <c r="B918" s="39">
        <v>0</v>
      </c>
      <c r="C918" s="39" t="s">
        <v>912</v>
      </c>
      <c r="D918" s="40">
        <v>3</v>
      </c>
      <c r="E918" s="662">
        <v>24</v>
      </c>
      <c r="F918" s="662">
        <v>6</v>
      </c>
      <c r="G918" s="991" t="s">
        <v>229</v>
      </c>
      <c r="H918" s="40" t="s">
        <v>227</v>
      </c>
      <c r="I918" s="630" t="s">
        <v>152</v>
      </c>
      <c r="J918" s="991" t="s">
        <v>182</v>
      </c>
      <c r="K918" s="303">
        <v>0</v>
      </c>
      <c r="L918" s="304">
        <v>0</v>
      </c>
      <c r="M918" s="305">
        <v>0</v>
      </c>
      <c r="N918" s="305">
        <v>0</v>
      </c>
      <c r="O918" s="303">
        <v>0</v>
      </c>
      <c r="P918" s="305">
        <v>0</v>
      </c>
      <c r="Q918" s="303">
        <v>0</v>
      </c>
      <c r="R918" s="16">
        <v>0</v>
      </c>
      <c r="S918" s="237"/>
      <c r="U918" s="237"/>
      <c r="V918" s="237"/>
    </row>
    <row r="919" spans="1:22" s="302" customFormat="1">
      <c r="A919" s="38">
        <v>24</v>
      </c>
      <c r="B919" s="39">
        <v>0</v>
      </c>
      <c r="C919" s="39" t="s">
        <v>912</v>
      </c>
      <c r="D919" s="40">
        <v>3</v>
      </c>
      <c r="E919" s="662">
        <v>24</v>
      </c>
      <c r="F919" s="662">
        <v>6</v>
      </c>
      <c r="G919" s="991" t="s">
        <v>229</v>
      </c>
      <c r="H919" s="40" t="s">
        <v>227</v>
      </c>
      <c r="I919" s="630" t="s">
        <v>70</v>
      </c>
      <c r="J919" s="991" t="s">
        <v>265</v>
      </c>
      <c r="K919" s="303">
        <v>0</v>
      </c>
      <c r="L919" s="304">
        <v>0</v>
      </c>
      <c r="M919" s="305">
        <v>0</v>
      </c>
      <c r="N919" s="305">
        <v>0</v>
      </c>
      <c r="O919" s="303">
        <v>0</v>
      </c>
      <c r="P919" s="305">
        <v>0</v>
      </c>
      <c r="Q919" s="303">
        <v>0</v>
      </c>
      <c r="R919" s="16">
        <v>0</v>
      </c>
      <c r="S919" s="237"/>
      <c r="U919" s="237"/>
      <c r="V919" s="237"/>
    </row>
    <row r="920" spans="1:22" s="302" customFormat="1">
      <c r="A920" s="38">
        <v>24</v>
      </c>
      <c r="B920" s="39">
        <v>0</v>
      </c>
      <c r="C920" s="39" t="s">
        <v>912</v>
      </c>
      <c r="D920" s="40">
        <v>3</v>
      </c>
      <c r="E920" s="662">
        <v>24</v>
      </c>
      <c r="F920" s="662">
        <v>6</v>
      </c>
      <c r="G920" s="991" t="s">
        <v>229</v>
      </c>
      <c r="H920" s="40" t="s">
        <v>227</v>
      </c>
      <c r="I920" s="630" t="s">
        <v>71</v>
      </c>
      <c r="J920" s="991" t="s">
        <v>266</v>
      </c>
      <c r="K920" s="303">
        <v>0</v>
      </c>
      <c r="L920" s="304">
        <v>0</v>
      </c>
      <c r="M920" s="305">
        <v>0</v>
      </c>
      <c r="N920" s="305">
        <v>0</v>
      </c>
      <c r="O920" s="303">
        <v>0</v>
      </c>
      <c r="P920" s="305">
        <v>0</v>
      </c>
      <c r="Q920" s="303">
        <v>0</v>
      </c>
      <c r="R920" s="16">
        <v>0</v>
      </c>
      <c r="S920" s="237"/>
      <c r="U920" s="237"/>
      <c r="V920" s="237"/>
    </row>
    <row r="921" spans="1:22" s="302" customFormat="1">
      <c r="A921" s="38">
        <v>24</v>
      </c>
      <c r="B921" s="39">
        <v>0</v>
      </c>
      <c r="C921" s="39" t="s">
        <v>912</v>
      </c>
      <c r="D921" s="40">
        <v>3</v>
      </c>
      <c r="E921" s="662">
        <v>24</v>
      </c>
      <c r="F921" s="662">
        <v>6</v>
      </c>
      <c r="G921" s="991" t="s">
        <v>229</v>
      </c>
      <c r="H921" s="40" t="s">
        <v>227</v>
      </c>
      <c r="I921" s="630" t="s">
        <v>72</v>
      </c>
      <c r="J921" s="991" t="s">
        <v>527</v>
      </c>
      <c r="K921" s="303">
        <v>0</v>
      </c>
      <c r="L921" s="304">
        <v>0</v>
      </c>
      <c r="M921" s="305">
        <v>0</v>
      </c>
      <c r="N921" s="305">
        <v>0</v>
      </c>
      <c r="O921" s="303">
        <v>0</v>
      </c>
      <c r="P921" s="305">
        <v>0</v>
      </c>
      <c r="Q921" s="303">
        <v>0</v>
      </c>
      <c r="R921" s="16">
        <v>0</v>
      </c>
      <c r="S921" s="237"/>
      <c r="U921" s="237"/>
      <c r="V921" s="237"/>
    </row>
    <row r="922" spans="1:22" s="302" customFormat="1">
      <c r="A922" s="38">
        <v>24</v>
      </c>
      <c r="B922" s="39">
        <v>0</v>
      </c>
      <c r="C922" s="39" t="s">
        <v>912</v>
      </c>
      <c r="D922" s="40">
        <v>3</v>
      </c>
      <c r="E922" s="662">
        <v>24</v>
      </c>
      <c r="F922" s="662">
        <v>6</v>
      </c>
      <c r="G922" s="991" t="s">
        <v>229</v>
      </c>
      <c r="H922" s="40" t="s">
        <v>227</v>
      </c>
      <c r="I922" s="630" t="s">
        <v>73</v>
      </c>
      <c r="J922" s="991" t="s">
        <v>528</v>
      </c>
      <c r="K922" s="303">
        <v>0</v>
      </c>
      <c r="L922" s="304">
        <v>0</v>
      </c>
      <c r="M922" s="305">
        <v>0</v>
      </c>
      <c r="N922" s="305">
        <v>0</v>
      </c>
      <c r="O922" s="303">
        <v>0</v>
      </c>
      <c r="P922" s="305">
        <v>0</v>
      </c>
      <c r="Q922" s="303">
        <v>0</v>
      </c>
      <c r="R922" s="16">
        <v>0</v>
      </c>
      <c r="S922" s="237"/>
      <c r="U922" s="237"/>
      <c r="V922" s="237"/>
    </row>
    <row r="923" spans="1:22" s="302" customFormat="1">
      <c r="A923" s="38">
        <v>24</v>
      </c>
      <c r="B923" s="39">
        <v>0</v>
      </c>
      <c r="C923" s="39" t="s">
        <v>912</v>
      </c>
      <c r="D923" s="40">
        <v>3</v>
      </c>
      <c r="E923" s="662">
        <v>24</v>
      </c>
      <c r="F923" s="662">
        <v>6</v>
      </c>
      <c r="G923" s="991" t="s">
        <v>229</v>
      </c>
      <c r="H923" s="40" t="s">
        <v>227</v>
      </c>
      <c r="I923" s="630" t="s">
        <v>409</v>
      </c>
      <c r="J923" s="991" t="s">
        <v>803</v>
      </c>
      <c r="K923" s="303">
        <v>0</v>
      </c>
      <c r="L923" s="304">
        <v>0</v>
      </c>
      <c r="M923" s="305">
        <v>0</v>
      </c>
      <c r="N923" s="305">
        <v>0</v>
      </c>
      <c r="O923" s="303">
        <v>0</v>
      </c>
      <c r="P923" s="305">
        <v>0</v>
      </c>
      <c r="Q923" s="303">
        <v>0</v>
      </c>
      <c r="R923" s="16">
        <v>0</v>
      </c>
      <c r="S923" s="237"/>
      <c r="U923" s="237"/>
      <c r="V923" s="237"/>
    </row>
    <row r="924" spans="1:22" s="302" customFormat="1">
      <c r="A924" s="38">
        <v>25</v>
      </c>
      <c r="B924" s="39">
        <v>0</v>
      </c>
      <c r="C924" s="39" t="s">
        <v>912</v>
      </c>
      <c r="D924" s="40">
        <v>3</v>
      </c>
      <c r="E924" s="662">
        <v>25</v>
      </c>
      <c r="F924" s="662">
        <v>6</v>
      </c>
      <c r="G924" s="991" t="s">
        <v>229</v>
      </c>
      <c r="H924" s="40" t="s">
        <v>228</v>
      </c>
      <c r="I924" s="630" t="s">
        <v>211</v>
      </c>
      <c r="J924" s="991" t="s">
        <v>261</v>
      </c>
      <c r="K924" s="303">
        <v>0</v>
      </c>
      <c r="L924" s="304">
        <v>0</v>
      </c>
      <c r="M924" s="305">
        <v>0</v>
      </c>
      <c r="N924" s="305">
        <v>0</v>
      </c>
      <c r="O924" s="303">
        <v>0</v>
      </c>
      <c r="P924" s="305">
        <v>0</v>
      </c>
      <c r="Q924" s="303">
        <v>0</v>
      </c>
      <c r="R924" s="16">
        <v>0</v>
      </c>
      <c r="S924" s="237"/>
      <c r="U924" s="237"/>
      <c r="V924" s="237"/>
    </row>
    <row r="925" spans="1:22" s="302" customFormat="1">
      <c r="A925" s="38">
        <v>25</v>
      </c>
      <c r="B925" s="39">
        <v>0</v>
      </c>
      <c r="C925" s="39" t="s">
        <v>912</v>
      </c>
      <c r="D925" s="40">
        <v>3</v>
      </c>
      <c r="E925" s="662">
        <v>25</v>
      </c>
      <c r="F925" s="662">
        <v>6</v>
      </c>
      <c r="G925" s="991" t="s">
        <v>229</v>
      </c>
      <c r="H925" s="40" t="s">
        <v>228</v>
      </c>
      <c r="I925" s="630" t="s">
        <v>214</v>
      </c>
      <c r="J925" s="991" t="s">
        <v>676</v>
      </c>
      <c r="K925" s="303">
        <v>0</v>
      </c>
      <c r="L925" s="304">
        <v>0</v>
      </c>
      <c r="M925" s="305">
        <v>0</v>
      </c>
      <c r="N925" s="305">
        <v>0</v>
      </c>
      <c r="O925" s="303">
        <v>0</v>
      </c>
      <c r="P925" s="305">
        <v>0</v>
      </c>
      <c r="Q925" s="303">
        <v>0</v>
      </c>
      <c r="R925" s="16">
        <v>0</v>
      </c>
      <c r="S925" s="237"/>
      <c r="U925" s="237"/>
      <c r="V925" s="237"/>
    </row>
    <row r="926" spans="1:22" s="302" customFormat="1">
      <c r="A926" s="38">
        <v>25</v>
      </c>
      <c r="B926" s="39">
        <v>0</v>
      </c>
      <c r="C926" s="39" t="s">
        <v>912</v>
      </c>
      <c r="D926" s="40">
        <v>3</v>
      </c>
      <c r="E926" s="662">
        <v>25</v>
      </c>
      <c r="F926" s="662">
        <v>6</v>
      </c>
      <c r="G926" s="991" t="s">
        <v>229</v>
      </c>
      <c r="H926" s="40" t="s">
        <v>228</v>
      </c>
      <c r="I926" s="630" t="s">
        <v>215</v>
      </c>
      <c r="J926" s="991" t="s">
        <v>216</v>
      </c>
      <c r="K926" s="303">
        <v>0</v>
      </c>
      <c r="L926" s="304">
        <v>0</v>
      </c>
      <c r="M926" s="305">
        <v>0</v>
      </c>
      <c r="N926" s="305">
        <v>0</v>
      </c>
      <c r="O926" s="303">
        <v>0</v>
      </c>
      <c r="P926" s="305">
        <v>0</v>
      </c>
      <c r="Q926" s="303">
        <v>0</v>
      </c>
      <c r="R926" s="16">
        <v>0</v>
      </c>
      <c r="S926" s="237"/>
      <c r="U926" s="237"/>
      <c r="V926" s="237"/>
    </row>
    <row r="927" spans="1:22" s="302" customFormat="1">
      <c r="A927" s="38">
        <v>25</v>
      </c>
      <c r="B927" s="39">
        <v>0</v>
      </c>
      <c r="C927" s="39" t="s">
        <v>912</v>
      </c>
      <c r="D927" s="40">
        <v>3</v>
      </c>
      <c r="E927" s="662">
        <v>25</v>
      </c>
      <c r="F927" s="662">
        <v>6</v>
      </c>
      <c r="G927" s="991" t="s">
        <v>229</v>
      </c>
      <c r="H927" s="40" t="s">
        <v>228</v>
      </c>
      <c r="I927" s="630" t="s">
        <v>217</v>
      </c>
      <c r="J927" s="991" t="s">
        <v>262</v>
      </c>
      <c r="K927" s="303">
        <v>0</v>
      </c>
      <c r="L927" s="304">
        <v>0</v>
      </c>
      <c r="M927" s="305">
        <v>0</v>
      </c>
      <c r="N927" s="305">
        <v>0</v>
      </c>
      <c r="O927" s="303">
        <v>0</v>
      </c>
      <c r="P927" s="305">
        <v>0</v>
      </c>
      <c r="Q927" s="303">
        <v>0</v>
      </c>
      <c r="R927" s="16">
        <v>0</v>
      </c>
      <c r="S927" s="237"/>
      <c r="U927" s="237"/>
      <c r="V927" s="237"/>
    </row>
    <row r="928" spans="1:22" s="302" customFormat="1">
      <c r="A928" s="38">
        <v>25</v>
      </c>
      <c r="B928" s="39">
        <v>0</v>
      </c>
      <c r="C928" s="39" t="s">
        <v>912</v>
      </c>
      <c r="D928" s="40">
        <v>3</v>
      </c>
      <c r="E928" s="662">
        <v>25</v>
      </c>
      <c r="F928" s="662">
        <v>6</v>
      </c>
      <c r="G928" s="991" t="s">
        <v>229</v>
      </c>
      <c r="H928" s="40" t="s">
        <v>228</v>
      </c>
      <c r="I928" s="630" t="s">
        <v>218</v>
      </c>
      <c r="J928" s="991" t="s">
        <v>677</v>
      </c>
      <c r="K928" s="303">
        <v>0</v>
      </c>
      <c r="L928" s="304">
        <v>0</v>
      </c>
      <c r="M928" s="305">
        <v>0</v>
      </c>
      <c r="N928" s="305">
        <v>0</v>
      </c>
      <c r="O928" s="303">
        <v>0</v>
      </c>
      <c r="P928" s="305">
        <v>0</v>
      </c>
      <c r="Q928" s="303">
        <v>0</v>
      </c>
      <c r="R928" s="16">
        <v>0</v>
      </c>
      <c r="S928" s="237"/>
      <c r="U928" s="237"/>
      <c r="V928" s="237"/>
    </row>
    <row r="929" spans="1:22" s="302" customFormat="1">
      <c r="A929" s="38">
        <v>25</v>
      </c>
      <c r="B929" s="39">
        <v>0</v>
      </c>
      <c r="C929" s="39" t="s">
        <v>912</v>
      </c>
      <c r="D929" s="40">
        <v>3</v>
      </c>
      <c r="E929" s="662">
        <v>25</v>
      </c>
      <c r="F929" s="662">
        <v>6</v>
      </c>
      <c r="G929" s="991" t="s">
        <v>229</v>
      </c>
      <c r="H929" s="40" t="s">
        <v>228</v>
      </c>
      <c r="I929" s="630" t="s">
        <v>219</v>
      </c>
      <c r="J929" s="991" t="s">
        <v>263</v>
      </c>
      <c r="K929" s="303">
        <v>0</v>
      </c>
      <c r="L929" s="304">
        <v>0</v>
      </c>
      <c r="M929" s="305">
        <v>0</v>
      </c>
      <c r="N929" s="305">
        <v>0</v>
      </c>
      <c r="O929" s="303">
        <v>0</v>
      </c>
      <c r="P929" s="305">
        <v>0</v>
      </c>
      <c r="Q929" s="303">
        <v>0</v>
      </c>
      <c r="R929" s="16">
        <v>0</v>
      </c>
      <c r="S929" s="237"/>
      <c r="U929" s="237"/>
      <c r="V929" s="237"/>
    </row>
    <row r="930" spans="1:22" s="302" customFormat="1">
      <c r="A930" s="38">
        <v>25</v>
      </c>
      <c r="B930" s="39">
        <v>0</v>
      </c>
      <c r="C930" s="39" t="s">
        <v>912</v>
      </c>
      <c r="D930" s="40">
        <v>3</v>
      </c>
      <c r="E930" s="662">
        <v>25</v>
      </c>
      <c r="F930" s="662">
        <v>6</v>
      </c>
      <c r="G930" s="991" t="s">
        <v>229</v>
      </c>
      <c r="H930" s="40" t="s">
        <v>228</v>
      </c>
      <c r="I930" s="630" t="s">
        <v>220</v>
      </c>
      <c r="J930" s="991" t="s">
        <v>675</v>
      </c>
      <c r="K930" s="303">
        <v>0</v>
      </c>
      <c r="L930" s="304">
        <v>0</v>
      </c>
      <c r="M930" s="305">
        <v>0</v>
      </c>
      <c r="N930" s="305">
        <v>0</v>
      </c>
      <c r="O930" s="303">
        <v>0</v>
      </c>
      <c r="P930" s="305">
        <v>0</v>
      </c>
      <c r="Q930" s="303">
        <v>0</v>
      </c>
      <c r="R930" s="16">
        <v>0</v>
      </c>
      <c r="S930" s="237"/>
      <c r="U930" s="237"/>
      <c r="V930" s="237"/>
    </row>
    <row r="931" spans="1:22" s="302" customFormat="1">
      <c r="A931" s="38">
        <v>25</v>
      </c>
      <c r="B931" s="39">
        <v>0</v>
      </c>
      <c r="C931" s="39" t="s">
        <v>912</v>
      </c>
      <c r="D931" s="40">
        <v>3</v>
      </c>
      <c r="E931" s="662">
        <v>25</v>
      </c>
      <c r="F931" s="662">
        <v>6</v>
      </c>
      <c r="G931" s="991" t="s">
        <v>229</v>
      </c>
      <c r="H931" s="40" t="s">
        <v>228</v>
      </c>
      <c r="I931" s="630" t="s">
        <v>221</v>
      </c>
      <c r="J931" s="991" t="s">
        <v>264</v>
      </c>
      <c r="K931" s="303">
        <v>0</v>
      </c>
      <c r="L931" s="304">
        <v>0</v>
      </c>
      <c r="M931" s="305">
        <v>0</v>
      </c>
      <c r="N931" s="305">
        <v>0</v>
      </c>
      <c r="O931" s="303">
        <v>0</v>
      </c>
      <c r="P931" s="305">
        <v>0</v>
      </c>
      <c r="Q931" s="303">
        <v>0</v>
      </c>
      <c r="R931" s="16">
        <v>0</v>
      </c>
      <c r="S931" s="237"/>
      <c r="U931" s="237"/>
      <c r="V931" s="237"/>
    </row>
    <row r="932" spans="1:22" s="302" customFormat="1">
      <c r="A932" s="38">
        <v>25</v>
      </c>
      <c r="B932" s="39">
        <v>0</v>
      </c>
      <c r="C932" s="39" t="s">
        <v>912</v>
      </c>
      <c r="D932" s="40">
        <v>3</v>
      </c>
      <c r="E932" s="662">
        <v>25</v>
      </c>
      <c r="F932" s="662">
        <v>6</v>
      </c>
      <c r="G932" s="991" t="s">
        <v>229</v>
      </c>
      <c r="H932" s="40" t="s">
        <v>228</v>
      </c>
      <c r="I932" s="630" t="s">
        <v>222</v>
      </c>
      <c r="J932" s="991" t="s">
        <v>206</v>
      </c>
      <c r="K932" s="303">
        <v>0</v>
      </c>
      <c r="L932" s="304">
        <v>0</v>
      </c>
      <c r="M932" s="305">
        <v>0</v>
      </c>
      <c r="N932" s="305">
        <v>0</v>
      </c>
      <c r="O932" s="303">
        <v>0</v>
      </c>
      <c r="P932" s="305">
        <v>0</v>
      </c>
      <c r="Q932" s="303">
        <v>0</v>
      </c>
      <c r="R932" s="16">
        <v>0</v>
      </c>
      <c r="S932" s="237"/>
      <c r="U932" s="237"/>
      <c r="V932" s="237"/>
    </row>
    <row r="933" spans="1:22" s="302" customFormat="1">
      <c r="A933" s="38">
        <v>25</v>
      </c>
      <c r="B933" s="39">
        <v>0</v>
      </c>
      <c r="C933" s="39" t="s">
        <v>912</v>
      </c>
      <c r="D933" s="40">
        <v>3</v>
      </c>
      <c r="E933" s="662">
        <v>25</v>
      </c>
      <c r="F933" s="662">
        <v>6</v>
      </c>
      <c r="G933" s="991" t="s">
        <v>229</v>
      </c>
      <c r="H933" s="40" t="s">
        <v>228</v>
      </c>
      <c r="I933" s="630" t="s">
        <v>223</v>
      </c>
      <c r="J933" s="991" t="s">
        <v>181</v>
      </c>
      <c r="K933" s="303">
        <v>0</v>
      </c>
      <c r="L933" s="304">
        <v>0</v>
      </c>
      <c r="M933" s="305">
        <v>0</v>
      </c>
      <c r="N933" s="305">
        <v>0</v>
      </c>
      <c r="O933" s="303">
        <v>0</v>
      </c>
      <c r="P933" s="305">
        <v>0</v>
      </c>
      <c r="Q933" s="303">
        <v>0</v>
      </c>
      <c r="R933" s="16">
        <v>0</v>
      </c>
      <c r="S933" s="237"/>
      <c r="U933" s="237"/>
      <c r="V933" s="237"/>
    </row>
    <row r="934" spans="1:22" s="302" customFormat="1">
      <c r="A934" s="38">
        <v>25</v>
      </c>
      <c r="B934" s="39">
        <v>0</v>
      </c>
      <c r="C934" s="39" t="s">
        <v>912</v>
      </c>
      <c r="D934" s="40">
        <v>3</v>
      </c>
      <c r="E934" s="662">
        <v>25</v>
      </c>
      <c r="F934" s="662">
        <v>6</v>
      </c>
      <c r="G934" s="991" t="s">
        <v>229</v>
      </c>
      <c r="H934" s="40" t="s">
        <v>228</v>
      </c>
      <c r="I934" s="630" t="s">
        <v>150</v>
      </c>
      <c r="J934" s="991" t="s">
        <v>204</v>
      </c>
      <c r="K934" s="303">
        <v>0</v>
      </c>
      <c r="L934" s="304">
        <v>0</v>
      </c>
      <c r="M934" s="305">
        <v>0</v>
      </c>
      <c r="N934" s="305">
        <v>0</v>
      </c>
      <c r="O934" s="303">
        <v>0</v>
      </c>
      <c r="P934" s="305">
        <v>0</v>
      </c>
      <c r="Q934" s="303">
        <v>0</v>
      </c>
      <c r="R934" s="16">
        <v>0</v>
      </c>
      <c r="S934" s="237"/>
      <c r="U934" s="237"/>
      <c r="V934" s="237"/>
    </row>
    <row r="935" spans="1:22" s="302" customFormat="1">
      <c r="A935" s="38">
        <v>25</v>
      </c>
      <c r="B935" s="39">
        <v>0</v>
      </c>
      <c r="C935" s="39" t="s">
        <v>912</v>
      </c>
      <c r="D935" s="40">
        <v>3</v>
      </c>
      <c r="E935" s="662">
        <v>25</v>
      </c>
      <c r="F935" s="662">
        <v>6</v>
      </c>
      <c r="G935" s="991" t="s">
        <v>229</v>
      </c>
      <c r="H935" s="40" t="s">
        <v>228</v>
      </c>
      <c r="I935" s="630" t="s">
        <v>151</v>
      </c>
      <c r="J935" s="991" t="s">
        <v>205</v>
      </c>
      <c r="K935" s="303">
        <v>0</v>
      </c>
      <c r="L935" s="304">
        <v>0</v>
      </c>
      <c r="M935" s="305">
        <v>0</v>
      </c>
      <c r="N935" s="305">
        <v>0</v>
      </c>
      <c r="O935" s="303">
        <v>0</v>
      </c>
      <c r="P935" s="305">
        <v>0</v>
      </c>
      <c r="Q935" s="303">
        <v>0</v>
      </c>
      <c r="R935" s="16">
        <v>0</v>
      </c>
      <c r="S935" s="237"/>
      <c r="U935" s="237"/>
      <c r="V935" s="237"/>
    </row>
    <row r="936" spans="1:22" s="302" customFormat="1">
      <c r="A936" s="38">
        <v>25</v>
      </c>
      <c r="B936" s="39">
        <v>0</v>
      </c>
      <c r="C936" s="39" t="s">
        <v>912</v>
      </c>
      <c r="D936" s="40">
        <v>3</v>
      </c>
      <c r="E936" s="662">
        <v>25</v>
      </c>
      <c r="F936" s="662">
        <v>6</v>
      </c>
      <c r="G936" s="991" t="s">
        <v>229</v>
      </c>
      <c r="H936" s="40" t="s">
        <v>228</v>
      </c>
      <c r="I936" s="630" t="s">
        <v>152</v>
      </c>
      <c r="J936" s="991" t="s">
        <v>182</v>
      </c>
      <c r="K936" s="303">
        <v>0</v>
      </c>
      <c r="L936" s="304">
        <v>0</v>
      </c>
      <c r="M936" s="305">
        <v>0</v>
      </c>
      <c r="N936" s="305">
        <v>0</v>
      </c>
      <c r="O936" s="303">
        <v>0</v>
      </c>
      <c r="P936" s="305">
        <v>0</v>
      </c>
      <c r="Q936" s="303">
        <v>0</v>
      </c>
      <c r="R936" s="16">
        <v>0</v>
      </c>
      <c r="S936" s="237"/>
      <c r="U936" s="237"/>
      <c r="V936" s="237"/>
    </row>
    <row r="937" spans="1:22" s="302" customFormat="1">
      <c r="A937" s="38">
        <v>25</v>
      </c>
      <c r="B937" s="39">
        <v>0</v>
      </c>
      <c r="C937" s="39" t="s">
        <v>912</v>
      </c>
      <c r="D937" s="40">
        <v>3</v>
      </c>
      <c r="E937" s="662">
        <v>25</v>
      </c>
      <c r="F937" s="662">
        <v>6</v>
      </c>
      <c r="G937" s="991" t="s">
        <v>229</v>
      </c>
      <c r="H937" s="40" t="s">
        <v>228</v>
      </c>
      <c r="I937" s="630" t="s">
        <v>70</v>
      </c>
      <c r="J937" s="991" t="s">
        <v>265</v>
      </c>
      <c r="K937" s="303">
        <v>0</v>
      </c>
      <c r="L937" s="304">
        <v>0</v>
      </c>
      <c r="M937" s="305">
        <v>0</v>
      </c>
      <c r="N937" s="305">
        <v>0</v>
      </c>
      <c r="O937" s="303">
        <v>0</v>
      </c>
      <c r="P937" s="305">
        <v>0</v>
      </c>
      <c r="Q937" s="303">
        <v>0</v>
      </c>
      <c r="R937" s="16">
        <v>0</v>
      </c>
      <c r="S937" s="237"/>
      <c r="U937" s="237"/>
      <c r="V937" s="237"/>
    </row>
    <row r="938" spans="1:22" s="302" customFormat="1">
      <c r="A938" s="38">
        <v>25</v>
      </c>
      <c r="B938" s="39">
        <v>0</v>
      </c>
      <c r="C938" s="39" t="s">
        <v>912</v>
      </c>
      <c r="D938" s="40">
        <v>3</v>
      </c>
      <c r="E938" s="662">
        <v>25</v>
      </c>
      <c r="F938" s="662">
        <v>6</v>
      </c>
      <c r="G938" s="991" t="s">
        <v>229</v>
      </c>
      <c r="H938" s="40" t="s">
        <v>228</v>
      </c>
      <c r="I938" s="630" t="s">
        <v>71</v>
      </c>
      <c r="J938" s="991" t="s">
        <v>266</v>
      </c>
      <c r="K938" s="303">
        <v>0</v>
      </c>
      <c r="L938" s="304">
        <v>0</v>
      </c>
      <c r="M938" s="305">
        <v>0</v>
      </c>
      <c r="N938" s="305">
        <v>0</v>
      </c>
      <c r="O938" s="303">
        <v>0</v>
      </c>
      <c r="P938" s="305">
        <v>0</v>
      </c>
      <c r="Q938" s="303">
        <v>0</v>
      </c>
      <c r="R938" s="16">
        <v>0</v>
      </c>
      <c r="S938" s="237"/>
      <c r="U938" s="237"/>
      <c r="V938" s="237"/>
    </row>
    <row r="939" spans="1:22" s="302" customFormat="1">
      <c r="A939" s="38">
        <v>25</v>
      </c>
      <c r="B939" s="39">
        <v>0</v>
      </c>
      <c r="C939" s="39" t="s">
        <v>912</v>
      </c>
      <c r="D939" s="40">
        <v>3</v>
      </c>
      <c r="E939" s="662">
        <v>25</v>
      </c>
      <c r="F939" s="662">
        <v>6</v>
      </c>
      <c r="G939" s="991" t="s">
        <v>229</v>
      </c>
      <c r="H939" s="40" t="s">
        <v>228</v>
      </c>
      <c r="I939" s="630" t="s">
        <v>72</v>
      </c>
      <c r="J939" s="991" t="s">
        <v>527</v>
      </c>
      <c r="K939" s="303">
        <v>0</v>
      </c>
      <c r="L939" s="304">
        <v>0</v>
      </c>
      <c r="M939" s="305">
        <v>0</v>
      </c>
      <c r="N939" s="305">
        <v>0</v>
      </c>
      <c r="O939" s="303">
        <v>0</v>
      </c>
      <c r="P939" s="305">
        <v>0</v>
      </c>
      <c r="Q939" s="303">
        <v>0</v>
      </c>
      <c r="R939" s="16">
        <v>0</v>
      </c>
      <c r="S939" s="237"/>
      <c r="U939" s="237"/>
      <c r="V939" s="237"/>
    </row>
    <row r="940" spans="1:22" s="302" customFormat="1">
      <c r="A940" s="38">
        <v>25</v>
      </c>
      <c r="B940" s="39">
        <v>0</v>
      </c>
      <c r="C940" s="39" t="s">
        <v>912</v>
      </c>
      <c r="D940" s="40">
        <v>3</v>
      </c>
      <c r="E940" s="662">
        <v>25</v>
      </c>
      <c r="F940" s="662">
        <v>6</v>
      </c>
      <c r="G940" s="991" t="s">
        <v>229</v>
      </c>
      <c r="H940" s="40" t="s">
        <v>228</v>
      </c>
      <c r="I940" s="630" t="s">
        <v>73</v>
      </c>
      <c r="J940" s="991" t="s">
        <v>528</v>
      </c>
      <c r="K940" s="303">
        <v>0</v>
      </c>
      <c r="L940" s="304">
        <v>0</v>
      </c>
      <c r="M940" s="305">
        <v>0</v>
      </c>
      <c r="N940" s="305">
        <v>0</v>
      </c>
      <c r="O940" s="303">
        <v>0</v>
      </c>
      <c r="P940" s="305">
        <v>0</v>
      </c>
      <c r="Q940" s="303">
        <v>0</v>
      </c>
      <c r="R940" s="16">
        <v>0</v>
      </c>
      <c r="S940" s="237"/>
      <c r="U940" s="237"/>
      <c r="V940" s="237"/>
    </row>
    <row r="941" spans="1:22" s="302" customFormat="1">
      <c r="A941" s="38">
        <v>25</v>
      </c>
      <c r="B941" s="39">
        <v>0</v>
      </c>
      <c r="C941" s="39" t="s">
        <v>912</v>
      </c>
      <c r="D941" s="40">
        <v>3</v>
      </c>
      <c r="E941" s="662">
        <v>25</v>
      </c>
      <c r="F941" s="662">
        <v>6</v>
      </c>
      <c r="G941" s="991" t="s">
        <v>229</v>
      </c>
      <c r="H941" s="40" t="s">
        <v>228</v>
      </c>
      <c r="I941" s="630" t="s">
        <v>409</v>
      </c>
      <c r="J941" s="991" t="s">
        <v>803</v>
      </c>
      <c r="K941" s="303">
        <v>0</v>
      </c>
      <c r="L941" s="304">
        <v>0</v>
      </c>
      <c r="M941" s="305">
        <v>0</v>
      </c>
      <c r="N941" s="305">
        <v>0</v>
      </c>
      <c r="O941" s="303">
        <v>0</v>
      </c>
      <c r="P941" s="305">
        <v>0</v>
      </c>
      <c r="Q941" s="303">
        <v>0</v>
      </c>
      <c r="R941" s="16">
        <v>0</v>
      </c>
      <c r="S941" s="237"/>
      <c r="U941" s="237"/>
      <c r="V941" s="237"/>
    </row>
    <row r="942" spans="1:22" s="302" customFormat="1">
      <c r="A942" s="38">
        <v>26</v>
      </c>
      <c r="B942" s="39">
        <v>0</v>
      </c>
      <c r="C942" s="39" t="s">
        <v>912</v>
      </c>
      <c r="D942" s="40">
        <v>3</v>
      </c>
      <c r="E942" s="662">
        <v>26</v>
      </c>
      <c r="F942" s="662">
        <v>6</v>
      </c>
      <c r="G942" s="991" t="s">
        <v>230</v>
      </c>
      <c r="H942" s="40" t="s">
        <v>213</v>
      </c>
      <c r="I942" s="630" t="s">
        <v>211</v>
      </c>
      <c r="J942" s="991" t="s">
        <v>261</v>
      </c>
      <c r="K942" s="303">
        <v>0</v>
      </c>
      <c r="L942" s="304">
        <v>0</v>
      </c>
      <c r="M942" s="305">
        <v>0</v>
      </c>
      <c r="N942" s="305">
        <v>0</v>
      </c>
      <c r="O942" s="303">
        <v>0</v>
      </c>
      <c r="P942" s="305">
        <v>0</v>
      </c>
      <c r="Q942" s="303">
        <v>0</v>
      </c>
      <c r="R942" s="16">
        <v>0</v>
      </c>
      <c r="S942" s="237"/>
      <c r="U942" s="237"/>
      <c r="V942" s="237"/>
    </row>
    <row r="943" spans="1:22" s="302" customFormat="1">
      <c r="A943" s="38">
        <v>26</v>
      </c>
      <c r="B943" s="39">
        <v>0</v>
      </c>
      <c r="C943" s="39" t="s">
        <v>912</v>
      </c>
      <c r="D943" s="40">
        <v>3</v>
      </c>
      <c r="E943" s="662">
        <v>26</v>
      </c>
      <c r="F943" s="662">
        <v>6</v>
      </c>
      <c r="G943" s="991" t="s">
        <v>230</v>
      </c>
      <c r="H943" s="40" t="s">
        <v>213</v>
      </c>
      <c r="I943" s="630" t="s">
        <v>214</v>
      </c>
      <c r="J943" s="991" t="s">
        <v>676</v>
      </c>
      <c r="K943" s="303">
        <v>0</v>
      </c>
      <c r="L943" s="304">
        <v>0</v>
      </c>
      <c r="M943" s="305">
        <v>0</v>
      </c>
      <c r="N943" s="305">
        <v>0</v>
      </c>
      <c r="O943" s="303">
        <v>0</v>
      </c>
      <c r="P943" s="305">
        <v>0</v>
      </c>
      <c r="Q943" s="303">
        <v>0</v>
      </c>
      <c r="R943" s="16">
        <v>0</v>
      </c>
      <c r="S943" s="237"/>
      <c r="U943" s="237"/>
      <c r="V943" s="237"/>
    </row>
    <row r="944" spans="1:22" s="302" customFormat="1">
      <c r="A944" s="38">
        <v>26</v>
      </c>
      <c r="B944" s="39">
        <v>0</v>
      </c>
      <c r="C944" s="39" t="s">
        <v>912</v>
      </c>
      <c r="D944" s="40">
        <v>3</v>
      </c>
      <c r="E944" s="662">
        <v>26</v>
      </c>
      <c r="F944" s="662">
        <v>6</v>
      </c>
      <c r="G944" s="991" t="s">
        <v>230</v>
      </c>
      <c r="H944" s="40" t="s">
        <v>213</v>
      </c>
      <c r="I944" s="630" t="s">
        <v>215</v>
      </c>
      <c r="J944" s="991" t="s">
        <v>216</v>
      </c>
      <c r="K944" s="303">
        <v>0</v>
      </c>
      <c r="L944" s="304">
        <v>0</v>
      </c>
      <c r="M944" s="305">
        <v>0</v>
      </c>
      <c r="N944" s="305">
        <v>0</v>
      </c>
      <c r="O944" s="303">
        <v>0</v>
      </c>
      <c r="P944" s="305">
        <v>0</v>
      </c>
      <c r="Q944" s="303">
        <v>0</v>
      </c>
      <c r="R944" s="16">
        <v>0</v>
      </c>
      <c r="S944" s="237"/>
      <c r="U944" s="237"/>
      <c r="V944" s="237"/>
    </row>
    <row r="945" spans="1:22" s="302" customFormat="1">
      <c r="A945" s="38">
        <v>26</v>
      </c>
      <c r="B945" s="39">
        <v>0</v>
      </c>
      <c r="C945" s="39" t="s">
        <v>912</v>
      </c>
      <c r="D945" s="40">
        <v>3</v>
      </c>
      <c r="E945" s="662">
        <v>26</v>
      </c>
      <c r="F945" s="662">
        <v>6</v>
      </c>
      <c r="G945" s="991" t="s">
        <v>230</v>
      </c>
      <c r="H945" s="40" t="s">
        <v>213</v>
      </c>
      <c r="I945" s="630" t="s">
        <v>217</v>
      </c>
      <c r="J945" s="991" t="s">
        <v>262</v>
      </c>
      <c r="K945" s="303">
        <v>0</v>
      </c>
      <c r="L945" s="304">
        <v>0</v>
      </c>
      <c r="M945" s="305">
        <v>0</v>
      </c>
      <c r="N945" s="305">
        <v>0</v>
      </c>
      <c r="O945" s="303">
        <v>0</v>
      </c>
      <c r="P945" s="305">
        <v>0</v>
      </c>
      <c r="Q945" s="303">
        <v>0</v>
      </c>
      <c r="R945" s="16">
        <v>0</v>
      </c>
      <c r="S945" s="237"/>
      <c r="U945" s="237"/>
      <c r="V945" s="237"/>
    </row>
    <row r="946" spans="1:22" s="302" customFormat="1">
      <c r="A946" s="38">
        <v>26</v>
      </c>
      <c r="B946" s="39">
        <v>0</v>
      </c>
      <c r="C946" s="39" t="s">
        <v>912</v>
      </c>
      <c r="D946" s="40">
        <v>3</v>
      </c>
      <c r="E946" s="662">
        <v>26</v>
      </c>
      <c r="F946" s="662">
        <v>6</v>
      </c>
      <c r="G946" s="991" t="s">
        <v>230</v>
      </c>
      <c r="H946" s="40" t="s">
        <v>213</v>
      </c>
      <c r="I946" s="630" t="s">
        <v>218</v>
      </c>
      <c r="J946" s="991" t="s">
        <v>677</v>
      </c>
      <c r="K946" s="303">
        <v>0</v>
      </c>
      <c r="L946" s="304">
        <v>0</v>
      </c>
      <c r="M946" s="305">
        <v>0</v>
      </c>
      <c r="N946" s="305">
        <v>0</v>
      </c>
      <c r="O946" s="303">
        <v>0</v>
      </c>
      <c r="P946" s="305">
        <v>0</v>
      </c>
      <c r="Q946" s="303">
        <v>0</v>
      </c>
      <c r="R946" s="16">
        <v>0</v>
      </c>
      <c r="S946" s="237"/>
      <c r="U946" s="237"/>
      <c r="V946" s="237"/>
    </row>
    <row r="947" spans="1:22" s="302" customFormat="1">
      <c r="A947" s="38">
        <v>26</v>
      </c>
      <c r="B947" s="39">
        <v>0</v>
      </c>
      <c r="C947" s="39" t="s">
        <v>912</v>
      </c>
      <c r="D947" s="40">
        <v>3</v>
      </c>
      <c r="E947" s="662">
        <v>26</v>
      </c>
      <c r="F947" s="662">
        <v>6</v>
      </c>
      <c r="G947" s="991" t="s">
        <v>230</v>
      </c>
      <c r="H947" s="40" t="s">
        <v>213</v>
      </c>
      <c r="I947" s="630" t="s">
        <v>219</v>
      </c>
      <c r="J947" s="991" t="s">
        <v>263</v>
      </c>
      <c r="K947" s="303">
        <v>0</v>
      </c>
      <c r="L947" s="304">
        <v>0</v>
      </c>
      <c r="M947" s="305">
        <v>0</v>
      </c>
      <c r="N947" s="305">
        <v>0</v>
      </c>
      <c r="O947" s="303">
        <v>0</v>
      </c>
      <c r="P947" s="305">
        <v>0</v>
      </c>
      <c r="Q947" s="303">
        <v>0</v>
      </c>
      <c r="R947" s="16">
        <v>0</v>
      </c>
      <c r="S947" s="237"/>
      <c r="U947" s="237"/>
      <c r="V947" s="237"/>
    </row>
    <row r="948" spans="1:22" s="302" customFormat="1">
      <c r="A948" s="38">
        <v>26</v>
      </c>
      <c r="B948" s="39">
        <v>0</v>
      </c>
      <c r="C948" s="39" t="s">
        <v>912</v>
      </c>
      <c r="D948" s="40">
        <v>3</v>
      </c>
      <c r="E948" s="662">
        <v>26</v>
      </c>
      <c r="F948" s="662">
        <v>6</v>
      </c>
      <c r="G948" s="991" t="s">
        <v>230</v>
      </c>
      <c r="H948" s="40" t="s">
        <v>213</v>
      </c>
      <c r="I948" s="630" t="s">
        <v>220</v>
      </c>
      <c r="J948" s="991" t="s">
        <v>675</v>
      </c>
      <c r="K948" s="303">
        <v>0</v>
      </c>
      <c r="L948" s="304">
        <v>0</v>
      </c>
      <c r="M948" s="305">
        <v>0</v>
      </c>
      <c r="N948" s="305">
        <v>0</v>
      </c>
      <c r="O948" s="303">
        <v>0</v>
      </c>
      <c r="P948" s="305">
        <v>0</v>
      </c>
      <c r="Q948" s="303">
        <v>0</v>
      </c>
      <c r="R948" s="16">
        <v>0</v>
      </c>
      <c r="S948" s="237"/>
      <c r="U948" s="237"/>
      <c r="V948" s="237"/>
    </row>
    <row r="949" spans="1:22" s="302" customFormat="1">
      <c r="A949" s="38">
        <v>26</v>
      </c>
      <c r="B949" s="39">
        <v>0</v>
      </c>
      <c r="C949" s="39" t="s">
        <v>912</v>
      </c>
      <c r="D949" s="40">
        <v>3</v>
      </c>
      <c r="E949" s="662">
        <v>26</v>
      </c>
      <c r="F949" s="662">
        <v>6</v>
      </c>
      <c r="G949" s="991" t="s">
        <v>230</v>
      </c>
      <c r="H949" s="40" t="s">
        <v>213</v>
      </c>
      <c r="I949" s="630" t="s">
        <v>221</v>
      </c>
      <c r="J949" s="991" t="s">
        <v>264</v>
      </c>
      <c r="K949" s="303">
        <v>0</v>
      </c>
      <c r="L949" s="304">
        <v>0</v>
      </c>
      <c r="M949" s="305">
        <v>0</v>
      </c>
      <c r="N949" s="305">
        <v>0</v>
      </c>
      <c r="O949" s="303">
        <v>0</v>
      </c>
      <c r="P949" s="305">
        <v>0</v>
      </c>
      <c r="Q949" s="303">
        <v>0</v>
      </c>
      <c r="R949" s="16">
        <v>0</v>
      </c>
      <c r="S949" s="237"/>
      <c r="U949" s="237"/>
      <c r="V949" s="237"/>
    </row>
    <row r="950" spans="1:22" s="302" customFormat="1">
      <c r="A950" s="38">
        <v>26</v>
      </c>
      <c r="B950" s="39">
        <v>0</v>
      </c>
      <c r="C950" s="39" t="s">
        <v>912</v>
      </c>
      <c r="D950" s="40">
        <v>3</v>
      </c>
      <c r="E950" s="662">
        <v>26</v>
      </c>
      <c r="F950" s="662">
        <v>6</v>
      </c>
      <c r="G950" s="991" t="s">
        <v>230</v>
      </c>
      <c r="H950" s="40" t="s">
        <v>213</v>
      </c>
      <c r="I950" s="630" t="s">
        <v>222</v>
      </c>
      <c r="J950" s="991" t="s">
        <v>206</v>
      </c>
      <c r="K950" s="303">
        <v>0</v>
      </c>
      <c r="L950" s="304">
        <v>0</v>
      </c>
      <c r="M950" s="305">
        <v>0</v>
      </c>
      <c r="N950" s="305">
        <v>0</v>
      </c>
      <c r="O950" s="303">
        <v>0</v>
      </c>
      <c r="P950" s="305">
        <v>0</v>
      </c>
      <c r="Q950" s="303">
        <v>0</v>
      </c>
      <c r="R950" s="16">
        <v>0</v>
      </c>
      <c r="S950" s="237"/>
      <c r="U950" s="237"/>
      <c r="V950" s="237"/>
    </row>
    <row r="951" spans="1:22" s="302" customFormat="1">
      <c r="A951" s="38">
        <v>26</v>
      </c>
      <c r="B951" s="39">
        <v>0</v>
      </c>
      <c r="C951" s="39" t="s">
        <v>912</v>
      </c>
      <c r="D951" s="40">
        <v>3</v>
      </c>
      <c r="E951" s="662">
        <v>26</v>
      </c>
      <c r="F951" s="662">
        <v>6</v>
      </c>
      <c r="G951" s="991" t="s">
        <v>230</v>
      </c>
      <c r="H951" s="40" t="s">
        <v>213</v>
      </c>
      <c r="I951" s="630" t="s">
        <v>223</v>
      </c>
      <c r="J951" s="991" t="s">
        <v>181</v>
      </c>
      <c r="K951" s="303">
        <v>0</v>
      </c>
      <c r="L951" s="304">
        <v>0</v>
      </c>
      <c r="M951" s="305">
        <v>0</v>
      </c>
      <c r="N951" s="305">
        <v>0</v>
      </c>
      <c r="O951" s="303">
        <v>0</v>
      </c>
      <c r="P951" s="305">
        <v>0</v>
      </c>
      <c r="Q951" s="303">
        <v>0</v>
      </c>
      <c r="R951" s="16">
        <v>0</v>
      </c>
      <c r="S951" s="237"/>
      <c r="U951" s="237"/>
      <c r="V951" s="237"/>
    </row>
    <row r="952" spans="1:22" s="302" customFormat="1">
      <c r="A952" s="38">
        <v>26</v>
      </c>
      <c r="B952" s="39">
        <v>0</v>
      </c>
      <c r="C952" s="39" t="s">
        <v>912</v>
      </c>
      <c r="D952" s="40">
        <v>3</v>
      </c>
      <c r="E952" s="662">
        <v>26</v>
      </c>
      <c r="F952" s="662">
        <v>6</v>
      </c>
      <c r="G952" s="991" t="s">
        <v>230</v>
      </c>
      <c r="H952" s="40" t="s">
        <v>213</v>
      </c>
      <c r="I952" s="630" t="s">
        <v>150</v>
      </c>
      <c r="J952" s="991" t="s">
        <v>204</v>
      </c>
      <c r="K952" s="303">
        <v>0</v>
      </c>
      <c r="L952" s="304">
        <v>0</v>
      </c>
      <c r="M952" s="305">
        <v>0</v>
      </c>
      <c r="N952" s="305">
        <v>0</v>
      </c>
      <c r="O952" s="303">
        <v>0</v>
      </c>
      <c r="P952" s="305">
        <v>0</v>
      </c>
      <c r="Q952" s="303">
        <v>0</v>
      </c>
      <c r="R952" s="16">
        <v>0</v>
      </c>
      <c r="S952" s="237"/>
      <c r="U952" s="237"/>
      <c r="V952" s="237"/>
    </row>
    <row r="953" spans="1:22" s="302" customFormat="1">
      <c r="A953" s="38">
        <v>26</v>
      </c>
      <c r="B953" s="39">
        <v>0</v>
      </c>
      <c r="C953" s="39" t="s">
        <v>912</v>
      </c>
      <c r="D953" s="40">
        <v>3</v>
      </c>
      <c r="E953" s="662">
        <v>26</v>
      </c>
      <c r="F953" s="662">
        <v>6</v>
      </c>
      <c r="G953" s="991" t="s">
        <v>230</v>
      </c>
      <c r="H953" s="40" t="s">
        <v>213</v>
      </c>
      <c r="I953" s="630" t="s">
        <v>151</v>
      </c>
      <c r="J953" s="991" t="s">
        <v>205</v>
      </c>
      <c r="K953" s="303">
        <v>0</v>
      </c>
      <c r="L953" s="304">
        <v>0</v>
      </c>
      <c r="M953" s="305">
        <v>0</v>
      </c>
      <c r="N953" s="305">
        <v>0</v>
      </c>
      <c r="O953" s="303">
        <v>0</v>
      </c>
      <c r="P953" s="305">
        <v>0</v>
      </c>
      <c r="Q953" s="303">
        <v>0</v>
      </c>
      <c r="R953" s="16">
        <v>0</v>
      </c>
      <c r="S953" s="237"/>
      <c r="U953" s="237"/>
      <c r="V953" s="237"/>
    </row>
    <row r="954" spans="1:22" s="302" customFormat="1">
      <c r="A954" s="38">
        <v>26</v>
      </c>
      <c r="B954" s="39">
        <v>0</v>
      </c>
      <c r="C954" s="39" t="s">
        <v>912</v>
      </c>
      <c r="D954" s="40">
        <v>3</v>
      </c>
      <c r="E954" s="662">
        <v>26</v>
      </c>
      <c r="F954" s="662">
        <v>6</v>
      </c>
      <c r="G954" s="991" t="s">
        <v>230</v>
      </c>
      <c r="H954" s="40" t="s">
        <v>213</v>
      </c>
      <c r="I954" s="630" t="s">
        <v>152</v>
      </c>
      <c r="J954" s="991" t="s">
        <v>182</v>
      </c>
      <c r="K954" s="303">
        <v>0</v>
      </c>
      <c r="L954" s="304">
        <v>0</v>
      </c>
      <c r="M954" s="305">
        <v>0</v>
      </c>
      <c r="N954" s="305">
        <v>0</v>
      </c>
      <c r="O954" s="303">
        <v>0</v>
      </c>
      <c r="P954" s="305">
        <v>0</v>
      </c>
      <c r="Q954" s="303">
        <v>0</v>
      </c>
      <c r="R954" s="16">
        <v>0</v>
      </c>
      <c r="S954" s="237"/>
      <c r="U954" s="237"/>
      <c r="V954" s="237"/>
    </row>
    <row r="955" spans="1:22" s="302" customFormat="1">
      <c r="A955" s="38">
        <v>26</v>
      </c>
      <c r="B955" s="39">
        <v>0</v>
      </c>
      <c r="C955" s="39" t="s">
        <v>912</v>
      </c>
      <c r="D955" s="40">
        <v>3</v>
      </c>
      <c r="E955" s="662">
        <v>26</v>
      </c>
      <c r="F955" s="662">
        <v>6</v>
      </c>
      <c r="G955" s="991" t="s">
        <v>230</v>
      </c>
      <c r="H955" s="40" t="s">
        <v>213</v>
      </c>
      <c r="I955" s="630" t="s">
        <v>70</v>
      </c>
      <c r="J955" s="991" t="s">
        <v>265</v>
      </c>
      <c r="K955" s="303">
        <v>0</v>
      </c>
      <c r="L955" s="304">
        <v>0</v>
      </c>
      <c r="M955" s="305">
        <v>0</v>
      </c>
      <c r="N955" s="305">
        <v>0</v>
      </c>
      <c r="O955" s="303">
        <v>0</v>
      </c>
      <c r="P955" s="305">
        <v>0</v>
      </c>
      <c r="Q955" s="303">
        <v>0</v>
      </c>
      <c r="R955" s="16">
        <v>0</v>
      </c>
      <c r="S955" s="237"/>
      <c r="U955" s="237"/>
      <c r="V955" s="237"/>
    </row>
    <row r="956" spans="1:22" s="302" customFormat="1">
      <c r="A956" s="38">
        <v>26</v>
      </c>
      <c r="B956" s="39">
        <v>0</v>
      </c>
      <c r="C956" s="39" t="s">
        <v>912</v>
      </c>
      <c r="D956" s="40">
        <v>3</v>
      </c>
      <c r="E956" s="662">
        <v>26</v>
      </c>
      <c r="F956" s="662">
        <v>6</v>
      </c>
      <c r="G956" s="991" t="s">
        <v>230</v>
      </c>
      <c r="H956" s="40" t="s">
        <v>213</v>
      </c>
      <c r="I956" s="630" t="s">
        <v>71</v>
      </c>
      <c r="J956" s="991" t="s">
        <v>266</v>
      </c>
      <c r="K956" s="303">
        <v>0</v>
      </c>
      <c r="L956" s="304">
        <v>0</v>
      </c>
      <c r="M956" s="305">
        <v>0</v>
      </c>
      <c r="N956" s="305">
        <v>0</v>
      </c>
      <c r="O956" s="303">
        <v>0</v>
      </c>
      <c r="P956" s="305">
        <v>0</v>
      </c>
      <c r="Q956" s="303">
        <v>0</v>
      </c>
      <c r="R956" s="16">
        <v>0</v>
      </c>
      <c r="S956" s="237"/>
      <c r="U956" s="237"/>
      <c r="V956" s="237"/>
    </row>
    <row r="957" spans="1:22" s="302" customFormat="1">
      <c r="A957" s="38">
        <v>26</v>
      </c>
      <c r="B957" s="39">
        <v>0</v>
      </c>
      <c r="C957" s="39" t="s">
        <v>912</v>
      </c>
      <c r="D957" s="40">
        <v>3</v>
      </c>
      <c r="E957" s="662">
        <v>26</v>
      </c>
      <c r="F957" s="662">
        <v>6</v>
      </c>
      <c r="G957" s="991" t="s">
        <v>230</v>
      </c>
      <c r="H957" s="40" t="s">
        <v>213</v>
      </c>
      <c r="I957" s="630" t="s">
        <v>72</v>
      </c>
      <c r="J957" s="991" t="s">
        <v>527</v>
      </c>
      <c r="K957" s="303">
        <v>0</v>
      </c>
      <c r="L957" s="304">
        <v>0</v>
      </c>
      <c r="M957" s="305">
        <v>0</v>
      </c>
      <c r="N957" s="305">
        <v>0</v>
      </c>
      <c r="O957" s="303">
        <v>0</v>
      </c>
      <c r="P957" s="305">
        <v>0</v>
      </c>
      <c r="Q957" s="303">
        <v>0</v>
      </c>
      <c r="R957" s="16">
        <v>0</v>
      </c>
      <c r="S957" s="237"/>
      <c r="U957" s="237"/>
      <c r="V957" s="237"/>
    </row>
    <row r="958" spans="1:22" s="302" customFormat="1">
      <c r="A958" s="38">
        <v>26</v>
      </c>
      <c r="B958" s="39">
        <v>0</v>
      </c>
      <c r="C958" s="39" t="s">
        <v>912</v>
      </c>
      <c r="D958" s="40">
        <v>3</v>
      </c>
      <c r="E958" s="662">
        <v>26</v>
      </c>
      <c r="F958" s="662">
        <v>6</v>
      </c>
      <c r="G958" s="991" t="s">
        <v>230</v>
      </c>
      <c r="H958" s="40" t="s">
        <v>213</v>
      </c>
      <c r="I958" s="630" t="s">
        <v>73</v>
      </c>
      <c r="J958" s="991" t="s">
        <v>528</v>
      </c>
      <c r="K958" s="303">
        <v>0</v>
      </c>
      <c r="L958" s="304">
        <v>0</v>
      </c>
      <c r="M958" s="305">
        <v>0</v>
      </c>
      <c r="N958" s="305">
        <v>0</v>
      </c>
      <c r="O958" s="303">
        <v>0</v>
      </c>
      <c r="P958" s="305">
        <v>0</v>
      </c>
      <c r="Q958" s="303">
        <v>0</v>
      </c>
      <c r="R958" s="16">
        <v>0</v>
      </c>
      <c r="S958" s="237"/>
      <c r="U958" s="237"/>
      <c r="V958" s="237"/>
    </row>
    <row r="959" spans="1:22" s="302" customFormat="1">
      <c r="A959" s="38">
        <v>26</v>
      </c>
      <c r="B959" s="39">
        <v>0</v>
      </c>
      <c r="C959" s="39" t="s">
        <v>912</v>
      </c>
      <c r="D959" s="40">
        <v>3</v>
      </c>
      <c r="E959" s="662">
        <v>26</v>
      </c>
      <c r="F959" s="662">
        <v>6</v>
      </c>
      <c r="G959" s="991" t="s">
        <v>230</v>
      </c>
      <c r="H959" s="40" t="s">
        <v>213</v>
      </c>
      <c r="I959" s="630" t="s">
        <v>409</v>
      </c>
      <c r="J959" s="991" t="s">
        <v>803</v>
      </c>
      <c r="K959" s="303">
        <v>0</v>
      </c>
      <c r="L959" s="304">
        <v>0</v>
      </c>
      <c r="M959" s="305">
        <v>0</v>
      </c>
      <c r="N959" s="305">
        <v>0</v>
      </c>
      <c r="O959" s="303">
        <v>0</v>
      </c>
      <c r="P959" s="305">
        <v>0</v>
      </c>
      <c r="Q959" s="303">
        <v>0</v>
      </c>
      <c r="R959" s="16">
        <v>0</v>
      </c>
      <c r="S959" s="237"/>
      <c r="U959" s="237"/>
      <c r="V959" s="237"/>
    </row>
    <row r="960" spans="1:22" s="302" customFormat="1">
      <c r="A960" s="38">
        <v>15</v>
      </c>
      <c r="B960" s="39">
        <f t="shared" si="35"/>
        <v>0</v>
      </c>
      <c r="C960" s="39" t="s">
        <v>912</v>
      </c>
      <c r="D960" s="40">
        <v>3</v>
      </c>
      <c r="E960" s="662">
        <v>15</v>
      </c>
      <c r="F960" s="40" t="s">
        <v>424</v>
      </c>
      <c r="G960" s="698" t="s">
        <v>212</v>
      </c>
      <c r="H960" s="40" t="s">
        <v>213</v>
      </c>
      <c r="I960" s="629" t="s">
        <v>211</v>
      </c>
      <c r="J960" s="698" t="s">
        <v>261</v>
      </c>
      <c r="K960" s="303">
        <v>0</v>
      </c>
      <c r="L960" s="304">
        <v>0</v>
      </c>
      <c r="M960" s="305">
        <v>0</v>
      </c>
      <c r="N960" s="305">
        <v>0</v>
      </c>
      <c r="O960" s="303">
        <v>0</v>
      </c>
      <c r="P960" s="305">
        <v>0</v>
      </c>
      <c r="Q960" s="303">
        <v>0</v>
      </c>
      <c r="R960" s="16">
        <f>SUMIFS('Member Months'!$L:$L,'Member Months'!$A:$A,$A960,'Member Months'!$C:$C,$C960, 'Member Months'!$D:$D,$D960)</f>
        <v>0</v>
      </c>
      <c r="S960" s="237"/>
      <c r="U960" s="237"/>
      <c r="V960" s="237"/>
    </row>
    <row r="961" spans="1:22" s="302" customFormat="1">
      <c r="A961" s="38">
        <v>15</v>
      </c>
      <c r="B961" s="39">
        <f t="shared" si="35"/>
        <v>0</v>
      </c>
      <c r="C961" s="39" t="s">
        <v>912</v>
      </c>
      <c r="D961" s="40">
        <v>3</v>
      </c>
      <c r="E961" s="662">
        <v>15</v>
      </c>
      <c r="F961" s="40" t="s">
        <v>424</v>
      </c>
      <c r="G961" s="698" t="s">
        <v>212</v>
      </c>
      <c r="H961" s="40" t="s">
        <v>213</v>
      </c>
      <c r="I961" s="629" t="s">
        <v>214</v>
      </c>
      <c r="J961" s="698" t="s">
        <v>676</v>
      </c>
      <c r="K961" s="303">
        <v>0</v>
      </c>
      <c r="L961" s="304">
        <v>0</v>
      </c>
      <c r="M961" s="305">
        <v>0</v>
      </c>
      <c r="N961" s="305">
        <v>0</v>
      </c>
      <c r="O961" s="303">
        <v>0</v>
      </c>
      <c r="P961" s="305">
        <v>0</v>
      </c>
      <c r="Q961" s="303">
        <v>0</v>
      </c>
      <c r="R961" s="16">
        <f>SUMIFS('Member Months'!$L:$L,'Member Months'!$A:$A,$A961,'Member Months'!$C:$C,$C961, 'Member Months'!$D:$D,$D961)</f>
        <v>0</v>
      </c>
      <c r="S961" s="237"/>
      <c r="U961" s="237"/>
      <c r="V961" s="237"/>
    </row>
    <row r="962" spans="1:22" s="302" customFormat="1">
      <c r="A962" s="38">
        <v>15</v>
      </c>
      <c r="B962" s="39">
        <f t="shared" si="35"/>
        <v>0</v>
      </c>
      <c r="C962" s="39" t="s">
        <v>912</v>
      </c>
      <c r="D962" s="40">
        <v>3</v>
      </c>
      <c r="E962" s="662">
        <v>15</v>
      </c>
      <c r="F962" s="40" t="s">
        <v>424</v>
      </c>
      <c r="G962" s="698" t="s">
        <v>212</v>
      </c>
      <c r="H962" s="40" t="s">
        <v>213</v>
      </c>
      <c r="I962" s="629" t="s">
        <v>215</v>
      </c>
      <c r="J962" s="698" t="s">
        <v>216</v>
      </c>
      <c r="K962" s="303">
        <v>0</v>
      </c>
      <c r="L962" s="304">
        <v>0</v>
      </c>
      <c r="M962" s="305">
        <v>0</v>
      </c>
      <c r="N962" s="305">
        <v>0</v>
      </c>
      <c r="O962" s="303">
        <v>0</v>
      </c>
      <c r="P962" s="305">
        <v>0</v>
      </c>
      <c r="Q962" s="303">
        <v>0</v>
      </c>
      <c r="R962" s="16">
        <f>SUMIFS('Member Months'!$L:$L,'Member Months'!$A:$A,$A962,'Member Months'!$C:$C,$C962, 'Member Months'!$D:$D,$D962)</f>
        <v>0</v>
      </c>
      <c r="S962" s="237"/>
      <c r="U962" s="237"/>
      <c r="V962" s="237"/>
    </row>
    <row r="963" spans="1:22" s="302" customFormat="1">
      <c r="A963" s="38">
        <v>15</v>
      </c>
      <c r="B963" s="39">
        <f t="shared" si="35"/>
        <v>0</v>
      </c>
      <c r="C963" s="39" t="s">
        <v>912</v>
      </c>
      <c r="D963" s="40">
        <v>3</v>
      </c>
      <c r="E963" s="662">
        <v>15</v>
      </c>
      <c r="F963" s="40" t="s">
        <v>424</v>
      </c>
      <c r="G963" s="698" t="s">
        <v>212</v>
      </c>
      <c r="H963" s="40" t="s">
        <v>213</v>
      </c>
      <c r="I963" s="629" t="s">
        <v>217</v>
      </c>
      <c r="J963" s="698" t="s">
        <v>262</v>
      </c>
      <c r="K963" s="303">
        <v>0</v>
      </c>
      <c r="L963" s="304">
        <v>0</v>
      </c>
      <c r="M963" s="305">
        <v>0</v>
      </c>
      <c r="N963" s="305">
        <v>0</v>
      </c>
      <c r="O963" s="303">
        <v>0</v>
      </c>
      <c r="P963" s="305">
        <v>0</v>
      </c>
      <c r="Q963" s="303">
        <v>0</v>
      </c>
      <c r="R963" s="16">
        <f>SUMIFS('Member Months'!$L:$L,'Member Months'!$A:$A,$A963,'Member Months'!$C:$C,$C963, 'Member Months'!$D:$D,$D963)</f>
        <v>0</v>
      </c>
      <c r="S963" s="237"/>
      <c r="U963" s="237"/>
      <c r="V963" s="237"/>
    </row>
    <row r="964" spans="1:22" s="302" customFormat="1">
      <c r="A964" s="38">
        <v>15</v>
      </c>
      <c r="B964" s="39">
        <f t="shared" si="35"/>
        <v>0</v>
      </c>
      <c r="C964" s="39" t="s">
        <v>912</v>
      </c>
      <c r="D964" s="40">
        <v>3</v>
      </c>
      <c r="E964" s="662">
        <v>15</v>
      </c>
      <c r="F964" s="40" t="s">
        <v>424</v>
      </c>
      <c r="G964" s="698" t="s">
        <v>212</v>
      </c>
      <c r="H964" s="40" t="s">
        <v>213</v>
      </c>
      <c r="I964" s="629" t="s">
        <v>218</v>
      </c>
      <c r="J964" s="698" t="s">
        <v>677</v>
      </c>
      <c r="K964" s="303">
        <v>0</v>
      </c>
      <c r="L964" s="304">
        <v>0</v>
      </c>
      <c r="M964" s="305">
        <v>0</v>
      </c>
      <c r="N964" s="305">
        <v>0</v>
      </c>
      <c r="O964" s="303">
        <v>0</v>
      </c>
      <c r="P964" s="305">
        <v>0</v>
      </c>
      <c r="Q964" s="303">
        <v>0</v>
      </c>
      <c r="R964" s="16">
        <f>SUMIFS('Member Months'!$L:$L,'Member Months'!$A:$A,$A964,'Member Months'!$C:$C,$C964, 'Member Months'!$D:$D,$D964)</f>
        <v>0</v>
      </c>
      <c r="S964" s="237"/>
      <c r="U964" s="237"/>
      <c r="V964" s="237"/>
    </row>
    <row r="965" spans="1:22" s="302" customFormat="1">
      <c r="A965" s="38">
        <v>15</v>
      </c>
      <c r="B965" s="39">
        <f t="shared" si="35"/>
        <v>0</v>
      </c>
      <c r="C965" s="39" t="s">
        <v>912</v>
      </c>
      <c r="D965" s="40">
        <v>3</v>
      </c>
      <c r="E965" s="662">
        <v>15</v>
      </c>
      <c r="F965" s="40" t="s">
        <v>424</v>
      </c>
      <c r="G965" s="698" t="s">
        <v>212</v>
      </c>
      <c r="H965" s="40" t="s">
        <v>213</v>
      </c>
      <c r="I965" s="629" t="s">
        <v>219</v>
      </c>
      <c r="J965" s="698" t="s">
        <v>263</v>
      </c>
      <c r="K965" s="303">
        <v>0</v>
      </c>
      <c r="L965" s="304">
        <v>0</v>
      </c>
      <c r="M965" s="305">
        <v>0</v>
      </c>
      <c r="N965" s="305">
        <v>0</v>
      </c>
      <c r="O965" s="303">
        <v>0</v>
      </c>
      <c r="P965" s="305">
        <v>0</v>
      </c>
      <c r="Q965" s="303">
        <v>0</v>
      </c>
      <c r="R965" s="16">
        <f>SUMIFS('Member Months'!$L:$L,'Member Months'!$A:$A,$A965,'Member Months'!$C:$C,$C965, 'Member Months'!$D:$D,$D965)</f>
        <v>0</v>
      </c>
      <c r="S965" s="237"/>
      <c r="U965" s="237"/>
      <c r="V965" s="237"/>
    </row>
    <row r="966" spans="1:22" s="302" customFormat="1">
      <c r="A966" s="38">
        <v>15</v>
      </c>
      <c r="B966" s="39">
        <f t="shared" si="35"/>
        <v>0</v>
      </c>
      <c r="C966" s="39" t="s">
        <v>912</v>
      </c>
      <c r="D966" s="40">
        <v>3</v>
      </c>
      <c r="E966" s="662">
        <v>15</v>
      </c>
      <c r="F966" s="40" t="s">
        <v>424</v>
      </c>
      <c r="G966" s="698" t="s">
        <v>212</v>
      </c>
      <c r="H966" s="40" t="s">
        <v>213</v>
      </c>
      <c r="I966" s="629" t="s">
        <v>220</v>
      </c>
      <c r="J966" s="698" t="s">
        <v>675</v>
      </c>
      <c r="K966" s="303">
        <v>0</v>
      </c>
      <c r="L966" s="304">
        <v>0</v>
      </c>
      <c r="M966" s="305">
        <v>0</v>
      </c>
      <c r="N966" s="305">
        <v>0</v>
      </c>
      <c r="O966" s="303">
        <v>0</v>
      </c>
      <c r="P966" s="305">
        <v>0</v>
      </c>
      <c r="Q966" s="303">
        <v>0</v>
      </c>
      <c r="R966" s="16">
        <f>SUMIFS('Member Months'!$L:$L,'Member Months'!$A:$A,$A966,'Member Months'!$C:$C,$C966, 'Member Months'!$D:$D,$D966)</f>
        <v>0</v>
      </c>
      <c r="S966" s="237"/>
      <c r="U966" s="237"/>
      <c r="V966" s="237"/>
    </row>
    <row r="967" spans="1:22" s="302" customFormat="1">
      <c r="A967" s="38">
        <v>15</v>
      </c>
      <c r="B967" s="39">
        <f t="shared" si="35"/>
        <v>0</v>
      </c>
      <c r="C967" s="39" t="s">
        <v>912</v>
      </c>
      <c r="D967" s="40">
        <v>3</v>
      </c>
      <c r="E967" s="662">
        <v>15</v>
      </c>
      <c r="F967" s="40" t="s">
        <v>424</v>
      </c>
      <c r="G967" s="698" t="s">
        <v>212</v>
      </c>
      <c r="H967" s="40" t="s">
        <v>213</v>
      </c>
      <c r="I967" s="629" t="s">
        <v>221</v>
      </c>
      <c r="J967" s="698" t="s">
        <v>264</v>
      </c>
      <c r="K967" s="303">
        <v>0</v>
      </c>
      <c r="L967" s="304">
        <v>0</v>
      </c>
      <c r="M967" s="305">
        <v>0</v>
      </c>
      <c r="N967" s="305">
        <v>0</v>
      </c>
      <c r="O967" s="303">
        <v>0</v>
      </c>
      <c r="P967" s="305">
        <v>0</v>
      </c>
      <c r="Q967" s="303">
        <v>0</v>
      </c>
      <c r="R967" s="16">
        <f>SUMIFS('Member Months'!$L:$L,'Member Months'!$A:$A,$A967,'Member Months'!$C:$C,$C967, 'Member Months'!$D:$D,$D967)</f>
        <v>0</v>
      </c>
      <c r="S967" s="237"/>
      <c r="U967" s="237"/>
      <c r="V967" s="237"/>
    </row>
    <row r="968" spans="1:22" s="302" customFormat="1">
      <c r="A968" s="38">
        <v>15</v>
      </c>
      <c r="B968" s="39">
        <f t="shared" si="35"/>
        <v>0</v>
      </c>
      <c r="C968" s="39" t="s">
        <v>912</v>
      </c>
      <c r="D968" s="40">
        <v>3</v>
      </c>
      <c r="E968" s="662">
        <v>15</v>
      </c>
      <c r="F968" s="40" t="s">
        <v>424</v>
      </c>
      <c r="G968" s="698" t="s">
        <v>212</v>
      </c>
      <c r="H968" s="40" t="s">
        <v>213</v>
      </c>
      <c r="I968" s="630" t="s">
        <v>222</v>
      </c>
      <c r="J968" s="698" t="s">
        <v>206</v>
      </c>
      <c r="K968" s="303">
        <v>0</v>
      </c>
      <c r="L968" s="304">
        <v>0</v>
      </c>
      <c r="M968" s="305">
        <v>0</v>
      </c>
      <c r="N968" s="305">
        <v>0</v>
      </c>
      <c r="O968" s="303">
        <v>0</v>
      </c>
      <c r="P968" s="305">
        <v>0</v>
      </c>
      <c r="Q968" s="303">
        <v>0</v>
      </c>
      <c r="R968" s="16">
        <f>SUMIFS('Member Months'!$L:$L,'Member Months'!$A:$A,$A968,'Member Months'!$C:$C,$C968, 'Member Months'!$D:$D,$D968)</f>
        <v>0</v>
      </c>
      <c r="S968" s="237"/>
      <c r="U968" s="237"/>
      <c r="V968" s="237"/>
    </row>
    <row r="969" spans="1:22" s="302" customFormat="1">
      <c r="A969" s="38">
        <v>15</v>
      </c>
      <c r="B969" s="39">
        <f t="shared" si="35"/>
        <v>0</v>
      </c>
      <c r="C969" s="39" t="s">
        <v>912</v>
      </c>
      <c r="D969" s="40">
        <v>3</v>
      </c>
      <c r="E969" s="662">
        <v>15</v>
      </c>
      <c r="F969" s="40" t="s">
        <v>424</v>
      </c>
      <c r="G969" s="698" t="s">
        <v>212</v>
      </c>
      <c r="H969" s="40" t="s">
        <v>213</v>
      </c>
      <c r="I969" s="630" t="s">
        <v>223</v>
      </c>
      <c r="J969" s="698" t="s">
        <v>181</v>
      </c>
      <c r="K969" s="303">
        <v>0</v>
      </c>
      <c r="L969" s="304">
        <v>0</v>
      </c>
      <c r="M969" s="305">
        <v>0</v>
      </c>
      <c r="N969" s="305">
        <v>0</v>
      </c>
      <c r="O969" s="303">
        <v>0</v>
      </c>
      <c r="P969" s="305">
        <v>0</v>
      </c>
      <c r="Q969" s="303">
        <v>0</v>
      </c>
      <c r="R969" s="16">
        <f>SUMIFS('Member Months'!$L:$L,'Member Months'!$A:$A,$A969,'Member Months'!$C:$C,$C969, 'Member Months'!$D:$D,$D969)</f>
        <v>0</v>
      </c>
      <c r="S969" s="237"/>
      <c r="U969" s="237"/>
      <c r="V969" s="237"/>
    </row>
    <row r="970" spans="1:22" s="302" customFormat="1">
      <c r="A970" s="38">
        <v>15</v>
      </c>
      <c r="B970" s="39">
        <f t="shared" si="35"/>
        <v>0</v>
      </c>
      <c r="C970" s="39" t="s">
        <v>912</v>
      </c>
      <c r="D970" s="40">
        <v>3</v>
      </c>
      <c r="E970" s="662">
        <v>15</v>
      </c>
      <c r="F970" s="40" t="s">
        <v>424</v>
      </c>
      <c r="G970" s="698" t="s">
        <v>212</v>
      </c>
      <c r="H970" s="40" t="s">
        <v>213</v>
      </c>
      <c r="I970" s="630" t="s">
        <v>150</v>
      </c>
      <c r="J970" s="698" t="s">
        <v>204</v>
      </c>
      <c r="K970" s="303">
        <v>0</v>
      </c>
      <c r="L970" s="304">
        <v>0</v>
      </c>
      <c r="M970" s="305">
        <v>0</v>
      </c>
      <c r="N970" s="305">
        <v>0</v>
      </c>
      <c r="O970" s="303">
        <v>0</v>
      </c>
      <c r="P970" s="305">
        <v>0</v>
      </c>
      <c r="Q970" s="303">
        <v>0</v>
      </c>
      <c r="R970" s="16">
        <f>SUMIFS('Member Months'!$L:$L,'Member Months'!$A:$A,$A970,'Member Months'!$C:$C,$C970, 'Member Months'!$D:$D,$D970)</f>
        <v>0</v>
      </c>
      <c r="S970" s="237"/>
      <c r="U970" s="237"/>
      <c r="V970" s="237"/>
    </row>
    <row r="971" spans="1:22" s="302" customFormat="1">
      <c r="A971" s="38">
        <v>15</v>
      </c>
      <c r="B971" s="39">
        <f t="shared" si="35"/>
        <v>0</v>
      </c>
      <c r="C971" s="39" t="s">
        <v>912</v>
      </c>
      <c r="D971" s="40">
        <v>3</v>
      </c>
      <c r="E971" s="662">
        <v>15</v>
      </c>
      <c r="F971" s="40" t="s">
        <v>424</v>
      </c>
      <c r="G971" s="698" t="s">
        <v>212</v>
      </c>
      <c r="H971" s="40" t="s">
        <v>213</v>
      </c>
      <c r="I971" s="630" t="s">
        <v>151</v>
      </c>
      <c r="J971" s="698" t="s">
        <v>205</v>
      </c>
      <c r="K971" s="303">
        <v>0</v>
      </c>
      <c r="L971" s="304">
        <v>0</v>
      </c>
      <c r="M971" s="305">
        <v>0</v>
      </c>
      <c r="N971" s="305">
        <v>0</v>
      </c>
      <c r="O971" s="303">
        <v>0</v>
      </c>
      <c r="P971" s="305">
        <v>0</v>
      </c>
      <c r="Q971" s="303">
        <v>0</v>
      </c>
      <c r="R971" s="16">
        <f>SUMIFS('Member Months'!$L:$L,'Member Months'!$A:$A,$A971,'Member Months'!$C:$C,$C971, 'Member Months'!$D:$D,$D971)</f>
        <v>0</v>
      </c>
      <c r="S971" s="237"/>
      <c r="U971" s="237"/>
      <c r="V971" s="237"/>
    </row>
    <row r="972" spans="1:22" s="302" customFormat="1">
      <c r="A972" s="38">
        <v>15</v>
      </c>
      <c r="B972" s="39">
        <f t="shared" si="35"/>
        <v>0</v>
      </c>
      <c r="C972" s="39" t="s">
        <v>912</v>
      </c>
      <c r="D972" s="40">
        <v>3</v>
      </c>
      <c r="E972" s="662">
        <v>15</v>
      </c>
      <c r="F972" s="40" t="s">
        <v>424</v>
      </c>
      <c r="G972" s="698" t="s">
        <v>212</v>
      </c>
      <c r="H972" s="40" t="s">
        <v>213</v>
      </c>
      <c r="I972" s="630" t="s">
        <v>152</v>
      </c>
      <c r="J972" s="698" t="s">
        <v>182</v>
      </c>
      <c r="K972" s="303">
        <v>0</v>
      </c>
      <c r="L972" s="304">
        <v>0</v>
      </c>
      <c r="M972" s="305">
        <v>0</v>
      </c>
      <c r="N972" s="305">
        <v>0</v>
      </c>
      <c r="O972" s="303">
        <v>0</v>
      </c>
      <c r="P972" s="305">
        <v>0</v>
      </c>
      <c r="Q972" s="303">
        <v>0</v>
      </c>
      <c r="R972" s="16">
        <f>SUMIFS('Member Months'!$L:$L,'Member Months'!$A:$A,$A972,'Member Months'!$C:$C,$C972, 'Member Months'!$D:$D,$D972)</f>
        <v>0</v>
      </c>
      <c r="S972" s="237"/>
      <c r="U972" s="237"/>
      <c r="V972" s="237"/>
    </row>
    <row r="973" spans="1:22" s="302" customFormat="1">
      <c r="A973" s="38">
        <v>15</v>
      </c>
      <c r="B973" s="39">
        <f t="shared" si="35"/>
        <v>0</v>
      </c>
      <c r="C973" s="39" t="s">
        <v>912</v>
      </c>
      <c r="D973" s="40">
        <v>3</v>
      </c>
      <c r="E973" s="662">
        <v>15</v>
      </c>
      <c r="F973" s="40" t="s">
        <v>424</v>
      </c>
      <c r="G973" s="698" t="s">
        <v>212</v>
      </c>
      <c r="H973" s="40" t="s">
        <v>213</v>
      </c>
      <c r="I973" s="630" t="s">
        <v>70</v>
      </c>
      <c r="J973" s="698" t="s">
        <v>265</v>
      </c>
      <c r="K973" s="303">
        <v>0</v>
      </c>
      <c r="L973" s="304">
        <v>0</v>
      </c>
      <c r="M973" s="305">
        <v>0</v>
      </c>
      <c r="N973" s="305">
        <v>0</v>
      </c>
      <c r="O973" s="303">
        <v>0</v>
      </c>
      <c r="P973" s="305">
        <v>0</v>
      </c>
      <c r="Q973" s="303">
        <v>0</v>
      </c>
      <c r="R973" s="16">
        <f>SUMIFS('Member Months'!$L:$L,'Member Months'!$A:$A,$A973,'Member Months'!$C:$C,$C973, 'Member Months'!$D:$D,$D973)</f>
        <v>0</v>
      </c>
      <c r="S973" s="237"/>
      <c r="U973" s="237"/>
      <c r="V973" s="237"/>
    </row>
    <row r="974" spans="1:22" s="302" customFormat="1">
      <c r="A974" s="38">
        <v>15</v>
      </c>
      <c r="B974" s="39">
        <f t="shared" si="35"/>
        <v>0</v>
      </c>
      <c r="C974" s="39" t="s">
        <v>912</v>
      </c>
      <c r="D974" s="40">
        <v>3</v>
      </c>
      <c r="E974" s="662">
        <v>15</v>
      </c>
      <c r="F974" s="40" t="s">
        <v>424</v>
      </c>
      <c r="G974" s="698" t="s">
        <v>212</v>
      </c>
      <c r="H974" s="40" t="s">
        <v>213</v>
      </c>
      <c r="I974" s="630" t="s">
        <v>71</v>
      </c>
      <c r="J974" s="698" t="s">
        <v>266</v>
      </c>
      <c r="K974" s="303">
        <v>0</v>
      </c>
      <c r="L974" s="304">
        <v>0</v>
      </c>
      <c r="M974" s="305">
        <v>0</v>
      </c>
      <c r="N974" s="305">
        <v>0</v>
      </c>
      <c r="O974" s="303">
        <v>0</v>
      </c>
      <c r="P974" s="305">
        <v>0</v>
      </c>
      <c r="Q974" s="303">
        <v>0</v>
      </c>
      <c r="R974" s="16">
        <f>SUMIFS('Member Months'!$L:$L,'Member Months'!$A:$A,$A974,'Member Months'!$C:$C,$C974, 'Member Months'!$D:$D,$D974)</f>
        <v>0</v>
      </c>
      <c r="S974" s="237"/>
      <c r="U974" s="237"/>
      <c r="V974" s="237"/>
    </row>
    <row r="975" spans="1:22" s="302" customFormat="1">
      <c r="A975" s="38">
        <v>15</v>
      </c>
      <c r="B975" s="39">
        <f t="shared" si="35"/>
        <v>0</v>
      </c>
      <c r="C975" s="39" t="s">
        <v>912</v>
      </c>
      <c r="D975" s="40">
        <v>3</v>
      </c>
      <c r="E975" s="662">
        <v>15</v>
      </c>
      <c r="F975" s="40" t="s">
        <v>424</v>
      </c>
      <c r="G975" s="698" t="s">
        <v>212</v>
      </c>
      <c r="H975" s="40" t="s">
        <v>213</v>
      </c>
      <c r="I975" s="630" t="s">
        <v>72</v>
      </c>
      <c r="J975" s="698" t="s">
        <v>527</v>
      </c>
      <c r="K975" s="303">
        <v>0</v>
      </c>
      <c r="L975" s="304">
        <v>0</v>
      </c>
      <c r="M975" s="305">
        <v>0</v>
      </c>
      <c r="N975" s="305">
        <v>0</v>
      </c>
      <c r="O975" s="303">
        <v>0</v>
      </c>
      <c r="P975" s="305">
        <v>0</v>
      </c>
      <c r="Q975" s="303">
        <v>0</v>
      </c>
      <c r="R975" s="16">
        <f>SUMIFS('Member Months'!$L:$L,'Member Months'!$A:$A,$A975,'Member Months'!$C:$C,$C975, 'Member Months'!$D:$D,$D975)</f>
        <v>0</v>
      </c>
      <c r="S975" s="237"/>
      <c r="U975" s="237"/>
      <c r="V975" s="237"/>
    </row>
    <row r="976" spans="1:22" s="302" customFormat="1">
      <c r="A976" s="38">
        <v>15</v>
      </c>
      <c r="B976" s="39">
        <f t="shared" si="35"/>
        <v>0</v>
      </c>
      <c r="C976" s="39" t="s">
        <v>912</v>
      </c>
      <c r="D976" s="40">
        <v>3</v>
      </c>
      <c r="E976" s="662">
        <v>15</v>
      </c>
      <c r="F976" s="40" t="s">
        <v>424</v>
      </c>
      <c r="G976" s="698" t="s">
        <v>212</v>
      </c>
      <c r="H976" s="40" t="s">
        <v>213</v>
      </c>
      <c r="I976" s="630" t="s">
        <v>73</v>
      </c>
      <c r="J976" s="698" t="s">
        <v>528</v>
      </c>
      <c r="K976" s="303">
        <v>0</v>
      </c>
      <c r="L976" s="304">
        <v>0</v>
      </c>
      <c r="M976" s="305">
        <v>0</v>
      </c>
      <c r="N976" s="305">
        <v>0</v>
      </c>
      <c r="O976" s="303">
        <v>0</v>
      </c>
      <c r="P976" s="305">
        <v>0</v>
      </c>
      <c r="Q976" s="303">
        <v>0</v>
      </c>
      <c r="R976" s="16">
        <f>SUMIFS('Member Months'!$L:$L,'Member Months'!$A:$A,$A976,'Member Months'!$C:$C,$C976, 'Member Months'!$D:$D,$D976)</f>
        <v>0</v>
      </c>
      <c r="S976" s="237"/>
      <c r="U976" s="237"/>
      <c r="V976" s="237"/>
    </row>
    <row r="977" spans="1:22" s="302" customFormat="1">
      <c r="A977" s="775">
        <v>15</v>
      </c>
      <c r="B977" s="776">
        <f t="shared" si="35"/>
        <v>0</v>
      </c>
      <c r="C977" s="776" t="s">
        <v>912</v>
      </c>
      <c r="D977" s="777">
        <v>3</v>
      </c>
      <c r="E977" s="778">
        <v>15</v>
      </c>
      <c r="F977" s="777" t="s">
        <v>424</v>
      </c>
      <c r="G977" s="779" t="s">
        <v>212</v>
      </c>
      <c r="H977" s="777" t="s">
        <v>213</v>
      </c>
      <c r="I977" s="780" t="s">
        <v>409</v>
      </c>
      <c r="J977" s="779" t="s">
        <v>803</v>
      </c>
      <c r="K977" s="781">
        <v>0</v>
      </c>
      <c r="L977" s="782">
        <v>0</v>
      </c>
      <c r="M977" s="783">
        <v>0</v>
      </c>
      <c r="N977" s="783">
        <v>0</v>
      </c>
      <c r="O977" s="781">
        <v>0</v>
      </c>
      <c r="P977" s="783">
        <v>0</v>
      </c>
      <c r="Q977" s="781">
        <v>0</v>
      </c>
      <c r="R977" s="785">
        <f>SUMIFS('Member Months'!$L:$L,'Member Months'!$A:$A,$A977,'Member Months'!$C:$C,$C977, 'Member Months'!$D:$D,$D977)</f>
        <v>0</v>
      </c>
      <c r="S977" s="237"/>
      <c r="U977" s="237"/>
      <c r="V977" s="237"/>
    </row>
    <row r="978" spans="1:22" s="302" customFormat="1">
      <c r="A978" s="38" t="s">
        <v>211</v>
      </c>
      <c r="B978" s="39">
        <f t="shared" ref="B978:B1055" si="36">$B$6</f>
        <v>0</v>
      </c>
      <c r="C978" s="39" t="s">
        <v>912</v>
      </c>
      <c r="D978" s="40">
        <v>4</v>
      </c>
      <c r="E978" s="40" t="s">
        <v>211</v>
      </c>
      <c r="F978" s="40" t="s">
        <v>738</v>
      </c>
      <c r="G978" s="698" t="s">
        <v>212</v>
      </c>
      <c r="H978" s="40" t="s">
        <v>213</v>
      </c>
      <c r="I978" s="629" t="s">
        <v>211</v>
      </c>
      <c r="J978" s="698" t="s">
        <v>261</v>
      </c>
      <c r="K978" s="303">
        <v>0</v>
      </c>
      <c r="L978" s="304">
        <v>0</v>
      </c>
      <c r="M978" s="305">
        <v>0</v>
      </c>
      <c r="N978" s="305">
        <v>0</v>
      </c>
      <c r="O978" s="303">
        <v>0</v>
      </c>
      <c r="P978" s="305">
        <v>0</v>
      </c>
      <c r="Q978" s="303">
        <v>0</v>
      </c>
      <c r="R978" s="16">
        <f>SUMIFS('Member Months'!$L:$L,'Member Months'!$A:$A,$A978,'Member Months'!$C:$C,$C978, 'Member Months'!$D:$D,$D978)</f>
        <v>0</v>
      </c>
      <c r="S978" s="237"/>
      <c r="U978" s="237"/>
      <c r="V978" s="237"/>
    </row>
    <row r="979" spans="1:22" s="302" customFormat="1">
      <c r="A979" s="38" t="s">
        <v>211</v>
      </c>
      <c r="B979" s="39">
        <f>$B$6</f>
        <v>0</v>
      </c>
      <c r="C979" s="39" t="s">
        <v>912</v>
      </c>
      <c r="D979" s="40">
        <v>4</v>
      </c>
      <c r="E979" s="40" t="s">
        <v>211</v>
      </c>
      <c r="F979" s="40" t="s">
        <v>738</v>
      </c>
      <c r="G979" s="698" t="s">
        <v>212</v>
      </c>
      <c r="H979" s="40" t="s">
        <v>213</v>
      </c>
      <c r="I979" s="629" t="s">
        <v>214</v>
      </c>
      <c r="J979" s="698" t="s">
        <v>676</v>
      </c>
      <c r="K979" s="303">
        <v>0</v>
      </c>
      <c r="L979" s="304">
        <v>0</v>
      </c>
      <c r="M979" s="305">
        <v>0</v>
      </c>
      <c r="N979" s="305">
        <v>0</v>
      </c>
      <c r="O979" s="303">
        <v>0</v>
      </c>
      <c r="P979" s="305">
        <v>0</v>
      </c>
      <c r="Q979" s="303">
        <v>0</v>
      </c>
      <c r="R979" s="16">
        <f>SUMIFS('Member Months'!$L:$L,'Member Months'!$A:$A,$A979,'Member Months'!$C:$C,$C979, 'Member Months'!$D:$D,$D979)</f>
        <v>0</v>
      </c>
      <c r="S979" s="237"/>
      <c r="U979" s="237"/>
      <c r="V979" s="237"/>
    </row>
    <row r="980" spans="1:22" s="302" customFormat="1">
      <c r="A980" s="38" t="s">
        <v>211</v>
      </c>
      <c r="B980" s="39">
        <f t="shared" si="36"/>
        <v>0</v>
      </c>
      <c r="C980" s="39" t="s">
        <v>912</v>
      </c>
      <c r="D980" s="40">
        <v>4</v>
      </c>
      <c r="E980" s="40" t="s">
        <v>211</v>
      </c>
      <c r="F980" s="40" t="s">
        <v>738</v>
      </c>
      <c r="G980" s="698" t="s">
        <v>212</v>
      </c>
      <c r="H980" s="40" t="s">
        <v>213</v>
      </c>
      <c r="I980" s="629" t="s">
        <v>215</v>
      </c>
      <c r="J980" s="698" t="s">
        <v>216</v>
      </c>
      <c r="K980" s="303">
        <v>0</v>
      </c>
      <c r="L980" s="304">
        <v>0</v>
      </c>
      <c r="M980" s="305">
        <v>0</v>
      </c>
      <c r="N980" s="305">
        <v>0</v>
      </c>
      <c r="O980" s="303">
        <v>0</v>
      </c>
      <c r="P980" s="305">
        <v>0</v>
      </c>
      <c r="Q980" s="303">
        <v>0</v>
      </c>
      <c r="R980" s="16">
        <f>SUMIFS('Member Months'!$L:$L,'Member Months'!$A:$A,$A980,'Member Months'!$C:$C,$C980, 'Member Months'!$D:$D,$D980)</f>
        <v>0</v>
      </c>
      <c r="S980" s="237"/>
      <c r="U980" s="237"/>
      <c r="V980" s="237"/>
    </row>
    <row r="981" spans="1:22" s="302" customFormat="1">
      <c r="A981" s="38" t="s">
        <v>211</v>
      </c>
      <c r="B981" s="39">
        <f t="shared" si="36"/>
        <v>0</v>
      </c>
      <c r="C981" s="39" t="s">
        <v>912</v>
      </c>
      <c r="D981" s="40">
        <v>4</v>
      </c>
      <c r="E981" s="40" t="s">
        <v>211</v>
      </c>
      <c r="F981" s="40" t="s">
        <v>738</v>
      </c>
      <c r="G981" s="698" t="s">
        <v>212</v>
      </c>
      <c r="H981" s="40" t="s">
        <v>213</v>
      </c>
      <c r="I981" s="629" t="s">
        <v>217</v>
      </c>
      <c r="J981" s="698" t="s">
        <v>262</v>
      </c>
      <c r="K981" s="303">
        <v>0</v>
      </c>
      <c r="L981" s="304">
        <v>0</v>
      </c>
      <c r="M981" s="305">
        <v>0</v>
      </c>
      <c r="N981" s="305">
        <v>0</v>
      </c>
      <c r="O981" s="303">
        <v>0</v>
      </c>
      <c r="P981" s="305">
        <v>0</v>
      </c>
      <c r="Q981" s="303">
        <v>0</v>
      </c>
      <c r="R981" s="16">
        <f>SUMIFS('Member Months'!$L:$L,'Member Months'!$A:$A,$A981,'Member Months'!$C:$C,$C981, 'Member Months'!$D:$D,$D981)</f>
        <v>0</v>
      </c>
      <c r="S981" s="237"/>
      <c r="U981" s="237"/>
      <c r="V981" s="237"/>
    </row>
    <row r="982" spans="1:22" s="302" customFormat="1">
      <c r="A982" s="38" t="s">
        <v>211</v>
      </c>
      <c r="B982" s="39">
        <f t="shared" si="36"/>
        <v>0</v>
      </c>
      <c r="C982" s="39" t="s">
        <v>912</v>
      </c>
      <c r="D982" s="40">
        <v>4</v>
      </c>
      <c r="E982" s="40" t="s">
        <v>211</v>
      </c>
      <c r="F982" s="40" t="s">
        <v>738</v>
      </c>
      <c r="G982" s="698" t="s">
        <v>212</v>
      </c>
      <c r="H982" s="40" t="s">
        <v>213</v>
      </c>
      <c r="I982" s="629" t="s">
        <v>218</v>
      </c>
      <c r="J982" s="698" t="s">
        <v>677</v>
      </c>
      <c r="K982" s="303">
        <v>0</v>
      </c>
      <c r="L982" s="304">
        <v>0</v>
      </c>
      <c r="M982" s="305">
        <v>0</v>
      </c>
      <c r="N982" s="305">
        <v>0</v>
      </c>
      <c r="O982" s="303">
        <v>0</v>
      </c>
      <c r="P982" s="305">
        <v>0</v>
      </c>
      <c r="Q982" s="303">
        <v>0</v>
      </c>
      <c r="R982" s="16">
        <f>SUMIFS('Member Months'!$L:$L,'Member Months'!$A:$A,$A982,'Member Months'!$C:$C,$C982, 'Member Months'!$D:$D,$D982)</f>
        <v>0</v>
      </c>
      <c r="S982" s="237"/>
      <c r="U982" s="237"/>
      <c r="V982" s="237"/>
    </row>
    <row r="983" spans="1:22" s="302" customFormat="1">
      <c r="A983" s="38" t="s">
        <v>211</v>
      </c>
      <c r="B983" s="39">
        <f t="shared" si="36"/>
        <v>0</v>
      </c>
      <c r="C983" s="39" t="s">
        <v>912</v>
      </c>
      <c r="D983" s="40">
        <v>4</v>
      </c>
      <c r="E983" s="40" t="s">
        <v>211</v>
      </c>
      <c r="F983" s="40" t="s">
        <v>738</v>
      </c>
      <c r="G983" s="698" t="s">
        <v>212</v>
      </c>
      <c r="H983" s="40" t="s">
        <v>213</v>
      </c>
      <c r="I983" s="629" t="s">
        <v>219</v>
      </c>
      <c r="J983" s="698" t="s">
        <v>263</v>
      </c>
      <c r="K983" s="303">
        <v>0</v>
      </c>
      <c r="L983" s="304">
        <v>0</v>
      </c>
      <c r="M983" s="305">
        <v>0</v>
      </c>
      <c r="N983" s="305">
        <v>0</v>
      </c>
      <c r="O983" s="303">
        <v>0</v>
      </c>
      <c r="P983" s="305">
        <v>0</v>
      </c>
      <c r="Q983" s="303">
        <v>0</v>
      </c>
      <c r="R983" s="16">
        <f>SUMIFS('Member Months'!$L:$L,'Member Months'!$A:$A,$A983,'Member Months'!$C:$C,$C983, 'Member Months'!$D:$D,$D983)</f>
        <v>0</v>
      </c>
      <c r="S983" s="237"/>
      <c r="U983" s="237"/>
      <c r="V983" s="237"/>
    </row>
    <row r="984" spans="1:22" s="302" customFormat="1">
      <c r="A984" s="38" t="s">
        <v>211</v>
      </c>
      <c r="B984" s="39">
        <f t="shared" si="36"/>
        <v>0</v>
      </c>
      <c r="C984" s="39" t="s">
        <v>912</v>
      </c>
      <c r="D984" s="40">
        <v>4</v>
      </c>
      <c r="E984" s="40" t="s">
        <v>211</v>
      </c>
      <c r="F984" s="40" t="s">
        <v>738</v>
      </c>
      <c r="G984" s="698" t="s">
        <v>212</v>
      </c>
      <c r="H984" s="40" t="s">
        <v>213</v>
      </c>
      <c r="I984" s="629" t="s">
        <v>220</v>
      </c>
      <c r="J984" s="698" t="s">
        <v>675</v>
      </c>
      <c r="K984" s="303">
        <v>0</v>
      </c>
      <c r="L984" s="304">
        <v>0</v>
      </c>
      <c r="M984" s="305">
        <v>0</v>
      </c>
      <c r="N984" s="305">
        <v>0</v>
      </c>
      <c r="O984" s="303">
        <v>0</v>
      </c>
      <c r="P984" s="305">
        <v>0</v>
      </c>
      <c r="Q984" s="303">
        <v>0</v>
      </c>
      <c r="R984" s="16">
        <f>SUMIFS('Member Months'!$L:$L,'Member Months'!$A:$A,$A984,'Member Months'!$C:$C,$C984, 'Member Months'!$D:$D,$D984)</f>
        <v>0</v>
      </c>
      <c r="S984" s="237"/>
      <c r="U984" s="237"/>
      <c r="V984" s="237"/>
    </row>
    <row r="985" spans="1:22" s="302" customFormat="1">
      <c r="A985" s="38" t="s">
        <v>211</v>
      </c>
      <c r="B985" s="39">
        <f t="shared" si="36"/>
        <v>0</v>
      </c>
      <c r="C985" s="39" t="s">
        <v>912</v>
      </c>
      <c r="D985" s="40">
        <v>4</v>
      </c>
      <c r="E985" s="40" t="s">
        <v>211</v>
      </c>
      <c r="F985" s="40" t="s">
        <v>738</v>
      </c>
      <c r="G985" s="698" t="s">
        <v>212</v>
      </c>
      <c r="H985" s="40" t="s">
        <v>213</v>
      </c>
      <c r="I985" s="629" t="s">
        <v>221</v>
      </c>
      <c r="J985" s="698" t="s">
        <v>264</v>
      </c>
      <c r="K985" s="303">
        <v>0</v>
      </c>
      <c r="L985" s="304">
        <v>0</v>
      </c>
      <c r="M985" s="305">
        <v>0</v>
      </c>
      <c r="N985" s="305">
        <v>0</v>
      </c>
      <c r="O985" s="303">
        <v>0</v>
      </c>
      <c r="P985" s="305">
        <v>0</v>
      </c>
      <c r="Q985" s="303">
        <v>0</v>
      </c>
      <c r="R985" s="16">
        <f>SUMIFS('Member Months'!$L:$L,'Member Months'!$A:$A,$A985,'Member Months'!$C:$C,$C985, 'Member Months'!$D:$D,$D985)</f>
        <v>0</v>
      </c>
      <c r="S985" s="237"/>
      <c r="U985" s="237"/>
      <c r="V985" s="237"/>
    </row>
    <row r="986" spans="1:22" s="302" customFormat="1">
      <c r="A986" s="38" t="s">
        <v>211</v>
      </c>
      <c r="B986" s="39">
        <f t="shared" si="36"/>
        <v>0</v>
      </c>
      <c r="C986" s="39" t="s">
        <v>912</v>
      </c>
      <c r="D986" s="40">
        <v>4</v>
      </c>
      <c r="E986" s="40" t="s">
        <v>211</v>
      </c>
      <c r="F986" s="40" t="s">
        <v>738</v>
      </c>
      <c r="G986" s="698" t="s">
        <v>212</v>
      </c>
      <c r="H986" s="40" t="s">
        <v>213</v>
      </c>
      <c r="I986" s="630" t="s">
        <v>222</v>
      </c>
      <c r="J986" s="698" t="s">
        <v>206</v>
      </c>
      <c r="K986" s="303">
        <v>0</v>
      </c>
      <c r="L986" s="304">
        <v>0</v>
      </c>
      <c r="M986" s="305">
        <v>0</v>
      </c>
      <c r="N986" s="305">
        <v>0</v>
      </c>
      <c r="O986" s="303">
        <v>0</v>
      </c>
      <c r="P986" s="305">
        <v>0</v>
      </c>
      <c r="Q986" s="303">
        <v>0</v>
      </c>
      <c r="R986" s="16">
        <f>SUMIFS('Member Months'!$L:$L,'Member Months'!$A:$A,$A986,'Member Months'!$C:$C,$C986, 'Member Months'!$D:$D,$D986)</f>
        <v>0</v>
      </c>
      <c r="S986" s="237"/>
      <c r="U986" s="237"/>
      <c r="V986" s="237"/>
    </row>
    <row r="987" spans="1:22" s="302" customFormat="1">
      <c r="A987" s="38" t="s">
        <v>211</v>
      </c>
      <c r="B987" s="39">
        <f t="shared" si="36"/>
        <v>0</v>
      </c>
      <c r="C987" s="39" t="s">
        <v>912</v>
      </c>
      <c r="D987" s="40">
        <v>4</v>
      </c>
      <c r="E987" s="40" t="s">
        <v>211</v>
      </c>
      <c r="F987" s="40" t="s">
        <v>738</v>
      </c>
      <c r="G987" s="698" t="s">
        <v>212</v>
      </c>
      <c r="H987" s="40" t="s">
        <v>213</v>
      </c>
      <c r="I987" s="630" t="s">
        <v>223</v>
      </c>
      <c r="J987" s="698" t="s">
        <v>181</v>
      </c>
      <c r="K987" s="303">
        <v>0</v>
      </c>
      <c r="L987" s="304">
        <v>0</v>
      </c>
      <c r="M987" s="305">
        <v>0</v>
      </c>
      <c r="N987" s="305">
        <v>0</v>
      </c>
      <c r="O987" s="303">
        <v>0</v>
      </c>
      <c r="P987" s="305">
        <v>0</v>
      </c>
      <c r="Q987" s="303">
        <v>0</v>
      </c>
      <c r="R987" s="16">
        <f>SUMIFS('Member Months'!$L:$L,'Member Months'!$A:$A,$A987,'Member Months'!$C:$C,$C987, 'Member Months'!$D:$D,$D987)</f>
        <v>0</v>
      </c>
      <c r="S987" s="237"/>
      <c r="U987" s="237"/>
      <c r="V987" s="237"/>
    </row>
    <row r="988" spans="1:22" s="302" customFormat="1">
      <c r="A988" s="38" t="s">
        <v>211</v>
      </c>
      <c r="B988" s="39">
        <f t="shared" si="36"/>
        <v>0</v>
      </c>
      <c r="C988" s="39" t="s">
        <v>912</v>
      </c>
      <c r="D988" s="40">
        <v>4</v>
      </c>
      <c r="E988" s="40" t="s">
        <v>211</v>
      </c>
      <c r="F988" s="40" t="s">
        <v>738</v>
      </c>
      <c r="G988" s="698" t="s">
        <v>212</v>
      </c>
      <c r="H988" s="40" t="s">
        <v>213</v>
      </c>
      <c r="I988" s="630" t="s">
        <v>150</v>
      </c>
      <c r="J988" s="698" t="s">
        <v>204</v>
      </c>
      <c r="K988" s="303">
        <v>0</v>
      </c>
      <c r="L988" s="304">
        <v>0</v>
      </c>
      <c r="M988" s="305">
        <v>0</v>
      </c>
      <c r="N988" s="305">
        <v>0</v>
      </c>
      <c r="O988" s="303">
        <v>0</v>
      </c>
      <c r="P988" s="305">
        <v>0</v>
      </c>
      <c r="Q988" s="303">
        <v>0</v>
      </c>
      <c r="R988" s="16">
        <f>SUMIFS('Member Months'!$L:$L,'Member Months'!$A:$A,$A988,'Member Months'!$C:$C,$C988, 'Member Months'!$D:$D,$D988)</f>
        <v>0</v>
      </c>
      <c r="S988" s="237"/>
      <c r="U988" s="237"/>
      <c r="V988" s="237"/>
    </row>
    <row r="989" spans="1:22" s="302" customFormat="1">
      <c r="A989" s="38" t="s">
        <v>211</v>
      </c>
      <c r="B989" s="39">
        <f t="shared" si="36"/>
        <v>0</v>
      </c>
      <c r="C989" s="39" t="s">
        <v>912</v>
      </c>
      <c r="D989" s="40">
        <v>4</v>
      </c>
      <c r="E989" s="40" t="s">
        <v>211</v>
      </c>
      <c r="F989" s="40" t="s">
        <v>738</v>
      </c>
      <c r="G989" s="698" t="s">
        <v>212</v>
      </c>
      <c r="H989" s="40" t="s">
        <v>213</v>
      </c>
      <c r="I989" s="630" t="s">
        <v>151</v>
      </c>
      <c r="J989" s="698" t="s">
        <v>205</v>
      </c>
      <c r="K989" s="303">
        <v>0</v>
      </c>
      <c r="L989" s="304">
        <v>0</v>
      </c>
      <c r="M989" s="305">
        <v>0</v>
      </c>
      <c r="N989" s="305">
        <v>0</v>
      </c>
      <c r="O989" s="303">
        <v>0</v>
      </c>
      <c r="P989" s="305">
        <v>0</v>
      </c>
      <c r="Q989" s="303">
        <v>0</v>
      </c>
      <c r="R989" s="16">
        <f>SUMIFS('Member Months'!$L:$L,'Member Months'!$A:$A,$A989,'Member Months'!$C:$C,$C989, 'Member Months'!$D:$D,$D989)</f>
        <v>0</v>
      </c>
      <c r="S989" s="237"/>
      <c r="U989" s="237"/>
      <c r="V989" s="237"/>
    </row>
    <row r="990" spans="1:22" s="302" customFormat="1">
      <c r="A990" s="38" t="s">
        <v>211</v>
      </c>
      <c r="B990" s="39">
        <f t="shared" si="36"/>
        <v>0</v>
      </c>
      <c r="C990" s="39" t="s">
        <v>912</v>
      </c>
      <c r="D990" s="40">
        <v>4</v>
      </c>
      <c r="E990" s="40" t="s">
        <v>211</v>
      </c>
      <c r="F990" s="40" t="s">
        <v>738</v>
      </c>
      <c r="G990" s="698" t="s">
        <v>212</v>
      </c>
      <c r="H990" s="40" t="s">
        <v>213</v>
      </c>
      <c r="I990" s="630" t="s">
        <v>152</v>
      </c>
      <c r="J990" s="698" t="s">
        <v>182</v>
      </c>
      <c r="K990" s="303">
        <v>0</v>
      </c>
      <c r="L990" s="304">
        <v>0</v>
      </c>
      <c r="M990" s="305">
        <v>0</v>
      </c>
      <c r="N990" s="305">
        <v>0</v>
      </c>
      <c r="O990" s="303">
        <v>0</v>
      </c>
      <c r="P990" s="305">
        <v>0</v>
      </c>
      <c r="Q990" s="303">
        <v>0</v>
      </c>
      <c r="R990" s="16">
        <f>SUMIFS('Member Months'!$L:$L,'Member Months'!$A:$A,$A990,'Member Months'!$C:$C,$C990, 'Member Months'!$D:$D,$D990)</f>
        <v>0</v>
      </c>
      <c r="S990" s="237"/>
      <c r="U990" s="237"/>
      <c r="V990" s="237"/>
    </row>
    <row r="991" spans="1:22" s="302" customFormat="1">
      <c r="A991" s="38" t="s">
        <v>211</v>
      </c>
      <c r="B991" s="39">
        <f t="shared" si="36"/>
        <v>0</v>
      </c>
      <c r="C991" s="39" t="s">
        <v>912</v>
      </c>
      <c r="D991" s="40">
        <v>4</v>
      </c>
      <c r="E991" s="40" t="s">
        <v>211</v>
      </c>
      <c r="F991" s="40" t="s">
        <v>738</v>
      </c>
      <c r="G991" s="698" t="s">
        <v>212</v>
      </c>
      <c r="H991" s="40" t="s">
        <v>213</v>
      </c>
      <c r="I991" s="630" t="s">
        <v>70</v>
      </c>
      <c r="J991" s="698" t="s">
        <v>265</v>
      </c>
      <c r="K991" s="303">
        <v>0</v>
      </c>
      <c r="L991" s="304">
        <v>0</v>
      </c>
      <c r="M991" s="305">
        <v>0</v>
      </c>
      <c r="N991" s="305">
        <v>0</v>
      </c>
      <c r="O991" s="303">
        <v>0</v>
      </c>
      <c r="P991" s="305">
        <v>0</v>
      </c>
      <c r="Q991" s="303">
        <v>0</v>
      </c>
      <c r="R991" s="16">
        <f>SUMIFS('Member Months'!$L:$L,'Member Months'!$A:$A,$A991,'Member Months'!$C:$C,$C991, 'Member Months'!$D:$D,$D991)</f>
        <v>0</v>
      </c>
      <c r="S991" s="237"/>
      <c r="U991" s="237"/>
      <c r="V991" s="237"/>
    </row>
    <row r="992" spans="1:22" s="302" customFormat="1">
      <c r="A992" s="38" t="s">
        <v>211</v>
      </c>
      <c r="B992" s="39">
        <f t="shared" si="36"/>
        <v>0</v>
      </c>
      <c r="C992" s="39" t="s">
        <v>912</v>
      </c>
      <c r="D992" s="40">
        <v>4</v>
      </c>
      <c r="E992" s="40" t="s">
        <v>211</v>
      </c>
      <c r="F992" s="40" t="s">
        <v>738</v>
      </c>
      <c r="G992" s="698" t="s">
        <v>212</v>
      </c>
      <c r="H992" s="40" t="s">
        <v>213</v>
      </c>
      <c r="I992" s="630" t="s">
        <v>71</v>
      </c>
      <c r="J992" s="698" t="s">
        <v>266</v>
      </c>
      <c r="K992" s="303">
        <v>0</v>
      </c>
      <c r="L992" s="304">
        <v>0</v>
      </c>
      <c r="M992" s="305">
        <v>0</v>
      </c>
      <c r="N992" s="305">
        <v>0</v>
      </c>
      <c r="O992" s="303">
        <v>0</v>
      </c>
      <c r="P992" s="305">
        <v>0</v>
      </c>
      <c r="Q992" s="303">
        <v>0</v>
      </c>
      <c r="R992" s="16">
        <f>SUMIFS('Member Months'!$L:$L,'Member Months'!$A:$A,$A992,'Member Months'!$C:$C,$C992, 'Member Months'!$D:$D,$D992)</f>
        <v>0</v>
      </c>
      <c r="S992" s="237"/>
      <c r="U992" s="237"/>
      <c r="V992" s="237"/>
    </row>
    <row r="993" spans="1:22" s="302" customFormat="1">
      <c r="A993" s="38" t="s">
        <v>211</v>
      </c>
      <c r="B993" s="39">
        <f t="shared" si="36"/>
        <v>0</v>
      </c>
      <c r="C993" s="39" t="s">
        <v>912</v>
      </c>
      <c r="D993" s="40">
        <v>4</v>
      </c>
      <c r="E993" s="40" t="s">
        <v>211</v>
      </c>
      <c r="F993" s="40" t="s">
        <v>738</v>
      </c>
      <c r="G993" s="698" t="s">
        <v>212</v>
      </c>
      <c r="H993" s="40" t="s">
        <v>213</v>
      </c>
      <c r="I993" s="630" t="s">
        <v>72</v>
      </c>
      <c r="J993" s="698" t="s">
        <v>527</v>
      </c>
      <c r="K993" s="303">
        <v>0</v>
      </c>
      <c r="L993" s="304">
        <v>0</v>
      </c>
      <c r="M993" s="305">
        <v>0</v>
      </c>
      <c r="N993" s="305">
        <v>0</v>
      </c>
      <c r="O993" s="303">
        <v>0</v>
      </c>
      <c r="P993" s="305">
        <v>0</v>
      </c>
      <c r="Q993" s="303">
        <v>0</v>
      </c>
      <c r="R993" s="16">
        <f>SUMIFS('Member Months'!$L:$L,'Member Months'!$A:$A,$A993,'Member Months'!$C:$C,$C993, 'Member Months'!$D:$D,$D993)</f>
        <v>0</v>
      </c>
      <c r="S993" s="237"/>
      <c r="U993" s="237"/>
      <c r="V993" s="237"/>
    </row>
    <row r="994" spans="1:22" s="302" customFormat="1">
      <c r="A994" s="38" t="s">
        <v>211</v>
      </c>
      <c r="B994" s="39">
        <f t="shared" si="36"/>
        <v>0</v>
      </c>
      <c r="C994" s="39" t="s">
        <v>912</v>
      </c>
      <c r="D994" s="40">
        <v>4</v>
      </c>
      <c r="E994" s="40" t="s">
        <v>211</v>
      </c>
      <c r="F994" s="40" t="s">
        <v>738</v>
      </c>
      <c r="G994" s="698" t="s">
        <v>212</v>
      </c>
      <c r="H994" s="40" t="s">
        <v>213</v>
      </c>
      <c r="I994" s="630" t="s">
        <v>73</v>
      </c>
      <c r="J994" s="698" t="s">
        <v>528</v>
      </c>
      <c r="K994" s="303">
        <v>0</v>
      </c>
      <c r="L994" s="304">
        <v>0</v>
      </c>
      <c r="M994" s="305">
        <v>0</v>
      </c>
      <c r="N994" s="305">
        <v>0</v>
      </c>
      <c r="O994" s="303">
        <v>0</v>
      </c>
      <c r="P994" s="305">
        <v>0</v>
      </c>
      <c r="Q994" s="303">
        <v>0</v>
      </c>
      <c r="R994" s="16">
        <f>SUMIFS('Member Months'!$L:$L,'Member Months'!$A:$A,$A994,'Member Months'!$C:$C,$C994, 'Member Months'!$D:$D,$D994)</f>
        <v>0</v>
      </c>
      <c r="S994" s="237"/>
      <c r="U994" s="237"/>
      <c r="V994" s="237"/>
    </row>
    <row r="995" spans="1:22" s="302" customFormat="1">
      <c r="A995" s="38" t="s">
        <v>211</v>
      </c>
      <c r="B995" s="39">
        <f t="shared" si="36"/>
        <v>0</v>
      </c>
      <c r="C995" s="39" t="s">
        <v>912</v>
      </c>
      <c r="D995" s="40">
        <v>4</v>
      </c>
      <c r="E995" s="40" t="s">
        <v>211</v>
      </c>
      <c r="F995" s="40" t="s">
        <v>738</v>
      </c>
      <c r="G995" s="698" t="s">
        <v>212</v>
      </c>
      <c r="H995" s="40" t="s">
        <v>213</v>
      </c>
      <c r="I995" s="630" t="s">
        <v>409</v>
      </c>
      <c r="J995" s="698" t="s">
        <v>803</v>
      </c>
      <c r="K995" s="303">
        <v>0</v>
      </c>
      <c r="L995" s="304">
        <v>0</v>
      </c>
      <c r="M995" s="305">
        <v>0</v>
      </c>
      <c r="N995" s="305">
        <v>0</v>
      </c>
      <c r="O995" s="303">
        <v>0</v>
      </c>
      <c r="P995" s="305">
        <v>0</v>
      </c>
      <c r="Q995" s="303">
        <v>0</v>
      </c>
      <c r="R995" s="16">
        <f>SUMIFS('Member Months'!$L:$L,'Member Months'!$A:$A,$A995,'Member Months'!$C:$C,$C995, 'Member Months'!$D:$D,$D995)</f>
        <v>0</v>
      </c>
      <c r="S995" s="237"/>
      <c r="U995" s="237"/>
      <c r="V995" s="237"/>
    </row>
    <row r="996" spans="1:22" s="302" customFormat="1">
      <c r="A996" s="38" t="s">
        <v>214</v>
      </c>
      <c r="B996" s="39">
        <f t="shared" si="36"/>
        <v>0</v>
      </c>
      <c r="C996" s="39" t="s">
        <v>912</v>
      </c>
      <c r="D996" s="40">
        <v>4</v>
      </c>
      <c r="E996" s="40" t="s">
        <v>214</v>
      </c>
      <c r="F996" s="40" t="s">
        <v>738</v>
      </c>
      <c r="G996" s="698" t="s">
        <v>224</v>
      </c>
      <c r="H996" s="40" t="s">
        <v>213</v>
      </c>
      <c r="I996" s="629" t="s">
        <v>211</v>
      </c>
      <c r="J996" s="698" t="s">
        <v>261</v>
      </c>
      <c r="K996" s="303">
        <v>0</v>
      </c>
      <c r="L996" s="304">
        <v>0</v>
      </c>
      <c r="M996" s="305">
        <v>0</v>
      </c>
      <c r="N996" s="305">
        <v>0</v>
      </c>
      <c r="O996" s="303">
        <v>0</v>
      </c>
      <c r="P996" s="305">
        <v>0</v>
      </c>
      <c r="Q996" s="303">
        <v>0</v>
      </c>
      <c r="R996" s="16">
        <f>SUMIFS('Member Months'!$L:$L,'Member Months'!$A:$A,$A996,'Member Months'!$C:$C,$C996, 'Member Months'!$D:$D,$D996)</f>
        <v>0</v>
      </c>
      <c r="S996" s="237"/>
      <c r="U996" s="237"/>
      <c r="V996" s="237"/>
    </row>
    <row r="997" spans="1:22" s="302" customFormat="1">
      <c r="A997" s="38" t="s">
        <v>214</v>
      </c>
      <c r="B997" s="39">
        <f t="shared" si="36"/>
        <v>0</v>
      </c>
      <c r="C997" s="39" t="s">
        <v>912</v>
      </c>
      <c r="D997" s="40">
        <v>4</v>
      </c>
      <c r="E997" s="40" t="s">
        <v>214</v>
      </c>
      <c r="F997" s="40" t="s">
        <v>738</v>
      </c>
      <c r="G997" s="698" t="s">
        <v>224</v>
      </c>
      <c r="H997" s="40" t="s">
        <v>213</v>
      </c>
      <c r="I997" s="629" t="s">
        <v>214</v>
      </c>
      <c r="J997" s="698" t="s">
        <v>676</v>
      </c>
      <c r="K997" s="303">
        <v>0</v>
      </c>
      <c r="L997" s="304">
        <v>0</v>
      </c>
      <c r="M997" s="305">
        <v>0</v>
      </c>
      <c r="N997" s="305">
        <v>0</v>
      </c>
      <c r="O997" s="303">
        <v>0</v>
      </c>
      <c r="P997" s="305">
        <v>0</v>
      </c>
      <c r="Q997" s="303">
        <v>0</v>
      </c>
      <c r="R997" s="16">
        <f>SUMIFS('Member Months'!$L:$L,'Member Months'!$A:$A,$A997,'Member Months'!$C:$C,$C997, 'Member Months'!$D:$D,$D997)</f>
        <v>0</v>
      </c>
      <c r="S997" s="237"/>
      <c r="U997" s="237"/>
      <c r="V997" s="237"/>
    </row>
    <row r="998" spans="1:22" s="302" customFormat="1">
      <c r="A998" s="38" t="s">
        <v>214</v>
      </c>
      <c r="B998" s="39">
        <f t="shared" si="36"/>
        <v>0</v>
      </c>
      <c r="C998" s="39" t="s">
        <v>912</v>
      </c>
      <c r="D998" s="40">
        <v>4</v>
      </c>
      <c r="E998" s="40" t="s">
        <v>214</v>
      </c>
      <c r="F998" s="40" t="s">
        <v>738</v>
      </c>
      <c r="G998" s="698" t="s">
        <v>224</v>
      </c>
      <c r="H998" s="40" t="s">
        <v>213</v>
      </c>
      <c r="I998" s="629" t="s">
        <v>215</v>
      </c>
      <c r="J998" s="698" t="s">
        <v>216</v>
      </c>
      <c r="K998" s="303">
        <v>0</v>
      </c>
      <c r="L998" s="304">
        <v>0</v>
      </c>
      <c r="M998" s="305">
        <v>0</v>
      </c>
      <c r="N998" s="305">
        <v>0</v>
      </c>
      <c r="O998" s="303">
        <v>0</v>
      </c>
      <c r="P998" s="305">
        <v>0</v>
      </c>
      <c r="Q998" s="303">
        <v>0</v>
      </c>
      <c r="R998" s="16">
        <f>SUMIFS('Member Months'!$L:$L,'Member Months'!$A:$A,$A998,'Member Months'!$C:$C,$C998, 'Member Months'!$D:$D,$D998)</f>
        <v>0</v>
      </c>
      <c r="S998" s="237"/>
      <c r="U998" s="237"/>
      <c r="V998" s="237"/>
    </row>
    <row r="999" spans="1:22" s="302" customFormat="1">
      <c r="A999" s="38" t="s">
        <v>214</v>
      </c>
      <c r="B999" s="39">
        <f t="shared" si="36"/>
        <v>0</v>
      </c>
      <c r="C999" s="39" t="s">
        <v>912</v>
      </c>
      <c r="D999" s="40">
        <v>4</v>
      </c>
      <c r="E999" s="40" t="s">
        <v>214</v>
      </c>
      <c r="F999" s="40" t="s">
        <v>738</v>
      </c>
      <c r="G999" s="698" t="s">
        <v>224</v>
      </c>
      <c r="H999" s="40" t="s">
        <v>213</v>
      </c>
      <c r="I999" s="629" t="s">
        <v>217</v>
      </c>
      <c r="J999" s="698" t="s">
        <v>262</v>
      </c>
      <c r="K999" s="303">
        <v>0</v>
      </c>
      <c r="L999" s="304">
        <v>0</v>
      </c>
      <c r="M999" s="305">
        <v>0</v>
      </c>
      <c r="N999" s="305">
        <v>0</v>
      </c>
      <c r="O999" s="303">
        <v>0</v>
      </c>
      <c r="P999" s="305">
        <v>0</v>
      </c>
      <c r="Q999" s="303">
        <v>0</v>
      </c>
      <c r="R999" s="16">
        <f>SUMIFS('Member Months'!$L:$L,'Member Months'!$A:$A,$A999,'Member Months'!$C:$C,$C999, 'Member Months'!$D:$D,$D999)</f>
        <v>0</v>
      </c>
      <c r="S999" s="237"/>
      <c r="U999" s="237"/>
      <c r="V999" s="237"/>
    </row>
    <row r="1000" spans="1:22" s="302" customFormat="1">
      <c r="A1000" s="38" t="s">
        <v>214</v>
      </c>
      <c r="B1000" s="39">
        <f t="shared" si="36"/>
        <v>0</v>
      </c>
      <c r="C1000" s="39" t="s">
        <v>912</v>
      </c>
      <c r="D1000" s="40">
        <v>4</v>
      </c>
      <c r="E1000" s="40" t="s">
        <v>214</v>
      </c>
      <c r="F1000" s="40" t="s">
        <v>738</v>
      </c>
      <c r="G1000" s="698" t="s">
        <v>224</v>
      </c>
      <c r="H1000" s="40" t="s">
        <v>213</v>
      </c>
      <c r="I1000" s="629" t="s">
        <v>218</v>
      </c>
      <c r="J1000" s="698" t="s">
        <v>677</v>
      </c>
      <c r="K1000" s="303">
        <v>0</v>
      </c>
      <c r="L1000" s="304">
        <v>0</v>
      </c>
      <c r="M1000" s="305">
        <v>0</v>
      </c>
      <c r="N1000" s="305">
        <v>0</v>
      </c>
      <c r="O1000" s="303">
        <v>0</v>
      </c>
      <c r="P1000" s="305">
        <v>0</v>
      </c>
      <c r="Q1000" s="303">
        <v>0</v>
      </c>
      <c r="R1000" s="16">
        <f>SUMIFS('Member Months'!$L:$L,'Member Months'!$A:$A,$A1000,'Member Months'!$C:$C,$C1000, 'Member Months'!$D:$D,$D1000)</f>
        <v>0</v>
      </c>
      <c r="S1000" s="237"/>
      <c r="U1000" s="237"/>
      <c r="V1000" s="237"/>
    </row>
    <row r="1001" spans="1:22" s="302" customFormat="1">
      <c r="A1001" s="38" t="s">
        <v>214</v>
      </c>
      <c r="B1001" s="39">
        <f t="shared" si="36"/>
        <v>0</v>
      </c>
      <c r="C1001" s="39" t="s">
        <v>912</v>
      </c>
      <c r="D1001" s="40">
        <v>4</v>
      </c>
      <c r="E1001" s="40" t="s">
        <v>214</v>
      </c>
      <c r="F1001" s="40" t="s">
        <v>738</v>
      </c>
      <c r="G1001" s="698" t="s">
        <v>224</v>
      </c>
      <c r="H1001" s="40" t="s">
        <v>213</v>
      </c>
      <c r="I1001" s="629" t="s">
        <v>219</v>
      </c>
      <c r="J1001" s="698" t="s">
        <v>263</v>
      </c>
      <c r="K1001" s="303">
        <v>0</v>
      </c>
      <c r="L1001" s="304">
        <v>0</v>
      </c>
      <c r="M1001" s="305">
        <v>0</v>
      </c>
      <c r="N1001" s="305">
        <v>0</v>
      </c>
      <c r="O1001" s="303">
        <v>0</v>
      </c>
      <c r="P1001" s="305">
        <v>0</v>
      </c>
      <c r="Q1001" s="303">
        <v>0</v>
      </c>
      <c r="R1001" s="16">
        <f>SUMIFS('Member Months'!$L:$L,'Member Months'!$A:$A,$A1001,'Member Months'!$C:$C,$C1001, 'Member Months'!$D:$D,$D1001)</f>
        <v>0</v>
      </c>
      <c r="S1001" s="237"/>
      <c r="U1001" s="237"/>
      <c r="V1001" s="237"/>
    </row>
    <row r="1002" spans="1:22" s="302" customFormat="1">
      <c r="A1002" s="38" t="s">
        <v>214</v>
      </c>
      <c r="B1002" s="39">
        <f t="shared" si="36"/>
        <v>0</v>
      </c>
      <c r="C1002" s="39" t="s">
        <v>912</v>
      </c>
      <c r="D1002" s="40">
        <v>4</v>
      </c>
      <c r="E1002" s="40" t="s">
        <v>214</v>
      </c>
      <c r="F1002" s="40" t="s">
        <v>738</v>
      </c>
      <c r="G1002" s="698" t="s">
        <v>224</v>
      </c>
      <c r="H1002" s="40" t="s">
        <v>213</v>
      </c>
      <c r="I1002" s="629" t="s">
        <v>220</v>
      </c>
      <c r="J1002" s="698" t="s">
        <v>675</v>
      </c>
      <c r="K1002" s="303">
        <v>0</v>
      </c>
      <c r="L1002" s="304">
        <v>0</v>
      </c>
      <c r="M1002" s="305">
        <v>0</v>
      </c>
      <c r="N1002" s="305">
        <v>0</v>
      </c>
      <c r="O1002" s="303">
        <v>0</v>
      </c>
      <c r="P1002" s="305">
        <v>0</v>
      </c>
      <c r="Q1002" s="303">
        <v>0</v>
      </c>
      <c r="R1002" s="16">
        <f>SUMIFS('Member Months'!$L:$L,'Member Months'!$A:$A,$A1002,'Member Months'!$C:$C,$C1002, 'Member Months'!$D:$D,$D1002)</f>
        <v>0</v>
      </c>
      <c r="S1002" s="237"/>
      <c r="U1002" s="237"/>
      <c r="V1002" s="237"/>
    </row>
    <row r="1003" spans="1:22" s="302" customFormat="1">
      <c r="A1003" s="38" t="s">
        <v>214</v>
      </c>
      <c r="B1003" s="39">
        <f t="shared" si="36"/>
        <v>0</v>
      </c>
      <c r="C1003" s="39" t="s">
        <v>912</v>
      </c>
      <c r="D1003" s="40">
        <v>4</v>
      </c>
      <c r="E1003" s="40" t="s">
        <v>214</v>
      </c>
      <c r="F1003" s="40" t="s">
        <v>738</v>
      </c>
      <c r="G1003" s="698" t="s">
        <v>224</v>
      </c>
      <c r="H1003" s="40" t="s">
        <v>213</v>
      </c>
      <c r="I1003" s="629" t="s">
        <v>221</v>
      </c>
      <c r="J1003" s="698" t="s">
        <v>264</v>
      </c>
      <c r="K1003" s="303">
        <v>0</v>
      </c>
      <c r="L1003" s="304">
        <v>0</v>
      </c>
      <c r="M1003" s="305">
        <v>0</v>
      </c>
      <c r="N1003" s="305">
        <v>0</v>
      </c>
      <c r="O1003" s="303">
        <v>0</v>
      </c>
      <c r="P1003" s="305">
        <v>0</v>
      </c>
      <c r="Q1003" s="303">
        <v>0</v>
      </c>
      <c r="R1003" s="16">
        <f>SUMIFS('Member Months'!$L:$L,'Member Months'!$A:$A,$A1003,'Member Months'!$C:$C,$C1003, 'Member Months'!$D:$D,$D1003)</f>
        <v>0</v>
      </c>
      <c r="S1003" s="237"/>
      <c r="U1003" s="237"/>
      <c r="V1003" s="237"/>
    </row>
    <row r="1004" spans="1:22" s="302" customFormat="1">
      <c r="A1004" s="38" t="s">
        <v>214</v>
      </c>
      <c r="B1004" s="39">
        <f t="shared" si="36"/>
        <v>0</v>
      </c>
      <c r="C1004" s="39" t="s">
        <v>912</v>
      </c>
      <c r="D1004" s="40">
        <v>4</v>
      </c>
      <c r="E1004" s="40" t="s">
        <v>214</v>
      </c>
      <c r="F1004" s="40" t="s">
        <v>738</v>
      </c>
      <c r="G1004" s="698" t="s">
        <v>224</v>
      </c>
      <c r="H1004" s="40" t="s">
        <v>213</v>
      </c>
      <c r="I1004" s="630" t="s">
        <v>222</v>
      </c>
      <c r="J1004" s="698" t="s">
        <v>206</v>
      </c>
      <c r="K1004" s="303">
        <v>0</v>
      </c>
      <c r="L1004" s="304">
        <v>0</v>
      </c>
      <c r="M1004" s="305">
        <v>0</v>
      </c>
      <c r="N1004" s="305">
        <v>0</v>
      </c>
      <c r="O1004" s="303">
        <v>0</v>
      </c>
      <c r="P1004" s="305">
        <v>0</v>
      </c>
      <c r="Q1004" s="303">
        <v>0</v>
      </c>
      <c r="R1004" s="16">
        <f>SUMIFS('Member Months'!$L:$L,'Member Months'!$A:$A,$A1004,'Member Months'!$C:$C,$C1004, 'Member Months'!$D:$D,$D1004)</f>
        <v>0</v>
      </c>
      <c r="S1004" s="237"/>
      <c r="U1004" s="237"/>
      <c r="V1004" s="237"/>
    </row>
    <row r="1005" spans="1:22" s="302" customFormat="1">
      <c r="A1005" s="38" t="s">
        <v>214</v>
      </c>
      <c r="B1005" s="39">
        <f t="shared" si="36"/>
        <v>0</v>
      </c>
      <c r="C1005" s="39" t="s">
        <v>912</v>
      </c>
      <c r="D1005" s="40">
        <v>4</v>
      </c>
      <c r="E1005" s="40" t="s">
        <v>214</v>
      </c>
      <c r="F1005" s="40" t="s">
        <v>738</v>
      </c>
      <c r="G1005" s="698" t="s">
        <v>224</v>
      </c>
      <c r="H1005" s="40" t="s">
        <v>213</v>
      </c>
      <c r="I1005" s="630" t="s">
        <v>223</v>
      </c>
      <c r="J1005" s="698" t="s">
        <v>181</v>
      </c>
      <c r="K1005" s="303">
        <v>0</v>
      </c>
      <c r="L1005" s="304">
        <v>0</v>
      </c>
      <c r="M1005" s="305">
        <v>0</v>
      </c>
      <c r="N1005" s="305">
        <v>0</v>
      </c>
      <c r="O1005" s="303">
        <v>0</v>
      </c>
      <c r="P1005" s="305">
        <v>0</v>
      </c>
      <c r="Q1005" s="303">
        <v>0</v>
      </c>
      <c r="R1005" s="16">
        <f>SUMIFS('Member Months'!$L:$L,'Member Months'!$A:$A,$A1005,'Member Months'!$C:$C,$C1005, 'Member Months'!$D:$D,$D1005)</f>
        <v>0</v>
      </c>
      <c r="S1005" s="237"/>
      <c r="U1005" s="237"/>
      <c r="V1005" s="237"/>
    </row>
    <row r="1006" spans="1:22" s="302" customFormat="1">
      <c r="A1006" s="38" t="s">
        <v>214</v>
      </c>
      <c r="B1006" s="39">
        <f t="shared" si="36"/>
        <v>0</v>
      </c>
      <c r="C1006" s="39" t="s">
        <v>912</v>
      </c>
      <c r="D1006" s="40">
        <v>4</v>
      </c>
      <c r="E1006" s="40" t="s">
        <v>214</v>
      </c>
      <c r="F1006" s="40" t="s">
        <v>738</v>
      </c>
      <c r="G1006" s="698" t="s">
        <v>224</v>
      </c>
      <c r="H1006" s="40" t="s">
        <v>213</v>
      </c>
      <c r="I1006" s="630" t="s">
        <v>150</v>
      </c>
      <c r="J1006" s="698" t="s">
        <v>204</v>
      </c>
      <c r="K1006" s="303">
        <v>0</v>
      </c>
      <c r="L1006" s="304">
        <v>0</v>
      </c>
      <c r="M1006" s="305">
        <v>0</v>
      </c>
      <c r="N1006" s="305">
        <v>0</v>
      </c>
      <c r="O1006" s="303">
        <v>0</v>
      </c>
      <c r="P1006" s="305">
        <v>0</v>
      </c>
      <c r="Q1006" s="303">
        <v>0</v>
      </c>
      <c r="R1006" s="16">
        <f>SUMIFS('Member Months'!$L:$L,'Member Months'!$A:$A,$A1006,'Member Months'!$C:$C,$C1006, 'Member Months'!$D:$D,$D1006)</f>
        <v>0</v>
      </c>
      <c r="S1006" s="237"/>
      <c r="U1006" s="237"/>
      <c r="V1006" s="237"/>
    </row>
    <row r="1007" spans="1:22" s="302" customFormat="1">
      <c r="A1007" s="38" t="s">
        <v>214</v>
      </c>
      <c r="B1007" s="39">
        <f t="shared" si="36"/>
        <v>0</v>
      </c>
      <c r="C1007" s="39" t="s">
        <v>912</v>
      </c>
      <c r="D1007" s="40">
        <v>4</v>
      </c>
      <c r="E1007" s="40" t="s">
        <v>214</v>
      </c>
      <c r="F1007" s="40" t="s">
        <v>738</v>
      </c>
      <c r="G1007" s="698" t="s">
        <v>224</v>
      </c>
      <c r="H1007" s="40" t="s">
        <v>213</v>
      </c>
      <c r="I1007" s="630" t="s">
        <v>151</v>
      </c>
      <c r="J1007" s="698" t="s">
        <v>205</v>
      </c>
      <c r="K1007" s="303">
        <v>0</v>
      </c>
      <c r="L1007" s="304">
        <v>0</v>
      </c>
      <c r="M1007" s="305">
        <v>0</v>
      </c>
      <c r="N1007" s="305">
        <v>0</v>
      </c>
      <c r="O1007" s="303">
        <v>0</v>
      </c>
      <c r="P1007" s="305">
        <v>0</v>
      </c>
      <c r="Q1007" s="303">
        <v>0</v>
      </c>
      <c r="R1007" s="16">
        <f>SUMIFS('Member Months'!$L:$L,'Member Months'!$A:$A,$A1007,'Member Months'!$C:$C,$C1007, 'Member Months'!$D:$D,$D1007)</f>
        <v>0</v>
      </c>
      <c r="S1007" s="237"/>
      <c r="U1007" s="237"/>
      <c r="V1007" s="237"/>
    </row>
    <row r="1008" spans="1:22" s="302" customFormat="1">
      <c r="A1008" s="38" t="s">
        <v>214</v>
      </c>
      <c r="B1008" s="39">
        <f t="shared" si="36"/>
        <v>0</v>
      </c>
      <c r="C1008" s="39" t="s">
        <v>912</v>
      </c>
      <c r="D1008" s="40">
        <v>4</v>
      </c>
      <c r="E1008" s="40" t="s">
        <v>214</v>
      </c>
      <c r="F1008" s="40" t="s">
        <v>738</v>
      </c>
      <c r="G1008" s="698" t="s">
        <v>224</v>
      </c>
      <c r="H1008" s="40" t="s">
        <v>213</v>
      </c>
      <c r="I1008" s="630" t="s">
        <v>152</v>
      </c>
      <c r="J1008" s="698" t="s">
        <v>182</v>
      </c>
      <c r="K1008" s="303">
        <v>0</v>
      </c>
      <c r="L1008" s="304">
        <v>0</v>
      </c>
      <c r="M1008" s="305">
        <v>0</v>
      </c>
      <c r="N1008" s="305">
        <v>0</v>
      </c>
      <c r="O1008" s="303">
        <v>0</v>
      </c>
      <c r="P1008" s="305">
        <v>0</v>
      </c>
      <c r="Q1008" s="303">
        <v>0</v>
      </c>
      <c r="R1008" s="16">
        <f>SUMIFS('Member Months'!$L:$L,'Member Months'!$A:$A,$A1008,'Member Months'!$C:$C,$C1008, 'Member Months'!$D:$D,$D1008)</f>
        <v>0</v>
      </c>
      <c r="S1008" s="237"/>
      <c r="U1008" s="237"/>
      <c r="V1008" s="237"/>
    </row>
    <row r="1009" spans="1:22" s="302" customFormat="1">
      <c r="A1009" s="38" t="s">
        <v>214</v>
      </c>
      <c r="B1009" s="39">
        <f t="shared" si="36"/>
        <v>0</v>
      </c>
      <c r="C1009" s="39" t="s">
        <v>912</v>
      </c>
      <c r="D1009" s="40">
        <v>4</v>
      </c>
      <c r="E1009" s="40" t="s">
        <v>214</v>
      </c>
      <c r="F1009" s="40" t="s">
        <v>738</v>
      </c>
      <c r="G1009" s="698" t="s">
        <v>224</v>
      </c>
      <c r="H1009" s="40" t="s">
        <v>213</v>
      </c>
      <c r="I1009" s="630" t="s">
        <v>70</v>
      </c>
      <c r="J1009" s="698" t="s">
        <v>265</v>
      </c>
      <c r="K1009" s="303">
        <v>0</v>
      </c>
      <c r="L1009" s="304">
        <v>0</v>
      </c>
      <c r="M1009" s="305">
        <v>0</v>
      </c>
      <c r="N1009" s="305">
        <v>0</v>
      </c>
      <c r="O1009" s="303">
        <v>0</v>
      </c>
      <c r="P1009" s="305">
        <v>0</v>
      </c>
      <c r="Q1009" s="303">
        <v>0</v>
      </c>
      <c r="R1009" s="16">
        <f>SUMIFS('Member Months'!$L:$L,'Member Months'!$A:$A,$A1009,'Member Months'!$C:$C,$C1009, 'Member Months'!$D:$D,$D1009)</f>
        <v>0</v>
      </c>
      <c r="S1009" s="237"/>
      <c r="U1009" s="237"/>
      <c r="V1009" s="237"/>
    </row>
    <row r="1010" spans="1:22" s="302" customFormat="1">
      <c r="A1010" s="38" t="s">
        <v>214</v>
      </c>
      <c r="B1010" s="39">
        <f t="shared" si="36"/>
        <v>0</v>
      </c>
      <c r="C1010" s="39" t="s">
        <v>912</v>
      </c>
      <c r="D1010" s="40">
        <v>4</v>
      </c>
      <c r="E1010" s="40" t="s">
        <v>214</v>
      </c>
      <c r="F1010" s="40" t="s">
        <v>738</v>
      </c>
      <c r="G1010" s="698" t="s">
        <v>224</v>
      </c>
      <c r="H1010" s="40" t="s">
        <v>213</v>
      </c>
      <c r="I1010" s="630" t="s">
        <v>71</v>
      </c>
      <c r="J1010" s="698" t="s">
        <v>266</v>
      </c>
      <c r="K1010" s="303">
        <v>0</v>
      </c>
      <c r="L1010" s="304">
        <v>0</v>
      </c>
      <c r="M1010" s="305">
        <v>0</v>
      </c>
      <c r="N1010" s="305">
        <v>0</v>
      </c>
      <c r="O1010" s="303">
        <v>0</v>
      </c>
      <c r="P1010" s="305">
        <v>0</v>
      </c>
      <c r="Q1010" s="303">
        <v>0</v>
      </c>
      <c r="R1010" s="16">
        <f>SUMIFS('Member Months'!$L:$L,'Member Months'!$A:$A,$A1010,'Member Months'!$C:$C,$C1010, 'Member Months'!$D:$D,$D1010)</f>
        <v>0</v>
      </c>
      <c r="S1010" s="237"/>
      <c r="U1010" s="237"/>
      <c r="V1010" s="237"/>
    </row>
    <row r="1011" spans="1:22" s="302" customFormat="1">
      <c r="A1011" s="38" t="s">
        <v>214</v>
      </c>
      <c r="B1011" s="39">
        <f t="shared" si="36"/>
        <v>0</v>
      </c>
      <c r="C1011" s="39" t="s">
        <v>912</v>
      </c>
      <c r="D1011" s="40">
        <v>4</v>
      </c>
      <c r="E1011" s="40" t="s">
        <v>214</v>
      </c>
      <c r="F1011" s="40" t="s">
        <v>738</v>
      </c>
      <c r="G1011" s="698" t="s">
        <v>224</v>
      </c>
      <c r="H1011" s="40" t="s">
        <v>213</v>
      </c>
      <c r="I1011" s="630" t="s">
        <v>72</v>
      </c>
      <c r="J1011" s="698" t="s">
        <v>527</v>
      </c>
      <c r="K1011" s="303">
        <v>0</v>
      </c>
      <c r="L1011" s="304">
        <v>0</v>
      </c>
      <c r="M1011" s="305">
        <v>0</v>
      </c>
      <c r="N1011" s="305">
        <v>0</v>
      </c>
      <c r="O1011" s="303">
        <v>0</v>
      </c>
      <c r="P1011" s="305">
        <v>0</v>
      </c>
      <c r="Q1011" s="303">
        <v>0</v>
      </c>
      <c r="R1011" s="16">
        <f>SUMIFS('Member Months'!$L:$L,'Member Months'!$A:$A,$A1011,'Member Months'!$C:$C,$C1011, 'Member Months'!$D:$D,$D1011)</f>
        <v>0</v>
      </c>
      <c r="S1011" s="237"/>
      <c r="U1011" s="237"/>
      <c r="V1011" s="237"/>
    </row>
    <row r="1012" spans="1:22" s="302" customFormat="1">
      <c r="A1012" s="38" t="s">
        <v>214</v>
      </c>
      <c r="B1012" s="39">
        <f t="shared" si="36"/>
        <v>0</v>
      </c>
      <c r="C1012" s="39" t="s">
        <v>912</v>
      </c>
      <c r="D1012" s="40">
        <v>4</v>
      </c>
      <c r="E1012" s="40" t="s">
        <v>214</v>
      </c>
      <c r="F1012" s="40" t="s">
        <v>738</v>
      </c>
      <c r="G1012" s="698" t="s">
        <v>224</v>
      </c>
      <c r="H1012" s="40" t="s">
        <v>213</v>
      </c>
      <c r="I1012" s="630" t="s">
        <v>73</v>
      </c>
      <c r="J1012" s="698" t="s">
        <v>528</v>
      </c>
      <c r="K1012" s="303">
        <v>0</v>
      </c>
      <c r="L1012" s="304">
        <v>0</v>
      </c>
      <c r="M1012" s="305">
        <v>0</v>
      </c>
      <c r="N1012" s="305">
        <v>0</v>
      </c>
      <c r="O1012" s="303">
        <v>0</v>
      </c>
      <c r="P1012" s="305">
        <v>0</v>
      </c>
      <c r="Q1012" s="303">
        <v>0</v>
      </c>
      <c r="R1012" s="16">
        <f>SUMIFS('Member Months'!$L:$L,'Member Months'!$A:$A,$A1012,'Member Months'!$C:$C,$C1012, 'Member Months'!$D:$D,$D1012)</f>
        <v>0</v>
      </c>
      <c r="S1012" s="237"/>
      <c r="U1012" s="237"/>
      <c r="V1012" s="237"/>
    </row>
    <row r="1013" spans="1:22" s="302" customFormat="1">
      <c r="A1013" s="38" t="s">
        <v>214</v>
      </c>
      <c r="B1013" s="39">
        <f t="shared" si="36"/>
        <v>0</v>
      </c>
      <c r="C1013" s="39" t="s">
        <v>912</v>
      </c>
      <c r="D1013" s="40">
        <v>4</v>
      </c>
      <c r="E1013" s="40" t="s">
        <v>214</v>
      </c>
      <c r="F1013" s="40" t="s">
        <v>738</v>
      </c>
      <c r="G1013" s="698" t="s">
        <v>224</v>
      </c>
      <c r="H1013" s="40" t="s">
        <v>213</v>
      </c>
      <c r="I1013" s="630" t="s">
        <v>409</v>
      </c>
      <c r="J1013" s="698" t="s">
        <v>803</v>
      </c>
      <c r="K1013" s="303">
        <v>0</v>
      </c>
      <c r="L1013" s="304">
        <v>0</v>
      </c>
      <c r="M1013" s="305">
        <v>0</v>
      </c>
      <c r="N1013" s="305">
        <v>0</v>
      </c>
      <c r="O1013" s="303">
        <v>0</v>
      </c>
      <c r="P1013" s="305">
        <v>0</v>
      </c>
      <c r="Q1013" s="303">
        <v>0</v>
      </c>
      <c r="R1013" s="16">
        <f>SUMIFS('Member Months'!$L:$L,'Member Months'!$A:$A,$A1013,'Member Months'!$C:$C,$C1013, 'Member Months'!$D:$D,$D1013)</f>
        <v>0</v>
      </c>
      <c r="S1013" s="237"/>
      <c r="U1013" s="237"/>
      <c r="V1013" s="237"/>
    </row>
    <row r="1014" spans="1:22" s="302" customFormat="1">
      <c r="A1014" s="38" t="s">
        <v>215</v>
      </c>
      <c r="B1014" s="39">
        <f t="shared" si="36"/>
        <v>0</v>
      </c>
      <c r="C1014" s="39" t="s">
        <v>912</v>
      </c>
      <c r="D1014" s="40">
        <v>4</v>
      </c>
      <c r="E1014" s="40" t="s">
        <v>215</v>
      </c>
      <c r="F1014" s="40" t="s">
        <v>738</v>
      </c>
      <c r="G1014" s="698" t="s">
        <v>225</v>
      </c>
      <c r="H1014" s="40" t="s">
        <v>213</v>
      </c>
      <c r="I1014" s="629" t="s">
        <v>211</v>
      </c>
      <c r="J1014" s="698" t="s">
        <v>261</v>
      </c>
      <c r="K1014" s="303">
        <v>0</v>
      </c>
      <c r="L1014" s="304">
        <v>0</v>
      </c>
      <c r="M1014" s="305">
        <v>0</v>
      </c>
      <c r="N1014" s="305">
        <v>0</v>
      </c>
      <c r="O1014" s="303">
        <v>0</v>
      </c>
      <c r="P1014" s="305">
        <v>0</v>
      </c>
      <c r="Q1014" s="303">
        <v>0</v>
      </c>
      <c r="R1014" s="16">
        <f>SUMIFS('Member Months'!$L:$L,'Member Months'!$A:$A,$A1014,'Member Months'!$C:$C,$C1014, 'Member Months'!$D:$D,$D1014)</f>
        <v>0</v>
      </c>
      <c r="S1014" s="237"/>
      <c r="U1014" s="237"/>
      <c r="V1014" s="237"/>
    </row>
    <row r="1015" spans="1:22" s="302" customFormat="1">
      <c r="A1015" s="38" t="s">
        <v>215</v>
      </c>
      <c r="B1015" s="39">
        <f t="shared" si="36"/>
        <v>0</v>
      </c>
      <c r="C1015" s="39" t="s">
        <v>912</v>
      </c>
      <c r="D1015" s="40">
        <v>4</v>
      </c>
      <c r="E1015" s="40" t="s">
        <v>215</v>
      </c>
      <c r="F1015" s="40" t="s">
        <v>738</v>
      </c>
      <c r="G1015" s="698" t="s">
        <v>225</v>
      </c>
      <c r="H1015" s="40" t="s">
        <v>213</v>
      </c>
      <c r="I1015" s="629" t="s">
        <v>214</v>
      </c>
      <c r="J1015" s="698" t="s">
        <v>676</v>
      </c>
      <c r="K1015" s="303">
        <v>0</v>
      </c>
      <c r="L1015" s="304">
        <v>0</v>
      </c>
      <c r="M1015" s="305">
        <v>0</v>
      </c>
      <c r="N1015" s="305">
        <v>0</v>
      </c>
      <c r="O1015" s="303">
        <v>0</v>
      </c>
      <c r="P1015" s="305">
        <v>0</v>
      </c>
      <c r="Q1015" s="303">
        <v>0</v>
      </c>
      <c r="R1015" s="16">
        <f>SUMIFS('Member Months'!$L:$L,'Member Months'!$A:$A,$A1015,'Member Months'!$C:$C,$C1015, 'Member Months'!$D:$D,$D1015)</f>
        <v>0</v>
      </c>
      <c r="S1015" s="237"/>
      <c r="U1015" s="237"/>
      <c r="V1015" s="237"/>
    </row>
    <row r="1016" spans="1:22" s="302" customFormat="1">
      <c r="A1016" s="38" t="s">
        <v>215</v>
      </c>
      <c r="B1016" s="39">
        <f t="shared" si="36"/>
        <v>0</v>
      </c>
      <c r="C1016" s="39" t="s">
        <v>912</v>
      </c>
      <c r="D1016" s="40">
        <v>4</v>
      </c>
      <c r="E1016" s="40" t="s">
        <v>215</v>
      </c>
      <c r="F1016" s="40" t="s">
        <v>738</v>
      </c>
      <c r="G1016" s="698" t="s">
        <v>225</v>
      </c>
      <c r="H1016" s="40" t="s">
        <v>213</v>
      </c>
      <c r="I1016" s="629" t="s">
        <v>215</v>
      </c>
      <c r="J1016" s="698" t="s">
        <v>216</v>
      </c>
      <c r="K1016" s="303">
        <v>0</v>
      </c>
      <c r="L1016" s="304">
        <v>0</v>
      </c>
      <c r="M1016" s="305">
        <v>0</v>
      </c>
      <c r="N1016" s="305">
        <v>0</v>
      </c>
      <c r="O1016" s="303">
        <v>0</v>
      </c>
      <c r="P1016" s="305">
        <v>0</v>
      </c>
      <c r="Q1016" s="303">
        <v>0</v>
      </c>
      <c r="R1016" s="16">
        <f>SUMIFS('Member Months'!$L:$L,'Member Months'!$A:$A,$A1016,'Member Months'!$C:$C,$C1016, 'Member Months'!$D:$D,$D1016)</f>
        <v>0</v>
      </c>
      <c r="S1016" s="237"/>
      <c r="U1016" s="237"/>
      <c r="V1016" s="237"/>
    </row>
    <row r="1017" spans="1:22" s="302" customFormat="1">
      <c r="A1017" s="38" t="s">
        <v>215</v>
      </c>
      <c r="B1017" s="39">
        <f t="shared" si="36"/>
        <v>0</v>
      </c>
      <c r="C1017" s="39" t="s">
        <v>912</v>
      </c>
      <c r="D1017" s="40">
        <v>4</v>
      </c>
      <c r="E1017" s="40" t="s">
        <v>215</v>
      </c>
      <c r="F1017" s="40" t="s">
        <v>738</v>
      </c>
      <c r="G1017" s="698" t="s">
        <v>225</v>
      </c>
      <c r="H1017" s="40" t="s">
        <v>213</v>
      </c>
      <c r="I1017" s="629" t="s">
        <v>217</v>
      </c>
      <c r="J1017" s="698" t="s">
        <v>262</v>
      </c>
      <c r="K1017" s="303">
        <v>0</v>
      </c>
      <c r="L1017" s="304">
        <v>0</v>
      </c>
      <c r="M1017" s="305">
        <v>0</v>
      </c>
      <c r="N1017" s="305">
        <v>0</v>
      </c>
      <c r="O1017" s="303">
        <v>0</v>
      </c>
      <c r="P1017" s="305">
        <v>0</v>
      </c>
      <c r="Q1017" s="303">
        <v>0</v>
      </c>
      <c r="R1017" s="16">
        <f>SUMIFS('Member Months'!$L:$L,'Member Months'!$A:$A,$A1017,'Member Months'!$C:$C,$C1017, 'Member Months'!$D:$D,$D1017)</f>
        <v>0</v>
      </c>
      <c r="S1017" s="237"/>
      <c r="U1017" s="237"/>
      <c r="V1017" s="237"/>
    </row>
    <row r="1018" spans="1:22" s="302" customFormat="1">
      <c r="A1018" s="38" t="s">
        <v>215</v>
      </c>
      <c r="B1018" s="39">
        <f t="shared" si="36"/>
        <v>0</v>
      </c>
      <c r="C1018" s="39" t="s">
        <v>912</v>
      </c>
      <c r="D1018" s="40">
        <v>4</v>
      </c>
      <c r="E1018" s="40" t="s">
        <v>215</v>
      </c>
      <c r="F1018" s="40" t="s">
        <v>738</v>
      </c>
      <c r="G1018" s="698" t="s">
        <v>225</v>
      </c>
      <c r="H1018" s="40" t="s">
        <v>213</v>
      </c>
      <c r="I1018" s="629" t="s">
        <v>218</v>
      </c>
      <c r="J1018" s="698" t="s">
        <v>677</v>
      </c>
      <c r="K1018" s="303">
        <v>0</v>
      </c>
      <c r="L1018" s="304">
        <v>0</v>
      </c>
      <c r="M1018" s="305">
        <v>0</v>
      </c>
      <c r="N1018" s="305">
        <v>0</v>
      </c>
      <c r="O1018" s="303">
        <v>0</v>
      </c>
      <c r="P1018" s="305">
        <v>0</v>
      </c>
      <c r="Q1018" s="303">
        <v>0</v>
      </c>
      <c r="R1018" s="16">
        <f>SUMIFS('Member Months'!$L:$L,'Member Months'!$A:$A,$A1018,'Member Months'!$C:$C,$C1018, 'Member Months'!$D:$D,$D1018)</f>
        <v>0</v>
      </c>
      <c r="S1018" s="237"/>
      <c r="U1018" s="237"/>
      <c r="V1018" s="237"/>
    </row>
    <row r="1019" spans="1:22" s="302" customFormat="1">
      <c r="A1019" s="38" t="s">
        <v>215</v>
      </c>
      <c r="B1019" s="39">
        <f t="shared" si="36"/>
        <v>0</v>
      </c>
      <c r="C1019" s="39" t="s">
        <v>912</v>
      </c>
      <c r="D1019" s="40">
        <v>4</v>
      </c>
      <c r="E1019" s="40" t="s">
        <v>215</v>
      </c>
      <c r="F1019" s="40" t="s">
        <v>738</v>
      </c>
      <c r="G1019" s="698" t="s">
        <v>225</v>
      </c>
      <c r="H1019" s="40" t="s">
        <v>213</v>
      </c>
      <c r="I1019" s="629" t="s">
        <v>219</v>
      </c>
      <c r="J1019" s="698" t="s">
        <v>263</v>
      </c>
      <c r="K1019" s="303">
        <v>0</v>
      </c>
      <c r="L1019" s="304">
        <v>0</v>
      </c>
      <c r="M1019" s="305">
        <v>0</v>
      </c>
      <c r="N1019" s="305">
        <v>0</v>
      </c>
      <c r="O1019" s="303">
        <v>0</v>
      </c>
      <c r="P1019" s="305">
        <v>0</v>
      </c>
      <c r="Q1019" s="303">
        <v>0</v>
      </c>
      <c r="R1019" s="16">
        <f>SUMIFS('Member Months'!$L:$L,'Member Months'!$A:$A,$A1019,'Member Months'!$C:$C,$C1019, 'Member Months'!$D:$D,$D1019)</f>
        <v>0</v>
      </c>
      <c r="S1019" s="237"/>
      <c r="U1019" s="237"/>
      <c r="V1019" s="237"/>
    </row>
    <row r="1020" spans="1:22" s="302" customFormat="1">
      <c r="A1020" s="38" t="s">
        <v>215</v>
      </c>
      <c r="B1020" s="39">
        <f t="shared" si="36"/>
        <v>0</v>
      </c>
      <c r="C1020" s="39" t="s">
        <v>912</v>
      </c>
      <c r="D1020" s="40">
        <v>4</v>
      </c>
      <c r="E1020" s="40" t="s">
        <v>215</v>
      </c>
      <c r="F1020" s="40" t="s">
        <v>738</v>
      </c>
      <c r="G1020" s="698" t="s">
        <v>225</v>
      </c>
      <c r="H1020" s="40" t="s">
        <v>213</v>
      </c>
      <c r="I1020" s="629" t="s">
        <v>220</v>
      </c>
      <c r="J1020" s="698" t="s">
        <v>675</v>
      </c>
      <c r="K1020" s="303">
        <v>0</v>
      </c>
      <c r="L1020" s="304">
        <v>0</v>
      </c>
      <c r="M1020" s="305">
        <v>0</v>
      </c>
      <c r="N1020" s="305">
        <v>0</v>
      </c>
      <c r="O1020" s="303">
        <v>0</v>
      </c>
      <c r="P1020" s="305">
        <v>0</v>
      </c>
      <c r="Q1020" s="303">
        <v>0</v>
      </c>
      <c r="R1020" s="16">
        <f>SUMIFS('Member Months'!$L:$L,'Member Months'!$A:$A,$A1020,'Member Months'!$C:$C,$C1020, 'Member Months'!$D:$D,$D1020)</f>
        <v>0</v>
      </c>
      <c r="S1020" s="237"/>
      <c r="U1020" s="237"/>
      <c r="V1020" s="237"/>
    </row>
    <row r="1021" spans="1:22" s="302" customFormat="1">
      <c r="A1021" s="38" t="s">
        <v>215</v>
      </c>
      <c r="B1021" s="39">
        <f t="shared" si="36"/>
        <v>0</v>
      </c>
      <c r="C1021" s="39" t="s">
        <v>912</v>
      </c>
      <c r="D1021" s="40">
        <v>4</v>
      </c>
      <c r="E1021" s="40" t="s">
        <v>215</v>
      </c>
      <c r="F1021" s="40" t="s">
        <v>738</v>
      </c>
      <c r="G1021" s="698" t="s">
        <v>225</v>
      </c>
      <c r="H1021" s="40" t="s">
        <v>213</v>
      </c>
      <c r="I1021" s="629" t="s">
        <v>221</v>
      </c>
      <c r="J1021" s="698" t="s">
        <v>264</v>
      </c>
      <c r="K1021" s="303">
        <v>0</v>
      </c>
      <c r="L1021" s="304">
        <v>0</v>
      </c>
      <c r="M1021" s="305">
        <v>0</v>
      </c>
      <c r="N1021" s="305">
        <v>0</v>
      </c>
      <c r="O1021" s="303">
        <v>0</v>
      </c>
      <c r="P1021" s="305">
        <v>0</v>
      </c>
      <c r="Q1021" s="303">
        <v>0</v>
      </c>
      <c r="R1021" s="16">
        <f>SUMIFS('Member Months'!$L:$L,'Member Months'!$A:$A,$A1021,'Member Months'!$C:$C,$C1021, 'Member Months'!$D:$D,$D1021)</f>
        <v>0</v>
      </c>
      <c r="S1021" s="237"/>
      <c r="U1021" s="237"/>
      <c r="V1021" s="237"/>
    </row>
    <row r="1022" spans="1:22" s="302" customFormat="1">
      <c r="A1022" s="38" t="s">
        <v>215</v>
      </c>
      <c r="B1022" s="39">
        <f t="shared" si="36"/>
        <v>0</v>
      </c>
      <c r="C1022" s="39" t="s">
        <v>912</v>
      </c>
      <c r="D1022" s="40">
        <v>4</v>
      </c>
      <c r="E1022" s="40" t="s">
        <v>215</v>
      </c>
      <c r="F1022" s="40" t="s">
        <v>738</v>
      </c>
      <c r="G1022" s="698" t="s">
        <v>225</v>
      </c>
      <c r="H1022" s="40" t="s">
        <v>213</v>
      </c>
      <c r="I1022" s="630" t="s">
        <v>222</v>
      </c>
      <c r="J1022" s="698" t="s">
        <v>206</v>
      </c>
      <c r="K1022" s="303">
        <v>0</v>
      </c>
      <c r="L1022" s="304">
        <v>0</v>
      </c>
      <c r="M1022" s="305">
        <v>0</v>
      </c>
      <c r="N1022" s="305">
        <v>0</v>
      </c>
      <c r="O1022" s="303">
        <v>0</v>
      </c>
      <c r="P1022" s="305">
        <v>0</v>
      </c>
      <c r="Q1022" s="303">
        <v>0</v>
      </c>
      <c r="R1022" s="16">
        <f>SUMIFS('Member Months'!$L:$L,'Member Months'!$A:$A,$A1022,'Member Months'!$C:$C,$C1022, 'Member Months'!$D:$D,$D1022)</f>
        <v>0</v>
      </c>
      <c r="S1022" s="237"/>
      <c r="U1022" s="237"/>
      <c r="V1022" s="237"/>
    </row>
    <row r="1023" spans="1:22" s="302" customFormat="1">
      <c r="A1023" s="38" t="s">
        <v>215</v>
      </c>
      <c r="B1023" s="39">
        <f t="shared" si="36"/>
        <v>0</v>
      </c>
      <c r="C1023" s="39" t="s">
        <v>912</v>
      </c>
      <c r="D1023" s="40">
        <v>4</v>
      </c>
      <c r="E1023" s="40" t="s">
        <v>215</v>
      </c>
      <c r="F1023" s="40" t="s">
        <v>738</v>
      </c>
      <c r="G1023" s="698" t="s">
        <v>225</v>
      </c>
      <c r="H1023" s="40" t="s">
        <v>213</v>
      </c>
      <c r="I1023" s="630" t="s">
        <v>223</v>
      </c>
      <c r="J1023" s="698" t="s">
        <v>181</v>
      </c>
      <c r="K1023" s="303">
        <v>0</v>
      </c>
      <c r="L1023" s="304">
        <v>0</v>
      </c>
      <c r="M1023" s="305">
        <v>0</v>
      </c>
      <c r="N1023" s="305">
        <v>0</v>
      </c>
      <c r="O1023" s="303">
        <v>0</v>
      </c>
      <c r="P1023" s="305">
        <v>0</v>
      </c>
      <c r="Q1023" s="303">
        <v>0</v>
      </c>
      <c r="R1023" s="16">
        <f>SUMIFS('Member Months'!$L:$L,'Member Months'!$A:$A,$A1023,'Member Months'!$C:$C,$C1023, 'Member Months'!$D:$D,$D1023)</f>
        <v>0</v>
      </c>
      <c r="S1023" s="237"/>
      <c r="U1023" s="237"/>
      <c r="V1023" s="237"/>
    </row>
    <row r="1024" spans="1:22" s="302" customFormat="1">
      <c r="A1024" s="38" t="s">
        <v>215</v>
      </c>
      <c r="B1024" s="39">
        <f t="shared" si="36"/>
        <v>0</v>
      </c>
      <c r="C1024" s="39" t="s">
        <v>912</v>
      </c>
      <c r="D1024" s="40">
        <v>4</v>
      </c>
      <c r="E1024" s="40" t="s">
        <v>215</v>
      </c>
      <c r="F1024" s="40" t="s">
        <v>738</v>
      </c>
      <c r="G1024" s="698" t="s">
        <v>225</v>
      </c>
      <c r="H1024" s="40" t="s">
        <v>213</v>
      </c>
      <c r="I1024" s="630" t="s">
        <v>150</v>
      </c>
      <c r="J1024" s="698" t="s">
        <v>204</v>
      </c>
      <c r="K1024" s="303">
        <v>0</v>
      </c>
      <c r="L1024" s="304">
        <v>0</v>
      </c>
      <c r="M1024" s="305">
        <v>0</v>
      </c>
      <c r="N1024" s="305">
        <v>0</v>
      </c>
      <c r="O1024" s="303">
        <v>0</v>
      </c>
      <c r="P1024" s="305">
        <v>0</v>
      </c>
      <c r="Q1024" s="303">
        <v>0</v>
      </c>
      <c r="R1024" s="16">
        <f>SUMIFS('Member Months'!$L:$L,'Member Months'!$A:$A,$A1024,'Member Months'!$C:$C,$C1024, 'Member Months'!$D:$D,$D1024)</f>
        <v>0</v>
      </c>
      <c r="S1024" s="237"/>
      <c r="U1024" s="237"/>
      <c r="V1024" s="237"/>
    </row>
    <row r="1025" spans="1:22" s="302" customFormat="1">
      <c r="A1025" s="38" t="s">
        <v>215</v>
      </c>
      <c r="B1025" s="39">
        <f t="shared" si="36"/>
        <v>0</v>
      </c>
      <c r="C1025" s="39" t="s">
        <v>912</v>
      </c>
      <c r="D1025" s="40">
        <v>4</v>
      </c>
      <c r="E1025" s="40" t="s">
        <v>215</v>
      </c>
      <c r="F1025" s="40" t="s">
        <v>738</v>
      </c>
      <c r="G1025" s="698" t="s">
        <v>225</v>
      </c>
      <c r="H1025" s="40" t="s">
        <v>213</v>
      </c>
      <c r="I1025" s="630" t="s">
        <v>151</v>
      </c>
      <c r="J1025" s="698" t="s">
        <v>205</v>
      </c>
      <c r="K1025" s="303">
        <v>0</v>
      </c>
      <c r="L1025" s="304">
        <v>0</v>
      </c>
      <c r="M1025" s="305">
        <v>0</v>
      </c>
      <c r="N1025" s="305">
        <v>0</v>
      </c>
      <c r="O1025" s="303">
        <v>0</v>
      </c>
      <c r="P1025" s="305">
        <v>0</v>
      </c>
      <c r="Q1025" s="303">
        <v>0</v>
      </c>
      <c r="R1025" s="16">
        <f>SUMIFS('Member Months'!$L:$L,'Member Months'!$A:$A,$A1025,'Member Months'!$C:$C,$C1025, 'Member Months'!$D:$D,$D1025)</f>
        <v>0</v>
      </c>
      <c r="S1025" s="237"/>
      <c r="U1025" s="237"/>
      <c r="V1025" s="237"/>
    </row>
    <row r="1026" spans="1:22" s="302" customFormat="1">
      <c r="A1026" s="38" t="s">
        <v>215</v>
      </c>
      <c r="B1026" s="39">
        <f t="shared" si="36"/>
        <v>0</v>
      </c>
      <c r="C1026" s="39" t="s">
        <v>912</v>
      </c>
      <c r="D1026" s="40">
        <v>4</v>
      </c>
      <c r="E1026" s="40" t="s">
        <v>215</v>
      </c>
      <c r="F1026" s="40" t="s">
        <v>738</v>
      </c>
      <c r="G1026" s="698" t="s">
        <v>225</v>
      </c>
      <c r="H1026" s="40" t="s">
        <v>213</v>
      </c>
      <c r="I1026" s="630" t="s">
        <v>152</v>
      </c>
      <c r="J1026" s="698" t="s">
        <v>182</v>
      </c>
      <c r="K1026" s="303">
        <v>0</v>
      </c>
      <c r="L1026" s="304">
        <v>0</v>
      </c>
      <c r="M1026" s="305">
        <v>0</v>
      </c>
      <c r="N1026" s="305">
        <v>0</v>
      </c>
      <c r="O1026" s="303">
        <v>0</v>
      </c>
      <c r="P1026" s="305">
        <v>0</v>
      </c>
      <c r="Q1026" s="303">
        <v>0</v>
      </c>
      <c r="R1026" s="16">
        <f>SUMIFS('Member Months'!$L:$L,'Member Months'!$A:$A,$A1026,'Member Months'!$C:$C,$C1026, 'Member Months'!$D:$D,$D1026)</f>
        <v>0</v>
      </c>
      <c r="S1026" s="237"/>
      <c r="U1026" s="237"/>
      <c r="V1026" s="237"/>
    </row>
    <row r="1027" spans="1:22" s="302" customFormat="1">
      <c r="A1027" s="38" t="s">
        <v>215</v>
      </c>
      <c r="B1027" s="39">
        <f t="shared" si="36"/>
        <v>0</v>
      </c>
      <c r="C1027" s="39" t="s">
        <v>912</v>
      </c>
      <c r="D1027" s="40">
        <v>4</v>
      </c>
      <c r="E1027" s="40" t="s">
        <v>215</v>
      </c>
      <c r="F1027" s="40" t="s">
        <v>738</v>
      </c>
      <c r="G1027" s="698" t="s">
        <v>225</v>
      </c>
      <c r="H1027" s="40" t="s">
        <v>213</v>
      </c>
      <c r="I1027" s="630" t="s">
        <v>70</v>
      </c>
      <c r="J1027" s="698" t="s">
        <v>265</v>
      </c>
      <c r="K1027" s="303">
        <v>0</v>
      </c>
      <c r="L1027" s="304">
        <v>0</v>
      </c>
      <c r="M1027" s="305">
        <v>0</v>
      </c>
      <c r="N1027" s="305">
        <v>0</v>
      </c>
      <c r="O1027" s="303">
        <v>0</v>
      </c>
      <c r="P1027" s="305">
        <v>0</v>
      </c>
      <c r="Q1027" s="303">
        <v>0</v>
      </c>
      <c r="R1027" s="16">
        <f>SUMIFS('Member Months'!$L:$L,'Member Months'!$A:$A,$A1027,'Member Months'!$C:$C,$C1027, 'Member Months'!$D:$D,$D1027)</f>
        <v>0</v>
      </c>
      <c r="S1027" s="237"/>
      <c r="U1027" s="237"/>
      <c r="V1027" s="237"/>
    </row>
    <row r="1028" spans="1:22" s="302" customFormat="1">
      <c r="A1028" s="38" t="s">
        <v>215</v>
      </c>
      <c r="B1028" s="39">
        <f t="shared" si="36"/>
        <v>0</v>
      </c>
      <c r="C1028" s="39" t="s">
        <v>912</v>
      </c>
      <c r="D1028" s="40">
        <v>4</v>
      </c>
      <c r="E1028" s="40" t="s">
        <v>215</v>
      </c>
      <c r="F1028" s="40" t="s">
        <v>738</v>
      </c>
      <c r="G1028" s="698" t="s">
        <v>225</v>
      </c>
      <c r="H1028" s="40" t="s">
        <v>213</v>
      </c>
      <c r="I1028" s="630" t="s">
        <v>71</v>
      </c>
      <c r="J1028" s="698" t="s">
        <v>266</v>
      </c>
      <c r="K1028" s="303">
        <v>0</v>
      </c>
      <c r="L1028" s="304">
        <v>0</v>
      </c>
      <c r="M1028" s="305">
        <v>0</v>
      </c>
      <c r="N1028" s="305">
        <v>0</v>
      </c>
      <c r="O1028" s="303">
        <v>0</v>
      </c>
      <c r="P1028" s="305">
        <v>0</v>
      </c>
      <c r="Q1028" s="303">
        <v>0</v>
      </c>
      <c r="R1028" s="16">
        <f>SUMIFS('Member Months'!$L:$L,'Member Months'!$A:$A,$A1028,'Member Months'!$C:$C,$C1028, 'Member Months'!$D:$D,$D1028)</f>
        <v>0</v>
      </c>
      <c r="S1028" s="237"/>
      <c r="U1028" s="237"/>
      <c r="V1028" s="237"/>
    </row>
    <row r="1029" spans="1:22" s="302" customFormat="1">
      <c r="A1029" s="38" t="s">
        <v>215</v>
      </c>
      <c r="B1029" s="39">
        <f t="shared" si="36"/>
        <v>0</v>
      </c>
      <c r="C1029" s="39" t="s">
        <v>912</v>
      </c>
      <c r="D1029" s="40">
        <v>4</v>
      </c>
      <c r="E1029" s="40" t="s">
        <v>215</v>
      </c>
      <c r="F1029" s="40" t="s">
        <v>738</v>
      </c>
      <c r="G1029" s="698" t="s">
        <v>225</v>
      </c>
      <c r="H1029" s="40" t="s">
        <v>213</v>
      </c>
      <c r="I1029" s="630" t="s">
        <v>72</v>
      </c>
      <c r="J1029" s="698" t="s">
        <v>527</v>
      </c>
      <c r="K1029" s="303">
        <v>0</v>
      </c>
      <c r="L1029" s="304">
        <v>0</v>
      </c>
      <c r="M1029" s="305">
        <v>0</v>
      </c>
      <c r="N1029" s="305">
        <v>0</v>
      </c>
      <c r="O1029" s="303">
        <v>0</v>
      </c>
      <c r="P1029" s="305">
        <v>0</v>
      </c>
      <c r="Q1029" s="303">
        <v>0</v>
      </c>
      <c r="R1029" s="16">
        <f>SUMIFS('Member Months'!$L:$L,'Member Months'!$A:$A,$A1029,'Member Months'!$C:$C,$C1029, 'Member Months'!$D:$D,$D1029)</f>
        <v>0</v>
      </c>
      <c r="S1029" s="237"/>
      <c r="U1029" s="237"/>
      <c r="V1029" s="237"/>
    </row>
    <row r="1030" spans="1:22" s="302" customFormat="1">
      <c r="A1030" s="38" t="s">
        <v>215</v>
      </c>
      <c r="B1030" s="39">
        <f t="shared" si="36"/>
        <v>0</v>
      </c>
      <c r="C1030" s="39" t="s">
        <v>912</v>
      </c>
      <c r="D1030" s="40">
        <v>4</v>
      </c>
      <c r="E1030" s="40" t="s">
        <v>215</v>
      </c>
      <c r="F1030" s="40" t="s">
        <v>738</v>
      </c>
      <c r="G1030" s="698" t="s">
        <v>225</v>
      </c>
      <c r="H1030" s="40" t="s">
        <v>213</v>
      </c>
      <c r="I1030" s="630" t="s">
        <v>73</v>
      </c>
      <c r="J1030" s="698" t="s">
        <v>528</v>
      </c>
      <c r="K1030" s="303">
        <v>0</v>
      </c>
      <c r="L1030" s="304">
        <v>0</v>
      </c>
      <c r="M1030" s="305">
        <v>0</v>
      </c>
      <c r="N1030" s="305">
        <v>0</v>
      </c>
      <c r="O1030" s="303">
        <v>0</v>
      </c>
      <c r="P1030" s="305">
        <v>0</v>
      </c>
      <c r="Q1030" s="303">
        <v>0</v>
      </c>
      <c r="R1030" s="16">
        <f>SUMIFS('Member Months'!$L:$L,'Member Months'!$A:$A,$A1030,'Member Months'!$C:$C,$C1030, 'Member Months'!$D:$D,$D1030)</f>
        <v>0</v>
      </c>
      <c r="S1030" s="237"/>
      <c r="U1030" s="237"/>
      <c r="V1030" s="237"/>
    </row>
    <row r="1031" spans="1:22" s="302" customFormat="1">
      <c r="A1031" s="38" t="s">
        <v>215</v>
      </c>
      <c r="B1031" s="39">
        <f t="shared" si="36"/>
        <v>0</v>
      </c>
      <c r="C1031" s="39" t="s">
        <v>912</v>
      </c>
      <c r="D1031" s="40">
        <v>4</v>
      </c>
      <c r="E1031" s="40" t="s">
        <v>215</v>
      </c>
      <c r="F1031" s="40" t="s">
        <v>738</v>
      </c>
      <c r="G1031" s="698" t="s">
        <v>225</v>
      </c>
      <c r="H1031" s="40" t="s">
        <v>213</v>
      </c>
      <c r="I1031" s="630" t="s">
        <v>409</v>
      </c>
      <c r="J1031" s="698" t="s">
        <v>803</v>
      </c>
      <c r="K1031" s="303">
        <v>0</v>
      </c>
      <c r="L1031" s="304">
        <v>0</v>
      </c>
      <c r="M1031" s="305">
        <v>0</v>
      </c>
      <c r="N1031" s="305">
        <v>0</v>
      </c>
      <c r="O1031" s="303">
        <v>0</v>
      </c>
      <c r="P1031" s="305">
        <v>0</v>
      </c>
      <c r="Q1031" s="303">
        <v>0</v>
      </c>
      <c r="R1031" s="16">
        <f>SUMIFS('Member Months'!$L:$L,'Member Months'!$A:$A,$A1031,'Member Months'!$C:$C,$C1031, 'Member Months'!$D:$D,$D1031)</f>
        <v>0</v>
      </c>
      <c r="S1031" s="237"/>
      <c r="U1031" s="237"/>
      <c r="V1031" s="237"/>
    </row>
    <row r="1032" spans="1:22" s="302" customFormat="1">
      <c r="A1032" s="38" t="s">
        <v>217</v>
      </c>
      <c r="B1032" s="39">
        <f t="shared" si="36"/>
        <v>0</v>
      </c>
      <c r="C1032" s="39" t="s">
        <v>912</v>
      </c>
      <c r="D1032" s="40">
        <v>4</v>
      </c>
      <c r="E1032" s="40" t="s">
        <v>217</v>
      </c>
      <c r="F1032" s="40" t="s">
        <v>738</v>
      </c>
      <c r="G1032" s="698" t="s">
        <v>226</v>
      </c>
      <c r="H1032" s="40" t="s">
        <v>227</v>
      </c>
      <c r="I1032" s="629" t="s">
        <v>211</v>
      </c>
      <c r="J1032" s="698" t="s">
        <v>261</v>
      </c>
      <c r="K1032" s="303">
        <v>0</v>
      </c>
      <c r="L1032" s="304">
        <v>0</v>
      </c>
      <c r="M1032" s="305">
        <v>0</v>
      </c>
      <c r="N1032" s="305">
        <v>0</v>
      </c>
      <c r="O1032" s="303">
        <v>0</v>
      </c>
      <c r="P1032" s="305">
        <v>0</v>
      </c>
      <c r="Q1032" s="303">
        <v>0</v>
      </c>
      <c r="R1032" s="16">
        <f>SUMIFS('Member Months'!$L:$L,'Member Months'!$A:$A,$A1032,'Member Months'!$C:$C,$C1032, 'Member Months'!$D:$D,$D1032)</f>
        <v>0</v>
      </c>
      <c r="S1032" s="237"/>
      <c r="U1032" s="237"/>
      <c r="V1032" s="237"/>
    </row>
    <row r="1033" spans="1:22" s="302" customFormat="1">
      <c r="A1033" s="38" t="s">
        <v>217</v>
      </c>
      <c r="B1033" s="39">
        <f t="shared" si="36"/>
        <v>0</v>
      </c>
      <c r="C1033" s="39" t="s">
        <v>912</v>
      </c>
      <c r="D1033" s="40">
        <v>4</v>
      </c>
      <c r="E1033" s="40" t="s">
        <v>217</v>
      </c>
      <c r="F1033" s="40" t="s">
        <v>738</v>
      </c>
      <c r="G1033" s="698" t="s">
        <v>226</v>
      </c>
      <c r="H1033" s="40" t="s">
        <v>227</v>
      </c>
      <c r="I1033" s="629" t="s">
        <v>214</v>
      </c>
      <c r="J1033" s="698" t="s">
        <v>676</v>
      </c>
      <c r="K1033" s="303">
        <v>0</v>
      </c>
      <c r="L1033" s="304">
        <v>0</v>
      </c>
      <c r="M1033" s="305">
        <v>0</v>
      </c>
      <c r="N1033" s="305">
        <v>0</v>
      </c>
      <c r="O1033" s="303">
        <v>0</v>
      </c>
      <c r="P1033" s="305">
        <v>0</v>
      </c>
      <c r="Q1033" s="303">
        <v>0</v>
      </c>
      <c r="R1033" s="16">
        <f>SUMIFS('Member Months'!$L:$L,'Member Months'!$A:$A,$A1033,'Member Months'!$C:$C,$C1033, 'Member Months'!$D:$D,$D1033)</f>
        <v>0</v>
      </c>
      <c r="S1033" s="237"/>
      <c r="U1033" s="237"/>
      <c r="V1033" s="237"/>
    </row>
    <row r="1034" spans="1:22" s="302" customFormat="1">
      <c r="A1034" s="38" t="s">
        <v>217</v>
      </c>
      <c r="B1034" s="39">
        <f t="shared" si="36"/>
        <v>0</v>
      </c>
      <c r="C1034" s="39" t="s">
        <v>912</v>
      </c>
      <c r="D1034" s="40">
        <v>4</v>
      </c>
      <c r="E1034" s="40" t="s">
        <v>217</v>
      </c>
      <c r="F1034" s="40" t="s">
        <v>738</v>
      </c>
      <c r="G1034" s="698" t="s">
        <v>226</v>
      </c>
      <c r="H1034" s="40" t="s">
        <v>227</v>
      </c>
      <c r="I1034" s="629" t="s">
        <v>215</v>
      </c>
      <c r="J1034" s="698" t="s">
        <v>216</v>
      </c>
      <c r="K1034" s="303">
        <v>0</v>
      </c>
      <c r="L1034" s="304">
        <v>0</v>
      </c>
      <c r="M1034" s="305">
        <v>0</v>
      </c>
      <c r="N1034" s="305">
        <v>0</v>
      </c>
      <c r="O1034" s="303">
        <v>0</v>
      </c>
      <c r="P1034" s="305">
        <v>0</v>
      </c>
      <c r="Q1034" s="303">
        <v>0</v>
      </c>
      <c r="R1034" s="16">
        <f>SUMIFS('Member Months'!$L:$L,'Member Months'!$A:$A,$A1034,'Member Months'!$C:$C,$C1034, 'Member Months'!$D:$D,$D1034)</f>
        <v>0</v>
      </c>
      <c r="S1034" s="237"/>
      <c r="U1034" s="237"/>
      <c r="V1034" s="237"/>
    </row>
    <row r="1035" spans="1:22" s="302" customFormat="1">
      <c r="A1035" s="38" t="s">
        <v>217</v>
      </c>
      <c r="B1035" s="39">
        <f t="shared" si="36"/>
        <v>0</v>
      </c>
      <c r="C1035" s="39" t="s">
        <v>912</v>
      </c>
      <c r="D1035" s="40">
        <v>4</v>
      </c>
      <c r="E1035" s="40" t="s">
        <v>217</v>
      </c>
      <c r="F1035" s="40" t="s">
        <v>738</v>
      </c>
      <c r="G1035" s="698" t="s">
        <v>226</v>
      </c>
      <c r="H1035" s="40" t="s">
        <v>227</v>
      </c>
      <c r="I1035" s="629" t="s">
        <v>217</v>
      </c>
      <c r="J1035" s="698" t="s">
        <v>262</v>
      </c>
      <c r="K1035" s="303">
        <v>0</v>
      </c>
      <c r="L1035" s="304">
        <v>0</v>
      </c>
      <c r="M1035" s="305">
        <v>0</v>
      </c>
      <c r="N1035" s="305">
        <v>0</v>
      </c>
      <c r="O1035" s="303">
        <v>0</v>
      </c>
      <c r="P1035" s="305">
        <v>0</v>
      </c>
      <c r="Q1035" s="303">
        <v>0</v>
      </c>
      <c r="R1035" s="16">
        <f>SUMIFS('Member Months'!$L:$L,'Member Months'!$A:$A,$A1035,'Member Months'!$C:$C,$C1035, 'Member Months'!$D:$D,$D1035)</f>
        <v>0</v>
      </c>
      <c r="S1035" s="237"/>
      <c r="U1035" s="237"/>
      <c r="V1035" s="237"/>
    </row>
    <row r="1036" spans="1:22" s="302" customFormat="1">
      <c r="A1036" s="38" t="s">
        <v>217</v>
      </c>
      <c r="B1036" s="39">
        <f t="shared" si="36"/>
        <v>0</v>
      </c>
      <c r="C1036" s="39" t="s">
        <v>912</v>
      </c>
      <c r="D1036" s="40">
        <v>4</v>
      </c>
      <c r="E1036" s="40" t="s">
        <v>217</v>
      </c>
      <c r="F1036" s="40" t="s">
        <v>738</v>
      </c>
      <c r="G1036" s="698" t="s">
        <v>226</v>
      </c>
      <c r="H1036" s="40" t="s">
        <v>227</v>
      </c>
      <c r="I1036" s="629" t="s">
        <v>218</v>
      </c>
      <c r="J1036" s="698" t="s">
        <v>677</v>
      </c>
      <c r="K1036" s="303">
        <v>0</v>
      </c>
      <c r="L1036" s="304">
        <v>0</v>
      </c>
      <c r="M1036" s="305">
        <v>0</v>
      </c>
      <c r="N1036" s="305">
        <v>0</v>
      </c>
      <c r="O1036" s="303">
        <v>0</v>
      </c>
      <c r="P1036" s="305">
        <v>0</v>
      </c>
      <c r="Q1036" s="303">
        <v>0</v>
      </c>
      <c r="R1036" s="16">
        <f>SUMIFS('Member Months'!$L:$L,'Member Months'!$A:$A,$A1036,'Member Months'!$C:$C,$C1036, 'Member Months'!$D:$D,$D1036)</f>
        <v>0</v>
      </c>
      <c r="S1036" s="237"/>
      <c r="U1036" s="237"/>
      <c r="V1036" s="237"/>
    </row>
    <row r="1037" spans="1:22" s="302" customFormat="1">
      <c r="A1037" s="38" t="s">
        <v>217</v>
      </c>
      <c r="B1037" s="39">
        <f t="shared" si="36"/>
        <v>0</v>
      </c>
      <c r="C1037" s="39" t="s">
        <v>912</v>
      </c>
      <c r="D1037" s="40">
        <v>4</v>
      </c>
      <c r="E1037" s="40" t="s">
        <v>217</v>
      </c>
      <c r="F1037" s="40" t="s">
        <v>738</v>
      </c>
      <c r="G1037" s="698" t="s">
        <v>226</v>
      </c>
      <c r="H1037" s="40" t="s">
        <v>227</v>
      </c>
      <c r="I1037" s="629" t="s">
        <v>219</v>
      </c>
      <c r="J1037" s="698" t="s">
        <v>263</v>
      </c>
      <c r="K1037" s="303">
        <v>0</v>
      </c>
      <c r="L1037" s="304">
        <v>0</v>
      </c>
      <c r="M1037" s="305">
        <v>0</v>
      </c>
      <c r="N1037" s="305">
        <v>0</v>
      </c>
      <c r="O1037" s="303">
        <v>0</v>
      </c>
      <c r="P1037" s="305">
        <v>0</v>
      </c>
      <c r="Q1037" s="303">
        <v>0</v>
      </c>
      <c r="R1037" s="16">
        <f>SUMIFS('Member Months'!$L:$L,'Member Months'!$A:$A,$A1037,'Member Months'!$C:$C,$C1037, 'Member Months'!$D:$D,$D1037)</f>
        <v>0</v>
      </c>
      <c r="S1037" s="237"/>
      <c r="U1037" s="237"/>
      <c r="V1037" s="237"/>
    </row>
    <row r="1038" spans="1:22" s="302" customFormat="1">
      <c r="A1038" s="38" t="s">
        <v>217</v>
      </c>
      <c r="B1038" s="39">
        <f t="shared" si="36"/>
        <v>0</v>
      </c>
      <c r="C1038" s="39" t="s">
        <v>912</v>
      </c>
      <c r="D1038" s="40">
        <v>4</v>
      </c>
      <c r="E1038" s="40" t="s">
        <v>217</v>
      </c>
      <c r="F1038" s="40" t="s">
        <v>738</v>
      </c>
      <c r="G1038" s="698" t="s">
        <v>226</v>
      </c>
      <c r="H1038" s="40" t="s">
        <v>227</v>
      </c>
      <c r="I1038" s="629" t="s">
        <v>220</v>
      </c>
      <c r="J1038" s="698" t="s">
        <v>675</v>
      </c>
      <c r="K1038" s="303">
        <v>0</v>
      </c>
      <c r="L1038" s="304">
        <v>0</v>
      </c>
      <c r="M1038" s="305">
        <v>0</v>
      </c>
      <c r="N1038" s="305">
        <v>0</v>
      </c>
      <c r="O1038" s="303">
        <v>0</v>
      </c>
      <c r="P1038" s="305">
        <v>0</v>
      </c>
      <c r="Q1038" s="303">
        <v>0</v>
      </c>
      <c r="R1038" s="16">
        <f>SUMIFS('Member Months'!$L:$L,'Member Months'!$A:$A,$A1038,'Member Months'!$C:$C,$C1038, 'Member Months'!$D:$D,$D1038)</f>
        <v>0</v>
      </c>
      <c r="S1038" s="237"/>
      <c r="U1038" s="237"/>
      <c r="V1038" s="237"/>
    </row>
    <row r="1039" spans="1:22" s="302" customFormat="1">
      <c r="A1039" s="38" t="s">
        <v>217</v>
      </c>
      <c r="B1039" s="39">
        <f t="shared" si="36"/>
        <v>0</v>
      </c>
      <c r="C1039" s="39" t="s">
        <v>912</v>
      </c>
      <c r="D1039" s="40">
        <v>4</v>
      </c>
      <c r="E1039" s="40" t="s">
        <v>217</v>
      </c>
      <c r="F1039" s="40" t="s">
        <v>738</v>
      </c>
      <c r="G1039" s="698" t="s">
        <v>226</v>
      </c>
      <c r="H1039" s="40" t="s">
        <v>227</v>
      </c>
      <c r="I1039" s="629" t="s">
        <v>221</v>
      </c>
      <c r="J1039" s="698" t="s">
        <v>264</v>
      </c>
      <c r="K1039" s="303">
        <v>0</v>
      </c>
      <c r="L1039" s="304">
        <v>0</v>
      </c>
      <c r="M1039" s="305">
        <v>0</v>
      </c>
      <c r="N1039" s="305">
        <v>0</v>
      </c>
      <c r="O1039" s="303">
        <v>0</v>
      </c>
      <c r="P1039" s="305">
        <v>0</v>
      </c>
      <c r="Q1039" s="303">
        <v>0</v>
      </c>
      <c r="R1039" s="16">
        <f>SUMIFS('Member Months'!$L:$L,'Member Months'!$A:$A,$A1039,'Member Months'!$C:$C,$C1039, 'Member Months'!$D:$D,$D1039)</f>
        <v>0</v>
      </c>
      <c r="S1039" s="237"/>
      <c r="U1039" s="237"/>
      <c r="V1039" s="237"/>
    </row>
    <row r="1040" spans="1:22" s="302" customFormat="1">
      <c r="A1040" s="38" t="s">
        <v>217</v>
      </c>
      <c r="B1040" s="39">
        <f t="shared" si="36"/>
        <v>0</v>
      </c>
      <c r="C1040" s="39" t="s">
        <v>912</v>
      </c>
      <c r="D1040" s="40">
        <v>4</v>
      </c>
      <c r="E1040" s="40" t="s">
        <v>217</v>
      </c>
      <c r="F1040" s="40" t="s">
        <v>738</v>
      </c>
      <c r="G1040" s="698" t="s">
        <v>226</v>
      </c>
      <c r="H1040" s="40" t="s">
        <v>227</v>
      </c>
      <c r="I1040" s="630" t="s">
        <v>222</v>
      </c>
      <c r="J1040" s="698" t="s">
        <v>206</v>
      </c>
      <c r="K1040" s="303">
        <v>0</v>
      </c>
      <c r="L1040" s="304">
        <v>0</v>
      </c>
      <c r="M1040" s="305">
        <v>0</v>
      </c>
      <c r="N1040" s="305">
        <v>0</v>
      </c>
      <c r="O1040" s="303">
        <v>0</v>
      </c>
      <c r="P1040" s="305">
        <v>0</v>
      </c>
      <c r="Q1040" s="303">
        <v>0</v>
      </c>
      <c r="R1040" s="16">
        <f>SUMIFS('Member Months'!$L:$L,'Member Months'!$A:$A,$A1040,'Member Months'!$C:$C,$C1040, 'Member Months'!$D:$D,$D1040)</f>
        <v>0</v>
      </c>
      <c r="S1040" s="237"/>
      <c r="U1040" s="237"/>
      <c r="V1040" s="237"/>
    </row>
    <row r="1041" spans="1:22" s="302" customFormat="1">
      <c r="A1041" s="38" t="s">
        <v>217</v>
      </c>
      <c r="B1041" s="39">
        <f t="shared" si="36"/>
        <v>0</v>
      </c>
      <c r="C1041" s="39" t="s">
        <v>912</v>
      </c>
      <c r="D1041" s="40">
        <v>4</v>
      </c>
      <c r="E1041" s="40" t="s">
        <v>217</v>
      </c>
      <c r="F1041" s="40" t="s">
        <v>738</v>
      </c>
      <c r="G1041" s="698" t="s">
        <v>226</v>
      </c>
      <c r="H1041" s="40" t="s">
        <v>227</v>
      </c>
      <c r="I1041" s="630" t="s">
        <v>223</v>
      </c>
      <c r="J1041" s="698" t="s">
        <v>181</v>
      </c>
      <c r="K1041" s="303">
        <v>0</v>
      </c>
      <c r="L1041" s="304">
        <v>0</v>
      </c>
      <c r="M1041" s="305">
        <v>0</v>
      </c>
      <c r="N1041" s="305">
        <v>0</v>
      </c>
      <c r="O1041" s="303">
        <v>0</v>
      </c>
      <c r="P1041" s="305">
        <v>0</v>
      </c>
      <c r="Q1041" s="303">
        <v>0</v>
      </c>
      <c r="R1041" s="16">
        <f>SUMIFS('Member Months'!$L:$L,'Member Months'!$A:$A,$A1041,'Member Months'!$C:$C,$C1041, 'Member Months'!$D:$D,$D1041)</f>
        <v>0</v>
      </c>
      <c r="S1041" s="237"/>
      <c r="U1041" s="237"/>
      <c r="V1041" s="237"/>
    </row>
    <row r="1042" spans="1:22" s="302" customFormat="1">
      <c r="A1042" s="38" t="s">
        <v>217</v>
      </c>
      <c r="B1042" s="39">
        <f t="shared" si="36"/>
        <v>0</v>
      </c>
      <c r="C1042" s="39" t="s">
        <v>912</v>
      </c>
      <c r="D1042" s="40">
        <v>4</v>
      </c>
      <c r="E1042" s="40" t="s">
        <v>217</v>
      </c>
      <c r="F1042" s="40" t="s">
        <v>738</v>
      </c>
      <c r="G1042" s="698" t="s">
        <v>226</v>
      </c>
      <c r="H1042" s="40" t="s">
        <v>227</v>
      </c>
      <c r="I1042" s="630" t="s">
        <v>150</v>
      </c>
      <c r="J1042" s="698" t="s">
        <v>204</v>
      </c>
      <c r="K1042" s="303">
        <v>0</v>
      </c>
      <c r="L1042" s="304">
        <v>0</v>
      </c>
      <c r="M1042" s="305">
        <v>0</v>
      </c>
      <c r="N1042" s="305">
        <v>0</v>
      </c>
      <c r="O1042" s="303">
        <v>0</v>
      </c>
      <c r="P1042" s="305">
        <v>0</v>
      </c>
      <c r="Q1042" s="303">
        <v>0</v>
      </c>
      <c r="R1042" s="16">
        <f>SUMIFS('Member Months'!$L:$L,'Member Months'!$A:$A,$A1042,'Member Months'!$C:$C,$C1042, 'Member Months'!$D:$D,$D1042)</f>
        <v>0</v>
      </c>
      <c r="S1042" s="237"/>
      <c r="U1042" s="237"/>
      <c r="V1042" s="237"/>
    </row>
    <row r="1043" spans="1:22" s="302" customFormat="1">
      <c r="A1043" s="38" t="s">
        <v>217</v>
      </c>
      <c r="B1043" s="39">
        <f t="shared" si="36"/>
        <v>0</v>
      </c>
      <c r="C1043" s="39" t="s">
        <v>912</v>
      </c>
      <c r="D1043" s="40">
        <v>4</v>
      </c>
      <c r="E1043" s="40" t="s">
        <v>217</v>
      </c>
      <c r="F1043" s="40" t="s">
        <v>738</v>
      </c>
      <c r="G1043" s="698" t="s">
        <v>226</v>
      </c>
      <c r="H1043" s="40" t="s">
        <v>227</v>
      </c>
      <c r="I1043" s="630" t="s">
        <v>151</v>
      </c>
      <c r="J1043" s="698" t="s">
        <v>205</v>
      </c>
      <c r="K1043" s="303">
        <v>0</v>
      </c>
      <c r="L1043" s="304">
        <v>0</v>
      </c>
      <c r="M1043" s="305">
        <v>0</v>
      </c>
      <c r="N1043" s="305">
        <v>0</v>
      </c>
      <c r="O1043" s="303">
        <v>0</v>
      </c>
      <c r="P1043" s="305">
        <v>0</v>
      </c>
      <c r="Q1043" s="303">
        <v>0</v>
      </c>
      <c r="R1043" s="16">
        <f>SUMIFS('Member Months'!$L:$L,'Member Months'!$A:$A,$A1043,'Member Months'!$C:$C,$C1043, 'Member Months'!$D:$D,$D1043)</f>
        <v>0</v>
      </c>
      <c r="S1043" s="237"/>
      <c r="U1043" s="237"/>
      <c r="V1043" s="237"/>
    </row>
    <row r="1044" spans="1:22" s="302" customFormat="1">
      <c r="A1044" s="38" t="s">
        <v>217</v>
      </c>
      <c r="B1044" s="39">
        <f t="shared" si="36"/>
        <v>0</v>
      </c>
      <c r="C1044" s="39" t="s">
        <v>912</v>
      </c>
      <c r="D1044" s="40">
        <v>4</v>
      </c>
      <c r="E1044" s="40" t="s">
        <v>217</v>
      </c>
      <c r="F1044" s="40" t="s">
        <v>738</v>
      </c>
      <c r="G1044" s="698" t="s">
        <v>226</v>
      </c>
      <c r="H1044" s="40" t="s">
        <v>227</v>
      </c>
      <c r="I1044" s="630" t="s">
        <v>152</v>
      </c>
      <c r="J1044" s="698" t="s">
        <v>182</v>
      </c>
      <c r="K1044" s="303">
        <v>0</v>
      </c>
      <c r="L1044" s="304">
        <v>0</v>
      </c>
      <c r="M1044" s="305">
        <v>0</v>
      </c>
      <c r="N1044" s="305">
        <v>0</v>
      </c>
      <c r="O1044" s="303">
        <v>0</v>
      </c>
      <c r="P1044" s="305">
        <v>0</v>
      </c>
      <c r="Q1044" s="303">
        <v>0</v>
      </c>
      <c r="R1044" s="16">
        <f>SUMIFS('Member Months'!$L:$L,'Member Months'!$A:$A,$A1044,'Member Months'!$C:$C,$C1044, 'Member Months'!$D:$D,$D1044)</f>
        <v>0</v>
      </c>
      <c r="S1044" s="237"/>
      <c r="U1044" s="237"/>
      <c r="V1044" s="237"/>
    </row>
    <row r="1045" spans="1:22" s="302" customFormat="1">
      <c r="A1045" s="38" t="s">
        <v>217</v>
      </c>
      <c r="B1045" s="39">
        <f t="shared" si="36"/>
        <v>0</v>
      </c>
      <c r="C1045" s="39" t="s">
        <v>912</v>
      </c>
      <c r="D1045" s="40">
        <v>4</v>
      </c>
      <c r="E1045" s="40" t="s">
        <v>217</v>
      </c>
      <c r="F1045" s="40" t="s">
        <v>738</v>
      </c>
      <c r="G1045" s="698" t="s">
        <v>226</v>
      </c>
      <c r="H1045" s="40" t="s">
        <v>227</v>
      </c>
      <c r="I1045" s="630" t="s">
        <v>70</v>
      </c>
      <c r="J1045" s="698" t="s">
        <v>265</v>
      </c>
      <c r="K1045" s="303">
        <v>0</v>
      </c>
      <c r="L1045" s="304">
        <v>0</v>
      </c>
      <c r="M1045" s="305">
        <v>0</v>
      </c>
      <c r="N1045" s="305">
        <v>0</v>
      </c>
      <c r="O1045" s="303">
        <v>0</v>
      </c>
      <c r="P1045" s="305">
        <v>0</v>
      </c>
      <c r="Q1045" s="303">
        <v>0</v>
      </c>
      <c r="R1045" s="16">
        <f>SUMIFS('Member Months'!$L:$L,'Member Months'!$A:$A,$A1045,'Member Months'!$C:$C,$C1045, 'Member Months'!$D:$D,$D1045)</f>
        <v>0</v>
      </c>
      <c r="S1045" s="237"/>
      <c r="U1045" s="237"/>
      <c r="V1045" s="237"/>
    </row>
    <row r="1046" spans="1:22" s="302" customFormat="1">
      <c r="A1046" s="38" t="s">
        <v>217</v>
      </c>
      <c r="B1046" s="39">
        <f t="shared" si="36"/>
        <v>0</v>
      </c>
      <c r="C1046" s="39" t="s">
        <v>912</v>
      </c>
      <c r="D1046" s="40">
        <v>4</v>
      </c>
      <c r="E1046" s="40" t="s">
        <v>217</v>
      </c>
      <c r="F1046" s="40" t="s">
        <v>738</v>
      </c>
      <c r="G1046" s="698" t="s">
        <v>226</v>
      </c>
      <c r="H1046" s="40" t="s">
        <v>227</v>
      </c>
      <c r="I1046" s="630" t="s">
        <v>71</v>
      </c>
      <c r="J1046" s="698" t="s">
        <v>266</v>
      </c>
      <c r="K1046" s="303">
        <v>0</v>
      </c>
      <c r="L1046" s="304">
        <v>0</v>
      </c>
      <c r="M1046" s="305">
        <v>0</v>
      </c>
      <c r="N1046" s="305">
        <v>0</v>
      </c>
      <c r="O1046" s="303">
        <v>0</v>
      </c>
      <c r="P1046" s="305">
        <v>0</v>
      </c>
      <c r="Q1046" s="303">
        <v>0</v>
      </c>
      <c r="R1046" s="16">
        <f>SUMIFS('Member Months'!$L:$L,'Member Months'!$A:$A,$A1046,'Member Months'!$C:$C,$C1046, 'Member Months'!$D:$D,$D1046)</f>
        <v>0</v>
      </c>
      <c r="S1046" s="237"/>
      <c r="U1046" s="237"/>
      <c r="V1046" s="237"/>
    </row>
    <row r="1047" spans="1:22" s="302" customFormat="1">
      <c r="A1047" s="38" t="s">
        <v>217</v>
      </c>
      <c r="B1047" s="39">
        <f t="shared" si="36"/>
        <v>0</v>
      </c>
      <c r="C1047" s="39" t="s">
        <v>912</v>
      </c>
      <c r="D1047" s="40">
        <v>4</v>
      </c>
      <c r="E1047" s="40" t="s">
        <v>217</v>
      </c>
      <c r="F1047" s="40" t="s">
        <v>738</v>
      </c>
      <c r="G1047" s="698" t="s">
        <v>226</v>
      </c>
      <c r="H1047" s="40" t="s">
        <v>227</v>
      </c>
      <c r="I1047" s="630" t="s">
        <v>72</v>
      </c>
      <c r="J1047" s="698" t="s">
        <v>527</v>
      </c>
      <c r="K1047" s="303">
        <v>0</v>
      </c>
      <c r="L1047" s="304">
        <v>0</v>
      </c>
      <c r="M1047" s="305">
        <v>0</v>
      </c>
      <c r="N1047" s="305">
        <v>0</v>
      </c>
      <c r="O1047" s="303">
        <v>0</v>
      </c>
      <c r="P1047" s="305">
        <v>0</v>
      </c>
      <c r="Q1047" s="303">
        <v>0</v>
      </c>
      <c r="R1047" s="16">
        <f>SUMIFS('Member Months'!$L:$L,'Member Months'!$A:$A,$A1047,'Member Months'!$C:$C,$C1047, 'Member Months'!$D:$D,$D1047)</f>
        <v>0</v>
      </c>
      <c r="S1047" s="237"/>
      <c r="U1047" s="237"/>
      <c r="V1047" s="237"/>
    </row>
    <row r="1048" spans="1:22" s="302" customFormat="1">
      <c r="A1048" s="38" t="s">
        <v>217</v>
      </c>
      <c r="B1048" s="39">
        <f t="shared" si="36"/>
        <v>0</v>
      </c>
      <c r="C1048" s="39" t="s">
        <v>912</v>
      </c>
      <c r="D1048" s="40">
        <v>4</v>
      </c>
      <c r="E1048" s="40" t="s">
        <v>217</v>
      </c>
      <c r="F1048" s="40" t="s">
        <v>738</v>
      </c>
      <c r="G1048" s="698" t="s">
        <v>226</v>
      </c>
      <c r="H1048" s="40" t="s">
        <v>227</v>
      </c>
      <c r="I1048" s="630" t="s">
        <v>73</v>
      </c>
      <c r="J1048" s="698" t="s">
        <v>528</v>
      </c>
      <c r="K1048" s="303">
        <v>0</v>
      </c>
      <c r="L1048" s="304">
        <v>0</v>
      </c>
      <c r="M1048" s="305">
        <v>0</v>
      </c>
      <c r="N1048" s="305">
        <v>0</v>
      </c>
      <c r="O1048" s="303">
        <v>0</v>
      </c>
      <c r="P1048" s="305">
        <v>0</v>
      </c>
      <c r="Q1048" s="303">
        <v>0</v>
      </c>
      <c r="R1048" s="16">
        <f>SUMIFS('Member Months'!$L:$L,'Member Months'!$A:$A,$A1048,'Member Months'!$C:$C,$C1048, 'Member Months'!$D:$D,$D1048)</f>
        <v>0</v>
      </c>
      <c r="S1048" s="237"/>
      <c r="U1048" s="237"/>
      <c r="V1048" s="237"/>
    </row>
    <row r="1049" spans="1:22" s="302" customFormat="1">
      <c r="A1049" s="38" t="s">
        <v>217</v>
      </c>
      <c r="B1049" s="39">
        <f t="shared" si="36"/>
        <v>0</v>
      </c>
      <c r="C1049" s="39" t="s">
        <v>912</v>
      </c>
      <c r="D1049" s="40">
        <v>4</v>
      </c>
      <c r="E1049" s="40" t="s">
        <v>217</v>
      </c>
      <c r="F1049" s="40" t="s">
        <v>738</v>
      </c>
      <c r="G1049" s="698" t="s">
        <v>226</v>
      </c>
      <c r="H1049" s="40" t="s">
        <v>227</v>
      </c>
      <c r="I1049" s="630" t="s">
        <v>409</v>
      </c>
      <c r="J1049" s="698" t="s">
        <v>803</v>
      </c>
      <c r="K1049" s="303">
        <v>0</v>
      </c>
      <c r="L1049" s="304">
        <v>0</v>
      </c>
      <c r="M1049" s="305">
        <v>0</v>
      </c>
      <c r="N1049" s="305">
        <v>0</v>
      </c>
      <c r="O1049" s="303">
        <v>0</v>
      </c>
      <c r="P1049" s="305">
        <v>0</v>
      </c>
      <c r="Q1049" s="303">
        <v>0</v>
      </c>
      <c r="R1049" s="16">
        <f>SUMIFS('Member Months'!$L:$L,'Member Months'!$A:$A,$A1049,'Member Months'!$C:$C,$C1049, 'Member Months'!$D:$D,$D1049)</f>
        <v>0</v>
      </c>
      <c r="S1049" s="237"/>
      <c r="U1049" s="237"/>
      <c r="V1049" s="237"/>
    </row>
    <row r="1050" spans="1:22" s="302" customFormat="1">
      <c r="A1050" s="38" t="s">
        <v>218</v>
      </c>
      <c r="B1050" s="39">
        <f t="shared" si="36"/>
        <v>0</v>
      </c>
      <c r="C1050" s="39" t="s">
        <v>912</v>
      </c>
      <c r="D1050" s="40">
        <v>4</v>
      </c>
      <c r="E1050" s="40" t="s">
        <v>218</v>
      </c>
      <c r="F1050" s="40" t="s">
        <v>738</v>
      </c>
      <c r="G1050" s="698" t="s">
        <v>226</v>
      </c>
      <c r="H1050" s="40" t="s">
        <v>228</v>
      </c>
      <c r="I1050" s="629" t="s">
        <v>211</v>
      </c>
      <c r="J1050" s="698" t="s">
        <v>261</v>
      </c>
      <c r="K1050" s="303">
        <v>0</v>
      </c>
      <c r="L1050" s="304">
        <v>0</v>
      </c>
      <c r="M1050" s="305">
        <v>0</v>
      </c>
      <c r="N1050" s="305">
        <v>0</v>
      </c>
      <c r="O1050" s="303">
        <v>0</v>
      </c>
      <c r="P1050" s="305">
        <v>0</v>
      </c>
      <c r="Q1050" s="303">
        <v>0</v>
      </c>
      <c r="R1050" s="16">
        <f>SUMIFS('Member Months'!$L:$L,'Member Months'!$A:$A,$A1050,'Member Months'!$C:$C,$C1050, 'Member Months'!$D:$D,$D1050)</f>
        <v>0</v>
      </c>
      <c r="S1050" s="237"/>
      <c r="U1050" s="237"/>
      <c r="V1050" s="237"/>
    </row>
    <row r="1051" spans="1:22" s="302" customFormat="1">
      <c r="A1051" s="38" t="s">
        <v>218</v>
      </c>
      <c r="B1051" s="39">
        <f t="shared" si="36"/>
        <v>0</v>
      </c>
      <c r="C1051" s="39" t="s">
        <v>912</v>
      </c>
      <c r="D1051" s="40">
        <v>4</v>
      </c>
      <c r="E1051" s="40" t="s">
        <v>218</v>
      </c>
      <c r="F1051" s="40" t="s">
        <v>738</v>
      </c>
      <c r="G1051" s="698" t="s">
        <v>226</v>
      </c>
      <c r="H1051" s="40" t="s">
        <v>228</v>
      </c>
      <c r="I1051" s="629" t="s">
        <v>214</v>
      </c>
      <c r="J1051" s="698" t="s">
        <v>676</v>
      </c>
      <c r="K1051" s="303">
        <v>0</v>
      </c>
      <c r="L1051" s="304">
        <v>0</v>
      </c>
      <c r="M1051" s="305">
        <v>0</v>
      </c>
      <c r="N1051" s="305">
        <v>0</v>
      </c>
      <c r="O1051" s="303">
        <v>0</v>
      </c>
      <c r="P1051" s="305">
        <v>0</v>
      </c>
      <c r="Q1051" s="303">
        <v>0</v>
      </c>
      <c r="R1051" s="16">
        <f>SUMIFS('Member Months'!$L:$L,'Member Months'!$A:$A,$A1051,'Member Months'!$C:$C,$C1051, 'Member Months'!$D:$D,$D1051)</f>
        <v>0</v>
      </c>
      <c r="S1051" s="237"/>
      <c r="U1051" s="237"/>
      <c r="V1051" s="237"/>
    </row>
    <row r="1052" spans="1:22" s="302" customFormat="1">
      <c r="A1052" s="38" t="s">
        <v>218</v>
      </c>
      <c r="B1052" s="39">
        <f t="shared" si="36"/>
        <v>0</v>
      </c>
      <c r="C1052" s="39" t="s">
        <v>912</v>
      </c>
      <c r="D1052" s="40">
        <v>4</v>
      </c>
      <c r="E1052" s="40" t="s">
        <v>218</v>
      </c>
      <c r="F1052" s="40" t="s">
        <v>738</v>
      </c>
      <c r="G1052" s="698" t="s">
        <v>226</v>
      </c>
      <c r="H1052" s="40" t="s">
        <v>228</v>
      </c>
      <c r="I1052" s="629" t="s">
        <v>215</v>
      </c>
      <c r="J1052" s="698" t="s">
        <v>216</v>
      </c>
      <c r="K1052" s="303">
        <v>0</v>
      </c>
      <c r="L1052" s="304">
        <v>0</v>
      </c>
      <c r="M1052" s="305">
        <v>0</v>
      </c>
      <c r="N1052" s="305">
        <v>0</v>
      </c>
      <c r="O1052" s="303">
        <v>0</v>
      </c>
      <c r="P1052" s="305">
        <v>0</v>
      </c>
      <c r="Q1052" s="303">
        <v>0</v>
      </c>
      <c r="R1052" s="16">
        <f>SUMIFS('Member Months'!$L:$L,'Member Months'!$A:$A,$A1052,'Member Months'!$C:$C,$C1052, 'Member Months'!$D:$D,$D1052)</f>
        <v>0</v>
      </c>
      <c r="S1052" s="237"/>
      <c r="U1052" s="237"/>
      <c r="V1052" s="237"/>
    </row>
    <row r="1053" spans="1:22" s="302" customFormat="1">
      <c r="A1053" s="38" t="s">
        <v>218</v>
      </c>
      <c r="B1053" s="39">
        <f t="shared" si="36"/>
        <v>0</v>
      </c>
      <c r="C1053" s="39" t="s">
        <v>912</v>
      </c>
      <c r="D1053" s="40">
        <v>4</v>
      </c>
      <c r="E1053" s="40" t="s">
        <v>218</v>
      </c>
      <c r="F1053" s="40" t="s">
        <v>738</v>
      </c>
      <c r="G1053" s="698" t="s">
        <v>226</v>
      </c>
      <c r="H1053" s="40" t="s">
        <v>228</v>
      </c>
      <c r="I1053" s="629" t="s">
        <v>217</v>
      </c>
      <c r="J1053" s="698" t="s">
        <v>262</v>
      </c>
      <c r="K1053" s="303">
        <v>0</v>
      </c>
      <c r="L1053" s="304">
        <v>0</v>
      </c>
      <c r="M1053" s="305">
        <v>0</v>
      </c>
      <c r="N1053" s="305">
        <v>0</v>
      </c>
      <c r="O1053" s="303">
        <v>0</v>
      </c>
      <c r="P1053" s="305">
        <v>0</v>
      </c>
      <c r="Q1053" s="303">
        <v>0</v>
      </c>
      <c r="R1053" s="16">
        <f>SUMIFS('Member Months'!$L:$L,'Member Months'!$A:$A,$A1053,'Member Months'!$C:$C,$C1053, 'Member Months'!$D:$D,$D1053)</f>
        <v>0</v>
      </c>
      <c r="S1053" s="237"/>
      <c r="U1053" s="237"/>
      <c r="V1053" s="237"/>
    </row>
    <row r="1054" spans="1:22" s="302" customFormat="1">
      <c r="A1054" s="38" t="s">
        <v>218</v>
      </c>
      <c r="B1054" s="39">
        <f t="shared" si="36"/>
        <v>0</v>
      </c>
      <c r="C1054" s="39" t="s">
        <v>912</v>
      </c>
      <c r="D1054" s="40">
        <v>4</v>
      </c>
      <c r="E1054" s="40" t="s">
        <v>218</v>
      </c>
      <c r="F1054" s="40" t="s">
        <v>738</v>
      </c>
      <c r="G1054" s="698" t="s">
        <v>226</v>
      </c>
      <c r="H1054" s="40" t="s">
        <v>228</v>
      </c>
      <c r="I1054" s="629" t="s">
        <v>218</v>
      </c>
      <c r="J1054" s="698" t="s">
        <v>677</v>
      </c>
      <c r="K1054" s="303">
        <v>0</v>
      </c>
      <c r="L1054" s="304">
        <v>0</v>
      </c>
      <c r="M1054" s="305">
        <v>0</v>
      </c>
      <c r="N1054" s="305">
        <v>0</v>
      </c>
      <c r="O1054" s="303">
        <v>0</v>
      </c>
      <c r="P1054" s="305">
        <v>0</v>
      </c>
      <c r="Q1054" s="303">
        <v>0</v>
      </c>
      <c r="R1054" s="16">
        <f>SUMIFS('Member Months'!$L:$L,'Member Months'!$A:$A,$A1054,'Member Months'!$C:$C,$C1054, 'Member Months'!$D:$D,$D1054)</f>
        <v>0</v>
      </c>
      <c r="S1054" s="237"/>
      <c r="U1054" s="237"/>
      <c r="V1054" s="237"/>
    </row>
    <row r="1055" spans="1:22" s="302" customFormat="1">
      <c r="A1055" s="38" t="s">
        <v>218</v>
      </c>
      <c r="B1055" s="39">
        <f t="shared" si="36"/>
        <v>0</v>
      </c>
      <c r="C1055" s="39" t="s">
        <v>912</v>
      </c>
      <c r="D1055" s="40">
        <v>4</v>
      </c>
      <c r="E1055" s="40" t="s">
        <v>218</v>
      </c>
      <c r="F1055" s="40" t="s">
        <v>738</v>
      </c>
      <c r="G1055" s="698" t="s">
        <v>226</v>
      </c>
      <c r="H1055" s="40" t="s">
        <v>228</v>
      </c>
      <c r="I1055" s="629" t="s">
        <v>219</v>
      </c>
      <c r="J1055" s="698" t="s">
        <v>263</v>
      </c>
      <c r="K1055" s="303">
        <v>0</v>
      </c>
      <c r="L1055" s="304">
        <v>0</v>
      </c>
      <c r="M1055" s="305">
        <v>0</v>
      </c>
      <c r="N1055" s="305">
        <v>0</v>
      </c>
      <c r="O1055" s="303">
        <v>0</v>
      </c>
      <c r="P1055" s="305">
        <v>0</v>
      </c>
      <c r="Q1055" s="303">
        <v>0</v>
      </c>
      <c r="R1055" s="16">
        <f>SUMIFS('Member Months'!$L:$L,'Member Months'!$A:$A,$A1055,'Member Months'!$C:$C,$C1055, 'Member Months'!$D:$D,$D1055)</f>
        <v>0</v>
      </c>
      <c r="S1055" s="237"/>
      <c r="U1055" s="237"/>
      <c r="V1055" s="237"/>
    </row>
    <row r="1056" spans="1:22" s="302" customFormat="1">
      <c r="A1056" s="38" t="s">
        <v>218</v>
      </c>
      <c r="B1056" s="39">
        <f t="shared" ref="B1056:B1121" si="37">$B$6</f>
        <v>0</v>
      </c>
      <c r="C1056" s="39" t="s">
        <v>912</v>
      </c>
      <c r="D1056" s="40">
        <v>4</v>
      </c>
      <c r="E1056" s="40" t="s">
        <v>218</v>
      </c>
      <c r="F1056" s="40" t="s">
        <v>738</v>
      </c>
      <c r="G1056" s="698" t="s">
        <v>226</v>
      </c>
      <c r="H1056" s="40" t="s">
        <v>228</v>
      </c>
      <c r="I1056" s="629" t="s">
        <v>220</v>
      </c>
      <c r="J1056" s="698" t="s">
        <v>675</v>
      </c>
      <c r="K1056" s="303">
        <v>0</v>
      </c>
      <c r="L1056" s="304">
        <v>0</v>
      </c>
      <c r="M1056" s="305">
        <v>0</v>
      </c>
      <c r="N1056" s="305">
        <v>0</v>
      </c>
      <c r="O1056" s="303">
        <v>0</v>
      </c>
      <c r="P1056" s="305">
        <v>0</v>
      </c>
      <c r="Q1056" s="303">
        <v>0</v>
      </c>
      <c r="R1056" s="16">
        <f>SUMIFS('Member Months'!$L:$L,'Member Months'!$A:$A,$A1056,'Member Months'!$C:$C,$C1056, 'Member Months'!$D:$D,$D1056)</f>
        <v>0</v>
      </c>
      <c r="S1056" s="237"/>
      <c r="U1056" s="237"/>
      <c r="V1056" s="237"/>
    </row>
    <row r="1057" spans="1:22" s="302" customFormat="1">
      <c r="A1057" s="38" t="s">
        <v>218</v>
      </c>
      <c r="B1057" s="39">
        <f t="shared" si="37"/>
        <v>0</v>
      </c>
      <c r="C1057" s="39" t="s">
        <v>912</v>
      </c>
      <c r="D1057" s="40">
        <v>4</v>
      </c>
      <c r="E1057" s="40" t="s">
        <v>218</v>
      </c>
      <c r="F1057" s="40" t="s">
        <v>738</v>
      </c>
      <c r="G1057" s="698" t="s">
        <v>226</v>
      </c>
      <c r="H1057" s="40" t="s">
        <v>228</v>
      </c>
      <c r="I1057" s="629" t="s">
        <v>221</v>
      </c>
      <c r="J1057" s="698" t="s">
        <v>264</v>
      </c>
      <c r="K1057" s="303">
        <v>0</v>
      </c>
      <c r="L1057" s="304">
        <v>0</v>
      </c>
      <c r="M1057" s="305">
        <v>0</v>
      </c>
      <c r="N1057" s="305">
        <v>0</v>
      </c>
      <c r="O1057" s="303">
        <v>0</v>
      </c>
      <c r="P1057" s="305">
        <v>0</v>
      </c>
      <c r="Q1057" s="303">
        <v>0</v>
      </c>
      <c r="R1057" s="16">
        <f>SUMIFS('Member Months'!$L:$L,'Member Months'!$A:$A,$A1057,'Member Months'!$C:$C,$C1057, 'Member Months'!$D:$D,$D1057)</f>
        <v>0</v>
      </c>
      <c r="S1057" s="237"/>
      <c r="U1057" s="237"/>
      <c r="V1057" s="237"/>
    </row>
    <row r="1058" spans="1:22" s="302" customFormat="1">
      <c r="A1058" s="38" t="s">
        <v>218</v>
      </c>
      <c r="B1058" s="39">
        <f t="shared" si="37"/>
        <v>0</v>
      </c>
      <c r="C1058" s="39" t="s">
        <v>912</v>
      </c>
      <c r="D1058" s="40">
        <v>4</v>
      </c>
      <c r="E1058" s="40" t="s">
        <v>218</v>
      </c>
      <c r="F1058" s="40" t="s">
        <v>738</v>
      </c>
      <c r="G1058" s="698" t="s">
        <v>226</v>
      </c>
      <c r="H1058" s="40" t="s">
        <v>228</v>
      </c>
      <c r="I1058" s="630" t="s">
        <v>222</v>
      </c>
      <c r="J1058" s="698" t="s">
        <v>206</v>
      </c>
      <c r="K1058" s="303">
        <v>0</v>
      </c>
      <c r="L1058" s="304">
        <v>0</v>
      </c>
      <c r="M1058" s="305">
        <v>0</v>
      </c>
      <c r="N1058" s="305">
        <v>0</v>
      </c>
      <c r="O1058" s="303">
        <v>0</v>
      </c>
      <c r="P1058" s="305">
        <v>0</v>
      </c>
      <c r="Q1058" s="303">
        <v>0</v>
      </c>
      <c r="R1058" s="16">
        <f>SUMIFS('Member Months'!$L:$L,'Member Months'!$A:$A,$A1058,'Member Months'!$C:$C,$C1058, 'Member Months'!$D:$D,$D1058)</f>
        <v>0</v>
      </c>
      <c r="S1058" s="237"/>
      <c r="U1058" s="237"/>
      <c r="V1058" s="237"/>
    </row>
    <row r="1059" spans="1:22" s="302" customFormat="1">
      <c r="A1059" s="38" t="s">
        <v>218</v>
      </c>
      <c r="B1059" s="39">
        <f t="shared" si="37"/>
        <v>0</v>
      </c>
      <c r="C1059" s="39" t="s">
        <v>912</v>
      </c>
      <c r="D1059" s="40">
        <v>4</v>
      </c>
      <c r="E1059" s="40" t="s">
        <v>218</v>
      </c>
      <c r="F1059" s="40" t="s">
        <v>738</v>
      </c>
      <c r="G1059" s="698" t="s">
        <v>226</v>
      </c>
      <c r="H1059" s="40" t="s">
        <v>228</v>
      </c>
      <c r="I1059" s="630" t="s">
        <v>223</v>
      </c>
      <c r="J1059" s="698" t="s">
        <v>181</v>
      </c>
      <c r="K1059" s="303">
        <v>0</v>
      </c>
      <c r="L1059" s="304">
        <v>0</v>
      </c>
      <c r="M1059" s="305">
        <v>0</v>
      </c>
      <c r="N1059" s="305">
        <v>0</v>
      </c>
      <c r="O1059" s="303">
        <v>0</v>
      </c>
      <c r="P1059" s="305">
        <v>0</v>
      </c>
      <c r="Q1059" s="303">
        <v>0</v>
      </c>
      <c r="R1059" s="16">
        <f>SUMIFS('Member Months'!$L:$L,'Member Months'!$A:$A,$A1059,'Member Months'!$C:$C,$C1059, 'Member Months'!$D:$D,$D1059)</f>
        <v>0</v>
      </c>
      <c r="S1059" s="237"/>
      <c r="U1059" s="237"/>
      <c r="V1059" s="237"/>
    </row>
    <row r="1060" spans="1:22" s="302" customFormat="1">
      <c r="A1060" s="38" t="s">
        <v>218</v>
      </c>
      <c r="B1060" s="39">
        <f t="shared" si="37"/>
        <v>0</v>
      </c>
      <c r="C1060" s="39" t="s">
        <v>912</v>
      </c>
      <c r="D1060" s="40">
        <v>4</v>
      </c>
      <c r="E1060" s="40" t="s">
        <v>218</v>
      </c>
      <c r="F1060" s="40" t="s">
        <v>738</v>
      </c>
      <c r="G1060" s="698" t="s">
        <v>226</v>
      </c>
      <c r="H1060" s="40" t="s">
        <v>228</v>
      </c>
      <c r="I1060" s="630" t="s">
        <v>150</v>
      </c>
      <c r="J1060" s="698" t="s">
        <v>204</v>
      </c>
      <c r="K1060" s="303">
        <v>0</v>
      </c>
      <c r="L1060" s="304">
        <v>0</v>
      </c>
      <c r="M1060" s="305">
        <v>0</v>
      </c>
      <c r="N1060" s="305">
        <v>0</v>
      </c>
      <c r="O1060" s="303">
        <v>0</v>
      </c>
      <c r="P1060" s="305">
        <v>0</v>
      </c>
      <c r="Q1060" s="303">
        <v>0</v>
      </c>
      <c r="R1060" s="16">
        <f>SUMIFS('Member Months'!$L:$L,'Member Months'!$A:$A,$A1060,'Member Months'!$C:$C,$C1060, 'Member Months'!$D:$D,$D1060)</f>
        <v>0</v>
      </c>
      <c r="S1060" s="237"/>
      <c r="U1060" s="237"/>
      <c r="V1060" s="237"/>
    </row>
    <row r="1061" spans="1:22" s="302" customFormat="1">
      <c r="A1061" s="38" t="s">
        <v>218</v>
      </c>
      <c r="B1061" s="39">
        <f t="shared" si="37"/>
        <v>0</v>
      </c>
      <c r="C1061" s="39" t="s">
        <v>912</v>
      </c>
      <c r="D1061" s="40">
        <v>4</v>
      </c>
      <c r="E1061" s="40" t="s">
        <v>218</v>
      </c>
      <c r="F1061" s="40" t="s">
        <v>738</v>
      </c>
      <c r="G1061" s="698" t="s">
        <v>226</v>
      </c>
      <c r="H1061" s="40" t="s">
        <v>228</v>
      </c>
      <c r="I1061" s="630" t="s">
        <v>151</v>
      </c>
      <c r="J1061" s="698" t="s">
        <v>205</v>
      </c>
      <c r="K1061" s="303">
        <v>0</v>
      </c>
      <c r="L1061" s="304">
        <v>0</v>
      </c>
      <c r="M1061" s="305">
        <v>0</v>
      </c>
      <c r="N1061" s="305">
        <v>0</v>
      </c>
      <c r="O1061" s="303">
        <v>0</v>
      </c>
      <c r="P1061" s="305">
        <v>0</v>
      </c>
      <c r="Q1061" s="303">
        <v>0</v>
      </c>
      <c r="R1061" s="16">
        <f>SUMIFS('Member Months'!$L:$L,'Member Months'!$A:$A,$A1061,'Member Months'!$C:$C,$C1061, 'Member Months'!$D:$D,$D1061)</f>
        <v>0</v>
      </c>
      <c r="S1061" s="237"/>
      <c r="U1061" s="237"/>
      <c r="V1061" s="237"/>
    </row>
    <row r="1062" spans="1:22" s="302" customFormat="1">
      <c r="A1062" s="38" t="s">
        <v>218</v>
      </c>
      <c r="B1062" s="39">
        <f t="shared" si="37"/>
        <v>0</v>
      </c>
      <c r="C1062" s="39" t="s">
        <v>912</v>
      </c>
      <c r="D1062" s="40">
        <v>4</v>
      </c>
      <c r="E1062" s="40" t="s">
        <v>218</v>
      </c>
      <c r="F1062" s="40" t="s">
        <v>738</v>
      </c>
      <c r="G1062" s="698" t="s">
        <v>226</v>
      </c>
      <c r="H1062" s="40" t="s">
        <v>228</v>
      </c>
      <c r="I1062" s="630" t="s">
        <v>152</v>
      </c>
      <c r="J1062" s="698" t="s">
        <v>182</v>
      </c>
      <c r="K1062" s="303">
        <v>0</v>
      </c>
      <c r="L1062" s="304">
        <v>0</v>
      </c>
      <c r="M1062" s="305">
        <v>0</v>
      </c>
      <c r="N1062" s="305">
        <v>0</v>
      </c>
      <c r="O1062" s="303">
        <v>0</v>
      </c>
      <c r="P1062" s="305">
        <v>0</v>
      </c>
      <c r="Q1062" s="303">
        <v>0</v>
      </c>
      <c r="R1062" s="16">
        <f>SUMIFS('Member Months'!$L:$L,'Member Months'!$A:$A,$A1062,'Member Months'!$C:$C,$C1062, 'Member Months'!$D:$D,$D1062)</f>
        <v>0</v>
      </c>
      <c r="S1062" s="237"/>
      <c r="U1062" s="237"/>
      <c r="V1062" s="237"/>
    </row>
    <row r="1063" spans="1:22" s="302" customFormat="1">
      <c r="A1063" s="38" t="s">
        <v>218</v>
      </c>
      <c r="B1063" s="39">
        <f t="shared" si="37"/>
        <v>0</v>
      </c>
      <c r="C1063" s="39" t="s">
        <v>912</v>
      </c>
      <c r="D1063" s="40">
        <v>4</v>
      </c>
      <c r="E1063" s="40" t="s">
        <v>218</v>
      </c>
      <c r="F1063" s="40" t="s">
        <v>738</v>
      </c>
      <c r="G1063" s="698" t="s">
        <v>226</v>
      </c>
      <c r="H1063" s="40" t="s">
        <v>228</v>
      </c>
      <c r="I1063" s="630" t="s">
        <v>70</v>
      </c>
      <c r="J1063" s="698" t="s">
        <v>265</v>
      </c>
      <c r="K1063" s="303">
        <v>0</v>
      </c>
      <c r="L1063" s="304">
        <v>0</v>
      </c>
      <c r="M1063" s="305">
        <v>0</v>
      </c>
      <c r="N1063" s="305">
        <v>0</v>
      </c>
      <c r="O1063" s="303">
        <v>0</v>
      </c>
      <c r="P1063" s="305">
        <v>0</v>
      </c>
      <c r="Q1063" s="303">
        <v>0</v>
      </c>
      <c r="R1063" s="16">
        <f>SUMIFS('Member Months'!$L:$L,'Member Months'!$A:$A,$A1063,'Member Months'!$C:$C,$C1063, 'Member Months'!$D:$D,$D1063)</f>
        <v>0</v>
      </c>
      <c r="S1063" s="237"/>
      <c r="U1063" s="237"/>
      <c r="V1063" s="237"/>
    </row>
    <row r="1064" spans="1:22" s="302" customFormat="1">
      <c r="A1064" s="38" t="s">
        <v>218</v>
      </c>
      <c r="B1064" s="39">
        <f t="shared" si="37"/>
        <v>0</v>
      </c>
      <c r="C1064" s="39" t="s">
        <v>912</v>
      </c>
      <c r="D1064" s="40">
        <v>4</v>
      </c>
      <c r="E1064" s="40" t="s">
        <v>218</v>
      </c>
      <c r="F1064" s="40" t="s">
        <v>738</v>
      </c>
      <c r="G1064" s="698" t="s">
        <v>226</v>
      </c>
      <c r="H1064" s="40" t="s">
        <v>228</v>
      </c>
      <c r="I1064" s="630" t="s">
        <v>71</v>
      </c>
      <c r="J1064" s="698" t="s">
        <v>266</v>
      </c>
      <c r="K1064" s="303">
        <v>0</v>
      </c>
      <c r="L1064" s="304">
        <v>0</v>
      </c>
      <c r="M1064" s="305">
        <v>0</v>
      </c>
      <c r="N1064" s="305">
        <v>0</v>
      </c>
      <c r="O1064" s="303">
        <v>0</v>
      </c>
      <c r="P1064" s="305">
        <v>0</v>
      </c>
      <c r="Q1064" s="303">
        <v>0</v>
      </c>
      <c r="R1064" s="16">
        <f>SUMIFS('Member Months'!$L:$L,'Member Months'!$A:$A,$A1064,'Member Months'!$C:$C,$C1064, 'Member Months'!$D:$D,$D1064)</f>
        <v>0</v>
      </c>
      <c r="S1064" s="237"/>
      <c r="U1064" s="237"/>
      <c r="V1064" s="237"/>
    </row>
    <row r="1065" spans="1:22" s="302" customFormat="1">
      <c r="A1065" s="38" t="s">
        <v>218</v>
      </c>
      <c r="B1065" s="39">
        <f t="shared" si="37"/>
        <v>0</v>
      </c>
      <c r="C1065" s="39" t="s">
        <v>912</v>
      </c>
      <c r="D1065" s="40">
        <v>4</v>
      </c>
      <c r="E1065" s="40" t="s">
        <v>218</v>
      </c>
      <c r="F1065" s="40" t="s">
        <v>738</v>
      </c>
      <c r="G1065" s="698" t="s">
        <v>226</v>
      </c>
      <c r="H1065" s="40" t="s">
        <v>228</v>
      </c>
      <c r="I1065" s="630" t="s">
        <v>72</v>
      </c>
      <c r="J1065" s="698" t="s">
        <v>527</v>
      </c>
      <c r="K1065" s="303">
        <v>0</v>
      </c>
      <c r="L1065" s="304">
        <v>0</v>
      </c>
      <c r="M1065" s="305">
        <v>0</v>
      </c>
      <c r="N1065" s="305">
        <v>0</v>
      </c>
      <c r="O1065" s="303">
        <v>0</v>
      </c>
      <c r="P1065" s="305">
        <v>0</v>
      </c>
      <c r="Q1065" s="303">
        <v>0</v>
      </c>
      <c r="R1065" s="16">
        <f>SUMIFS('Member Months'!$L:$L,'Member Months'!$A:$A,$A1065,'Member Months'!$C:$C,$C1065, 'Member Months'!$D:$D,$D1065)</f>
        <v>0</v>
      </c>
      <c r="S1065" s="237"/>
      <c r="U1065" s="237"/>
      <c r="V1065" s="237"/>
    </row>
    <row r="1066" spans="1:22" s="302" customFormat="1">
      <c r="A1066" s="38" t="s">
        <v>218</v>
      </c>
      <c r="B1066" s="39">
        <f t="shared" si="37"/>
        <v>0</v>
      </c>
      <c r="C1066" s="39" t="s">
        <v>912</v>
      </c>
      <c r="D1066" s="40">
        <v>4</v>
      </c>
      <c r="E1066" s="40" t="s">
        <v>218</v>
      </c>
      <c r="F1066" s="40" t="s">
        <v>738</v>
      </c>
      <c r="G1066" s="698" t="s">
        <v>226</v>
      </c>
      <c r="H1066" s="40" t="s">
        <v>228</v>
      </c>
      <c r="I1066" s="630" t="s">
        <v>73</v>
      </c>
      <c r="J1066" s="698" t="s">
        <v>528</v>
      </c>
      <c r="K1066" s="303">
        <v>0</v>
      </c>
      <c r="L1066" s="304">
        <v>0</v>
      </c>
      <c r="M1066" s="305">
        <v>0</v>
      </c>
      <c r="N1066" s="305">
        <v>0</v>
      </c>
      <c r="O1066" s="303">
        <v>0</v>
      </c>
      <c r="P1066" s="305">
        <v>0</v>
      </c>
      <c r="Q1066" s="303">
        <v>0</v>
      </c>
      <c r="R1066" s="16">
        <f>SUMIFS('Member Months'!$L:$L,'Member Months'!$A:$A,$A1066,'Member Months'!$C:$C,$C1066, 'Member Months'!$D:$D,$D1066)</f>
        <v>0</v>
      </c>
      <c r="S1066" s="237"/>
      <c r="U1066" s="237"/>
      <c r="V1066" s="237"/>
    </row>
    <row r="1067" spans="1:22" s="302" customFormat="1">
      <c r="A1067" s="38" t="s">
        <v>218</v>
      </c>
      <c r="B1067" s="39">
        <f t="shared" si="37"/>
        <v>0</v>
      </c>
      <c r="C1067" s="39" t="s">
        <v>912</v>
      </c>
      <c r="D1067" s="40">
        <v>4</v>
      </c>
      <c r="E1067" s="40" t="s">
        <v>218</v>
      </c>
      <c r="F1067" s="40" t="s">
        <v>738</v>
      </c>
      <c r="G1067" s="698" t="s">
        <v>226</v>
      </c>
      <c r="H1067" s="40" t="s">
        <v>228</v>
      </c>
      <c r="I1067" s="630" t="s">
        <v>409</v>
      </c>
      <c r="J1067" s="698" t="s">
        <v>803</v>
      </c>
      <c r="K1067" s="303">
        <v>0</v>
      </c>
      <c r="L1067" s="304">
        <v>0</v>
      </c>
      <c r="M1067" s="305">
        <v>0</v>
      </c>
      <c r="N1067" s="305">
        <v>0</v>
      </c>
      <c r="O1067" s="303">
        <v>0</v>
      </c>
      <c r="P1067" s="305">
        <v>0</v>
      </c>
      <c r="Q1067" s="303">
        <v>0</v>
      </c>
      <c r="R1067" s="16">
        <f>SUMIFS('Member Months'!$L:$L,'Member Months'!$A:$A,$A1067,'Member Months'!$C:$C,$C1067, 'Member Months'!$D:$D,$D1067)</f>
        <v>0</v>
      </c>
      <c r="S1067" s="237"/>
      <c r="U1067" s="237"/>
      <c r="V1067" s="237"/>
    </row>
    <row r="1068" spans="1:22" s="302" customFormat="1">
      <c r="A1068" s="38" t="s">
        <v>219</v>
      </c>
      <c r="B1068" s="39">
        <f t="shared" si="37"/>
        <v>0</v>
      </c>
      <c r="C1068" s="39" t="s">
        <v>912</v>
      </c>
      <c r="D1068" s="40">
        <v>4</v>
      </c>
      <c r="E1068" s="40" t="s">
        <v>219</v>
      </c>
      <c r="F1068" s="40" t="s">
        <v>738</v>
      </c>
      <c r="G1068" s="698" t="s">
        <v>229</v>
      </c>
      <c r="H1068" s="40" t="s">
        <v>227</v>
      </c>
      <c r="I1068" s="629" t="s">
        <v>211</v>
      </c>
      <c r="J1068" s="698" t="s">
        <v>261</v>
      </c>
      <c r="K1068" s="303">
        <v>0</v>
      </c>
      <c r="L1068" s="304">
        <v>0</v>
      </c>
      <c r="M1068" s="305">
        <v>0</v>
      </c>
      <c r="N1068" s="305">
        <v>0</v>
      </c>
      <c r="O1068" s="303">
        <v>0</v>
      </c>
      <c r="P1068" s="305">
        <v>0</v>
      </c>
      <c r="Q1068" s="303">
        <v>0</v>
      </c>
      <c r="R1068" s="16">
        <f>SUMIFS('Member Months'!$L:$L,'Member Months'!$A:$A,$A1068,'Member Months'!$C:$C,$C1068, 'Member Months'!$D:$D,$D1068)</f>
        <v>0</v>
      </c>
      <c r="S1068" s="237"/>
      <c r="U1068" s="237"/>
      <c r="V1068" s="237"/>
    </row>
    <row r="1069" spans="1:22" s="302" customFormat="1">
      <c r="A1069" s="38" t="s">
        <v>219</v>
      </c>
      <c r="B1069" s="39">
        <f t="shared" si="37"/>
        <v>0</v>
      </c>
      <c r="C1069" s="39" t="s">
        <v>912</v>
      </c>
      <c r="D1069" s="40">
        <v>4</v>
      </c>
      <c r="E1069" s="40" t="s">
        <v>219</v>
      </c>
      <c r="F1069" s="40" t="s">
        <v>738</v>
      </c>
      <c r="G1069" s="698" t="s">
        <v>229</v>
      </c>
      <c r="H1069" s="40" t="s">
        <v>227</v>
      </c>
      <c r="I1069" s="629" t="s">
        <v>214</v>
      </c>
      <c r="J1069" s="698" t="s">
        <v>676</v>
      </c>
      <c r="K1069" s="303">
        <v>0</v>
      </c>
      <c r="L1069" s="304">
        <v>0</v>
      </c>
      <c r="M1069" s="305">
        <v>0</v>
      </c>
      <c r="N1069" s="305">
        <v>0</v>
      </c>
      <c r="O1069" s="303">
        <v>0</v>
      </c>
      <c r="P1069" s="305">
        <v>0</v>
      </c>
      <c r="Q1069" s="303">
        <v>0</v>
      </c>
      <c r="R1069" s="16">
        <f>SUMIFS('Member Months'!$L:$L,'Member Months'!$A:$A,$A1069,'Member Months'!$C:$C,$C1069, 'Member Months'!$D:$D,$D1069)</f>
        <v>0</v>
      </c>
      <c r="S1069" s="237"/>
      <c r="U1069" s="237"/>
      <c r="V1069" s="237"/>
    </row>
    <row r="1070" spans="1:22" s="302" customFormat="1">
      <c r="A1070" s="38" t="s">
        <v>219</v>
      </c>
      <c r="B1070" s="39">
        <f t="shared" si="37"/>
        <v>0</v>
      </c>
      <c r="C1070" s="39" t="s">
        <v>912</v>
      </c>
      <c r="D1070" s="40">
        <v>4</v>
      </c>
      <c r="E1070" s="40" t="s">
        <v>219</v>
      </c>
      <c r="F1070" s="40" t="s">
        <v>738</v>
      </c>
      <c r="G1070" s="698" t="s">
        <v>229</v>
      </c>
      <c r="H1070" s="40" t="s">
        <v>227</v>
      </c>
      <c r="I1070" s="629" t="s">
        <v>215</v>
      </c>
      <c r="J1070" s="698" t="s">
        <v>216</v>
      </c>
      <c r="K1070" s="303">
        <v>0</v>
      </c>
      <c r="L1070" s="304">
        <v>0</v>
      </c>
      <c r="M1070" s="305">
        <v>0</v>
      </c>
      <c r="N1070" s="305">
        <v>0</v>
      </c>
      <c r="O1070" s="303">
        <v>0</v>
      </c>
      <c r="P1070" s="305">
        <v>0</v>
      </c>
      <c r="Q1070" s="303">
        <v>0</v>
      </c>
      <c r="R1070" s="16">
        <f>SUMIFS('Member Months'!$L:$L,'Member Months'!$A:$A,$A1070,'Member Months'!$C:$C,$C1070, 'Member Months'!$D:$D,$D1070)</f>
        <v>0</v>
      </c>
      <c r="S1070" s="237"/>
      <c r="U1070" s="237"/>
      <c r="V1070" s="237"/>
    </row>
    <row r="1071" spans="1:22" s="302" customFormat="1">
      <c r="A1071" s="38" t="s">
        <v>219</v>
      </c>
      <c r="B1071" s="39">
        <f t="shared" si="37"/>
        <v>0</v>
      </c>
      <c r="C1071" s="39" t="s">
        <v>912</v>
      </c>
      <c r="D1071" s="40">
        <v>4</v>
      </c>
      <c r="E1071" s="40" t="s">
        <v>219</v>
      </c>
      <c r="F1071" s="40" t="s">
        <v>738</v>
      </c>
      <c r="G1071" s="698" t="s">
        <v>229</v>
      </c>
      <c r="H1071" s="40" t="s">
        <v>227</v>
      </c>
      <c r="I1071" s="629" t="s">
        <v>217</v>
      </c>
      <c r="J1071" s="698" t="s">
        <v>262</v>
      </c>
      <c r="K1071" s="303">
        <v>0</v>
      </c>
      <c r="L1071" s="304">
        <v>0</v>
      </c>
      <c r="M1071" s="305">
        <v>0</v>
      </c>
      <c r="N1071" s="305">
        <v>0</v>
      </c>
      <c r="O1071" s="303">
        <v>0</v>
      </c>
      <c r="P1071" s="305">
        <v>0</v>
      </c>
      <c r="Q1071" s="303">
        <v>0</v>
      </c>
      <c r="R1071" s="16">
        <f>SUMIFS('Member Months'!$L:$L,'Member Months'!$A:$A,$A1071,'Member Months'!$C:$C,$C1071, 'Member Months'!$D:$D,$D1071)</f>
        <v>0</v>
      </c>
      <c r="S1071" s="237"/>
      <c r="U1071" s="237"/>
      <c r="V1071" s="237"/>
    </row>
    <row r="1072" spans="1:22" s="302" customFormat="1">
      <c r="A1072" s="38" t="s">
        <v>219</v>
      </c>
      <c r="B1072" s="39">
        <f t="shared" si="37"/>
        <v>0</v>
      </c>
      <c r="C1072" s="39" t="s">
        <v>912</v>
      </c>
      <c r="D1072" s="40">
        <v>4</v>
      </c>
      <c r="E1072" s="40" t="s">
        <v>219</v>
      </c>
      <c r="F1072" s="40" t="s">
        <v>738</v>
      </c>
      <c r="G1072" s="698" t="s">
        <v>229</v>
      </c>
      <c r="H1072" s="40" t="s">
        <v>227</v>
      </c>
      <c r="I1072" s="629" t="s">
        <v>218</v>
      </c>
      <c r="J1072" s="698" t="s">
        <v>677</v>
      </c>
      <c r="K1072" s="303">
        <v>0</v>
      </c>
      <c r="L1072" s="304">
        <v>0</v>
      </c>
      <c r="M1072" s="305">
        <v>0</v>
      </c>
      <c r="N1072" s="305">
        <v>0</v>
      </c>
      <c r="O1072" s="303">
        <v>0</v>
      </c>
      <c r="P1072" s="305">
        <v>0</v>
      </c>
      <c r="Q1072" s="303">
        <v>0</v>
      </c>
      <c r="R1072" s="16">
        <f>SUMIFS('Member Months'!$L:$L,'Member Months'!$A:$A,$A1072,'Member Months'!$C:$C,$C1072, 'Member Months'!$D:$D,$D1072)</f>
        <v>0</v>
      </c>
      <c r="S1072" s="237"/>
      <c r="U1072" s="237"/>
      <c r="V1072" s="237"/>
    </row>
    <row r="1073" spans="1:22" s="302" customFormat="1">
      <c r="A1073" s="38" t="s">
        <v>219</v>
      </c>
      <c r="B1073" s="39">
        <f t="shared" si="37"/>
        <v>0</v>
      </c>
      <c r="C1073" s="39" t="s">
        <v>912</v>
      </c>
      <c r="D1073" s="40">
        <v>4</v>
      </c>
      <c r="E1073" s="40" t="s">
        <v>219</v>
      </c>
      <c r="F1073" s="40" t="s">
        <v>738</v>
      </c>
      <c r="G1073" s="698" t="s">
        <v>229</v>
      </c>
      <c r="H1073" s="40" t="s">
        <v>227</v>
      </c>
      <c r="I1073" s="629" t="s">
        <v>219</v>
      </c>
      <c r="J1073" s="698" t="s">
        <v>263</v>
      </c>
      <c r="K1073" s="303">
        <v>0</v>
      </c>
      <c r="L1073" s="304">
        <v>0</v>
      </c>
      <c r="M1073" s="305">
        <v>0</v>
      </c>
      <c r="N1073" s="305">
        <v>0</v>
      </c>
      <c r="O1073" s="303">
        <v>0</v>
      </c>
      <c r="P1073" s="305">
        <v>0</v>
      </c>
      <c r="Q1073" s="303">
        <v>0</v>
      </c>
      <c r="R1073" s="16">
        <f>SUMIFS('Member Months'!$L:$L,'Member Months'!$A:$A,$A1073,'Member Months'!$C:$C,$C1073, 'Member Months'!$D:$D,$D1073)</f>
        <v>0</v>
      </c>
      <c r="S1073" s="237"/>
      <c r="U1073" s="237"/>
      <c r="V1073" s="237"/>
    </row>
    <row r="1074" spans="1:22" s="302" customFormat="1">
      <c r="A1074" s="38" t="s">
        <v>219</v>
      </c>
      <c r="B1074" s="39">
        <f t="shared" si="37"/>
        <v>0</v>
      </c>
      <c r="C1074" s="39" t="s">
        <v>912</v>
      </c>
      <c r="D1074" s="40">
        <v>4</v>
      </c>
      <c r="E1074" s="40" t="s">
        <v>219</v>
      </c>
      <c r="F1074" s="40" t="s">
        <v>738</v>
      </c>
      <c r="G1074" s="698" t="s">
        <v>229</v>
      </c>
      <c r="H1074" s="40" t="s">
        <v>227</v>
      </c>
      <c r="I1074" s="629" t="s">
        <v>220</v>
      </c>
      <c r="J1074" s="698" t="s">
        <v>675</v>
      </c>
      <c r="K1074" s="303">
        <v>0</v>
      </c>
      <c r="L1074" s="304">
        <v>0</v>
      </c>
      <c r="M1074" s="305">
        <v>0</v>
      </c>
      <c r="N1074" s="305">
        <v>0</v>
      </c>
      <c r="O1074" s="303">
        <v>0</v>
      </c>
      <c r="P1074" s="305">
        <v>0</v>
      </c>
      <c r="Q1074" s="303">
        <v>0</v>
      </c>
      <c r="R1074" s="16">
        <f>SUMIFS('Member Months'!$L:$L,'Member Months'!$A:$A,$A1074,'Member Months'!$C:$C,$C1074, 'Member Months'!$D:$D,$D1074)</f>
        <v>0</v>
      </c>
      <c r="S1074" s="237"/>
      <c r="U1074" s="237"/>
      <c r="V1074" s="237"/>
    </row>
    <row r="1075" spans="1:22" s="302" customFormat="1">
      <c r="A1075" s="38" t="s">
        <v>219</v>
      </c>
      <c r="B1075" s="39">
        <f t="shared" si="37"/>
        <v>0</v>
      </c>
      <c r="C1075" s="39" t="s">
        <v>912</v>
      </c>
      <c r="D1075" s="40">
        <v>4</v>
      </c>
      <c r="E1075" s="40" t="s">
        <v>219</v>
      </c>
      <c r="F1075" s="40" t="s">
        <v>738</v>
      </c>
      <c r="G1075" s="698" t="s">
        <v>229</v>
      </c>
      <c r="H1075" s="40" t="s">
        <v>227</v>
      </c>
      <c r="I1075" s="629" t="s">
        <v>221</v>
      </c>
      <c r="J1075" s="698" t="s">
        <v>264</v>
      </c>
      <c r="K1075" s="303">
        <v>0</v>
      </c>
      <c r="L1075" s="304">
        <v>0</v>
      </c>
      <c r="M1075" s="305">
        <v>0</v>
      </c>
      <c r="N1075" s="305">
        <v>0</v>
      </c>
      <c r="O1075" s="303">
        <v>0</v>
      </c>
      <c r="P1075" s="305">
        <v>0</v>
      </c>
      <c r="Q1075" s="303">
        <v>0</v>
      </c>
      <c r="R1075" s="16">
        <f>SUMIFS('Member Months'!$L:$L,'Member Months'!$A:$A,$A1075,'Member Months'!$C:$C,$C1075, 'Member Months'!$D:$D,$D1075)</f>
        <v>0</v>
      </c>
      <c r="S1075" s="237"/>
      <c r="U1075" s="237"/>
      <c r="V1075" s="237"/>
    </row>
    <row r="1076" spans="1:22" s="302" customFormat="1">
      <c r="A1076" s="38" t="s">
        <v>219</v>
      </c>
      <c r="B1076" s="39">
        <f t="shared" si="37"/>
        <v>0</v>
      </c>
      <c r="C1076" s="39" t="s">
        <v>912</v>
      </c>
      <c r="D1076" s="40">
        <v>4</v>
      </c>
      <c r="E1076" s="40" t="s">
        <v>219</v>
      </c>
      <c r="F1076" s="40" t="s">
        <v>738</v>
      </c>
      <c r="G1076" s="698" t="s">
        <v>229</v>
      </c>
      <c r="H1076" s="40" t="s">
        <v>227</v>
      </c>
      <c r="I1076" s="630" t="s">
        <v>222</v>
      </c>
      <c r="J1076" s="698" t="s">
        <v>206</v>
      </c>
      <c r="K1076" s="303">
        <v>0</v>
      </c>
      <c r="L1076" s="304">
        <v>0</v>
      </c>
      <c r="M1076" s="305">
        <v>0</v>
      </c>
      <c r="N1076" s="305">
        <v>0</v>
      </c>
      <c r="O1076" s="303">
        <v>0</v>
      </c>
      <c r="P1076" s="305">
        <v>0</v>
      </c>
      <c r="Q1076" s="303">
        <v>0</v>
      </c>
      <c r="R1076" s="16">
        <f>SUMIFS('Member Months'!$L:$L,'Member Months'!$A:$A,$A1076,'Member Months'!$C:$C,$C1076, 'Member Months'!$D:$D,$D1076)</f>
        <v>0</v>
      </c>
      <c r="S1076" s="237"/>
      <c r="U1076" s="237"/>
      <c r="V1076" s="237"/>
    </row>
    <row r="1077" spans="1:22" s="302" customFormat="1">
      <c r="A1077" s="38" t="s">
        <v>219</v>
      </c>
      <c r="B1077" s="39">
        <f t="shared" si="37"/>
        <v>0</v>
      </c>
      <c r="C1077" s="39" t="s">
        <v>912</v>
      </c>
      <c r="D1077" s="40">
        <v>4</v>
      </c>
      <c r="E1077" s="40" t="s">
        <v>219</v>
      </c>
      <c r="F1077" s="40" t="s">
        <v>738</v>
      </c>
      <c r="G1077" s="698" t="s">
        <v>229</v>
      </c>
      <c r="H1077" s="40" t="s">
        <v>227</v>
      </c>
      <c r="I1077" s="630" t="s">
        <v>223</v>
      </c>
      <c r="J1077" s="698" t="s">
        <v>181</v>
      </c>
      <c r="K1077" s="303">
        <v>0</v>
      </c>
      <c r="L1077" s="304">
        <v>0</v>
      </c>
      <c r="M1077" s="305">
        <v>0</v>
      </c>
      <c r="N1077" s="305">
        <v>0</v>
      </c>
      <c r="O1077" s="303">
        <v>0</v>
      </c>
      <c r="P1077" s="305">
        <v>0</v>
      </c>
      <c r="Q1077" s="303">
        <v>0</v>
      </c>
      <c r="R1077" s="16">
        <f>SUMIFS('Member Months'!$L:$L,'Member Months'!$A:$A,$A1077,'Member Months'!$C:$C,$C1077, 'Member Months'!$D:$D,$D1077)</f>
        <v>0</v>
      </c>
      <c r="S1077" s="237"/>
      <c r="U1077" s="237"/>
      <c r="V1077" s="237"/>
    </row>
    <row r="1078" spans="1:22" s="302" customFormat="1">
      <c r="A1078" s="38" t="s">
        <v>219</v>
      </c>
      <c r="B1078" s="39">
        <f t="shared" si="37"/>
        <v>0</v>
      </c>
      <c r="C1078" s="39" t="s">
        <v>912</v>
      </c>
      <c r="D1078" s="40">
        <v>4</v>
      </c>
      <c r="E1078" s="40" t="s">
        <v>219</v>
      </c>
      <c r="F1078" s="40" t="s">
        <v>738</v>
      </c>
      <c r="G1078" s="698" t="s">
        <v>229</v>
      </c>
      <c r="H1078" s="40" t="s">
        <v>227</v>
      </c>
      <c r="I1078" s="630" t="s">
        <v>150</v>
      </c>
      <c r="J1078" s="698" t="s">
        <v>204</v>
      </c>
      <c r="K1078" s="303">
        <v>0</v>
      </c>
      <c r="L1078" s="304">
        <v>0</v>
      </c>
      <c r="M1078" s="305">
        <v>0</v>
      </c>
      <c r="N1078" s="305">
        <v>0</v>
      </c>
      <c r="O1078" s="303">
        <v>0</v>
      </c>
      <c r="P1078" s="305">
        <v>0</v>
      </c>
      <c r="Q1078" s="303">
        <v>0</v>
      </c>
      <c r="R1078" s="16">
        <f>SUMIFS('Member Months'!$L:$L,'Member Months'!$A:$A,$A1078,'Member Months'!$C:$C,$C1078, 'Member Months'!$D:$D,$D1078)</f>
        <v>0</v>
      </c>
      <c r="S1078" s="237"/>
      <c r="U1078" s="237"/>
      <c r="V1078" s="237"/>
    </row>
    <row r="1079" spans="1:22" s="302" customFormat="1">
      <c r="A1079" s="38" t="s">
        <v>219</v>
      </c>
      <c r="B1079" s="39">
        <f t="shared" si="37"/>
        <v>0</v>
      </c>
      <c r="C1079" s="39" t="s">
        <v>912</v>
      </c>
      <c r="D1079" s="40">
        <v>4</v>
      </c>
      <c r="E1079" s="40" t="s">
        <v>219</v>
      </c>
      <c r="F1079" s="40" t="s">
        <v>738</v>
      </c>
      <c r="G1079" s="698" t="s">
        <v>229</v>
      </c>
      <c r="H1079" s="40" t="s">
        <v>227</v>
      </c>
      <c r="I1079" s="630" t="s">
        <v>151</v>
      </c>
      <c r="J1079" s="698" t="s">
        <v>205</v>
      </c>
      <c r="K1079" s="303">
        <v>0</v>
      </c>
      <c r="L1079" s="304">
        <v>0</v>
      </c>
      <c r="M1079" s="305">
        <v>0</v>
      </c>
      <c r="N1079" s="305">
        <v>0</v>
      </c>
      <c r="O1079" s="303">
        <v>0</v>
      </c>
      <c r="P1079" s="305">
        <v>0</v>
      </c>
      <c r="Q1079" s="303">
        <v>0</v>
      </c>
      <c r="R1079" s="16">
        <f>SUMIFS('Member Months'!$L:$L,'Member Months'!$A:$A,$A1079,'Member Months'!$C:$C,$C1079, 'Member Months'!$D:$D,$D1079)</f>
        <v>0</v>
      </c>
      <c r="S1079" s="237"/>
      <c r="U1079" s="237"/>
      <c r="V1079" s="237"/>
    </row>
    <row r="1080" spans="1:22" s="302" customFormat="1">
      <c r="A1080" s="38" t="s">
        <v>219</v>
      </c>
      <c r="B1080" s="39">
        <f t="shared" si="37"/>
        <v>0</v>
      </c>
      <c r="C1080" s="39" t="s">
        <v>912</v>
      </c>
      <c r="D1080" s="40">
        <v>4</v>
      </c>
      <c r="E1080" s="40" t="s">
        <v>219</v>
      </c>
      <c r="F1080" s="40" t="s">
        <v>738</v>
      </c>
      <c r="G1080" s="698" t="s">
        <v>229</v>
      </c>
      <c r="H1080" s="40" t="s">
        <v>227</v>
      </c>
      <c r="I1080" s="630" t="s">
        <v>152</v>
      </c>
      <c r="J1080" s="698" t="s">
        <v>182</v>
      </c>
      <c r="K1080" s="303">
        <v>0</v>
      </c>
      <c r="L1080" s="304">
        <v>0</v>
      </c>
      <c r="M1080" s="305">
        <v>0</v>
      </c>
      <c r="N1080" s="305">
        <v>0</v>
      </c>
      <c r="O1080" s="303">
        <v>0</v>
      </c>
      <c r="P1080" s="305">
        <v>0</v>
      </c>
      <c r="Q1080" s="303">
        <v>0</v>
      </c>
      <c r="R1080" s="16">
        <f>SUMIFS('Member Months'!$L:$L,'Member Months'!$A:$A,$A1080,'Member Months'!$C:$C,$C1080, 'Member Months'!$D:$D,$D1080)</f>
        <v>0</v>
      </c>
      <c r="S1080" s="237"/>
      <c r="U1080" s="237"/>
      <c r="V1080" s="237"/>
    </row>
    <row r="1081" spans="1:22" s="302" customFormat="1">
      <c r="A1081" s="38" t="s">
        <v>219</v>
      </c>
      <c r="B1081" s="39">
        <f t="shared" si="37"/>
        <v>0</v>
      </c>
      <c r="C1081" s="39" t="s">
        <v>912</v>
      </c>
      <c r="D1081" s="40">
        <v>4</v>
      </c>
      <c r="E1081" s="40" t="s">
        <v>219</v>
      </c>
      <c r="F1081" s="40" t="s">
        <v>738</v>
      </c>
      <c r="G1081" s="698" t="s">
        <v>229</v>
      </c>
      <c r="H1081" s="40" t="s">
        <v>227</v>
      </c>
      <c r="I1081" s="630" t="s">
        <v>70</v>
      </c>
      <c r="J1081" s="698" t="s">
        <v>265</v>
      </c>
      <c r="K1081" s="303">
        <v>0</v>
      </c>
      <c r="L1081" s="304">
        <v>0</v>
      </c>
      <c r="M1081" s="305">
        <v>0</v>
      </c>
      <c r="N1081" s="305">
        <v>0</v>
      </c>
      <c r="O1081" s="303">
        <v>0</v>
      </c>
      <c r="P1081" s="305">
        <v>0</v>
      </c>
      <c r="Q1081" s="303">
        <v>0</v>
      </c>
      <c r="R1081" s="16">
        <f>SUMIFS('Member Months'!$L:$L,'Member Months'!$A:$A,$A1081,'Member Months'!$C:$C,$C1081, 'Member Months'!$D:$D,$D1081)</f>
        <v>0</v>
      </c>
      <c r="S1081" s="237"/>
      <c r="U1081" s="237"/>
      <c r="V1081" s="237"/>
    </row>
    <row r="1082" spans="1:22" s="302" customFormat="1">
      <c r="A1082" s="38" t="s">
        <v>219</v>
      </c>
      <c r="B1082" s="39">
        <f t="shared" si="37"/>
        <v>0</v>
      </c>
      <c r="C1082" s="39" t="s">
        <v>912</v>
      </c>
      <c r="D1082" s="40">
        <v>4</v>
      </c>
      <c r="E1082" s="40" t="s">
        <v>219</v>
      </c>
      <c r="F1082" s="40" t="s">
        <v>738</v>
      </c>
      <c r="G1082" s="698" t="s">
        <v>229</v>
      </c>
      <c r="H1082" s="40" t="s">
        <v>227</v>
      </c>
      <c r="I1082" s="630" t="s">
        <v>71</v>
      </c>
      <c r="J1082" s="698" t="s">
        <v>266</v>
      </c>
      <c r="K1082" s="303">
        <v>0</v>
      </c>
      <c r="L1082" s="304">
        <v>0</v>
      </c>
      <c r="M1082" s="305">
        <v>0</v>
      </c>
      <c r="N1082" s="305">
        <v>0</v>
      </c>
      <c r="O1082" s="303">
        <v>0</v>
      </c>
      <c r="P1082" s="305">
        <v>0</v>
      </c>
      <c r="Q1082" s="303">
        <v>0</v>
      </c>
      <c r="R1082" s="16">
        <f>SUMIFS('Member Months'!$L:$L,'Member Months'!$A:$A,$A1082,'Member Months'!$C:$C,$C1082, 'Member Months'!$D:$D,$D1082)</f>
        <v>0</v>
      </c>
      <c r="S1082" s="237"/>
      <c r="U1082" s="237"/>
      <c r="V1082" s="237"/>
    </row>
    <row r="1083" spans="1:22" s="302" customFormat="1">
      <c r="A1083" s="38" t="s">
        <v>219</v>
      </c>
      <c r="B1083" s="39">
        <f t="shared" si="37"/>
        <v>0</v>
      </c>
      <c r="C1083" s="39" t="s">
        <v>912</v>
      </c>
      <c r="D1083" s="40">
        <v>4</v>
      </c>
      <c r="E1083" s="40" t="s">
        <v>219</v>
      </c>
      <c r="F1083" s="40" t="s">
        <v>738</v>
      </c>
      <c r="G1083" s="698" t="s">
        <v>229</v>
      </c>
      <c r="H1083" s="40" t="s">
        <v>227</v>
      </c>
      <c r="I1083" s="630" t="s">
        <v>72</v>
      </c>
      <c r="J1083" s="698" t="s">
        <v>527</v>
      </c>
      <c r="K1083" s="303">
        <v>0</v>
      </c>
      <c r="L1083" s="304">
        <v>0</v>
      </c>
      <c r="M1083" s="305">
        <v>0</v>
      </c>
      <c r="N1083" s="305">
        <v>0</v>
      </c>
      <c r="O1083" s="303">
        <v>0</v>
      </c>
      <c r="P1083" s="305">
        <v>0</v>
      </c>
      <c r="Q1083" s="303">
        <v>0</v>
      </c>
      <c r="R1083" s="16">
        <f>SUMIFS('Member Months'!$L:$L,'Member Months'!$A:$A,$A1083,'Member Months'!$C:$C,$C1083, 'Member Months'!$D:$D,$D1083)</f>
        <v>0</v>
      </c>
      <c r="S1083" s="237"/>
      <c r="U1083" s="237"/>
      <c r="V1083" s="237"/>
    </row>
    <row r="1084" spans="1:22" s="302" customFormat="1">
      <c r="A1084" s="38" t="s">
        <v>219</v>
      </c>
      <c r="B1084" s="39">
        <f t="shared" si="37"/>
        <v>0</v>
      </c>
      <c r="C1084" s="39" t="s">
        <v>912</v>
      </c>
      <c r="D1084" s="40">
        <v>4</v>
      </c>
      <c r="E1084" s="40" t="s">
        <v>219</v>
      </c>
      <c r="F1084" s="40" t="s">
        <v>738</v>
      </c>
      <c r="G1084" s="698" t="s">
        <v>229</v>
      </c>
      <c r="H1084" s="40" t="s">
        <v>227</v>
      </c>
      <c r="I1084" s="630" t="s">
        <v>73</v>
      </c>
      <c r="J1084" s="698" t="s">
        <v>528</v>
      </c>
      <c r="K1084" s="303">
        <v>0</v>
      </c>
      <c r="L1084" s="304">
        <v>0</v>
      </c>
      <c r="M1084" s="305">
        <v>0</v>
      </c>
      <c r="N1084" s="305">
        <v>0</v>
      </c>
      <c r="O1084" s="303">
        <v>0</v>
      </c>
      <c r="P1084" s="305">
        <v>0</v>
      </c>
      <c r="Q1084" s="303">
        <v>0</v>
      </c>
      <c r="R1084" s="16">
        <f>SUMIFS('Member Months'!$L:$L,'Member Months'!$A:$A,$A1084,'Member Months'!$C:$C,$C1084, 'Member Months'!$D:$D,$D1084)</f>
        <v>0</v>
      </c>
      <c r="S1084" s="237"/>
      <c r="U1084" s="237"/>
      <c r="V1084" s="237"/>
    </row>
    <row r="1085" spans="1:22" s="302" customFormat="1">
      <c r="A1085" s="38" t="s">
        <v>219</v>
      </c>
      <c r="B1085" s="39">
        <f t="shared" si="37"/>
        <v>0</v>
      </c>
      <c r="C1085" s="39" t="s">
        <v>912</v>
      </c>
      <c r="D1085" s="40">
        <v>4</v>
      </c>
      <c r="E1085" s="40" t="s">
        <v>219</v>
      </c>
      <c r="F1085" s="40" t="s">
        <v>738</v>
      </c>
      <c r="G1085" s="698" t="s">
        <v>229</v>
      </c>
      <c r="H1085" s="40" t="s">
        <v>227</v>
      </c>
      <c r="I1085" s="630" t="s">
        <v>409</v>
      </c>
      <c r="J1085" s="698" t="s">
        <v>803</v>
      </c>
      <c r="K1085" s="303">
        <v>0</v>
      </c>
      <c r="L1085" s="304">
        <v>0</v>
      </c>
      <c r="M1085" s="305">
        <v>0</v>
      </c>
      <c r="N1085" s="305">
        <v>0</v>
      </c>
      <c r="O1085" s="303">
        <v>0</v>
      </c>
      <c r="P1085" s="305">
        <v>0</v>
      </c>
      <c r="Q1085" s="303">
        <v>0</v>
      </c>
      <c r="R1085" s="16">
        <f>SUMIFS('Member Months'!$L:$L,'Member Months'!$A:$A,$A1085,'Member Months'!$C:$C,$C1085, 'Member Months'!$D:$D,$D1085)</f>
        <v>0</v>
      </c>
      <c r="S1085" s="237"/>
      <c r="U1085" s="237"/>
      <c r="V1085" s="237"/>
    </row>
    <row r="1086" spans="1:22" s="302" customFormat="1">
      <c r="A1086" s="38" t="s">
        <v>220</v>
      </c>
      <c r="B1086" s="39">
        <f t="shared" si="37"/>
        <v>0</v>
      </c>
      <c r="C1086" s="39" t="s">
        <v>912</v>
      </c>
      <c r="D1086" s="40">
        <v>4</v>
      </c>
      <c r="E1086" s="40" t="s">
        <v>220</v>
      </c>
      <c r="F1086" s="40" t="s">
        <v>738</v>
      </c>
      <c r="G1086" s="698" t="s">
        <v>229</v>
      </c>
      <c r="H1086" s="40" t="s">
        <v>228</v>
      </c>
      <c r="I1086" s="629" t="s">
        <v>211</v>
      </c>
      <c r="J1086" s="698" t="s">
        <v>261</v>
      </c>
      <c r="K1086" s="303">
        <v>0</v>
      </c>
      <c r="L1086" s="304">
        <v>0</v>
      </c>
      <c r="M1086" s="305">
        <v>0</v>
      </c>
      <c r="N1086" s="305">
        <v>0</v>
      </c>
      <c r="O1086" s="303">
        <v>0</v>
      </c>
      <c r="P1086" s="305">
        <v>0</v>
      </c>
      <c r="Q1086" s="303">
        <v>0</v>
      </c>
      <c r="R1086" s="16">
        <f>SUMIFS('Member Months'!$L:$L,'Member Months'!$A:$A,$A1086,'Member Months'!$C:$C,$C1086, 'Member Months'!$D:$D,$D1086)</f>
        <v>0</v>
      </c>
      <c r="S1086" s="237"/>
      <c r="U1086" s="237"/>
      <c r="V1086" s="237"/>
    </row>
    <row r="1087" spans="1:22" s="302" customFormat="1">
      <c r="A1087" s="38" t="s">
        <v>220</v>
      </c>
      <c r="B1087" s="39">
        <f t="shared" si="37"/>
        <v>0</v>
      </c>
      <c r="C1087" s="39" t="s">
        <v>912</v>
      </c>
      <c r="D1087" s="40">
        <v>4</v>
      </c>
      <c r="E1087" s="40" t="s">
        <v>220</v>
      </c>
      <c r="F1087" s="40" t="s">
        <v>738</v>
      </c>
      <c r="G1087" s="698" t="s">
        <v>229</v>
      </c>
      <c r="H1087" s="40" t="s">
        <v>228</v>
      </c>
      <c r="I1087" s="629" t="s">
        <v>214</v>
      </c>
      <c r="J1087" s="698" t="s">
        <v>676</v>
      </c>
      <c r="K1087" s="303">
        <v>0</v>
      </c>
      <c r="L1087" s="304">
        <v>0</v>
      </c>
      <c r="M1087" s="305">
        <v>0</v>
      </c>
      <c r="N1087" s="305">
        <v>0</v>
      </c>
      <c r="O1087" s="303">
        <v>0</v>
      </c>
      <c r="P1087" s="305">
        <v>0</v>
      </c>
      <c r="Q1087" s="303">
        <v>0</v>
      </c>
      <c r="R1087" s="16">
        <f>SUMIFS('Member Months'!$L:$L,'Member Months'!$A:$A,$A1087,'Member Months'!$C:$C,$C1087, 'Member Months'!$D:$D,$D1087)</f>
        <v>0</v>
      </c>
      <c r="S1087" s="237"/>
      <c r="U1087" s="237"/>
      <c r="V1087" s="237"/>
    </row>
    <row r="1088" spans="1:22" s="302" customFormat="1">
      <c r="A1088" s="38" t="s">
        <v>220</v>
      </c>
      <c r="B1088" s="39">
        <f t="shared" si="37"/>
        <v>0</v>
      </c>
      <c r="C1088" s="39" t="s">
        <v>912</v>
      </c>
      <c r="D1088" s="40">
        <v>4</v>
      </c>
      <c r="E1088" s="40" t="s">
        <v>220</v>
      </c>
      <c r="F1088" s="40" t="s">
        <v>738</v>
      </c>
      <c r="G1088" s="698" t="s">
        <v>229</v>
      </c>
      <c r="H1088" s="40" t="s">
        <v>228</v>
      </c>
      <c r="I1088" s="629" t="s">
        <v>215</v>
      </c>
      <c r="J1088" s="698" t="s">
        <v>216</v>
      </c>
      <c r="K1088" s="303">
        <v>0</v>
      </c>
      <c r="L1088" s="304">
        <v>0</v>
      </c>
      <c r="M1088" s="305">
        <v>0</v>
      </c>
      <c r="N1088" s="305">
        <v>0</v>
      </c>
      <c r="O1088" s="303">
        <v>0</v>
      </c>
      <c r="P1088" s="305">
        <v>0</v>
      </c>
      <c r="Q1088" s="303">
        <v>0</v>
      </c>
      <c r="R1088" s="16">
        <f>SUMIFS('Member Months'!$L:$L,'Member Months'!$A:$A,$A1088,'Member Months'!$C:$C,$C1088, 'Member Months'!$D:$D,$D1088)</f>
        <v>0</v>
      </c>
      <c r="S1088" s="237"/>
      <c r="U1088" s="237"/>
      <c r="V1088" s="237"/>
    </row>
    <row r="1089" spans="1:22" s="302" customFormat="1">
      <c r="A1089" s="38" t="s">
        <v>220</v>
      </c>
      <c r="B1089" s="39">
        <f t="shared" si="37"/>
        <v>0</v>
      </c>
      <c r="C1089" s="39" t="s">
        <v>912</v>
      </c>
      <c r="D1089" s="40">
        <v>4</v>
      </c>
      <c r="E1089" s="40" t="s">
        <v>220</v>
      </c>
      <c r="F1089" s="40" t="s">
        <v>738</v>
      </c>
      <c r="G1089" s="698" t="s">
        <v>229</v>
      </c>
      <c r="H1089" s="40" t="s">
        <v>228</v>
      </c>
      <c r="I1089" s="629" t="s">
        <v>217</v>
      </c>
      <c r="J1089" s="698" t="s">
        <v>262</v>
      </c>
      <c r="K1089" s="303">
        <v>0</v>
      </c>
      <c r="L1089" s="304">
        <v>0</v>
      </c>
      <c r="M1089" s="305">
        <v>0</v>
      </c>
      <c r="N1089" s="305">
        <v>0</v>
      </c>
      <c r="O1089" s="303">
        <v>0</v>
      </c>
      <c r="P1089" s="305">
        <v>0</v>
      </c>
      <c r="Q1089" s="303">
        <v>0</v>
      </c>
      <c r="R1089" s="16">
        <f>SUMIFS('Member Months'!$L:$L,'Member Months'!$A:$A,$A1089,'Member Months'!$C:$C,$C1089, 'Member Months'!$D:$D,$D1089)</f>
        <v>0</v>
      </c>
      <c r="S1089" s="237"/>
      <c r="U1089" s="237"/>
      <c r="V1089" s="237"/>
    </row>
    <row r="1090" spans="1:22" s="302" customFormat="1">
      <c r="A1090" s="38" t="s">
        <v>220</v>
      </c>
      <c r="B1090" s="39">
        <f t="shared" si="37"/>
        <v>0</v>
      </c>
      <c r="C1090" s="39" t="s">
        <v>912</v>
      </c>
      <c r="D1090" s="40">
        <v>4</v>
      </c>
      <c r="E1090" s="40" t="s">
        <v>220</v>
      </c>
      <c r="F1090" s="40" t="s">
        <v>738</v>
      </c>
      <c r="G1090" s="698" t="s">
        <v>229</v>
      </c>
      <c r="H1090" s="40" t="s">
        <v>228</v>
      </c>
      <c r="I1090" s="629" t="s">
        <v>218</v>
      </c>
      <c r="J1090" s="698" t="s">
        <v>677</v>
      </c>
      <c r="K1090" s="303">
        <v>0</v>
      </c>
      <c r="L1090" s="304">
        <v>0</v>
      </c>
      <c r="M1090" s="305">
        <v>0</v>
      </c>
      <c r="N1090" s="305">
        <v>0</v>
      </c>
      <c r="O1090" s="303">
        <v>0</v>
      </c>
      <c r="P1090" s="305">
        <v>0</v>
      </c>
      <c r="Q1090" s="303">
        <v>0</v>
      </c>
      <c r="R1090" s="16">
        <f>SUMIFS('Member Months'!$L:$L,'Member Months'!$A:$A,$A1090,'Member Months'!$C:$C,$C1090, 'Member Months'!$D:$D,$D1090)</f>
        <v>0</v>
      </c>
      <c r="S1090" s="237"/>
      <c r="U1090" s="237"/>
      <c r="V1090" s="237"/>
    </row>
    <row r="1091" spans="1:22" s="302" customFormat="1">
      <c r="A1091" s="38" t="s">
        <v>220</v>
      </c>
      <c r="B1091" s="39">
        <f t="shared" si="37"/>
        <v>0</v>
      </c>
      <c r="C1091" s="39" t="s">
        <v>912</v>
      </c>
      <c r="D1091" s="40">
        <v>4</v>
      </c>
      <c r="E1091" s="40" t="s">
        <v>220</v>
      </c>
      <c r="F1091" s="40" t="s">
        <v>738</v>
      </c>
      <c r="G1091" s="698" t="s">
        <v>229</v>
      </c>
      <c r="H1091" s="40" t="s">
        <v>228</v>
      </c>
      <c r="I1091" s="629" t="s">
        <v>219</v>
      </c>
      <c r="J1091" s="698" t="s">
        <v>263</v>
      </c>
      <c r="K1091" s="303">
        <v>0</v>
      </c>
      <c r="L1091" s="304">
        <v>0</v>
      </c>
      <c r="M1091" s="305">
        <v>0</v>
      </c>
      <c r="N1091" s="305">
        <v>0</v>
      </c>
      <c r="O1091" s="303">
        <v>0</v>
      </c>
      <c r="P1091" s="305">
        <v>0</v>
      </c>
      <c r="Q1091" s="303">
        <v>0</v>
      </c>
      <c r="R1091" s="16">
        <f>SUMIFS('Member Months'!$L:$L,'Member Months'!$A:$A,$A1091,'Member Months'!$C:$C,$C1091, 'Member Months'!$D:$D,$D1091)</f>
        <v>0</v>
      </c>
      <c r="S1091" s="237"/>
      <c r="U1091" s="237"/>
      <c r="V1091" s="237"/>
    </row>
    <row r="1092" spans="1:22" s="302" customFormat="1">
      <c r="A1092" s="38" t="s">
        <v>220</v>
      </c>
      <c r="B1092" s="39">
        <f t="shared" si="37"/>
        <v>0</v>
      </c>
      <c r="C1092" s="39" t="s">
        <v>912</v>
      </c>
      <c r="D1092" s="40">
        <v>4</v>
      </c>
      <c r="E1092" s="40" t="s">
        <v>220</v>
      </c>
      <c r="F1092" s="40" t="s">
        <v>738</v>
      </c>
      <c r="G1092" s="698" t="s">
        <v>229</v>
      </c>
      <c r="H1092" s="40" t="s">
        <v>228</v>
      </c>
      <c r="I1092" s="629" t="s">
        <v>220</v>
      </c>
      <c r="J1092" s="698" t="s">
        <v>675</v>
      </c>
      <c r="K1092" s="303">
        <v>0</v>
      </c>
      <c r="L1092" s="304">
        <v>0</v>
      </c>
      <c r="M1092" s="305">
        <v>0</v>
      </c>
      <c r="N1092" s="305">
        <v>0</v>
      </c>
      <c r="O1092" s="303">
        <v>0</v>
      </c>
      <c r="P1092" s="305">
        <v>0</v>
      </c>
      <c r="Q1092" s="303">
        <v>0</v>
      </c>
      <c r="R1092" s="16">
        <f>SUMIFS('Member Months'!$L:$L,'Member Months'!$A:$A,$A1092,'Member Months'!$C:$C,$C1092, 'Member Months'!$D:$D,$D1092)</f>
        <v>0</v>
      </c>
      <c r="S1092" s="237"/>
      <c r="U1092" s="237"/>
      <c r="V1092" s="237"/>
    </row>
    <row r="1093" spans="1:22" s="302" customFormat="1">
      <c r="A1093" s="38" t="s">
        <v>220</v>
      </c>
      <c r="B1093" s="39">
        <f t="shared" si="37"/>
        <v>0</v>
      </c>
      <c r="C1093" s="39" t="s">
        <v>912</v>
      </c>
      <c r="D1093" s="40">
        <v>4</v>
      </c>
      <c r="E1093" s="40" t="s">
        <v>220</v>
      </c>
      <c r="F1093" s="40" t="s">
        <v>738</v>
      </c>
      <c r="G1093" s="698" t="s">
        <v>229</v>
      </c>
      <c r="H1093" s="40" t="s">
        <v>228</v>
      </c>
      <c r="I1093" s="629" t="s">
        <v>221</v>
      </c>
      <c r="J1093" s="698" t="s">
        <v>264</v>
      </c>
      <c r="K1093" s="303">
        <v>0</v>
      </c>
      <c r="L1093" s="304">
        <v>0</v>
      </c>
      <c r="M1093" s="305">
        <v>0</v>
      </c>
      <c r="N1093" s="305">
        <v>0</v>
      </c>
      <c r="O1093" s="303">
        <v>0</v>
      </c>
      <c r="P1093" s="305">
        <v>0</v>
      </c>
      <c r="Q1093" s="303">
        <v>0</v>
      </c>
      <c r="R1093" s="16">
        <f>SUMIFS('Member Months'!$L:$L,'Member Months'!$A:$A,$A1093,'Member Months'!$C:$C,$C1093, 'Member Months'!$D:$D,$D1093)</f>
        <v>0</v>
      </c>
      <c r="S1093" s="237"/>
      <c r="U1093" s="237"/>
      <c r="V1093" s="237"/>
    </row>
    <row r="1094" spans="1:22" s="302" customFormat="1">
      <c r="A1094" s="38" t="s">
        <v>220</v>
      </c>
      <c r="B1094" s="39">
        <f t="shared" si="37"/>
        <v>0</v>
      </c>
      <c r="C1094" s="39" t="s">
        <v>912</v>
      </c>
      <c r="D1094" s="40">
        <v>4</v>
      </c>
      <c r="E1094" s="40" t="s">
        <v>220</v>
      </c>
      <c r="F1094" s="40" t="s">
        <v>738</v>
      </c>
      <c r="G1094" s="698" t="s">
        <v>229</v>
      </c>
      <c r="H1094" s="40" t="s">
        <v>228</v>
      </c>
      <c r="I1094" s="630" t="s">
        <v>222</v>
      </c>
      <c r="J1094" s="698" t="s">
        <v>206</v>
      </c>
      <c r="K1094" s="303">
        <v>0</v>
      </c>
      <c r="L1094" s="304">
        <v>0</v>
      </c>
      <c r="M1094" s="305">
        <v>0</v>
      </c>
      <c r="N1094" s="305">
        <v>0</v>
      </c>
      <c r="O1094" s="303">
        <v>0</v>
      </c>
      <c r="P1094" s="305">
        <v>0</v>
      </c>
      <c r="Q1094" s="303">
        <v>0</v>
      </c>
      <c r="R1094" s="16">
        <f>SUMIFS('Member Months'!$L:$L,'Member Months'!$A:$A,$A1094,'Member Months'!$C:$C,$C1094, 'Member Months'!$D:$D,$D1094)</f>
        <v>0</v>
      </c>
      <c r="S1094" s="237"/>
      <c r="U1094" s="237"/>
      <c r="V1094" s="237"/>
    </row>
    <row r="1095" spans="1:22" s="302" customFormat="1">
      <c r="A1095" s="38" t="s">
        <v>220</v>
      </c>
      <c r="B1095" s="39">
        <f t="shared" si="37"/>
        <v>0</v>
      </c>
      <c r="C1095" s="39" t="s">
        <v>912</v>
      </c>
      <c r="D1095" s="40">
        <v>4</v>
      </c>
      <c r="E1095" s="40" t="s">
        <v>220</v>
      </c>
      <c r="F1095" s="40" t="s">
        <v>738</v>
      </c>
      <c r="G1095" s="698" t="s">
        <v>229</v>
      </c>
      <c r="H1095" s="40" t="s">
        <v>228</v>
      </c>
      <c r="I1095" s="630" t="s">
        <v>223</v>
      </c>
      <c r="J1095" s="698" t="s">
        <v>181</v>
      </c>
      <c r="K1095" s="303">
        <v>0</v>
      </c>
      <c r="L1095" s="304">
        <v>0</v>
      </c>
      <c r="M1095" s="305">
        <v>0</v>
      </c>
      <c r="N1095" s="305">
        <v>0</v>
      </c>
      <c r="O1095" s="303">
        <v>0</v>
      </c>
      <c r="P1095" s="305">
        <v>0</v>
      </c>
      <c r="Q1095" s="303">
        <v>0</v>
      </c>
      <c r="R1095" s="16">
        <f>SUMIFS('Member Months'!$L:$L,'Member Months'!$A:$A,$A1095,'Member Months'!$C:$C,$C1095, 'Member Months'!$D:$D,$D1095)</f>
        <v>0</v>
      </c>
      <c r="S1095" s="237"/>
      <c r="U1095" s="237"/>
      <c r="V1095" s="237"/>
    </row>
    <row r="1096" spans="1:22" s="302" customFormat="1">
      <c r="A1096" s="38" t="s">
        <v>220</v>
      </c>
      <c r="B1096" s="39">
        <f t="shared" si="37"/>
        <v>0</v>
      </c>
      <c r="C1096" s="39" t="s">
        <v>912</v>
      </c>
      <c r="D1096" s="40">
        <v>4</v>
      </c>
      <c r="E1096" s="40" t="s">
        <v>220</v>
      </c>
      <c r="F1096" s="40" t="s">
        <v>738</v>
      </c>
      <c r="G1096" s="698" t="s">
        <v>229</v>
      </c>
      <c r="H1096" s="40" t="s">
        <v>228</v>
      </c>
      <c r="I1096" s="630" t="s">
        <v>150</v>
      </c>
      <c r="J1096" s="698" t="s">
        <v>204</v>
      </c>
      <c r="K1096" s="303">
        <v>0</v>
      </c>
      <c r="L1096" s="304">
        <v>0</v>
      </c>
      <c r="M1096" s="305">
        <v>0</v>
      </c>
      <c r="N1096" s="305">
        <v>0</v>
      </c>
      <c r="O1096" s="303">
        <v>0</v>
      </c>
      <c r="P1096" s="305">
        <v>0</v>
      </c>
      <c r="Q1096" s="303">
        <v>0</v>
      </c>
      <c r="R1096" s="16">
        <f>SUMIFS('Member Months'!$L:$L,'Member Months'!$A:$A,$A1096,'Member Months'!$C:$C,$C1096, 'Member Months'!$D:$D,$D1096)</f>
        <v>0</v>
      </c>
      <c r="S1096" s="237"/>
      <c r="U1096" s="237"/>
      <c r="V1096" s="237"/>
    </row>
    <row r="1097" spans="1:22" s="302" customFormat="1">
      <c r="A1097" s="38" t="s">
        <v>220</v>
      </c>
      <c r="B1097" s="39">
        <f t="shared" si="37"/>
        <v>0</v>
      </c>
      <c r="C1097" s="39" t="s">
        <v>912</v>
      </c>
      <c r="D1097" s="40">
        <v>4</v>
      </c>
      <c r="E1097" s="40" t="s">
        <v>220</v>
      </c>
      <c r="F1097" s="40" t="s">
        <v>738</v>
      </c>
      <c r="G1097" s="698" t="s">
        <v>229</v>
      </c>
      <c r="H1097" s="40" t="s">
        <v>228</v>
      </c>
      <c r="I1097" s="630" t="s">
        <v>151</v>
      </c>
      <c r="J1097" s="698" t="s">
        <v>205</v>
      </c>
      <c r="K1097" s="303">
        <v>0</v>
      </c>
      <c r="L1097" s="304">
        <v>0</v>
      </c>
      <c r="M1097" s="305">
        <v>0</v>
      </c>
      <c r="N1097" s="305">
        <v>0</v>
      </c>
      <c r="O1097" s="303">
        <v>0</v>
      </c>
      <c r="P1097" s="305">
        <v>0</v>
      </c>
      <c r="Q1097" s="303">
        <v>0</v>
      </c>
      <c r="R1097" s="16">
        <f>SUMIFS('Member Months'!$L:$L,'Member Months'!$A:$A,$A1097,'Member Months'!$C:$C,$C1097, 'Member Months'!$D:$D,$D1097)</f>
        <v>0</v>
      </c>
      <c r="S1097" s="237"/>
      <c r="U1097" s="237"/>
      <c r="V1097" s="237"/>
    </row>
    <row r="1098" spans="1:22" s="302" customFormat="1">
      <c r="A1098" s="38" t="s">
        <v>220</v>
      </c>
      <c r="B1098" s="39">
        <f t="shared" si="37"/>
        <v>0</v>
      </c>
      <c r="C1098" s="39" t="s">
        <v>912</v>
      </c>
      <c r="D1098" s="40">
        <v>4</v>
      </c>
      <c r="E1098" s="40" t="s">
        <v>220</v>
      </c>
      <c r="F1098" s="40" t="s">
        <v>738</v>
      </c>
      <c r="G1098" s="698" t="s">
        <v>229</v>
      </c>
      <c r="H1098" s="40" t="s">
        <v>228</v>
      </c>
      <c r="I1098" s="630" t="s">
        <v>152</v>
      </c>
      <c r="J1098" s="698" t="s">
        <v>182</v>
      </c>
      <c r="K1098" s="303">
        <v>0</v>
      </c>
      <c r="L1098" s="304">
        <v>0</v>
      </c>
      <c r="M1098" s="305">
        <v>0</v>
      </c>
      <c r="N1098" s="305">
        <v>0</v>
      </c>
      <c r="O1098" s="303">
        <v>0</v>
      </c>
      <c r="P1098" s="305">
        <v>0</v>
      </c>
      <c r="Q1098" s="303">
        <v>0</v>
      </c>
      <c r="R1098" s="16">
        <f>SUMIFS('Member Months'!$L:$L,'Member Months'!$A:$A,$A1098,'Member Months'!$C:$C,$C1098, 'Member Months'!$D:$D,$D1098)</f>
        <v>0</v>
      </c>
      <c r="S1098" s="237"/>
      <c r="U1098" s="237"/>
      <c r="V1098" s="237"/>
    </row>
    <row r="1099" spans="1:22" s="302" customFormat="1">
      <c r="A1099" s="38" t="s">
        <v>220</v>
      </c>
      <c r="B1099" s="39">
        <f t="shared" si="37"/>
        <v>0</v>
      </c>
      <c r="C1099" s="39" t="s">
        <v>912</v>
      </c>
      <c r="D1099" s="40">
        <v>4</v>
      </c>
      <c r="E1099" s="40" t="s">
        <v>220</v>
      </c>
      <c r="F1099" s="40" t="s">
        <v>738</v>
      </c>
      <c r="G1099" s="698" t="s">
        <v>229</v>
      </c>
      <c r="H1099" s="40" t="s">
        <v>228</v>
      </c>
      <c r="I1099" s="630" t="s">
        <v>70</v>
      </c>
      <c r="J1099" s="698" t="s">
        <v>265</v>
      </c>
      <c r="K1099" s="303">
        <v>0</v>
      </c>
      <c r="L1099" s="304">
        <v>0</v>
      </c>
      <c r="M1099" s="305">
        <v>0</v>
      </c>
      <c r="N1099" s="305">
        <v>0</v>
      </c>
      <c r="O1099" s="303">
        <v>0</v>
      </c>
      <c r="P1099" s="305">
        <v>0</v>
      </c>
      <c r="Q1099" s="303">
        <v>0</v>
      </c>
      <c r="R1099" s="16">
        <f>SUMIFS('Member Months'!$L:$L,'Member Months'!$A:$A,$A1099,'Member Months'!$C:$C,$C1099, 'Member Months'!$D:$D,$D1099)</f>
        <v>0</v>
      </c>
      <c r="S1099" s="237"/>
      <c r="U1099" s="237"/>
      <c r="V1099" s="237"/>
    </row>
    <row r="1100" spans="1:22" s="302" customFormat="1">
      <c r="A1100" s="38" t="s">
        <v>220</v>
      </c>
      <c r="B1100" s="39">
        <f t="shared" si="37"/>
        <v>0</v>
      </c>
      <c r="C1100" s="39" t="s">
        <v>912</v>
      </c>
      <c r="D1100" s="40">
        <v>4</v>
      </c>
      <c r="E1100" s="40" t="s">
        <v>220</v>
      </c>
      <c r="F1100" s="40" t="s">
        <v>738</v>
      </c>
      <c r="G1100" s="698" t="s">
        <v>229</v>
      </c>
      <c r="H1100" s="40" t="s">
        <v>228</v>
      </c>
      <c r="I1100" s="630" t="s">
        <v>71</v>
      </c>
      <c r="J1100" s="698" t="s">
        <v>266</v>
      </c>
      <c r="K1100" s="303">
        <v>0</v>
      </c>
      <c r="L1100" s="304">
        <v>0</v>
      </c>
      <c r="M1100" s="305">
        <v>0</v>
      </c>
      <c r="N1100" s="305">
        <v>0</v>
      </c>
      <c r="O1100" s="303">
        <v>0</v>
      </c>
      <c r="P1100" s="305">
        <v>0</v>
      </c>
      <c r="Q1100" s="303">
        <v>0</v>
      </c>
      <c r="R1100" s="16">
        <f>SUMIFS('Member Months'!$L:$L,'Member Months'!$A:$A,$A1100,'Member Months'!$C:$C,$C1100, 'Member Months'!$D:$D,$D1100)</f>
        <v>0</v>
      </c>
      <c r="S1100" s="237"/>
      <c r="U1100" s="237"/>
      <c r="V1100" s="237"/>
    </row>
    <row r="1101" spans="1:22" s="302" customFormat="1">
      <c r="A1101" s="38" t="s">
        <v>220</v>
      </c>
      <c r="B1101" s="39">
        <f t="shared" si="37"/>
        <v>0</v>
      </c>
      <c r="C1101" s="39" t="s">
        <v>912</v>
      </c>
      <c r="D1101" s="40">
        <v>4</v>
      </c>
      <c r="E1101" s="40" t="s">
        <v>220</v>
      </c>
      <c r="F1101" s="40" t="s">
        <v>738</v>
      </c>
      <c r="G1101" s="698" t="s">
        <v>229</v>
      </c>
      <c r="H1101" s="40" t="s">
        <v>228</v>
      </c>
      <c r="I1101" s="630" t="s">
        <v>72</v>
      </c>
      <c r="J1101" s="698" t="s">
        <v>527</v>
      </c>
      <c r="K1101" s="303">
        <v>0</v>
      </c>
      <c r="L1101" s="304">
        <v>0</v>
      </c>
      <c r="M1101" s="305">
        <v>0</v>
      </c>
      <c r="N1101" s="305">
        <v>0</v>
      </c>
      <c r="O1101" s="303">
        <v>0</v>
      </c>
      <c r="P1101" s="305">
        <v>0</v>
      </c>
      <c r="Q1101" s="303">
        <v>0</v>
      </c>
      <c r="R1101" s="16">
        <f>SUMIFS('Member Months'!$L:$L,'Member Months'!$A:$A,$A1101,'Member Months'!$C:$C,$C1101, 'Member Months'!$D:$D,$D1101)</f>
        <v>0</v>
      </c>
      <c r="S1101" s="237"/>
      <c r="U1101" s="237"/>
      <c r="V1101" s="237"/>
    </row>
    <row r="1102" spans="1:22" s="302" customFormat="1">
      <c r="A1102" s="38" t="s">
        <v>220</v>
      </c>
      <c r="B1102" s="39">
        <f t="shared" si="37"/>
        <v>0</v>
      </c>
      <c r="C1102" s="39" t="s">
        <v>912</v>
      </c>
      <c r="D1102" s="40">
        <v>4</v>
      </c>
      <c r="E1102" s="40" t="s">
        <v>220</v>
      </c>
      <c r="F1102" s="40" t="s">
        <v>738</v>
      </c>
      <c r="G1102" s="698" t="s">
        <v>229</v>
      </c>
      <c r="H1102" s="40" t="s">
        <v>228</v>
      </c>
      <c r="I1102" s="630" t="s">
        <v>73</v>
      </c>
      <c r="J1102" s="698" t="s">
        <v>528</v>
      </c>
      <c r="K1102" s="303">
        <v>0</v>
      </c>
      <c r="L1102" s="304">
        <v>0</v>
      </c>
      <c r="M1102" s="305">
        <v>0</v>
      </c>
      <c r="N1102" s="305">
        <v>0</v>
      </c>
      <c r="O1102" s="303">
        <v>0</v>
      </c>
      <c r="P1102" s="305">
        <v>0</v>
      </c>
      <c r="Q1102" s="303">
        <v>0</v>
      </c>
      <c r="R1102" s="16">
        <f>SUMIFS('Member Months'!$L:$L,'Member Months'!$A:$A,$A1102,'Member Months'!$C:$C,$C1102, 'Member Months'!$D:$D,$D1102)</f>
        <v>0</v>
      </c>
      <c r="S1102" s="237"/>
      <c r="U1102" s="237"/>
      <c r="V1102" s="237"/>
    </row>
    <row r="1103" spans="1:22" s="302" customFormat="1">
      <c r="A1103" s="38" t="s">
        <v>220</v>
      </c>
      <c r="B1103" s="39">
        <f t="shared" si="37"/>
        <v>0</v>
      </c>
      <c r="C1103" s="39" t="s">
        <v>912</v>
      </c>
      <c r="D1103" s="40">
        <v>4</v>
      </c>
      <c r="E1103" s="40" t="s">
        <v>220</v>
      </c>
      <c r="F1103" s="40" t="s">
        <v>738</v>
      </c>
      <c r="G1103" s="698" t="s">
        <v>229</v>
      </c>
      <c r="H1103" s="40" t="s">
        <v>228</v>
      </c>
      <c r="I1103" s="630" t="s">
        <v>409</v>
      </c>
      <c r="J1103" s="698" t="s">
        <v>803</v>
      </c>
      <c r="K1103" s="303">
        <v>0</v>
      </c>
      <c r="L1103" s="304">
        <v>0</v>
      </c>
      <c r="M1103" s="305">
        <v>0</v>
      </c>
      <c r="N1103" s="305">
        <v>0</v>
      </c>
      <c r="O1103" s="303">
        <v>0</v>
      </c>
      <c r="P1103" s="305">
        <v>0</v>
      </c>
      <c r="Q1103" s="303">
        <v>0</v>
      </c>
      <c r="R1103" s="16">
        <f>SUMIFS('Member Months'!$L:$L,'Member Months'!$A:$A,$A1103,'Member Months'!$C:$C,$C1103, 'Member Months'!$D:$D,$D1103)</f>
        <v>0</v>
      </c>
      <c r="S1103" s="237"/>
      <c r="U1103" s="237"/>
      <c r="V1103" s="237"/>
    </row>
    <row r="1104" spans="1:22" s="302" customFormat="1">
      <c r="A1104" s="38" t="s">
        <v>221</v>
      </c>
      <c r="B1104" s="39">
        <f t="shared" si="37"/>
        <v>0</v>
      </c>
      <c r="C1104" s="39" t="s">
        <v>912</v>
      </c>
      <c r="D1104" s="40">
        <v>4</v>
      </c>
      <c r="E1104" s="40" t="s">
        <v>221</v>
      </c>
      <c r="F1104" s="40" t="s">
        <v>738</v>
      </c>
      <c r="G1104" s="698" t="s">
        <v>230</v>
      </c>
      <c r="H1104" s="40" t="s">
        <v>213</v>
      </c>
      <c r="I1104" s="629" t="s">
        <v>211</v>
      </c>
      <c r="J1104" s="698" t="s">
        <v>261</v>
      </c>
      <c r="K1104" s="303">
        <v>0</v>
      </c>
      <c r="L1104" s="304">
        <v>0</v>
      </c>
      <c r="M1104" s="305">
        <v>0</v>
      </c>
      <c r="N1104" s="305">
        <v>0</v>
      </c>
      <c r="O1104" s="303">
        <v>0</v>
      </c>
      <c r="P1104" s="305">
        <v>0</v>
      </c>
      <c r="Q1104" s="303">
        <v>0</v>
      </c>
      <c r="R1104" s="16">
        <f>SUMIFS('Member Months'!$L:$L,'Member Months'!$A:$A,$A1104,'Member Months'!$C:$C,$C1104, 'Member Months'!$D:$D,$D1104)</f>
        <v>0</v>
      </c>
      <c r="S1104" s="237"/>
      <c r="U1104" s="237"/>
      <c r="V1104" s="237"/>
    </row>
    <row r="1105" spans="1:22" s="302" customFormat="1">
      <c r="A1105" s="38" t="s">
        <v>221</v>
      </c>
      <c r="B1105" s="39">
        <f t="shared" si="37"/>
        <v>0</v>
      </c>
      <c r="C1105" s="39" t="s">
        <v>912</v>
      </c>
      <c r="D1105" s="40">
        <v>4</v>
      </c>
      <c r="E1105" s="40" t="s">
        <v>221</v>
      </c>
      <c r="F1105" s="40" t="s">
        <v>738</v>
      </c>
      <c r="G1105" s="698" t="s">
        <v>230</v>
      </c>
      <c r="H1105" s="40" t="s">
        <v>213</v>
      </c>
      <c r="I1105" s="629" t="s">
        <v>214</v>
      </c>
      <c r="J1105" s="698" t="s">
        <v>676</v>
      </c>
      <c r="K1105" s="303">
        <v>0</v>
      </c>
      <c r="L1105" s="304">
        <v>0</v>
      </c>
      <c r="M1105" s="305">
        <v>0</v>
      </c>
      <c r="N1105" s="305">
        <v>0</v>
      </c>
      <c r="O1105" s="303">
        <v>0</v>
      </c>
      <c r="P1105" s="305">
        <v>0</v>
      </c>
      <c r="Q1105" s="303">
        <v>0</v>
      </c>
      <c r="R1105" s="16">
        <f>SUMIFS('Member Months'!$L:$L,'Member Months'!$A:$A,$A1105,'Member Months'!$C:$C,$C1105, 'Member Months'!$D:$D,$D1105)</f>
        <v>0</v>
      </c>
      <c r="S1105" s="237"/>
      <c r="U1105" s="237"/>
      <c r="V1105" s="237"/>
    </row>
    <row r="1106" spans="1:22" s="302" customFormat="1">
      <c r="A1106" s="38" t="s">
        <v>221</v>
      </c>
      <c r="B1106" s="39">
        <f t="shared" si="37"/>
        <v>0</v>
      </c>
      <c r="C1106" s="39" t="s">
        <v>912</v>
      </c>
      <c r="D1106" s="40">
        <v>4</v>
      </c>
      <c r="E1106" s="40" t="s">
        <v>221</v>
      </c>
      <c r="F1106" s="40" t="s">
        <v>738</v>
      </c>
      <c r="G1106" s="698" t="s">
        <v>230</v>
      </c>
      <c r="H1106" s="40" t="s">
        <v>213</v>
      </c>
      <c r="I1106" s="629" t="s">
        <v>215</v>
      </c>
      <c r="J1106" s="698" t="s">
        <v>216</v>
      </c>
      <c r="K1106" s="303">
        <v>0</v>
      </c>
      <c r="L1106" s="304">
        <v>0</v>
      </c>
      <c r="M1106" s="305">
        <v>0</v>
      </c>
      <c r="N1106" s="305">
        <v>0</v>
      </c>
      <c r="O1106" s="303">
        <v>0</v>
      </c>
      <c r="P1106" s="305">
        <v>0</v>
      </c>
      <c r="Q1106" s="303">
        <v>0</v>
      </c>
      <c r="R1106" s="16">
        <f>SUMIFS('Member Months'!$L:$L,'Member Months'!$A:$A,$A1106,'Member Months'!$C:$C,$C1106, 'Member Months'!$D:$D,$D1106)</f>
        <v>0</v>
      </c>
      <c r="S1106" s="237"/>
      <c r="U1106" s="237"/>
      <c r="V1106" s="237"/>
    </row>
    <row r="1107" spans="1:22" s="302" customFormat="1">
      <c r="A1107" s="38" t="s">
        <v>221</v>
      </c>
      <c r="B1107" s="39">
        <f t="shared" si="37"/>
        <v>0</v>
      </c>
      <c r="C1107" s="39" t="s">
        <v>912</v>
      </c>
      <c r="D1107" s="40">
        <v>4</v>
      </c>
      <c r="E1107" s="40" t="s">
        <v>221</v>
      </c>
      <c r="F1107" s="40" t="s">
        <v>738</v>
      </c>
      <c r="G1107" s="698" t="s">
        <v>230</v>
      </c>
      <c r="H1107" s="40" t="s">
        <v>213</v>
      </c>
      <c r="I1107" s="629" t="s">
        <v>217</v>
      </c>
      <c r="J1107" s="698" t="s">
        <v>262</v>
      </c>
      <c r="K1107" s="303">
        <v>0</v>
      </c>
      <c r="L1107" s="304">
        <v>0</v>
      </c>
      <c r="M1107" s="305">
        <v>0</v>
      </c>
      <c r="N1107" s="305">
        <v>0</v>
      </c>
      <c r="O1107" s="303">
        <v>0</v>
      </c>
      <c r="P1107" s="305">
        <v>0</v>
      </c>
      <c r="Q1107" s="303">
        <v>0</v>
      </c>
      <c r="R1107" s="16">
        <f>SUMIFS('Member Months'!$L:$L,'Member Months'!$A:$A,$A1107,'Member Months'!$C:$C,$C1107, 'Member Months'!$D:$D,$D1107)</f>
        <v>0</v>
      </c>
      <c r="S1107" s="237"/>
      <c r="U1107" s="237"/>
      <c r="V1107" s="237"/>
    </row>
    <row r="1108" spans="1:22" s="302" customFormat="1">
      <c r="A1108" s="38" t="s">
        <v>221</v>
      </c>
      <c r="B1108" s="39">
        <f t="shared" si="37"/>
        <v>0</v>
      </c>
      <c r="C1108" s="39" t="s">
        <v>912</v>
      </c>
      <c r="D1108" s="40">
        <v>4</v>
      </c>
      <c r="E1108" s="40" t="s">
        <v>221</v>
      </c>
      <c r="F1108" s="40" t="s">
        <v>738</v>
      </c>
      <c r="G1108" s="698" t="s">
        <v>230</v>
      </c>
      <c r="H1108" s="40" t="s">
        <v>213</v>
      </c>
      <c r="I1108" s="629" t="s">
        <v>218</v>
      </c>
      <c r="J1108" s="698" t="s">
        <v>677</v>
      </c>
      <c r="K1108" s="303">
        <v>0</v>
      </c>
      <c r="L1108" s="304">
        <v>0</v>
      </c>
      <c r="M1108" s="305">
        <v>0</v>
      </c>
      <c r="N1108" s="305">
        <v>0</v>
      </c>
      <c r="O1108" s="303">
        <v>0</v>
      </c>
      <c r="P1108" s="305">
        <v>0</v>
      </c>
      <c r="Q1108" s="303">
        <v>0</v>
      </c>
      <c r="R1108" s="16">
        <f>SUMIFS('Member Months'!$L:$L,'Member Months'!$A:$A,$A1108,'Member Months'!$C:$C,$C1108, 'Member Months'!$D:$D,$D1108)</f>
        <v>0</v>
      </c>
      <c r="S1108" s="237"/>
      <c r="U1108" s="237"/>
      <c r="V1108" s="237"/>
    </row>
    <row r="1109" spans="1:22" s="302" customFormat="1">
      <c r="A1109" s="38" t="s">
        <v>221</v>
      </c>
      <c r="B1109" s="39">
        <f t="shared" si="37"/>
        <v>0</v>
      </c>
      <c r="C1109" s="39" t="s">
        <v>912</v>
      </c>
      <c r="D1109" s="40">
        <v>4</v>
      </c>
      <c r="E1109" s="40" t="s">
        <v>221</v>
      </c>
      <c r="F1109" s="40" t="s">
        <v>738</v>
      </c>
      <c r="G1109" s="698" t="s">
        <v>230</v>
      </c>
      <c r="H1109" s="40" t="s">
        <v>213</v>
      </c>
      <c r="I1109" s="629" t="s">
        <v>219</v>
      </c>
      <c r="J1109" s="698" t="s">
        <v>263</v>
      </c>
      <c r="K1109" s="303">
        <v>0</v>
      </c>
      <c r="L1109" s="304">
        <v>0</v>
      </c>
      <c r="M1109" s="305">
        <v>0</v>
      </c>
      <c r="N1109" s="305">
        <v>0</v>
      </c>
      <c r="O1109" s="303">
        <v>0</v>
      </c>
      <c r="P1109" s="305">
        <v>0</v>
      </c>
      <c r="Q1109" s="303">
        <v>0</v>
      </c>
      <c r="R1109" s="16">
        <f>SUMIFS('Member Months'!$L:$L,'Member Months'!$A:$A,$A1109,'Member Months'!$C:$C,$C1109, 'Member Months'!$D:$D,$D1109)</f>
        <v>0</v>
      </c>
      <c r="S1109" s="237"/>
      <c r="U1109" s="237"/>
      <c r="V1109" s="237"/>
    </row>
    <row r="1110" spans="1:22" s="302" customFormat="1">
      <c r="A1110" s="38" t="s">
        <v>221</v>
      </c>
      <c r="B1110" s="39">
        <f t="shared" si="37"/>
        <v>0</v>
      </c>
      <c r="C1110" s="39" t="s">
        <v>912</v>
      </c>
      <c r="D1110" s="40">
        <v>4</v>
      </c>
      <c r="E1110" s="40" t="s">
        <v>221</v>
      </c>
      <c r="F1110" s="40" t="s">
        <v>738</v>
      </c>
      <c r="G1110" s="698" t="s">
        <v>230</v>
      </c>
      <c r="H1110" s="40" t="s">
        <v>213</v>
      </c>
      <c r="I1110" s="629" t="s">
        <v>220</v>
      </c>
      <c r="J1110" s="698" t="s">
        <v>675</v>
      </c>
      <c r="K1110" s="303">
        <v>0</v>
      </c>
      <c r="L1110" s="304">
        <v>0</v>
      </c>
      <c r="M1110" s="305">
        <v>0</v>
      </c>
      <c r="N1110" s="305">
        <v>0</v>
      </c>
      <c r="O1110" s="303">
        <v>0</v>
      </c>
      <c r="P1110" s="305">
        <v>0</v>
      </c>
      <c r="Q1110" s="303">
        <v>0</v>
      </c>
      <c r="R1110" s="16">
        <f>SUMIFS('Member Months'!$L:$L,'Member Months'!$A:$A,$A1110,'Member Months'!$C:$C,$C1110, 'Member Months'!$D:$D,$D1110)</f>
        <v>0</v>
      </c>
      <c r="S1110" s="237"/>
      <c r="U1110" s="237"/>
      <c r="V1110" s="237"/>
    </row>
    <row r="1111" spans="1:22" s="302" customFormat="1">
      <c r="A1111" s="38" t="s">
        <v>221</v>
      </c>
      <c r="B1111" s="39">
        <f t="shared" si="37"/>
        <v>0</v>
      </c>
      <c r="C1111" s="39" t="s">
        <v>912</v>
      </c>
      <c r="D1111" s="40">
        <v>4</v>
      </c>
      <c r="E1111" s="40" t="s">
        <v>221</v>
      </c>
      <c r="F1111" s="40" t="s">
        <v>738</v>
      </c>
      <c r="G1111" s="698" t="s">
        <v>230</v>
      </c>
      <c r="H1111" s="40" t="s">
        <v>213</v>
      </c>
      <c r="I1111" s="629" t="s">
        <v>221</v>
      </c>
      <c r="J1111" s="698" t="s">
        <v>264</v>
      </c>
      <c r="K1111" s="303">
        <v>0</v>
      </c>
      <c r="L1111" s="304">
        <v>0</v>
      </c>
      <c r="M1111" s="305">
        <v>0</v>
      </c>
      <c r="N1111" s="305">
        <v>0</v>
      </c>
      <c r="O1111" s="303">
        <v>0</v>
      </c>
      <c r="P1111" s="305">
        <v>0</v>
      </c>
      <c r="Q1111" s="303">
        <v>0</v>
      </c>
      <c r="R1111" s="16">
        <f>SUMIFS('Member Months'!$L:$L,'Member Months'!$A:$A,$A1111,'Member Months'!$C:$C,$C1111, 'Member Months'!$D:$D,$D1111)</f>
        <v>0</v>
      </c>
      <c r="S1111" s="237"/>
      <c r="U1111" s="237"/>
      <c r="V1111" s="237"/>
    </row>
    <row r="1112" spans="1:22" s="302" customFormat="1">
      <c r="A1112" s="38" t="s">
        <v>221</v>
      </c>
      <c r="B1112" s="39">
        <f t="shared" si="37"/>
        <v>0</v>
      </c>
      <c r="C1112" s="39" t="s">
        <v>912</v>
      </c>
      <c r="D1112" s="40">
        <v>4</v>
      </c>
      <c r="E1112" s="40" t="s">
        <v>221</v>
      </c>
      <c r="F1112" s="40" t="s">
        <v>738</v>
      </c>
      <c r="G1112" s="698" t="s">
        <v>230</v>
      </c>
      <c r="H1112" s="40" t="s">
        <v>213</v>
      </c>
      <c r="I1112" s="630" t="s">
        <v>222</v>
      </c>
      <c r="J1112" s="698" t="s">
        <v>206</v>
      </c>
      <c r="K1112" s="303">
        <v>0</v>
      </c>
      <c r="L1112" s="304">
        <v>0</v>
      </c>
      <c r="M1112" s="305">
        <v>0</v>
      </c>
      <c r="N1112" s="305">
        <v>0</v>
      </c>
      <c r="O1112" s="303">
        <v>0</v>
      </c>
      <c r="P1112" s="305">
        <v>0</v>
      </c>
      <c r="Q1112" s="303">
        <v>0</v>
      </c>
      <c r="R1112" s="16">
        <f>SUMIFS('Member Months'!$L:$L,'Member Months'!$A:$A,$A1112,'Member Months'!$C:$C,$C1112, 'Member Months'!$D:$D,$D1112)</f>
        <v>0</v>
      </c>
      <c r="S1112" s="237"/>
      <c r="U1112" s="237"/>
      <c r="V1112" s="237"/>
    </row>
    <row r="1113" spans="1:22" s="302" customFormat="1">
      <c r="A1113" s="38" t="s">
        <v>221</v>
      </c>
      <c r="B1113" s="39">
        <f t="shared" si="37"/>
        <v>0</v>
      </c>
      <c r="C1113" s="39" t="s">
        <v>912</v>
      </c>
      <c r="D1113" s="40">
        <v>4</v>
      </c>
      <c r="E1113" s="40" t="s">
        <v>221</v>
      </c>
      <c r="F1113" s="40" t="s">
        <v>738</v>
      </c>
      <c r="G1113" s="698" t="s">
        <v>230</v>
      </c>
      <c r="H1113" s="40" t="s">
        <v>213</v>
      </c>
      <c r="I1113" s="630" t="s">
        <v>223</v>
      </c>
      <c r="J1113" s="698" t="s">
        <v>181</v>
      </c>
      <c r="K1113" s="303">
        <v>0</v>
      </c>
      <c r="L1113" s="304">
        <v>0</v>
      </c>
      <c r="M1113" s="305">
        <v>0</v>
      </c>
      <c r="N1113" s="305">
        <v>0</v>
      </c>
      <c r="O1113" s="303">
        <v>0</v>
      </c>
      <c r="P1113" s="305">
        <v>0</v>
      </c>
      <c r="Q1113" s="303">
        <v>0</v>
      </c>
      <c r="R1113" s="16">
        <f>SUMIFS('Member Months'!$L:$L,'Member Months'!$A:$A,$A1113,'Member Months'!$C:$C,$C1113, 'Member Months'!$D:$D,$D1113)</f>
        <v>0</v>
      </c>
      <c r="S1113" s="237"/>
      <c r="U1113" s="237"/>
      <c r="V1113" s="237"/>
    </row>
    <row r="1114" spans="1:22" s="302" customFormat="1">
      <c r="A1114" s="38" t="s">
        <v>221</v>
      </c>
      <c r="B1114" s="39">
        <f t="shared" si="37"/>
        <v>0</v>
      </c>
      <c r="C1114" s="39" t="s">
        <v>912</v>
      </c>
      <c r="D1114" s="40">
        <v>4</v>
      </c>
      <c r="E1114" s="40" t="s">
        <v>221</v>
      </c>
      <c r="F1114" s="40" t="s">
        <v>738</v>
      </c>
      <c r="G1114" s="698" t="s">
        <v>230</v>
      </c>
      <c r="H1114" s="40" t="s">
        <v>213</v>
      </c>
      <c r="I1114" s="630" t="s">
        <v>150</v>
      </c>
      <c r="J1114" s="698" t="s">
        <v>204</v>
      </c>
      <c r="K1114" s="303">
        <v>0</v>
      </c>
      <c r="L1114" s="304">
        <v>0</v>
      </c>
      <c r="M1114" s="305">
        <v>0</v>
      </c>
      <c r="N1114" s="305">
        <v>0</v>
      </c>
      <c r="O1114" s="303">
        <v>0</v>
      </c>
      <c r="P1114" s="305">
        <v>0</v>
      </c>
      <c r="Q1114" s="303">
        <v>0</v>
      </c>
      <c r="R1114" s="16">
        <f>SUMIFS('Member Months'!$L:$L,'Member Months'!$A:$A,$A1114,'Member Months'!$C:$C,$C1114, 'Member Months'!$D:$D,$D1114)</f>
        <v>0</v>
      </c>
      <c r="S1114" s="237"/>
      <c r="U1114" s="237"/>
      <c r="V1114" s="237"/>
    </row>
    <row r="1115" spans="1:22" s="302" customFormat="1">
      <c r="A1115" s="38" t="s">
        <v>221</v>
      </c>
      <c r="B1115" s="39">
        <f t="shared" si="37"/>
        <v>0</v>
      </c>
      <c r="C1115" s="39" t="s">
        <v>912</v>
      </c>
      <c r="D1115" s="40">
        <v>4</v>
      </c>
      <c r="E1115" s="40" t="s">
        <v>221</v>
      </c>
      <c r="F1115" s="40" t="s">
        <v>738</v>
      </c>
      <c r="G1115" s="698" t="s">
        <v>230</v>
      </c>
      <c r="H1115" s="40" t="s">
        <v>213</v>
      </c>
      <c r="I1115" s="630" t="s">
        <v>151</v>
      </c>
      <c r="J1115" s="698" t="s">
        <v>205</v>
      </c>
      <c r="K1115" s="303">
        <v>0</v>
      </c>
      <c r="L1115" s="304">
        <v>0</v>
      </c>
      <c r="M1115" s="305">
        <v>0</v>
      </c>
      <c r="N1115" s="305">
        <v>0</v>
      </c>
      <c r="O1115" s="303">
        <v>0</v>
      </c>
      <c r="P1115" s="305">
        <v>0</v>
      </c>
      <c r="Q1115" s="303">
        <v>0</v>
      </c>
      <c r="R1115" s="16">
        <f>SUMIFS('Member Months'!$L:$L,'Member Months'!$A:$A,$A1115,'Member Months'!$C:$C,$C1115, 'Member Months'!$D:$D,$D1115)</f>
        <v>0</v>
      </c>
      <c r="S1115" s="237"/>
      <c r="U1115" s="237"/>
      <c r="V1115" s="237"/>
    </row>
    <row r="1116" spans="1:22" s="302" customFormat="1">
      <c r="A1116" s="38" t="s">
        <v>221</v>
      </c>
      <c r="B1116" s="39">
        <f t="shared" si="37"/>
        <v>0</v>
      </c>
      <c r="C1116" s="39" t="s">
        <v>912</v>
      </c>
      <c r="D1116" s="40">
        <v>4</v>
      </c>
      <c r="E1116" s="40" t="s">
        <v>221</v>
      </c>
      <c r="F1116" s="40" t="s">
        <v>738</v>
      </c>
      <c r="G1116" s="698" t="s">
        <v>230</v>
      </c>
      <c r="H1116" s="40" t="s">
        <v>213</v>
      </c>
      <c r="I1116" s="630" t="s">
        <v>152</v>
      </c>
      <c r="J1116" s="698" t="s">
        <v>182</v>
      </c>
      <c r="K1116" s="303">
        <v>0</v>
      </c>
      <c r="L1116" s="304">
        <v>0</v>
      </c>
      <c r="M1116" s="305">
        <v>0</v>
      </c>
      <c r="N1116" s="305">
        <v>0</v>
      </c>
      <c r="O1116" s="303">
        <v>0</v>
      </c>
      <c r="P1116" s="305">
        <v>0</v>
      </c>
      <c r="Q1116" s="303">
        <v>0</v>
      </c>
      <c r="R1116" s="16">
        <f>SUMIFS('Member Months'!$L:$L,'Member Months'!$A:$A,$A1116,'Member Months'!$C:$C,$C1116, 'Member Months'!$D:$D,$D1116)</f>
        <v>0</v>
      </c>
      <c r="S1116" s="237"/>
      <c r="U1116" s="237"/>
      <c r="V1116" s="237"/>
    </row>
    <row r="1117" spans="1:22" s="302" customFormat="1">
      <c r="A1117" s="38" t="s">
        <v>221</v>
      </c>
      <c r="B1117" s="39">
        <f t="shared" si="37"/>
        <v>0</v>
      </c>
      <c r="C1117" s="39" t="s">
        <v>912</v>
      </c>
      <c r="D1117" s="40">
        <v>4</v>
      </c>
      <c r="E1117" s="40" t="s">
        <v>221</v>
      </c>
      <c r="F1117" s="40" t="s">
        <v>738</v>
      </c>
      <c r="G1117" s="698" t="s">
        <v>230</v>
      </c>
      <c r="H1117" s="40" t="s">
        <v>213</v>
      </c>
      <c r="I1117" s="630" t="s">
        <v>70</v>
      </c>
      <c r="J1117" s="698" t="s">
        <v>265</v>
      </c>
      <c r="K1117" s="303">
        <v>0</v>
      </c>
      <c r="L1117" s="304">
        <v>0</v>
      </c>
      <c r="M1117" s="305">
        <v>0</v>
      </c>
      <c r="N1117" s="305">
        <v>0</v>
      </c>
      <c r="O1117" s="303">
        <v>0</v>
      </c>
      <c r="P1117" s="305">
        <v>0</v>
      </c>
      <c r="Q1117" s="303">
        <v>0</v>
      </c>
      <c r="R1117" s="16">
        <f>SUMIFS('Member Months'!$L:$L,'Member Months'!$A:$A,$A1117,'Member Months'!$C:$C,$C1117, 'Member Months'!$D:$D,$D1117)</f>
        <v>0</v>
      </c>
      <c r="S1117" s="237"/>
      <c r="U1117" s="237"/>
      <c r="V1117" s="237"/>
    </row>
    <row r="1118" spans="1:22" s="302" customFormat="1">
      <c r="A1118" s="38" t="s">
        <v>221</v>
      </c>
      <c r="B1118" s="39">
        <f t="shared" si="37"/>
        <v>0</v>
      </c>
      <c r="C1118" s="39" t="s">
        <v>912</v>
      </c>
      <c r="D1118" s="40">
        <v>4</v>
      </c>
      <c r="E1118" s="40" t="s">
        <v>221</v>
      </c>
      <c r="F1118" s="40" t="s">
        <v>738</v>
      </c>
      <c r="G1118" s="698" t="s">
        <v>230</v>
      </c>
      <c r="H1118" s="40" t="s">
        <v>213</v>
      </c>
      <c r="I1118" s="630" t="s">
        <v>71</v>
      </c>
      <c r="J1118" s="698" t="s">
        <v>266</v>
      </c>
      <c r="K1118" s="303">
        <v>0</v>
      </c>
      <c r="L1118" s="304">
        <v>0</v>
      </c>
      <c r="M1118" s="305">
        <v>0</v>
      </c>
      <c r="N1118" s="305">
        <v>0</v>
      </c>
      <c r="O1118" s="303">
        <v>0</v>
      </c>
      <c r="P1118" s="305">
        <v>0</v>
      </c>
      <c r="Q1118" s="303">
        <v>0</v>
      </c>
      <c r="R1118" s="16">
        <f>SUMIFS('Member Months'!$L:$L,'Member Months'!$A:$A,$A1118,'Member Months'!$C:$C,$C1118, 'Member Months'!$D:$D,$D1118)</f>
        <v>0</v>
      </c>
      <c r="S1118" s="237"/>
      <c r="U1118" s="237"/>
      <c r="V1118" s="237"/>
    </row>
    <row r="1119" spans="1:22" s="302" customFormat="1">
      <c r="A1119" s="38" t="s">
        <v>221</v>
      </c>
      <c r="B1119" s="39">
        <f t="shared" si="37"/>
        <v>0</v>
      </c>
      <c r="C1119" s="39" t="s">
        <v>912</v>
      </c>
      <c r="D1119" s="40">
        <v>4</v>
      </c>
      <c r="E1119" s="40" t="s">
        <v>221</v>
      </c>
      <c r="F1119" s="40" t="s">
        <v>738</v>
      </c>
      <c r="G1119" s="698" t="s">
        <v>230</v>
      </c>
      <c r="H1119" s="40" t="s">
        <v>213</v>
      </c>
      <c r="I1119" s="630" t="s">
        <v>72</v>
      </c>
      <c r="J1119" s="698" t="s">
        <v>527</v>
      </c>
      <c r="K1119" s="303">
        <v>0</v>
      </c>
      <c r="L1119" s="304">
        <v>0</v>
      </c>
      <c r="M1119" s="305">
        <v>0</v>
      </c>
      <c r="N1119" s="305">
        <v>0</v>
      </c>
      <c r="O1119" s="303">
        <v>0</v>
      </c>
      <c r="P1119" s="305">
        <v>0</v>
      </c>
      <c r="Q1119" s="303">
        <v>0</v>
      </c>
      <c r="R1119" s="16">
        <f>SUMIFS('Member Months'!$L:$L,'Member Months'!$A:$A,$A1119,'Member Months'!$C:$C,$C1119, 'Member Months'!$D:$D,$D1119)</f>
        <v>0</v>
      </c>
      <c r="S1119" s="237"/>
      <c r="U1119" s="237"/>
      <c r="V1119" s="237"/>
    </row>
    <row r="1120" spans="1:22" s="302" customFormat="1">
      <c r="A1120" s="38" t="s">
        <v>221</v>
      </c>
      <c r="B1120" s="39">
        <f t="shared" si="37"/>
        <v>0</v>
      </c>
      <c r="C1120" s="39" t="s">
        <v>912</v>
      </c>
      <c r="D1120" s="40">
        <v>4</v>
      </c>
      <c r="E1120" s="40" t="s">
        <v>221</v>
      </c>
      <c r="F1120" s="40" t="s">
        <v>738</v>
      </c>
      <c r="G1120" s="698" t="s">
        <v>230</v>
      </c>
      <c r="H1120" s="40" t="s">
        <v>213</v>
      </c>
      <c r="I1120" s="630" t="s">
        <v>73</v>
      </c>
      <c r="J1120" s="698" t="s">
        <v>528</v>
      </c>
      <c r="K1120" s="303">
        <v>0</v>
      </c>
      <c r="L1120" s="304">
        <v>0</v>
      </c>
      <c r="M1120" s="305">
        <v>0</v>
      </c>
      <c r="N1120" s="305">
        <v>0</v>
      </c>
      <c r="O1120" s="303">
        <v>0</v>
      </c>
      <c r="P1120" s="305">
        <v>0</v>
      </c>
      <c r="Q1120" s="303">
        <v>0</v>
      </c>
      <c r="R1120" s="16">
        <f>SUMIFS('Member Months'!$L:$L,'Member Months'!$A:$A,$A1120,'Member Months'!$C:$C,$C1120, 'Member Months'!$D:$D,$D1120)</f>
        <v>0</v>
      </c>
      <c r="S1120" s="237"/>
      <c r="U1120" s="237"/>
      <c r="V1120" s="237"/>
    </row>
    <row r="1121" spans="1:22" s="302" customFormat="1">
      <c r="A1121" s="38" t="s">
        <v>221</v>
      </c>
      <c r="B1121" s="39">
        <f t="shared" si="37"/>
        <v>0</v>
      </c>
      <c r="C1121" s="39" t="s">
        <v>912</v>
      </c>
      <c r="D1121" s="40">
        <v>4</v>
      </c>
      <c r="E1121" s="40" t="s">
        <v>221</v>
      </c>
      <c r="F1121" s="40" t="s">
        <v>738</v>
      </c>
      <c r="G1121" s="698" t="s">
        <v>230</v>
      </c>
      <c r="H1121" s="40" t="s">
        <v>213</v>
      </c>
      <c r="I1121" s="630" t="s">
        <v>409</v>
      </c>
      <c r="J1121" s="698" t="s">
        <v>803</v>
      </c>
      <c r="K1121" s="303">
        <v>0</v>
      </c>
      <c r="L1121" s="304">
        <v>0</v>
      </c>
      <c r="M1121" s="305">
        <v>0</v>
      </c>
      <c r="N1121" s="305">
        <v>0</v>
      </c>
      <c r="O1121" s="303">
        <v>0</v>
      </c>
      <c r="P1121" s="305">
        <v>0</v>
      </c>
      <c r="Q1121" s="303">
        <v>0</v>
      </c>
      <c r="R1121" s="16">
        <f>SUMIFS('Member Months'!$L:$L,'Member Months'!$A:$A,$A1121,'Member Months'!$C:$C,$C1121, 'Member Months'!$D:$D,$D1121)</f>
        <v>0</v>
      </c>
      <c r="S1121" s="237"/>
      <c r="U1121" s="237"/>
      <c r="V1121" s="237"/>
    </row>
    <row r="1122" spans="1:22" s="302" customFormat="1">
      <c r="A1122" s="38" t="s">
        <v>150</v>
      </c>
      <c r="B1122" s="39">
        <f t="shared" ref="B1122:B1173" si="38">$B$6</f>
        <v>0</v>
      </c>
      <c r="C1122" s="39" t="s">
        <v>912</v>
      </c>
      <c r="D1122" s="40">
        <v>4</v>
      </c>
      <c r="E1122" s="662" t="s">
        <v>150</v>
      </c>
      <c r="F1122" s="40" t="s">
        <v>739</v>
      </c>
      <c r="G1122" s="698" t="s">
        <v>161</v>
      </c>
      <c r="H1122" s="40" t="s">
        <v>213</v>
      </c>
      <c r="I1122" s="629" t="s">
        <v>211</v>
      </c>
      <c r="J1122" s="698" t="s">
        <v>261</v>
      </c>
      <c r="K1122" s="303">
        <v>0</v>
      </c>
      <c r="L1122" s="304">
        <v>0</v>
      </c>
      <c r="M1122" s="305">
        <v>0</v>
      </c>
      <c r="N1122" s="305">
        <v>0</v>
      </c>
      <c r="O1122" s="303">
        <v>0</v>
      </c>
      <c r="P1122" s="305">
        <v>0</v>
      </c>
      <c r="Q1122" s="303">
        <v>0</v>
      </c>
      <c r="R1122" s="16">
        <f>SUMIFS('Member Months'!$L:$L,'Member Months'!$A:$A,$A1122,'Member Months'!$C:$C,$C1122, 'Member Months'!$D:$D,$D1122)</f>
        <v>0</v>
      </c>
      <c r="S1122" s="237"/>
      <c r="U1122" s="237"/>
      <c r="V1122" s="237"/>
    </row>
    <row r="1123" spans="1:22" s="302" customFormat="1">
      <c r="A1123" s="38" t="s">
        <v>150</v>
      </c>
      <c r="B1123" s="39">
        <f t="shared" si="38"/>
        <v>0</v>
      </c>
      <c r="C1123" s="39" t="s">
        <v>912</v>
      </c>
      <c r="D1123" s="40">
        <v>4</v>
      </c>
      <c r="E1123" s="662" t="s">
        <v>150</v>
      </c>
      <c r="F1123" s="40" t="s">
        <v>739</v>
      </c>
      <c r="G1123" s="698" t="s">
        <v>161</v>
      </c>
      <c r="H1123" s="40" t="s">
        <v>213</v>
      </c>
      <c r="I1123" s="629" t="s">
        <v>214</v>
      </c>
      <c r="J1123" s="698" t="s">
        <v>676</v>
      </c>
      <c r="K1123" s="303">
        <v>0</v>
      </c>
      <c r="L1123" s="304">
        <v>0</v>
      </c>
      <c r="M1123" s="305">
        <v>0</v>
      </c>
      <c r="N1123" s="305">
        <v>0</v>
      </c>
      <c r="O1123" s="303">
        <v>0</v>
      </c>
      <c r="P1123" s="305">
        <v>0</v>
      </c>
      <c r="Q1123" s="303">
        <v>0</v>
      </c>
      <c r="R1123" s="16">
        <f>SUMIFS('Member Months'!$L:$L,'Member Months'!$A:$A,$A1123,'Member Months'!$C:$C,$C1123, 'Member Months'!$D:$D,$D1123)</f>
        <v>0</v>
      </c>
      <c r="S1123" s="237"/>
      <c r="U1123" s="237"/>
      <c r="V1123" s="237"/>
    </row>
    <row r="1124" spans="1:22" s="302" customFormat="1">
      <c r="A1124" s="38" t="s">
        <v>150</v>
      </c>
      <c r="B1124" s="39">
        <f t="shared" si="38"/>
        <v>0</v>
      </c>
      <c r="C1124" s="39" t="s">
        <v>912</v>
      </c>
      <c r="D1124" s="40">
        <v>4</v>
      </c>
      <c r="E1124" s="662" t="s">
        <v>150</v>
      </c>
      <c r="F1124" s="40" t="s">
        <v>739</v>
      </c>
      <c r="G1124" s="698" t="s">
        <v>161</v>
      </c>
      <c r="H1124" s="40" t="s">
        <v>213</v>
      </c>
      <c r="I1124" s="629" t="s">
        <v>215</v>
      </c>
      <c r="J1124" s="698" t="s">
        <v>216</v>
      </c>
      <c r="K1124" s="303">
        <v>0</v>
      </c>
      <c r="L1124" s="304">
        <v>0</v>
      </c>
      <c r="M1124" s="305">
        <v>0</v>
      </c>
      <c r="N1124" s="305">
        <v>0</v>
      </c>
      <c r="O1124" s="303">
        <v>0</v>
      </c>
      <c r="P1124" s="305">
        <v>0</v>
      </c>
      <c r="Q1124" s="303">
        <v>0</v>
      </c>
      <c r="R1124" s="16">
        <f>SUMIFS('Member Months'!$L:$L,'Member Months'!$A:$A,$A1124,'Member Months'!$C:$C,$C1124, 'Member Months'!$D:$D,$D1124)</f>
        <v>0</v>
      </c>
      <c r="S1124" s="237"/>
      <c r="U1124" s="237"/>
      <c r="V1124" s="237"/>
    </row>
    <row r="1125" spans="1:22" s="302" customFormat="1">
      <c r="A1125" s="38" t="s">
        <v>150</v>
      </c>
      <c r="B1125" s="39">
        <f t="shared" si="38"/>
        <v>0</v>
      </c>
      <c r="C1125" s="39" t="s">
        <v>912</v>
      </c>
      <c r="D1125" s="40">
        <v>4</v>
      </c>
      <c r="E1125" s="662" t="s">
        <v>150</v>
      </c>
      <c r="F1125" s="40" t="s">
        <v>739</v>
      </c>
      <c r="G1125" s="698" t="s">
        <v>161</v>
      </c>
      <c r="H1125" s="40" t="s">
        <v>213</v>
      </c>
      <c r="I1125" s="629" t="s">
        <v>217</v>
      </c>
      <c r="J1125" s="698" t="s">
        <v>262</v>
      </c>
      <c r="K1125" s="303">
        <v>0</v>
      </c>
      <c r="L1125" s="304">
        <v>0</v>
      </c>
      <c r="M1125" s="305">
        <v>0</v>
      </c>
      <c r="N1125" s="305">
        <v>0</v>
      </c>
      <c r="O1125" s="303">
        <v>0</v>
      </c>
      <c r="P1125" s="305">
        <v>0</v>
      </c>
      <c r="Q1125" s="303">
        <v>0</v>
      </c>
      <c r="R1125" s="16">
        <f>SUMIFS('Member Months'!$L:$L,'Member Months'!$A:$A,$A1125,'Member Months'!$C:$C,$C1125, 'Member Months'!$D:$D,$D1125)</f>
        <v>0</v>
      </c>
      <c r="S1125" s="237"/>
      <c r="U1125" s="237"/>
      <c r="V1125" s="237"/>
    </row>
    <row r="1126" spans="1:22" s="302" customFormat="1">
      <c r="A1126" s="38" t="s">
        <v>150</v>
      </c>
      <c r="B1126" s="39">
        <f t="shared" si="38"/>
        <v>0</v>
      </c>
      <c r="C1126" s="39" t="s">
        <v>912</v>
      </c>
      <c r="D1126" s="40">
        <v>4</v>
      </c>
      <c r="E1126" s="662" t="s">
        <v>150</v>
      </c>
      <c r="F1126" s="40" t="s">
        <v>739</v>
      </c>
      <c r="G1126" s="698" t="s">
        <v>161</v>
      </c>
      <c r="H1126" s="40" t="s">
        <v>213</v>
      </c>
      <c r="I1126" s="629" t="s">
        <v>218</v>
      </c>
      <c r="J1126" s="698" t="s">
        <v>677</v>
      </c>
      <c r="K1126" s="303">
        <v>0</v>
      </c>
      <c r="L1126" s="304">
        <v>0</v>
      </c>
      <c r="M1126" s="305">
        <v>0</v>
      </c>
      <c r="N1126" s="305">
        <v>0</v>
      </c>
      <c r="O1126" s="303">
        <v>0</v>
      </c>
      <c r="P1126" s="305">
        <v>0</v>
      </c>
      <c r="Q1126" s="303">
        <v>0</v>
      </c>
      <c r="R1126" s="16">
        <f>SUMIFS('Member Months'!$L:$L,'Member Months'!$A:$A,$A1126,'Member Months'!$C:$C,$C1126, 'Member Months'!$D:$D,$D1126)</f>
        <v>0</v>
      </c>
      <c r="S1126" s="237"/>
      <c r="U1126" s="237"/>
      <c r="V1126" s="237"/>
    </row>
    <row r="1127" spans="1:22" s="302" customFormat="1">
      <c r="A1127" s="38" t="s">
        <v>150</v>
      </c>
      <c r="B1127" s="39">
        <f t="shared" si="38"/>
        <v>0</v>
      </c>
      <c r="C1127" s="39" t="s">
        <v>912</v>
      </c>
      <c r="D1127" s="40">
        <v>4</v>
      </c>
      <c r="E1127" s="662" t="s">
        <v>150</v>
      </c>
      <c r="F1127" s="40" t="s">
        <v>739</v>
      </c>
      <c r="G1127" s="698" t="s">
        <v>161</v>
      </c>
      <c r="H1127" s="40" t="s">
        <v>213</v>
      </c>
      <c r="I1127" s="629" t="s">
        <v>219</v>
      </c>
      <c r="J1127" s="698" t="s">
        <v>263</v>
      </c>
      <c r="K1127" s="303">
        <v>0</v>
      </c>
      <c r="L1127" s="304">
        <v>0</v>
      </c>
      <c r="M1127" s="305">
        <v>0</v>
      </c>
      <c r="N1127" s="305">
        <v>0</v>
      </c>
      <c r="O1127" s="303">
        <v>0</v>
      </c>
      <c r="P1127" s="305">
        <v>0</v>
      </c>
      <c r="Q1127" s="303">
        <v>0</v>
      </c>
      <c r="R1127" s="16">
        <f>SUMIFS('Member Months'!$L:$L,'Member Months'!$A:$A,$A1127,'Member Months'!$C:$C,$C1127, 'Member Months'!$D:$D,$D1127)</f>
        <v>0</v>
      </c>
      <c r="S1127" s="237"/>
      <c r="U1127" s="237"/>
      <c r="V1127" s="237"/>
    </row>
    <row r="1128" spans="1:22" s="302" customFormat="1">
      <c r="A1128" s="38" t="s">
        <v>150</v>
      </c>
      <c r="B1128" s="39">
        <f t="shared" si="38"/>
        <v>0</v>
      </c>
      <c r="C1128" s="39" t="s">
        <v>912</v>
      </c>
      <c r="D1128" s="40">
        <v>4</v>
      </c>
      <c r="E1128" s="662" t="s">
        <v>150</v>
      </c>
      <c r="F1128" s="40" t="s">
        <v>739</v>
      </c>
      <c r="G1128" s="698" t="s">
        <v>161</v>
      </c>
      <c r="H1128" s="40" t="s">
        <v>213</v>
      </c>
      <c r="I1128" s="629" t="s">
        <v>220</v>
      </c>
      <c r="J1128" s="698" t="s">
        <v>675</v>
      </c>
      <c r="K1128" s="303">
        <v>0</v>
      </c>
      <c r="L1128" s="304">
        <v>0</v>
      </c>
      <c r="M1128" s="305">
        <v>0</v>
      </c>
      <c r="N1128" s="305">
        <v>0</v>
      </c>
      <c r="O1128" s="303">
        <v>0</v>
      </c>
      <c r="P1128" s="305">
        <v>0</v>
      </c>
      <c r="Q1128" s="303">
        <v>0</v>
      </c>
      <c r="R1128" s="16">
        <f>SUMIFS('Member Months'!$L:$L,'Member Months'!$A:$A,$A1128,'Member Months'!$C:$C,$C1128, 'Member Months'!$D:$D,$D1128)</f>
        <v>0</v>
      </c>
      <c r="S1128" s="237"/>
      <c r="U1128" s="237"/>
      <c r="V1128" s="237"/>
    </row>
    <row r="1129" spans="1:22" s="302" customFormat="1">
      <c r="A1129" s="38" t="s">
        <v>150</v>
      </c>
      <c r="B1129" s="39">
        <f t="shared" si="38"/>
        <v>0</v>
      </c>
      <c r="C1129" s="39" t="s">
        <v>912</v>
      </c>
      <c r="D1129" s="40">
        <v>4</v>
      </c>
      <c r="E1129" s="662" t="s">
        <v>150</v>
      </c>
      <c r="F1129" s="40" t="s">
        <v>739</v>
      </c>
      <c r="G1129" s="698" t="s">
        <v>161</v>
      </c>
      <c r="H1129" s="40" t="s">
        <v>213</v>
      </c>
      <c r="I1129" s="629" t="s">
        <v>221</v>
      </c>
      <c r="J1129" s="698" t="s">
        <v>264</v>
      </c>
      <c r="K1129" s="303">
        <v>0</v>
      </c>
      <c r="L1129" s="304">
        <v>0</v>
      </c>
      <c r="M1129" s="305">
        <v>0</v>
      </c>
      <c r="N1129" s="305">
        <v>0</v>
      </c>
      <c r="O1129" s="303">
        <v>0</v>
      </c>
      <c r="P1129" s="305">
        <v>0</v>
      </c>
      <c r="Q1129" s="303">
        <v>0</v>
      </c>
      <c r="R1129" s="16">
        <f>SUMIFS('Member Months'!$L:$L,'Member Months'!$A:$A,$A1129,'Member Months'!$C:$C,$C1129, 'Member Months'!$D:$D,$D1129)</f>
        <v>0</v>
      </c>
      <c r="S1129" s="237"/>
      <c r="U1129" s="237"/>
      <c r="V1129" s="237"/>
    </row>
    <row r="1130" spans="1:22" s="302" customFormat="1">
      <c r="A1130" s="38" t="s">
        <v>150</v>
      </c>
      <c r="B1130" s="39">
        <f t="shared" si="38"/>
        <v>0</v>
      </c>
      <c r="C1130" s="39" t="s">
        <v>912</v>
      </c>
      <c r="D1130" s="40">
        <v>4</v>
      </c>
      <c r="E1130" s="662" t="s">
        <v>150</v>
      </c>
      <c r="F1130" s="40" t="s">
        <v>739</v>
      </c>
      <c r="G1130" s="698" t="s">
        <v>161</v>
      </c>
      <c r="H1130" s="40" t="s">
        <v>213</v>
      </c>
      <c r="I1130" s="630" t="s">
        <v>222</v>
      </c>
      <c r="J1130" s="698" t="s">
        <v>206</v>
      </c>
      <c r="K1130" s="303">
        <v>0</v>
      </c>
      <c r="L1130" s="304">
        <v>0</v>
      </c>
      <c r="M1130" s="305">
        <v>0</v>
      </c>
      <c r="N1130" s="305">
        <v>0</v>
      </c>
      <c r="O1130" s="303">
        <v>0</v>
      </c>
      <c r="P1130" s="305">
        <v>0</v>
      </c>
      <c r="Q1130" s="303">
        <v>0</v>
      </c>
      <c r="R1130" s="16">
        <f>SUMIFS('Member Months'!$L:$L,'Member Months'!$A:$A,$A1130,'Member Months'!$C:$C,$C1130, 'Member Months'!$D:$D,$D1130)</f>
        <v>0</v>
      </c>
      <c r="S1130" s="237"/>
      <c r="U1130" s="237"/>
      <c r="V1130" s="237"/>
    </row>
    <row r="1131" spans="1:22" s="302" customFormat="1">
      <c r="A1131" s="38" t="s">
        <v>150</v>
      </c>
      <c r="B1131" s="39">
        <f t="shared" si="38"/>
        <v>0</v>
      </c>
      <c r="C1131" s="39" t="s">
        <v>912</v>
      </c>
      <c r="D1131" s="40">
        <v>4</v>
      </c>
      <c r="E1131" s="662" t="s">
        <v>150</v>
      </c>
      <c r="F1131" s="40" t="s">
        <v>739</v>
      </c>
      <c r="G1131" s="698" t="s">
        <v>161</v>
      </c>
      <c r="H1131" s="40" t="s">
        <v>213</v>
      </c>
      <c r="I1131" s="630" t="s">
        <v>223</v>
      </c>
      <c r="J1131" s="698" t="s">
        <v>181</v>
      </c>
      <c r="K1131" s="303">
        <v>0</v>
      </c>
      <c r="L1131" s="304">
        <v>0</v>
      </c>
      <c r="M1131" s="305">
        <v>0</v>
      </c>
      <c r="N1131" s="305">
        <v>0</v>
      </c>
      <c r="O1131" s="303">
        <v>0</v>
      </c>
      <c r="P1131" s="305">
        <v>0</v>
      </c>
      <c r="Q1131" s="303">
        <v>0</v>
      </c>
      <c r="R1131" s="16">
        <f>SUMIFS('Member Months'!$L:$L,'Member Months'!$A:$A,$A1131,'Member Months'!$C:$C,$C1131, 'Member Months'!$D:$D,$D1131)</f>
        <v>0</v>
      </c>
      <c r="S1131" s="237"/>
      <c r="U1131" s="237"/>
      <c r="V1131" s="237"/>
    </row>
    <row r="1132" spans="1:22" s="302" customFormat="1">
      <c r="A1132" s="38" t="s">
        <v>150</v>
      </c>
      <c r="B1132" s="39">
        <f t="shared" si="38"/>
        <v>0</v>
      </c>
      <c r="C1132" s="39" t="s">
        <v>912</v>
      </c>
      <c r="D1132" s="40">
        <v>4</v>
      </c>
      <c r="E1132" s="662" t="s">
        <v>150</v>
      </c>
      <c r="F1132" s="40" t="s">
        <v>739</v>
      </c>
      <c r="G1132" s="698" t="s">
        <v>161</v>
      </c>
      <c r="H1132" s="40" t="s">
        <v>213</v>
      </c>
      <c r="I1132" s="630" t="s">
        <v>150</v>
      </c>
      <c r="J1132" s="698" t="s">
        <v>204</v>
      </c>
      <c r="K1132" s="303">
        <v>0</v>
      </c>
      <c r="L1132" s="304">
        <v>0</v>
      </c>
      <c r="M1132" s="305">
        <v>0</v>
      </c>
      <c r="N1132" s="305">
        <v>0</v>
      </c>
      <c r="O1132" s="303">
        <v>0</v>
      </c>
      <c r="P1132" s="305">
        <v>0</v>
      </c>
      <c r="Q1132" s="303">
        <v>0</v>
      </c>
      <c r="R1132" s="16">
        <f>SUMIFS('Member Months'!$L:$L,'Member Months'!$A:$A,$A1132,'Member Months'!$C:$C,$C1132, 'Member Months'!$D:$D,$D1132)</f>
        <v>0</v>
      </c>
      <c r="S1132" s="237"/>
      <c r="U1132" s="237"/>
      <c r="V1132" s="237"/>
    </row>
    <row r="1133" spans="1:22" s="302" customFormat="1">
      <c r="A1133" s="38" t="s">
        <v>150</v>
      </c>
      <c r="B1133" s="39">
        <f t="shared" si="38"/>
        <v>0</v>
      </c>
      <c r="C1133" s="39" t="s">
        <v>912</v>
      </c>
      <c r="D1133" s="40">
        <v>4</v>
      </c>
      <c r="E1133" s="662" t="s">
        <v>150</v>
      </c>
      <c r="F1133" s="40" t="s">
        <v>739</v>
      </c>
      <c r="G1133" s="698" t="s">
        <v>161</v>
      </c>
      <c r="H1133" s="40" t="s">
        <v>213</v>
      </c>
      <c r="I1133" s="630" t="s">
        <v>151</v>
      </c>
      <c r="J1133" s="698" t="s">
        <v>205</v>
      </c>
      <c r="K1133" s="303">
        <v>0</v>
      </c>
      <c r="L1133" s="304">
        <v>0</v>
      </c>
      <c r="M1133" s="305">
        <v>0</v>
      </c>
      <c r="N1133" s="305">
        <v>0</v>
      </c>
      <c r="O1133" s="303">
        <v>0</v>
      </c>
      <c r="P1133" s="305">
        <v>0</v>
      </c>
      <c r="Q1133" s="303">
        <v>0</v>
      </c>
      <c r="R1133" s="16">
        <f>SUMIFS('Member Months'!$L:$L,'Member Months'!$A:$A,$A1133,'Member Months'!$C:$C,$C1133, 'Member Months'!$D:$D,$D1133)</f>
        <v>0</v>
      </c>
      <c r="S1133" s="237"/>
      <c r="U1133" s="237"/>
      <c r="V1133" s="237"/>
    </row>
    <row r="1134" spans="1:22" s="302" customFormat="1">
      <c r="A1134" s="38" t="s">
        <v>150</v>
      </c>
      <c r="B1134" s="39">
        <f t="shared" si="38"/>
        <v>0</v>
      </c>
      <c r="C1134" s="39" t="s">
        <v>912</v>
      </c>
      <c r="D1134" s="40">
        <v>4</v>
      </c>
      <c r="E1134" s="662" t="s">
        <v>150</v>
      </c>
      <c r="F1134" s="40" t="s">
        <v>739</v>
      </c>
      <c r="G1134" s="698" t="s">
        <v>161</v>
      </c>
      <c r="H1134" s="40" t="s">
        <v>213</v>
      </c>
      <c r="I1134" s="630" t="s">
        <v>152</v>
      </c>
      <c r="J1134" s="698" t="s">
        <v>182</v>
      </c>
      <c r="K1134" s="303">
        <v>0</v>
      </c>
      <c r="L1134" s="304">
        <v>0</v>
      </c>
      <c r="M1134" s="305">
        <v>0</v>
      </c>
      <c r="N1134" s="305">
        <v>0</v>
      </c>
      <c r="O1134" s="303">
        <v>0</v>
      </c>
      <c r="P1134" s="305">
        <v>0</v>
      </c>
      <c r="Q1134" s="303">
        <v>0</v>
      </c>
      <c r="R1134" s="16">
        <f>SUMIFS('Member Months'!$L:$L,'Member Months'!$A:$A,$A1134,'Member Months'!$C:$C,$C1134, 'Member Months'!$D:$D,$D1134)</f>
        <v>0</v>
      </c>
      <c r="S1134" s="237"/>
      <c r="U1134" s="237"/>
      <c r="V1134" s="237"/>
    </row>
    <row r="1135" spans="1:22" s="302" customFormat="1">
      <c r="A1135" s="38" t="s">
        <v>150</v>
      </c>
      <c r="B1135" s="39">
        <f t="shared" si="38"/>
        <v>0</v>
      </c>
      <c r="C1135" s="39" t="s">
        <v>912</v>
      </c>
      <c r="D1135" s="40">
        <v>4</v>
      </c>
      <c r="E1135" s="662" t="s">
        <v>150</v>
      </c>
      <c r="F1135" s="40" t="s">
        <v>739</v>
      </c>
      <c r="G1135" s="698" t="s">
        <v>161</v>
      </c>
      <c r="H1135" s="40" t="s">
        <v>213</v>
      </c>
      <c r="I1135" s="630" t="s">
        <v>70</v>
      </c>
      <c r="J1135" s="698" t="s">
        <v>265</v>
      </c>
      <c r="K1135" s="303">
        <v>0</v>
      </c>
      <c r="L1135" s="304">
        <v>0</v>
      </c>
      <c r="M1135" s="305">
        <v>0</v>
      </c>
      <c r="N1135" s="305">
        <v>0</v>
      </c>
      <c r="O1135" s="303">
        <v>0</v>
      </c>
      <c r="P1135" s="305">
        <v>0</v>
      </c>
      <c r="Q1135" s="303">
        <v>0</v>
      </c>
      <c r="R1135" s="16">
        <f>SUMIFS('Member Months'!$L:$L,'Member Months'!$A:$A,$A1135,'Member Months'!$C:$C,$C1135, 'Member Months'!$D:$D,$D1135)</f>
        <v>0</v>
      </c>
      <c r="S1135" s="237"/>
      <c r="U1135" s="237"/>
      <c r="V1135" s="237"/>
    </row>
    <row r="1136" spans="1:22" s="302" customFormat="1">
      <c r="A1136" s="38" t="s">
        <v>150</v>
      </c>
      <c r="B1136" s="39">
        <f t="shared" si="38"/>
        <v>0</v>
      </c>
      <c r="C1136" s="39" t="s">
        <v>912</v>
      </c>
      <c r="D1136" s="40">
        <v>4</v>
      </c>
      <c r="E1136" s="662" t="s">
        <v>150</v>
      </c>
      <c r="F1136" s="40" t="s">
        <v>739</v>
      </c>
      <c r="G1136" s="698" t="s">
        <v>161</v>
      </c>
      <c r="H1136" s="40" t="s">
        <v>213</v>
      </c>
      <c r="I1136" s="630" t="s">
        <v>71</v>
      </c>
      <c r="J1136" s="698" t="s">
        <v>266</v>
      </c>
      <c r="K1136" s="303">
        <v>0</v>
      </c>
      <c r="L1136" s="304">
        <v>0</v>
      </c>
      <c r="M1136" s="305">
        <v>0</v>
      </c>
      <c r="N1136" s="305">
        <v>0</v>
      </c>
      <c r="O1136" s="303">
        <v>0</v>
      </c>
      <c r="P1136" s="305">
        <v>0</v>
      </c>
      <c r="Q1136" s="303">
        <v>0</v>
      </c>
      <c r="R1136" s="16">
        <f>SUMIFS('Member Months'!$L:$L,'Member Months'!$A:$A,$A1136,'Member Months'!$C:$C,$C1136, 'Member Months'!$D:$D,$D1136)</f>
        <v>0</v>
      </c>
      <c r="S1136" s="237"/>
      <c r="U1136" s="237"/>
      <c r="V1136" s="237"/>
    </row>
    <row r="1137" spans="1:22" s="302" customFormat="1">
      <c r="A1137" s="38" t="s">
        <v>150</v>
      </c>
      <c r="B1137" s="39">
        <f t="shared" si="38"/>
        <v>0</v>
      </c>
      <c r="C1137" s="39" t="s">
        <v>912</v>
      </c>
      <c r="D1137" s="40">
        <v>4</v>
      </c>
      <c r="E1137" s="662" t="s">
        <v>150</v>
      </c>
      <c r="F1137" s="40" t="s">
        <v>739</v>
      </c>
      <c r="G1137" s="698" t="s">
        <v>161</v>
      </c>
      <c r="H1137" s="40" t="s">
        <v>213</v>
      </c>
      <c r="I1137" s="630" t="s">
        <v>72</v>
      </c>
      <c r="J1137" s="698" t="s">
        <v>527</v>
      </c>
      <c r="K1137" s="303">
        <v>0</v>
      </c>
      <c r="L1137" s="304">
        <v>0</v>
      </c>
      <c r="M1137" s="305">
        <v>0</v>
      </c>
      <c r="N1137" s="305">
        <v>0</v>
      </c>
      <c r="O1137" s="303">
        <v>0</v>
      </c>
      <c r="P1137" s="305">
        <v>0</v>
      </c>
      <c r="Q1137" s="303">
        <v>0</v>
      </c>
      <c r="R1137" s="16">
        <f>SUMIFS('Member Months'!$L:$L,'Member Months'!$A:$A,$A1137,'Member Months'!$C:$C,$C1137, 'Member Months'!$D:$D,$D1137)</f>
        <v>0</v>
      </c>
      <c r="S1137" s="237"/>
      <c r="U1137" s="237"/>
      <c r="V1137" s="237"/>
    </row>
    <row r="1138" spans="1:22" s="302" customFormat="1">
      <c r="A1138" s="38" t="s">
        <v>150</v>
      </c>
      <c r="B1138" s="39">
        <f t="shared" si="38"/>
        <v>0</v>
      </c>
      <c r="C1138" s="39" t="s">
        <v>912</v>
      </c>
      <c r="D1138" s="40">
        <v>4</v>
      </c>
      <c r="E1138" s="662" t="s">
        <v>150</v>
      </c>
      <c r="F1138" s="40" t="s">
        <v>739</v>
      </c>
      <c r="G1138" s="698" t="s">
        <v>161</v>
      </c>
      <c r="H1138" s="40" t="s">
        <v>213</v>
      </c>
      <c r="I1138" s="630" t="s">
        <v>73</v>
      </c>
      <c r="J1138" s="698" t="s">
        <v>528</v>
      </c>
      <c r="K1138" s="303">
        <v>0</v>
      </c>
      <c r="L1138" s="304">
        <v>0</v>
      </c>
      <c r="M1138" s="305">
        <v>0</v>
      </c>
      <c r="N1138" s="305">
        <v>0</v>
      </c>
      <c r="O1138" s="303">
        <v>0</v>
      </c>
      <c r="P1138" s="305">
        <v>0</v>
      </c>
      <c r="Q1138" s="303">
        <v>0</v>
      </c>
      <c r="R1138" s="16">
        <f>SUMIFS('Member Months'!$L:$L,'Member Months'!$A:$A,$A1138,'Member Months'!$C:$C,$C1138, 'Member Months'!$D:$D,$D1138)</f>
        <v>0</v>
      </c>
      <c r="S1138" s="237"/>
      <c r="U1138" s="237"/>
      <c r="V1138" s="237"/>
    </row>
    <row r="1139" spans="1:22" s="302" customFormat="1">
      <c r="A1139" s="38" t="s">
        <v>150</v>
      </c>
      <c r="B1139" s="39">
        <f t="shared" si="38"/>
        <v>0</v>
      </c>
      <c r="C1139" s="39" t="s">
        <v>912</v>
      </c>
      <c r="D1139" s="40">
        <v>4</v>
      </c>
      <c r="E1139" s="662" t="s">
        <v>150</v>
      </c>
      <c r="F1139" s="40" t="s">
        <v>739</v>
      </c>
      <c r="G1139" s="698" t="s">
        <v>161</v>
      </c>
      <c r="H1139" s="40" t="s">
        <v>213</v>
      </c>
      <c r="I1139" s="630" t="s">
        <v>409</v>
      </c>
      <c r="J1139" s="698" t="s">
        <v>803</v>
      </c>
      <c r="K1139" s="303">
        <v>0</v>
      </c>
      <c r="L1139" s="304">
        <v>0</v>
      </c>
      <c r="M1139" s="305">
        <v>0</v>
      </c>
      <c r="N1139" s="305">
        <v>0</v>
      </c>
      <c r="O1139" s="303">
        <v>0</v>
      </c>
      <c r="P1139" s="305">
        <v>0</v>
      </c>
      <c r="Q1139" s="303">
        <v>0</v>
      </c>
      <c r="R1139" s="16">
        <f>SUMIFS('Member Months'!$L:$L,'Member Months'!$A:$A,$A1139,'Member Months'!$C:$C,$C1139, 'Member Months'!$D:$D,$D1139)</f>
        <v>0</v>
      </c>
      <c r="S1139" s="237"/>
      <c r="U1139" s="237"/>
      <c r="V1139" s="237"/>
    </row>
    <row r="1140" spans="1:22" s="302" customFormat="1">
      <c r="A1140" s="38" t="s">
        <v>151</v>
      </c>
      <c r="B1140" s="39">
        <f t="shared" si="38"/>
        <v>0</v>
      </c>
      <c r="C1140" s="39" t="s">
        <v>912</v>
      </c>
      <c r="D1140" s="40">
        <v>4</v>
      </c>
      <c r="E1140" s="662" t="s">
        <v>151</v>
      </c>
      <c r="F1140" s="40" t="s">
        <v>739</v>
      </c>
      <c r="G1140" s="698" t="s">
        <v>225</v>
      </c>
      <c r="H1140" s="40" t="s">
        <v>213</v>
      </c>
      <c r="I1140" s="629" t="s">
        <v>211</v>
      </c>
      <c r="J1140" s="698" t="s">
        <v>261</v>
      </c>
      <c r="K1140" s="303">
        <v>0</v>
      </c>
      <c r="L1140" s="304">
        <v>0</v>
      </c>
      <c r="M1140" s="305">
        <v>0</v>
      </c>
      <c r="N1140" s="305">
        <v>0</v>
      </c>
      <c r="O1140" s="303">
        <v>0</v>
      </c>
      <c r="P1140" s="305">
        <v>0</v>
      </c>
      <c r="Q1140" s="303">
        <v>0</v>
      </c>
      <c r="R1140" s="16">
        <f>SUMIFS('Member Months'!$L:$L,'Member Months'!$A:$A,$A1140,'Member Months'!$C:$C,$C1140, 'Member Months'!$D:$D,$D1140)</f>
        <v>0</v>
      </c>
      <c r="S1140" s="237"/>
      <c r="U1140" s="237"/>
      <c r="V1140" s="237"/>
    </row>
    <row r="1141" spans="1:22" s="302" customFormat="1">
      <c r="A1141" s="38" t="s">
        <v>151</v>
      </c>
      <c r="B1141" s="39">
        <f t="shared" si="38"/>
        <v>0</v>
      </c>
      <c r="C1141" s="39" t="s">
        <v>912</v>
      </c>
      <c r="D1141" s="40">
        <v>4</v>
      </c>
      <c r="E1141" s="662" t="s">
        <v>151</v>
      </c>
      <c r="F1141" s="40" t="s">
        <v>739</v>
      </c>
      <c r="G1141" s="698" t="s">
        <v>225</v>
      </c>
      <c r="H1141" s="40" t="s">
        <v>213</v>
      </c>
      <c r="I1141" s="629" t="s">
        <v>214</v>
      </c>
      <c r="J1141" s="698" t="s">
        <v>676</v>
      </c>
      <c r="K1141" s="303">
        <v>0</v>
      </c>
      <c r="L1141" s="304">
        <v>0</v>
      </c>
      <c r="M1141" s="305">
        <v>0</v>
      </c>
      <c r="N1141" s="305">
        <v>0</v>
      </c>
      <c r="O1141" s="303">
        <v>0</v>
      </c>
      <c r="P1141" s="305">
        <v>0</v>
      </c>
      <c r="Q1141" s="303">
        <v>0</v>
      </c>
      <c r="R1141" s="16">
        <f>SUMIFS('Member Months'!$L:$L,'Member Months'!$A:$A,$A1141,'Member Months'!$C:$C,$C1141, 'Member Months'!$D:$D,$D1141)</f>
        <v>0</v>
      </c>
      <c r="S1141" s="237"/>
      <c r="U1141" s="237"/>
      <c r="V1141" s="237"/>
    </row>
    <row r="1142" spans="1:22" s="302" customFormat="1">
      <c r="A1142" s="38" t="s">
        <v>151</v>
      </c>
      <c r="B1142" s="39">
        <f t="shared" si="38"/>
        <v>0</v>
      </c>
      <c r="C1142" s="39" t="s">
        <v>912</v>
      </c>
      <c r="D1142" s="40">
        <v>4</v>
      </c>
      <c r="E1142" s="662" t="s">
        <v>151</v>
      </c>
      <c r="F1142" s="40" t="s">
        <v>739</v>
      </c>
      <c r="G1142" s="698" t="s">
        <v>225</v>
      </c>
      <c r="H1142" s="40" t="s">
        <v>213</v>
      </c>
      <c r="I1142" s="629" t="s">
        <v>215</v>
      </c>
      <c r="J1142" s="698" t="s">
        <v>216</v>
      </c>
      <c r="K1142" s="303">
        <v>0</v>
      </c>
      <c r="L1142" s="304">
        <v>0</v>
      </c>
      <c r="M1142" s="305">
        <v>0</v>
      </c>
      <c r="N1142" s="305">
        <v>0</v>
      </c>
      <c r="O1142" s="303">
        <v>0</v>
      </c>
      <c r="P1142" s="305">
        <v>0</v>
      </c>
      <c r="Q1142" s="303">
        <v>0</v>
      </c>
      <c r="R1142" s="16">
        <f>SUMIFS('Member Months'!$L:$L,'Member Months'!$A:$A,$A1142,'Member Months'!$C:$C,$C1142, 'Member Months'!$D:$D,$D1142)</f>
        <v>0</v>
      </c>
      <c r="S1142" s="237"/>
      <c r="U1142" s="237"/>
      <c r="V1142" s="237"/>
    </row>
    <row r="1143" spans="1:22" s="302" customFormat="1">
      <c r="A1143" s="38" t="s">
        <v>151</v>
      </c>
      <c r="B1143" s="39">
        <f t="shared" si="38"/>
        <v>0</v>
      </c>
      <c r="C1143" s="39" t="s">
        <v>912</v>
      </c>
      <c r="D1143" s="40">
        <v>4</v>
      </c>
      <c r="E1143" s="662" t="s">
        <v>151</v>
      </c>
      <c r="F1143" s="40" t="s">
        <v>739</v>
      </c>
      <c r="G1143" s="698" t="s">
        <v>225</v>
      </c>
      <c r="H1143" s="40" t="s">
        <v>213</v>
      </c>
      <c r="I1143" s="629" t="s">
        <v>217</v>
      </c>
      <c r="J1143" s="698" t="s">
        <v>262</v>
      </c>
      <c r="K1143" s="303">
        <v>0</v>
      </c>
      <c r="L1143" s="304">
        <v>0</v>
      </c>
      <c r="M1143" s="305">
        <v>0</v>
      </c>
      <c r="N1143" s="305">
        <v>0</v>
      </c>
      <c r="O1143" s="303">
        <v>0</v>
      </c>
      <c r="P1143" s="305">
        <v>0</v>
      </c>
      <c r="Q1143" s="303">
        <v>0</v>
      </c>
      <c r="R1143" s="16">
        <f>SUMIFS('Member Months'!$L:$L,'Member Months'!$A:$A,$A1143,'Member Months'!$C:$C,$C1143, 'Member Months'!$D:$D,$D1143)</f>
        <v>0</v>
      </c>
      <c r="S1143" s="237"/>
      <c r="U1143" s="237"/>
      <c r="V1143" s="237"/>
    </row>
    <row r="1144" spans="1:22" s="302" customFormat="1">
      <c r="A1144" s="38" t="s">
        <v>151</v>
      </c>
      <c r="B1144" s="39">
        <f t="shared" si="38"/>
        <v>0</v>
      </c>
      <c r="C1144" s="39" t="s">
        <v>912</v>
      </c>
      <c r="D1144" s="40">
        <v>4</v>
      </c>
      <c r="E1144" s="662" t="s">
        <v>151</v>
      </c>
      <c r="F1144" s="40" t="s">
        <v>739</v>
      </c>
      <c r="G1144" s="698" t="s">
        <v>225</v>
      </c>
      <c r="H1144" s="40" t="s">
        <v>213</v>
      </c>
      <c r="I1144" s="629" t="s">
        <v>218</v>
      </c>
      <c r="J1144" s="698" t="s">
        <v>677</v>
      </c>
      <c r="K1144" s="303">
        <v>0</v>
      </c>
      <c r="L1144" s="304">
        <v>0</v>
      </c>
      <c r="M1144" s="305">
        <v>0</v>
      </c>
      <c r="N1144" s="305">
        <v>0</v>
      </c>
      <c r="O1144" s="303">
        <v>0</v>
      </c>
      <c r="P1144" s="305">
        <v>0</v>
      </c>
      <c r="Q1144" s="303">
        <v>0</v>
      </c>
      <c r="R1144" s="16">
        <f>SUMIFS('Member Months'!$L:$L,'Member Months'!$A:$A,$A1144,'Member Months'!$C:$C,$C1144, 'Member Months'!$D:$D,$D1144)</f>
        <v>0</v>
      </c>
      <c r="S1144" s="237"/>
      <c r="U1144" s="237"/>
      <c r="V1144" s="237"/>
    </row>
    <row r="1145" spans="1:22" s="302" customFormat="1">
      <c r="A1145" s="38" t="s">
        <v>151</v>
      </c>
      <c r="B1145" s="39">
        <f t="shared" si="38"/>
        <v>0</v>
      </c>
      <c r="C1145" s="39" t="s">
        <v>912</v>
      </c>
      <c r="D1145" s="40">
        <v>4</v>
      </c>
      <c r="E1145" s="662" t="s">
        <v>151</v>
      </c>
      <c r="F1145" s="40" t="s">
        <v>739</v>
      </c>
      <c r="G1145" s="698" t="s">
        <v>225</v>
      </c>
      <c r="H1145" s="40" t="s">
        <v>213</v>
      </c>
      <c r="I1145" s="629" t="s">
        <v>219</v>
      </c>
      <c r="J1145" s="698" t="s">
        <v>263</v>
      </c>
      <c r="K1145" s="303">
        <v>0</v>
      </c>
      <c r="L1145" s="304">
        <v>0</v>
      </c>
      <c r="M1145" s="305">
        <v>0</v>
      </c>
      <c r="N1145" s="305">
        <v>0</v>
      </c>
      <c r="O1145" s="303">
        <v>0</v>
      </c>
      <c r="P1145" s="305">
        <v>0</v>
      </c>
      <c r="Q1145" s="303">
        <v>0</v>
      </c>
      <c r="R1145" s="16">
        <f>SUMIFS('Member Months'!$L:$L,'Member Months'!$A:$A,$A1145,'Member Months'!$C:$C,$C1145, 'Member Months'!$D:$D,$D1145)</f>
        <v>0</v>
      </c>
      <c r="S1145" s="237"/>
      <c r="U1145" s="237"/>
      <c r="V1145" s="237"/>
    </row>
    <row r="1146" spans="1:22" s="302" customFormat="1">
      <c r="A1146" s="38" t="s">
        <v>151</v>
      </c>
      <c r="B1146" s="39">
        <f t="shared" si="38"/>
        <v>0</v>
      </c>
      <c r="C1146" s="39" t="s">
        <v>912</v>
      </c>
      <c r="D1146" s="40">
        <v>4</v>
      </c>
      <c r="E1146" s="662" t="s">
        <v>151</v>
      </c>
      <c r="F1146" s="40" t="s">
        <v>739</v>
      </c>
      <c r="G1146" s="698" t="s">
        <v>225</v>
      </c>
      <c r="H1146" s="40" t="s">
        <v>213</v>
      </c>
      <c r="I1146" s="629" t="s">
        <v>220</v>
      </c>
      <c r="J1146" s="698" t="s">
        <v>675</v>
      </c>
      <c r="K1146" s="303">
        <v>0</v>
      </c>
      <c r="L1146" s="304">
        <v>0</v>
      </c>
      <c r="M1146" s="305">
        <v>0</v>
      </c>
      <c r="N1146" s="305">
        <v>0</v>
      </c>
      <c r="O1146" s="303">
        <v>0</v>
      </c>
      <c r="P1146" s="305">
        <v>0</v>
      </c>
      <c r="Q1146" s="303">
        <v>0</v>
      </c>
      <c r="R1146" s="16">
        <f>SUMIFS('Member Months'!$L:$L,'Member Months'!$A:$A,$A1146,'Member Months'!$C:$C,$C1146, 'Member Months'!$D:$D,$D1146)</f>
        <v>0</v>
      </c>
      <c r="S1146" s="237"/>
      <c r="U1146" s="237"/>
      <c r="V1146" s="237"/>
    </row>
    <row r="1147" spans="1:22" s="302" customFormat="1">
      <c r="A1147" s="38" t="s">
        <v>151</v>
      </c>
      <c r="B1147" s="39">
        <f t="shared" si="38"/>
        <v>0</v>
      </c>
      <c r="C1147" s="39" t="s">
        <v>912</v>
      </c>
      <c r="D1147" s="40">
        <v>4</v>
      </c>
      <c r="E1147" s="662" t="s">
        <v>151</v>
      </c>
      <c r="F1147" s="40" t="s">
        <v>739</v>
      </c>
      <c r="G1147" s="698" t="s">
        <v>225</v>
      </c>
      <c r="H1147" s="40" t="s">
        <v>213</v>
      </c>
      <c r="I1147" s="629" t="s">
        <v>221</v>
      </c>
      <c r="J1147" s="698" t="s">
        <v>264</v>
      </c>
      <c r="K1147" s="303">
        <v>0</v>
      </c>
      <c r="L1147" s="304">
        <v>0</v>
      </c>
      <c r="M1147" s="305">
        <v>0</v>
      </c>
      <c r="N1147" s="305">
        <v>0</v>
      </c>
      <c r="O1147" s="303">
        <v>0</v>
      </c>
      <c r="P1147" s="305">
        <v>0</v>
      </c>
      <c r="Q1147" s="303">
        <v>0</v>
      </c>
      <c r="R1147" s="16">
        <f>SUMIFS('Member Months'!$L:$L,'Member Months'!$A:$A,$A1147,'Member Months'!$C:$C,$C1147, 'Member Months'!$D:$D,$D1147)</f>
        <v>0</v>
      </c>
      <c r="S1147" s="237"/>
      <c r="U1147" s="237"/>
      <c r="V1147" s="237"/>
    </row>
    <row r="1148" spans="1:22" s="302" customFormat="1">
      <c r="A1148" s="38" t="s">
        <v>151</v>
      </c>
      <c r="B1148" s="39">
        <f t="shared" si="38"/>
        <v>0</v>
      </c>
      <c r="C1148" s="39" t="s">
        <v>912</v>
      </c>
      <c r="D1148" s="40">
        <v>4</v>
      </c>
      <c r="E1148" s="662" t="s">
        <v>151</v>
      </c>
      <c r="F1148" s="40" t="s">
        <v>739</v>
      </c>
      <c r="G1148" s="698" t="s">
        <v>225</v>
      </c>
      <c r="H1148" s="40" t="s">
        <v>213</v>
      </c>
      <c r="I1148" s="630" t="s">
        <v>222</v>
      </c>
      <c r="J1148" s="698" t="s">
        <v>206</v>
      </c>
      <c r="K1148" s="303">
        <v>0</v>
      </c>
      <c r="L1148" s="304">
        <v>0</v>
      </c>
      <c r="M1148" s="305">
        <v>0</v>
      </c>
      <c r="N1148" s="305">
        <v>0</v>
      </c>
      <c r="O1148" s="303">
        <v>0</v>
      </c>
      <c r="P1148" s="305">
        <v>0</v>
      </c>
      <c r="Q1148" s="303">
        <v>0</v>
      </c>
      <c r="R1148" s="16">
        <f>SUMIFS('Member Months'!$L:$L,'Member Months'!$A:$A,$A1148,'Member Months'!$C:$C,$C1148, 'Member Months'!$D:$D,$D1148)</f>
        <v>0</v>
      </c>
      <c r="S1148" s="237"/>
      <c r="U1148" s="237"/>
      <c r="V1148" s="237"/>
    </row>
    <row r="1149" spans="1:22" s="302" customFormat="1">
      <c r="A1149" s="38" t="s">
        <v>151</v>
      </c>
      <c r="B1149" s="39">
        <f t="shared" si="38"/>
        <v>0</v>
      </c>
      <c r="C1149" s="39" t="s">
        <v>912</v>
      </c>
      <c r="D1149" s="40">
        <v>4</v>
      </c>
      <c r="E1149" s="662" t="s">
        <v>151</v>
      </c>
      <c r="F1149" s="40" t="s">
        <v>739</v>
      </c>
      <c r="G1149" s="698" t="s">
        <v>225</v>
      </c>
      <c r="H1149" s="40" t="s">
        <v>213</v>
      </c>
      <c r="I1149" s="630" t="s">
        <v>223</v>
      </c>
      <c r="J1149" s="698" t="s">
        <v>181</v>
      </c>
      <c r="K1149" s="303">
        <v>0</v>
      </c>
      <c r="L1149" s="304">
        <v>0</v>
      </c>
      <c r="M1149" s="305">
        <v>0</v>
      </c>
      <c r="N1149" s="305">
        <v>0</v>
      </c>
      <c r="O1149" s="303">
        <v>0</v>
      </c>
      <c r="P1149" s="305">
        <v>0</v>
      </c>
      <c r="Q1149" s="303">
        <v>0</v>
      </c>
      <c r="R1149" s="16">
        <f>SUMIFS('Member Months'!$L:$L,'Member Months'!$A:$A,$A1149,'Member Months'!$C:$C,$C1149, 'Member Months'!$D:$D,$D1149)</f>
        <v>0</v>
      </c>
      <c r="S1149" s="237"/>
      <c r="U1149" s="237"/>
      <c r="V1149" s="237"/>
    </row>
    <row r="1150" spans="1:22" s="302" customFormat="1">
      <c r="A1150" s="38" t="s">
        <v>151</v>
      </c>
      <c r="B1150" s="39">
        <f t="shared" si="38"/>
        <v>0</v>
      </c>
      <c r="C1150" s="39" t="s">
        <v>912</v>
      </c>
      <c r="D1150" s="40">
        <v>4</v>
      </c>
      <c r="E1150" s="662" t="s">
        <v>151</v>
      </c>
      <c r="F1150" s="40" t="s">
        <v>739</v>
      </c>
      <c r="G1150" s="698" t="s">
        <v>225</v>
      </c>
      <c r="H1150" s="40" t="s">
        <v>213</v>
      </c>
      <c r="I1150" s="630" t="s">
        <v>150</v>
      </c>
      <c r="J1150" s="698" t="s">
        <v>204</v>
      </c>
      <c r="K1150" s="303">
        <v>0</v>
      </c>
      <c r="L1150" s="304">
        <v>0</v>
      </c>
      <c r="M1150" s="305">
        <v>0</v>
      </c>
      <c r="N1150" s="305">
        <v>0</v>
      </c>
      <c r="O1150" s="303">
        <v>0</v>
      </c>
      <c r="P1150" s="305">
        <v>0</v>
      </c>
      <c r="Q1150" s="303">
        <v>0</v>
      </c>
      <c r="R1150" s="16">
        <f>SUMIFS('Member Months'!$L:$L,'Member Months'!$A:$A,$A1150,'Member Months'!$C:$C,$C1150, 'Member Months'!$D:$D,$D1150)</f>
        <v>0</v>
      </c>
      <c r="S1150" s="237"/>
      <c r="U1150" s="237"/>
      <c r="V1150" s="237"/>
    </row>
    <row r="1151" spans="1:22" s="302" customFormat="1">
      <c r="A1151" s="38" t="s">
        <v>151</v>
      </c>
      <c r="B1151" s="39">
        <f t="shared" si="38"/>
        <v>0</v>
      </c>
      <c r="C1151" s="39" t="s">
        <v>912</v>
      </c>
      <c r="D1151" s="40">
        <v>4</v>
      </c>
      <c r="E1151" s="662" t="s">
        <v>151</v>
      </c>
      <c r="F1151" s="40" t="s">
        <v>739</v>
      </c>
      <c r="G1151" s="698" t="s">
        <v>225</v>
      </c>
      <c r="H1151" s="40" t="s">
        <v>213</v>
      </c>
      <c r="I1151" s="630" t="s">
        <v>151</v>
      </c>
      <c r="J1151" s="698" t="s">
        <v>205</v>
      </c>
      <c r="K1151" s="303">
        <v>0</v>
      </c>
      <c r="L1151" s="304">
        <v>0</v>
      </c>
      <c r="M1151" s="305">
        <v>0</v>
      </c>
      <c r="N1151" s="305">
        <v>0</v>
      </c>
      <c r="O1151" s="303">
        <v>0</v>
      </c>
      <c r="P1151" s="305">
        <v>0</v>
      </c>
      <c r="Q1151" s="303">
        <v>0</v>
      </c>
      <c r="R1151" s="16">
        <f>SUMIFS('Member Months'!$L:$L,'Member Months'!$A:$A,$A1151,'Member Months'!$C:$C,$C1151, 'Member Months'!$D:$D,$D1151)</f>
        <v>0</v>
      </c>
      <c r="S1151" s="237"/>
      <c r="U1151" s="237"/>
      <c r="V1151" s="237"/>
    </row>
    <row r="1152" spans="1:22" s="302" customFormat="1">
      <c r="A1152" s="38" t="s">
        <v>151</v>
      </c>
      <c r="B1152" s="39">
        <f t="shared" si="38"/>
        <v>0</v>
      </c>
      <c r="C1152" s="39" t="s">
        <v>912</v>
      </c>
      <c r="D1152" s="40">
        <v>4</v>
      </c>
      <c r="E1152" s="662" t="s">
        <v>151</v>
      </c>
      <c r="F1152" s="40" t="s">
        <v>739</v>
      </c>
      <c r="G1152" s="698" t="s">
        <v>225</v>
      </c>
      <c r="H1152" s="40" t="s">
        <v>213</v>
      </c>
      <c r="I1152" s="630" t="s">
        <v>152</v>
      </c>
      <c r="J1152" s="698" t="s">
        <v>182</v>
      </c>
      <c r="K1152" s="303">
        <v>0</v>
      </c>
      <c r="L1152" s="304">
        <v>0</v>
      </c>
      <c r="M1152" s="305">
        <v>0</v>
      </c>
      <c r="N1152" s="305">
        <v>0</v>
      </c>
      <c r="O1152" s="303">
        <v>0</v>
      </c>
      <c r="P1152" s="305">
        <v>0</v>
      </c>
      <c r="Q1152" s="303">
        <v>0</v>
      </c>
      <c r="R1152" s="16">
        <f>SUMIFS('Member Months'!$L:$L,'Member Months'!$A:$A,$A1152,'Member Months'!$C:$C,$C1152, 'Member Months'!$D:$D,$D1152)</f>
        <v>0</v>
      </c>
      <c r="S1152" s="237"/>
      <c r="U1152" s="237"/>
      <c r="V1152" s="237"/>
    </row>
    <row r="1153" spans="1:22" s="302" customFormat="1">
      <c r="A1153" s="38" t="s">
        <v>151</v>
      </c>
      <c r="B1153" s="39">
        <f t="shared" si="38"/>
        <v>0</v>
      </c>
      <c r="C1153" s="39" t="s">
        <v>912</v>
      </c>
      <c r="D1153" s="40">
        <v>4</v>
      </c>
      <c r="E1153" s="662" t="s">
        <v>151</v>
      </c>
      <c r="F1153" s="40" t="s">
        <v>739</v>
      </c>
      <c r="G1153" s="698" t="s">
        <v>225</v>
      </c>
      <c r="H1153" s="40" t="s">
        <v>213</v>
      </c>
      <c r="I1153" s="630" t="s">
        <v>70</v>
      </c>
      <c r="J1153" s="698" t="s">
        <v>265</v>
      </c>
      <c r="K1153" s="303">
        <v>0</v>
      </c>
      <c r="L1153" s="304">
        <v>0</v>
      </c>
      <c r="M1153" s="305">
        <v>0</v>
      </c>
      <c r="N1153" s="305">
        <v>0</v>
      </c>
      <c r="O1153" s="303">
        <v>0</v>
      </c>
      <c r="P1153" s="305">
        <v>0</v>
      </c>
      <c r="Q1153" s="303">
        <v>0</v>
      </c>
      <c r="R1153" s="16">
        <f>SUMIFS('Member Months'!$L:$L,'Member Months'!$A:$A,$A1153,'Member Months'!$C:$C,$C1153, 'Member Months'!$D:$D,$D1153)</f>
        <v>0</v>
      </c>
      <c r="S1153" s="237"/>
      <c r="U1153" s="237"/>
      <c r="V1153" s="237"/>
    </row>
    <row r="1154" spans="1:22" s="302" customFormat="1">
      <c r="A1154" s="38" t="s">
        <v>151</v>
      </c>
      <c r="B1154" s="39">
        <f t="shared" si="38"/>
        <v>0</v>
      </c>
      <c r="C1154" s="39" t="s">
        <v>912</v>
      </c>
      <c r="D1154" s="40">
        <v>4</v>
      </c>
      <c r="E1154" s="662" t="s">
        <v>151</v>
      </c>
      <c r="F1154" s="40" t="s">
        <v>739</v>
      </c>
      <c r="G1154" s="698" t="s">
        <v>225</v>
      </c>
      <c r="H1154" s="40" t="s">
        <v>213</v>
      </c>
      <c r="I1154" s="630" t="s">
        <v>71</v>
      </c>
      <c r="J1154" s="698" t="s">
        <v>266</v>
      </c>
      <c r="K1154" s="303">
        <v>0</v>
      </c>
      <c r="L1154" s="304">
        <v>0</v>
      </c>
      <c r="M1154" s="305">
        <v>0</v>
      </c>
      <c r="N1154" s="305">
        <v>0</v>
      </c>
      <c r="O1154" s="303">
        <v>0</v>
      </c>
      <c r="P1154" s="305">
        <v>0</v>
      </c>
      <c r="Q1154" s="303">
        <v>0</v>
      </c>
      <c r="R1154" s="16">
        <f>SUMIFS('Member Months'!$L:$L,'Member Months'!$A:$A,$A1154,'Member Months'!$C:$C,$C1154, 'Member Months'!$D:$D,$D1154)</f>
        <v>0</v>
      </c>
      <c r="S1154" s="237"/>
      <c r="U1154" s="237"/>
      <c r="V1154" s="237"/>
    </row>
    <row r="1155" spans="1:22" s="302" customFormat="1">
      <c r="A1155" s="38" t="s">
        <v>151</v>
      </c>
      <c r="B1155" s="39">
        <f t="shared" si="38"/>
        <v>0</v>
      </c>
      <c r="C1155" s="39" t="s">
        <v>912</v>
      </c>
      <c r="D1155" s="40">
        <v>4</v>
      </c>
      <c r="E1155" s="662" t="s">
        <v>151</v>
      </c>
      <c r="F1155" s="40" t="s">
        <v>739</v>
      </c>
      <c r="G1155" s="698" t="s">
        <v>225</v>
      </c>
      <c r="H1155" s="40" t="s">
        <v>213</v>
      </c>
      <c r="I1155" s="630" t="s">
        <v>72</v>
      </c>
      <c r="J1155" s="698" t="s">
        <v>527</v>
      </c>
      <c r="K1155" s="303">
        <v>0</v>
      </c>
      <c r="L1155" s="304">
        <v>0</v>
      </c>
      <c r="M1155" s="305">
        <v>0</v>
      </c>
      <c r="N1155" s="305">
        <v>0</v>
      </c>
      <c r="O1155" s="303">
        <v>0</v>
      </c>
      <c r="P1155" s="305">
        <v>0</v>
      </c>
      <c r="Q1155" s="303">
        <v>0</v>
      </c>
      <c r="R1155" s="16">
        <f>SUMIFS('Member Months'!$L:$L,'Member Months'!$A:$A,$A1155,'Member Months'!$C:$C,$C1155, 'Member Months'!$D:$D,$D1155)</f>
        <v>0</v>
      </c>
      <c r="S1155" s="237"/>
      <c r="U1155" s="237"/>
      <c r="V1155" s="237"/>
    </row>
    <row r="1156" spans="1:22" s="302" customFormat="1">
      <c r="A1156" s="38" t="s">
        <v>151</v>
      </c>
      <c r="B1156" s="39">
        <f t="shared" si="38"/>
        <v>0</v>
      </c>
      <c r="C1156" s="39" t="s">
        <v>912</v>
      </c>
      <c r="D1156" s="40">
        <v>4</v>
      </c>
      <c r="E1156" s="662" t="s">
        <v>151</v>
      </c>
      <c r="F1156" s="40" t="s">
        <v>739</v>
      </c>
      <c r="G1156" s="698" t="s">
        <v>225</v>
      </c>
      <c r="H1156" s="40" t="s">
        <v>213</v>
      </c>
      <c r="I1156" s="630" t="s">
        <v>73</v>
      </c>
      <c r="J1156" s="698" t="s">
        <v>528</v>
      </c>
      <c r="K1156" s="303">
        <v>0</v>
      </c>
      <c r="L1156" s="304">
        <v>0</v>
      </c>
      <c r="M1156" s="305">
        <v>0</v>
      </c>
      <c r="N1156" s="305">
        <v>0</v>
      </c>
      <c r="O1156" s="303">
        <v>0</v>
      </c>
      <c r="P1156" s="305">
        <v>0</v>
      </c>
      <c r="Q1156" s="303">
        <v>0</v>
      </c>
      <c r="R1156" s="16">
        <f>SUMIFS('Member Months'!$L:$L,'Member Months'!$A:$A,$A1156,'Member Months'!$C:$C,$C1156, 'Member Months'!$D:$D,$D1156)</f>
        <v>0</v>
      </c>
      <c r="S1156" s="237"/>
      <c r="U1156" s="237"/>
      <c r="V1156" s="237"/>
    </row>
    <row r="1157" spans="1:22" s="302" customFormat="1">
      <c r="A1157" s="38" t="s">
        <v>151</v>
      </c>
      <c r="B1157" s="39">
        <f t="shared" si="38"/>
        <v>0</v>
      </c>
      <c r="C1157" s="39" t="s">
        <v>912</v>
      </c>
      <c r="D1157" s="40">
        <v>4</v>
      </c>
      <c r="E1157" s="662" t="s">
        <v>151</v>
      </c>
      <c r="F1157" s="40" t="s">
        <v>739</v>
      </c>
      <c r="G1157" s="698" t="s">
        <v>225</v>
      </c>
      <c r="H1157" s="40" t="s">
        <v>213</v>
      </c>
      <c r="I1157" s="630" t="s">
        <v>409</v>
      </c>
      <c r="J1157" s="698" t="s">
        <v>803</v>
      </c>
      <c r="K1157" s="303">
        <v>0</v>
      </c>
      <c r="L1157" s="304">
        <v>0</v>
      </c>
      <c r="M1157" s="305">
        <v>0</v>
      </c>
      <c r="N1157" s="305">
        <v>0</v>
      </c>
      <c r="O1157" s="303">
        <v>0</v>
      </c>
      <c r="P1157" s="305">
        <v>0</v>
      </c>
      <c r="Q1157" s="303">
        <v>0</v>
      </c>
      <c r="R1157" s="16">
        <f>SUMIFS('Member Months'!$L:$L,'Member Months'!$A:$A,$A1157,'Member Months'!$C:$C,$C1157, 'Member Months'!$D:$D,$D1157)</f>
        <v>0</v>
      </c>
      <c r="S1157" s="237"/>
      <c r="U1157" s="237"/>
      <c r="V1157" s="237"/>
    </row>
    <row r="1158" spans="1:22" s="302" customFormat="1">
      <c r="A1158" s="38" t="s">
        <v>152</v>
      </c>
      <c r="B1158" s="39">
        <f t="shared" si="38"/>
        <v>0</v>
      </c>
      <c r="C1158" s="39" t="s">
        <v>912</v>
      </c>
      <c r="D1158" s="40">
        <v>4</v>
      </c>
      <c r="E1158" s="662" t="s">
        <v>152</v>
      </c>
      <c r="F1158" s="40" t="s">
        <v>739</v>
      </c>
      <c r="G1158" s="698" t="s">
        <v>231</v>
      </c>
      <c r="H1158" s="40" t="s">
        <v>213</v>
      </c>
      <c r="I1158" s="629" t="s">
        <v>211</v>
      </c>
      <c r="J1158" s="698" t="s">
        <v>261</v>
      </c>
      <c r="K1158" s="303">
        <v>0</v>
      </c>
      <c r="L1158" s="304">
        <v>0</v>
      </c>
      <c r="M1158" s="305">
        <v>0</v>
      </c>
      <c r="N1158" s="305">
        <v>0</v>
      </c>
      <c r="O1158" s="303">
        <v>0</v>
      </c>
      <c r="P1158" s="305">
        <v>0</v>
      </c>
      <c r="Q1158" s="303">
        <v>0</v>
      </c>
      <c r="R1158" s="16">
        <f>SUMIFS('Member Months'!$L:$L,'Member Months'!$A:$A,$A1158,'Member Months'!$C:$C,$C1158, 'Member Months'!$D:$D,$D1158)</f>
        <v>0</v>
      </c>
      <c r="S1158" s="237"/>
      <c r="U1158" s="237"/>
      <c r="V1158" s="237"/>
    </row>
    <row r="1159" spans="1:22" s="302" customFormat="1">
      <c r="A1159" s="38" t="s">
        <v>152</v>
      </c>
      <c r="B1159" s="39">
        <f t="shared" si="38"/>
        <v>0</v>
      </c>
      <c r="C1159" s="39" t="s">
        <v>912</v>
      </c>
      <c r="D1159" s="40">
        <v>4</v>
      </c>
      <c r="E1159" s="662" t="s">
        <v>152</v>
      </c>
      <c r="F1159" s="40" t="s">
        <v>739</v>
      </c>
      <c r="G1159" s="698" t="s">
        <v>231</v>
      </c>
      <c r="H1159" s="40" t="s">
        <v>213</v>
      </c>
      <c r="I1159" s="629" t="s">
        <v>214</v>
      </c>
      <c r="J1159" s="698" t="s">
        <v>676</v>
      </c>
      <c r="K1159" s="303">
        <v>0</v>
      </c>
      <c r="L1159" s="304">
        <v>0</v>
      </c>
      <c r="M1159" s="305">
        <v>0</v>
      </c>
      <c r="N1159" s="305">
        <v>0</v>
      </c>
      <c r="O1159" s="303">
        <v>0</v>
      </c>
      <c r="P1159" s="305">
        <v>0</v>
      </c>
      <c r="Q1159" s="303">
        <v>0</v>
      </c>
      <c r="R1159" s="16">
        <f>SUMIFS('Member Months'!$L:$L,'Member Months'!$A:$A,$A1159,'Member Months'!$C:$C,$C1159, 'Member Months'!$D:$D,$D1159)</f>
        <v>0</v>
      </c>
      <c r="S1159" s="237"/>
      <c r="U1159" s="237"/>
      <c r="V1159" s="237"/>
    </row>
    <row r="1160" spans="1:22" s="302" customFormat="1">
      <c r="A1160" s="38" t="s">
        <v>152</v>
      </c>
      <c r="B1160" s="39">
        <f t="shared" si="38"/>
        <v>0</v>
      </c>
      <c r="C1160" s="39" t="s">
        <v>912</v>
      </c>
      <c r="D1160" s="40">
        <v>4</v>
      </c>
      <c r="E1160" s="662" t="s">
        <v>152</v>
      </c>
      <c r="F1160" s="40" t="s">
        <v>739</v>
      </c>
      <c r="G1160" s="698" t="s">
        <v>231</v>
      </c>
      <c r="H1160" s="40" t="s">
        <v>213</v>
      </c>
      <c r="I1160" s="629" t="s">
        <v>215</v>
      </c>
      <c r="J1160" s="698" t="s">
        <v>216</v>
      </c>
      <c r="K1160" s="303">
        <v>0</v>
      </c>
      <c r="L1160" s="304">
        <v>0</v>
      </c>
      <c r="M1160" s="305">
        <v>0</v>
      </c>
      <c r="N1160" s="305">
        <v>0</v>
      </c>
      <c r="O1160" s="303">
        <v>0</v>
      </c>
      <c r="P1160" s="305">
        <v>0</v>
      </c>
      <c r="Q1160" s="303">
        <v>0</v>
      </c>
      <c r="R1160" s="16">
        <f>SUMIFS('Member Months'!$L:$L,'Member Months'!$A:$A,$A1160,'Member Months'!$C:$C,$C1160, 'Member Months'!$D:$D,$D1160)</f>
        <v>0</v>
      </c>
      <c r="S1160" s="237"/>
      <c r="U1160" s="237"/>
      <c r="V1160" s="237"/>
    </row>
    <row r="1161" spans="1:22" s="302" customFormat="1">
      <c r="A1161" s="38" t="s">
        <v>152</v>
      </c>
      <c r="B1161" s="39">
        <f t="shared" si="38"/>
        <v>0</v>
      </c>
      <c r="C1161" s="39" t="s">
        <v>912</v>
      </c>
      <c r="D1161" s="40">
        <v>4</v>
      </c>
      <c r="E1161" s="662" t="s">
        <v>152</v>
      </c>
      <c r="F1161" s="40" t="s">
        <v>739</v>
      </c>
      <c r="G1161" s="698" t="s">
        <v>231</v>
      </c>
      <c r="H1161" s="40" t="s">
        <v>213</v>
      </c>
      <c r="I1161" s="629" t="s">
        <v>217</v>
      </c>
      <c r="J1161" s="698" t="s">
        <v>262</v>
      </c>
      <c r="K1161" s="303">
        <v>0</v>
      </c>
      <c r="L1161" s="304">
        <v>0</v>
      </c>
      <c r="M1161" s="305">
        <v>0</v>
      </c>
      <c r="N1161" s="305">
        <v>0</v>
      </c>
      <c r="O1161" s="303">
        <v>0</v>
      </c>
      <c r="P1161" s="305">
        <v>0</v>
      </c>
      <c r="Q1161" s="303">
        <v>0</v>
      </c>
      <c r="R1161" s="16">
        <f>SUMIFS('Member Months'!$L:$L,'Member Months'!$A:$A,$A1161,'Member Months'!$C:$C,$C1161, 'Member Months'!$D:$D,$D1161)</f>
        <v>0</v>
      </c>
      <c r="S1161" s="237"/>
      <c r="U1161" s="237"/>
      <c r="V1161" s="237"/>
    </row>
    <row r="1162" spans="1:22" s="302" customFormat="1">
      <c r="A1162" s="38" t="s">
        <v>152</v>
      </c>
      <c r="B1162" s="39">
        <f t="shared" si="38"/>
        <v>0</v>
      </c>
      <c r="C1162" s="39" t="s">
        <v>912</v>
      </c>
      <c r="D1162" s="40">
        <v>4</v>
      </c>
      <c r="E1162" s="662" t="s">
        <v>152</v>
      </c>
      <c r="F1162" s="40" t="s">
        <v>739</v>
      </c>
      <c r="G1162" s="698" t="s">
        <v>231</v>
      </c>
      <c r="H1162" s="40" t="s">
        <v>213</v>
      </c>
      <c r="I1162" s="629" t="s">
        <v>218</v>
      </c>
      <c r="J1162" s="698" t="s">
        <v>677</v>
      </c>
      <c r="K1162" s="303">
        <v>0</v>
      </c>
      <c r="L1162" s="304">
        <v>0</v>
      </c>
      <c r="M1162" s="305">
        <v>0</v>
      </c>
      <c r="N1162" s="305">
        <v>0</v>
      </c>
      <c r="O1162" s="303">
        <v>0</v>
      </c>
      <c r="P1162" s="305">
        <v>0</v>
      </c>
      <c r="Q1162" s="303">
        <v>0</v>
      </c>
      <c r="R1162" s="16">
        <f>SUMIFS('Member Months'!$L:$L,'Member Months'!$A:$A,$A1162,'Member Months'!$C:$C,$C1162, 'Member Months'!$D:$D,$D1162)</f>
        <v>0</v>
      </c>
      <c r="S1162" s="237"/>
      <c r="U1162" s="237"/>
      <c r="V1162" s="237"/>
    </row>
    <row r="1163" spans="1:22" s="302" customFormat="1">
      <c r="A1163" s="38" t="s">
        <v>152</v>
      </c>
      <c r="B1163" s="39">
        <f t="shared" si="38"/>
        <v>0</v>
      </c>
      <c r="C1163" s="39" t="s">
        <v>912</v>
      </c>
      <c r="D1163" s="40">
        <v>4</v>
      </c>
      <c r="E1163" s="662" t="s">
        <v>152</v>
      </c>
      <c r="F1163" s="40" t="s">
        <v>739</v>
      </c>
      <c r="G1163" s="698" t="s">
        <v>231</v>
      </c>
      <c r="H1163" s="40" t="s">
        <v>213</v>
      </c>
      <c r="I1163" s="629" t="s">
        <v>219</v>
      </c>
      <c r="J1163" s="698" t="s">
        <v>263</v>
      </c>
      <c r="K1163" s="303">
        <v>0</v>
      </c>
      <c r="L1163" s="304">
        <v>0</v>
      </c>
      <c r="M1163" s="305">
        <v>0</v>
      </c>
      <c r="N1163" s="305">
        <v>0</v>
      </c>
      <c r="O1163" s="303">
        <v>0</v>
      </c>
      <c r="P1163" s="305">
        <v>0</v>
      </c>
      <c r="Q1163" s="303">
        <v>0</v>
      </c>
      <c r="R1163" s="16">
        <f>SUMIFS('Member Months'!$L:$L,'Member Months'!$A:$A,$A1163,'Member Months'!$C:$C,$C1163, 'Member Months'!$D:$D,$D1163)</f>
        <v>0</v>
      </c>
      <c r="S1163" s="237"/>
      <c r="U1163" s="237"/>
      <c r="V1163" s="237"/>
    </row>
    <row r="1164" spans="1:22" s="302" customFormat="1">
      <c r="A1164" s="38" t="s">
        <v>152</v>
      </c>
      <c r="B1164" s="39">
        <f t="shared" si="38"/>
        <v>0</v>
      </c>
      <c r="C1164" s="39" t="s">
        <v>912</v>
      </c>
      <c r="D1164" s="40">
        <v>4</v>
      </c>
      <c r="E1164" s="662" t="s">
        <v>152</v>
      </c>
      <c r="F1164" s="40" t="s">
        <v>739</v>
      </c>
      <c r="G1164" s="698" t="s">
        <v>231</v>
      </c>
      <c r="H1164" s="40" t="s">
        <v>213</v>
      </c>
      <c r="I1164" s="629" t="s">
        <v>220</v>
      </c>
      <c r="J1164" s="698" t="s">
        <v>675</v>
      </c>
      <c r="K1164" s="303">
        <v>0</v>
      </c>
      <c r="L1164" s="304">
        <v>0</v>
      </c>
      <c r="M1164" s="305">
        <v>0</v>
      </c>
      <c r="N1164" s="305">
        <v>0</v>
      </c>
      <c r="O1164" s="303">
        <v>0</v>
      </c>
      <c r="P1164" s="305">
        <v>0</v>
      </c>
      <c r="Q1164" s="303">
        <v>0</v>
      </c>
      <c r="R1164" s="16">
        <f>SUMIFS('Member Months'!$L:$L,'Member Months'!$A:$A,$A1164,'Member Months'!$C:$C,$C1164, 'Member Months'!$D:$D,$D1164)</f>
        <v>0</v>
      </c>
      <c r="S1164" s="237"/>
      <c r="U1164" s="237"/>
      <c r="V1164" s="237"/>
    </row>
    <row r="1165" spans="1:22" s="302" customFormat="1">
      <c r="A1165" s="38" t="s">
        <v>152</v>
      </c>
      <c r="B1165" s="39">
        <f t="shared" si="38"/>
        <v>0</v>
      </c>
      <c r="C1165" s="39" t="s">
        <v>912</v>
      </c>
      <c r="D1165" s="40">
        <v>4</v>
      </c>
      <c r="E1165" s="662" t="s">
        <v>152</v>
      </c>
      <c r="F1165" s="40" t="s">
        <v>739</v>
      </c>
      <c r="G1165" s="698" t="s">
        <v>231</v>
      </c>
      <c r="H1165" s="40" t="s">
        <v>213</v>
      </c>
      <c r="I1165" s="629" t="s">
        <v>221</v>
      </c>
      <c r="J1165" s="698" t="s">
        <v>264</v>
      </c>
      <c r="K1165" s="303">
        <v>0</v>
      </c>
      <c r="L1165" s="304">
        <v>0</v>
      </c>
      <c r="M1165" s="305">
        <v>0</v>
      </c>
      <c r="N1165" s="305">
        <v>0</v>
      </c>
      <c r="O1165" s="303">
        <v>0</v>
      </c>
      <c r="P1165" s="305">
        <v>0</v>
      </c>
      <c r="Q1165" s="303">
        <v>0</v>
      </c>
      <c r="R1165" s="16">
        <f>SUMIFS('Member Months'!$L:$L,'Member Months'!$A:$A,$A1165,'Member Months'!$C:$C,$C1165, 'Member Months'!$D:$D,$D1165)</f>
        <v>0</v>
      </c>
      <c r="S1165" s="237"/>
      <c r="U1165" s="237"/>
      <c r="V1165" s="237"/>
    </row>
    <row r="1166" spans="1:22" s="302" customFormat="1">
      <c r="A1166" s="38" t="s">
        <v>152</v>
      </c>
      <c r="B1166" s="39">
        <f t="shared" si="38"/>
        <v>0</v>
      </c>
      <c r="C1166" s="39" t="s">
        <v>912</v>
      </c>
      <c r="D1166" s="40">
        <v>4</v>
      </c>
      <c r="E1166" s="662" t="s">
        <v>152</v>
      </c>
      <c r="F1166" s="40" t="s">
        <v>739</v>
      </c>
      <c r="G1166" s="698" t="s">
        <v>231</v>
      </c>
      <c r="H1166" s="40" t="s">
        <v>213</v>
      </c>
      <c r="I1166" s="630" t="s">
        <v>222</v>
      </c>
      <c r="J1166" s="698" t="s">
        <v>206</v>
      </c>
      <c r="K1166" s="303">
        <v>0</v>
      </c>
      <c r="L1166" s="304">
        <v>0</v>
      </c>
      <c r="M1166" s="305">
        <v>0</v>
      </c>
      <c r="N1166" s="305">
        <v>0</v>
      </c>
      <c r="O1166" s="303">
        <v>0</v>
      </c>
      <c r="P1166" s="305">
        <v>0</v>
      </c>
      <c r="Q1166" s="303">
        <v>0</v>
      </c>
      <c r="R1166" s="16">
        <f>SUMIFS('Member Months'!$L:$L,'Member Months'!$A:$A,$A1166,'Member Months'!$C:$C,$C1166, 'Member Months'!$D:$D,$D1166)</f>
        <v>0</v>
      </c>
      <c r="S1166" s="237"/>
      <c r="U1166" s="237"/>
      <c r="V1166" s="237"/>
    </row>
    <row r="1167" spans="1:22" s="302" customFormat="1">
      <c r="A1167" s="38" t="s">
        <v>152</v>
      </c>
      <c r="B1167" s="39">
        <f t="shared" si="38"/>
        <v>0</v>
      </c>
      <c r="C1167" s="39" t="s">
        <v>912</v>
      </c>
      <c r="D1167" s="40">
        <v>4</v>
      </c>
      <c r="E1167" s="662" t="s">
        <v>152</v>
      </c>
      <c r="F1167" s="40" t="s">
        <v>739</v>
      </c>
      <c r="G1167" s="698" t="s">
        <v>231</v>
      </c>
      <c r="H1167" s="40" t="s">
        <v>213</v>
      </c>
      <c r="I1167" s="630" t="s">
        <v>223</v>
      </c>
      <c r="J1167" s="698" t="s">
        <v>181</v>
      </c>
      <c r="K1167" s="303">
        <v>0</v>
      </c>
      <c r="L1167" s="304">
        <v>0</v>
      </c>
      <c r="M1167" s="305">
        <v>0</v>
      </c>
      <c r="N1167" s="305">
        <v>0</v>
      </c>
      <c r="O1167" s="303">
        <v>0</v>
      </c>
      <c r="P1167" s="305">
        <v>0</v>
      </c>
      <c r="Q1167" s="303">
        <v>0</v>
      </c>
      <c r="R1167" s="16">
        <f>SUMIFS('Member Months'!$L:$L,'Member Months'!$A:$A,$A1167,'Member Months'!$C:$C,$C1167, 'Member Months'!$D:$D,$D1167)</f>
        <v>0</v>
      </c>
      <c r="S1167" s="237"/>
      <c r="U1167" s="237"/>
      <c r="V1167" s="237"/>
    </row>
    <row r="1168" spans="1:22" s="302" customFormat="1">
      <c r="A1168" s="38" t="s">
        <v>152</v>
      </c>
      <c r="B1168" s="39">
        <f t="shared" si="38"/>
        <v>0</v>
      </c>
      <c r="C1168" s="39" t="s">
        <v>912</v>
      </c>
      <c r="D1168" s="40">
        <v>4</v>
      </c>
      <c r="E1168" s="662" t="s">
        <v>152</v>
      </c>
      <c r="F1168" s="40" t="s">
        <v>739</v>
      </c>
      <c r="G1168" s="698" t="s">
        <v>231</v>
      </c>
      <c r="H1168" s="40" t="s">
        <v>213</v>
      </c>
      <c r="I1168" s="630" t="s">
        <v>150</v>
      </c>
      <c r="J1168" s="698" t="s">
        <v>204</v>
      </c>
      <c r="K1168" s="303">
        <v>0</v>
      </c>
      <c r="L1168" s="304">
        <v>0</v>
      </c>
      <c r="M1168" s="305">
        <v>0</v>
      </c>
      <c r="N1168" s="305">
        <v>0</v>
      </c>
      <c r="O1168" s="303">
        <v>0</v>
      </c>
      <c r="P1168" s="305">
        <v>0</v>
      </c>
      <c r="Q1168" s="303">
        <v>0</v>
      </c>
      <c r="R1168" s="16">
        <f>SUMIFS('Member Months'!$L:$L,'Member Months'!$A:$A,$A1168,'Member Months'!$C:$C,$C1168, 'Member Months'!$D:$D,$D1168)</f>
        <v>0</v>
      </c>
      <c r="S1168" s="237"/>
      <c r="U1168" s="237"/>
      <c r="V1168" s="237"/>
    </row>
    <row r="1169" spans="1:22" s="302" customFormat="1">
      <c r="A1169" s="38" t="s">
        <v>152</v>
      </c>
      <c r="B1169" s="39">
        <f t="shared" si="38"/>
        <v>0</v>
      </c>
      <c r="C1169" s="39" t="s">
        <v>912</v>
      </c>
      <c r="D1169" s="40">
        <v>4</v>
      </c>
      <c r="E1169" s="662" t="s">
        <v>152</v>
      </c>
      <c r="F1169" s="40" t="s">
        <v>739</v>
      </c>
      <c r="G1169" s="698" t="s">
        <v>231</v>
      </c>
      <c r="H1169" s="40" t="s">
        <v>213</v>
      </c>
      <c r="I1169" s="630" t="s">
        <v>151</v>
      </c>
      <c r="J1169" s="698" t="s">
        <v>205</v>
      </c>
      <c r="K1169" s="303">
        <v>0</v>
      </c>
      <c r="L1169" s="304">
        <v>0</v>
      </c>
      <c r="M1169" s="305">
        <v>0</v>
      </c>
      <c r="N1169" s="305">
        <v>0</v>
      </c>
      <c r="O1169" s="303">
        <v>0</v>
      </c>
      <c r="P1169" s="305">
        <v>0</v>
      </c>
      <c r="Q1169" s="303">
        <v>0</v>
      </c>
      <c r="R1169" s="16">
        <f>SUMIFS('Member Months'!$L:$L,'Member Months'!$A:$A,$A1169,'Member Months'!$C:$C,$C1169, 'Member Months'!$D:$D,$D1169)</f>
        <v>0</v>
      </c>
      <c r="S1169" s="237"/>
      <c r="U1169" s="237"/>
      <c r="V1169" s="237"/>
    </row>
    <row r="1170" spans="1:22" s="302" customFormat="1">
      <c r="A1170" s="38" t="s">
        <v>152</v>
      </c>
      <c r="B1170" s="39">
        <f t="shared" si="38"/>
        <v>0</v>
      </c>
      <c r="C1170" s="39" t="s">
        <v>912</v>
      </c>
      <c r="D1170" s="40">
        <v>4</v>
      </c>
      <c r="E1170" s="662" t="s">
        <v>152</v>
      </c>
      <c r="F1170" s="40" t="s">
        <v>739</v>
      </c>
      <c r="G1170" s="698" t="s">
        <v>231</v>
      </c>
      <c r="H1170" s="40" t="s">
        <v>213</v>
      </c>
      <c r="I1170" s="630" t="s">
        <v>152</v>
      </c>
      <c r="J1170" s="698" t="s">
        <v>182</v>
      </c>
      <c r="K1170" s="303">
        <v>0</v>
      </c>
      <c r="L1170" s="304">
        <v>0</v>
      </c>
      <c r="M1170" s="305">
        <v>0</v>
      </c>
      <c r="N1170" s="305">
        <v>0</v>
      </c>
      <c r="O1170" s="303">
        <v>0</v>
      </c>
      <c r="P1170" s="305">
        <v>0</v>
      </c>
      <c r="Q1170" s="303">
        <v>0</v>
      </c>
      <c r="R1170" s="16">
        <f>SUMIFS('Member Months'!$L:$L,'Member Months'!$A:$A,$A1170,'Member Months'!$C:$C,$C1170, 'Member Months'!$D:$D,$D1170)</f>
        <v>0</v>
      </c>
      <c r="S1170" s="237"/>
      <c r="U1170" s="237"/>
      <c r="V1170" s="237"/>
    </row>
    <row r="1171" spans="1:22" s="302" customFormat="1">
      <c r="A1171" s="38" t="s">
        <v>152</v>
      </c>
      <c r="B1171" s="39">
        <f t="shared" si="38"/>
        <v>0</v>
      </c>
      <c r="C1171" s="39" t="s">
        <v>912</v>
      </c>
      <c r="D1171" s="40">
        <v>4</v>
      </c>
      <c r="E1171" s="662" t="s">
        <v>152</v>
      </c>
      <c r="F1171" s="40" t="s">
        <v>739</v>
      </c>
      <c r="G1171" s="698" t="s">
        <v>231</v>
      </c>
      <c r="H1171" s="40" t="s">
        <v>213</v>
      </c>
      <c r="I1171" s="630" t="s">
        <v>70</v>
      </c>
      <c r="J1171" s="698" t="s">
        <v>265</v>
      </c>
      <c r="K1171" s="303">
        <v>0</v>
      </c>
      <c r="L1171" s="304">
        <v>0</v>
      </c>
      <c r="M1171" s="305">
        <v>0</v>
      </c>
      <c r="N1171" s="305">
        <v>0</v>
      </c>
      <c r="O1171" s="303">
        <v>0</v>
      </c>
      <c r="P1171" s="305">
        <v>0</v>
      </c>
      <c r="Q1171" s="303">
        <v>0</v>
      </c>
      <c r="R1171" s="16">
        <f>SUMIFS('Member Months'!$L:$L,'Member Months'!$A:$A,$A1171,'Member Months'!$C:$C,$C1171, 'Member Months'!$D:$D,$D1171)</f>
        <v>0</v>
      </c>
      <c r="S1171" s="237"/>
      <c r="U1171" s="237"/>
      <c r="V1171" s="237"/>
    </row>
    <row r="1172" spans="1:22" s="302" customFormat="1">
      <c r="A1172" s="38" t="s">
        <v>152</v>
      </c>
      <c r="B1172" s="39">
        <f t="shared" ref="B1172:B1301" si="39">$B$6</f>
        <v>0</v>
      </c>
      <c r="C1172" s="39" t="s">
        <v>912</v>
      </c>
      <c r="D1172" s="40">
        <v>4</v>
      </c>
      <c r="E1172" s="662" t="s">
        <v>152</v>
      </c>
      <c r="F1172" s="40" t="s">
        <v>739</v>
      </c>
      <c r="G1172" s="698" t="s">
        <v>231</v>
      </c>
      <c r="H1172" s="40" t="s">
        <v>213</v>
      </c>
      <c r="I1172" s="630" t="s">
        <v>71</v>
      </c>
      <c r="J1172" s="698" t="s">
        <v>266</v>
      </c>
      <c r="K1172" s="303">
        <v>0</v>
      </c>
      <c r="L1172" s="304">
        <v>0</v>
      </c>
      <c r="M1172" s="305">
        <v>0</v>
      </c>
      <c r="N1172" s="305">
        <v>0</v>
      </c>
      <c r="O1172" s="303">
        <v>0</v>
      </c>
      <c r="P1172" s="305">
        <v>0</v>
      </c>
      <c r="Q1172" s="303">
        <v>0</v>
      </c>
      <c r="R1172" s="16">
        <f>SUMIFS('Member Months'!$L:$L,'Member Months'!$A:$A,$A1172,'Member Months'!$C:$C,$C1172, 'Member Months'!$D:$D,$D1172)</f>
        <v>0</v>
      </c>
      <c r="S1172" s="237"/>
      <c r="U1172" s="237"/>
      <c r="V1172" s="237"/>
    </row>
    <row r="1173" spans="1:22" s="302" customFormat="1">
      <c r="A1173" s="38" t="s">
        <v>152</v>
      </c>
      <c r="B1173" s="39">
        <f t="shared" si="38"/>
        <v>0</v>
      </c>
      <c r="C1173" s="39" t="s">
        <v>912</v>
      </c>
      <c r="D1173" s="40">
        <v>4</v>
      </c>
      <c r="E1173" s="662" t="s">
        <v>152</v>
      </c>
      <c r="F1173" s="40" t="s">
        <v>739</v>
      </c>
      <c r="G1173" s="698" t="s">
        <v>231</v>
      </c>
      <c r="H1173" s="40" t="s">
        <v>213</v>
      </c>
      <c r="I1173" s="630" t="s">
        <v>72</v>
      </c>
      <c r="J1173" s="698" t="s">
        <v>527</v>
      </c>
      <c r="K1173" s="303">
        <v>0</v>
      </c>
      <c r="L1173" s="304">
        <v>0</v>
      </c>
      <c r="M1173" s="305">
        <v>0</v>
      </c>
      <c r="N1173" s="305">
        <v>0</v>
      </c>
      <c r="O1173" s="303">
        <v>0</v>
      </c>
      <c r="P1173" s="305">
        <v>0</v>
      </c>
      <c r="Q1173" s="303">
        <v>0</v>
      </c>
      <c r="R1173" s="16">
        <f>SUMIFS('Member Months'!$L:$L,'Member Months'!$A:$A,$A1173,'Member Months'!$C:$C,$C1173, 'Member Months'!$D:$D,$D1173)</f>
        <v>0</v>
      </c>
      <c r="S1173" s="237"/>
      <c r="U1173" s="237"/>
      <c r="V1173" s="237"/>
    </row>
    <row r="1174" spans="1:22" s="302" customFormat="1">
      <c r="A1174" s="38" t="s">
        <v>152</v>
      </c>
      <c r="B1174" s="39">
        <f t="shared" si="39"/>
        <v>0</v>
      </c>
      <c r="C1174" s="39" t="s">
        <v>912</v>
      </c>
      <c r="D1174" s="40">
        <v>4</v>
      </c>
      <c r="E1174" s="662" t="s">
        <v>152</v>
      </c>
      <c r="F1174" s="40" t="s">
        <v>739</v>
      </c>
      <c r="G1174" s="698" t="s">
        <v>231</v>
      </c>
      <c r="H1174" s="40" t="s">
        <v>213</v>
      </c>
      <c r="I1174" s="630" t="s">
        <v>73</v>
      </c>
      <c r="J1174" s="698" t="s">
        <v>528</v>
      </c>
      <c r="K1174" s="303">
        <v>0</v>
      </c>
      <c r="L1174" s="304">
        <v>0</v>
      </c>
      <c r="M1174" s="305">
        <v>0</v>
      </c>
      <c r="N1174" s="305">
        <v>0</v>
      </c>
      <c r="O1174" s="303">
        <v>0</v>
      </c>
      <c r="P1174" s="305">
        <v>0</v>
      </c>
      <c r="Q1174" s="303">
        <v>0</v>
      </c>
      <c r="R1174" s="16">
        <f>SUMIFS('Member Months'!$L:$L,'Member Months'!$A:$A,$A1174,'Member Months'!$C:$C,$C1174, 'Member Months'!$D:$D,$D1174)</f>
        <v>0</v>
      </c>
      <c r="S1174" s="237"/>
      <c r="U1174" s="237"/>
      <c r="V1174" s="237"/>
    </row>
    <row r="1175" spans="1:22" s="302" customFormat="1">
      <c r="A1175" s="38" t="s">
        <v>152</v>
      </c>
      <c r="B1175" s="39">
        <f t="shared" si="39"/>
        <v>0</v>
      </c>
      <c r="C1175" s="39" t="s">
        <v>912</v>
      </c>
      <c r="D1175" s="40">
        <v>4</v>
      </c>
      <c r="E1175" s="662" t="s">
        <v>152</v>
      </c>
      <c r="F1175" s="40" t="s">
        <v>739</v>
      </c>
      <c r="G1175" s="698" t="s">
        <v>231</v>
      </c>
      <c r="H1175" s="40" t="s">
        <v>213</v>
      </c>
      <c r="I1175" s="630" t="s">
        <v>409</v>
      </c>
      <c r="J1175" s="698" t="s">
        <v>803</v>
      </c>
      <c r="K1175" s="303">
        <v>0</v>
      </c>
      <c r="L1175" s="304">
        <v>0</v>
      </c>
      <c r="M1175" s="305">
        <v>0</v>
      </c>
      <c r="N1175" s="305">
        <v>0</v>
      </c>
      <c r="O1175" s="303">
        <v>0</v>
      </c>
      <c r="P1175" s="305">
        <v>0</v>
      </c>
      <c r="Q1175" s="303">
        <v>0</v>
      </c>
      <c r="R1175" s="16">
        <f>SUMIFS('Member Months'!$L:$L,'Member Months'!$A:$A,$A1175,'Member Months'!$C:$C,$C1175, 'Member Months'!$D:$D,$D1175)</f>
        <v>0</v>
      </c>
      <c r="S1175" s="237"/>
      <c r="U1175" s="237"/>
      <c r="V1175" s="237"/>
    </row>
    <row r="1176" spans="1:22" s="302" customFormat="1">
      <c r="A1176" s="38">
        <v>14</v>
      </c>
      <c r="B1176" s="39">
        <f t="shared" si="39"/>
        <v>0</v>
      </c>
      <c r="C1176" s="39" t="s">
        <v>912</v>
      </c>
      <c r="D1176" s="40">
        <v>4</v>
      </c>
      <c r="E1176" s="662">
        <v>14</v>
      </c>
      <c r="F1176" s="40" t="s">
        <v>740</v>
      </c>
      <c r="G1176" s="698" t="s">
        <v>425</v>
      </c>
      <c r="H1176" s="40" t="s">
        <v>227</v>
      </c>
      <c r="I1176" s="629" t="s">
        <v>211</v>
      </c>
      <c r="J1176" s="698" t="s">
        <v>261</v>
      </c>
      <c r="K1176" s="303">
        <v>0</v>
      </c>
      <c r="L1176" s="304">
        <v>0</v>
      </c>
      <c r="M1176" s="305">
        <v>0</v>
      </c>
      <c r="N1176" s="305">
        <v>0</v>
      </c>
      <c r="O1176" s="303">
        <v>0</v>
      </c>
      <c r="P1176" s="305">
        <v>0</v>
      </c>
      <c r="Q1176" s="303">
        <v>0</v>
      </c>
      <c r="R1176" s="16">
        <f>SUMIFS('Member Months'!$L:$L,'Member Months'!$A:$A,$A1176,'Member Months'!$C:$C,$C1176, 'Member Months'!$D:$D,$D1176)</f>
        <v>0</v>
      </c>
      <c r="S1176" s="237"/>
      <c r="U1176" s="237"/>
      <c r="V1176" s="237"/>
    </row>
    <row r="1177" spans="1:22" s="302" customFormat="1">
      <c r="A1177" s="38">
        <v>14</v>
      </c>
      <c r="B1177" s="39">
        <f t="shared" si="39"/>
        <v>0</v>
      </c>
      <c r="C1177" s="39" t="s">
        <v>912</v>
      </c>
      <c r="D1177" s="40">
        <v>4</v>
      </c>
      <c r="E1177" s="662">
        <v>14</v>
      </c>
      <c r="F1177" s="40" t="s">
        <v>740</v>
      </c>
      <c r="G1177" s="698" t="s">
        <v>425</v>
      </c>
      <c r="H1177" s="40" t="s">
        <v>227</v>
      </c>
      <c r="I1177" s="629" t="s">
        <v>214</v>
      </c>
      <c r="J1177" s="698" t="s">
        <v>676</v>
      </c>
      <c r="K1177" s="303">
        <v>0</v>
      </c>
      <c r="L1177" s="304">
        <v>0</v>
      </c>
      <c r="M1177" s="305">
        <v>0</v>
      </c>
      <c r="N1177" s="305">
        <v>0</v>
      </c>
      <c r="O1177" s="303">
        <v>0</v>
      </c>
      <c r="P1177" s="305">
        <v>0</v>
      </c>
      <c r="Q1177" s="303">
        <v>0</v>
      </c>
      <c r="R1177" s="16">
        <f>SUMIFS('Member Months'!$L:$L,'Member Months'!$A:$A,$A1177,'Member Months'!$C:$C,$C1177, 'Member Months'!$D:$D,$D1177)</f>
        <v>0</v>
      </c>
      <c r="S1177" s="237"/>
      <c r="U1177" s="237"/>
      <c r="V1177" s="237"/>
    </row>
    <row r="1178" spans="1:22" s="302" customFormat="1">
      <c r="A1178" s="38">
        <v>14</v>
      </c>
      <c r="B1178" s="39">
        <f t="shared" si="39"/>
        <v>0</v>
      </c>
      <c r="C1178" s="39" t="s">
        <v>912</v>
      </c>
      <c r="D1178" s="40">
        <v>4</v>
      </c>
      <c r="E1178" s="662">
        <v>14</v>
      </c>
      <c r="F1178" s="40" t="s">
        <v>740</v>
      </c>
      <c r="G1178" s="698" t="s">
        <v>425</v>
      </c>
      <c r="H1178" s="40" t="s">
        <v>227</v>
      </c>
      <c r="I1178" s="629" t="s">
        <v>215</v>
      </c>
      <c r="J1178" s="698" t="s">
        <v>216</v>
      </c>
      <c r="K1178" s="303">
        <v>0</v>
      </c>
      <c r="L1178" s="304">
        <v>0</v>
      </c>
      <c r="M1178" s="305">
        <v>0</v>
      </c>
      <c r="N1178" s="305">
        <v>0</v>
      </c>
      <c r="O1178" s="303">
        <v>0</v>
      </c>
      <c r="P1178" s="305">
        <v>0</v>
      </c>
      <c r="Q1178" s="303">
        <v>0</v>
      </c>
      <c r="R1178" s="16">
        <f>SUMIFS('Member Months'!$L:$L,'Member Months'!$A:$A,$A1178,'Member Months'!$C:$C,$C1178, 'Member Months'!$D:$D,$D1178)</f>
        <v>0</v>
      </c>
      <c r="S1178" s="237"/>
      <c r="U1178" s="237"/>
      <c r="V1178" s="237"/>
    </row>
    <row r="1179" spans="1:22" s="302" customFormat="1">
      <c r="A1179" s="38">
        <v>14</v>
      </c>
      <c r="B1179" s="39">
        <f t="shared" si="39"/>
        <v>0</v>
      </c>
      <c r="C1179" s="39" t="s">
        <v>912</v>
      </c>
      <c r="D1179" s="40">
        <v>4</v>
      </c>
      <c r="E1179" s="662">
        <v>14</v>
      </c>
      <c r="F1179" s="40" t="s">
        <v>740</v>
      </c>
      <c r="G1179" s="698" t="s">
        <v>425</v>
      </c>
      <c r="H1179" s="40" t="s">
        <v>227</v>
      </c>
      <c r="I1179" s="629" t="s">
        <v>217</v>
      </c>
      <c r="J1179" s="698" t="s">
        <v>262</v>
      </c>
      <c r="K1179" s="303">
        <v>0</v>
      </c>
      <c r="L1179" s="304">
        <v>0</v>
      </c>
      <c r="M1179" s="305">
        <v>0</v>
      </c>
      <c r="N1179" s="305">
        <v>0</v>
      </c>
      <c r="O1179" s="303">
        <v>0</v>
      </c>
      <c r="P1179" s="305">
        <v>0</v>
      </c>
      <c r="Q1179" s="303">
        <v>0</v>
      </c>
      <c r="R1179" s="16">
        <f>SUMIFS('Member Months'!$L:$L,'Member Months'!$A:$A,$A1179,'Member Months'!$C:$C,$C1179, 'Member Months'!$D:$D,$D1179)</f>
        <v>0</v>
      </c>
      <c r="S1179" s="237"/>
      <c r="U1179" s="237"/>
      <c r="V1179" s="237"/>
    </row>
    <row r="1180" spans="1:22" s="302" customFormat="1">
      <c r="A1180" s="38">
        <v>14</v>
      </c>
      <c r="B1180" s="39">
        <f t="shared" si="39"/>
        <v>0</v>
      </c>
      <c r="C1180" s="39" t="s">
        <v>912</v>
      </c>
      <c r="D1180" s="40">
        <v>4</v>
      </c>
      <c r="E1180" s="662">
        <v>14</v>
      </c>
      <c r="F1180" s="40" t="s">
        <v>740</v>
      </c>
      <c r="G1180" s="698" t="s">
        <v>425</v>
      </c>
      <c r="H1180" s="40" t="s">
        <v>227</v>
      </c>
      <c r="I1180" s="629" t="s">
        <v>218</v>
      </c>
      <c r="J1180" s="698" t="s">
        <v>677</v>
      </c>
      <c r="K1180" s="303">
        <v>0</v>
      </c>
      <c r="L1180" s="304">
        <v>0</v>
      </c>
      <c r="M1180" s="305">
        <v>0</v>
      </c>
      <c r="N1180" s="305">
        <v>0</v>
      </c>
      <c r="O1180" s="303">
        <v>0</v>
      </c>
      <c r="P1180" s="305">
        <v>0</v>
      </c>
      <c r="Q1180" s="303">
        <v>0</v>
      </c>
      <c r="R1180" s="16">
        <f>SUMIFS('Member Months'!$L:$L,'Member Months'!$A:$A,$A1180,'Member Months'!$C:$C,$C1180, 'Member Months'!$D:$D,$D1180)</f>
        <v>0</v>
      </c>
      <c r="S1180" s="237"/>
      <c r="U1180" s="237"/>
      <c r="V1180" s="237"/>
    </row>
    <row r="1181" spans="1:22" s="302" customFormat="1">
      <c r="A1181" s="38">
        <v>14</v>
      </c>
      <c r="B1181" s="39">
        <f t="shared" si="39"/>
        <v>0</v>
      </c>
      <c r="C1181" s="39" t="s">
        <v>912</v>
      </c>
      <c r="D1181" s="40">
        <v>4</v>
      </c>
      <c r="E1181" s="662">
        <v>14</v>
      </c>
      <c r="F1181" s="40" t="s">
        <v>740</v>
      </c>
      <c r="G1181" s="698" t="s">
        <v>425</v>
      </c>
      <c r="H1181" s="40" t="s">
        <v>227</v>
      </c>
      <c r="I1181" s="629" t="s">
        <v>219</v>
      </c>
      <c r="J1181" s="698" t="s">
        <v>263</v>
      </c>
      <c r="K1181" s="303">
        <v>0</v>
      </c>
      <c r="L1181" s="304">
        <v>0</v>
      </c>
      <c r="M1181" s="305">
        <v>0</v>
      </c>
      <c r="N1181" s="305">
        <v>0</v>
      </c>
      <c r="O1181" s="303">
        <v>0</v>
      </c>
      <c r="P1181" s="305">
        <v>0</v>
      </c>
      <c r="Q1181" s="303">
        <v>0</v>
      </c>
      <c r="R1181" s="16">
        <f>SUMIFS('Member Months'!$L:$L,'Member Months'!$A:$A,$A1181,'Member Months'!$C:$C,$C1181, 'Member Months'!$D:$D,$D1181)</f>
        <v>0</v>
      </c>
      <c r="S1181" s="237"/>
      <c r="U1181" s="237"/>
      <c r="V1181" s="237"/>
    </row>
    <row r="1182" spans="1:22" s="302" customFormat="1">
      <c r="A1182" s="38">
        <v>14</v>
      </c>
      <c r="B1182" s="39">
        <f t="shared" si="39"/>
        <v>0</v>
      </c>
      <c r="C1182" s="39" t="s">
        <v>912</v>
      </c>
      <c r="D1182" s="40">
        <v>4</v>
      </c>
      <c r="E1182" s="662">
        <v>14</v>
      </c>
      <c r="F1182" s="40" t="s">
        <v>740</v>
      </c>
      <c r="G1182" s="698" t="s">
        <v>425</v>
      </c>
      <c r="H1182" s="40" t="s">
        <v>227</v>
      </c>
      <c r="I1182" s="629" t="s">
        <v>220</v>
      </c>
      <c r="J1182" s="698" t="s">
        <v>675</v>
      </c>
      <c r="K1182" s="303">
        <v>0</v>
      </c>
      <c r="L1182" s="304">
        <v>0</v>
      </c>
      <c r="M1182" s="305">
        <v>0</v>
      </c>
      <c r="N1182" s="305">
        <v>0</v>
      </c>
      <c r="O1182" s="303">
        <v>0</v>
      </c>
      <c r="P1182" s="305">
        <v>0</v>
      </c>
      <c r="Q1182" s="303">
        <v>0</v>
      </c>
      <c r="R1182" s="16">
        <f>SUMIFS('Member Months'!$L:$L,'Member Months'!$A:$A,$A1182,'Member Months'!$C:$C,$C1182, 'Member Months'!$D:$D,$D1182)</f>
        <v>0</v>
      </c>
      <c r="S1182" s="237"/>
      <c r="U1182" s="237"/>
      <c r="V1182" s="237"/>
    </row>
    <row r="1183" spans="1:22" s="302" customFormat="1">
      <c r="A1183" s="38">
        <v>14</v>
      </c>
      <c r="B1183" s="39">
        <f t="shared" si="39"/>
        <v>0</v>
      </c>
      <c r="C1183" s="39" t="s">
        <v>912</v>
      </c>
      <c r="D1183" s="40">
        <v>4</v>
      </c>
      <c r="E1183" s="662">
        <v>14</v>
      </c>
      <c r="F1183" s="40" t="s">
        <v>740</v>
      </c>
      <c r="G1183" s="698" t="s">
        <v>425</v>
      </c>
      <c r="H1183" s="40" t="s">
        <v>227</v>
      </c>
      <c r="I1183" s="629" t="s">
        <v>221</v>
      </c>
      <c r="J1183" s="698" t="s">
        <v>264</v>
      </c>
      <c r="K1183" s="303">
        <v>0</v>
      </c>
      <c r="L1183" s="304">
        <v>0</v>
      </c>
      <c r="M1183" s="305">
        <v>0</v>
      </c>
      <c r="N1183" s="305">
        <v>0</v>
      </c>
      <c r="O1183" s="303">
        <v>0</v>
      </c>
      <c r="P1183" s="305">
        <v>0</v>
      </c>
      <c r="Q1183" s="303">
        <v>0</v>
      </c>
      <c r="R1183" s="16">
        <f>SUMIFS('Member Months'!$L:$L,'Member Months'!$A:$A,$A1183,'Member Months'!$C:$C,$C1183, 'Member Months'!$D:$D,$D1183)</f>
        <v>0</v>
      </c>
      <c r="S1183" s="237"/>
      <c r="U1183" s="237"/>
      <c r="V1183" s="237"/>
    </row>
    <row r="1184" spans="1:22" s="302" customFormat="1">
      <c r="A1184" s="38">
        <v>14</v>
      </c>
      <c r="B1184" s="39">
        <f t="shared" si="39"/>
        <v>0</v>
      </c>
      <c r="C1184" s="39" t="s">
        <v>912</v>
      </c>
      <c r="D1184" s="40">
        <v>4</v>
      </c>
      <c r="E1184" s="662">
        <v>14</v>
      </c>
      <c r="F1184" s="40" t="s">
        <v>740</v>
      </c>
      <c r="G1184" s="698" t="s">
        <v>425</v>
      </c>
      <c r="H1184" s="40" t="s">
        <v>227</v>
      </c>
      <c r="I1184" s="630" t="s">
        <v>222</v>
      </c>
      <c r="J1184" s="698" t="s">
        <v>206</v>
      </c>
      <c r="K1184" s="303">
        <v>0</v>
      </c>
      <c r="L1184" s="304">
        <v>0</v>
      </c>
      <c r="M1184" s="305">
        <v>0</v>
      </c>
      <c r="N1184" s="305">
        <v>0</v>
      </c>
      <c r="O1184" s="303">
        <v>0</v>
      </c>
      <c r="P1184" s="305">
        <v>0</v>
      </c>
      <c r="Q1184" s="303">
        <v>0</v>
      </c>
      <c r="R1184" s="16">
        <f>SUMIFS('Member Months'!$L:$L,'Member Months'!$A:$A,$A1184,'Member Months'!$C:$C,$C1184, 'Member Months'!$D:$D,$D1184)</f>
        <v>0</v>
      </c>
      <c r="S1184" s="237"/>
      <c r="U1184" s="237"/>
      <c r="V1184" s="237"/>
    </row>
    <row r="1185" spans="1:22" s="302" customFormat="1">
      <c r="A1185" s="38">
        <v>14</v>
      </c>
      <c r="B1185" s="39">
        <f t="shared" si="39"/>
        <v>0</v>
      </c>
      <c r="C1185" s="39" t="s">
        <v>912</v>
      </c>
      <c r="D1185" s="40">
        <v>4</v>
      </c>
      <c r="E1185" s="662">
        <v>14</v>
      </c>
      <c r="F1185" s="40" t="s">
        <v>740</v>
      </c>
      <c r="G1185" s="698" t="s">
        <v>425</v>
      </c>
      <c r="H1185" s="40" t="s">
        <v>227</v>
      </c>
      <c r="I1185" s="630" t="s">
        <v>223</v>
      </c>
      <c r="J1185" s="698" t="s">
        <v>181</v>
      </c>
      <c r="K1185" s="303">
        <v>0</v>
      </c>
      <c r="L1185" s="304">
        <v>0</v>
      </c>
      <c r="M1185" s="305">
        <v>0</v>
      </c>
      <c r="N1185" s="305">
        <v>0</v>
      </c>
      <c r="O1185" s="303">
        <v>0</v>
      </c>
      <c r="P1185" s="305">
        <v>0</v>
      </c>
      <c r="Q1185" s="303">
        <v>0</v>
      </c>
      <c r="R1185" s="16">
        <f>SUMIFS('Member Months'!$L:$L,'Member Months'!$A:$A,$A1185,'Member Months'!$C:$C,$C1185, 'Member Months'!$D:$D,$D1185)</f>
        <v>0</v>
      </c>
      <c r="S1185" s="237"/>
      <c r="U1185" s="237"/>
      <c r="V1185" s="237"/>
    </row>
    <row r="1186" spans="1:22" s="302" customFormat="1">
      <c r="A1186" s="38">
        <v>14</v>
      </c>
      <c r="B1186" s="39">
        <f t="shared" si="39"/>
        <v>0</v>
      </c>
      <c r="C1186" s="39" t="s">
        <v>912</v>
      </c>
      <c r="D1186" s="40">
        <v>4</v>
      </c>
      <c r="E1186" s="662">
        <v>14</v>
      </c>
      <c r="F1186" s="40" t="s">
        <v>740</v>
      </c>
      <c r="G1186" s="698" t="s">
        <v>425</v>
      </c>
      <c r="H1186" s="40" t="s">
        <v>227</v>
      </c>
      <c r="I1186" s="630" t="s">
        <v>150</v>
      </c>
      <c r="J1186" s="698" t="s">
        <v>204</v>
      </c>
      <c r="K1186" s="303">
        <v>0</v>
      </c>
      <c r="L1186" s="304">
        <v>0</v>
      </c>
      <c r="M1186" s="305">
        <v>0</v>
      </c>
      <c r="N1186" s="305">
        <v>0</v>
      </c>
      <c r="O1186" s="303">
        <v>0</v>
      </c>
      <c r="P1186" s="305">
        <v>0</v>
      </c>
      <c r="Q1186" s="303">
        <v>0</v>
      </c>
      <c r="R1186" s="16">
        <f>SUMIFS('Member Months'!$L:$L,'Member Months'!$A:$A,$A1186,'Member Months'!$C:$C,$C1186, 'Member Months'!$D:$D,$D1186)</f>
        <v>0</v>
      </c>
      <c r="S1186" s="237"/>
      <c r="U1186" s="237"/>
      <c r="V1186" s="237"/>
    </row>
    <row r="1187" spans="1:22" s="302" customFormat="1">
      <c r="A1187" s="38">
        <v>14</v>
      </c>
      <c r="B1187" s="39">
        <f t="shared" si="39"/>
        <v>0</v>
      </c>
      <c r="C1187" s="39" t="s">
        <v>912</v>
      </c>
      <c r="D1187" s="40">
        <v>4</v>
      </c>
      <c r="E1187" s="662">
        <v>14</v>
      </c>
      <c r="F1187" s="40" t="s">
        <v>740</v>
      </c>
      <c r="G1187" s="698" t="s">
        <v>425</v>
      </c>
      <c r="H1187" s="40" t="s">
        <v>227</v>
      </c>
      <c r="I1187" s="630" t="s">
        <v>151</v>
      </c>
      <c r="J1187" s="698" t="s">
        <v>205</v>
      </c>
      <c r="K1187" s="303">
        <v>0</v>
      </c>
      <c r="L1187" s="304">
        <v>0</v>
      </c>
      <c r="M1187" s="305">
        <v>0</v>
      </c>
      <c r="N1187" s="305">
        <v>0</v>
      </c>
      <c r="O1187" s="303">
        <v>0</v>
      </c>
      <c r="P1187" s="305">
        <v>0</v>
      </c>
      <c r="Q1187" s="303">
        <v>0</v>
      </c>
      <c r="R1187" s="16">
        <f>SUMIFS('Member Months'!$L:$L,'Member Months'!$A:$A,$A1187,'Member Months'!$C:$C,$C1187, 'Member Months'!$D:$D,$D1187)</f>
        <v>0</v>
      </c>
      <c r="S1187" s="237"/>
      <c r="U1187" s="237"/>
      <c r="V1187" s="237"/>
    </row>
    <row r="1188" spans="1:22" s="302" customFormat="1">
      <c r="A1188" s="38">
        <v>14</v>
      </c>
      <c r="B1188" s="39">
        <f t="shared" si="39"/>
        <v>0</v>
      </c>
      <c r="C1188" s="39" t="s">
        <v>912</v>
      </c>
      <c r="D1188" s="40">
        <v>4</v>
      </c>
      <c r="E1188" s="662">
        <v>14</v>
      </c>
      <c r="F1188" s="40" t="s">
        <v>740</v>
      </c>
      <c r="G1188" s="698" t="s">
        <v>425</v>
      </c>
      <c r="H1188" s="40" t="s">
        <v>227</v>
      </c>
      <c r="I1188" s="630" t="s">
        <v>152</v>
      </c>
      <c r="J1188" s="698" t="s">
        <v>182</v>
      </c>
      <c r="K1188" s="303">
        <v>0</v>
      </c>
      <c r="L1188" s="304">
        <v>0</v>
      </c>
      <c r="M1188" s="305">
        <v>0</v>
      </c>
      <c r="N1188" s="305">
        <v>0</v>
      </c>
      <c r="O1188" s="303">
        <v>0</v>
      </c>
      <c r="P1188" s="305">
        <v>0</v>
      </c>
      <c r="Q1188" s="303">
        <v>0</v>
      </c>
      <c r="R1188" s="16">
        <f>SUMIFS('Member Months'!$L:$L,'Member Months'!$A:$A,$A1188,'Member Months'!$C:$C,$C1188, 'Member Months'!$D:$D,$D1188)</f>
        <v>0</v>
      </c>
      <c r="S1188" s="237"/>
      <c r="U1188" s="237"/>
      <c r="V1188" s="237"/>
    </row>
    <row r="1189" spans="1:22" s="302" customFormat="1">
      <c r="A1189" s="38">
        <v>14</v>
      </c>
      <c r="B1189" s="39">
        <f t="shared" si="39"/>
        <v>0</v>
      </c>
      <c r="C1189" s="39" t="s">
        <v>912</v>
      </c>
      <c r="D1189" s="40">
        <v>4</v>
      </c>
      <c r="E1189" s="662">
        <v>14</v>
      </c>
      <c r="F1189" s="40" t="s">
        <v>740</v>
      </c>
      <c r="G1189" s="698" t="s">
        <v>425</v>
      </c>
      <c r="H1189" s="40" t="s">
        <v>227</v>
      </c>
      <c r="I1189" s="630" t="s">
        <v>70</v>
      </c>
      <c r="J1189" s="698" t="s">
        <v>265</v>
      </c>
      <c r="K1189" s="303">
        <v>0</v>
      </c>
      <c r="L1189" s="304">
        <v>0</v>
      </c>
      <c r="M1189" s="305">
        <v>0</v>
      </c>
      <c r="N1189" s="305">
        <v>0</v>
      </c>
      <c r="O1189" s="303">
        <v>0</v>
      </c>
      <c r="P1189" s="305">
        <v>0</v>
      </c>
      <c r="Q1189" s="303">
        <v>0</v>
      </c>
      <c r="R1189" s="16">
        <f>SUMIFS('Member Months'!$L:$L,'Member Months'!$A:$A,$A1189,'Member Months'!$C:$C,$C1189, 'Member Months'!$D:$D,$D1189)</f>
        <v>0</v>
      </c>
      <c r="S1189" s="237"/>
      <c r="U1189" s="237"/>
      <c r="V1189" s="237"/>
    </row>
    <row r="1190" spans="1:22" s="302" customFormat="1">
      <c r="A1190" s="38">
        <v>14</v>
      </c>
      <c r="B1190" s="39">
        <f t="shared" si="39"/>
        <v>0</v>
      </c>
      <c r="C1190" s="39" t="s">
        <v>912</v>
      </c>
      <c r="D1190" s="40">
        <v>4</v>
      </c>
      <c r="E1190" s="662">
        <v>14</v>
      </c>
      <c r="F1190" s="40" t="s">
        <v>740</v>
      </c>
      <c r="G1190" s="698" t="s">
        <v>425</v>
      </c>
      <c r="H1190" s="40" t="s">
        <v>227</v>
      </c>
      <c r="I1190" s="630" t="s">
        <v>71</v>
      </c>
      <c r="J1190" s="698" t="s">
        <v>266</v>
      </c>
      <c r="K1190" s="303">
        <v>0</v>
      </c>
      <c r="L1190" s="304">
        <v>0</v>
      </c>
      <c r="M1190" s="305">
        <v>0</v>
      </c>
      <c r="N1190" s="305">
        <v>0</v>
      </c>
      <c r="O1190" s="303">
        <v>0</v>
      </c>
      <c r="P1190" s="305">
        <v>0</v>
      </c>
      <c r="Q1190" s="303">
        <v>0</v>
      </c>
      <c r="R1190" s="16">
        <f>SUMIFS('Member Months'!$L:$L,'Member Months'!$A:$A,$A1190,'Member Months'!$C:$C,$C1190, 'Member Months'!$D:$D,$D1190)</f>
        <v>0</v>
      </c>
      <c r="S1190" s="237"/>
      <c r="U1190" s="237"/>
      <c r="V1190" s="237"/>
    </row>
    <row r="1191" spans="1:22" s="302" customFormat="1">
      <c r="A1191" s="38">
        <v>14</v>
      </c>
      <c r="B1191" s="39">
        <f t="shared" si="39"/>
        <v>0</v>
      </c>
      <c r="C1191" s="39" t="s">
        <v>912</v>
      </c>
      <c r="D1191" s="40">
        <v>4</v>
      </c>
      <c r="E1191" s="662">
        <v>14</v>
      </c>
      <c r="F1191" s="40" t="s">
        <v>740</v>
      </c>
      <c r="G1191" s="698" t="s">
        <v>425</v>
      </c>
      <c r="H1191" s="40" t="s">
        <v>227</v>
      </c>
      <c r="I1191" s="630" t="s">
        <v>72</v>
      </c>
      <c r="J1191" s="698" t="s">
        <v>527</v>
      </c>
      <c r="K1191" s="303">
        <v>0</v>
      </c>
      <c r="L1191" s="304">
        <v>0</v>
      </c>
      <c r="M1191" s="305">
        <v>0</v>
      </c>
      <c r="N1191" s="305">
        <v>0</v>
      </c>
      <c r="O1191" s="303">
        <v>0</v>
      </c>
      <c r="P1191" s="305">
        <v>0</v>
      </c>
      <c r="Q1191" s="303">
        <v>0</v>
      </c>
      <c r="R1191" s="16">
        <f>SUMIFS('Member Months'!$L:$L,'Member Months'!$A:$A,$A1191,'Member Months'!$C:$C,$C1191, 'Member Months'!$D:$D,$D1191)</f>
        <v>0</v>
      </c>
      <c r="S1191" s="237"/>
      <c r="U1191" s="237"/>
      <c r="V1191" s="237"/>
    </row>
    <row r="1192" spans="1:22" s="302" customFormat="1">
      <c r="A1192" s="38">
        <v>14</v>
      </c>
      <c r="B1192" s="39">
        <f t="shared" si="39"/>
        <v>0</v>
      </c>
      <c r="C1192" s="39" t="s">
        <v>912</v>
      </c>
      <c r="D1192" s="40">
        <v>4</v>
      </c>
      <c r="E1192" s="662">
        <v>14</v>
      </c>
      <c r="F1192" s="40" t="s">
        <v>740</v>
      </c>
      <c r="G1192" s="698" t="s">
        <v>425</v>
      </c>
      <c r="H1192" s="40" t="s">
        <v>227</v>
      </c>
      <c r="I1192" s="630" t="s">
        <v>73</v>
      </c>
      <c r="J1192" s="698" t="s">
        <v>528</v>
      </c>
      <c r="K1192" s="303">
        <v>0</v>
      </c>
      <c r="L1192" s="304">
        <v>0</v>
      </c>
      <c r="M1192" s="305">
        <v>0</v>
      </c>
      <c r="N1192" s="305">
        <v>0</v>
      </c>
      <c r="O1192" s="303">
        <v>0</v>
      </c>
      <c r="P1192" s="305">
        <v>0</v>
      </c>
      <c r="Q1192" s="303">
        <v>0</v>
      </c>
      <c r="R1192" s="16">
        <f>SUMIFS('Member Months'!$L:$L,'Member Months'!$A:$A,$A1192,'Member Months'!$C:$C,$C1192, 'Member Months'!$D:$D,$D1192)</f>
        <v>0</v>
      </c>
      <c r="S1192" s="237"/>
      <c r="U1192" s="237"/>
      <c r="V1192" s="237"/>
    </row>
    <row r="1193" spans="1:22" s="302" customFormat="1">
      <c r="A1193" s="38">
        <v>14</v>
      </c>
      <c r="B1193" s="39">
        <f t="shared" si="39"/>
        <v>0</v>
      </c>
      <c r="C1193" s="39" t="s">
        <v>912</v>
      </c>
      <c r="D1193" s="40">
        <v>4</v>
      </c>
      <c r="E1193" s="662">
        <v>14</v>
      </c>
      <c r="F1193" s="40" t="s">
        <v>740</v>
      </c>
      <c r="G1193" s="698" t="s">
        <v>425</v>
      </c>
      <c r="H1193" s="40" t="s">
        <v>227</v>
      </c>
      <c r="I1193" s="630" t="s">
        <v>409</v>
      </c>
      <c r="J1193" s="698" t="s">
        <v>803</v>
      </c>
      <c r="K1193" s="303">
        <v>0</v>
      </c>
      <c r="L1193" s="304">
        <v>0</v>
      </c>
      <c r="M1193" s="305">
        <v>0</v>
      </c>
      <c r="N1193" s="305">
        <v>0</v>
      </c>
      <c r="O1193" s="303">
        <v>0</v>
      </c>
      <c r="P1193" s="305">
        <v>0</v>
      </c>
      <c r="Q1193" s="303">
        <v>0</v>
      </c>
      <c r="R1193" s="16">
        <f>SUMIFS('Member Months'!$L:$L,'Member Months'!$A:$A,$A1193,'Member Months'!$C:$C,$C1193, 'Member Months'!$D:$D,$D1193)</f>
        <v>0</v>
      </c>
      <c r="S1193" s="237"/>
      <c r="U1193" s="237"/>
      <c r="V1193" s="237"/>
    </row>
    <row r="1194" spans="1:22" s="302" customFormat="1">
      <c r="A1194" s="38">
        <v>22</v>
      </c>
      <c r="B1194" s="39">
        <f t="shared" si="39"/>
        <v>0</v>
      </c>
      <c r="C1194" s="39" t="s">
        <v>912</v>
      </c>
      <c r="D1194" s="40">
        <v>4</v>
      </c>
      <c r="E1194" s="662">
        <v>22</v>
      </c>
      <c r="F1194" s="662">
        <v>6</v>
      </c>
      <c r="G1194" s="991" t="s">
        <v>933</v>
      </c>
      <c r="H1194" s="40" t="s">
        <v>227</v>
      </c>
      <c r="I1194" s="629" t="s">
        <v>211</v>
      </c>
      <c r="J1194" s="991" t="s">
        <v>261</v>
      </c>
      <c r="K1194" s="303">
        <v>0</v>
      </c>
      <c r="L1194" s="304">
        <v>0</v>
      </c>
      <c r="M1194" s="305">
        <v>0</v>
      </c>
      <c r="N1194" s="305">
        <v>0</v>
      </c>
      <c r="O1194" s="303">
        <v>0</v>
      </c>
      <c r="P1194" s="305">
        <v>0</v>
      </c>
      <c r="Q1194" s="303">
        <v>0</v>
      </c>
      <c r="R1194" s="16">
        <f>SUMIFS('Member Months'!$L:$L,'Member Months'!$A:$A,$A1194,'Member Months'!$C:$C,$C1194, 'Member Months'!$D:$D,$D1194)</f>
        <v>0</v>
      </c>
      <c r="S1194" s="237"/>
      <c r="U1194" s="237"/>
      <c r="V1194" s="237"/>
    </row>
    <row r="1195" spans="1:22" s="302" customFormat="1">
      <c r="A1195" s="38">
        <v>22</v>
      </c>
      <c r="B1195" s="39">
        <f t="shared" si="39"/>
        <v>0</v>
      </c>
      <c r="C1195" s="39" t="s">
        <v>912</v>
      </c>
      <c r="D1195" s="40">
        <v>4</v>
      </c>
      <c r="E1195" s="662">
        <v>22</v>
      </c>
      <c r="F1195" s="662">
        <v>6</v>
      </c>
      <c r="G1195" s="991" t="s">
        <v>933</v>
      </c>
      <c r="H1195" s="40" t="s">
        <v>227</v>
      </c>
      <c r="I1195" s="629" t="s">
        <v>214</v>
      </c>
      <c r="J1195" s="991" t="s">
        <v>676</v>
      </c>
      <c r="K1195" s="303">
        <v>0</v>
      </c>
      <c r="L1195" s="304">
        <v>0</v>
      </c>
      <c r="M1195" s="305">
        <v>0</v>
      </c>
      <c r="N1195" s="305">
        <v>0</v>
      </c>
      <c r="O1195" s="303">
        <v>0</v>
      </c>
      <c r="P1195" s="305">
        <v>0</v>
      </c>
      <c r="Q1195" s="303">
        <v>0</v>
      </c>
      <c r="R1195" s="16">
        <f>SUMIFS('Member Months'!$L:$L,'Member Months'!$A:$A,$A1195,'Member Months'!$C:$C,$C1195, 'Member Months'!$D:$D,$D1195)</f>
        <v>0</v>
      </c>
      <c r="S1195" s="237"/>
      <c r="U1195" s="237"/>
      <c r="V1195" s="237"/>
    </row>
    <row r="1196" spans="1:22" s="302" customFormat="1">
      <c r="A1196" s="38">
        <v>22</v>
      </c>
      <c r="B1196" s="39">
        <f t="shared" si="39"/>
        <v>0</v>
      </c>
      <c r="C1196" s="39" t="s">
        <v>912</v>
      </c>
      <c r="D1196" s="40">
        <v>4</v>
      </c>
      <c r="E1196" s="662">
        <v>22</v>
      </c>
      <c r="F1196" s="662">
        <v>6</v>
      </c>
      <c r="G1196" s="991" t="s">
        <v>933</v>
      </c>
      <c r="H1196" s="40" t="s">
        <v>227</v>
      </c>
      <c r="I1196" s="629" t="s">
        <v>215</v>
      </c>
      <c r="J1196" s="991" t="s">
        <v>216</v>
      </c>
      <c r="K1196" s="303">
        <v>0</v>
      </c>
      <c r="L1196" s="304">
        <v>0</v>
      </c>
      <c r="M1196" s="305">
        <v>0</v>
      </c>
      <c r="N1196" s="305">
        <v>0</v>
      </c>
      <c r="O1196" s="303">
        <v>0</v>
      </c>
      <c r="P1196" s="305">
        <v>0</v>
      </c>
      <c r="Q1196" s="303">
        <v>0</v>
      </c>
      <c r="R1196" s="16">
        <f>SUMIFS('Member Months'!$L:$L,'Member Months'!$A:$A,$A1196,'Member Months'!$C:$C,$C1196, 'Member Months'!$D:$D,$D1196)</f>
        <v>0</v>
      </c>
      <c r="S1196" s="237"/>
      <c r="U1196" s="237"/>
      <c r="V1196" s="237"/>
    </row>
    <row r="1197" spans="1:22" s="302" customFormat="1">
      <c r="A1197" s="38">
        <v>22</v>
      </c>
      <c r="B1197" s="39">
        <f t="shared" si="39"/>
        <v>0</v>
      </c>
      <c r="C1197" s="39" t="s">
        <v>912</v>
      </c>
      <c r="D1197" s="40">
        <v>4</v>
      </c>
      <c r="E1197" s="662">
        <v>22</v>
      </c>
      <c r="F1197" s="662">
        <v>6</v>
      </c>
      <c r="G1197" s="991" t="s">
        <v>933</v>
      </c>
      <c r="H1197" s="40" t="s">
        <v>227</v>
      </c>
      <c r="I1197" s="629" t="s">
        <v>217</v>
      </c>
      <c r="J1197" s="991" t="s">
        <v>262</v>
      </c>
      <c r="K1197" s="303">
        <v>0</v>
      </c>
      <c r="L1197" s="304">
        <v>0</v>
      </c>
      <c r="M1197" s="305">
        <v>0</v>
      </c>
      <c r="N1197" s="305">
        <v>0</v>
      </c>
      <c r="O1197" s="303">
        <v>0</v>
      </c>
      <c r="P1197" s="305">
        <v>0</v>
      </c>
      <c r="Q1197" s="303">
        <v>0</v>
      </c>
      <c r="R1197" s="16">
        <f>SUMIFS('Member Months'!$L:$L,'Member Months'!$A:$A,$A1197,'Member Months'!$C:$C,$C1197, 'Member Months'!$D:$D,$D1197)</f>
        <v>0</v>
      </c>
      <c r="S1197" s="237"/>
      <c r="U1197" s="237"/>
      <c r="V1197" s="237"/>
    </row>
    <row r="1198" spans="1:22" s="302" customFormat="1">
      <c r="A1198" s="38">
        <v>22</v>
      </c>
      <c r="B1198" s="39">
        <f t="shared" si="39"/>
        <v>0</v>
      </c>
      <c r="C1198" s="39" t="s">
        <v>912</v>
      </c>
      <c r="D1198" s="40">
        <v>4</v>
      </c>
      <c r="E1198" s="662">
        <v>22</v>
      </c>
      <c r="F1198" s="662">
        <v>6</v>
      </c>
      <c r="G1198" s="991" t="s">
        <v>933</v>
      </c>
      <c r="H1198" s="40" t="s">
        <v>227</v>
      </c>
      <c r="I1198" s="629" t="s">
        <v>218</v>
      </c>
      <c r="J1198" s="991" t="s">
        <v>677</v>
      </c>
      <c r="K1198" s="303">
        <v>0</v>
      </c>
      <c r="L1198" s="304">
        <v>0</v>
      </c>
      <c r="M1198" s="305">
        <v>0</v>
      </c>
      <c r="N1198" s="305">
        <v>0</v>
      </c>
      <c r="O1198" s="303">
        <v>0</v>
      </c>
      <c r="P1198" s="305">
        <v>0</v>
      </c>
      <c r="Q1198" s="303">
        <v>0</v>
      </c>
      <c r="R1198" s="16">
        <f>SUMIFS('Member Months'!$L:$L,'Member Months'!$A:$A,$A1198,'Member Months'!$C:$C,$C1198, 'Member Months'!$D:$D,$D1198)</f>
        <v>0</v>
      </c>
      <c r="S1198" s="237"/>
      <c r="U1198" s="237"/>
      <c r="V1198" s="237"/>
    </row>
    <row r="1199" spans="1:22" s="302" customFormat="1">
      <c r="A1199" s="38">
        <v>22</v>
      </c>
      <c r="B1199" s="39">
        <f t="shared" si="39"/>
        <v>0</v>
      </c>
      <c r="C1199" s="39" t="s">
        <v>912</v>
      </c>
      <c r="D1199" s="40">
        <v>4</v>
      </c>
      <c r="E1199" s="662">
        <v>22</v>
      </c>
      <c r="F1199" s="662">
        <v>6</v>
      </c>
      <c r="G1199" s="991" t="s">
        <v>933</v>
      </c>
      <c r="H1199" s="40" t="s">
        <v>227</v>
      </c>
      <c r="I1199" s="629" t="s">
        <v>219</v>
      </c>
      <c r="J1199" s="991" t="s">
        <v>263</v>
      </c>
      <c r="K1199" s="303">
        <v>0</v>
      </c>
      <c r="L1199" s="304">
        <v>0</v>
      </c>
      <c r="M1199" s="305">
        <v>0</v>
      </c>
      <c r="N1199" s="305">
        <v>0</v>
      </c>
      <c r="O1199" s="303">
        <v>0</v>
      </c>
      <c r="P1199" s="305">
        <v>0</v>
      </c>
      <c r="Q1199" s="303">
        <v>0</v>
      </c>
      <c r="R1199" s="16">
        <f>SUMIFS('Member Months'!$L:$L,'Member Months'!$A:$A,$A1199,'Member Months'!$C:$C,$C1199, 'Member Months'!$D:$D,$D1199)</f>
        <v>0</v>
      </c>
      <c r="S1199" s="237"/>
      <c r="U1199" s="237"/>
      <c r="V1199" s="237"/>
    </row>
    <row r="1200" spans="1:22" s="302" customFormat="1">
      <c r="A1200" s="38">
        <v>22</v>
      </c>
      <c r="B1200" s="39">
        <f t="shared" si="39"/>
        <v>0</v>
      </c>
      <c r="C1200" s="39" t="s">
        <v>912</v>
      </c>
      <c r="D1200" s="40">
        <v>4</v>
      </c>
      <c r="E1200" s="662">
        <v>22</v>
      </c>
      <c r="F1200" s="662">
        <v>6</v>
      </c>
      <c r="G1200" s="991" t="s">
        <v>933</v>
      </c>
      <c r="H1200" s="40" t="s">
        <v>227</v>
      </c>
      <c r="I1200" s="629" t="s">
        <v>220</v>
      </c>
      <c r="J1200" s="991" t="s">
        <v>675</v>
      </c>
      <c r="K1200" s="303">
        <v>0</v>
      </c>
      <c r="L1200" s="304">
        <v>0</v>
      </c>
      <c r="M1200" s="305">
        <v>0</v>
      </c>
      <c r="N1200" s="305">
        <v>0</v>
      </c>
      <c r="O1200" s="303">
        <v>0</v>
      </c>
      <c r="P1200" s="305">
        <v>0</v>
      </c>
      <c r="Q1200" s="303">
        <v>0</v>
      </c>
      <c r="R1200" s="16">
        <f>SUMIFS('Member Months'!$L:$L,'Member Months'!$A:$A,$A1200,'Member Months'!$C:$C,$C1200, 'Member Months'!$D:$D,$D1200)</f>
        <v>0</v>
      </c>
      <c r="S1200" s="237"/>
      <c r="U1200" s="237"/>
      <c r="V1200" s="237"/>
    </row>
    <row r="1201" spans="1:22" s="302" customFormat="1">
      <c r="A1201" s="38">
        <v>22</v>
      </c>
      <c r="B1201" s="39">
        <f t="shared" si="39"/>
        <v>0</v>
      </c>
      <c r="C1201" s="39" t="s">
        <v>912</v>
      </c>
      <c r="D1201" s="40">
        <v>4</v>
      </c>
      <c r="E1201" s="662">
        <v>22</v>
      </c>
      <c r="F1201" s="662">
        <v>6</v>
      </c>
      <c r="G1201" s="991" t="s">
        <v>933</v>
      </c>
      <c r="H1201" s="40" t="s">
        <v>227</v>
      </c>
      <c r="I1201" s="629" t="s">
        <v>221</v>
      </c>
      <c r="J1201" s="991" t="s">
        <v>264</v>
      </c>
      <c r="K1201" s="303">
        <v>0</v>
      </c>
      <c r="L1201" s="304">
        <v>0</v>
      </c>
      <c r="M1201" s="305">
        <v>0</v>
      </c>
      <c r="N1201" s="305">
        <v>0</v>
      </c>
      <c r="O1201" s="303">
        <v>0</v>
      </c>
      <c r="P1201" s="305">
        <v>0</v>
      </c>
      <c r="Q1201" s="303">
        <v>0</v>
      </c>
      <c r="R1201" s="16">
        <f>SUMIFS('Member Months'!$L:$L,'Member Months'!$A:$A,$A1201,'Member Months'!$C:$C,$C1201, 'Member Months'!$D:$D,$D1201)</f>
        <v>0</v>
      </c>
      <c r="S1201" s="237"/>
      <c r="U1201" s="237"/>
      <c r="V1201" s="237"/>
    </row>
    <row r="1202" spans="1:22" s="302" customFormat="1">
      <c r="A1202" s="38">
        <v>22</v>
      </c>
      <c r="B1202" s="39">
        <f t="shared" si="39"/>
        <v>0</v>
      </c>
      <c r="C1202" s="39" t="s">
        <v>912</v>
      </c>
      <c r="D1202" s="40">
        <v>4</v>
      </c>
      <c r="E1202" s="662">
        <v>22</v>
      </c>
      <c r="F1202" s="662">
        <v>6</v>
      </c>
      <c r="G1202" s="991" t="s">
        <v>933</v>
      </c>
      <c r="H1202" s="40" t="s">
        <v>227</v>
      </c>
      <c r="I1202" s="630" t="s">
        <v>222</v>
      </c>
      <c r="J1202" s="991" t="s">
        <v>206</v>
      </c>
      <c r="K1202" s="303">
        <v>0</v>
      </c>
      <c r="L1202" s="304">
        <v>0</v>
      </c>
      <c r="M1202" s="305">
        <v>0</v>
      </c>
      <c r="N1202" s="305">
        <v>0</v>
      </c>
      <c r="O1202" s="303">
        <v>0</v>
      </c>
      <c r="P1202" s="305">
        <v>0</v>
      </c>
      <c r="Q1202" s="303">
        <v>0</v>
      </c>
      <c r="R1202" s="16">
        <f>SUMIFS('Member Months'!$L:$L,'Member Months'!$A:$A,$A1202,'Member Months'!$C:$C,$C1202, 'Member Months'!$D:$D,$D1202)</f>
        <v>0</v>
      </c>
      <c r="S1202" s="237"/>
      <c r="U1202" s="237"/>
      <c r="V1202" s="237"/>
    </row>
    <row r="1203" spans="1:22" s="302" customFormat="1">
      <c r="A1203" s="38">
        <v>22</v>
      </c>
      <c r="B1203" s="39">
        <f t="shared" si="39"/>
        <v>0</v>
      </c>
      <c r="C1203" s="39" t="s">
        <v>912</v>
      </c>
      <c r="D1203" s="40">
        <v>4</v>
      </c>
      <c r="E1203" s="662">
        <v>22</v>
      </c>
      <c r="F1203" s="662">
        <v>6</v>
      </c>
      <c r="G1203" s="991" t="s">
        <v>933</v>
      </c>
      <c r="H1203" s="40" t="s">
        <v>227</v>
      </c>
      <c r="I1203" s="630" t="s">
        <v>223</v>
      </c>
      <c r="J1203" s="991" t="s">
        <v>181</v>
      </c>
      <c r="K1203" s="303">
        <v>0</v>
      </c>
      <c r="L1203" s="304">
        <v>0</v>
      </c>
      <c r="M1203" s="305">
        <v>0</v>
      </c>
      <c r="N1203" s="305">
        <v>0</v>
      </c>
      <c r="O1203" s="303">
        <v>0</v>
      </c>
      <c r="P1203" s="305">
        <v>0</v>
      </c>
      <c r="Q1203" s="303">
        <v>0</v>
      </c>
      <c r="R1203" s="16">
        <f>SUMIFS('Member Months'!$L:$L,'Member Months'!$A:$A,$A1203,'Member Months'!$C:$C,$C1203, 'Member Months'!$D:$D,$D1203)</f>
        <v>0</v>
      </c>
      <c r="S1203" s="237"/>
      <c r="U1203" s="237"/>
      <c r="V1203" s="237"/>
    </row>
    <row r="1204" spans="1:22" s="302" customFormat="1">
      <c r="A1204" s="38">
        <v>22</v>
      </c>
      <c r="B1204" s="39">
        <f t="shared" si="39"/>
        <v>0</v>
      </c>
      <c r="C1204" s="39" t="s">
        <v>912</v>
      </c>
      <c r="D1204" s="40">
        <v>4</v>
      </c>
      <c r="E1204" s="662">
        <v>22</v>
      </c>
      <c r="F1204" s="662">
        <v>6</v>
      </c>
      <c r="G1204" s="991" t="s">
        <v>933</v>
      </c>
      <c r="H1204" s="40" t="s">
        <v>227</v>
      </c>
      <c r="I1204" s="630" t="s">
        <v>150</v>
      </c>
      <c r="J1204" s="991" t="s">
        <v>204</v>
      </c>
      <c r="K1204" s="303">
        <v>0</v>
      </c>
      <c r="L1204" s="304">
        <v>0</v>
      </c>
      <c r="M1204" s="305">
        <v>0</v>
      </c>
      <c r="N1204" s="305">
        <v>0</v>
      </c>
      <c r="O1204" s="303">
        <v>0</v>
      </c>
      <c r="P1204" s="305">
        <v>0</v>
      </c>
      <c r="Q1204" s="303">
        <v>0</v>
      </c>
      <c r="R1204" s="16">
        <f>SUMIFS('Member Months'!$L:$L,'Member Months'!$A:$A,$A1204,'Member Months'!$C:$C,$C1204, 'Member Months'!$D:$D,$D1204)</f>
        <v>0</v>
      </c>
      <c r="S1204" s="237"/>
      <c r="U1204" s="237"/>
      <c r="V1204" s="237"/>
    </row>
    <row r="1205" spans="1:22" s="302" customFormat="1">
      <c r="A1205" s="38">
        <v>22</v>
      </c>
      <c r="B1205" s="39">
        <f t="shared" si="39"/>
        <v>0</v>
      </c>
      <c r="C1205" s="39" t="s">
        <v>912</v>
      </c>
      <c r="D1205" s="40">
        <v>4</v>
      </c>
      <c r="E1205" s="662">
        <v>22</v>
      </c>
      <c r="F1205" s="662">
        <v>6</v>
      </c>
      <c r="G1205" s="991" t="s">
        <v>933</v>
      </c>
      <c r="H1205" s="40" t="s">
        <v>227</v>
      </c>
      <c r="I1205" s="630" t="s">
        <v>151</v>
      </c>
      <c r="J1205" s="991" t="s">
        <v>205</v>
      </c>
      <c r="K1205" s="303">
        <v>0</v>
      </c>
      <c r="L1205" s="304">
        <v>0</v>
      </c>
      <c r="M1205" s="305">
        <v>0</v>
      </c>
      <c r="N1205" s="305">
        <v>0</v>
      </c>
      <c r="O1205" s="303">
        <v>0</v>
      </c>
      <c r="P1205" s="305">
        <v>0</v>
      </c>
      <c r="Q1205" s="303">
        <v>0</v>
      </c>
      <c r="R1205" s="16">
        <f>SUMIFS('Member Months'!$L:$L,'Member Months'!$A:$A,$A1205,'Member Months'!$C:$C,$C1205, 'Member Months'!$D:$D,$D1205)</f>
        <v>0</v>
      </c>
      <c r="S1205" s="237"/>
      <c r="U1205" s="237"/>
      <c r="V1205" s="237"/>
    </row>
    <row r="1206" spans="1:22" s="302" customFormat="1">
      <c r="A1206" s="38">
        <v>22</v>
      </c>
      <c r="B1206" s="39">
        <f t="shared" si="39"/>
        <v>0</v>
      </c>
      <c r="C1206" s="39" t="s">
        <v>912</v>
      </c>
      <c r="D1206" s="40">
        <v>4</v>
      </c>
      <c r="E1206" s="662">
        <v>22</v>
      </c>
      <c r="F1206" s="662">
        <v>6</v>
      </c>
      <c r="G1206" s="991" t="s">
        <v>933</v>
      </c>
      <c r="H1206" s="40" t="s">
        <v>227</v>
      </c>
      <c r="I1206" s="630" t="s">
        <v>152</v>
      </c>
      <c r="J1206" s="991" t="s">
        <v>182</v>
      </c>
      <c r="K1206" s="303">
        <v>0</v>
      </c>
      <c r="L1206" s="304">
        <v>0</v>
      </c>
      <c r="M1206" s="305">
        <v>0</v>
      </c>
      <c r="N1206" s="305">
        <v>0</v>
      </c>
      <c r="O1206" s="303">
        <v>0</v>
      </c>
      <c r="P1206" s="305">
        <v>0</v>
      </c>
      <c r="Q1206" s="303">
        <v>0</v>
      </c>
      <c r="R1206" s="16">
        <f>SUMIFS('Member Months'!$L:$L,'Member Months'!$A:$A,$A1206,'Member Months'!$C:$C,$C1206, 'Member Months'!$D:$D,$D1206)</f>
        <v>0</v>
      </c>
      <c r="S1206" s="237"/>
      <c r="U1206" s="237"/>
      <c r="V1206" s="237"/>
    </row>
    <row r="1207" spans="1:22" s="302" customFormat="1">
      <c r="A1207" s="38">
        <v>22</v>
      </c>
      <c r="B1207" s="39">
        <f t="shared" si="39"/>
        <v>0</v>
      </c>
      <c r="C1207" s="39" t="s">
        <v>912</v>
      </c>
      <c r="D1207" s="40">
        <v>4</v>
      </c>
      <c r="E1207" s="662">
        <v>22</v>
      </c>
      <c r="F1207" s="662">
        <v>6</v>
      </c>
      <c r="G1207" s="991" t="s">
        <v>933</v>
      </c>
      <c r="H1207" s="40" t="s">
        <v>227</v>
      </c>
      <c r="I1207" s="630" t="s">
        <v>70</v>
      </c>
      <c r="J1207" s="991" t="s">
        <v>265</v>
      </c>
      <c r="K1207" s="303">
        <v>0</v>
      </c>
      <c r="L1207" s="304">
        <v>0</v>
      </c>
      <c r="M1207" s="305">
        <v>0</v>
      </c>
      <c r="N1207" s="305">
        <v>0</v>
      </c>
      <c r="O1207" s="303">
        <v>0</v>
      </c>
      <c r="P1207" s="305">
        <v>0</v>
      </c>
      <c r="Q1207" s="303">
        <v>0</v>
      </c>
      <c r="R1207" s="16">
        <f>SUMIFS('Member Months'!$L:$L,'Member Months'!$A:$A,$A1207,'Member Months'!$C:$C,$C1207, 'Member Months'!$D:$D,$D1207)</f>
        <v>0</v>
      </c>
      <c r="S1207" s="237"/>
      <c r="U1207" s="237"/>
      <c r="V1207" s="237"/>
    </row>
    <row r="1208" spans="1:22" s="302" customFormat="1">
      <c r="A1208" s="38">
        <v>22</v>
      </c>
      <c r="B1208" s="39">
        <f t="shared" si="39"/>
        <v>0</v>
      </c>
      <c r="C1208" s="39" t="s">
        <v>912</v>
      </c>
      <c r="D1208" s="40">
        <v>4</v>
      </c>
      <c r="E1208" s="662">
        <v>22</v>
      </c>
      <c r="F1208" s="662">
        <v>6</v>
      </c>
      <c r="G1208" s="991" t="s">
        <v>933</v>
      </c>
      <c r="H1208" s="40" t="s">
        <v>227</v>
      </c>
      <c r="I1208" s="630" t="s">
        <v>71</v>
      </c>
      <c r="J1208" s="991" t="s">
        <v>266</v>
      </c>
      <c r="K1208" s="303">
        <v>0</v>
      </c>
      <c r="L1208" s="304">
        <v>0</v>
      </c>
      <c r="M1208" s="305">
        <v>0</v>
      </c>
      <c r="N1208" s="305">
        <v>0</v>
      </c>
      <c r="O1208" s="303">
        <v>0</v>
      </c>
      <c r="P1208" s="305">
        <v>0</v>
      </c>
      <c r="Q1208" s="303">
        <v>0</v>
      </c>
      <c r="R1208" s="16">
        <f>SUMIFS('Member Months'!$L:$L,'Member Months'!$A:$A,$A1208,'Member Months'!$C:$C,$C1208, 'Member Months'!$D:$D,$D1208)</f>
        <v>0</v>
      </c>
      <c r="S1208" s="237"/>
      <c r="U1208" s="237"/>
      <c r="V1208" s="237"/>
    </row>
    <row r="1209" spans="1:22" s="302" customFormat="1">
      <c r="A1209" s="38">
        <v>22</v>
      </c>
      <c r="B1209" s="39">
        <f t="shared" si="39"/>
        <v>0</v>
      </c>
      <c r="C1209" s="39" t="s">
        <v>912</v>
      </c>
      <c r="D1209" s="40">
        <v>4</v>
      </c>
      <c r="E1209" s="662">
        <v>22</v>
      </c>
      <c r="F1209" s="662">
        <v>6</v>
      </c>
      <c r="G1209" s="991" t="s">
        <v>933</v>
      </c>
      <c r="H1209" s="40" t="s">
        <v>227</v>
      </c>
      <c r="I1209" s="630" t="s">
        <v>72</v>
      </c>
      <c r="J1209" s="991" t="s">
        <v>527</v>
      </c>
      <c r="K1209" s="303">
        <v>0</v>
      </c>
      <c r="L1209" s="304">
        <v>0</v>
      </c>
      <c r="M1209" s="305">
        <v>0</v>
      </c>
      <c r="N1209" s="305">
        <v>0</v>
      </c>
      <c r="O1209" s="303">
        <v>0</v>
      </c>
      <c r="P1209" s="305">
        <v>0</v>
      </c>
      <c r="Q1209" s="303">
        <v>0</v>
      </c>
      <c r="R1209" s="16">
        <f>SUMIFS('Member Months'!$L:$L,'Member Months'!$A:$A,$A1209,'Member Months'!$C:$C,$C1209, 'Member Months'!$D:$D,$D1209)</f>
        <v>0</v>
      </c>
      <c r="S1209" s="237"/>
      <c r="U1209" s="237"/>
      <c r="V1209" s="237"/>
    </row>
    <row r="1210" spans="1:22" s="302" customFormat="1">
      <c r="A1210" s="38">
        <v>22</v>
      </c>
      <c r="B1210" s="39">
        <f t="shared" si="39"/>
        <v>0</v>
      </c>
      <c r="C1210" s="39" t="s">
        <v>912</v>
      </c>
      <c r="D1210" s="40">
        <v>4</v>
      </c>
      <c r="E1210" s="662">
        <v>22</v>
      </c>
      <c r="F1210" s="662">
        <v>6</v>
      </c>
      <c r="G1210" s="991" t="s">
        <v>933</v>
      </c>
      <c r="H1210" s="40" t="s">
        <v>227</v>
      </c>
      <c r="I1210" s="630" t="s">
        <v>73</v>
      </c>
      <c r="J1210" s="991" t="s">
        <v>528</v>
      </c>
      <c r="K1210" s="303">
        <v>0</v>
      </c>
      <c r="L1210" s="304">
        <v>0</v>
      </c>
      <c r="M1210" s="305">
        <v>0</v>
      </c>
      <c r="N1210" s="305">
        <v>0</v>
      </c>
      <c r="O1210" s="303">
        <v>0</v>
      </c>
      <c r="P1210" s="305">
        <v>0</v>
      </c>
      <c r="Q1210" s="303">
        <v>0</v>
      </c>
      <c r="R1210" s="16">
        <f>SUMIFS('Member Months'!$L:$L,'Member Months'!$A:$A,$A1210,'Member Months'!$C:$C,$C1210, 'Member Months'!$D:$D,$D1210)</f>
        <v>0</v>
      </c>
      <c r="S1210" s="237"/>
      <c r="U1210" s="237"/>
      <c r="V1210" s="237"/>
    </row>
    <row r="1211" spans="1:22" s="302" customFormat="1">
      <c r="A1211" s="38">
        <v>22</v>
      </c>
      <c r="B1211" s="39">
        <f t="shared" si="39"/>
        <v>0</v>
      </c>
      <c r="C1211" s="39" t="s">
        <v>912</v>
      </c>
      <c r="D1211" s="40">
        <v>4</v>
      </c>
      <c r="E1211" s="662">
        <v>22</v>
      </c>
      <c r="F1211" s="662">
        <v>6</v>
      </c>
      <c r="G1211" s="991" t="s">
        <v>933</v>
      </c>
      <c r="H1211" s="40" t="s">
        <v>227</v>
      </c>
      <c r="I1211" s="630" t="s">
        <v>409</v>
      </c>
      <c r="J1211" s="991" t="s">
        <v>803</v>
      </c>
      <c r="K1211" s="303">
        <v>0</v>
      </c>
      <c r="L1211" s="304">
        <v>0</v>
      </c>
      <c r="M1211" s="305">
        <v>0</v>
      </c>
      <c r="N1211" s="305">
        <v>0</v>
      </c>
      <c r="O1211" s="303">
        <v>0</v>
      </c>
      <c r="P1211" s="305">
        <v>0</v>
      </c>
      <c r="Q1211" s="303">
        <v>0</v>
      </c>
      <c r="R1211" s="16">
        <f>SUMIFS('Member Months'!$L:$L,'Member Months'!$A:$A,$A1211,'Member Months'!$C:$C,$C1211, 'Member Months'!$D:$D,$D1211)</f>
        <v>0</v>
      </c>
      <c r="S1211" s="237"/>
      <c r="U1211" s="237"/>
      <c r="V1211" s="237"/>
    </row>
    <row r="1212" spans="1:22" s="302" customFormat="1">
      <c r="A1212" s="38">
        <v>23</v>
      </c>
      <c r="B1212" s="39">
        <v>0</v>
      </c>
      <c r="C1212" s="39" t="s">
        <v>912</v>
      </c>
      <c r="D1212" s="40">
        <v>4</v>
      </c>
      <c r="E1212" s="662">
        <v>23</v>
      </c>
      <c r="F1212" s="662">
        <v>6</v>
      </c>
      <c r="G1212" s="991" t="s">
        <v>933</v>
      </c>
      <c r="H1212" s="40" t="s">
        <v>228</v>
      </c>
      <c r="I1212" s="630" t="s">
        <v>211</v>
      </c>
      <c r="J1212" s="991" t="s">
        <v>261</v>
      </c>
      <c r="K1212" s="303">
        <v>0</v>
      </c>
      <c r="L1212" s="304">
        <v>0</v>
      </c>
      <c r="M1212" s="305">
        <v>0</v>
      </c>
      <c r="N1212" s="305">
        <v>0</v>
      </c>
      <c r="O1212" s="303">
        <v>0</v>
      </c>
      <c r="P1212" s="305">
        <v>0</v>
      </c>
      <c r="Q1212" s="303">
        <v>0</v>
      </c>
      <c r="R1212" s="16">
        <v>0</v>
      </c>
      <c r="S1212" s="237"/>
      <c r="U1212" s="237"/>
      <c r="V1212" s="237"/>
    </row>
    <row r="1213" spans="1:22" s="302" customFormat="1">
      <c r="A1213" s="38">
        <v>23</v>
      </c>
      <c r="B1213" s="39">
        <v>0</v>
      </c>
      <c r="C1213" s="39" t="s">
        <v>912</v>
      </c>
      <c r="D1213" s="40">
        <v>4</v>
      </c>
      <c r="E1213" s="662">
        <v>23</v>
      </c>
      <c r="F1213" s="662">
        <v>6</v>
      </c>
      <c r="G1213" s="991" t="s">
        <v>933</v>
      </c>
      <c r="H1213" s="40" t="s">
        <v>228</v>
      </c>
      <c r="I1213" s="630" t="s">
        <v>214</v>
      </c>
      <c r="J1213" s="991" t="s">
        <v>676</v>
      </c>
      <c r="K1213" s="303">
        <v>0</v>
      </c>
      <c r="L1213" s="304">
        <v>0</v>
      </c>
      <c r="M1213" s="305">
        <v>0</v>
      </c>
      <c r="N1213" s="305">
        <v>0</v>
      </c>
      <c r="O1213" s="303">
        <v>0</v>
      </c>
      <c r="P1213" s="305">
        <v>0</v>
      </c>
      <c r="Q1213" s="303">
        <v>0</v>
      </c>
      <c r="R1213" s="16">
        <v>0</v>
      </c>
      <c r="S1213" s="237"/>
      <c r="U1213" s="237"/>
      <c r="V1213" s="237"/>
    </row>
    <row r="1214" spans="1:22" s="302" customFormat="1">
      <c r="A1214" s="38">
        <v>23</v>
      </c>
      <c r="B1214" s="39">
        <v>0</v>
      </c>
      <c r="C1214" s="39" t="s">
        <v>912</v>
      </c>
      <c r="D1214" s="40">
        <v>4</v>
      </c>
      <c r="E1214" s="662">
        <v>23</v>
      </c>
      <c r="F1214" s="662">
        <v>6</v>
      </c>
      <c r="G1214" s="991" t="s">
        <v>933</v>
      </c>
      <c r="H1214" s="40" t="s">
        <v>228</v>
      </c>
      <c r="I1214" s="630" t="s">
        <v>215</v>
      </c>
      <c r="J1214" s="991" t="s">
        <v>216</v>
      </c>
      <c r="K1214" s="303">
        <v>0</v>
      </c>
      <c r="L1214" s="304">
        <v>0</v>
      </c>
      <c r="M1214" s="305">
        <v>0</v>
      </c>
      <c r="N1214" s="305">
        <v>0</v>
      </c>
      <c r="O1214" s="303">
        <v>0</v>
      </c>
      <c r="P1214" s="305">
        <v>0</v>
      </c>
      <c r="Q1214" s="303">
        <v>0</v>
      </c>
      <c r="R1214" s="16">
        <v>0</v>
      </c>
      <c r="S1214" s="237"/>
      <c r="U1214" s="237"/>
      <c r="V1214" s="237"/>
    </row>
    <row r="1215" spans="1:22" s="302" customFormat="1">
      <c r="A1215" s="38">
        <v>23</v>
      </c>
      <c r="B1215" s="39">
        <v>0</v>
      </c>
      <c r="C1215" s="39" t="s">
        <v>912</v>
      </c>
      <c r="D1215" s="40">
        <v>4</v>
      </c>
      <c r="E1215" s="662">
        <v>23</v>
      </c>
      <c r="F1215" s="662">
        <v>6</v>
      </c>
      <c r="G1215" s="991" t="s">
        <v>933</v>
      </c>
      <c r="H1215" s="40" t="s">
        <v>228</v>
      </c>
      <c r="I1215" s="630" t="s">
        <v>217</v>
      </c>
      <c r="J1215" s="991" t="s">
        <v>262</v>
      </c>
      <c r="K1215" s="303">
        <v>0</v>
      </c>
      <c r="L1215" s="304">
        <v>0</v>
      </c>
      <c r="M1215" s="305">
        <v>0</v>
      </c>
      <c r="N1215" s="305">
        <v>0</v>
      </c>
      <c r="O1215" s="303">
        <v>0</v>
      </c>
      <c r="P1215" s="305">
        <v>0</v>
      </c>
      <c r="Q1215" s="303">
        <v>0</v>
      </c>
      <c r="R1215" s="16">
        <v>0</v>
      </c>
      <c r="S1215" s="237"/>
      <c r="U1215" s="237"/>
      <c r="V1215" s="237"/>
    </row>
    <row r="1216" spans="1:22" s="302" customFormat="1">
      <c r="A1216" s="38">
        <v>23</v>
      </c>
      <c r="B1216" s="39">
        <v>0</v>
      </c>
      <c r="C1216" s="39" t="s">
        <v>912</v>
      </c>
      <c r="D1216" s="40">
        <v>4</v>
      </c>
      <c r="E1216" s="662">
        <v>23</v>
      </c>
      <c r="F1216" s="662">
        <v>6</v>
      </c>
      <c r="G1216" s="991" t="s">
        <v>933</v>
      </c>
      <c r="H1216" s="40" t="s">
        <v>228</v>
      </c>
      <c r="I1216" s="630" t="s">
        <v>218</v>
      </c>
      <c r="J1216" s="991" t="s">
        <v>677</v>
      </c>
      <c r="K1216" s="303">
        <v>0</v>
      </c>
      <c r="L1216" s="304">
        <v>0</v>
      </c>
      <c r="M1216" s="305">
        <v>0</v>
      </c>
      <c r="N1216" s="305">
        <v>0</v>
      </c>
      <c r="O1216" s="303">
        <v>0</v>
      </c>
      <c r="P1216" s="305">
        <v>0</v>
      </c>
      <c r="Q1216" s="303">
        <v>0</v>
      </c>
      <c r="R1216" s="16">
        <v>0</v>
      </c>
      <c r="S1216" s="237"/>
      <c r="U1216" s="237"/>
      <c r="V1216" s="237"/>
    </row>
    <row r="1217" spans="1:22" s="302" customFormat="1">
      <c r="A1217" s="38">
        <v>23</v>
      </c>
      <c r="B1217" s="39">
        <v>0</v>
      </c>
      <c r="C1217" s="39" t="s">
        <v>912</v>
      </c>
      <c r="D1217" s="40">
        <v>4</v>
      </c>
      <c r="E1217" s="662">
        <v>23</v>
      </c>
      <c r="F1217" s="662">
        <v>6</v>
      </c>
      <c r="G1217" s="991" t="s">
        <v>933</v>
      </c>
      <c r="H1217" s="40" t="s">
        <v>228</v>
      </c>
      <c r="I1217" s="630" t="s">
        <v>219</v>
      </c>
      <c r="J1217" s="991" t="s">
        <v>263</v>
      </c>
      <c r="K1217" s="303">
        <v>0</v>
      </c>
      <c r="L1217" s="304">
        <v>0</v>
      </c>
      <c r="M1217" s="305">
        <v>0</v>
      </c>
      <c r="N1217" s="305">
        <v>0</v>
      </c>
      <c r="O1217" s="303">
        <v>0</v>
      </c>
      <c r="P1217" s="305">
        <v>0</v>
      </c>
      <c r="Q1217" s="303">
        <v>0</v>
      </c>
      <c r="R1217" s="16">
        <v>0</v>
      </c>
      <c r="S1217" s="237"/>
      <c r="U1217" s="237"/>
      <c r="V1217" s="237"/>
    </row>
    <row r="1218" spans="1:22" s="302" customFormat="1">
      <c r="A1218" s="38">
        <v>23</v>
      </c>
      <c r="B1218" s="39">
        <v>0</v>
      </c>
      <c r="C1218" s="39" t="s">
        <v>912</v>
      </c>
      <c r="D1218" s="40">
        <v>4</v>
      </c>
      <c r="E1218" s="662">
        <v>23</v>
      </c>
      <c r="F1218" s="662">
        <v>6</v>
      </c>
      <c r="G1218" s="991" t="s">
        <v>933</v>
      </c>
      <c r="H1218" s="40" t="s">
        <v>228</v>
      </c>
      <c r="I1218" s="630" t="s">
        <v>220</v>
      </c>
      <c r="J1218" s="991" t="s">
        <v>675</v>
      </c>
      <c r="K1218" s="303">
        <v>0</v>
      </c>
      <c r="L1218" s="304">
        <v>0</v>
      </c>
      <c r="M1218" s="305">
        <v>0</v>
      </c>
      <c r="N1218" s="305">
        <v>0</v>
      </c>
      <c r="O1218" s="303">
        <v>0</v>
      </c>
      <c r="P1218" s="305">
        <v>0</v>
      </c>
      <c r="Q1218" s="303">
        <v>0</v>
      </c>
      <c r="R1218" s="16">
        <v>0</v>
      </c>
      <c r="S1218" s="237"/>
      <c r="U1218" s="237"/>
      <c r="V1218" s="237"/>
    </row>
    <row r="1219" spans="1:22" s="302" customFormat="1">
      <c r="A1219" s="38">
        <v>23</v>
      </c>
      <c r="B1219" s="39">
        <v>0</v>
      </c>
      <c r="C1219" s="39" t="s">
        <v>912</v>
      </c>
      <c r="D1219" s="40">
        <v>4</v>
      </c>
      <c r="E1219" s="662">
        <v>23</v>
      </c>
      <c r="F1219" s="662">
        <v>6</v>
      </c>
      <c r="G1219" s="991" t="s">
        <v>933</v>
      </c>
      <c r="H1219" s="40" t="s">
        <v>228</v>
      </c>
      <c r="I1219" s="630" t="s">
        <v>221</v>
      </c>
      <c r="J1219" s="991" t="s">
        <v>264</v>
      </c>
      <c r="K1219" s="303">
        <v>0</v>
      </c>
      <c r="L1219" s="304">
        <v>0</v>
      </c>
      <c r="M1219" s="305">
        <v>0</v>
      </c>
      <c r="N1219" s="305">
        <v>0</v>
      </c>
      <c r="O1219" s="303">
        <v>0</v>
      </c>
      <c r="P1219" s="305">
        <v>0</v>
      </c>
      <c r="Q1219" s="303">
        <v>0</v>
      </c>
      <c r="R1219" s="16">
        <v>0</v>
      </c>
      <c r="S1219" s="237"/>
      <c r="U1219" s="237"/>
      <c r="V1219" s="237"/>
    </row>
    <row r="1220" spans="1:22" s="302" customFormat="1">
      <c r="A1220" s="38">
        <v>23</v>
      </c>
      <c r="B1220" s="39">
        <v>0</v>
      </c>
      <c r="C1220" s="39" t="s">
        <v>912</v>
      </c>
      <c r="D1220" s="40">
        <v>4</v>
      </c>
      <c r="E1220" s="662">
        <v>23</v>
      </c>
      <c r="F1220" s="662">
        <v>6</v>
      </c>
      <c r="G1220" s="991" t="s">
        <v>933</v>
      </c>
      <c r="H1220" s="40" t="s">
        <v>228</v>
      </c>
      <c r="I1220" s="630" t="s">
        <v>222</v>
      </c>
      <c r="J1220" s="991" t="s">
        <v>206</v>
      </c>
      <c r="K1220" s="303">
        <v>0</v>
      </c>
      <c r="L1220" s="304">
        <v>0</v>
      </c>
      <c r="M1220" s="305">
        <v>0</v>
      </c>
      <c r="N1220" s="305">
        <v>0</v>
      </c>
      <c r="O1220" s="303">
        <v>0</v>
      </c>
      <c r="P1220" s="305">
        <v>0</v>
      </c>
      <c r="Q1220" s="303">
        <v>0</v>
      </c>
      <c r="R1220" s="16">
        <v>0</v>
      </c>
      <c r="S1220" s="237"/>
      <c r="U1220" s="237"/>
      <c r="V1220" s="237"/>
    </row>
    <row r="1221" spans="1:22" s="302" customFormat="1">
      <c r="A1221" s="38">
        <v>23</v>
      </c>
      <c r="B1221" s="39">
        <v>0</v>
      </c>
      <c r="C1221" s="39" t="s">
        <v>912</v>
      </c>
      <c r="D1221" s="40">
        <v>4</v>
      </c>
      <c r="E1221" s="662">
        <v>23</v>
      </c>
      <c r="F1221" s="662">
        <v>6</v>
      </c>
      <c r="G1221" s="991" t="s">
        <v>933</v>
      </c>
      <c r="H1221" s="40" t="s">
        <v>228</v>
      </c>
      <c r="I1221" s="630" t="s">
        <v>223</v>
      </c>
      <c r="J1221" s="991" t="s">
        <v>181</v>
      </c>
      <c r="K1221" s="303">
        <v>0</v>
      </c>
      <c r="L1221" s="304">
        <v>0</v>
      </c>
      <c r="M1221" s="305">
        <v>0</v>
      </c>
      <c r="N1221" s="305">
        <v>0</v>
      </c>
      <c r="O1221" s="303">
        <v>0</v>
      </c>
      <c r="P1221" s="305">
        <v>0</v>
      </c>
      <c r="Q1221" s="303">
        <v>0</v>
      </c>
      <c r="R1221" s="16">
        <v>0</v>
      </c>
      <c r="S1221" s="237"/>
      <c r="U1221" s="237"/>
      <c r="V1221" s="237"/>
    </row>
    <row r="1222" spans="1:22" s="302" customFormat="1">
      <c r="A1222" s="38">
        <v>23</v>
      </c>
      <c r="B1222" s="39">
        <v>0</v>
      </c>
      <c r="C1222" s="39" t="s">
        <v>912</v>
      </c>
      <c r="D1222" s="40">
        <v>4</v>
      </c>
      <c r="E1222" s="662">
        <v>23</v>
      </c>
      <c r="F1222" s="662">
        <v>6</v>
      </c>
      <c r="G1222" s="991" t="s">
        <v>933</v>
      </c>
      <c r="H1222" s="40" t="s">
        <v>228</v>
      </c>
      <c r="I1222" s="630" t="s">
        <v>150</v>
      </c>
      <c r="J1222" s="991" t="s">
        <v>204</v>
      </c>
      <c r="K1222" s="303">
        <v>0</v>
      </c>
      <c r="L1222" s="304">
        <v>0</v>
      </c>
      <c r="M1222" s="305">
        <v>0</v>
      </c>
      <c r="N1222" s="305">
        <v>0</v>
      </c>
      <c r="O1222" s="303">
        <v>0</v>
      </c>
      <c r="P1222" s="305">
        <v>0</v>
      </c>
      <c r="Q1222" s="303">
        <v>0</v>
      </c>
      <c r="R1222" s="16">
        <v>0</v>
      </c>
      <c r="S1222" s="237"/>
      <c r="U1222" s="237"/>
      <c r="V1222" s="237"/>
    </row>
    <row r="1223" spans="1:22" s="302" customFormat="1">
      <c r="A1223" s="38">
        <v>23</v>
      </c>
      <c r="B1223" s="39">
        <v>0</v>
      </c>
      <c r="C1223" s="39" t="s">
        <v>912</v>
      </c>
      <c r="D1223" s="40">
        <v>4</v>
      </c>
      <c r="E1223" s="662">
        <v>23</v>
      </c>
      <c r="F1223" s="662">
        <v>6</v>
      </c>
      <c r="G1223" s="991" t="s">
        <v>933</v>
      </c>
      <c r="H1223" s="40" t="s">
        <v>228</v>
      </c>
      <c r="I1223" s="630" t="s">
        <v>151</v>
      </c>
      <c r="J1223" s="991" t="s">
        <v>205</v>
      </c>
      <c r="K1223" s="303">
        <v>0</v>
      </c>
      <c r="L1223" s="304">
        <v>0</v>
      </c>
      <c r="M1223" s="305">
        <v>0</v>
      </c>
      <c r="N1223" s="305">
        <v>0</v>
      </c>
      <c r="O1223" s="303">
        <v>0</v>
      </c>
      <c r="P1223" s="305">
        <v>0</v>
      </c>
      <c r="Q1223" s="303">
        <v>0</v>
      </c>
      <c r="R1223" s="16">
        <v>0</v>
      </c>
      <c r="S1223" s="237"/>
      <c r="U1223" s="237"/>
      <c r="V1223" s="237"/>
    </row>
    <row r="1224" spans="1:22" s="302" customFormat="1">
      <c r="A1224" s="38">
        <v>23</v>
      </c>
      <c r="B1224" s="39">
        <v>0</v>
      </c>
      <c r="C1224" s="39" t="s">
        <v>912</v>
      </c>
      <c r="D1224" s="40">
        <v>4</v>
      </c>
      <c r="E1224" s="662">
        <v>23</v>
      </c>
      <c r="F1224" s="662">
        <v>6</v>
      </c>
      <c r="G1224" s="991" t="s">
        <v>933</v>
      </c>
      <c r="H1224" s="40" t="s">
        <v>228</v>
      </c>
      <c r="I1224" s="630" t="s">
        <v>152</v>
      </c>
      <c r="J1224" s="991" t="s">
        <v>182</v>
      </c>
      <c r="K1224" s="303">
        <v>0</v>
      </c>
      <c r="L1224" s="304">
        <v>0</v>
      </c>
      <c r="M1224" s="305">
        <v>0</v>
      </c>
      <c r="N1224" s="305">
        <v>0</v>
      </c>
      <c r="O1224" s="303">
        <v>0</v>
      </c>
      <c r="P1224" s="305">
        <v>0</v>
      </c>
      <c r="Q1224" s="303">
        <v>0</v>
      </c>
      <c r="R1224" s="16">
        <v>0</v>
      </c>
      <c r="S1224" s="237"/>
      <c r="U1224" s="237"/>
      <c r="V1224" s="237"/>
    </row>
    <row r="1225" spans="1:22" s="302" customFormat="1">
      <c r="A1225" s="38">
        <v>23</v>
      </c>
      <c r="B1225" s="39">
        <v>0</v>
      </c>
      <c r="C1225" s="39" t="s">
        <v>912</v>
      </c>
      <c r="D1225" s="40">
        <v>4</v>
      </c>
      <c r="E1225" s="662">
        <v>23</v>
      </c>
      <c r="F1225" s="662">
        <v>6</v>
      </c>
      <c r="G1225" s="991" t="s">
        <v>933</v>
      </c>
      <c r="H1225" s="40" t="s">
        <v>228</v>
      </c>
      <c r="I1225" s="630" t="s">
        <v>70</v>
      </c>
      <c r="J1225" s="991" t="s">
        <v>265</v>
      </c>
      <c r="K1225" s="303">
        <v>0</v>
      </c>
      <c r="L1225" s="304">
        <v>0</v>
      </c>
      <c r="M1225" s="305">
        <v>0</v>
      </c>
      <c r="N1225" s="305">
        <v>0</v>
      </c>
      <c r="O1225" s="303">
        <v>0</v>
      </c>
      <c r="P1225" s="305">
        <v>0</v>
      </c>
      <c r="Q1225" s="303">
        <v>0</v>
      </c>
      <c r="R1225" s="16">
        <v>0</v>
      </c>
      <c r="S1225" s="237"/>
      <c r="U1225" s="237"/>
      <c r="V1225" s="237"/>
    </row>
    <row r="1226" spans="1:22" s="302" customFormat="1">
      <c r="A1226" s="38">
        <v>23</v>
      </c>
      <c r="B1226" s="39">
        <v>0</v>
      </c>
      <c r="C1226" s="39" t="s">
        <v>912</v>
      </c>
      <c r="D1226" s="40">
        <v>4</v>
      </c>
      <c r="E1226" s="662">
        <v>23</v>
      </c>
      <c r="F1226" s="662">
        <v>6</v>
      </c>
      <c r="G1226" s="991" t="s">
        <v>933</v>
      </c>
      <c r="H1226" s="40" t="s">
        <v>228</v>
      </c>
      <c r="I1226" s="630" t="s">
        <v>71</v>
      </c>
      <c r="J1226" s="991" t="s">
        <v>266</v>
      </c>
      <c r="K1226" s="303">
        <v>0</v>
      </c>
      <c r="L1226" s="304">
        <v>0</v>
      </c>
      <c r="M1226" s="305">
        <v>0</v>
      </c>
      <c r="N1226" s="305">
        <v>0</v>
      </c>
      <c r="O1226" s="303">
        <v>0</v>
      </c>
      <c r="P1226" s="305">
        <v>0</v>
      </c>
      <c r="Q1226" s="303">
        <v>0</v>
      </c>
      <c r="R1226" s="16">
        <v>0</v>
      </c>
      <c r="S1226" s="237"/>
      <c r="U1226" s="237"/>
      <c r="V1226" s="237"/>
    </row>
    <row r="1227" spans="1:22" s="302" customFormat="1">
      <c r="A1227" s="38">
        <v>23</v>
      </c>
      <c r="B1227" s="39">
        <v>0</v>
      </c>
      <c r="C1227" s="39" t="s">
        <v>912</v>
      </c>
      <c r="D1227" s="40">
        <v>4</v>
      </c>
      <c r="E1227" s="662">
        <v>23</v>
      </c>
      <c r="F1227" s="662">
        <v>6</v>
      </c>
      <c r="G1227" s="991" t="s">
        <v>933</v>
      </c>
      <c r="H1227" s="40" t="s">
        <v>228</v>
      </c>
      <c r="I1227" s="630" t="s">
        <v>72</v>
      </c>
      <c r="J1227" s="991" t="s">
        <v>527</v>
      </c>
      <c r="K1227" s="303">
        <v>0</v>
      </c>
      <c r="L1227" s="304">
        <v>0</v>
      </c>
      <c r="M1227" s="305">
        <v>0</v>
      </c>
      <c r="N1227" s="305">
        <v>0</v>
      </c>
      <c r="O1227" s="303">
        <v>0</v>
      </c>
      <c r="P1227" s="305">
        <v>0</v>
      </c>
      <c r="Q1227" s="303">
        <v>0</v>
      </c>
      <c r="R1227" s="16">
        <v>0</v>
      </c>
      <c r="S1227" s="237"/>
      <c r="U1227" s="237"/>
      <c r="V1227" s="237"/>
    </row>
    <row r="1228" spans="1:22" s="302" customFormat="1">
      <c r="A1228" s="38">
        <v>23</v>
      </c>
      <c r="B1228" s="39">
        <v>0</v>
      </c>
      <c r="C1228" s="39" t="s">
        <v>912</v>
      </c>
      <c r="D1228" s="40">
        <v>4</v>
      </c>
      <c r="E1228" s="662">
        <v>23</v>
      </c>
      <c r="F1228" s="662">
        <v>6</v>
      </c>
      <c r="G1228" s="991" t="s">
        <v>933</v>
      </c>
      <c r="H1228" s="40" t="s">
        <v>228</v>
      </c>
      <c r="I1228" s="630" t="s">
        <v>73</v>
      </c>
      <c r="J1228" s="991" t="s">
        <v>528</v>
      </c>
      <c r="K1228" s="303">
        <v>0</v>
      </c>
      <c r="L1228" s="304">
        <v>0</v>
      </c>
      <c r="M1228" s="305">
        <v>0</v>
      </c>
      <c r="N1228" s="305">
        <v>0</v>
      </c>
      <c r="O1228" s="303">
        <v>0</v>
      </c>
      <c r="P1228" s="305">
        <v>0</v>
      </c>
      <c r="Q1228" s="303">
        <v>0</v>
      </c>
      <c r="R1228" s="16">
        <v>0</v>
      </c>
      <c r="S1228" s="237"/>
      <c r="U1228" s="237"/>
      <c r="V1228" s="237"/>
    </row>
    <row r="1229" spans="1:22" s="302" customFormat="1">
      <c r="A1229" s="38">
        <v>23</v>
      </c>
      <c r="B1229" s="39">
        <v>0</v>
      </c>
      <c r="C1229" s="39" t="s">
        <v>912</v>
      </c>
      <c r="D1229" s="40">
        <v>4</v>
      </c>
      <c r="E1229" s="662">
        <v>23</v>
      </c>
      <c r="F1229" s="662">
        <v>6</v>
      </c>
      <c r="G1229" s="991" t="s">
        <v>933</v>
      </c>
      <c r="H1229" s="40" t="s">
        <v>228</v>
      </c>
      <c r="I1229" s="630" t="s">
        <v>409</v>
      </c>
      <c r="J1229" s="991" t="s">
        <v>803</v>
      </c>
      <c r="K1229" s="303">
        <v>0</v>
      </c>
      <c r="L1229" s="304">
        <v>0</v>
      </c>
      <c r="M1229" s="305">
        <v>0</v>
      </c>
      <c r="N1229" s="305">
        <v>0</v>
      </c>
      <c r="O1229" s="303">
        <v>0</v>
      </c>
      <c r="P1229" s="305">
        <v>0</v>
      </c>
      <c r="Q1229" s="303">
        <v>0</v>
      </c>
      <c r="R1229" s="16">
        <v>0</v>
      </c>
      <c r="S1229" s="237"/>
      <c r="U1229" s="237"/>
      <c r="V1229" s="237"/>
    </row>
    <row r="1230" spans="1:22" s="302" customFormat="1">
      <c r="A1230" s="38">
        <v>24</v>
      </c>
      <c r="B1230" s="39">
        <v>0</v>
      </c>
      <c r="C1230" s="39" t="s">
        <v>912</v>
      </c>
      <c r="D1230" s="40">
        <v>4</v>
      </c>
      <c r="E1230" s="662">
        <v>24</v>
      </c>
      <c r="F1230" s="662">
        <v>6</v>
      </c>
      <c r="G1230" s="991" t="s">
        <v>229</v>
      </c>
      <c r="H1230" s="40" t="s">
        <v>227</v>
      </c>
      <c r="I1230" s="630" t="s">
        <v>211</v>
      </c>
      <c r="J1230" s="991" t="s">
        <v>261</v>
      </c>
      <c r="K1230" s="303">
        <v>0</v>
      </c>
      <c r="L1230" s="304">
        <v>0</v>
      </c>
      <c r="M1230" s="305">
        <v>0</v>
      </c>
      <c r="N1230" s="305">
        <v>0</v>
      </c>
      <c r="O1230" s="303">
        <v>0</v>
      </c>
      <c r="P1230" s="305">
        <v>0</v>
      </c>
      <c r="Q1230" s="303">
        <v>0</v>
      </c>
      <c r="R1230" s="16">
        <v>0</v>
      </c>
      <c r="S1230" s="237"/>
      <c r="U1230" s="237"/>
      <c r="V1230" s="237"/>
    </row>
    <row r="1231" spans="1:22" s="302" customFormat="1">
      <c r="A1231" s="38">
        <v>24</v>
      </c>
      <c r="B1231" s="39">
        <v>0</v>
      </c>
      <c r="C1231" s="39" t="s">
        <v>912</v>
      </c>
      <c r="D1231" s="40">
        <v>4</v>
      </c>
      <c r="E1231" s="662">
        <v>24</v>
      </c>
      <c r="F1231" s="662">
        <v>6</v>
      </c>
      <c r="G1231" s="991" t="s">
        <v>229</v>
      </c>
      <c r="H1231" s="40" t="s">
        <v>227</v>
      </c>
      <c r="I1231" s="630" t="s">
        <v>214</v>
      </c>
      <c r="J1231" s="991" t="s">
        <v>676</v>
      </c>
      <c r="K1231" s="303">
        <v>0</v>
      </c>
      <c r="L1231" s="304">
        <v>0</v>
      </c>
      <c r="M1231" s="305">
        <v>0</v>
      </c>
      <c r="N1231" s="305">
        <v>0</v>
      </c>
      <c r="O1231" s="303">
        <v>0</v>
      </c>
      <c r="P1231" s="305">
        <v>0</v>
      </c>
      <c r="Q1231" s="303">
        <v>0</v>
      </c>
      <c r="R1231" s="16">
        <v>0</v>
      </c>
      <c r="S1231" s="237"/>
      <c r="U1231" s="237"/>
      <c r="V1231" s="237"/>
    </row>
    <row r="1232" spans="1:22" s="302" customFormat="1">
      <c r="A1232" s="38">
        <v>24</v>
      </c>
      <c r="B1232" s="39">
        <v>0</v>
      </c>
      <c r="C1232" s="39" t="s">
        <v>912</v>
      </c>
      <c r="D1232" s="40">
        <v>4</v>
      </c>
      <c r="E1232" s="662">
        <v>24</v>
      </c>
      <c r="F1232" s="662">
        <v>6</v>
      </c>
      <c r="G1232" s="991" t="s">
        <v>229</v>
      </c>
      <c r="H1232" s="40" t="s">
        <v>227</v>
      </c>
      <c r="I1232" s="630" t="s">
        <v>215</v>
      </c>
      <c r="J1232" s="991" t="s">
        <v>216</v>
      </c>
      <c r="K1232" s="303">
        <v>0</v>
      </c>
      <c r="L1232" s="304">
        <v>0</v>
      </c>
      <c r="M1232" s="305">
        <v>0</v>
      </c>
      <c r="N1232" s="305">
        <v>0</v>
      </c>
      <c r="O1232" s="303">
        <v>0</v>
      </c>
      <c r="P1232" s="305">
        <v>0</v>
      </c>
      <c r="Q1232" s="303">
        <v>0</v>
      </c>
      <c r="R1232" s="16">
        <v>0</v>
      </c>
      <c r="S1232" s="237"/>
      <c r="U1232" s="237"/>
      <c r="V1232" s="237"/>
    </row>
    <row r="1233" spans="1:22" s="302" customFormat="1">
      <c r="A1233" s="38">
        <v>24</v>
      </c>
      <c r="B1233" s="39">
        <v>0</v>
      </c>
      <c r="C1233" s="39" t="s">
        <v>912</v>
      </c>
      <c r="D1233" s="40">
        <v>4</v>
      </c>
      <c r="E1233" s="662">
        <v>24</v>
      </c>
      <c r="F1233" s="662">
        <v>6</v>
      </c>
      <c r="G1233" s="991" t="s">
        <v>229</v>
      </c>
      <c r="H1233" s="40" t="s">
        <v>227</v>
      </c>
      <c r="I1233" s="630" t="s">
        <v>217</v>
      </c>
      <c r="J1233" s="991" t="s">
        <v>262</v>
      </c>
      <c r="K1233" s="303">
        <v>0</v>
      </c>
      <c r="L1233" s="304">
        <v>0</v>
      </c>
      <c r="M1233" s="305">
        <v>0</v>
      </c>
      <c r="N1233" s="305">
        <v>0</v>
      </c>
      <c r="O1233" s="303">
        <v>0</v>
      </c>
      <c r="P1233" s="305">
        <v>0</v>
      </c>
      <c r="Q1233" s="303">
        <v>0</v>
      </c>
      <c r="R1233" s="16">
        <v>0</v>
      </c>
      <c r="S1233" s="237"/>
      <c r="U1233" s="237"/>
      <c r="V1233" s="237"/>
    </row>
    <row r="1234" spans="1:22" s="302" customFormat="1">
      <c r="A1234" s="38">
        <v>24</v>
      </c>
      <c r="B1234" s="39">
        <v>0</v>
      </c>
      <c r="C1234" s="39" t="s">
        <v>912</v>
      </c>
      <c r="D1234" s="40">
        <v>4</v>
      </c>
      <c r="E1234" s="662">
        <v>24</v>
      </c>
      <c r="F1234" s="662">
        <v>6</v>
      </c>
      <c r="G1234" s="991" t="s">
        <v>229</v>
      </c>
      <c r="H1234" s="40" t="s">
        <v>227</v>
      </c>
      <c r="I1234" s="630" t="s">
        <v>218</v>
      </c>
      <c r="J1234" s="991" t="s">
        <v>677</v>
      </c>
      <c r="K1234" s="303">
        <v>0</v>
      </c>
      <c r="L1234" s="304">
        <v>0</v>
      </c>
      <c r="M1234" s="305">
        <v>0</v>
      </c>
      <c r="N1234" s="305">
        <v>0</v>
      </c>
      <c r="O1234" s="303">
        <v>0</v>
      </c>
      <c r="P1234" s="305">
        <v>0</v>
      </c>
      <c r="Q1234" s="303">
        <v>0</v>
      </c>
      <c r="R1234" s="16">
        <v>0</v>
      </c>
      <c r="S1234" s="237"/>
      <c r="U1234" s="237"/>
      <c r="V1234" s="237"/>
    </row>
    <row r="1235" spans="1:22" s="302" customFormat="1">
      <c r="A1235" s="38">
        <v>24</v>
      </c>
      <c r="B1235" s="39">
        <v>0</v>
      </c>
      <c r="C1235" s="39" t="s">
        <v>912</v>
      </c>
      <c r="D1235" s="40">
        <v>4</v>
      </c>
      <c r="E1235" s="662">
        <v>24</v>
      </c>
      <c r="F1235" s="662">
        <v>6</v>
      </c>
      <c r="G1235" s="991" t="s">
        <v>229</v>
      </c>
      <c r="H1235" s="40" t="s">
        <v>227</v>
      </c>
      <c r="I1235" s="630" t="s">
        <v>219</v>
      </c>
      <c r="J1235" s="991" t="s">
        <v>263</v>
      </c>
      <c r="K1235" s="303">
        <v>0</v>
      </c>
      <c r="L1235" s="304">
        <v>0</v>
      </c>
      <c r="M1235" s="305">
        <v>0</v>
      </c>
      <c r="N1235" s="305">
        <v>0</v>
      </c>
      <c r="O1235" s="303">
        <v>0</v>
      </c>
      <c r="P1235" s="305">
        <v>0</v>
      </c>
      <c r="Q1235" s="303">
        <v>0</v>
      </c>
      <c r="R1235" s="16">
        <v>0</v>
      </c>
      <c r="S1235" s="237"/>
      <c r="U1235" s="237"/>
      <c r="V1235" s="237"/>
    </row>
    <row r="1236" spans="1:22" s="302" customFormat="1">
      <c r="A1236" s="38">
        <v>24</v>
      </c>
      <c r="B1236" s="39">
        <v>0</v>
      </c>
      <c r="C1236" s="39" t="s">
        <v>912</v>
      </c>
      <c r="D1236" s="40">
        <v>4</v>
      </c>
      <c r="E1236" s="662">
        <v>24</v>
      </c>
      <c r="F1236" s="662">
        <v>6</v>
      </c>
      <c r="G1236" s="991" t="s">
        <v>229</v>
      </c>
      <c r="H1236" s="40" t="s">
        <v>227</v>
      </c>
      <c r="I1236" s="630" t="s">
        <v>220</v>
      </c>
      <c r="J1236" s="991" t="s">
        <v>675</v>
      </c>
      <c r="K1236" s="303">
        <v>0</v>
      </c>
      <c r="L1236" s="304">
        <v>0</v>
      </c>
      <c r="M1236" s="305">
        <v>0</v>
      </c>
      <c r="N1236" s="305">
        <v>0</v>
      </c>
      <c r="O1236" s="303">
        <v>0</v>
      </c>
      <c r="P1236" s="305">
        <v>0</v>
      </c>
      <c r="Q1236" s="303">
        <v>0</v>
      </c>
      <c r="R1236" s="16">
        <v>0</v>
      </c>
      <c r="S1236" s="237"/>
      <c r="U1236" s="237"/>
      <c r="V1236" s="237"/>
    </row>
    <row r="1237" spans="1:22" s="302" customFormat="1">
      <c r="A1237" s="38">
        <v>24</v>
      </c>
      <c r="B1237" s="39">
        <v>0</v>
      </c>
      <c r="C1237" s="39" t="s">
        <v>912</v>
      </c>
      <c r="D1237" s="40">
        <v>4</v>
      </c>
      <c r="E1237" s="662">
        <v>24</v>
      </c>
      <c r="F1237" s="662">
        <v>6</v>
      </c>
      <c r="G1237" s="991" t="s">
        <v>229</v>
      </c>
      <c r="H1237" s="40" t="s">
        <v>227</v>
      </c>
      <c r="I1237" s="630" t="s">
        <v>221</v>
      </c>
      <c r="J1237" s="991" t="s">
        <v>264</v>
      </c>
      <c r="K1237" s="303">
        <v>0</v>
      </c>
      <c r="L1237" s="304">
        <v>0</v>
      </c>
      <c r="M1237" s="305">
        <v>0</v>
      </c>
      <c r="N1237" s="305">
        <v>0</v>
      </c>
      <c r="O1237" s="303">
        <v>0</v>
      </c>
      <c r="P1237" s="305">
        <v>0</v>
      </c>
      <c r="Q1237" s="303">
        <v>0</v>
      </c>
      <c r="R1237" s="16">
        <v>0</v>
      </c>
      <c r="S1237" s="237"/>
      <c r="U1237" s="237"/>
      <c r="V1237" s="237"/>
    </row>
    <row r="1238" spans="1:22" s="302" customFormat="1">
      <c r="A1238" s="38">
        <v>24</v>
      </c>
      <c r="B1238" s="39">
        <v>0</v>
      </c>
      <c r="C1238" s="39" t="s">
        <v>912</v>
      </c>
      <c r="D1238" s="40">
        <v>4</v>
      </c>
      <c r="E1238" s="662">
        <v>24</v>
      </c>
      <c r="F1238" s="662">
        <v>6</v>
      </c>
      <c r="G1238" s="991" t="s">
        <v>229</v>
      </c>
      <c r="H1238" s="40" t="s">
        <v>227</v>
      </c>
      <c r="I1238" s="630" t="s">
        <v>222</v>
      </c>
      <c r="J1238" s="991" t="s">
        <v>206</v>
      </c>
      <c r="K1238" s="303">
        <v>0</v>
      </c>
      <c r="L1238" s="304">
        <v>0</v>
      </c>
      <c r="M1238" s="305">
        <v>0</v>
      </c>
      <c r="N1238" s="305">
        <v>0</v>
      </c>
      <c r="O1238" s="303">
        <v>0</v>
      </c>
      <c r="P1238" s="305">
        <v>0</v>
      </c>
      <c r="Q1238" s="303">
        <v>0</v>
      </c>
      <c r="R1238" s="16">
        <v>0</v>
      </c>
      <c r="S1238" s="237"/>
      <c r="U1238" s="237"/>
      <c r="V1238" s="237"/>
    </row>
    <row r="1239" spans="1:22" s="302" customFormat="1">
      <c r="A1239" s="38">
        <v>24</v>
      </c>
      <c r="B1239" s="39">
        <v>0</v>
      </c>
      <c r="C1239" s="39" t="s">
        <v>912</v>
      </c>
      <c r="D1239" s="40">
        <v>4</v>
      </c>
      <c r="E1239" s="662">
        <v>24</v>
      </c>
      <c r="F1239" s="662">
        <v>6</v>
      </c>
      <c r="G1239" s="991" t="s">
        <v>229</v>
      </c>
      <c r="H1239" s="40" t="s">
        <v>227</v>
      </c>
      <c r="I1239" s="630" t="s">
        <v>223</v>
      </c>
      <c r="J1239" s="991" t="s">
        <v>181</v>
      </c>
      <c r="K1239" s="303">
        <v>0</v>
      </c>
      <c r="L1239" s="304">
        <v>0</v>
      </c>
      <c r="M1239" s="305">
        <v>0</v>
      </c>
      <c r="N1239" s="305">
        <v>0</v>
      </c>
      <c r="O1239" s="303">
        <v>0</v>
      </c>
      <c r="P1239" s="305">
        <v>0</v>
      </c>
      <c r="Q1239" s="303">
        <v>0</v>
      </c>
      <c r="R1239" s="16">
        <v>0</v>
      </c>
      <c r="S1239" s="237"/>
      <c r="U1239" s="237"/>
      <c r="V1239" s="237"/>
    </row>
    <row r="1240" spans="1:22" s="302" customFormat="1">
      <c r="A1240" s="38">
        <v>24</v>
      </c>
      <c r="B1240" s="39">
        <v>0</v>
      </c>
      <c r="C1240" s="39" t="s">
        <v>912</v>
      </c>
      <c r="D1240" s="40">
        <v>4</v>
      </c>
      <c r="E1240" s="662">
        <v>24</v>
      </c>
      <c r="F1240" s="662">
        <v>6</v>
      </c>
      <c r="G1240" s="991" t="s">
        <v>229</v>
      </c>
      <c r="H1240" s="40" t="s">
        <v>227</v>
      </c>
      <c r="I1240" s="630" t="s">
        <v>150</v>
      </c>
      <c r="J1240" s="991" t="s">
        <v>204</v>
      </c>
      <c r="K1240" s="303">
        <v>0</v>
      </c>
      <c r="L1240" s="304">
        <v>0</v>
      </c>
      <c r="M1240" s="305">
        <v>0</v>
      </c>
      <c r="N1240" s="305">
        <v>0</v>
      </c>
      <c r="O1240" s="303">
        <v>0</v>
      </c>
      <c r="P1240" s="305">
        <v>0</v>
      </c>
      <c r="Q1240" s="303">
        <v>0</v>
      </c>
      <c r="R1240" s="16">
        <v>0</v>
      </c>
      <c r="S1240" s="237"/>
      <c r="U1240" s="237"/>
      <c r="V1240" s="237"/>
    </row>
    <row r="1241" spans="1:22" s="302" customFormat="1">
      <c r="A1241" s="38">
        <v>24</v>
      </c>
      <c r="B1241" s="39">
        <v>0</v>
      </c>
      <c r="C1241" s="39" t="s">
        <v>912</v>
      </c>
      <c r="D1241" s="40">
        <v>4</v>
      </c>
      <c r="E1241" s="662">
        <v>24</v>
      </c>
      <c r="F1241" s="662">
        <v>6</v>
      </c>
      <c r="G1241" s="991" t="s">
        <v>229</v>
      </c>
      <c r="H1241" s="40" t="s">
        <v>227</v>
      </c>
      <c r="I1241" s="630" t="s">
        <v>151</v>
      </c>
      <c r="J1241" s="991" t="s">
        <v>205</v>
      </c>
      <c r="K1241" s="303">
        <v>0</v>
      </c>
      <c r="L1241" s="304">
        <v>0</v>
      </c>
      <c r="M1241" s="305">
        <v>0</v>
      </c>
      <c r="N1241" s="305">
        <v>0</v>
      </c>
      <c r="O1241" s="303">
        <v>0</v>
      </c>
      <c r="P1241" s="305">
        <v>0</v>
      </c>
      <c r="Q1241" s="303">
        <v>0</v>
      </c>
      <c r="R1241" s="16">
        <v>0</v>
      </c>
      <c r="S1241" s="237"/>
      <c r="U1241" s="237"/>
      <c r="V1241" s="237"/>
    </row>
    <row r="1242" spans="1:22" s="302" customFormat="1">
      <c r="A1242" s="38">
        <v>24</v>
      </c>
      <c r="B1242" s="39">
        <v>0</v>
      </c>
      <c r="C1242" s="39" t="s">
        <v>912</v>
      </c>
      <c r="D1242" s="40">
        <v>4</v>
      </c>
      <c r="E1242" s="662">
        <v>24</v>
      </c>
      <c r="F1242" s="662">
        <v>6</v>
      </c>
      <c r="G1242" s="991" t="s">
        <v>229</v>
      </c>
      <c r="H1242" s="40" t="s">
        <v>227</v>
      </c>
      <c r="I1242" s="630" t="s">
        <v>152</v>
      </c>
      <c r="J1242" s="991" t="s">
        <v>182</v>
      </c>
      <c r="K1242" s="303">
        <v>0</v>
      </c>
      <c r="L1242" s="304">
        <v>0</v>
      </c>
      <c r="M1242" s="305">
        <v>0</v>
      </c>
      <c r="N1242" s="305">
        <v>0</v>
      </c>
      <c r="O1242" s="303">
        <v>0</v>
      </c>
      <c r="P1242" s="305">
        <v>0</v>
      </c>
      <c r="Q1242" s="303">
        <v>0</v>
      </c>
      <c r="R1242" s="16">
        <v>0</v>
      </c>
      <c r="S1242" s="237"/>
      <c r="U1242" s="237"/>
      <c r="V1242" s="237"/>
    </row>
    <row r="1243" spans="1:22" s="302" customFormat="1">
      <c r="A1243" s="38">
        <v>24</v>
      </c>
      <c r="B1243" s="39">
        <v>0</v>
      </c>
      <c r="C1243" s="39" t="s">
        <v>912</v>
      </c>
      <c r="D1243" s="40">
        <v>4</v>
      </c>
      <c r="E1243" s="662">
        <v>24</v>
      </c>
      <c r="F1243" s="662">
        <v>6</v>
      </c>
      <c r="G1243" s="991" t="s">
        <v>229</v>
      </c>
      <c r="H1243" s="40" t="s">
        <v>227</v>
      </c>
      <c r="I1243" s="630" t="s">
        <v>70</v>
      </c>
      <c r="J1243" s="991" t="s">
        <v>265</v>
      </c>
      <c r="K1243" s="303">
        <v>0</v>
      </c>
      <c r="L1243" s="304">
        <v>0</v>
      </c>
      <c r="M1243" s="305">
        <v>0</v>
      </c>
      <c r="N1243" s="305">
        <v>0</v>
      </c>
      <c r="O1243" s="303">
        <v>0</v>
      </c>
      <c r="P1243" s="305">
        <v>0</v>
      </c>
      <c r="Q1243" s="303">
        <v>0</v>
      </c>
      <c r="R1243" s="16">
        <v>0</v>
      </c>
      <c r="S1243" s="237"/>
      <c r="U1243" s="237"/>
      <c r="V1243" s="237"/>
    </row>
    <row r="1244" spans="1:22" s="302" customFormat="1">
      <c r="A1244" s="38">
        <v>24</v>
      </c>
      <c r="B1244" s="39">
        <v>0</v>
      </c>
      <c r="C1244" s="39" t="s">
        <v>912</v>
      </c>
      <c r="D1244" s="40">
        <v>4</v>
      </c>
      <c r="E1244" s="662">
        <v>24</v>
      </c>
      <c r="F1244" s="662">
        <v>6</v>
      </c>
      <c r="G1244" s="991" t="s">
        <v>229</v>
      </c>
      <c r="H1244" s="40" t="s">
        <v>227</v>
      </c>
      <c r="I1244" s="630" t="s">
        <v>71</v>
      </c>
      <c r="J1244" s="991" t="s">
        <v>266</v>
      </c>
      <c r="K1244" s="303">
        <v>0</v>
      </c>
      <c r="L1244" s="304">
        <v>0</v>
      </c>
      <c r="M1244" s="305">
        <v>0</v>
      </c>
      <c r="N1244" s="305">
        <v>0</v>
      </c>
      <c r="O1244" s="303">
        <v>0</v>
      </c>
      <c r="P1244" s="305">
        <v>0</v>
      </c>
      <c r="Q1244" s="303">
        <v>0</v>
      </c>
      <c r="R1244" s="16">
        <v>0</v>
      </c>
      <c r="S1244" s="237"/>
      <c r="U1244" s="237"/>
      <c r="V1244" s="237"/>
    </row>
    <row r="1245" spans="1:22" s="302" customFormat="1">
      <c r="A1245" s="38">
        <v>24</v>
      </c>
      <c r="B1245" s="39">
        <v>0</v>
      </c>
      <c r="C1245" s="39" t="s">
        <v>912</v>
      </c>
      <c r="D1245" s="40">
        <v>4</v>
      </c>
      <c r="E1245" s="662">
        <v>24</v>
      </c>
      <c r="F1245" s="662">
        <v>6</v>
      </c>
      <c r="G1245" s="991" t="s">
        <v>229</v>
      </c>
      <c r="H1245" s="40" t="s">
        <v>227</v>
      </c>
      <c r="I1245" s="630" t="s">
        <v>72</v>
      </c>
      <c r="J1245" s="991" t="s">
        <v>527</v>
      </c>
      <c r="K1245" s="303">
        <v>0</v>
      </c>
      <c r="L1245" s="304">
        <v>0</v>
      </c>
      <c r="M1245" s="305">
        <v>0</v>
      </c>
      <c r="N1245" s="305">
        <v>0</v>
      </c>
      <c r="O1245" s="303">
        <v>0</v>
      </c>
      <c r="P1245" s="305">
        <v>0</v>
      </c>
      <c r="Q1245" s="303">
        <v>0</v>
      </c>
      <c r="R1245" s="16">
        <v>0</v>
      </c>
      <c r="S1245" s="237"/>
      <c r="U1245" s="237"/>
      <c r="V1245" s="237"/>
    </row>
    <row r="1246" spans="1:22" s="302" customFormat="1">
      <c r="A1246" s="38">
        <v>24</v>
      </c>
      <c r="B1246" s="39">
        <v>0</v>
      </c>
      <c r="C1246" s="39" t="s">
        <v>912</v>
      </c>
      <c r="D1246" s="40">
        <v>4</v>
      </c>
      <c r="E1246" s="662">
        <v>24</v>
      </c>
      <c r="F1246" s="662">
        <v>6</v>
      </c>
      <c r="G1246" s="991" t="s">
        <v>229</v>
      </c>
      <c r="H1246" s="40" t="s">
        <v>227</v>
      </c>
      <c r="I1246" s="630" t="s">
        <v>73</v>
      </c>
      <c r="J1246" s="991" t="s">
        <v>528</v>
      </c>
      <c r="K1246" s="303">
        <v>0</v>
      </c>
      <c r="L1246" s="304">
        <v>0</v>
      </c>
      <c r="M1246" s="305">
        <v>0</v>
      </c>
      <c r="N1246" s="305">
        <v>0</v>
      </c>
      <c r="O1246" s="303">
        <v>0</v>
      </c>
      <c r="P1246" s="305">
        <v>0</v>
      </c>
      <c r="Q1246" s="303">
        <v>0</v>
      </c>
      <c r="R1246" s="16">
        <v>0</v>
      </c>
      <c r="S1246" s="237"/>
      <c r="U1246" s="237"/>
      <c r="V1246" s="237"/>
    </row>
    <row r="1247" spans="1:22" s="302" customFormat="1">
      <c r="A1247" s="38">
        <v>24</v>
      </c>
      <c r="B1247" s="39">
        <v>0</v>
      </c>
      <c r="C1247" s="39" t="s">
        <v>912</v>
      </c>
      <c r="D1247" s="40">
        <v>4</v>
      </c>
      <c r="E1247" s="662">
        <v>24</v>
      </c>
      <c r="F1247" s="662">
        <v>6</v>
      </c>
      <c r="G1247" s="991" t="s">
        <v>229</v>
      </c>
      <c r="H1247" s="40" t="s">
        <v>227</v>
      </c>
      <c r="I1247" s="630" t="s">
        <v>409</v>
      </c>
      <c r="J1247" s="991" t="s">
        <v>803</v>
      </c>
      <c r="K1247" s="303">
        <v>0</v>
      </c>
      <c r="L1247" s="304">
        <v>0</v>
      </c>
      <c r="M1247" s="305">
        <v>0</v>
      </c>
      <c r="N1247" s="305">
        <v>0</v>
      </c>
      <c r="O1247" s="303">
        <v>0</v>
      </c>
      <c r="P1247" s="305">
        <v>0</v>
      </c>
      <c r="Q1247" s="303">
        <v>0</v>
      </c>
      <c r="R1247" s="16">
        <v>0</v>
      </c>
      <c r="S1247" s="237"/>
      <c r="U1247" s="237"/>
      <c r="V1247" s="237"/>
    </row>
    <row r="1248" spans="1:22" s="302" customFormat="1">
      <c r="A1248" s="38">
        <v>25</v>
      </c>
      <c r="B1248" s="39">
        <v>0</v>
      </c>
      <c r="C1248" s="39" t="s">
        <v>912</v>
      </c>
      <c r="D1248" s="40">
        <v>4</v>
      </c>
      <c r="E1248" s="662">
        <v>25</v>
      </c>
      <c r="F1248" s="662">
        <v>6</v>
      </c>
      <c r="G1248" s="991" t="s">
        <v>229</v>
      </c>
      <c r="H1248" s="40" t="s">
        <v>228</v>
      </c>
      <c r="I1248" s="630" t="s">
        <v>211</v>
      </c>
      <c r="J1248" s="991" t="s">
        <v>261</v>
      </c>
      <c r="K1248" s="303">
        <v>0</v>
      </c>
      <c r="L1248" s="304">
        <v>0</v>
      </c>
      <c r="M1248" s="305">
        <v>0</v>
      </c>
      <c r="N1248" s="305">
        <v>0</v>
      </c>
      <c r="O1248" s="303">
        <v>0</v>
      </c>
      <c r="P1248" s="305">
        <v>0</v>
      </c>
      <c r="Q1248" s="303">
        <v>0</v>
      </c>
      <c r="R1248" s="16">
        <v>0</v>
      </c>
      <c r="S1248" s="237"/>
      <c r="U1248" s="237"/>
      <c r="V1248" s="237"/>
    </row>
    <row r="1249" spans="1:22" s="302" customFormat="1">
      <c r="A1249" s="38">
        <v>25</v>
      </c>
      <c r="B1249" s="39">
        <v>0</v>
      </c>
      <c r="C1249" s="39" t="s">
        <v>912</v>
      </c>
      <c r="D1249" s="40">
        <v>4</v>
      </c>
      <c r="E1249" s="662">
        <v>25</v>
      </c>
      <c r="F1249" s="662">
        <v>6</v>
      </c>
      <c r="G1249" s="991" t="s">
        <v>229</v>
      </c>
      <c r="H1249" s="40" t="s">
        <v>228</v>
      </c>
      <c r="I1249" s="630" t="s">
        <v>214</v>
      </c>
      <c r="J1249" s="991" t="s">
        <v>676</v>
      </c>
      <c r="K1249" s="303">
        <v>0</v>
      </c>
      <c r="L1249" s="304">
        <v>0</v>
      </c>
      <c r="M1249" s="305">
        <v>0</v>
      </c>
      <c r="N1249" s="305">
        <v>0</v>
      </c>
      <c r="O1249" s="303">
        <v>0</v>
      </c>
      <c r="P1249" s="305">
        <v>0</v>
      </c>
      <c r="Q1249" s="303">
        <v>0</v>
      </c>
      <c r="R1249" s="16">
        <v>0</v>
      </c>
      <c r="S1249" s="237"/>
      <c r="U1249" s="237"/>
      <c r="V1249" s="237"/>
    </row>
    <row r="1250" spans="1:22" s="302" customFormat="1">
      <c r="A1250" s="38">
        <v>25</v>
      </c>
      <c r="B1250" s="39">
        <v>0</v>
      </c>
      <c r="C1250" s="39" t="s">
        <v>912</v>
      </c>
      <c r="D1250" s="40">
        <v>4</v>
      </c>
      <c r="E1250" s="662">
        <v>25</v>
      </c>
      <c r="F1250" s="662">
        <v>6</v>
      </c>
      <c r="G1250" s="991" t="s">
        <v>229</v>
      </c>
      <c r="H1250" s="40" t="s">
        <v>228</v>
      </c>
      <c r="I1250" s="630" t="s">
        <v>215</v>
      </c>
      <c r="J1250" s="991" t="s">
        <v>216</v>
      </c>
      <c r="K1250" s="303">
        <v>0</v>
      </c>
      <c r="L1250" s="304">
        <v>0</v>
      </c>
      <c r="M1250" s="305">
        <v>0</v>
      </c>
      <c r="N1250" s="305">
        <v>0</v>
      </c>
      <c r="O1250" s="303">
        <v>0</v>
      </c>
      <c r="P1250" s="305">
        <v>0</v>
      </c>
      <c r="Q1250" s="303">
        <v>0</v>
      </c>
      <c r="R1250" s="16">
        <v>0</v>
      </c>
      <c r="S1250" s="237"/>
      <c r="U1250" s="237"/>
      <c r="V1250" s="237"/>
    </row>
    <row r="1251" spans="1:22" s="302" customFormat="1">
      <c r="A1251" s="38">
        <v>25</v>
      </c>
      <c r="B1251" s="39">
        <v>0</v>
      </c>
      <c r="C1251" s="39" t="s">
        <v>912</v>
      </c>
      <c r="D1251" s="40">
        <v>4</v>
      </c>
      <c r="E1251" s="662">
        <v>25</v>
      </c>
      <c r="F1251" s="662">
        <v>6</v>
      </c>
      <c r="G1251" s="991" t="s">
        <v>229</v>
      </c>
      <c r="H1251" s="40" t="s">
        <v>228</v>
      </c>
      <c r="I1251" s="630" t="s">
        <v>217</v>
      </c>
      <c r="J1251" s="991" t="s">
        <v>262</v>
      </c>
      <c r="K1251" s="303">
        <v>0</v>
      </c>
      <c r="L1251" s="304">
        <v>0</v>
      </c>
      <c r="M1251" s="305">
        <v>0</v>
      </c>
      <c r="N1251" s="305">
        <v>0</v>
      </c>
      <c r="O1251" s="303">
        <v>0</v>
      </c>
      <c r="P1251" s="305">
        <v>0</v>
      </c>
      <c r="Q1251" s="303">
        <v>0</v>
      </c>
      <c r="R1251" s="16">
        <v>0</v>
      </c>
      <c r="S1251" s="237"/>
      <c r="U1251" s="237"/>
      <c r="V1251" s="237"/>
    </row>
    <row r="1252" spans="1:22" s="302" customFormat="1">
      <c r="A1252" s="38">
        <v>25</v>
      </c>
      <c r="B1252" s="39">
        <v>0</v>
      </c>
      <c r="C1252" s="39" t="s">
        <v>912</v>
      </c>
      <c r="D1252" s="40">
        <v>4</v>
      </c>
      <c r="E1252" s="662">
        <v>25</v>
      </c>
      <c r="F1252" s="662">
        <v>6</v>
      </c>
      <c r="G1252" s="991" t="s">
        <v>229</v>
      </c>
      <c r="H1252" s="40" t="s">
        <v>228</v>
      </c>
      <c r="I1252" s="630" t="s">
        <v>218</v>
      </c>
      <c r="J1252" s="991" t="s">
        <v>677</v>
      </c>
      <c r="K1252" s="303">
        <v>0</v>
      </c>
      <c r="L1252" s="304">
        <v>0</v>
      </c>
      <c r="M1252" s="305">
        <v>0</v>
      </c>
      <c r="N1252" s="305">
        <v>0</v>
      </c>
      <c r="O1252" s="303">
        <v>0</v>
      </c>
      <c r="P1252" s="305">
        <v>0</v>
      </c>
      <c r="Q1252" s="303">
        <v>0</v>
      </c>
      <c r="R1252" s="16">
        <v>0</v>
      </c>
      <c r="S1252" s="237"/>
      <c r="U1252" s="237"/>
      <c r="V1252" s="237"/>
    </row>
    <row r="1253" spans="1:22" s="302" customFormat="1">
      <c r="A1253" s="38">
        <v>25</v>
      </c>
      <c r="B1253" s="39">
        <v>0</v>
      </c>
      <c r="C1253" s="39" t="s">
        <v>912</v>
      </c>
      <c r="D1253" s="40">
        <v>4</v>
      </c>
      <c r="E1253" s="662">
        <v>25</v>
      </c>
      <c r="F1253" s="662">
        <v>6</v>
      </c>
      <c r="G1253" s="991" t="s">
        <v>229</v>
      </c>
      <c r="H1253" s="40" t="s">
        <v>228</v>
      </c>
      <c r="I1253" s="630" t="s">
        <v>219</v>
      </c>
      <c r="J1253" s="991" t="s">
        <v>263</v>
      </c>
      <c r="K1253" s="303">
        <v>0</v>
      </c>
      <c r="L1253" s="304">
        <v>0</v>
      </c>
      <c r="M1253" s="305">
        <v>0</v>
      </c>
      <c r="N1253" s="305">
        <v>0</v>
      </c>
      <c r="O1253" s="303">
        <v>0</v>
      </c>
      <c r="P1253" s="305">
        <v>0</v>
      </c>
      <c r="Q1253" s="303">
        <v>0</v>
      </c>
      <c r="R1253" s="16">
        <v>0</v>
      </c>
      <c r="S1253" s="237"/>
      <c r="U1253" s="237"/>
      <c r="V1253" s="237"/>
    </row>
    <row r="1254" spans="1:22" s="302" customFormat="1">
      <c r="A1254" s="38">
        <v>25</v>
      </c>
      <c r="B1254" s="39">
        <v>0</v>
      </c>
      <c r="C1254" s="39" t="s">
        <v>912</v>
      </c>
      <c r="D1254" s="40">
        <v>4</v>
      </c>
      <c r="E1254" s="662">
        <v>25</v>
      </c>
      <c r="F1254" s="662">
        <v>6</v>
      </c>
      <c r="G1254" s="991" t="s">
        <v>229</v>
      </c>
      <c r="H1254" s="40" t="s">
        <v>228</v>
      </c>
      <c r="I1254" s="630" t="s">
        <v>220</v>
      </c>
      <c r="J1254" s="991" t="s">
        <v>675</v>
      </c>
      <c r="K1254" s="303">
        <v>0</v>
      </c>
      <c r="L1254" s="304">
        <v>0</v>
      </c>
      <c r="M1254" s="305">
        <v>0</v>
      </c>
      <c r="N1254" s="305">
        <v>0</v>
      </c>
      <c r="O1254" s="303">
        <v>0</v>
      </c>
      <c r="P1254" s="305">
        <v>0</v>
      </c>
      <c r="Q1254" s="303">
        <v>0</v>
      </c>
      <c r="R1254" s="16">
        <v>0</v>
      </c>
      <c r="S1254" s="237"/>
      <c r="U1254" s="237"/>
      <c r="V1254" s="237"/>
    </row>
    <row r="1255" spans="1:22" s="302" customFormat="1">
      <c r="A1255" s="38">
        <v>25</v>
      </c>
      <c r="B1255" s="39">
        <v>0</v>
      </c>
      <c r="C1255" s="39" t="s">
        <v>912</v>
      </c>
      <c r="D1255" s="40">
        <v>4</v>
      </c>
      <c r="E1255" s="662">
        <v>25</v>
      </c>
      <c r="F1255" s="662">
        <v>6</v>
      </c>
      <c r="G1255" s="991" t="s">
        <v>229</v>
      </c>
      <c r="H1255" s="40" t="s">
        <v>228</v>
      </c>
      <c r="I1255" s="630" t="s">
        <v>221</v>
      </c>
      <c r="J1255" s="991" t="s">
        <v>264</v>
      </c>
      <c r="K1255" s="303">
        <v>0</v>
      </c>
      <c r="L1255" s="304">
        <v>0</v>
      </c>
      <c r="M1255" s="305">
        <v>0</v>
      </c>
      <c r="N1255" s="305">
        <v>0</v>
      </c>
      <c r="O1255" s="303">
        <v>0</v>
      </c>
      <c r="P1255" s="305">
        <v>0</v>
      </c>
      <c r="Q1255" s="303">
        <v>0</v>
      </c>
      <c r="R1255" s="16">
        <v>0</v>
      </c>
      <c r="S1255" s="237"/>
      <c r="U1255" s="237"/>
      <c r="V1255" s="237"/>
    </row>
    <row r="1256" spans="1:22" s="302" customFormat="1">
      <c r="A1256" s="38">
        <v>25</v>
      </c>
      <c r="B1256" s="39">
        <v>0</v>
      </c>
      <c r="C1256" s="39" t="s">
        <v>912</v>
      </c>
      <c r="D1256" s="40">
        <v>4</v>
      </c>
      <c r="E1256" s="662">
        <v>25</v>
      </c>
      <c r="F1256" s="662">
        <v>6</v>
      </c>
      <c r="G1256" s="991" t="s">
        <v>229</v>
      </c>
      <c r="H1256" s="40" t="s">
        <v>228</v>
      </c>
      <c r="I1256" s="630" t="s">
        <v>222</v>
      </c>
      <c r="J1256" s="991" t="s">
        <v>206</v>
      </c>
      <c r="K1256" s="303">
        <v>0</v>
      </c>
      <c r="L1256" s="304">
        <v>0</v>
      </c>
      <c r="M1256" s="305">
        <v>0</v>
      </c>
      <c r="N1256" s="305">
        <v>0</v>
      </c>
      <c r="O1256" s="303">
        <v>0</v>
      </c>
      <c r="P1256" s="305">
        <v>0</v>
      </c>
      <c r="Q1256" s="303">
        <v>0</v>
      </c>
      <c r="R1256" s="16">
        <v>0</v>
      </c>
      <c r="S1256" s="237"/>
      <c r="U1256" s="237"/>
      <c r="V1256" s="237"/>
    </row>
    <row r="1257" spans="1:22" s="302" customFormat="1">
      <c r="A1257" s="38">
        <v>25</v>
      </c>
      <c r="B1257" s="39">
        <v>0</v>
      </c>
      <c r="C1257" s="39" t="s">
        <v>912</v>
      </c>
      <c r="D1257" s="40">
        <v>4</v>
      </c>
      <c r="E1257" s="662">
        <v>25</v>
      </c>
      <c r="F1257" s="662">
        <v>6</v>
      </c>
      <c r="G1257" s="991" t="s">
        <v>229</v>
      </c>
      <c r="H1257" s="40" t="s">
        <v>228</v>
      </c>
      <c r="I1257" s="630" t="s">
        <v>223</v>
      </c>
      <c r="J1257" s="991" t="s">
        <v>181</v>
      </c>
      <c r="K1257" s="303">
        <v>0</v>
      </c>
      <c r="L1257" s="304">
        <v>0</v>
      </c>
      <c r="M1257" s="305">
        <v>0</v>
      </c>
      <c r="N1257" s="305">
        <v>0</v>
      </c>
      <c r="O1257" s="303">
        <v>0</v>
      </c>
      <c r="P1257" s="305">
        <v>0</v>
      </c>
      <c r="Q1257" s="303">
        <v>0</v>
      </c>
      <c r="R1257" s="16">
        <v>0</v>
      </c>
      <c r="S1257" s="237"/>
      <c r="U1257" s="237"/>
      <c r="V1257" s="237"/>
    </row>
    <row r="1258" spans="1:22" s="302" customFormat="1">
      <c r="A1258" s="38">
        <v>25</v>
      </c>
      <c r="B1258" s="39">
        <v>0</v>
      </c>
      <c r="C1258" s="39" t="s">
        <v>912</v>
      </c>
      <c r="D1258" s="40">
        <v>4</v>
      </c>
      <c r="E1258" s="662">
        <v>25</v>
      </c>
      <c r="F1258" s="662">
        <v>6</v>
      </c>
      <c r="G1258" s="991" t="s">
        <v>229</v>
      </c>
      <c r="H1258" s="40" t="s">
        <v>228</v>
      </c>
      <c r="I1258" s="630" t="s">
        <v>150</v>
      </c>
      <c r="J1258" s="991" t="s">
        <v>204</v>
      </c>
      <c r="K1258" s="303">
        <v>0</v>
      </c>
      <c r="L1258" s="304">
        <v>0</v>
      </c>
      <c r="M1258" s="305">
        <v>0</v>
      </c>
      <c r="N1258" s="305">
        <v>0</v>
      </c>
      <c r="O1258" s="303">
        <v>0</v>
      </c>
      <c r="P1258" s="305">
        <v>0</v>
      </c>
      <c r="Q1258" s="303">
        <v>0</v>
      </c>
      <c r="R1258" s="16">
        <v>0</v>
      </c>
      <c r="S1258" s="237"/>
      <c r="U1258" s="237"/>
      <c r="V1258" s="237"/>
    </row>
    <row r="1259" spans="1:22" s="302" customFormat="1">
      <c r="A1259" s="38">
        <v>25</v>
      </c>
      <c r="B1259" s="39">
        <v>0</v>
      </c>
      <c r="C1259" s="39" t="s">
        <v>912</v>
      </c>
      <c r="D1259" s="40">
        <v>4</v>
      </c>
      <c r="E1259" s="662">
        <v>25</v>
      </c>
      <c r="F1259" s="662">
        <v>6</v>
      </c>
      <c r="G1259" s="991" t="s">
        <v>229</v>
      </c>
      <c r="H1259" s="40" t="s">
        <v>228</v>
      </c>
      <c r="I1259" s="630" t="s">
        <v>151</v>
      </c>
      <c r="J1259" s="991" t="s">
        <v>205</v>
      </c>
      <c r="K1259" s="303">
        <v>0</v>
      </c>
      <c r="L1259" s="304">
        <v>0</v>
      </c>
      <c r="M1259" s="305">
        <v>0</v>
      </c>
      <c r="N1259" s="305">
        <v>0</v>
      </c>
      <c r="O1259" s="303">
        <v>0</v>
      </c>
      <c r="P1259" s="305">
        <v>0</v>
      </c>
      <c r="Q1259" s="303">
        <v>0</v>
      </c>
      <c r="R1259" s="16">
        <v>0</v>
      </c>
      <c r="S1259" s="237"/>
      <c r="U1259" s="237"/>
      <c r="V1259" s="237"/>
    </row>
    <row r="1260" spans="1:22" s="302" customFormat="1">
      <c r="A1260" s="38">
        <v>25</v>
      </c>
      <c r="B1260" s="39">
        <v>0</v>
      </c>
      <c r="C1260" s="39" t="s">
        <v>912</v>
      </c>
      <c r="D1260" s="40">
        <v>4</v>
      </c>
      <c r="E1260" s="662">
        <v>25</v>
      </c>
      <c r="F1260" s="662">
        <v>6</v>
      </c>
      <c r="G1260" s="991" t="s">
        <v>229</v>
      </c>
      <c r="H1260" s="40" t="s">
        <v>228</v>
      </c>
      <c r="I1260" s="630" t="s">
        <v>152</v>
      </c>
      <c r="J1260" s="991" t="s">
        <v>182</v>
      </c>
      <c r="K1260" s="303">
        <v>0</v>
      </c>
      <c r="L1260" s="304">
        <v>0</v>
      </c>
      <c r="M1260" s="305">
        <v>0</v>
      </c>
      <c r="N1260" s="305">
        <v>0</v>
      </c>
      <c r="O1260" s="303">
        <v>0</v>
      </c>
      <c r="P1260" s="305">
        <v>0</v>
      </c>
      <c r="Q1260" s="303">
        <v>0</v>
      </c>
      <c r="R1260" s="16">
        <v>0</v>
      </c>
      <c r="S1260" s="237"/>
      <c r="U1260" s="237"/>
      <c r="V1260" s="237"/>
    </row>
    <row r="1261" spans="1:22" s="302" customFormat="1">
      <c r="A1261" s="38">
        <v>25</v>
      </c>
      <c r="B1261" s="39">
        <v>0</v>
      </c>
      <c r="C1261" s="39" t="s">
        <v>912</v>
      </c>
      <c r="D1261" s="40">
        <v>4</v>
      </c>
      <c r="E1261" s="662">
        <v>25</v>
      </c>
      <c r="F1261" s="662">
        <v>6</v>
      </c>
      <c r="G1261" s="991" t="s">
        <v>229</v>
      </c>
      <c r="H1261" s="40" t="s">
        <v>228</v>
      </c>
      <c r="I1261" s="630" t="s">
        <v>70</v>
      </c>
      <c r="J1261" s="991" t="s">
        <v>265</v>
      </c>
      <c r="K1261" s="303">
        <v>0</v>
      </c>
      <c r="L1261" s="304">
        <v>0</v>
      </c>
      <c r="M1261" s="305">
        <v>0</v>
      </c>
      <c r="N1261" s="305">
        <v>0</v>
      </c>
      <c r="O1261" s="303">
        <v>0</v>
      </c>
      <c r="P1261" s="305">
        <v>0</v>
      </c>
      <c r="Q1261" s="303">
        <v>0</v>
      </c>
      <c r="R1261" s="16">
        <v>0</v>
      </c>
      <c r="S1261" s="237"/>
      <c r="U1261" s="237"/>
      <c r="V1261" s="237"/>
    </row>
    <row r="1262" spans="1:22" s="302" customFormat="1">
      <c r="A1262" s="38">
        <v>25</v>
      </c>
      <c r="B1262" s="39">
        <v>0</v>
      </c>
      <c r="C1262" s="39" t="s">
        <v>912</v>
      </c>
      <c r="D1262" s="40">
        <v>4</v>
      </c>
      <c r="E1262" s="662">
        <v>25</v>
      </c>
      <c r="F1262" s="662">
        <v>6</v>
      </c>
      <c r="G1262" s="991" t="s">
        <v>229</v>
      </c>
      <c r="H1262" s="40" t="s">
        <v>228</v>
      </c>
      <c r="I1262" s="630" t="s">
        <v>71</v>
      </c>
      <c r="J1262" s="991" t="s">
        <v>266</v>
      </c>
      <c r="K1262" s="303">
        <v>0</v>
      </c>
      <c r="L1262" s="304">
        <v>0</v>
      </c>
      <c r="M1262" s="305">
        <v>0</v>
      </c>
      <c r="N1262" s="305">
        <v>0</v>
      </c>
      <c r="O1262" s="303">
        <v>0</v>
      </c>
      <c r="P1262" s="305">
        <v>0</v>
      </c>
      <c r="Q1262" s="303">
        <v>0</v>
      </c>
      <c r="R1262" s="16">
        <v>0</v>
      </c>
      <c r="S1262" s="237"/>
      <c r="U1262" s="237"/>
      <c r="V1262" s="237"/>
    </row>
    <row r="1263" spans="1:22" s="302" customFormat="1">
      <c r="A1263" s="38">
        <v>25</v>
      </c>
      <c r="B1263" s="39">
        <v>0</v>
      </c>
      <c r="C1263" s="39" t="s">
        <v>912</v>
      </c>
      <c r="D1263" s="40">
        <v>4</v>
      </c>
      <c r="E1263" s="662">
        <v>25</v>
      </c>
      <c r="F1263" s="662">
        <v>6</v>
      </c>
      <c r="G1263" s="991" t="s">
        <v>229</v>
      </c>
      <c r="H1263" s="40" t="s">
        <v>228</v>
      </c>
      <c r="I1263" s="630" t="s">
        <v>72</v>
      </c>
      <c r="J1263" s="991" t="s">
        <v>527</v>
      </c>
      <c r="K1263" s="303">
        <v>0</v>
      </c>
      <c r="L1263" s="304">
        <v>0</v>
      </c>
      <c r="M1263" s="305">
        <v>0</v>
      </c>
      <c r="N1263" s="305">
        <v>0</v>
      </c>
      <c r="O1263" s="303">
        <v>0</v>
      </c>
      <c r="P1263" s="305">
        <v>0</v>
      </c>
      <c r="Q1263" s="303">
        <v>0</v>
      </c>
      <c r="R1263" s="16">
        <v>0</v>
      </c>
      <c r="S1263" s="237"/>
      <c r="U1263" s="237"/>
      <c r="V1263" s="237"/>
    </row>
    <row r="1264" spans="1:22" s="302" customFormat="1">
      <c r="A1264" s="38">
        <v>25</v>
      </c>
      <c r="B1264" s="39">
        <v>0</v>
      </c>
      <c r="C1264" s="39" t="s">
        <v>912</v>
      </c>
      <c r="D1264" s="40">
        <v>4</v>
      </c>
      <c r="E1264" s="662">
        <v>25</v>
      </c>
      <c r="F1264" s="662">
        <v>6</v>
      </c>
      <c r="G1264" s="991" t="s">
        <v>229</v>
      </c>
      <c r="H1264" s="40" t="s">
        <v>228</v>
      </c>
      <c r="I1264" s="630" t="s">
        <v>73</v>
      </c>
      <c r="J1264" s="991" t="s">
        <v>528</v>
      </c>
      <c r="K1264" s="303">
        <v>0</v>
      </c>
      <c r="L1264" s="304">
        <v>0</v>
      </c>
      <c r="M1264" s="305">
        <v>0</v>
      </c>
      <c r="N1264" s="305">
        <v>0</v>
      </c>
      <c r="O1264" s="303">
        <v>0</v>
      </c>
      <c r="P1264" s="305">
        <v>0</v>
      </c>
      <c r="Q1264" s="303">
        <v>0</v>
      </c>
      <c r="R1264" s="16">
        <v>0</v>
      </c>
      <c r="S1264" s="237"/>
      <c r="U1264" s="237"/>
      <c r="V1264" s="237"/>
    </row>
    <row r="1265" spans="1:22" s="302" customFormat="1">
      <c r="A1265" s="38">
        <v>25</v>
      </c>
      <c r="B1265" s="39">
        <v>0</v>
      </c>
      <c r="C1265" s="39" t="s">
        <v>912</v>
      </c>
      <c r="D1265" s="40">
        <v>4</v>
      </c>
      <c r="E1265" s="662">
        <v>25</v>
      </c>
      <c r="F1265" s="662">
        <v>6</v>
      </c>
      <c r="G1265" s="991" t="s">
        <v>229</v>
      </c>
      <c r="H1265" s="40" t="s">
        <v>228</v>
      </c>
      <c r="I1265" s="630" t="s">
        <v>409</v>
      </c>
      <c r="J1265" s="991" t="s">
        <v>803</v>
      </c>
      <c r="K1265" s="303">
        <v>0</v>
      </c>
      <c r="L1265" s="304">
        <v>0</v>
      </c>
      <c r="M1265" s="305">
        <v>0</v>
      </c>
      <c r="N1265" s="305">
        <v>0</v>
      </c>
      <c r="O1265" s="303">
        <v>0</v>
      </c>
      <c r="P1265" s="305">
        <v>0</v>
      </c>
      <c r="Q1265" s="303">
        <v>0</v>
      </c>
      <c r="R1265" s="16">
        <v>0</v>
      </c>
      <c r="S1265" s="237"/>
      <c r="U1265" s="237"/>
      <c r="V1265" s="237"/>
    </row>
    <row r="1266" spans="1:22" s="302" customFormat="1">
      <c r="A1266" s="38">
        <v>26</v>
      </c>
      <c r="B1266" s="39">
        <v>0</v>
      </c>
      <c r="C1266" s="39" t="s">
        <v>912</v>
      </c>
      <c r="D1266" s="40">
        <v>4</v>
      </c>
      <c r="E1266" s="662">
        <v>26</v>
      </c>
      <c r="F1266" s="662">
        <v>6</v>
      </c>
      <c r="G1266" s="991" t="s">
        <v>230</v>
      </c>
      <c r="H1266" s="40" t="s">
        <v>213</v>
      </c>
      <c r="I1266" s="630" t="s">
        <v>211</v>
      </c>
      <c r="J1266" s="991" t="s">
        <v>261</v>
      </c>
      <c r="K1266" s="303">
        <v>0</v>
      </c>
      <c r="L1266" s="304">
        <v>0</v>
      </c>
      <c r="M1266" s="305">
        <v>0</v>
      </c>
      <c r="N1266" s="305">
        <v>0</v>
      </c>
      <c r="O1266" s="303">
        <v>0</v>
      </c>
      <c r="P1266" s="305">
        <v>0</v>
      </c>
      <c r="Q1266" s="303">
        <v>0</v>
      </c>
      <c r="R1266" s="16">
        <v>0</v>
      </c>
      <c r="S1266" s="237"/>
      <c r="U1266" s="237"/>
      <c r="V1266" s="237"/>
    </row>
    <row r="1267" spans="1:22" s="302" customFormat="1">
      <c r="A1267" s="38">
        <v>26</v>
      </c>
      <c r="B1267" s="39">
        <v>0</v>
      </c>
      <c r="C1267" s="39" t="s">
        <v>912</v>
      </c>
      <c r="D1267" s="40">
        <v>4</v>
      </c>
      <c r="E1267" s="662">
        <v>26</v>
      </c>
      <c r="F1267" s="662">
        <v>6</v>
      </c>
      <c r="G1267" s="991" t="s">
        <v>230</v>
      </c>
      <c r="H1267" s="40" t="s">
        <v>213</v>
      </c>
      <c r="I1267" s="630" t="s">
        <v>214</v>
      </c>
      <c r="J1267" s="991" t="s">
        <v>676</v>
      </c>
      <c r="K1267" s="303">
        <v>0</v>
      </c>
      <c r="L1267" s="304">
        <v>0</v>
      </c>
      <c r="M1267" s="305">
        <v>0</v>
      </c>
      <c r="N1267" s="305">
        <v>0</v>
      </c>
      <c r="O1267" s="303">
        <v>0</v>
      </c>
      <c r="P1267" s="305">
        <v>0</v>
      </c>
      <c r="Q1267" s="303">
        <v>0</v>
      </c>
      <c r="R1267" s="16">
        <v>0</v>
      </c>
      <c r="S1267" s="237"/>
      <c r="U1267" s="237"/>
      <c r="V1267" s="237"/>
    </row>
    <row r="1268" spans="1:22" s="302" customFormat="1">
      <c r="A1268" s="38">
        <v>26</v>
      </c>
      <c r="B1268" s="39">
        <v>0</v>
      </c>
      <c r="C1268" s="39" t="s">
        <v>912</v>
      </c>
      <c r="D1268" s="40">
        <v>4</v>
      </c>
      <c r="E1268" s="662">
        <v>26</v>
      </c>
      <c r="F1268" s="662">
        <v>6</v>
      </c>
      <c r="G1268" s="991" t="s">
        <v>230</v>
      </c>
      <c r="H1268" s="40" t="s">
        <v>213</v>
      </c>
      <c r="I1268" s="630" t="s">
        <v>215</v>
      </c>
      <c r="J1268" s="991" t="s">
        <v>216</v>
      </c>
      <c r="K1268" s="303">
        <v>0</v>
      </c>
      <c r="L1268" s="304">
        <v>0</v>
      </c>
      <c r="M1268" s="305">
        <v>0</v>
      </c>
      <c r="N1268" s="305">
        <v>0</v>
      </c>
      <c r="O1268" s="303">
        <v>0</v>
      </c>
      <c r="P1268" s="305">
        <v>0</v>
      </c>
      <c r="Q1268" s="303">
        <v>0</v>
      </c>
      <c r="R1268" s="16">
        <v>0</v>
      </c>
      <c r="S1268" s="237"/>
      <c r="U1268" s="237"/>
      <c r="V1268" s="237"/>
    </row>
    <row r="1269" spans="1:22" s="302" customFormat="1">
      <c r="A1269" s="38">
        <v>26</v>
      </c>
      <c r="B1269" s="39">
        <v>0</v>
      </c>
      <c r="C1269" s="39" t="s">
        <v>912</v>
      </c>
      <c r="D1269" s="40">
        <v>4</v>
      </c>
      <c r="E1269" s="662">
        <v>26</v>
      </c>
      <c r="F1269" s="662">
        <v>6</v>
      </c>
      <c r="G1269" s="991" t="s">
        <v>230</v>
      </c>
      <c r="H1269" s="40" t="s">
        <v>213</v>
      </c>
      <c r="I1269" s="630" t="s">
        <v>217</v>
      </c>
      <c r="J1269" s="991" t="s">
        <v>262</v>
      </c>
      <c r="K1269" s="303">
        <v>0</v>
      </c>
      <c r="L1269" s="304">
        <v>0</v>
      </c>
      <c r="M1269" s="305">
        <v>0</v>
      </c>
      <c r="N1269" s="305">
        <v>0</v>
      </c>
      <c r="O1269" s="303">
        <v>0</v>
      </c>
      <c r="P1269" s="305">
        <v>0</v>
      </c>
      <c r="Q1269" s="303">
        <v>0</v>
      </c>
      <c r="R1269" s="16">
        <v>0</v>
      </c>
      <c r="S1269" s="237"/>
      <c r="U1269" s="237"/>
      <c r="V1269" s="237"/>
    </row>
    <row r="1270" spans="1:22" s="302" customFormat="1">
      <c r="A1270" s="38">
        <v>26</v>
      </c>
      <c r="B1270" s="39">
        <v>0</v>
      </c>
      <c r="C1270" s="39" t="s">
        <v>912</v>
      </c>
      <c r="D1270" s="40">
        <v>4</v>
      </c>
      <c r="E1270" s="662">
        <v>26</v>
      </c>
      <c r="F1270" s="662">
        <v>6</v>
      </c>
      <c r="G1270" s="991" t="s">
        <v>230</v>
      </c>
      <c r="H1270" s="40" t="s">
        <v>213</v>
      </c>
      <c r="I1270" s="630" t="s">
        <v>218</v>
      </c>
      <c r="J1270" s="991" t="s">
        <v>677</v>
      </c>
      <c r="K1270" s="303">
        <v>0</v>
      </c>
      <c r="L1270" s="304">
        <v>0</v>
      </c>
      <c r="M1270" s="305">
        <v>0</v>
      </c>
      <c r="N1270" s="305">
        <v>0</v>
      </c>
      <c r="O1270" s="303">
        <v>0</v>
      </c>
      <c r="P1270" s="305">
        <v>0</v>
      </c>
      <c r="Q1270" s="303">
        <v>0</v>
      </c>
      <c r="R1270" s="16">
        <v>0</v>
      </c>
      <c r="S1270" s="237"/>
      <c r="U1270" s="237"/>
      <c r="V1270" s="237"/>
    </row>
    <row r="1271" spans="1:22" s="302" customFormat="1">
      <c r="A1271" s="38">
        <v>26</v>
      </c>
      <c r="B1271" s="39">
        <v>0</v>
      </c>
      <c r="C1271" s="39" t="s">
        <v>912</v>
      </c>
      <c r="D1271" s="40">
        <v>4</v>
      </c>
      <c r="E1271" s="662">
        <v>26</v>
      </c>
      <c r="F1271" s="662">
        <v>6</v>
      </c>
      <c r="G1271" s="991" t="s">
        <v>230</v>
      </c>
      <c r="H1271" s="40" t="s">
        <v>213</v>
      </c>
      <c r="I1271" s="630" t="s">
        <v>219</v>
      </c>
      <c r="J1271" s="991" t="s">
        <v>263</v>
      </c>
      <c r="K1271" s="303">
        <v>0</v>
      </c>
      <c r="L1271" s="304">
        <v>0</v>
      </c>
      <c r="M1271" s="305">
        <v>0</v>
      </c>
      <c r="N1271" s="305">
        <v>0</v>
      </c>
      <c r="O1271" s="303">
        <v>0</v>
      </c>
      <c r="P1271" s="305">
        <v>0</v>
      </c>
      <c r="Q1271" s="303">
        <v>0</v>
      </c>
      <c r="R1271" s="16">
        <v>0</v>
      </c>
      <c r="S1271" s="237"/>
      <c r="U1271" s="237"/>
      <c r="V1271" s="237"/>
    </row>
    <row r="1272" spans="1:22" s="302" customFormat="1">
      <c r="A1272" s="38">
        <v>26</v>
      </c>
      <c r="B1272" s="39">
        <v>0</v>
      </c>
      <c r="C1272" s="39" t="s">
        <v>912</v>
      </c>
      <c r="D1272" s="40">
        <v>4</v>
      </c>
      <c r="E1272" s="662">
        <v>26</v>
      </c>
      <c r="F1272" s="662">
        <v>6</v>
      </c>
      <c r="G1272" s="991" t="s">
        <v>230</v>
      </c>
      <c r="H1272" s="40" t="s">
        <v>213</v>
      </c>
      <c r="I1272" s="630" t="s">
        <v>220</v>
      </c>
      <c r="J1272" s="991" t="s">
        <v>675</v>
      </c>
      <c r="K1272" s="303">
        <v>0</v>
      </c>
      <c r="L1272" s="304">
        <v>0</v>
      </c>
      <c r="M1272" s="305">
        <v>0</v>
      </c>
      <c r="N1272" s="305">
        <v>0</v>
      </c>
      <c r="O1272" s="303">
        <v>0</v>
      </c>
      <c r="P1272" s="305">
        <v>0</v>
      </c>
      <c r="Q1272" s="303">
        <v>0</v>
      </c>
      <c r="R1272" s="16">
        <v>0</v>
      </c>
      <c r="S1272" s="237"/>
      <c r="U1272" s="237"/>
      <c r="V1272" s="237"/>
    </row>
    <row r="1273" spans="1:22" s="302" customFormat="1">
      <c r="A1273" s="38">
        <v>26</v>
      </c>
      <c r="B1273" s="39">
        <v>0</v>
      </c>
      <c r="C1273" s="39" t="s">
        <v>912</v>
      </c>
      <c r="D1273" s="40">
        <v>4</v>
      </c>
      <c r="E1273" s="662">
        <v>26</v>
      </c>
      <c r="F1273" s="662">
        <v>6</v>
      </c>
      <c r="G1273" s="991" t="s">
        <v>230</v>
      </c>
      <c r="H1273" s="40" t="s">
        <v>213</v>
      </c>
      <c r="I1273" s="630" t="s">
        <v>221</v>
      </c>
      <c r="J1273" s="991" t="s">
        <v>264</v>
      </c>
      <c r="K1273" s="303">
        <v>0</v>
      </c>
      <c r="L1273" s="304">
        <v>0</v>
      </c>
      <c r="M1273" s="305">
        <v>0</v>
      </c>
      <c r="N1273" s="305">
        <v>0</v>
      </c>
      <c r="O1273" s="303">
        <v>0</v>
      </c>
      <c r="P1273" s="305">
        <v>0</v>
      </c>
      <c r="Q1273" s="303">
        <v>0</v>
      </c>
      <c r="R1273" s="16">
        <v>0</v>
      </c>
      <c r="S1273" s="237"/>
      <c r="U1273" s="237"/>
      <c r="V1273" s="237"/>
    </row>
    <row r="1274" spans="1:22" s="302" customFormat="1">
      <c r="A1274" s="38">
        <v>26</v>
      </c>
      <c r="B1274" s="39">
        <v>0</v>
      </c>
      <c r="C1274" s="39" t="s">
        <v>912</v>
      </c>
      <c r="D1274" s="40">
        <v>4</v>
      </c>
      <c r="E1274" s="662">
        <v>26</v>
      </c>
      <c r="F1274" s="662">
        <v>6</v>
      </c>
      <c r="G1274" s="991" t="s">
        <v>230</v>
      </c>
      <c r="H1274" s="40" t="s">
        <v>213</v>
      </c>
      <c r="I1274" s="630" t="s">
        <v>222</v>
      </c>
      <c r="J1274" s="991" t="s">
        <v>206</v>
      </c>
      <c r="K1274" s="303">
        <v>0</v>
      </c>
      <c r="L1274" s="304">
        <v>0</v>
      </c>
      <c r="M1274" s="305">
        <v>0</v>
      </c>
      <c r="N1274" s="305">
        <v>0</v>
      </c>
      <c r="O1274" s="303">
        <v>0</v>
      </c>
      <c r="P1274" s="305">
        <v>0</v>
      </c>
      <c r="Q1274" s="303">
        <v>0</v>
      </c>
      <c r="R1274" s="16">
        <v>0</v>
      </c>
      <c r="S1274" s="237"/>
      <c r="U1274" s="237"/>
      <c r="V1274" s="237"/>
    </row>
    <row r="1275" spans="1:22" s="302" customFormat="1">
      <c r="A1275" s="38">
        <v>26</v>
      </c>
      <c r="B1275" s="39">
        <v>0</v>
      </c>
      <c r="C1275" s="39" t="s">
        <v>912</v>
      </c>
      <c r="D1275" s="40">
        <v>4</v>
      </c>
      <c r="E1275" s="662">
        <v>26</v>
      </c>
      <c r="F1275" s="662">
        <v>6</v>
      </c>
      <c r="G1275" s="991" t="s">
        <v>230</v>
      </c>
      <c r="H1275" s="40" t="s">
        <v>213</v>
      </c>
      <c r="I1275" s="630" t="s">
        <v>223</v>
      </c>
      <c r="J1275" s="991" t="s">
        <v>181</v>
      </c>
      <c r="K1275" s="303">
        <v>0</v>
      </c>
      <c r="L1275" s="304">
        <v>0</v>
      </c>
      <c r="M1275" s="305">
        <v>0</v>
      </c>
      <c r="N1275" s="305">
        <v>0</v>
      </c>
      <c r="O1275" s="303">
        <v>0</v>
      </c>
      <c r="P1275" s="305">
        <v>0</v>
      </c>
      <c r="Q1275" s="303">
        <v>0</v>
      </c>
      <c r="R1275" s="16">
        <v>0</v>
      </c>
      <c r="S1275" s="237"/>
      <c r="U1275" s="237"/>
      <c r="V1275" s="237"/>
    </row>
    <row r="1276" spans="1:22" s="302" customFormat="1">
      <c r="A1276" s="38">
        <v>26</v>
      </c>
      <c r="B1276" s="39">
        <v>0</v>
      </c>
      <c r="C1276" s="39" t="s">
        <v>912</v>
      </c>
      <c r="D1276" s="40">
        <v>4</v>
      </c>
      <c r="E1276" s="662">
        <v>26</v>
      </c>
      <c r="F1276" s="662">
        <v>6</v>
      </c>
      <c r="G1276" s="991" t="s">
        <v>230</v>
      </c>
      <c r="H1276" s="40" t="s">
        <v>213</v>
      </c>
      <c r="I1276" s="630" t="s">
        <v>150</v>
      </c>
      <c r="J1276" s="991" t="s">
        <v>204</v>
      </c>
      <c r="K1276" s="303">
        <v>0</v>
      </c>
      <c r="L1276" s="304">
        <v>0</v>
      </c>
      <c r="M1276" s="305">
        <v>0</v>
      </c>
      <c r="N1276" s="305">
        <v>0</v>
      </c>
      <c r="O1276" s="303">
        <v>0</v>
      </c>
      <c r="P1276" s="305">
        <v>0</v>
      </c>
      <c r="Q1276" s="303">
        <v>0</v>
      </c>
      <c r="R1276" s="16">
        <v>0</v>
      </c>
      <c r="S1276" s="237"/>
      <c r="U1276" s="237"/>
      <c r="V1276" s="237"/>
    </row>
    <row r="1277" spans="1:22" s="302" customFormat="1">
      <c r="A1277" s="38">
        <v>26</v>
      </c>
      <c r="B1277" s="39">
        <v>0</v>
      </c>
      <c r="C1277" s="39" t="s">
        <v>912</v>
      </c>
      <c r="D1277" s="40">
        <v>4</v>
      </c>
      <c r="E1277" s="662">
        <v>26</v>
      </c>
      <c r="F1277" s="662">
        <v>6</v>
      </c>
      <c r="G1277" s="991" t="s">
        <v>230</v>
      </c>
      <c r="H1277" s="40" t="s">
        <v>213</v>
      </c>
      <c r="I1277" s="630" t="s">
        <v>151</v>
      </c>
      <c r="J1277" s="991" t="s">
        <v>205</v>
      </c>
      <c r="K1277" s="303">
        <v>0</v>
      </c>
      <c r="L1277" s="304">
        <v>0</v>
      </c>
      <c r="M1277" s="305">
        <v>0</v>
      </c>
      <c r="N1277" s="305">
        <v>0</v>
      </c>
      <c r="O1277" s="303">
        <v>0</v>
      </c>
      <c r="P1277" s="305">
        <v>0</v>
      </c>
      <c r="Q1277" s="303">
        <v>0</v>
      </c>
      <c r="R1277" s="16">
        <v>0</v>
      </c>
      <c r="S1277" s="237"/>
      <c r="U1277" s="237"/>
      <c r="V1277" s="237"/>
    </row>
    <row r="1278" spans="1:22" s="302" customFormat="1">
      <c r="A1278" s="38">
        <v>26</v>
      </c>
      <c r="B1278" s="39">
        <v>0</v>
      </c>
      <c r="C1278" s="39" t="s">
        <v>912</v>
      </c>
      <c r="D1278" s="40">
        <v>4</v>
      </c>
      <c r="E1278" s="662">
        <v>26</v>
      </c>
      <c r="F1278" s="662">
        <v>6</v>
      </c>
      <c r="G1278" s="991" t="s">
        <v>230</v>
      </c>
      <c r="H1278" s="40" t="s">
        <v>213</v>
      </c>
      <c r="I1278" s="630" t="s">
        <v>152</v>
      </c>
      <c r="J1278" s="991" t="s">
        <v>182</v>
      </c>
      <c r="K1278" s="303">
        <v>0</v>
      </c>
      <c r="L1278" s="304">
        <v>0</v>
      </c>
      <c r="M1278" s="305">
        <v>0</v>
      </c>
      <c r="N1278" s="305">
        <v>0</v>
      </c>
      <c r="O1278" s="303">
        <v>0</v>
      </c>
      <c r="P1278" s="305">
        <v>0</v>
      </c>
      <c r="Q1278" s="303">
        <v>0</v>
      </c>
      <c r="R1278" s="16">
        <v>0</v>
      </c>
      <c r="S1278" s="237"/>
      <c r="U1278" s="237"/>
      <c r="V1278" s="237"/>
    </row>
    <row r="1279" spans="1:22" s="302" customFormat="1">
      <c r="A1279" s="38">
        <v>26</v>
      </c>
      <c r="B1279" s="39">
        <v>0</v>
      </c>
      <c r="C1279" s="39" t="s">
        <v>912</v>
      </c>
      <c r="D1279" s="40">
        <v>4</v>
      </c>
      <c r="E1279" s="662">
        <v>26</v>
      </c>
      <c r="F1279" s="662">
        <v>6</v>
      </c>
      <c r="G1279" s="991" t="s">
        <v>230</v>
      </c>
      <c r="H1279" s="40" t="s">
        <v>213</v>
      </c>
      <c r="I1279" s="630" t="s">
        <v>70</v>
      </c>
      <c r="J1279" s="991" t="s">
        <v>265</v>
      </c>
      <c r="K1279" s="303">
        <v>0</v>
      </c>
      <c r="L1279" s="304">
        <v>0</v>
      </c>
      <c r="M1279" s="305">
        <v>0</v>
      </c>
      <c r="N1279" s="305">
        <v>0</v>
      </c>
      <c r="O1279" s="303">
        <v>0</v>
      </c>
      <c r="P1279" s="305">
        <v>0</v>
      </c>
      <c r="Q1279" s="303">
        <v>0</v>
      </c>
      <c r="R1279" s="16">
        <v>0</v>
      </c>
      <c r="S1279" s="237"/>
      <c r="U1279" s="237"/>
      <c r="V1279" s="237"/>
    </row>
    <row r="1280" spans="1:22" s="302" customFormat="1">
      <c r="A1280" s="38">
        <v>26</v>
      </c>
      <c r="B1280" s="39">
        <v>0</v>
      </c>
      <c r="C1280" s="39" t="s">
        <v>912</v>
      </c>
      <c r="D1280" s="40">
        <v>4</v>
      </c>
      <c r="E1280" s="662">
        <v>26</v>
      </c>
      <c r="F1280" s="662">
        <v>6</v>
      </c>
      <c r="G1280" s="991" t="s">
        <v>230</v>
      </c>
      <c r="H1280" s="40" t="s">
        <v>213</v>
      </c>
      <c r="I1280" s="630" t="s">
        <v>71</v>
      </c>
      <c r="J1280" s="991" t="s">
        <v>266</v>
      </c>
      <c r="K1280" s="303">
        <v>0</v>
      </c>
      <c r="L1280" s="304">
        <v>0</v>
      </c>
      <c r="M1280" s="305">
        <v>0</v>
      </c>
      <c r="N1280" s="305">
        <v>0</v>
      </c>
      <c r="O1280" s="303">
        <v>0</v>
      </c>
      <c r="P1280" s="305">
        <v>0</v>
      </c>
      <c r="Q1280" s="303">
        <v>0</v>
      </c>
      <c r="R1280" s="16">
        <v>0</v>
      </c>
      <c r="S1280" s="237"/>
      <c r="U1280" s="237"/>
      <c r="V1280" s="237"/>
    </row>
    <row r="1281" spans="1:22" s="302" customFormat="1">
      <c r="A1281" s="38">
        <v>26</v>
      </c>
      <c r="B1281" s="39">
        <v>0</v>
      </c>
      <c r="C1281" s="39" t="s">
        <v>912</v>
      </c>
      <c r="D1281" s="40">
        <v>4</v>
      </c>
      <c r="E1281" s="662">
        <v>26</v>
      </c>
      <c r="F1281" s="662">
        <v>6</v>
      </c>
      <c r="G1281" s="991" t="s">
        <v>230</v>
      </c>
      <c r="H1281" s="40" t="s">
        <v>213</v>
      </c>
      <c r="I1281" s="630" t="s">
        <v>72</v>
      </c>
      <c r="J1281" s="991" t="s">
        <v>527</v>
      </c>
      <c r="K1281" s="303">
        <v>0</v>
      </c>
      <c r="L1281" s="304">
        <v>0</v>
      </c>
      <c r="M1281" s="305">
        <v>0</v>
      </c>
      <c r="N1281" s="305">
        <v>0</v>
      </c>
      <c r="O1281" s="303">
        <v>0</v>
      </c>
      <c r="P1281" s="305">
        <v>0</v>
      </c>
      <c r="Q1281" s="303">
        <v>0</v>
      </c>
      <c r="R1281" s="16">
        <v>0</v>
      </c>
      <c r="S1281" s="237"/>
      <c r="U1281" s="237"/>
      <c r="V1281" s="237"/>
    </row>
    <row r="1282" spans="1:22" s="302" customFormat="1">
      <c r="A1282" s="38">
        <v>26</v>
      </c>
      <c r="B1282" s="39">
        <v>0</v>
      </c>
      <c r="C1282" s="39" t="s">
        <v>912</v>
      </c>
      <c r="D1282" s="40">
        <v>4</v>
      </c>
      <c r="E1282" s="662">
        <v>26</v>
      </c>
      <c r="F1282" s="662">
        <v>6</v>
      </c>
      <c r="G1282" s="991" t="s">
        <v>230</v>
      </c>
      <c r="H1282" s="40" t="s">
        <v>213</v>
      </c>
      <c r="I1282" s="630" t="s">
        <v>73</v>
      </c>
      <c r="J1282" s="991" t="s">
        <v>528</v>
      </c>
      <c r="K1282" s="303">
        <v>0</v>
      </c>
      <c r="L1282" s="304">
        <v>0</v>
      </c>
      <c r="M1282" s="305">
        <v>0</v>
      </c>
      <c r="N1282" s="305">
        <v>0</v>
      </c>
      <c r="O1282" s="303">
        <v>0</v>
      </c>
      <c r="P1282" s="305">
        <v>0</v>
      </c>
      <c r="Q1282" s="303">
        <v>0</v>
      </c>
      <c r="R1282" s="16">
        <v>0</v>
      </c>
      <c r="S1282" s="237"/>
      <c r="U1282" s="237"/>
      <c r="V1282" s="237"/>
    </row>
    <row r="1283" spans="1:22" s="302" customFormat="1">
      <c r="A1283" s="38">
        <v>26</v>
      </c>
      <c r="B1283" s="39">
        <v>0</v>
      </c>
      <c r="C1283" s="39" t="s">
        <v>912</v>
      </c>
      <c r="D1283" s="40">
        <v>4</v>
      </c>
      <c r="E1283" s="662">
        <v>26</v>
      </c>
      <c r="F1283" s="662">
        <v>6</v>
      </c>
      <c r="G1283" s="991" t="s">
        <v>230</v>
      </c>
      <c r="H1283" s="40" t="s">
        <v>213</v>
      </c>
      <c r="I1283" s="630" t="s">
        <v>409</v>
      </c>
      <c r="J1283" s="991" t="s">
        <v>803</v>
      </c>
      <c r="K1283" s="303">
        <v>0</v>
      </c>
      <c r="L1283" s="304">
        <v>0</v>
      </c>
      <c r="M1283" s="305">
        <v>0</v>
      </c>
      <c r="N1283" s="305">
        <v>0</v>
      </c>
      <c r="O1283" s="303">
        <v>0</v>
      </c>
      <c r="P1283" s="305">
        <v>0</v>
      </c>
      <c r="Q1283" s="303">
        <v>0</v>
      </c>
      <c r="R1283" s="16">
        <v>0</v>
      </c>
      <c r="S1283" s="237"/>
      <c r="U1283" s="237"/>
      <c r="V1283" s="237"/>
    </row>
    <row r="1284" spans="1:22" s="302" customFormat="1">
      <c r="A1284" s="38">
        <v>15</v>
      </c>
      <c r="B1284" s="39">
        <f t="shared" si="39"/>
        <v>0</v>
      </c>
      <c r="C1284" s="39" t="s">
        <v>912</v>
      </c>
      <c r="D1284" s="40">
        <v>4</v>
      </c>
      <c r="E1284" s="662">
        <v>15</v>
      </c>
      <c r="F1284" s="40" t="s">
        <v>424</v>
      </c>
      <c r="G1284" s="698" t="s">
        <v>212</v>
      </c>
      <c r="H1284" s="40" t="s">
        <v>213</v>
      </c>
      <c r="I1284" s="629" t="s">
        <v>211</v>
      </c>
      <c r="J1284" s="698" t="s">
        <v>261</v>
      </c>
      <c r="K1284" s="303">
        <v>0</v>
      </c>
      <c r="L1284" s="304">
        <v>0</v>
      </c>
      <c r="M1284" s="305">
        <v>0</v>
      </c>
      <c r="N1284" s="305">
        <v>0</v>
      </c>
      <c r="O1284" s="303">
        <v>0</v>
      </c>
      <c r="P1284" s="305">
        <v>0</v>
      </c>
      <c r="Q1284" s="303">
        <v>0</v>
      </c>
      <c r="R1284" s="16">
        <f>SUMIFS('Member Months'!$L:$L,'Member Months'!$A:$A,$A1284,'Member Months'!$C:$C,$C1284, 'Member Months'!$D:$D,$D1284)</f>
        <v>0</v>
      </c>
      <c r="S1284" s="237"/>
      <c r="U1284" s="237"/>
      <c r="V1284" s="237"/>
    </row>
    <row r="1285" spans="1:22" s="302" customFormat="1">
      <c r="A1285" s="38">
        <v>15</v>
      </c>
      <c r="B1285" s="39">
        <f t="shared" si="39"/>
        <v>0</v>
      </c>
      <c r="C1285" s="39" t="s">
        <v>912</v>
      </c>
      <c r="D1285" s="40">
        <v>4</v>
      </c>
      <c r="E1285" s="662">
        <v>15</v>
      </c>
      <c r="F1285" s="40" t="s">
        <v>424</v>
      </c>
      <c r="G1285" s="698" t="s">
        <v>212</v>
      </c>
      <c r="H1285" s="40" t="s">
        <v>213</v>
      </c>
      <c r="I1285" s="629" t="s">
        <v>214</v>
      </c>
      <c r="J1285" s="698" t="s">
        <v>676</v>
      </c>
      <c r="K1285" s="303">
        <v>0</v>
      </c>
      <c r="L1285" s="304">
        <v>0</v>
      </c>
      <c r="M1285" s="305">
        <v>0</v>
      </c>
      <c r="N1285" s="305">
        <v>0</v>
      </c>
      <c r="O1285" s="303">
        <v>0</v>
      </c>
      <c r="P1285" s="305">
        <v>0</v>
      </c>
      <c r="Q1285" s="303">
        <v>0</v>
      </c>
      <c r="R1285" s="16">
        <f>SUMIFS('Member Months'!$L:$L,'Member Months'!$A:$A,$A1285,'Member Months'!$C:$C,$C1285, 'Member Months'!$D:$D,$D1285)</f>
        <v>0</v>
      </c>
      <c r="S1285" s="237"/>
      <c r="U1285" s="237"/>
      <c r="V1285" s="237"/>
    </row>
    <row r="1286" spans="1:22" s="302" customFormat="1">
      <c r="A1286" s="38">
        <v>15</v>
      </c>
      <c r="B1286" s="39">
        <f t="shared" si="39"/>
        <v>0</v>
      </c>
      <c r="C1286" s="39" t="s">
        <v>912</v>
      </c>
      <c r="D1286" s="40">
        <v>4</v>
      </c>
      <c r="E1286" s="662">
        <v>15</v>
      </c>
      <c r="F1286" s="40" t="s">
        <v>424</v>
      </c>
      <c r="G1286" s="698" t="s">
        <v>212</v>
      </c>
      <c r="H1286" s="40" t="s">
        <v>213</v>
      </c>
      <c r="I1286" s="629" t="s">
        <v>215</v>
      </c>
      <c r="J1286" s="698" t="s">
        <v>216</v>
      </c>
      <c r="K1286" s="303">
        <v>0</v>
      </c>
      <c r="L1286" s="304">
        <v>0</v>
      </c>
      <c r="M1286" s="305">
        <v>0</v>
      </c>
      <c r="N1286" s="305">
        <v>0</v>
      </c>
      <c r="O1286" s="303">
        <v>0</v>
      </c>
      <c r="P1286" s="305">
        <v>0</v>
      </c>
      <c r="Q1286" s="303">
        <v>0</v>
      </c>
      <c r="R1286" s="16">
        <f>SUMIFS('Member Months'!$L:$L,'Member Months'!$A:$A,$A1286,'Member Months'!$C:$C,$C1286, 'Member Months'!$D:$D,$D1286)</f>
        <v>0</v>
      </c>
      <c r="S1286" s="237"/>
      <c r="U1286" s="237"/>
      <c r="V1286" s="237"/>
    </row>
    <row r="1287" spans="1:22" s="302" customFormat="1">
      <c r="A1287" s="38">
        <v>15</v>
      </c>
      <c r="B1287" s="39">
        <f t="shared" si="39"/>
        <v>0</v>
      </c>
      <c r="C1287" s="39" t="s">
        <v>912</v>
      </c>
      <c r="D1287" s="40">
        <v>4</v>
      </c>
      <c r="E1287" s="662">
        <v>15</v>
      </c>
      <c r="F1287" s="40" t="s">
        <v>424</v>
      </c>
      <c r="G1287" s="698" t="s">
        <v>212</v>
      </c>
      <c r="H1287" s="40" t="s">
        <v>213</v>
      </c>
      <c r="I1287" s="629" t="s">
        <v>217</v>
      </c>
      <c r="J1287" s="698" t="s">
        <v>262</v>
      </c>
      <c r="K1287" s="303">
        <v>0</v>
      </c>
      <c r="L1287" s="304">
        <v>0</v>
      </c>
      <c r="M1287" s="305">
        <v>0</v>
      </c>
      <c r="N1287" s="305">
        <v>0</v>
      </c>
      <c r="O1287" s="303">
        <v>0</v>
      </c>
      <c r="P1287" s="305">
        <v>0</v>
      </c>
      <c r="Q1287" s="303">
        <v>0</v>
      </c>
      <c r="R1287" s="16">
        <f>SUMIFS('Member Months'!$L:$L,'Member Months'!$A:$A,$A1287,'Member Months'!$C:$C,$C1287, 'Member Months'!$D:$D,$D1287)</f>
        <v>0</v>
      </c>
      <c r="S1287" s="237"/>
      <c r="U1287" s="237"/>
      <c r="V1287" s="237"/>
    </row>
    <row r="1288" spans="1:22" s="302" customFormat="1">
      <c r="A1288" s="38">
        <v>15</v>
      </c>
      <c r="B1288" s="39">
        <f t="shared" si="39"/>
        <v>0</v>
      </c>
      <c r="C1288" s="39" t="s">
        <v>912</v>
      </c>
      <c r="D1288" s="40">
        <v>4</v>
      </c>
      <c r="E1288" s="662">
        <v>15</v>
      </c>
      <c r="F1288" s="40" t="s">
        <v>424</v>
      </c>
      <c r="G1288" s="698" t="s">
        <v>212</v>
      </c>
      <c r="H1288" s="40" t="s">
        <v>213</v>
      </c>
      <c r="I1288" s="629" t="s">
        <v>218</v>
      </c>
      <c r="J1288" s="698" t="s">
        <v>677</v>
      </c>
      <c r="K1288" s="303">
        <v>0</v>
      </c>
      <c r="L1288" s="304">
        <v>0</v>
      </c>
      <c r="M1288" s="305">
        <v>0</v>
      </c>
      <c r="N1288" s="305">
        <v>0</v>
      </c>
      <c r="O1288" s="303">
        <v>0</v>
      </c>
      <c r="P1288" s="305">
        <v>0</v>
      </c>
      <c r="Q1288" s="303">
        <v>0</v>
      </c>
      <c r="R1288" s="16">
        <f>SUMIFS('Member Months'!$L:$L,'Member Months'!$A:$A,$A1288,'Member Months'!$C:$C,$C1288, 'Member Months'!$D:$D,$D1288)</f>
        <v>0</v>
      </c>
      <c r="S1288" s="237"/>
      <c r="U1288" s="237"/>
      <c r="V1288" s="237"/>
    </row>
    <row r="1289" spans="1:22" s="302" customFormat="1">
      <c r="A1289" s="38">
        <v>15</v>
      </c>
      <c r="B1289" s="39">
        <f t="shared" si="39"/>
        <v>0</v>
      </c>
      <c r="C1289" s="39" t="s">
        <v>912</v>
      </c>
      <c r="D1289" s="40">
        <v>4</v>
      </c>
      <c r="E1289" s="662">
        <v>15</v>
      </c>
      <c r="F1289" s="40" t="s">
        <v>424</v>
      </c>
      <c r="G1289" s="698" t="s">
        <v>212</v>
      </c>
      <c r="H1289" s="40" t="s">
        <v>213</v>
      </c>
      <c r="I1289" s="629" t="s">
        <v>219</v>
      </c>
      <c r="J1289" s="698" t="s">
        <v>263</v>
      </c>
      <c r="K1289" s="303">
        <v>0</v>
      </c>
      <c r="L1289" s="304">
        <v>0</v>
      </c>
      <c r="M1289" s="305">
        <v>0</v>
      </c>
      <c r="N1289" s="305">
        <v>0</v>
      </c>
      <c r="O1289" s="303">
        <v>0</v>
      </c>
      <c r="P1289" s="305">
        <v>0</v>
      </c>
      <c r="Q1289" s="303">
        <v>0</v>
      </c>
      <c r="R1289" s="16">
        <f>SUMIFS('Member Months'!$L:$L,'Member Months'!$A:$A,$A1289,'Member Months'!$C:$C,$C1289, 'Member Months'!$D:$D,$D1289)</f>
        <v>0</v>
      </c>
      <c r="S1289" s="237"/>
      <c r="U1289" s="237"/>
      <c r="V1289" s="237"/>
    </row>
    <row r="1290" spans="1:22" s="302" customFormat="1">
      <c r="A1290" s="38">
        <v>15</v>
      </c>
      <c r="B1290" s="39">
        <f t="shared" si="39"/>
        <v>0</v>
      </c>
      <c r="C1290" s="39" t="s">
        <v>912</v>
      </c>
      <c r="D1290" s="40">
        <v>4</v>
      </c>
      <c r="E1290" s="662">
        <v>15</v>
      </c>
      <c r="F1290" s="40" t="s">
        <v>424</v>
      </c>
      <c r="G1290" s="698" t="s">
        <v>212</v>
      </c>
      <c r="H1290" s="40" t="s">
        <v>213</v>
      </c>
      <c r="I1290" s="629" t="s">
        <v>220</v>
      </c>
      <c r="J1290" s="698" t="s">
        <v>675</v>
      </c>
      <c r="K1290" s="303">
        <v>0</v>
      </c>
      <c r="L1290" s="304">
        <v>0</v>
      </c>
      <c r="M1290" s="305">
        <v>0</v>
      </c>
      <c r="N1290" s="305">
        <v>0</v>
      </c>
      <c r="O1290" s="303">
        <v>0</v>
      </c>
      <c r="P1290" s="305">
        <v>0</v>
      </c>
      <c r="Q1290" s="303">
        <v>0</v>
      </c>
      <c r="R1290" s="16">
        <f>SUMIFS('Member Months'!$L:$L,'Member Months'!$A:$A,$A1290,'Member Months'!$C:$C,$C1290, 'Member Months'!$D:$D,$D1290)</f>
        <v>0</v>
      </c>
      <c r="S1290" s="237"/>
      <c r="U1290" s="237"/>
      <c r="V1290" s="237"/>
    </row>
    <row r="1291" spans="1:22" s="302" customFormat="1">
      <c r="A1291" s="38">
        <v>15</v>
      </c>
      <c r="B1291" s="39">
        <f t="shared" si="39"/>
        <v>0</v>
      </c>
      <c r="C1291" s="39" t="s">
        <v>912</v>
      </c>
      <c r="D1291" s="40">
        <v>4</v>
      </c>
      <c r="E1291" s="662">
        <v>15</v>
      </c>
      <c r="F1291" s="40" t="s">
        <v>424</v>
      </c>
      <c r="G1291" s="698" t="s">
        <v>212</v>
      </c>
      <c r="H1291" s="40" t="s">
        <v>213</v>
      </c>
      <c r="I1291" s="629" t="s">
        <v>221</v>
      </c>
      <c r="J1291" s="698" t="s">
        <v>264</v>
      </c>
      <c r="K1291" s="303">
        <v>0</v>
      </c>
      <c r="L1291" s="304">
        <v>0</v>
      </c>
      <c r="M1291" s="305">
        <v>0</v>
      </c>
      <c r="N1291" s="305">
        <v>0</v>
      </c>
      <c r="O1291" s="303">
        <v>0</v>
      </c>
      <c r="P1291" s="305">
        <v>0</v>
      </c>
      <c r="Q1291" s="303">
        <v>0</v>
      </c>
      <c r="R1291" s="16">
        <f>SUMIFS('Member Months'!$L:$L,'Member Months'!$A:$A,$A1291,'Member Months'!$C:$C,$C1291, 'Member Months'!$D:$D,$D1291)</f>
        <v>0</v>
      </c>
      <c r="S1291" s="237"/>
      <c r="U1291" s="237"/>
      <c r="V1291" s="237"/>
    </row>
    <row r="1292" spans="1:22" s="302" customFormat="1">
      <c r="A1292" s="38">
        <v>15</v>
      </c>
      <c r="B1292" s="39">
        <f t="shared" si="39"/>
        <v>0</v>
      </c>
      <c r="C1292" s="39" t="s">
        <v>912</v>
      </c>
      <c r="D1292" s="40">
        <v>4</v>
      </c>
      <c r="E1292" s="662">
        <v>15</v>
      </c>
      <c r="F1292" s="40" t="s">
        <v>424</v>
      </c>
      <c r="G1292" s="698" t="s">
        <v>212</v>
      </c>
      <c r="H1292" s="40" t="s">
        <v>213</v>
      </c>
      <c r="I1292" s="630" t="s">
        <v>222</v>
      </c>
      <c r="J1292" s="698" t="s">
        <v>206</v>
      </c>
      <c r="K1292" s="303">
        <v>0</v>
      </c>
      <c r="L1292" s="304">
        <v>0</v>
      </c>
      <c r="M1292" s="305">
        <v>0</v>
      </c>
      <c r="N1292" s="305">
        <v>0</v>
      </c>
      <c r="O1292" s="303">
        <v>0</v>
      </c>
      <c r="P1292" s="305">
        <v>0</v>
      </c>
      <c r="Q1292" s="303">
        <v>0</v>
      </c>
      <c r="R1292" s="16">
        <f>SUMIFS('Member Months'!$L:$L,'Member Months'!$A:$A,$A1292,'Member Months'!$C:$C,$C1292, 'Member Months'!$D:$D,$D1292)</f>
        <v>0</v>
      </c>
      <c r="S1292" s="237"/>
      <c r="U1292" s="237"/>
      <c r="V1292" s="237"/>
    </row>
    <row r="1293" spans="1:22" s="302" customFormat="1">
      <c r="A1293" s="38">
        <v>15</v>
      </c>
      <c r="B1293" s="39">
        <f t="shared" si="39"/>
        <v>0</v>
      </c>
      <c r="C1293" s="39" t="s">
        <v>912</v>
      </c>
      <c r="D1293" s="40">
        <v>4</v>
      </c>
      <c r="E1293" s="662">
        <v>15</v>
      </c>
      <c r="F1293" s="40" t="s">
        <v>424</v>
      </c>
      <c r="G1293" s="698" t="s">
        <v>212</v>
      </c>
      <c r="H1293" s="40" t="s">
        <v>213</v>
      </c>
      <c r="I1293" s="630" t="s">
        <v>223</v>
      </c>
      <c r="J1293" s="698" t="s">
        <v>181</v>
      </c>
      <c r="K1293" s="303">
        <v>0</v>
      </c>
      <c r="L1293" s="304">
        <v>0</v>
      </c>
      <c r="M1293" s="305">
        <v>0</v>
      </c>
      <c r="N1293" s="305">
        <v>0</v>
      </c>
      <c r="O1293" s="303">
        <v>0</v>
      </c>
      <c r="P1293" s="305">
        <v>0</v>
      </c>
      <c r="Q1293" s="303">
        <v>0</v>
      </c>
      <c r="R1293" s="16">
        <f>SUMIFS('Member Months'!$L:$L,'Member Months'!$A:$A,$A1293,'Member Months'!$C:$C,$C1293, 'Member Months'!$D:$D,$D1293)</f>
        <v>0</v>
      </c>
      <c r="S1293" s="237"/>
      <c r="U1293" s="237"/>
      <c r="V1293" s="237"/>
    </row>
    <row r="1294" spans="1:22" s="302" customFormat="1">
      <c r="A1294" s="38">
        <v>15</v>
      </c>
      <c r="B1294" s="39">
        <f t="shared" si="39"/>
        <v>0</v>
      </c>
      <c r="C1294" s="39" t="s">
        <v>912</v>
      </c>
      <c r="D1294" s="40">
        <v>4</v>
      </c>
      <c r="E1294" s="662">
        <v>15</v>
      </c>
      <c r="F1294" s="40" t="s">
        <v>424</v>
      </c>
      <c r="G1294" s="698" t="s">
        <v>212</v>
      </c>
      <c r="H1294" s="40" t="s">
        <v>213</v>
      </c>
      <c r="I1294" s="630" t="s">
        <v>150</v>
      </c>
      <c r="J1294" s="698" t="s">
        <v>204</v>
      </c>
      <c r="K1294" s="303">
        <v>0</v>
      </c>
      <c r="L1294" s="304">
        <v>0</v>
      </c>
      <c r="M1294" s="305">
        <v>0</v>
      </c>
      <c r="N1294" s="305">
        <v>0</v>
      </c>
      <c r="O1294" s="303">
        <v>0</v>
      </c>
      <c r="P1294" s="305">
        <v>0</v>
      </c>
      <c r="Q1294" s="303">
        <v>0</v>
      </c>
      <c r="R1294" s="16">
        <f>SUMIFS('Member Months'!$L:$L,'Member Months'!$A:$A,$A1294,'Member Months'!$C:$C,$C1294, 'Member Months'!$D:$D,$D1294)</f>
        <v>0</v>
      </c>
      <c r="S1294" s="237"/>
      <c r="U1294" s="237"/>
      <c r="V1294" s="237"/>
    </row>
    <row r="1295" spans="1:22" s="302" customFormat="1">
      <c r="A1295" s="38">
        <v>15</v>
      </c>
      <c r="B1295" s="39">
        <f t="shared" si="39"/>
        <v>0</v>
      </c>
      <c r="C1295" s="39" t="s">
        <v>912</v>
      </c>
      <c r="D1295" s="40">
        <v>4</v>
      </c>
      <c r="E1295" s="662">
        <v>15</v>
      </c>
      <c r="F1295" s="40" t="s">
        <v>424</v>
      </c>
      <c r="G1295" s="698" t="s">
        <v>212</v>
      </c>
      <c r="H1295" s="40" t="s">
        <v>213</v>
      </c>
      <c r="I1295" s="630" t="s">
        <v>151</v>
      </c>
      <c r="J1295" s="698" t="s">
        <v>205</v>
      </c>
      <c r="K1295" s="303">
        <v>0</v>
      </c>
      <c r="L1295" s="304">
        <v>0</v>
      </c>
      <c r="M1295" s="305">
        <v>0</v>
      </c>
      <c r="N1295" s="305">
        <v>0</v>
      </c>
      <c r="O1295" s="303">
        <v>0</v>
      </c>
      <c r="P1295" s="305">
        <v>0</v>
      </c>
      <c r="Q1295" s="303">
        <v>0</v>
      </c>
      <c r="R1295" s="16">
        <f>SUMIFS('Member Months'!$L:$L,'Member Months'!$A:$A,$A1295,'Member Months'!$C:$C,$C1295, 'Member Months'!$D:$D,$D1295)</f>
        <v>0</v>
      </c>
      <c r="S1295" s="237"/>
      <c r="U1295" s="237"/>
      <c r="V1295" s="237"/>
    </row>
    <row r="1296" spans="1:22" s="302" customFormat="1">
      <c r="A1296" s="38">
        <v>15</v>
      </c>
      <c r="B1296" s="39">
        <f t="shared" si="39"/>
        <v>0</v>
      </c>
      <c r="C1296" s="39" t="s">
        <v>912</v>
      </c>
      <c r="D1296" s="40">
        <v>4</v>
      </c>
      <c r="E1296" s="662">
        <v>15</v>
      </c>
      <c r="F1296" s="40" t="s">
        <v>424</v>
      </c>
      <c r="G1296" s="698" t="s">
        <v>212</v>
      </c>
      <c r="H1296" s="40" t="s">
        <v>213</v>
      </c>
      <c r="I1296" s="630" t="s">
        <v>152</v>
      </c>
      <c r="J1296" s="698" t="s">
        <v>182</v>
      </c>
      <c r="K1296" s="303">
        <v>0</v>
      </c>
      <c r="L1296" s="304">
        <v>0</v>
      </c>
      <c r="M1296" s="305">
        <v>0</v>
      </c>
      <c r="N1296" s="305">
        <v>0</v>
      </c>
      <c r="O1296" s="303">
        <v>0</v>
      </c>
      <c r="P1296" s="305">
        <v>0</v>
      </c>
      <c r="Q1296" s="303">
        <v>0</v>
      </c>
      <c r="R1296" s="16">
        <f>SUMIFS('Member Months'!$L:$L,'Member Months'!$A:$A,$A1296,'Member Months'!$C:$C,$C1296, 'Member Months'!$D:$D,$D1296)</f>
        <v>0</v>
      </c>
      <c r="S1296" s="237"/>
      <c r="U1296" s="237"/>
      <c r="V1296" s="237"/>
    </row>
    <row r="1297" spans="1:22" s="302" customFormat="1">
      <c r="A1297" s="38">
        <v>15</v>
      </c>
      <c r="B1297" s="39">
        <f t="shared" si="39"/>
        <v>0</v>
      </c>
      <c r="C1297" s="39" t="s">
        <v>912</v>
      </c>
      <c r="D1297" s="40">
        <v>4</v>
      </c>
      <c r="E1297" s="662">
        <v>15</v>
      </c>
      <c r="F1297" s="40" t="s">
        <v>424</v>
      </c>
      <c r="G1297" s="698" t="s">
        <v>212</v>
      </c>
      <c r="H1297" s="40" t="s">
        <v>213</v>
      </c>
      <c r="I1297" s="630" t="s">
        <v>70</v>
      </c>
      <c r="J1297" s="698" t="s">
        <v>265</v>
      </c>
      <c r="K1297" s="303">
        <v>0</v>
      </c>
      <c r="L1297" s="304">
        <v>0</v>
      </c>
      <c r="M1297" s="305">
        <v>0</v>
      </c>
      <c r="N1297" s="305">
        <v>0</v>
      </c>
      <c r="O1297" s="303">
        <v>0</v>
      </c>
      <c r="P1297" s="305">
        <v>0</v>
      </c>
      <c r="Q1297" s="303">
        <v>0</v>
      </c>
      <c r="R1297" s="16">
        <f>SUMIFS('Member Months'!$L:$L,'Member Months'!$A:$A,$A1297,'Member Months'!$C:$C,$C1297, 'Member Months'!$D:$D,$D1297)</f>
        <v>0</v>
      </c>
      <c r="S1297" s="237"/>
      <c r="U1297" s="237"/>
      <c r="V1297" s="237"/>
    </row>
    <row r="1298" spans="1:22" s="302" customFormat="1">
      <c r="A1298" s="38">
        <v>15</v>
      </c>
      <c r="B1298" s="39">
        <f t="shared" si="39"/>
        <v>0</v>
      </c>
      <c r="C1298" s="39" t="s">
        <v>912</v>
      </c>
      <c r="D1298" s="40">
        <v>4</v>
      </c>
      <c r="E1298" s="662">
        <v>15</v>
      </c>
      <c r="F1298" s="40" t="s">
        <v>424</v>
      </c>
      <c r="G1298" s="698" t="s">
        <v>212</v>
      </c>
      <c r="H1298" s="40" t="s">
        <v>213</v>
      </c>
      <c r="I1298" s="630" t="s">
        <v>71</v>
      </c>
      <c r="J1298" s="698" t="s">
        <v>266</v>
      </c>
      <c r="K1298" s="303">
        <v>0</v>
      </c>
      <c r="L1298" s="304">
        <v>0</v>
      </c>
      <c r="M1298" s="305">
        <v>0</v>
      </c>
      <c r="N1298" s="305">
        <v>0</v>
      </c>
      <c r="O1298" s="303">
        <v>0</v>
      </c>
      <c r="P1298" s="305">
        <v>0</v>
      </c>
      <c r="Q1298" s="303">
        <v>0</v>
      </c>
      <c r="R1298" s="16">
        <f>SUMIFS('Member Months'!$L:$L,'Member Months'!$A:$A,$A1298,'Member Months'!$C:$C,$C1298, 'Member Months'!$D:$D,$D1298)</f>
        <v>0</v>
      </c>
      <c r="S1298" s="237"/>
      <c r="U1298" s="237"/>
      <c r="V1298" s="237"/>
    </row>
    <row r="1299" spans="1:22" s="302" customFormat="1">
      <c r="A1299" s="38">
        <v>15</v>
      </c>
      <c r="B1299" s="39">
        <f t="shared" si="39"/>
        <v>0</v>
      </c>
      <c r="C1299" s="39" t="s">
        <v>912</v>
      </c>
      <c r="D1299" s="40">
        <v>4</v>
      </c>
      <c r="E1299" s="662">
        <v>15</v>
      </c>
      <c r="F1299" s="40" t="s">
        <v>424</v>
      </c>
      <c r="G1299" s="698" t="s">
        <v>212</v>
      </c>
      <c r="H1299" s="40" t="s">
        <v>213</v>
      </c>
      <c r="I1299" s="630" t="s">
        <v>72</v>
      </c>
      <c r="J1299" s="698" t="s">
        <v>527</v>
      </c>
      <c r="K1299" s="303">
        <v>0</v>
      </c>
      <c r="L1299" s="304">
        <v>0</v>
      </c>
      <c r="M1299" s="305">
        <v>0</v>
      </c>
      <c r="N1299" s="305">
        <v>0</v>
      </c>
      <c r="O1299" s="303">
        <v>0</v>
      </c>
      <c r="P1299" s="305">
        <v>0</v>
      </c>
      <c r="Q1299" s="303">
        <v>0</v>
      </c>
      <c r="R1299" s="16">
        <f>SUMIFS('Member Months'!$L:$L,'Member Months'!$A:$A,$A1299,'Member Months'!$C:$C,$C1299, 'Member Months'!$D:$D,$D1299)</f>
        <v>0</v>
      </c>
      <c r="S1299" s="237"/>
      <c r="U1299" s="237"/>
      <c r="V1299" s="237"/>
    </row>
    <row r="1300" spans="1:22" s="302" customFormat="1">
      <c r="A1300" s="38">
        <v>15</v>
      </c>
      <c r="B1300" s="39">
        <f t="shared" si="39"/>
        <v>0</v>
      </c>
      <c r="C1300" s="39" t="s">
        <v>912</v>
      </c>
      <c r="D1300" s="40">
        <v>4</v>
      </c>
      <c r="E1300" s="662">
        <v>15</v>
      </c>
      <c r="F1300" s="40" t="s">
        <v>424</v>
      </c>
      <c r="G1300" s="698" t="s">
        <v>212</v>
      </c>
      <c r="H1300" s="40" t="s">
        <v>213</v>
      </c>
      <c r="I1300" s="630" t="s">
        <v>73</v>
      </c>
      <c r="J1300" s="698" t="s">
        <v>528</v>
      </c>
      <c r="K1300" s="303">
        <v>0</v>
      </c>
      <c r="L1300" s="304">
        <v>0</v>
      </c>
      <c r="M1300" s="305">
        <v>0</v>
      </c>
      <c r="N1300" s="305">
        <v>0</v>
      </c>
      <c r="O1300" s="303">
        <v>0</v>
      </c>
      <c r="P1300" s="305">
        <v>0</v>
      </c>
      <c r="Q1300" s="303">
        <v>0</v>
      </c>
      <c r="R1300" s="16">
        <f>SUMIFS('Member Months'!$L:$L,'Member Months'!$A:$A,$A1300,'Member Months'!$C:$C,$C1300, 'Member Months'!$D:$D,$D1300)</f>
        <v>0</v>
      </c>
      <c r="S1300" s="237"/>
      <c r="U1300" s="237"/>
      <c r="V1300" s="237"/>
    </row>
    <row r="1301" spans="1:22" s="302" customFormat="1">
      <c r="A1301" s="775">
        <v>15</v>
      </c>
      <c r="B1301" s="776">
        <f t="shared" si="39"/>
        <v>0</v>
      </c>
      <c r="C1301" s="776" t="s">
        <v>912</v>
      </c>
      <c r="D1301" s="777">
        <v>4</v>
      </c>
      <c r="E1301" s="778">
        <v>15</v>
      </c>
      <c r="F1301" s="777" t="s">
        <v>424</v>
      </c>
      <c r="G1301" s="779" t="s">
        <v>212</v>
      </c>
      <c r="H1301" s="777" t="s">
        <v>213</v>
      </c>
      <c r="I1301" s="780" t="s">
        <v>409</v>
      </c>
      <c r="J1301" s="779" t="s">
        <v>803</v>
      </c>
      <c r="K1301" s="781">
        <v>0</v>
      </c>
      <c r="L1301" s="782">
        <v>0</v>
      </c>
      <c r="M1301" s="783">
        <v>0</v>
      </c>
      <c r="N1301" s="783">
        <v>0</v>
      </c>
      <c r="O1301" s="781">
        <v>0</v>
      </c>
      <c r="P1301" s="783">
        <v>0</v>
      </c>
      <c r="Q1301" s="781">
        <v>0</v>
      </c>
      <c r="R1301" s="785">
        <f>SUMIFS('Member Months'!$L:$L,'Member Months'!$A:$A,$A1301,'Member Months'!$C:$C,$C1301, 'Member Months'!$D:$D,$D1301)</f>
        <v>0</v>
      </c>
      <c r="S1301" s="237"/>
      <c r="U1301" s="237"/>
      <c r="V1301" s="237"/>
    </row>
    <row r="1302" spans="1:22">
      <c r="A1302" s="38" t="s">
        <v>211</v>
      </c>
      <c r="B1302" s="39">
        <f>$J$2</f>
        <v>0</v>
      </c>
      <c r="C1302" s="39" t="str">
        <f>'Member Months'!C90</f>
        <v>2021 Prior Year</v>
      </c>
      <c r="D1302" s="40">
        <v>1</v>
      </c>
      <c r="E1302" s="40" t="s">
        <v>211</v>
      </c>
      <c r="F1302" s="40" t="s">
        <v>738</v>
      </c>
      <c r="G1302" s="698" t="s">
        <v>212</v>
      </c>
      <c r="H1302" s="40" t="s">
        <v>213</v>
      </c>
      <c r="I1302" s="629" t="s">
        <v>211</v>
      </c>
      <c r="J1302" s="698" t="s">
        <v>261</v>
      </c>
      <c r="K1302" s="109">
        <v>0</v>
      </c>
      <c r="L1302" s="110">
        <v>0</v>
      </c>
      <c r="M1302" s="111">
        <v>0</v>
      </c>
      <c r="N1302" s="111">
        <v>0</v>
      </c>
      <c r="O1302" s="109">
        <v>0</v>
      </c>
      <c r="P1302" s="111">
        <v>0</v>
      </c>
      <c r="Q1302" s="109">
        <v>0</v>
      </c>
      <c r="R1302" s="16">
        <f>SUMIFS('Member Months'!$L:$L,'Member Months'!$A:$A,$A1302,'Member Months'!$C:$C,$C1302, 'Member Months'!$D:$D,$D1302)</f>
        <v>0</v>
      </c>
      <c r="T1302" s="172"/>
    </row>
    <row r="1303" spans="1:22">
      <c r="A1303" s="38" t="s">
        <v>211</v>
      </c>
      <c r="B1303" s="39">
        <f t="shared" ref="B1303:B1366" si="40">$B$1302</f>
        <v>0</v>
      </c>
      <c r="C1303" s="39" t="str">
        <f t="shared" ref="C1303:C1366" si="41">$C$1302</f>
        <v>2021 Prior Year</v>
      </c>
      <c r="D1303" s="40">
        <v>1</v>
      </c>
      <c r="E1303" s="40" t="s">
        <v>211</v>
      </c>
      <c r="F1303" s="40" t="s">
        <v>738</v>
      </c>
      <c r="G1303" s="698" t="s">
        <v>212</v>
      </c>
      <c r="H1303" s="40" t="s">
        <v>213</v>
      </c>
      <c r="I1303" s="629" t="s">
        <v>214</v>
      </c>
      <c r="J1303" s="698" t="s">
        <v>676</v>
      </c>
      <c r="K1303" s="109">
        <v>0</v>
      </c>
      <c r="L1303" s="110">
        <v>0</v>
      </c>
      <c r="M1303" s="111">
        <v>0</v>
      </c>
      <c r="N1303" s="111">
        <v>0</v>
      </c>
      <c r="O1303" s="109">
        <v>0</v>
      </c>
      <c r="P1303" s="111">
        <v>0</v>
      </c>
      <c r="Q1303" s="109">
        <v>0</v>
      </c>
      <c r="R1303" s="16">
        <f>SUMIFS('Member Months'!$L:$L,'Member Months'!$A:$A,$A1303,'Member Months'!$C:$C,$C1303, 'Member Months'!$D:$D,$D1303)</f>
        <v>0</v>
      </c>
      <c r="T1303" s="172"/>
    </row>
    <row r="1304" spans="1:22">
      <c r="A1304" s="38" t="s">
        <v>211</v>
      </c>
      <c r="B1304" s="39">
        <f t="shared" si="40"/>
        <v>0</v>
      </c>
      <c r="C1304" s="39" t="str">
        <f t="shared" si="41"/>
        <v>2021 Prior Year</v>
      </c>
      <c r="D1304" s="40">
        <v>1</v>
      </c>
      <c r="E1304" s="40" t="s">
        <v>211</v>
      </c>
      <c r="F1304" s="40" t="s">
        <v>738</v>
      </c>
      <c r="G1304" s="698" t="s">
        <v>212</v>
      </c>
      <c r="H1304" s="40" t="s">
        <v>213</v>
      </c>
      <c r="I1304" s="629" t="s">
        <v>215</v>
      </c>
      <c r="J1304" s="698" t="s">
        <v>216</v>
      </c>
      <c r="K1304" s="109">
        <v>0</v>
      </c>
      <c r="L1304" s="110">
        <v>0</v>
      </c>
      <c r="M1304" s="111">
        <v>0</v>
      </c>
      <c r="N1304" s="111">
        <v>0</v>
      </c>
      <c r="O1304" s="109">
        <v>0</v>
      </c>
      <c r="P1304" s="111">
        <v>0</v>
      </c>
      <c r="Q1304" s="109">
        <v>0</v>
      </c>
      <c r="R1304" s="16">
        <f>SUMIFS('Member Months'!$L:$L,'Member Months'!$A:$A,$A1304,'Member Months'!$C:$C,$C1304, 'Member Months'!$D:$D,$D1304)</f>
        <v>0</v>
      </c>
      <c r="S1304" s="172"/>
    </row>
    <row r="1305" spans="1:22">
      <c r="A1305" s="38" t="s">
        <v>211</v>
      </c>
      <c r="B1305" s="39">
        <f t="shared" si="40"/>
        <v>0</v>
      </c>
      <c r="C1305" s="39" t="str">
        <f t="shared" si="41"/>
        <v>2021 Prior Year</v>
      </c>
      <c r="D1305" s="40">
        <v>1</v>
      </c>
      <c r="E1305" s="40" t="s">
        <v>211</v>
      </c>
      <c r="F1305" s="40" t="s">
        <v>738</v>
      </c>
      <c r="G1305" s="698" t="s">
        <v>212</v>
      </c>
      <c r="H1305" s="40" t="s">
        <v>213</v>
      </c>
      <c r="I1305" s="629" t="s">
        <v>217</v>
      </c>
      <c r="J1305" s="698" t="s">
        <v>262</v>
      </c>
      <c r="K1305" s="109">
        <v>0</v>
      </c>
      <c r="L1305" s="110">
        <v>0</v>
      </c>
      <c r="M1305" s="111">
        <v>0</v>
      </c>
      <c r="N1305" s="111">
        <v>0</v>
      </c>
      <c r="O1305" s="109">
        <v>0</v>
      </c>
      <c r="P1305" s="111">
        <v>0</v>
      </c>
      <c r="Q1305" s="109">
        <v>0</v>
      </c>
      <c r="R1305" s="16">
        <f>SUMIFS('Member Months'!$L:$L,'Member Months'!$A:$A,$A1305,'Member Months'!$C:$C,$C1305, 'Member Months'!$D:$D,$D1305)</f>
        <v>0</v>
      </c>
      <c r="S1305" s="172"/>
    </row>
    <row r="1306" spans="1:22">
      <c r="A1306" s="38" t="s">
        <v>211</v>
      </c>
      <c r="B1306" s="39">
        <f t="shared" si="40"/>
        <v>0</v>
      </c>
      <c r="C1306" s="39" t="str">
        <f t="shared" si="41"/>
        <v>2021 Prior Year</v>
      </c>
      <c r="D1306" s="40">
        <v>1</v>
      </c>
      <c r="E1306" s="40" t="s">
        <v>211</v>
      </c>
      <c r="F1306" s="40" t="s">
        <v>738</v>
      </c>
      <c r="G1306" s="698" t="s">
        <v>212</v>
      </c>
      <c r="H1306" s="40" t="s">
        <v>213</v>
      </c>
      <c r="I1306" s="629" t="s">
        <v>218</v>
      </c>
      <c r="J1306" s="698" t="s">
        <v>677</v>
      </c>
      <c r="K1306" s="109">
        <v>0</v>
      </c>
      <c r="L1306" s="110">
        <v>0</v>
      </c>
      <c r="M1306" s="111">
        <v>0</v>
      </c>
      <c r="N1306" s="111">
        <v>0</v>
      </c>
      <c r="O1306" s="109">
        <v>0</v>
      </c>
      <c r="P1306" s="111">
        <v>0</v>
      </c>
      <c r="Q1306" s="109">
        <v>0</v>
      </c>
      <c r="R1306" s="16">
        <f>SUMIFS('Member Months'!$L:$L,'Member Months'!$A:$A,$A1306,'Member Months'!$C:$C,$C1306, 'Member Months'!$D:$D,$D1306)</f>
        <v>0</v>
      </c>
      <c r="S1306" s="172"/>
    </row>
    <row r="1307" spans="1:22">
      <c r="A1307" s="38" t="s">
        <v>211</v>
      </c>
      <c r="B1307" s="39">
        <f t="shared" si="40"/>
        <v>0</v>
      </c>
      <c r="C1307" s="39" t="str">
        <f t="shared" si="41"/>
        <v>2021 Prior Year</v>
      </c>
      <c r="D1307" s="40">
        <v>1</v>
      </c>
      <c r="E1307" s="40" t="s">
        <v>211</v>
      </c>
      <c r="F1307" s="40" t="s">
        <v>738</v>
      </c>
      <c r="G1307" s="698" t="s">
        <v>212</v>
      </c>
      <c r="H1307" s="40" t="s">
        <v>213</v>
      </c>
      <c r="I1307" s="629" t="s">
        <v>219</v>
      </c>
      <c r="J1307" s="698" t="s">
        <v>263</v>
      </c>
      <c r="K1307" s="109">
        <v>0</v>
      </c>
      <c r="L1307" s="110">
        <v>0</v>
      </c>
      <c r="M1307" s="111">
        <v>0</v>
      </c>
      <c r="N1307" s="111">
        <v>0</v>
      </c>
      <c r="O1307" s="109">
        <v>0</v>
      </c>
      <c r="P1307" s="111">
        <v>0</v>
      </c>
      <c r="Q1307" s="109">
        <v>0</v>
      </c>
      <c r="R1307" s="16">
        <f>SUMIFS('Member Months'!$L:$L,'Member Months'!$A:$A,$A1307,'Member Months'!$C:$C,$C1307, 'Member Months'!$D:$D,$D1307)</f>
        <v>0</v>
      </c>
      <c r="S1307" s="172"/>
    </row>
    <row r="1308" spans="1:22">
      <c r="A1308" s="38" t="s">
        <v>211</v>
      </c>
      <c r="B1308" s="39">
        <f t="shared" si="40"/>
        <v>0</v>
      </c>
      <c r="C1308" s="39" t="str">
        <f t="shared" si="41"/>
        <v>2021 Prior Year</v>
      </c>
      <c r="D1308" s="40">
        <v>1</v>
      </c>
      <c r="E1308" s="40" t="s">
        <v>211</v>
      </c>
      <c r="F1308" s="40" t="s">
        <v>738</v>
      </c>
      <c r="G1308" s="698" t="s">
        <v>212</v>
      </c>
      <c r="H1308" s="40" t="s">
        <v>213</v>
      </c>
      <c r="I1308" s="629" t="s">
        <v>220</v>
      </c>
      <c r="J1308" s="698" t="s">
        <v>675</v>
      </c>
      <c r="K1308" s="109">
        <v>0</v>
      </c>
      <c r="L1308" s="110">
        <v>0</v>
      </c>
      <c r="M1308" s="111">
        <v>0</v>
      </c>
      <c r="N1308" s="111">
        <v>0</v>
      </c>
      <c r="O1308" s="109">
        <v>0</v>
      </c>
      <c r="P1308" s="111">
        <v>0</v>
      </c>
      <c r="Q1308" s="109">
        <v>0</v>
      </c>
      <c r="R1308" s="16">
        <f>SUMIFS('Member Months'!$L:$L,'Member Months'!$A:$A,$A1308,'Member Months'!$C:$C,$C1308, 'Member Months'!$D:$D,$D1308)</f>
        <v>0</v>
      </c>
      <c r="T1308" s="172"/>
    </row>
    <row r="1309" spans="1:22" ht="9.75" customHeight="1">
      <c r="A1309" s="38" t="s">
        <v>211</v>
      </c>
      <c r="B1309" s="39">
        <f t="shared" si="40"/>
        <v>0</v>
      </c>
      <c r="C1309" s="39" t="str">
        <f t="shared" si="41"/>
        <v>2021 Prior Year</v>
      </c>
      <c r="D1309" s="40">
        <v>1</v>
      </c>
      <c r="E1309" s="40" t="s">
        <v>211</v>
      </c>
      <c r="F1309" s="40" t="s">
        <v>738</v>
      </c>
      <c r="G1309" s="698" t="s">
        <v>212</v>
      </c>
      <c r="H1309" s="40" t="s">
        <v>213</v>
      </c>
      <c r="I1309" s="629" t="s">
        <v>221</v>
      </c>
      <c r="J1309" s="698" t="s">
        <v>264</v>
      </c>
      <c r="K1309" s="109">
        <v>0</v>
      </c>
      <c r="L1309" s="110">
        <v>0</v>
      </c>
      <c r="M1309" s="111">
        <v>0</v>
      </c>
      <c r="N1309" s="111">
        <v>0</v>
      </c>
      <c r="O1309" s="109">
        <v>0</v>
      </c>
      <c r="P1309" s="111">
        <v>0</v>
      </c>
      <c r="Q1309" s="109">
        <v>0</v>
      </c>
      <c r="R1309" s="16">
        <f>SUMIFS('Member Months'!$L:$L,'Member Months'!$A:$A,$A1309,'Member Months'!$C:$C,$C1309, 'Member Months'!$D:$D,$D1309)</f>
        <v>0</v>
      </c>
      <c r="T1309" s="172"/>
    </row>
    <row r="1310" spans="1:22">
      <c r="A1310" s="38" t="s">
        <v>211</v>
      </c>
      <c r="B1310" s="39">
        <f t="shared" si="40"/>
        <v>0</v>
      </c>
      <c r="C1310" s="39" t="str">
        <f t="shared" si="41"/>
        <v>2021 Prior Year</v>
      </c>
      <c r="D1310" s="40">
        <v>1</v>
      </c>
      <c r="E1310" s="40" t="s">
        <v>211</v>
      </c>
      <c r="F1310" s="40" t="s">
        <v>738</v>
      </c>
      <c r="G1310" s="698" t="s">
        <v>212</v>
      </c>
      <c r="H1310" s="40" t="s">
        <v>213</v>
      </c>
      <c r="I1310" s="630" t="s">
        <v>222</v>
      </c>
      <c r="J1310" s="698" t="s">
        <v>206</v>
      </c>
      <c r="K1310" s="109">
        <v>0</v>
      </c>
      <c r="L1310" s="110">
        <v>0</v>
      </c>
      <c r="M1310" s="111">
        <v>0</v>
      </c>
      <c r="N1310" s="111">
        <v>0</v>
      </c>
      <c r="O1310" s="109">
        <v>0</v>
      </c>
      <c r="P1310" s="111">
        <v>0</v>
      </c>
      <c r="Q1310" s="109">
        <v>0</v>
      </c>
      <c r="R1310" s="16">
        <f>SUMIFS('Member Months'!$L:$L,'Member Months'!$A:$A,$A1310,'Member Months'!$C:$C,$C1310, 'Member Months'!$D:$D,$D1310)</f>
        <v>0</v>
      </c>
      <c r="T1310" s="172"/>
    </row>
    <row r="1311" spans="1:22" s="238" customFormat="1">
      <c r="A1311" s="38" t="s">
        <v>211</v>
      </c>
      <c r="B1311" s="39">
        <f t="shared" si="40"/>
        <v>0</v>
      </c>
      <c r="C1311" s="39" t="str">
        <f t="shared" si="41"/>
        <v>2021 Prior Year</v>
      </c>
      <c r="D1311" s="40">
        <v>1</v>
      </c>
      <c r="E1311" s="40" t="s">
        <v>211</v>
      </c>
      <c r="F1311" s="40" t="s">
        <v>738</v>
      </c>
      <c r="G1311" s="698" t="s">
        <v>212</v>
      </c>
      <c r="H1311" s="40" t="s">
        <v>213</v>
      </c>
      <c r="I1311" s="630" t="s">
        <v>223</v>
      </c>
      <c r="J1311" s="698" t="s">
        <v>181</v>
      </c>
      <c r="K1311" s="109">
        <v>0</v>
      </c>
      <c r="L1311" s="110">
        <v>0</v>
      </c>
      <c r="M1311" s="111">
        <v>0</v>
      </c>
      <c r="N1311" s="111">
        <v>0</v>
      </c>
      <c r="O1311" s="109">
        <v>0</v>
      </c>
      <c r="P1311" s="111">
        <v>0</v>
      </c>
      <c r="Q1311" s="109">
        <v>0</v>
      </c>
      <c r="R1311" s="16">
        <f>SUMIFS('Member Months'!$L:$L,'Member Months'!$A:$A,$A1311,'Member Months'!$C:$C,$C1311, 'Member Months'!$D:$D,$D1311)</f>
        <v>0</v>
      </c>
      <c r="T1311" s="172"/>
    </row>
    <row r="1312" spans="1:22">
      <c r="A1312" s="38" t="s">
        <v>211</v>
      </c>
      <c r="B1312" s="39">
        <f t="shared" si="40"/>
        <v>0</v>
      </c>
      <c r="C1312" s="39" t="str">
        <f t="shared" si="41"/>
        <v>2021 Prior Year</v>
      </c>
      <c r="D1312" s="40">
        <v>1</v>
      </c>
      <c r="E1312" s="40" t="s">
        <v>211</v>
      </c>
      <c r="F1312" s="40" t="s">
        <v>738</v>
      </c>
      <c r="G1312" s="698" t="s">
        <v>212</v>
      </c>
      <c r="H1312" s="40" t="s">
        <v>213</v>
      </c>
      <c r="I1312" s="630" t="s">
        <v>150</v>
      </c>
      <c r="J1312" s="698" t="s">
        <v>204</v>
      </c>
      <c r="K1312" s="109">
        <v>0</v>
      </c>
      <c r="L1312" s="110">
        <v>0</v>
      </c>
      <c r="M1312" s="111">
        <v>0</v>
      </c>
      <c r="N1312" s="111">
        <v>0</v>
      </c>
      <c r="O1312" s="109">
        <v>0</v>
      </c>
      <c r="P1312" s="111">
        <v>0</v>
      </c>
      <c r="Q1312" s="109">
        <v>0</v>
      </c>
      <c r="R1312" s="16">
        <f>SUMIFS('Member Months'!$L:$L,'Member Months'!$A:$A,$A1312,'Member Months'!$C:$C,$C1312, 'Member Months'!$D:$D,$D1312)</f>
        <v>0</v>
      </c>
      <c r="T1312" s="172"/>
    </row>
    <row r="1313" spans="1:20">
      <c r="A1313" s="38" t="s">
        <v>211</v>
      </c>
      <c r="B1313" s="39">
        <f t="shared" si="40"/>
        <v>0</v>
      </c>
      <c r="C1313" s="39" t="str">
        <f t="shared" si="41"/>
        <v>2021 Prior Year</v>
      </c>
      <c r="D1313" s="40">
        <v>1</v>
      </c>
      <c r="E1313" s="40" t="s">
        <v>211</v>
      </c>
      <c r="F1313" s="40" t="s">
        <v>738</v>
      </c>
      <c r="G1313" s="698" t="s">
        <v>212</v>
      </c>
      <c r="H1313" s="40" t="s">
        <v>213</v>
      </c>
      <c r="I1313" s="630" t="s">
        <v>151</v>
      </c>
      <c r="J1313" s="698" t="s">
        <v>205</v>
      </c>
      <c r="K1313" s="109">
        <v>0</v>
      </c>
      <c r="L1313" s="110">
        <v>0</v>
      </c>
      <c r="M1313" s="111">
        <v>0</v>
      </c>
      <c r="N1313" s="111">
        <v>0</v>
      </c>
      <c r="O1313" s="109">
        <v>0</v>
      </c>
      <c r="P1313" s="111">
        <v>0</v>
      </c>
      <c r="Q1313" s="109">
        <v>0</v>
      </c>
      <c r="R1313" s="16">
        <f>SUMIFS('Member Months'!$L:$L,'Member Months'!$A:$A,$A1313,'Member Months'!$C:$C,$C1313, 'Member Months'!$D:$D,$D1313)</f>
        <v>0</v>
      </c>
      <c r="T1313" s="172"/>
    </row>
    <row r="1314" spans="1:20">
      <c r="A1314" s="38" t="s">
        <v>211</v>
      </c>
      <c r="B1314" s="39">
        <f t="shared" si="40"/>
        <v>0</v>
      </c>
      <c r="C1314" s="39" t="str">
        <f t="shared" si="41"/>
        <v>2021 Prior Year</v>
      </c>
      <c r="D1314" s="40">
        <v>1</v>
      </c>
      <c r="E1314" s="40" t="s">
        <v>211</v>
      </c>
      <c r="F1314" s="40" t="s">
        <v>738</v>
      </c>
      <c r="G1314" s="698" t="s">
        <v>212</v>
      </c>
      <c r="H1314" s="40" t="s">
        <v>213</v>
      </c>
      <c r="I1314" s="630" t="s">
        <v>152</v>
      </c>
      <c r="J1314" s="698" t="s">
        <v>182</v>
      </c>
      <c r="K1314" s="109">
        <v>0</v>
      </c>
      <c r="L1314" s="110">
        <v>0</v>
      </c>
      <c r="M1314" s="111">
        <v>0</v>
      </c>
      <c r="N1314" s="111">
        <v>0</v>
      </c>
      <c r="O1314" s="109">
        <v>0</v>
      </c>
      <c r="P1314" s="111">
        <v>0</v>
      </c>
      <c r="Q1314" s="109">
        <v>0</v>
      </c>
      <c r="R1314" s="16">
        <f>SUMIFS('Member Months'!$L:$L,'Member Months'!$A:$A,$A1314,'Member Months'!$C:$C,$C1314, 'Member Months'!$D:$D,$D1314)</f>
        <v>0</v>
      </c>
      <c r="T1314" s="172"/>
    </row>
    <row r="1315" spans="1:20">
      <c r="A1315" s="38" t="s">
        <v>211</v>
      </c>
      <c r="B1315" s="39">
        <f t="shared" si="40"/>
        <v>0</v>
      </c>
      <c r="C1315" s="39" t="str">
        <f t="shared" si="41"/>
        <v>2021 Prior Year</v>
      </c>
      <c r="D1315" s="40">
        <v>1</v>
      </c>
      <c r="E1315" s="40" t="s">
        <v>211</v>
      </c>
      <c r="F1315" s="40" t="s">
        <v>738</v>
      </c>
      <c r="G1315" s="698" t="s">
        <v>212</v>
      </c>
      <c r="H1315" s="40" t="s">
        <v>213</v>
      </c>
      <c r="I1315" s="630" t="s">
        <v>70</v>
      </c>
      <c r="J1315" s="698" t="s">
        <v>265</v>
      </c>
      <c r="K1315" s="109">
        <v>0</v>
      </c>
      <c r="L1315" s="110">
        <v>0</v>
      </c>
      <c r="M1315" s="111">
        <v>0</v>
      </c>
      <c r="N1315" s="111">
        <v>0</v>
      </c>
      <c r="O1315" s="109">
        <v>0</v>
      </c>
      <c r="P1315" s="111">
        <v>0</v>
      </c>
      <c r="Q1315" s="109">
        <v>0</v>
      </c>
      <c r="R1315" s="16">
        <f>SUMIFS('Member Months'!$L:$L,'Member Months'!$A:$A,$A1315,'Member Months'!$C:$C,$C1315, 'Member Months'!$D:$D,$D1315)</f>
        <v>0</v>
      </c>
      <c r="T1315" s="172"/>
    </row>
    <row r="1316" spans="1:20">
      <c r="A1316" s="38" t="s">
        <v>211</v>
      </c>
      <c r="B1316" s="39">
        <f t="shared" si="40"/>
        <v>0</v>
      </c>
      <c r="C1316" s="39" t="str">
        <f t="shared" si="41"/>
        <v>2021 Prior Year</v>
      </c>
      <c r="D1316" s="40">
        <v>1</v>
      </c>
      <c r="E1316" s="40" t="s">
        <v>211</v>
      </c>
      <c r="F1316" s="40" t="s">
        <v>738</v>
      </c>
      <c r="G1316" s="698" t="s">
        <v>212</v>
      </c>
      <c r="H1316" s="40" t="s">
        <v>213</v>
      </c>
      <c r="I1316" s="630" t="s">
        <v>71</v>
      </c>
      <c r="J1316" s="698" t="s">
        <v>266</v>
      </c>
      <c r="K1316" s="109">
        <v>0</v>
      </c>
      <c r="L1316" s="110">
        <v>0</v>
      </c>
      <c r="M1316" s="111">
        <v>0</v>
      </c>
      <c r="N1316" s="111">
        <v>0</v>
      </c>
      <c r="O1316" s="109">
        <v>0</v>
      </c>
      <c r="P1316" s="111">
        <v>0</v>
      </c>
      <c r="Q1316" s="109">
        <v>0</v>
      </c>
      <c r="R1316" s="16">
        <f>SUMIFS('Member Months'!$L:$L,'Member Months'!$A:$A,$A1316,'Member Months'!$C:$C,$C1316, 'Member Months'!$D:$D,$D1316)</f>
        <v>0</v>
      </c>
      <c r="T1316" s="172"/>
    </row>
    <row r="1317" spans="1:20">
      <c r="A1317" s="38" t="s">
        <v>211</v>
      </c>
      <c r="B1317" s="39">
        <f t="shared" si="40"/>
        <v>0</v>
      </c>
      <c r="C1317" s="39" t="str">
        <f t="shared" si="41"/>
        <v>2021 Prior Year</v>
      </c>
      <c r="D1317" s="40">
        <v>1</v>
      </c>
      <c r="E1317" s="40" t="s">
        <v>211</v>
      </c>
      <c r="F1317" s="40" t="s">
        <v>738</v>
      </c>
      <c r="G1317" s="698" t="s">
        <v>212</v>
      </c>
      <c r="H1317" s="40" t="s">
        <v>213</v>
      </c>
      <c r="I1317" s="630" t="s">
        <v>72</v>
      </c>
      <c r="J1317" s="698" t="s">
        <v>527</v>
      </c>
      <c r="K1317" s="109">
        <v>0</v>
      </c>
      <c r="L1317" s="110">
        <v>0</v>
      </c>
      <c r="M1317" s="111">
        <v>0</v>
      </c>
      <c r="N1317" s="111">
        <v>0</v>
      </c>
      <c r="O1317" s="109">
        <v>0</v>
      </c>
      <c r="P1317" s="111">
        <v>0</v>
      </c>
      <c r="Q1317" s="109">
        <v>0</v>
      </c>
      <c r="R1317" s="16">
        <f>SUMIFS('Member Months'!$L:$L,'Member Months'!$A:$A,$A1317,'Member Months'!$C:$C,$C1317, 'Member Months'!$D:$D,$D1317)</f>
        <v>0</v>
      </c>
      <c r="T1317" s="172"/>
    </row>
    <row r="1318" spans="1:20">
      <c r="A1318" s="38" t="s">
        <v>211</v>
      </c>
      <c r="B1318" s="39">
        <f t="shared" si="40"/>
        <v>0</v>
      </c>
      <c r="C1318" s="39" t="str">
        <f t="shared" si="41"/>
        <v>2021 Prior Year</v>
      </c>
      <c r="D1318" s="40">
        <v>1</v>
      </c>
      <c r="E1318" s="40" t="s">
        <v>211</v>
      </c>
      <c r="F1318" s="40" t="s">
        <v>738</v>
      </c>
      <c r="G1318" s="698" t="s">
        <v>212</v>
      </c>
      <c r="H1318" s="40" t="s">
        <v>213</v>
      </c>
      <c r="I1318" s="630" t="s">
        <v>73</v>
      </c>
      <c r="J1318" s="698" t="s">
        <v>528</v>
      </c>
      <c r="K1318" s="109">
        <v>0</v>
      </c>
      <c r="L1318" s="110">
        <v>0</v>
      </c>
      <c r="M1318" s="111">
        <v>0</v>
      </c>
      <c r="N1318" s="111">
        <v>0</v>
      </c>
      <c r="O1318" s="109">
        <v>0</v>
      </c>
      <c r="P1318" s="111">
        <v>0</v>
      </c>
      <c r="Q1318" s="109">
        <v>0</v>
      </c>
      <c r="R1318" s="16">
        <f>SUMIFS('Member Months'!$L:$L,'Member Months'!$A:$A,$A1318,'Member Months'!$C:$C,$C1318, 'Member Months'!$D:$D,$D1318)</f>
        <v>0</v>
      </c>
      <c r="T1318" s="172"/>
    </row>
    <row r="1319" spans="1:20">
      <c r="A1319" s="38" t="s">
        <v>211</v>
      </c>
      <c r="B1319" s="39">
        <f t="shared" si="40"/>
        <v>0</v>
      </c>
      <c r="C1319" s="39" t="str">
        <f t="shared" si="41"/>
        <v>2021 Prior Year</v>
      </c>
      <c r="D1319" s="40">
        <v>1</v>
      </c>
      <c r="E1319" s="40" t="s">
        <v>211</v>
      </c>
      <c r="F1319" s="40" t="s">
        <v>738</v>
      </c>
      <c r="G1319" s="698" t="s">
        <v>212</v>
      </c>
      <c r="H1319" s="40" t="s">
        <v>213</v>
      </c>
      <c r="I1319" s="630" t="s">
        <v>409</v>
      </c>
      <c r="J1319" s="698" t="s">
        <v>803</v>
      </c>
      <c r="K1319" s="109">
        <v>0</v>
      </c>
      <c r="L1319" s="110">
        <v>0</v>
      </c>
      <c r="M1319" s="111">
        <v>0</v>
      </c>
      <c r="N1319" s="111">
        <v>0</v>
      </c>
      <c r="O1319" s="109">
        <v>0</v>
      </c>
      <c r="P1319" s="111">
        <v>0</v>
      </c>
      <c r="Q1319" s="109">
        <v>0</v>
      </c>
      <c r="R1319" s="16">
        <f>SUMIFS('Member Months'!$L:$L,'Member Months'!$A:$A,$A1319,'Member Months'!$C:$C,$C1319, 'Member Months'!$D:$D,$D1319)</f>
        <v>0</v>
      </c>
      <c r="T1319" s="172"/>
    </row>
    <row r="1320" spans="1:20">
      <c r="A1320" s="38" t="s">
        <v>214</v>
      </c>
      <c r="B1320" s="39">
        <f t="shared" si="40"/>
        <v>0</v>
      </c>
      <c r="C1320" s="39" t="str">
        <f t="shared" si="41"/>
        <v>2021 Prior Year</v>
      </c>
      <c r="D1320" s="40">
        <v>1</v>
      </c>
      <c r="E1320" s="40" t="s">
        <v>214</v>
      </c>
      <c r="F1320" s="40" t="s">
        <v>738</v>
      </c>
      <c r="G1320" s="698" t="s">
        <v>224</v>
      </c>
      <c r="H1320" s="40" t="s">
        <v>213</v>
      </c>
      <c r="I1320" s="629" t="s">
        <v>211</v>
      </c>
      <c r="J1320" s="698" t="s">
        <v>261</v>
      </c>
      <c r="K1320" s="109">
        <v>0</v>
      </c>
      <c r="L1320" s="110">
        <v>0</v>
      </c>
      <c r="M1320" s="111">
        <v>0</v>
      </c>
      <c r="N1320" s="111">
        <v>0</v>
      </c>
      <c r="O1320" s="109">
        <v>0</v>
      </c>
      <c r="P1320" s="111">
        <v>0</v>
      </c>
      <c r="Q1320" s="109">
        <v>0</v>
      </c>
      <c r="R1320" s="16">
        <f>SUMIFS('Member Months'!$L:$L,'Member Months'!$A:$A,$A1320,'Member Months'!$C:$C,$C1320, 'Member Months'!$D:$D,$D1320)</f>
        <v>0</v>
      </c>
      <c r="T1320" s="172"/>
    </row>
    <row r="1321" spans="1:20">
      <c r="A1321" s="38" t="s">
        <v>214</v>
      </c>
      <c r="B1321" s="39">
        <f t="shared" si="40"/>
        <v>0</v>
      </c>
      <c r="C1321" s="39" t="str">
        <f t="shared" si="41"/>
        <v>2021 Prior Year</v>
      </c>
      <c r="D1321" s="40">
        <v>1</v>
      </c>
      <c r="E1321" s="40" t="s">
        <v>214</v>
      </c>
      <c r="F1321" s="40" t="s">
        <v>738</v>
      </c>
      <c r="G1321" s="698" t="s">
        <v>224</v>
      </c>
      <c r="H1321" s="40" t="s">
        <v>213</v>
      </c>
      <c r="I1321" s="629" t="s">
        <v>214</v>
      </c>
      <c r="J1321" s="698" t="s">
        <v>676</v>
      </c>
      <c r="K1321" s="109">
        <v>0</v>
      </c>
      <c r="L1321" s="110">
        <v>0</v>
      </c>
      <c r="M1321" s="111">
        <v>0</v>
      </c>
      <c r="N1321" s="111">
        <v>0</v>
      </c>
      <c r="O1321" s="109">
        <v>0</v>
      </c>
      <c r="P1321" s="111">
        <v>0</v>
      </c>
      <c r="Q1321" s="109">
        <v>0</v>
      </c>
      <c r="R1321" s="16">
        <f>SUMIFS('Member Months'!$L:$L,'Member Months'!$A:$A,$A1321,'Member Months'!$C:$C,$C1321, 'Member Months'!$D:$D,$D1321)</f>
        <v>0</v>
      </c>
      <c r="T1321" s="172"/>
    </row>
    <row r="1322" spans="1:20">
      <c r="A1322" s="38" t="s">
        <v>214</v>
      </c>
      <c r="B1322" s="39">
        <f t="shared" si="40"/>
        <v>0</v>
      </c>
      <c r="C1322" s="39" t="str">
        <f t="shared" si="41"/>
        <v>2021 Prior Year</v>
      </c>
      <c r="D1322" s="40">
        <v>1</v>
      </c>
      <c r="E1322" s="40" t="s">
        <v>214</v>
      </c>
      <c r="F1322" s="40" t="s">
        <v>738</v>
      </c>
      <c r="G1322" s="698" t="s">
        <v>224</v>
      </c>
      <c r="H1322" s="40" t="s">
        <v>213</v>
      </c>
      <c r="I1322" s="629" t="s">
        <v>215</v>
      </c>
      <c r="J1322" s="698" t="s">
        <v>216</v>
      </c>
      <c r="K1322" s="109">
        <v>0</v>
      </c>
      <c r="L1322" s="110">
        <v>0</v>
      </c>
      <c r="M1322" s="111">
        <v>0</v>
      </c>
      <c r="N1322" s="111">
        <v>0</v>
      </c>
      <c r="O1322" s="109">
        <v>0</v>
      </c>
      <c r="P1322" s="111">
        <v>0</v>
      </c>
      <c r="Q1322" s="109">
        <v>0</v>
      </c>
      <c r="R1322" s="16">
        <f>SUMIFS('Member Months'!$L:$L,'Member Months'!$A:$A,$A1322,'Member Months'!$C:$C,$C1322, 'Member Months'!$D:$D,$D1322)</f>
        <v>0</v>
      </c>
      <c r="T1322" s="172"/>
    </row>
    <row r="1323" spans="1:20">
      <c r="A1323" s="38" t="s">
        <v>214</v>
      </c>
      <c r="B1323" s="39">
        <f t="shared" si="40"/>
        <v>0</v>
      </c>
      <c r="C1323" s="39" t="str">
        <f t="shared" si="41"/>
        <v>2021 Prior Year</v>
      </c>
      <c r="D1323" s="40">
        <v>1</v>
      </c>
      <c r="E1323" s="40" t="s">
        <v>214</v>
      </c>
      <c r="F1323" s="40" t="s">
        <v>738</v>
      </c>
      <c r="G1323" s="698" t="s">
        <v>224</v>
      </c>
      <c r="H1323" s="40" t="s">
        <v>213</v>
      </c>
      <c r="I1323" s="629" t="s">
        <v>217</v>
      </c>
      <c r="J1323" s="698" t="s">
        <v>262</v>
      </c>
      <c r="K1323" s="109">
        <v>0</v>
      </c>
      <c r="L1323" s="110">
        <v>0</v>
      </c>
      <c r="M1323" s="111">
        <v>0</v>
      </c>
      <c r="N1323" s="111">
        <v>0</v>
      </c>
      <c r="O1323" s="109">
        <v>0</v>
      </c>
      <c r="P1323" s="111">
        <v>0</v>
      </c>
      <c r="Q1323" s="109">
        <v>0</v>
      </c>
      <c r="R1323" s="16">
        <f>SUMIFS('Member Months'!$L:$L,'Member Months'!$A:$A,$A1323,'Member Months'!$C:$C,$C1323, 'Member Months'!$D:$D,$D1323)</f>
        <v>0</v>
      </c>
      <c r="T1323" s="172"/>
    </row>
    <row r="1324" spans="1:20">
      <c r="A1324" s="38" t="s">
        <v>214</v>
      </c>
      <c r="B1324" s="39">
        <f t="shared" si="40"/>
        <v>0</v>
      </c>
      <c r="C1324" s="39" t="str">
        <f t="shared" si="41"/>
        <v>2021 Prior Year</v>
      </c>
      <c r="D1324" s="40">
        <v>1</v>
      </c>
      <c r="E1324" s="40" t="s">
        <v>214</v>
      </c>
      <c r="F1324" s="40" t="s">
        <v>738</v>
      </c>
      <c r="G1324" s="698" t="s">
        <v>224</v>
      </c>
      <c r="H1324" s="40" t="s">
        <v>213</v>
      </c>
      <c r="I1324" s="629" t="s">
        <v>218</v>
      </c>
      <c r="J1324" s="698" t="s">
        <v>677</v>
      </c>
      <c r="K1324" s="109">
        <v>0</v>
      </c>
      <c r="L1324" s="110">
        <v>0</v>
      </c>
      <c r="M1324" s="111">
        <v>0</v>
      </c>
      <c r="N1324" s="111">
        <v>0</v>
      </c>
      <c r="O1324" s="109">
        <v>0</v>
      </c>
      <c r="P1324" s="111">
        <v>0</v>
      </c>
      <c r="Q1324" s="109">
        <v>0</v>
      </c>
      <c r="R1324" s="16">
        <f>SUMIFS('Member Months'!$L:$L,'Member Months'!$A:$A,$A1324,'Member Months'!$C:$C,$C1324, 'Member Months'!$D:$D,$D1324)</f>
        <v>0</v>
      </c>
      <c r="T1324" s="172"/>
    </row>
    <row r="1325" spans="1:20">
      <c r="A1325" s="38" t="s">
        <v>214</v>
      </c>
      <c r="B1325" s="39">
        <f t="shared" si="40"/>
        <v>0</v>
      </c>
      <c r="C1325" s="39" t="str">
        <f t="shared" si="41"/>
        <v>2021 Prior Year</v>
      </c>
      <c r="D1325" s="40">
        <v>1</v>
      </c>
      <c r="E1325" s="40" t="s">
        <v>214</v>
      </c>
      <c r="F1325" s="40" t="s">
        <v>738</v>
      </c>
      <c r="G1325" s="698" t="s">
        <v>224</v>
      </c>
      <c r="H1325" s="40" t="s">
        <v>213</v>
      </c>
      <c r="I1325" s="629" t="s">
        <v>219</v>
      </c>
      <c r="J1325" s="698" t="s">
        <v>263</v>
      </c>
      <c r="K1325" s="109">
        <v>0</v>
      </c>
      <c r="L1325" s="110">
        <v>0</v>
      </c>
      <c r="M1325" s="111">
        <v>0</v>
      </c>
      <c r="N1325" s="111">
        <v>0</v>
      </c>
      <c r="O1325" s="109">
        <v>0</v>
      </c>
      <c r="P1325" s="111">
        <v>0</v>
      </c>
      <c r="Q1325" s="109">
        <v>0</v>
      </c>
      <c r="R1325" s="16">
        <f>SUMIFS('Member Months'!$L:$L,'Member Months'!$A:$A,$A1325,'Member Months'!$C:$C,$C1325, 'Member Months'!$D:$D,$D1325)</f>
        <v>0</v>
      </c>
      <c r="T1325" s="172"/>
    </row>
    <row r="1326" spans="1:20">
      <c r="A1326" s="38" t="s">
        <v>214</v>
      </c>
      <c r="B1326" s="39">
        <f t="shared" si="40"/>
        <v>0</v>
      </c>
      <c r="C1326" s="39" t="str">
        <f t="shared" si="41"/>
        <v>2021 Prior Year</v>
      </c>
      <c r="D1326" s="40">
        <v>1</v>
      </c>
      <c r="E1326" s="40" t="s">
        <v>214</v>
      </c>
      <c r="F1326" s="40" t="s">
        <v>738</v>
      </c>
      <c r="G1326" s="698" t="s">
        <v>224</v>
      </c>
      <c r="H1326" s="40" t="s">
        <v>213</v>
      </c>
      <c r="I1326" s="629" t="s">
        <v>220</v>
      </c>
      <c r="J1326" s="698" t="s">
        <v>675</v>
      </c>
      <c r="K1326" s="109">
        <v>0</v>
      </c>
      <c r="L1326" s="110">
        <v>0</v>
      </c>
      <c r="M1326" s="111">
        <v>0</v>
      </c>
      <c r="N1326" s="111">
        <v>0</v>
      </c>
      <c r="O1326" s="109">
        <v>0</v>
      </c>
      <c r="P1326" s="111">
        <v>0</v>
      </c>
      <c r="Q1326" s="109">
        <v>0</v>
      </c>
      <c r="R1326" s="16">
        <f>SUMIFS('Member Months'!$L:$L,'Member Months'!$A:$A,$A1326,'Member Months'!$C:$C,$C1326, 'Member Months'!$D:$D,$D1326)</f>
        <v>0</v>
      </c>
      <c r="T1326" s="172"/>
    </row>
    <row r="1327" spans="1:20">
      <c r="A1327" s="38" t="s">
        <v>214</v>
      </c>
      <c r="B1327" s="39">
        <f t="shared" si="40"/>
        <v>0</v>
      </c>
      <c r="C1327" s="39" t="str">
        <f t="shared" si="41"/>
        <v>2021 Prior Year</v>
      </c>
      <c r="D1327" s="40">
        <v>1</v>
      </c>
      <c r="E1327" s="40" t="s">
        <v>214</v>
      </c>
      <c r="F1327" s="40" t="s">
        <v>738</v>
      </c>
      <c r="G1327" s="698" t="s">
        <v>224</v>
      </c>
      <c r="H1327" s="40" t="s">
        <v>213</v>
      </c>
      <c r="I1327" s="629" t="s">
        <v>221</v>
      </c>
      <c r="J1327" s="698" t="s">
        <v>264</v>
      </c>
      <c r="K1327" s="109">
        <v>0</v>
      </c>
      <c r="L1327" s="110">
        <v>0</v>
      </c>
      <c r="M1327" s="111">
        <v>0</v>
      </c>
      <c r="N1327" s="111">
        <v>0</v>
      </c>
      <c r="O1327" s="109">
        <v>0</v>
      </c>
      <c r="P1327" s="111">
        <v>0</v>
      </c>
      <c r="Q1327" s="109">
        <v>0</v>
      </c>
      <c r="R1327" s="16">
        <f>SUMIFS('Member Months'!$L:$L,'Member Months'!$A:$A,$A1327,'Member Months'!$C:$C,$C1327, 'Member Months'!$D:$D,$D1327)</f>
        <v>0</v>
      </c>
      <c r="T1327" s="172"/>
    </row>
    <row r="1328" spans="1:20">
      <c r="A1328" s="38" t="s">
        <v>214</v>
      </c>
      <c r="B1328" s="39">
        <f t="shared" si="40"/>
        <v>0</v>
      </c>
      <c r="C1328" s="39" t="str">
        <f t="shared" si="41"/>
        <v>2021 Prior Year</v>
      </c>
      <c r="D1328" s="40">
        <v>1</v>
      </c>
      <c r="E1328" s="40" t="s">
        <v>214</v>
      </c>
      <c r="F1328" s="40" t="s">
        <v>738</v>
      </c>
      <c r="G1328" s="698" t="s">
        <v>224</v>
      </c>
      <c r="H1328" s="40" t="s">
        <v>213</v>
      </c>
      <c r="I1328" s="630" t="s">
        <v>222</v>
      </c>
      <c r="J1328" s="698" t="s">
        <v>206</v>
      </c>
      <c r="K1328" s="109">
        <v>0</v>
      </c>
      <c r="L1328" s="110">
        <v>0</v>
      </c>
      <c r="M1328" s="111">
        <v>0</v>
      </c>
      <c r="N1328" s="111">
        <v>0</v>
      </c>
      <c r="O1328" s="109">
        <v>0</v>
      </c>
      <c r="P1328" s="111">
        <v>0</v>
      </c>
      <c r="Q1328" s="109">
        <v>0</v>
      </c>
      <c r="R1328" s="16">
        <f>SUMIFS('Member Months'!$L:$L,'Member Months'!$A:$A,$A1328,'Member Months'!$C:$C,$C1328, 'Member Months'!$D:$D,$D1328)</f>
        <v>0</v>
      </c>
      <c r="T1328" s="172"/>
    </row>
    <row r="1329" spans="1:20">
      <c r="A1329" s="38" t="s">
        <v>214</v>
      </c>
      <c r="B1329" s="39">
        <f t="shared" si="40"/>
        <v>0</v>
      </c>
      <c r="C1329" s="39" t="str">
        <f t="shared" si="41"/>
        <v>2021 Prior Year</v>
      </c>
      <c r="D1329" s="40">
        <v>1</v>
      </c>
      <c r="E1329" s="40" t="s">
        <v>214</v>
      </c>
      <c r="F1329" s="40" t="s">
        <v>738</v>
      </c>
      <c r="G1329" s="698" t="s">
        <v>224</v>
      </c>
      <c r="H1329" s="40" t="s">
        <v>213</v>
      </c>
      <c r="I1329" s="630" t="s">
        <v>223</v>
      </c>
      <c r="J1329" s="698" t="s">
        <v>181</v>
      </c>
      <c r="K1329" s="109">
        <v>0</v>
      </c>
      <c r="L1329" s="110">
        <v>0</v>
      </c>
      <c r="M1329" s="111">
        <v>0</v>
      </c>
      <c r="N1329" s="111">
        <v>0</v>
      </c>
      <c r="O1329" s="109">
        <v>0</v>
      </c>
      <c r="P1329" s="111">
        <v>0</v>
      </c>
      <c r="Q1329" s="109">
        <v>0</v>
      </c>
      <c r="R1329" s="16">
        <f>SUMIFS('Member Months'!$L:$L,'Member Months'!$A:$A,$A1329,'Member Months'!$C:$C,$C1329, 'Member Months'!$D:$D,$D1329)</f>
        <v>0</v>
      </c>
      <c r="T1329" s="172"/>
    </row>
    <row r="1330" spans="1:20">
      <c r="A1330" s="38" t="s">
        <v>214</v>
      </c>
      <c r="B1330" s="39">
        <f t="shared" si="40"/>
        <v>0</v>
      </c>
      <c r="C1330" s="39" t="str">
        <f t="shared" si="41"/>
        <v>2021 Prior Year</v>
      </c>
      <c r="D1330" s="40">
        <v>1</v>
      </c>
      <c r="E1330" s="40" t="s">
        <v>214</v>
      </c>
      <c r="F1330" s="40" t="s">
        <v>738</v>
      </c>
      <c r="G1330" s="698" t="s">
        <v>224</v>
      </c>
      <c r="H1330" s="40" t="s">
        <v>213</v>
      </c>
      <c r="I1330" s="630" t="s">
        <v>150</v>
      </c>
      <c r="J1330" s="698" t="s">
        <v>204</v>
      </c>
      <c r="K1330" s="303">
        <v>0</v>
      </c>
      <c r="L1330" s="304">
        <v>0</v>
      </c>
      <c r="M1330" s="305">
        <v>0</v>
      </c>
      <c r="N1330" s="305">
        <v>0</v>
      </c>
      <c r="O1330" s="303">
        <v>0</v>
      </c>
      <c r="P1330" s="305">
        <v>0</v>
      </c>
      <c r="Q1330" s="303">
        <v>0</v>
      </c>
      <c r="R1330" s="16">
        <f>SUMIFS('Member Months'!$L:$L,'Member Months'!$A:$A,$A1330,'Member Months'!$C:$C,$C1330, 'Member Months'!$D:$D,$D1330)</f>
        <v>0</v>
      </c>
      <c r="T1330" s="172"/>
    </row>
    <row r="1331" spans="1:20">
      <c r="A1331" s="38" t="s">
        <v>214</v>
      </c>
      <c r="B1331" s="39">
        <f t="shared" si="40"/>
        <v>0</v>
      </c>
      <c r="C1331" s="39" t="str">
        <f t="shared" si="41"/>
        <v>2021 Prior Year</v>
      </c>
      <c r="D1331" s="40">
        <v>1</v>
      </c>
      <c r="E1331" s="40" t="s">
        <v>214</v>
      </c>
      <c r="F1331" s="40" t="s">
        <v>738</v>
      </c>
      <c r="G1331" s="698" t="s">
        <v>224</v>
      </c>
      <c r="H1331" s="40" t="s">
        <v>213</v>
      </c>
      <c r="I1331" s="630" t="s">
        <v>151</v>
      </c>
      <c r="J1331" s="698" t="s">
        <v>205</v>
      </c>
      <c r="K1331" s="303">
        <v>0</v>
      </c>
      <c r="L1331" s="304">
        <v>0</v>
      </c>
      <c r="M1331" s="305">
        <v>0</v>
      </c>
      <c r="N1331" s="305">
        <v>0</v>
      </c>
      <c r="O1331" s="303">
        <v>0</v>
      </c>
      <c r="P1331" s="305">
        <v>0</v>
      </c>
      <c r="Q1331" s="303">
        <v>0</v>
      </c>
      <c r="R1331" s="16">
        <f>SUMIFS('Member Months'!$L:$L,'Member Months'!$A:$A,$A1331,'Member Months'!$C:$C,$C1331, 'Member Months'!$D:$D,$D1331)</f>
        <v>0</v>
      </c>
      <c r="T1331" s="172"/>
    </row>
    <row r="1332" spans="1:20">
      <c r="A1332" s="38" t="s">
        <v>214</v>
      </c>
      <c r="B1332" s="39">
        <f t="shared" si="40"/>
        <v>0</v>
      </c>
      <c r="C1332" s="39" t="str">
        <f t="shared" si="41"/>
        <v>2021 Prior Year</v>
      </c>
      <c r="D1332" s="40">
        <v>1</v>
      </c>
      <c r="E1332" s="40" t="s">
        <v>214</v>
      </c>
      <c r="F1332" s="40" t="s">
        <v>738</v>
      </c>
      <c r="G1332" s="698" t="s">
        <v>224</v>
      </c>
      <c r="H1332" s="40" t="s">
        <v>213</v>
      </c>
      <c r="I1332" s="630" t="s">
        <v>152</v>
      </c>
      <c r="J1332" s="698" t="s">
        <v>182</v>
      </c>
      <c r="K1332" s="303">
        <v>0</v>
      </c>
      <c r="L1332" s="304">
        <v>0</v>
      </c>
      <c r="M1332" s="305">
        <v>0</v>
      </c>
      <c r="N1332" s="305">
        <v>0</v>
      </c>
      <c r="O1332" s="303">
        <v>0</v>
      </c>
      <c r="P1332" s="305">
        <v>0</v>
      </c>
      <c r="Q1332" s="303">
        <v>0</v>
      </c>
      <c r="R1332" s="16">
        <f>SUMIFS('Member Months'!$L:$L,'Member Months'!$A:$A,$A1332,'Member Months'!$C:$C,$C1332, 'Member Months'!$D:$D,$D1332)</f>
        <v>0</v>
      </c>
      <c r="T1332" s="172"/>
    </row>
    <row r="1333" spans="1:20">
      <c r="A1333" s="38" t="s">
        <v>214</v>
      </c>
      <c r="B1333" s="39">
        <f t="shared" si="40"/>
        <v>0</v>
      </c>
      <c r="C1333" s="39" t="str">
        <f t="shared" si="41"/>
        <v>2021 Prior Year</v>
      </c>
      <c r="D1333" s="40">
        <v>1</v>
      </c>
      <c r="E1333" s="40" t="s">
        <v>214</v>
      </c>
      <c r="F1333" s="40" t="s">
        <v>738</v>
      </c>
      <c r="G1333" s="698" t="s">
        <v>224</v>
      </c>
      <c r="H1333" s="40" t="s">
        <v>213</v>
      </c>
      <c r="I1333" s="630" t="s">
        <v>70</v>
      </c>
      <c r="J1333" s="698" t="s">
        <v>265</v>
      </c>
      <c r="K1333" s="303">
        <v>0</v>
      </c>
      <c r="L1333" s="304">
        <v>0</v>
      </c>
      <c r="M1333" s="305">
        <v>0</v>
      </c>
      <c r="N1333" s="305">
        <v>0</v>
      </c>
      <c r="O1333" s="303">
        <v>0</v>
      </c>
      <c r="P1333" s="305">
        <v>0</v>
      </c>
      <c r="Q1333" s="303">
        <v>0</v>
      </c>
      <c r="R1333" s="16">
        <f>SUMIFS('Member Months'!$L:$L,'Member Months'!$A:$A,$A1333,'Member Months'!$C:$C,$C1333, 'Member Months'!$D:$D,$D1333)</f>
        <v>0</v>
      </c>
      <c r="T1333" s="172"/>
    </row>
    <row r="1334" spans="1:20">
      <c r="A1334" s="38" t="s">
        <v>214</v>
      </c>
      <c r="B1334" s="39">
        <f t="shared" si="40"/>
        <v>0</v>
      </c>
      <c r="C1334" s="39" t="str">
        <f t="shared" si="41"/>
        <v>2021 Prior Year</v>
      </c>
      <c r="D1334" s="40">
        <v>1</v>
      </c>
      <c r="E1334" s="40" t="s">
        <v>214</v>
      </c>
      <c r="F1334" s="40" t="s">
        <v>738</v>
      </c>
      <c r="G1334" s="698" t="s">
        <v>224</v>
      </c>
      <c r="H1334" s="40" t="s">
        <v>213</v>
      </c>
      <c r="I1334" s="630" t="s">
        <v>71</v>
      </c>
      <c r="J1334" s="698" t="s">
        <v>266</v>
      </c>
      <c r="K1334" s="303">
        <v>0</v>
      </c>
      <c r="L1334" s="304">
        <v>0</v>
      </c>
      <c r="M1334" s="305">
        <v>0</v>
      </c>
      <c r="N1334" s="305">
        <v>0</v>
      </c>
      <c r="O1334" s="303">
        <v>0</v>
      </c>
      <c r="P1334" s="305">
        <v>0</v>
      </c>
      <c r="Q1334" s="303">
        <v>0</v>
      </c>
      <c r="R1334" s="16">
        <f>SUMIFS('Member Months'!$L:$L,'Member Months'!$A:$A,$A1334,'Member Months'!$C:$C,$C1334, 'Member Months'!$D:$D,$D1334)</f>
        <v>0</v>
      </c>
      <c r="T1334" s="172"/>
    </row>
    <row r="1335" spans="1:20">
      <c r="A1335" s="38" t="s">
        <v>214</v>
      </c>
      <c r="B1335" s="39">
        <f t="shared" si="40"/>
        <v>0</v>
      </c>
      <c r="C1335" s="39" t="str">
        <f t="shared" si="41"/>
        <v>2021 Prior Year</v>
      </c>
      <c r="D1335" s="40">
        <v>1</v>
      </c>
      <c r="E1335" s="40" t="s">
        <v>214</v>
      </c>
      <c r="F1335" s="40" t="s">
        <v>738</v>
      </c>
      <c r="G1335" s="698" t="s">
        <v>224</v>
      </c>
      <c r="H1335" s="40" t="s">
        <v>213</v>
      </c>
      <c r="I1335" s="630" t="s">
        <v>72</v>
      </c>
      <c r="J1335" s="698" t="s">
        <v>527</v>
      </c>
      <c r="K1335" s="303">
        <v>0</v>
      </c>
      <c r="L1335" s="304">
        <v>0</v>
      </c>
      <c r="M1335" s="305">
        <v>0</v>
      </c>
      <c r="N1335" s="305">
        <v>0</v>
      </c>
      <c r="O1335" s="303">
        <v>0</v>
      </c>
      <c r="P1335" s="305">
        <v>0</v>
      </c>
      <c r="Q1335" s="303">
        <v>0</v>
      </c>
      <c r="R1335" s="16">
        <f>SUMIFS('Member Months'!$L:$L,'Member Months'!$A:$A,$A1335,'Member Months'!$C:$C,$C1335, 'Member Months'!$D:$D,$D1335)</f>
        <v>0</v>
      </c>
      <c r="T1335" s="172"/>
    </row>
    <row r="1336" spans="1:20">
      <c r="A1336" s="38" t="s">
        <v>214</v>
      </c>
      <c r="B1336" s="39">
        <f t="shared" si="40"/>
        <v>0</v>
      </c>
      <c r="C1336" s="39" t="str">
        <f t="shared" si="41"/>
        <v>2021 Prior Year</v>
      </c>
      <c r="D1336" s="40">
        <v>1</v>
      </c>
      <c r="E1336" s="40" t="s">
        <v>214</v>
      </c>
      <c r="F1336" s="40" t="s">
        <v>738</v>
      </c>
      <c r="G1336" s="698" t="s">
        <v>224</v>
      </c>
      <c r="H1336" s="40" t="s">
        <v>213</v>
      </c>
      <c r="I1336" s="630" t="s">
        <v>73</v>
      </c>
      <c r="J1336" s="698" t="s">
        <v>528</v>
      </c>
      <c r="K1336" s="303">
        <v>0</v>
      </c>
      <c r="L1336" s="304">
        <v>0</v>
      </c>
      <c r="M1336" s="305">
        <v>0</v>
      </c>
      <c r="N1336" s="305">
        <v>0</v>
      </c>
      <c r="O1336" s="303">
        <v>0</v>
      </c>
      <c r="P1336" s="305">
        <v>0</v>
      </c>
      <c r="Q1336" s="303">
        <v>0</v>
      </c>
      <c r="R1336" s="16">
        <f>SUMIFS('Member Months'!$L:$L,'Member Months'!$A:$A,$A1336,'Member Months'!$C:$C,$C1336, 'Member Months'!$D:$D,$D1336)</f>
        <v>0</v>
      </c>
      <c r="T1336" s="172"/>
    </row>
    <row r="1337" spans="1:20">
      <c r="A1337" s="38" t="s">
        <v>214</v>
      </c>
      <c r="B1337" s="39">
        <f t="shared" si="40"/>
        <v>0</v>
      </c>
      <c r="C1337" s="39" t="str">
        <f t="shared" si="41"/>
        <v>2021 Prior Year</v>
      </c>
      <c r="D1337" s="40">
        <v>1</v>
      </c>
      <c r="E1337" s="40" t="s">
        <v>214</v>
      </c>
      <c r="F1337" s="40" t="s">
        <v>738</v>
      </c>
      <c r="G1337" s="698" t="s">
        <v>224</v>
      </c>
      <c r="H1337" s="40" t="s">
        <v>213</v>
      </c>
      <c r="I1337" s="630" t="s">
        <v>409</v>
      </c>
      <c r="J1337" s="698" t="s">
        <v>803</v>
      </c>
      <c r="K1337" s="303">
        <v>0</v>
      </c>
      <c r="L1337" s="304">
        <v>0</v>
      </c>
      <c r="M1337" s="305">
        <v>0</v>
      </c>
      <c r="N1337" s="305">
        <v>0</v>
      </c>
      <c r="O1337" s="303">
        <v>0</v>
      </c>
      <c r="P1337" s="305">
        <v>0</v>
      </c>
      <c r="Q1337" s="303">
        <v>0</v>
      </c>
      <c r="R1337" s="16">
        <f>SUMIFS('Member Months'!$L:$L,'Member Months'!$A:$A,$A1337,'Member Months'!$C:$C,$C1337, 'Member Months'!$D:$D,$D1337)</f>
        <v>0</v>
      </c>
      <c r="T1337" s="172"/>
    </row>
    <row r="1338" spans="1:20">
      <c r="A1338" s="38" t="s">
        <v>215</v>
      </c>
      <c r="B1338" s="39">
        <f t="shared" si="40"/>
        <v>0</v>
      </c>
      <c r="C1338" s="39" t="str">
        <f t="shared" si="41"/>
        <v>2021 Prior Year</v>
      </c>
      <c r="D1338" s="40">
        <v>1</v>
      </c>
      <c r="E1338" s="40" t="s">
        <v>215</v>
      </c>
      <c r="F1338" s="40" t="s">
        <v>738</v>
      </c>
      <c r="G1338" s="698" t="s">
        <v>225</v>
      </c>
      <c r="H1338" s="40" t="s">
        <v>213</v>
      </c>
      <c r="I1338" s="629" t="s">
        <v>211</v>
      </c>
      <c r="J1338" s="698" t="s">
        <v>261</v>
      </c>
      <c r="K1338" s="303">
        <v>0</v>
      </c>
      <c r="L1338" s="304">
        <v>0</v>
      </c>
      <c r="M1338" s="305">
        <v>0</v>
      </c>
      <c r="N1338" s="305">
        <v>0</v>
      </c>
      <c r="O1338" s="303">
        <v>0</v>
      </c>
      <c r="P1338" s="305">
        <v>0</v>
      </c>
      <c r="Q1338" s="303">
        <v>0</v>
      </c>
      <c r="R1338" s="16">
        <f>SUMIFS('Member Months'!$L:$L,'Member Months'!$A:$A,$A1338,'Member Months'!$C:$C,$C1338, 'Member Months'!$D:$D,$D1338)</f>
        <v>0</v>
      </c>
      <c r="T1338" s="172"/>
    </row>
    <row r="1339" spans="1:20">
      <c r="A1339" s="38" t="s">
        <v>215</v>
      </c>
      <c r="B1339" s="39">
        <f t="shared" si="40"/>
        <v>0</v>
      </c>
      <c r="C1339" s="39" t="str">
        <f t="shared" si="41"/>
        <v>2021 Prior Year</v>
      </c>
      <c r="D1339" s="40">
        <v>1</v>
      </c>
      <c r="E1339" s="40" t="s">
        <v>215</v>
      </c>
      <c r="F1339" s="40" t="s">
        <v>738</v>
      </c>
      <c r="G1339" s="698" t="s">
        <v>225</v>
      </c>
      <c r="H1339" s="40" t="s">
        <v>213</v>
      </c>
      <c r="I1339" s="629" t="s">
        <v>214</v>
      </c>
      <c r="J1339" s="698" t="s">
        <v>676</v>
      </c>
      <c r="K1339" s="303">
        <v>0</v>
      </c>
      <c r="L1339" s="304">
        <v>0</v>
      </c>
      <c r="M1339" s="305">
        <v>0</v>
      </c>
      <c r="N1339" s="305">
        <v>0</v>
      </c>
      <c r="O1339" s="303">
        <v>0</v>
      </c>
      <c r="P1339" s="305">
        <v>0</v>
      </c>
      <c r="Q1339" s="303">
        <v>0</v>
      </c>
      <c r="R1339" s="16">
        <f>SUMIFS('Member Months'!$L:$L,'Member Months'!$A:$A,$A1339,'Member Months'!$C:$C,$C1339, 'Member Months'!$D:$D,$D1339)</f>
        <v>0</v>
      </c>
      <c r="T1339" s="172"/>
    </row>
    <row r="1340" spans="1:20">
      <c r="A1340" s="38" t="s">
        <v>215</v>
      </c>
      <c r="B1340" s="39">
        <f t="shared" si="40"/>
        <v>0</v>
      </c>
      <c r="C1340" s="39" t="str">
        <f t="shared" si="41"/>
        <v>2021 Prior Year</v>
      </c>
      <c r="D1340" s="40">
        <v>1</v>
      </c>
      <c r="E1340" s="40" t="s">
        <v>215</v>
      </c>
      <c r="F1340" s="40" t="s">
        <v>738</v>
      </c>
      <c r="G1340" s="698" t="s">
        <v>225</v>
      </c>
      <c r="H1340" s="40" t="s">
        <v>213</v>
      </c>
      <c r="I1340" s="629" t="s">
        <v>215</v>
      </c>
      <c r="J1340" s="698" t="s">
        <v>216</v>
      </c>
      <c r="K1340" s="303">
        <v>0</v>
      </c>
      <c r="L1340" s="304">
        <v>0</v>
      </c>
      <c r="M1340" s="305">
        <v>0</v>
      </c>
      <c r="N1340" s="305">
        <v>0</v>
      </c>
      <c r="O1340" s="303">
        <v>0</v>
      </c>
      <c r="P1340" s="305">
        <v>0</v>
      </c>
      <c r="Q1340" s="303">
        <v>0</v>
      </c>
      <c r="R1340" s="16">
        <f>SUMIFS('Member Months'!$L:$L,'Member Months'!$A:$A,$A1340,'Member Months'!$C:$C,$C1340, 'Member Months'!$D:$D,$D1340)</f>
        <v>0</v>
      </c>
      <c r="T1340" s="172"/>
    </row>
    <row r="1341" spans="1:20">
      <c r="A1341" s="38" t="s">
        <v>215</v>
      </c>
      <c r="B1341" s="39">
        <f t="shared" si="40"/>
        <v>0</v>
      </c>
      <c r="C1341" s="39" t="str">
        <f t="shared" si="41"/>
        <v>2021 Prior Year</v>
      </c>
      <c r="D1341" s="40">
        <v>1</v>
      </c>
      <c r="E1341" s="40" t="s">
        <v>215</v>
      </c>
      <c r="F1341" s="40" t="s">
        <v>738</v>
      </c>
      <c r="G1341" s="698" t="s">
        <v>225</v>
      </c>
      <c r="H1341" s="40" t="s">
        <v>213</v>
      </c>
      <c r="I1341" s="629" t="s">
        <v>217</v>
      </c>
      <c r="J1341" s="698" t="s">
        <v>262</v>
      </c>
      <c r="K1341" s="303">
        <v>0</v>
      </c>
      <c r="L1341" s="304">
        <v>0</v>
      </c>
      <c r="M1341" s="305">
        <v>0</v>
      </c>
      <c r="N1341" s="305">
        <v>0</v>
      </c>
      <c r="O1341" s="303">
        <v>0</v>
      </c>
      <c r="P1341" s="305">
        <v>0</v>
      </c>
      <c r="Q1341" s="303">
        <v>0</v>
      </c>
      <c r="R1341" s="16">
        <f>SUMIFS('Member Months'!$L:$L,'Member Months'!$A:$A,$A1341,'Member Months'!$C:$C,$C1341, 'Member Months'!$D:$D,$D1341)</f>
        <v>0</v>
      </c>
      <c r="T1341" s="172"/>
    </row>
    <row r="1342" spans="1:20">
      <c r="A1342" s="38" t="s">
        <v>215</v>
      </c>
      <c r="B1342" s="39">
        <f t="shared" si="40"/>
        <v>0</v>
      </c>
      <c r="C1342" s="39" t="str">
        <f t="shared" si="41"/>
        <v>2021 Prior Year</v>
      </c>
      <c r="D1342" s="40">
        <v>1</v>
      </c>
      <c r="E1342" s="40" t="s">
        <v>215</v>
      </c>
      <c r="F1342" s="40" t="s">
        <v>738</v>
      </c>
      <c r="G1342" s="698" t="s">
        <v>225</v>
      </c>
      <c r="H1342" s="40" t="s">
        <v>213</v>
      </c>
      <c r="I1342" s="629" t="s">
        <v>218</v>
      </c>
      <c r="J1342" s="698" t="s">
        <v>677</v>
      </c>
      <c r="K1342" s="303">
        <v>0</v>
      </c>
      <c r="L1342" s="304">
        <v>0</v>
      </c>
      <c r="M1342" s="305">
        <v>0</v>
      </c>
      <c r="N1342" s="305">
        <v>0</v>
      </c>
      <c r="O1342" s="303">
        <v>0</v>
      </c>
      <c r="P1342" s="305">
        <v>0</v>
      </c>
      <c r="Q1342" s="303">
        <v>0</v>
      </c>
      <c r="R1342" s="16">
        <f>SUMIFS('Member Months'!$L:$L,'Member Months'!$A:$A,$A1342,'Member Months'!$C:$C,$C1342, 'Member Months'!$D:$D,$D1342)</f>
        <v>0</v>
      </c>
      <c r="T1342" s="172"/>
    </row>
    <row r="1343" spans="1:20">
      <c r="A1343" s="38" t="s">
        <v>215</v>
      </c>
      <c r="B1343" s="39">
        <f t="shared" si="40"/>
        <v>0</v>
      </c>
      <c r="C1343" s="39" t="str">
        <f t="shared" si="41"/>
        <v>2021 Prior Year</v>
      </c>
      <c r="D1343" s="40">
        <v>1</v>
      </c>
      <c r="E1343" s="40" t="s">
        <v>215</v>
      </c>
      <c r="F1343" s="40" t="s">
        <v>738</v>
      </c>
      <c r="G1343" s="698" t="s">
        <v>225</v>
      </c>
      <c r="H1343" s="40" t="s">
        <v>213</v>
      </c>
      <c r="I1343" s="629" t="s">
        <v>219</v>
      </c>
      <c r="J1343" s="698" t="s">
        <v>263</v>
      </c>
      <c r="K1343" s="303">
        <v>0</v>
      </c>
      <c r="L1343" s="304">
        <v>0</v>
      </c>
      <c r="M1343" s="305">
        <v>0</v>
      </c>
      <c r="N1343" s="305">
        <v>0</v>
      </c>
      <c r="O1343" s="303">
        <v>0</v>
      </c>
      <c r="P1343" s="305">
        <v>0</v>
      </c>
      <c r="Q1343" s="303">
        <v>0</v>
      </c>
      <c r="R1343" s="16">
        <f>SUMIFS('Member Months'!$L:$L,'Member Months'!$A:$A,$A1343,'Member Months'!$C:$C,$C1343, 'Member Months'!$D:$D,$D1343)</f>
        <v>0</v>
      </c>
      <c r="T1343" s="172"/>
    </row>
    <row r="1344" spans="1:20">
      <c r="A1344" s="38" t="s">
        <v>215</v>
      </c>
      <c r="B1344" s="39">
        <f t="shared" si="40"/>
        <v>0</v>
      </c>
      <c r="C1344" s="39" t="str">
        <f t="shared" si="41"/>
        <v>2021 Prior Year</v>
      </c>
      <c r="D1344" s="40">
        <v>1</v>
      </c>
      <c r="E1344" s="40" t="s">
        <v>215</v>
      </c>
      <c r="F1344" s="40" t="s">
        <v>738</v>
      </c>
      <c r="G1344" s="698" t="s">
        <v>225</v>
      </c>
      <c r="H1344" s="40" t="s">
        <v>213</v>
      </c>
      <c r="I1344" s="629" t="s">
        <v>220</v>
      </c>
      <c r="J1344" s="698" t="s">
        <v>675</v>
      </c>
      <c r="K1344" s="303">
        <v>0</v>
      </c>
      <c r="L1344" s="304">
        <v>0</v>
      </c>
      <c r="M1344" s="305">
        <v>0</v>
      </c>
      <c r="N1344" s="305">
        <v>0</v>
      </c>
      <c r="O1344" s="303">
        <v>0</v>
      </c>
      <c r="P1344" s="305">
        <v>0</v>
      </c>
      <c r="Q1344" s="303">
        <v>0</v>
      </c>
      <c r="R1344" s="16">
        <f>SUMIFS('Member Months'!$L:$L,'Member Months'!$A:$A,$A1344,'Member Months'!$C:$C,$C1344, 'Member Months'!$D:$D,$D1344)</f>
        <v>0</v>
      </c>
      <c r="T1344" s="172"/>
    </row>
    <row r="1345" spans="1:20">
      <c r="A1345" s="38" t="s">
        <v>215</v>
      </c>
      <c r="B1345" s="39">
        <f t="shared" si="40"/>
        <v>0</v>
      </c>
      <c r="C1345" s="39" t="str">
        <f t="shared" si="41"/>
        <v>2021 Prior Year</v>
      </c>
      <c r="D1345" s="40">
        <v>1</v>
      </c>
      <c r="E1345" s="40" t="s">
        <v>215</v>
      </c>
      <c r="F1345" s="40" t="s">
        <v>738</v>
      </c>
      <c r="G1345" s="698" t="s">
        <v>225</v>
      </c>
      <c r="H1345" s="40" t="s">
        <v>213</v>
      </c>
      <c r="I1345" s="629" t="s">
        <v>221</v>
      </c>
      <c r="J1345" s="698" t="s">
        <v>264</v>
      </c>
      <c r="K1345" s="303">
        <v>0</v>
      </c>
      <c r="L1345" s="304">
        <v>0</v>
      </c>
      <c r="M1345" s="305">
        <v>0</v>
      </c>
      <c r="N1345" s="305">
        <v>0</v>
      </c>
      <c r="O1345" s="303">
        <v>0</v>
      </c>
      <c r="P1345" s="305">
        <v>0</v>
      </c>
      <c r="Q1345" s="303">
        <v>0</v>
      </c>
      <c r="R1345" s="16">
        <f>SUMIFS('Member Months'!$L:$L,'Member Months'!$A:$A,$A1345,'Member Months'!$C:$C,$C1345, 'Member Months'!$D:$D,$D1345)</f>
        <v>0</v>
      </c>
      <c r="T1345" s="172"/>
    </row>
    <row r="1346" spans="1:20">
      <c r="A1346" s="38" t="s">
        <v>215</v>
      </c>
      <c r="B1346" s="39">
        <f t="shared" si="40"/>
        <v>0</v>
      </c>
      <c r="C1346" s="39" t="str">
        <f t="shared" si="41"/>
        <v>2021 Prior Year</v>
      </c>
      <c r="D1346" s="40">
        <v>1</v>
      </c>
      <c r="E1346" s="40" t="s">
        <v>215</v>
      </c>
      <c r="F1346" s="40" t="s">
        <v>738</v>
      </c>
      <c r="G1346" s="698" t="s">
        <v>225</v>
      </c>
      <c r="H1346" s="40" t="s">
        <v>213</v>
      </c>
      <c r="I1346" s="630" t="s">
        <v>222</v>
      </c>
      <c r="J1346" s="698" t="s">
        <v>206</v>
      </c>
      <c r="K1346" s="303">
        <v>0</v>
      </c>
      <c r="L1346" s="304">
        <v>0</v>
      </c>
      <c r="M1346" s="305">
        <v>0</v>
      </c>
      <c r="N1346" s="305">
        <v>0</v>
      </c>
      <c r="O1346" s="303">
        <v>0</v>
      </c>
      <c r="P1346" s="305">
        <v>0</v>
      </c>
      <c r="Q1346" s="303">
        <v>0</v>
      </c>
      <c r="R1346" s="16">
        <f>SUMIFS('Member Months'!$L:$L,'Member Months'!$A:$A,$A1346,'Member Months'!$C:$C,$C1346, 'Member Months'!$D:$D,$D1346)</f>
        <v>0</v>
      </c>
      <c r="T1346" s="172"/>
    </row>
    <row r="1347" spans="1:20">
      <c r="A1347" s="38" t="s">
        <v>215</v>
      </c>
      <c r="B1347" s="39">
        <f t="shared" si="40"/>
        <v>0</v>
      </c>
      <c r="C1347" s="39" t="str">
        <f t="shared" si="41"/>
        <v>2021 Prior Year</v>
      </c>
      <c r="D1347" s="40">
        <v>1</v>
      </c>
      <c r="E1347" s="40" t="s">
        <v>215</v>
      </c>
      <c r="F1347" s="40" t="s">
        <v>738</v>
      </c>
      <c r="G1347" s="698" t="s">
        <v>225</v>
      </c>
      <c r="H1347" s="40" t="s">
        <v>213</v>
      </c>
      <c r="I1347" s="630" t="s">
        <v>223</v>
      </c>
      <c r="J1347" s="698" t="s">
        <v>181</v>
      </c>
      <c r="K1347" s="303">
        <v>0</v>
      </c>
      <c r="L1347" s="304">
        <v>0</v>
      </c>
      <c r="M1347" s="305">
        <v>0</v>
      </c>
      <c r="N1347" s="305">
        <v>0</v>
      </c>
      <c r="O1347" s="303">
        <v>0</v>
      </c>
      <c r="P1347" s="305">
        <v>0</v>
      </c>
      <c r="Q1347" s="303">
        <v>0</v>
      </c>
      <c r="R1347" s="16">
        <f>SUMIFS('Member Months'!$L:$L,'Member Months'!$A:$A,$A1347,'Member Months'!$C:$C,$C1347, 'Member Months'!$D:$D,$D1347)</f>
        <v>0</v>
      </c>
      <c r="T1347" s="172"/>
    </row>
    <row r="1348" spans="1:20">
      <c r="A1348" s="38" t="s">
        <v>215</v>
      </c>
      <c r="B1348" s="39">
        <f t="shared" si="40"/>
        <v>0</v>
      </c>
      <c r="C1348" s="39" t="str">
        <f t="shared" si="41"/>
        <v>2021 Prior Year</v>
      </c>
      <c r="D1348" s="40">
        <v>1</v>
      </c>
      <c r="E1348" s="40" t="s">
        <v>215</v>
      </c>
      <c r="F1348" s="40" t="s">
        <v>738</v>
      </c>
      <c r="G1348" s="698" t="s">
        <v>225</v>
      </c>
      <c r="H1348" s="40" t="s">
        <v>213</v>
      </c>
      <c r="I1348" s="630" t="s">
        <v>150</v>
      </c>
      <c r="J1348" s="698" t="s">
        <v>204</v>
      </c>
      <c r="K1348" s="303">
        <v>0</v>
      </c>
      <c r="L1348" s="304">
        <v>0</v>
      </c>
      <c r="M1348" s="305">
        <v>0</v>
      </c>
      <c r="N1348" s="305">
        <v>0</v>
      </c>
      <c r="O1348" s="303">
        <v>0</v>
      </c>
      <c r="P1348" s="305">
        <v>0</v>
      </c>
      <c r="Q1348" s="303">
        <v>0</v>
      </c>
      <c r="R1348" s="16">
        <f>SUMIFS('Member Months'!$L:$L,'Member Months'!$A:$A,$A1348,'Member Months'!$C:$C,$C1348, 'Member Months'!$D:$D,$D1348)</f>
        <v>0</v>
      </c>
      <c r="T1348" s="172"/>
    </row>
    <row r="1349" spans="1:20">
      <c r="A1349" s="38" t="s">
        <v>215</v>
      </c>
      <c r="B1349" s="39">
        <f t="shared" si="40"/>
        <v>0</v>
      </c>
      <c r="C1349" s="39" t="str">
        <f t="shared" si="41"/>
        <v>2021 Prior Year</v>
      </c>
      <c r="D1349" s="40">
        <v>1</v>
      </c>
      <c r="E1349" s="40" t="s">
        <v>215</v>
      </c>
      <c r="F1349" s="40" t="s">
        <v>738</v>
      </c>
      <c r="G1349" s="698" t="s">
        <v>225</v>
      </c>
      <c r="H1349" s="40" t="s">
        <v>213</v>
      </c>
      <c r="I1349" s="630" t="s">
        <v>151</v>
      </c>
      <c r="J1349" s="698" t="s">
        <v>205</v>
      </c>
      <c r="K1349" s="303">
        <v>0</v>
      </c>
      <c r="L1349" s="304">
        <v>0</v>
      </c>
      <c r="M1349" s="305">
        <v>0</v>
      </c>
      <c r="N1349" s="305">
        <v>0</v>
      </c>
      <c r="O1349" s="303">
        <v>0</v>
      </c>
      <c r="P1349" s="305">
        <v>0</v>
      </c>
      <c r="Q1349" s="303">
        <v>0</v>
      </c>
      <c r="R1349" s="16">
        <f>SUMIFS('Member Months'!$L:$L,'Member Months'!$A:$A,$A1349,'Member Months'!$C:$C,$C1349, 'Member Months'!$D:$D,$D1349)</f>
        <v>0</v>
      </c>
      <c r="T1349" s="172"/>
    </row>
    <row r="1350" spans="1:20">
      <c r="A1350" s="38" t="s">
        <v>215</v>
      </c>
      <c r="B1350" s="39">
        <f t="shared" si="40"/>
        <v>0</v>
      </c>
      <c r="C1350" s="39" t="str">
        <f t="shared" si="41"/>
        <v>2021 Prior Year</v>
      </c>
      <c r="D1350" s="40">
        <v>1</v>
      </c>
      <c r="E1350" s="40" t="s">
        <v>215</v>
      </c>
      <c r="F1350" s="40" t="s">
        <v>738</v>
      </c>
      <c r="G1350" s="698" t="s">
        <v>225</v>
      </c>
      <c r="H1350" s="40" t="s">
        <v>213</v>
      </c>
      <c r="I1350" s="630" t="s">
        <v>152</v>
      </c>
      <c r="J1350" s="698" t="s">
        <v>182</v>
      </c>
      <c r="K1350" s="303">
        <v>0</v>
      </c>
      <c r="L1350" s="304">
        <v>0</v>
      </c>
      <c r="M1350" s="305">
        <v>0</v>
      </c>
      <c r="N1350" s="305">
        <v>0</v>
      </c>
      <c r="O1350" s="303">
        <v>0</v>
      </c>
      <c r="P1350" s="305">
        <v>0</v>
      </c>
      <c r="Q1350" s="303">
        <v>0</v>
      </c>
      <c r="R1350" s="16">
        <f>SUMIFS('Member Months'!$L:$L,'Member Months'!$A:$A,$A1350,'Member Months'!$C:$C,$C1350, 'Member Months'!$D:$D,$D1350)</f>
        <v>0</v>
      </c>
      <c r="T1350" s="172"/>
    </row>
    <row r="1351" spans="1:20">
      <c r="A1351" s="38" t="s">
        <v>215</v>
      </c>
      <c r="B1351" s="39">
        <f t="shared" si="40"/>
        <v>0</v>
      </c>
      <c r="C1351" s="39" t="str">
        <f t="shared" si="41"/>
        <v>2021 Prior Year</v>
      </c>
      <c r="D1351" s="40">
        <v>1</v>
      </c>
      <c r="E1351" s="40" t="s">
        <v>215</v>
      </c>
      <c r="F1351" s="40" t="s">
        <v>738</v>
      </c>
      <c r="G1351" s="698" t="s">
        <v>225</v>
      </c>
      <c r="H1351" s="40" t="s">
        <v>213</v>
      </c>
      <c r="I1351" s="630" t="s">
        <v>70</v>
      </c>
      <c r="J1351" s="698" t="s">
        <v>265</v>
      </c>
      <c r="K1351" s="303">
        <v>0</v>
      </c>
      <c r="L1351" s="304">
        <v>0</v>
      </c>
      <c r="M1351" s="305">
        <v>0</v>
      </c>
      <c r="N1351" s="305">
        <v>0</v>
      </c>
      <c r="O1351" s="303">
        <v>0</v>
      </c>
      <c r="P1351" s="305">
        <v>0</v>
      </c>
      <c r="Q1351" s="303">
        <v>0</v>
      </c>
      <c r="R1351" s="16">
        <f>SUMIFS('Member Months'!$L:$L,'Member Months'!$A:$A,$A1351,'Member Months'!$C:$C,$C1351, 'Member Months'!$D:$D,$D1351)</f>
        <v>0</v>
      </c>
      <c r="T1351" s="172"/>
    </row>
    <row r="1352" spans="1:20">
      <c r="A1352" s="38" t="s">
        <v>215</v>
      </c>
      <c r="B1352" s="39">
        <f t="shared" si="40"/>
        <v>0</v>
      </c>
      <c r="C1352" s="39" t="str">
        <f t="shared" si="41"/>
        <v>2021 Prior Year</v>
      </c>
      <c r="D1352" s="40">
        <v>1</v>
      </c>
      <c r="E1352" s="40" t="s">
        <v>215</v>
      </c>
      <c r="F1352" s="40" t="s">
        <v>738</v>
      </c>
      <c r="G1352" s="698" t="s">
        <v>225</v>
      </c>
      <c r="H1352" s="40" t="s">
        <v>213</v>
      </c>
      <c r="I1352" s="630" t="s">
        <v>71</v>
      </c>
      <c r="J1352" s="698" t="s">
        <v>266</v>
      </c>
      <c r="K1352" s="303">
        <v>0</v>
      </c>
      <c r="L1352" s="304">
        <v>0</v>
      </c>
      <c r="M1352" s="305">
        <v>0</v>
      </c>
      <c r="N1352" s="305">
        <v>0</v>
      </c>
      <c r="O1352" s="303">
        <v>0</v>
      </c>
      <c r="P1352" s="305">
        <v>0</v>
      </c>
      <c r="Q1352" s="303">
        <v>0</v>
      </c>
      <c r="R1352" s="16">
        <f>SUMIFS('Member Months'!$L:$L,'Member Months'!$A:$A,$A1352,'Member Months'!$C:$C,$C1352, 'Member Months'!$D:$D,$D1352)</f>
        <v>0</v>
      </c>
      <c r="T1352" s="172"/>
    </row>
    <row r="1353" spans="1:20">
      <c r="A1353" s="38" t="s">
        <v>215</v>
      </c>
      <c r="B1353" s="39">
        <f t="shared" si="40"/>
        <v>0</v>
      </c>
      <c r="C1353" s="39" t="str">
        <f t="shared" si="41"/>
        <v>2021 Prior Year</v>
      </c>
      <c r="D1353" s="40">
        <v>1</v>
      </c>
      <c r="E1353" s="40" t="s">
        <v>215</v>
      </c>
      <c r="F1353" s="40" t="s">
        <v>738</v>
      </c>
      <c r="G1353" s="698" t="s">
        <v>225</v>
      </c>
      <c r="H1353" s="40" t="s">
        <v>213</v>
      </c>
      <c r="I1353" s="630" t="s">
        <v>72</v>
      </c>
      <c r="J1353" s="698" t="s">
        <v>527</v>
      </c>
      <c r="K1353" s="303">
        <v>0</v>
      </c>
      <c r="L1353" s="304">
        <v>0</v>
      </c>
      <c r="M1353" s="305">
        <v>0</v>
      </c>
      <c r="N1353" s="305">
        <v>0</v>
      </c>
      <c r="O1353" s="303">
        <v>0</v>
      </c>
      <c r="P1353" s="305">
        <v>0</v>
      </c>
      <c r="Q1353" s="303">
        <v>0</v>
      </c>
      <c r="R1353" s="16">
        <f>SUMIFS('Member Months'!$L:$L,'Member Months'!$A:$A,$A1353,'Member Months'!$C:$C,$C1353, 'Member Months'!$D:$D,$D1353)</f>
        <v>0</v>
      </c>
      <c r="T1353" s="172"/>
    </row>
    <row r="1354" spans="1:20">
      <c r="A1354" s="38" t="s">
        <v>215</v>
      </c>
      <c r="B1354" s="39">
        <f t="shared" si="40"/>
        <v>0</v>
      </c>
      <c r="C1354" s="39" t="str">
        <f t="shared" si="41"/>
        <v>2021 Prior Year</v>
      </c>
      <c r="D1354" s="40">
        <v>1</v>
      </c>
      <c r="E1354" s="40" t="s">
        <v>215</v>
      </c>
      <c r="F1354" s="40" t="s">
        <v>738</v>
      </c>
      <c r="G1354" s="698" t="s">
        <v>225</v>
      </c>
      <c r="H1354" s="40" t="s">
        <v>213</v>
      </c>
      <c r="I1354" s="630" t="s">
        <v>73</v>
      </c>
      <c r="J1354" s="698" t="s">
        <v>528</v>
      </c>
      <c r="K1354" s="303">
        <v>0</v>
      </c>
      <c r="L1354" s="304">
        <v>0</v>
      </c>
      <c r="M1354" s="305">
        <v>0</v>
      </c>
      <c r="N1354" s="305">
        <v>0</v>
      </c>
      <c r="O1354" s="303">
        <v>0</v>
      </c>
      <c r="P1354" s="305">
        <v>0</v>
      </c>
      <c r="Q1354" s="303">
        <v>0</v>
      </c>
      <c r="R1354" s="16">
        <f>SUMIFS('Member Months'!$L:$L,'Member Months'!$A:$A,$A1354,'Member Months'!$C:$C,$C1354, 'Member Months'!$D:$D,$D1354)</f>
        <v>0</v>
      </c>
      <c r="T1354" s="172"/>
    </row>
    <row r="1355" spans="1:20">
      <c r="A1355" s="38" t="s">
        <v>215</v>
      </c>
      <c r="B1355" s="39">
        <f t="shared" si="40"/>
        <v>0</v>
      </c>
      <c r="C1355" s="39" t="str">
        <f t="shared" si="41"/>
        <v>2021 Prior Year</v>
      </c>
      <c r="D1355" s="40">
        <v>1</v>
      </c>
      <c r="E1355" s="40" t="s">
        <v>215</v>
      </c>
      <c r="F1355" s="40" t="s">
        <v>738</v>
      </c>
      <c r="G1355" s="698" t="s">
        <v>225</v>
      </c>
      <c r="H1355" s="40" t="s">
        <v>213</v>
      </c>
      <c r="I1355" s="630" t="s">
        <v>409</v>
      </c>
      <c r="J1355" s="698" t="s">
        <v>803</v>
      </c>
      <c r="K1355" s="303">
        <v>0</v>
      </c>
      <c r="L1355" s="304">
        <v>0</v>
      </c>
      <c r="M1355" s="305">
        <v>0</v>
      </c>
      <c r="N1355" s="305">
        <v>0</v>
      </c>
      <c r="O1355" s="303">
        <v>0</v>
      </c>
      <c r="P1355" s="305">
        <v>0</v>
      </c>
      <c r="Q1355" s="303">
        <v>0</v>
      </c>
      <c r="R1355" s="16">
        <f>SUMIFS('Member Months'!$L:$L,'Member Months'!$A:$A,$A1355,'Member Months'!$C:$C,$C1355, 'Member Months'!$D:$D,$D1355)</f>
        <v>0</v>
      </c>
      <c r="T1355" s="172"/>
    </row>
    <row r="1356" spans="1:20">
      <c r="A1356" s="38" t="s">
        <v>217</v>
      </c>
      <c r="B1356" s="39">
        <f t="shared" si="40"/>
        <v>0</v>
      </c>
      <c r="C1356" s="39" t="str">
        <f t="shared" si="41"/>
        <v>2021 Prior Year</v>
      </c>
      <c r="D1356" s="40">
        <v>1</v>
      </c>
      <c r="E1356" s="40" t="s">
        <v>217</v>
      </c>
      <c r="F1356" s="40" t="s">
        <v>738</v>
      </c>
      <c r="G1356" s="698" t="s">
        <v>226</v>
      </c>
      <c r="H1356" s="40" t="s">
        <v>227</v>
      </c>
      <c r="I1356" s="629" t="s">
        <v>211</v>
      </c>
      <c r="J1356" s="698" t="s">
        <v>261</v>
      </c>
      <c r="K1356" s="303">
        <v>0</v>
      </c>
      <c r="L1356" s="304">
        <v>0</v>
      </c>
      <c r="M1356" s="305">
        <v>0</v>
      </c>
      <c r="N1356" s="305">
        <v>0</v>
      </c>
      <c r="O1356" s="303">
        <v>0</v>
      </c>
      <c r="P1356" s="305">
        <v>0</v>
      </c>
      <c r="Q1356" s="303">
        <v>0</v>
      </c>
      <c r="R1356" s="16">
        <f>SUMIFS('Member Months'!$L:$L,'Member Months'!$A:$A,$A1356,'Member Months'!$C:$C,$C1356, 'Member Months'!$D:$D,$D1356)</f>
        <v>0</v>
      </c>
      <c r="T1356" s="172"/>
    </row>
    <row r="1357" spans="1:20">
      <c r="A1357" s="38" t="s">
        <v>217</v>
      </c>
      <c r="B1357" s="39">
        <f t="shared" si="40"/>
        <v>0</v>
      </c>
      <c r="C1357" s="39" t="str">
        <f t="shared" si="41"/>
        <v>2021 Prior Year</v>
      </c>
      <c r="D1357" s="40">
        <v>1</v>
      </c>
      <c r="E1357" s="40" t="s">
        <v>217</v>
      </c>
      <c r="F1357" s="40" t="s">
        <v>738</v>
      </c>
      <c r="G1357" s="698" t="s">
        <v>226</v>
      </c>
      <c r="H1357" s="40" t="s">
        <v>227</v>
      </c>
      <c r="I1357" s="629" t="s">
        <v>214</v>
      </c>
      <c r="J1357" s="698" t="s">
        <v>676</v>
      </c>
      <c r="K1357" s="303">
        <v>0</v>
      </c>
      <c r="L1357" s="304">
        <v>0</v>
      </c>
      <c r="M1357" s="305">
        <v>0</v>
      </c>
      <c r="N1357" s="305">
        <v>0</v>
      </c>
      <c r="O1357" s="303">
        <v>0</v>
      </c>
      <c r="P1357" s="305">
        <v>0</v>
      </c>
      <c r="Q1357" s="303">
        <v>0</v>
      </c>
      <c r="R1357" s="16">
        <f>SUMIFS('Member Months'!$L:$L,'Member Months'!$A:$A,$A1357,'Member Months'!$C:$C,$C1357, 'Member Months'!$D:$D,$D1357)</f>
        <v>0</v>
      </c>
      <c r="T1357" s="172"/>
    </row>
    <row r="1358" spans="1:20">
      <c r="A1358" s="38" t="s">
        <v>217</v>
      </c>
      <c r="B1358" s="39">
        <f t="shared" si="40"/>
        <v>0</v>
      </c>
      <c r="C1358" s="39" t="str">
        <f t="shared" si="41"/>
        <v>2021 Prior Year</v>
      </c>
      <c r="D1358" s="40">
        <v>1</v>
      </c>
      <c r="E1358" s="40" t="s">
        <v>217</v>
      </c>
      <c r="F1358" s="40" t="s">
        <v>738</v>
      </c>
      <c r="G1358" s="698" t="s">
        <v>226</v>
      </c>
      <c r="H1358" s="40" t="s">
        <v>227</v>
      </c>
      <c r="I1358" s="629" t="s">
        <v>215</v>
      </c>
      <c r="J1358" s="698" t="s">
        <v>216</v>
      </c>
      <c r="K1358" s="303">
        <v>0</v>
      </c>
      <c r="L1358" s="304">
        <v>0</v>
      </c>
      <c r="M1358" s="305">
        <v>0</v>
      </c>
      <c r="N1358" s="305">
        <v>0</v>
      </c>
      <c r="O1358" s="303">
        <v>0</v>
      </c>
      <c r="P1358" s="305">
        <v>0</v>
      </c>
      <c r="Q1358" s="303">
        <v>0</v>
      </c>
      <c r="R1358" s="16">
        <f>SUMIFS('Member Months'!$L:$L,'Member Months'!$A:$A,$A1358,'Member Months'!$C:$C,$C1358, 'Member Months'!$D:$D,$D1358)</f>
        <v>0</v>
      </c>
      <c r="T1358" s="172"/>
    </row>
    <row r="1359" spans="1:20">
      <c r="A1359" s="38" t="s">
        <v>217</v>
      </c>
      <c r="B1359" s="39">
        <f t="shared" si="40"/>
        <v>0</v>
      </c>
      <c r="C1359" s="39" t="str">
        <f t="shared" si="41"/>
        <v>2021 Prior Year</v>
      </c>
      <c r="D1359" s="40">
        <v>1</v>
      </c>
      <c r="E1359" s="40" t="s">
        <v>217</v>
      </c>
      <c r="F1359" s="40" t="s">
        <v>738</v>
      </c>
      <c r="G1359" s="698" t="s">
        <v>226</v>
      </c>
      <c r="H1359" s="40" t="s">
        <v>227</v>
      </c>
      <c r="I1359" s="629" t="s">
        <v>217</v>
      </c>
      <c r="J1359" s="698" t="s">
        <v>262</v>
      </c>
      <c r="K1359" s="303">
        <v>0</v>
      </c>
      <c r="L1359" s="304">
        <v>0</v>
      </c>
      <c r="M1359" s="305">
        <v>0</v>
      </c>
      <c r="N1359" s="305">
        <v>0</v>
      </c>
      <c r="O1359" s="303">
        <v>0</v>
      </c>
      <c r="P1359" s="305">
        <v>0</v>
      </c>
      <c r="Q1359" s="303">
        <v>0</v>
      </c>
      <c r="R1359" s="16">
        <f>SUMIFS('Member Months'!$L:$L,'Member Months'!$A:$A,$A1359,'Member Months'!$C:$C,$C1359, 'Member Months'!$D:$D,$D1359)</f>
        <v>0</v>
      </c>
      <c r="T1359" s="172"/>
    </row>
    <row r="1360" spans="1:20">
      <c r="A1360" s="38" t="s">
        <v>217</v>
      </c>
      <c r="B1360" s="39">
        <f t="shared" si="40"/>
        <v>0</v>
      </c>
      <c r="C1360" s="39" t="str">
        <f t="shared" si="41"/>
        <v>2021 Prior Year</v>
      </c>
      <c r="D1360" s="40">
        <v>1</v>
      </c>
      <c r="E1360" s="40" t="s">
        <v>217</v>
      </c>
      <c r="F1360" s="40" t="s">
        <v>738</v>
      </c>
      <c r="G1360" s="698" t="s">
        <v>226</v>
      </c>
      <c r="H1360" s="40" t="s">
        <v>227</v>
      </c>
      <c r="I1360" s="629" t="s">
        <v>218</v>
      </c>
      <c r="J1360" s="698" t="s">
        <v>677</v>
      </c>
      <c r="K1360" s="303">
        <v>0</v>
      </c>
      <c r="L1360" s="304">
        <v>0</v>
      </c>
      <c r="M1360" s="305">
        <v>0</v>
      </c>
      <c r="N1360" s="305">
        <v>0</v>
      </c>
      <c r="O1360" s="303">
        <v>0</v>
      </c>
      <c r="P1360" s="305">
        <v>0</v>
      </c>
      <c r="Q1360" s="303">
        <v>0</v>
      </c>
      <c r="R1360" s="16">
        <f>SUMIFS('Member Months'!$L:$L,'Member Months'!$A:$A,$A1360,'Member Months'!$C:$C,$C1360, 'Member Months'!$D:$D,$D1360)</f>
        <v>0</v>
      </c>
      <c r="T1360" s="172"/>
    </row>
    <row r="1361" spans="1:20">
      <c r="A1361" s="38" t="s">
        <v>217</v>
      </c>
      <c r="B1361" s="39">
        <f t="shared" si="40"/>
        <v>0</v>
      </c>
      <c r="C1361" s="39" t="str">
        <f t="shared" si="41"/>
        <v>2021 Prior Year</v>
      </c>
      <c r="D1361" s="40">
        <v>1</v>
      </c>
      <c r="E1361" s="40" t="s">
        <v>217</v>
      </c>
      <c r="F1361" s="40" t="s">
        <v>738</v>
      </c>
      <c r="G1361" s="698" t="s">
        <v>226</v>
      </c>
      <c r="H1361" s="40" t="s">
        <v>227</v>
      </c>
      <c r="I1361" s="629" t="s">
        <v>219</v>
      </c>
      <c r="J1361" s="698" t="s">
        <v>263</v>
      </c>
      <c r="K1361" s="303">
        <v>0</v>
      </c>
      <c r="L1361" s="304">
        <v>0</v>
      </c>
      <c r="M1361" s="305">
        <v>0</v>
      </c>
      <c r="N1361" s="305">
        <v>0</v>
      </c>
      <c r="O1361" s="303">
        <v>0</v>
      </c>
      <c r="P1361" s="305">
        <v>0</v>
      </c>
      <c r="Q1361" s="303">
        <v>0</v>
      </c>
      <c r="R1361" s="16">
        <f>SUMIFS('Member Months'!$L:$L,'Member Months'!$A:$A,$A1361,'Member Months'!$C:$C,$C1361, 'Member Months'!$D:$D,$D1361)</f>
        <v>0</v>
      </c>
      <c r="T1361" s="172"/>
    </row>
    <row r="1362" spans="1:20">
      <c r="A1362" s="38" t="s">
        <v>217</v>
      </c>
      <c r="B1362" s="39">
        <f t="shared" si="40"/>
        <v>0</v>
      </c>
      <c r="C1362" s="39" t="str">
        <f t="shared" si="41"/>
        <v>2021 Prior Year</v>
      </c>
      <c r="D1362" s="40">
        <v>1</v>
      </c>
      <c r="E1362" s="40" t="s">
        <v>217</v>
      </c>
      <c r="F1362" s="40" t="s">
        <v>738</v>
      </c>
      <c r="G1362" s="698" t="s">
        <v>226</v>
      </c>
      <c r="H1362" s="40" t="s">
        <v>227</v>
      </c>
      <c r="I1362" s="629" t="s">
        <v>220</v>
      </c>
      <c r="J1362" s="698" t="s">
        <v>675</v>
      </c>
      <c r="K1362" s="303">
        <v>0</v>
      </c>
      <c r="L1362" s="304">
        <v>0</v>
      </c>
      <c r="M1362" s="305">
        <v>0</v>
      </c>
      <c r="N1362" s="305">
        <v>0</v>
      </c>
      <c r="O1362" s="303">
        <v>0</v>
      </c>
      <c r="P1362" s="305">
        <v>0</v>
      </c>
      <c r="Q1362" s="303">
        <v>0</v>
      </c>
      <c r="R1362" s="16">
        <f>SUMIFS('Member Months'!$L:$L,'Member Months'!$A:$A,$A1362,'Member Months'!$C:$C,$C1362, 'Member Months'!$D:$D,$D1362)</f>
        <v>0</v>
      </c>
      <c r="T1362" s="172"/>
    </row>
    <row r="1363" spans="1:20">
      <c r="A1363" s="38" t="s">
        <v>217</v>
      </c>
      <c r="B1363" s="39">
        <f t="shared" si="40"/>
        <v>0</v>
      </c>
      <c r="C1363" s="39" t="str">
        <f t="shared" si="41"/>
        <v>2021 Prior Year</v>
      </c>
      <c r="D1363" s="40">
        <v>1</v>
      </c>
      <c r="E1363" s="40" t="s">
        <v>217</v>
      </c>
      <c r="F1363" s="40" t="s">
        <v>738</v>
      </c>
      <c r="G1363" s="698" t="s">
        <v>226</v>
      </c>
      <c r="H1363" s="40" t="s">
        <v>227</v>
      </c>
      <c r="I1363" s="629" t="s">
        <v>221</v>
      </c>
      <c r="J1363" s="698" t="s">
        <v>264</v>
      </c>
      <c r="K1363" s="303">
        <v>0</v>
      </c>
      <c r="L1363" s="304">
        <v>0</v>
      </c>
      <c r="M1363" s="305">
        <v>0</v>
      </c>
      <c r="N1363" s="305">
        <v>0</v>
      </c>
      <c r="O1363" s="303">
        <v>0</v>
      </c>
      <c r="P1363" s="305">
        <v>0</v>
      </c>
      <c r="Q1363" s="303">
        <v>0</v>
      </c>
      <c r="R1363" s="16">
        <f>SUMIFS('Member Months'!$L:$L,'Member Months'!$A:$A,$A1363,'Member Months'!$C:$C,$C1363, 'Member Months'!$D:$D,$D1363)</f>
        <v>0</v>
      </c>
      <c r="T1363" s="172"/>
    </row>
    <row r="1364" spans="1:20">
      <c r="A1364" s="38" t="s">
        <v>217</v>
      </c>
      <c r="B1364" s="39">
        <f t="shared" si="40"/>
        <v>0</v>
      </c>
      <c r="C1364" s="39" t="str">
        <f t="shared" si="41"/>
        <v>2021 Prior Year</v>
      </c>
      <c r="D1364" s="40">
        <v>1</v>
      </c>
      <c r="E1364" s="40" t="s">
        <v>217</v>
      </c>
      <c r="F1364" s="40" t="s">
        <v>738</v>
      </c>
      <c r="G1364" s="698" t="s">
        <v>226</v>
      </c>
      <c r="H1364" s="40" t="s">
        <v>227</v>
      </c>
      <c r="I1364" s="630" t="s">
        <v>222</v>
      </c>
      <c r="J1364" s="698" t="s">
        <v>206</v>
      </c>
      <c r="K1364" s="303">
        <v>0</v>
      </c>
      <c r="L1364" s="304">
        <v>0</v>
      </c>
      <c r="M1364" s="305">
        <v>0</v>
      </c>
      <c r="N1364" s="305">
        <v>0</v>
      </c>
      <c r="O1364" s="303">
        <v>0</v>
      </c>
      <c r="P1364" s="305">
        <v>0</v>
      </c>
      <c r="Q1364" s="303">
        <v>0</v>
      </c>
      <c r="R1364" s="16">
        <f>SUMIFS('Member Months'!$L:$L,'Member Months'!$A:$A,$A1364,'Member Months'!$C:$C,$C1364, 'Member Months'!$D:$D,$D1364)</f>
        <v>0</v>
      </c>
      <c r="T1364" s="172"/>
    </row>
    <row r="1365" spans="1:20">
      <c r="A1365" s="38" t="s">
        <v>217</v>
      </c>
      <c r="B1365" s="39">
        <f t="shared" si="40"/>
        <v>0</v>
      </c>
      <c r="C1365" s="39" t="str">
        <f t="shared" si="41"/>
        <v>2021 Prior Year</v>
      </c>
      <c r="D1365" s="40">
        <v>1</v>
      </c>
      <c r="E1365" s="40" t="s">
        <v>217</v>
      </c>
      <c r="F1365" s="40" t="s">
        <v>738</v>
      </c>
      <c r="G1365" s="698" t="s">
        <v>226</v>
      </c>
      <c r="H1365" s="40" t="s">
        <v>227</v>
      </c>
      <c r="I1365" s="630" t="s">
        <v>223</v>
      </c>
      <c r="J1365" s="698" t="s">
        <v>181</v>
      </c>
      <c r="K1365" s="303">
        <v>0</v>
      </c>
      <c r="L1365" s="304">
        <v>0</v>
      </c>
      <c r="M1365" s="305">
        <v>0</v>
      </c>
      <c r="N1365" s="305">
        <v>0</v>
      </c>
      <c r="O1365" s="303">
        <v>0</v>
      </c>
      <c r="P1365" s="305">
        <v>0</v>
      </c>
      <c r="Q1365" s="303">
        <v>0</v>
      </c>
      <c r="R1365" s="16">
        <f>SUMIFS('Member Months'!$L:$L,'Member Months'!$A:$A,$A1365,'Member Months'!$C:$C,$C1365, 'Member Months'!$D:$D,$D1365)</f>
        <v>0</v>
      </c>
      <c r="T1365" s="172"/>
    </row>
    <row r="1366" spans="1:20">
      <c r="A1366" s="38" t="s">
        <v>217</v>
      </c>
      <c r="B1366" s="39">
        <f t="shared" si="40"/>
        <v>0</v>
      </c>
      <c r="C1366" s="39" t="str">
        <f t="shared" si="41"/>
        <v>2021 Prior Year</v>
      </c>
      <c r="D1366" s="40">
        <v>1</v>
      </c>
      <c r="E1366" s="40" t="s">
        <v>217</v>
      </c>
      <c r="F1366" s="40" t="s">
        <v>738</v>
      </c>
      <c r="G1366" s="698" t="s">
        <v>226</v>
      </c>
      <c r="H1366" s="40" t="s">
        <v>227</v>
      </c>
      <c r="I1366" s="630" t="s">
        <v>150</v>
      </c>
      <c r="J1366" s="698" t="s">
        <v>204</v>
      </c>
      <c r="K1366" s="303">
        <v>0</v>
      </c>
      <c r="L1366" s="304">
        <v>0</v>
      </c>
      <c r="M1366" s="305">
        <v>0</v>
      </c>
      <c r="N1366" s="305">
        <v>0</v>
      </c>
      <c r="O1366" s="303">
        <v>0</v>
      </c>
      <c r="P1366" s="305">
        <v>0</v>
      </c>
      <c r="Q1366" s="303">
        <v>0</v>
      </c>
      <c r="R1366" s="16">
        <f>SUMIFS('Member Months'!$L:$L,'Member Months'!$A:$A,$A1366,'Member Months'!$C:$C,$C1366, 'Member Months'!$D:$D,$D1366)</f>
        <v>0</v>
      </c>
      <c r="T1366" s="172"/>
    </row>
    <row r="1367" spans="1:20">
      <c r="A1367" s="38" t="s">
        <v>217</v>
      </c>
      <c r="B1367" s="39">
        <f t="shared" ref="B1367:B1430" si="42">$B$1302</f>
        <v>0</v>
      </c>
      <c r="C1367" s="39" t="str">
        <f t="shared" ref="C1367:C1430" si="43">$C$1302</f>
        <v>2021 Prior Year</v>
      </c>
      <c r="D1367" s="40">
        <v>1</v>
      </c>
      <c r="E1367" s="40" t="s">
        <v>217</v>
      </c>
      <c r="F1367" s="40" t="s">
        <v>738</v>
      </c>
      <c r="G1367" s="698" t="s">
        <v>226</v>
      </c>
      <c r="H1367" s="40" t="s">
        <v>227</v>
      </c>
      <c r="I1367" s="630" t="s">
        <v>151</v>
      </c>
      <c r="J1367" s="698" t="s">
        <v>205</v>
      </c>
      <c r="K1367" s="303">
        <v>0</v>
      </c>
      <c r="L1367" s="304">
        <v>0</v>
      </c>
      <c r="M1367" s="305">
        <v>0</v>
      </c>
      <c r="N1367" s="305">
        <v>0</v>
      </c>
      <c r="O1367" s="303">
        <v>0</v>
      </c>
      <c r="P1367" s="305">
        <v>0</v>
      </c>
      <c r="Q1367" s="303">
        <v>0</v>
      </c>
      <c r="R1367" s="16">
        <f>SUMIFS('Member Months'!$L:$L,'Member Months'!$A:$A,$A1367,'Member Months'!$C:$C,$C1367, 'Member Months'!$D:$D,$D1367)</f>
        <v>0</v>
      </c>
      <c r="T1367" s="172"/>
    </row>
    <row r="1368" spans="1:20">
      <c r="A1368" s="38" t="s">
        <v>217</v>
      </c>
      <c r="B1368" s="39">
        <f t="shared" si="42"/>
        <v>0</v>
      </c>
      <c r="C1368" s="39" t="str">
        <f t="shared" si="43"/>
        <v>2021 Prior Year</v>
      </c>
      <c r="D1368" s="40">
        <v>1</v>
      </c>
      <c r="E1368" s="40" t="s">
        <v>217</v>
      </c>
      <c r="F1368" s="40" t="s">
        <v>738</v>
      </c>
      <c r="G1368" s="698" t="s">
        <v>226</v>
      </c>
      <c r="H1368" s="40" t="s">
        <v>227</v>
      </c>
      <c r="I1368" s="630" t="s">
        <v>152</v>
      </c>
      <c r="J1368" s="698" t="s">
        <v>182</v>
      </c>
      <c r="K1368" s="303">
        <v>0</v>
      </c>
      <c r="L1368" s="304">
        <v>0</v>
      </c>
      <c r="M1368" s="305">
        <v>0</v>
      </c>
      <c r="N1368" s="305">
        <v>0</v>
      </c>
      <c r="O1368" s="303">
        <v>0</v>
      </c>
      <c r="P1368" s="305">
        <v>0</v>
      </c>
      <c r="Q1368" s="303">
        <v>0</v>
      </c>
      <c r="R1368" s="16">
        <f>SUMIFS('Member Months'!$L:$L,'Member Months'!$A:$A,$A1368,'Member Months'!$C:$C,$C1368, 'Member Months'!$D:$D,$D1368)</f>
        <v>0</v>
      </c>
      <c r="T1368" s="172"/>
    </row>
    <row r="1369" spans="1:20">
      <c r="A1369" s="38" t="s">
        <v>217</v>
      </c>
      <c r="B1369" s="39">
        <f t="shared" si="42"/>
        <v>0</v>
      </c>
      <c r="C1369" s="39" t="str">
        <f t="shared" si="43"/>
        <v>2021 Prior Year</v>
      </c>
      <c r="D1369" s="40">
        <v>1</v>
      </c>
      <c r="E1369" s="40" t="s">
        <v>217</v>
      </c>
      <c r="F1369" s="40" t="s">
        <v>738</v>
      </c>
      <c r="G1369" s="698" t="s">
        <v>226</v>
      </c>
      <c r="H1369" s="40" t="s">
        <v>227</v>
      </c>
      <c r="I1369" s="630" t="s">
        <v>70</v>
      </c>
      <c r="J1369" s="698" t="s">
        <v>265</v>
      </c>
      <c r="K1369" s="303">
        <v>0</v>
      </c>
      <c r="L1369" s="304">
        <v>0</v>
      </c>
      <c r="M1369" s="305">
        <v>0</v>
      </c>
      <c r="N1369" s="305">
        <v>0</v>
      </c>
      <c r="O1369" s="303">
        <v>0</v>
      </c>
      <c r="P1369" s="305">
        <v>0</v>
      </c>
      <c r="Q1369" s="303">
        <v>0</v>
      </c>
      <c r="R1369" s="16">
        <f>SUMIFS('Member Months'!$L:$L,'Member Months'!$A:$A,$A1369,'Member Months'!$C:$C,$C1369, 'Member Months'!$D:$D,$D1369)</f>
        <v>0</v>
      </c>
      <c r="T1369" s="172"/>
    </row>
    <row r="1370" spans="1:20">
      <c r="A1370" s="38" t="s">
        <v>217</v>
      </c>
      <c r="B1370" s="39">
        <f t="shared" si="42"/>
        <v>0</v>
      </c>
      <c r="C1370" s="39" t="str">
        <f t="shared" si="43"/>
        <v>2021 Prior Year</v>
      </c>
      <c r="D1370" s="40">
        <v>1</v>
      </c>
      <c r="E1370" s="40" t="s">
        <v>217</v>
      </c>
      <c r="F1370" s="40" t="s">
        <v>738</v>
      </c>
      <c r="G1370" s="698" t="s">
        <v>226</v>
      </c>
      <c r="H1370" s="40" t="s">
        <v>227</v>
      </c>
      <c r="I1370" s="630" t="s">
        <v>71</v>
      </c>
      <c r="J1370" s="698" t="s">
        <v>266</v>
      </c>
      <c r="K1370" s="303">
        <v>0</v>
      </c>
      <c r="L1370" s="304">
        <v>0</v>
      </c>
      <c r="M1370" s="305">
        <v>0</v>
      </c>
      <c r="N1370" s="305">
        <v>0</v>
      </c>
      <c r="O1370" s="303">
        <v>0</v>
      </c>
      <c r="P1370" s="305">
        <v>0</v>
      </c>
      <c r="Q1370" s="303">
        <v>0</v>
      </c>
      <c r="R1370" s="16">
        <f>SUMIFS('Member Months'!$L:$L,'Member Months'!$A:$A,$A1370,'Member Months'!$C:$C,$C1370, 'Member Months'!$D:$D,$D1370)</f>
        <v>0</v>
      </c>
      <c r="T1370" s="172"/>
    </row>
    <row r="1371" spans="1:20">
      <c r="A1371" s="38" t="s">
        <v>217</v>
      </c>
      <c r="B1371" s="39">
        <f t="shared" si="42"/>
        <v>0</v>
      </c>
      <c r="C1371" s="39" t="str">
        <f t="shared" si="43"/>
        <v>2021 Prior Year</v>
      </c>
      <c r="D1371" s="40">
        <v>1</v>
      </c>
      <c r="E1371" s="40" t="s">
        <v>217</v>
      </c>
      <c r="F1371" s="40" t="s">
        <v>738</v>
      </c>
      <c r="G1371" s="698" t="s">
        <v>226</v>
      </c>
      <c r="H1371" s="40" t="s">
        <v>227</v>
      </c>
      <c r="I1371" s="630" t="s">
        <v>72</v>
      </c>
      <c r="J1371" s="698" t="s">
        <v>527</v>
      </c>
      <c r="K1371" s="303">
        <v>0</v>
      </c>
      <c r="L1371" s="304">
        <v>0</v>
      </c>
      <c r="M1371" s="305">
        <v>0</v>
      </c>
      <c r="N1371" s="305">
        <v>0</v>
      </c>
      <c r="O1371" s="303">
        <v>0</v>
      </c>
      <c r="P1371" s="305">
        <v>0</v>
      </c>
      <c r="Q1371" s="303">
        <v>0</v>
      </c>
      <c r="R1371" s="16">
        <f>SUMIFS('Member Months'!$L:$L,'Member Months'!$A:$A,$A1371,'Member Months'!$C:$C,$C1371, 'Member Months'!$D:$D,$D1371)</f>
        <v>0</v>
      </c>
      <c r="T1371" s="172"/>
    </row>
    <row r="1372" spans="1:20">
      <c r="A1372" s="38" t="s">
        <v>217</v>
      </c>
      <c r="B1372" s="39">
        <f t="shared" si="42"/>
        <v>0</v>
      </c>
      <c r="C1372" s="39" t="str">
        <f t="shared" si="43"/>
        <v>2021 Prior Year</v>
      </c>
      <c r="D1372" s="40">
        <v>1</v>
      </c>
      <c r="E1372" s="40" t="s">
        <v>217</v>
      </c>
      <c r="F1372" s="40" t="s">
        <v>738</v>
      </c>
      <c r="G1372" s="698" t="s">
        <v>226</v>
      </c>
      <c r="H1372" s="40" t="s">
        <v>227</v>
      </c>
      <c r="I1372" s="630" t="s">
        <v>73</v>
      </c>
      <c r="J1372" s="698" t="s">
        <v>528</v>
      </c>
      <c r="K1372" s="303">
        <v>0</v>
      </c>
      <c r="L1372" s="304">
        <v>0</v>
      </c>
      <c r="M1372" s="305">
        <v>0</v>
      </c>
      <c r="N1372" s="305">
        <v>0</v>
      </c>
      <c r="O1372" s="303">
        <v>0</v>
      </c>
      <c r="P1372" s="305">
        <v>0</v>
      </c>
      <c r="Q1372" s="303">
        <v>0</v>
      </c>
      <c r="R1372" s="16">
        <f>SUMIFS('Member Months'!$L:$L,'Member Months'!$A:$A,$A1372,'Member Months'!$C:$C,$C1372, 'Member Months'!$D:$D,$D1372)</f>
        <v>0</v>
      </c>
      <c r="T1372" s="172"/>
    </row>
    <row r="1373" spans="1:20">
      <c r="A1373" s="38" t="s">
        <v>217</v>
      </c>
      <c r="B1373" s="39">
        <f t="shared" si="42"/>
        <v>0</v>
      </c>
      <c r="C1373" s="39" t="str">
        <f t="shared" si="43"/>
        <v>2021 Prior Year</v>
      </c>
      <c r="D1373" s="40">
        <v>1</v>
      </c>
      <c r="E1373" s="40" t="s">
        <v>217</v>
      </c>
      <c r="F1373" s="40" t="s">
        <v>738</v>
      </c>
      <c r="G1373" s="698" t="s">
        <v>226</v>
      </c>
      <c r="H1373" s="40" t="s">
        <v>227</v>
      </c>
      <c r="I1373" s="630" t="s">
        <v>409</v>
      </c>
      <c r="J1373" s="698" t="s">
        <v>803</v>
      </c>
      <c r="K1373" s="303">
        <v>0</v>
      </c>
      <c r="L1373" s="304">
        <v>0</v>
      </c>
      <c r="M1373" s="305">
        <v>0</v>
      </c>
      <c r="N1373" s="305">
        <v>0</v>
      </c>
      <c r="O1373" s="303">
        <v>0</v>
      </c>
      <c r="P1373" s="305">
        <v>0</v>
      </c>
      <c r="Q1373" s="303">
        <v>0</v>
      </c>
      <c r="R1373" s="16">
        <f>SUMIFS('Member Months'!$L:$L,'Member Months'!$A:$A,$A1373,'Member Months'!$C:$C,$C1373, 'Member Months'!$D:$D,$D1373)</f>
        <v>0</v>
      </c>
      <c r="T1373" s="172"/>
    </row>
    <row r="1374" spans="1:20">
      <c r="A1374" s="38" t="s">
        <v>218</v>
      </c>
      <c r="B1374" s="39">
        <f t="shared" si="42"/>
        <v>0</v>
      </c>
      <c r="C1374" s="39" t="str">
        <f t="shared" si="43"/>
        <v>2021 Prior Year</v>
      </c>
      <c r="D1374" s="40">
        <v>1</v>
      </c>
      <c r="E1374" s="40" t="s">
        <v>218</v>
      </c>
      <c r="F1374" s="40" t="s">
        <v>738</v>
      </c>
      <c r="G1374" s="698" t="s">
        <v>226</v>
      </c>
      <c r="H1374" s="40" t="s">
        <v>228</v>
      </c>
      <c r="I1374" s="629" t="s">
        <v>211</v>
      </c>
      <c r="J1374" s="698" t="s">
        <v>261</v>
      </c>
      <c r="K1374" s="303">
        <v>0</v>
      </c>
      <c r="L1374" s="304">
        <v>0</v>
      </c>
      <c r="M1374" s="305">
        <v>0</v>
      </c>
      <c r="N1374" s="305">
        <v>0</v>
      </c>
      <c r="O1374" s="303">
        <v>0</v>
      </c>
      <c r="P1374" s="305">
        <v>0</v>
      </c>
      <c r="Q1374" s="303">
        <v>0</v>
      </c>
      <c r="R1374" s="16">
        <f>SUMIFS('Member Months'!$L:$L,'Member Months'!$A:$A,$A1374,'Member Months'!$C:$C,$C1374, 'Member Months'!$D:$D,$D1374)</f>
        <v>0</v>
      </c>
      <c r="T1374" s="172"/>
    </row>
    <row r="1375" spans="1:20">
      <c r="A1375" s="38" t="s">
        <v>218</v>
      </c>
      <c r="B1375" s="39">
        <f t="shared" si="42"/>
        <v>0</v>
      </c>
      <c r="C1375" s="39" t="str">
        <f t="shared" si="43"/>
        <v>2021 Prior Year</v>
      </c>
      <c r="D1375" s="40">
        <v>1</v>
      </c>
      <c r="E1375" s="40" t="s">
        <v>218</v>
      </c>
      <c r="F1375" s="40" t="s">
        <v>738</v>
      </c>
      <c r="G1375" s="698" t="s">
        <v>226</v>
      </c>
      <c r="H1375" s="40" t="s">
        <v>228</v>
      </c>
      <c r="I1375" s="629" t="s">
        <v>214</v>
      </c>
      <c r="J1375" s="698" t="s">
        <v>676</v>
      </c>
      <c r="K1375" s="303">
        <v>0</v>
      </c>
      <c r="L1375" s="304">
        <v>0</v>
      </c>
      <c r="M1375" s="305">
        <v>0</v>
      </c>
      <c r="N1375" s="305">
        <v>0</v>
      </c>
      <c r="O1375" s="303">
        <v>0</v>
      </c>
      <c r="P1375" s="305">
        <v>0</v>
      </c>
      <c r="Q1375" s="303">
        <v>0</v>
      </c>
      <c r="R1375" s="16">
        <f>SUMIFS('Member Months'!$L:$L,'Member Months'!$A:$A,$A1375,'Member Months'!$C:$C,$C1375, 'Member Months'!$D:$D,$D1375)</f>
        <v>0</v>
      </c>
      <c r="T1375" s="172"/>
    </row>
    <row r="1376" spans="1:20">
      <c r="A1376" s="38" t="s">
        <v>218</v>
      </c>
      <c r="B1376" s="39">
        <f t="shared" si="42"/>
        <v>0</v>
      </c>
      <c r="C1376" s="39" t="str">
        <f t="shared" si="43"/>
        <v>2021 Prior Year</v>
      </c>
      <c r="D1376" s="40">
        <v>1</v>
      </c>
      <c r="E1376" s="40" t="s">
        <v>218</v>
      </c>
      <c r="F1376" s="40" t="s">
        <v>738</v>
      </c>
      <c r="G1376" s="698" t="s">
        <v>226</v>
      </c>
      <c r="H1376" s="40" t="s">
        <v>228</v>
      </c>
      <c r="I1376" s="629" t="s">
        <v>215</v>
      </c>
      <c r="J1376" s="698" t="s">
        <v>216</v>
      </c>
      <c r="K1376" s="303">
        <v>0</v>
      </c>
      <c r="L1376" s="304">
        <v>0</v>
      </c>
      <c r="M1376" s="305">
        <v>0</v>
      </c>
      <c r="N1376" s="305">
        <v>0</v>
      </c>
      <c r="O1376" s="303">
        <v>0</v>
      </c>
      <c r="P1376" s="305">
        <v>0</v>
      </c>
      <c r="Q1376" s="303">
        <v>0</v>
      </c>
      <c r="R1376" s="16">
        <f>SUMIFS('Member Months'!$L:$L,'Member Months'!$A:$A,$A1376,'Member Months'!$C:$C,$C1376, 'Member Months'!$D:$D,$D1376)</f>
        <v>0</v>
      </c>
      <c r="T1376" s="172"/>
    </row>
    <row r="1377" spans="1:20">
      <c r="A1377" s="38" t="s">
        <v>218</v>
      </c>
      <c r="B1377" s="39">
        <f t="shared" si="42"/>
        <v>0</v>
      </c>
      <c r="C1377" s="39" t="str">
        <f t="shared" si="43"/>
        <v>2021 Prior Year</v>
      </c>
      <c r="D1377" s="40">
        <v>1</v>
      </c>
      <c r="E1377" s="40" t="s">
        <v>218</v>
      </c>
      <c r="F1377" s="40" t="s">
        <v>738</v>
      </c>
      <c r="G1377" s="698" t="s">
        <v>226</v>
      </c>
      <c r="H1377" s="40" t="s">
        <v>228</v>
      </c>
      <c r="I1377" s="629" t="s">
        <v>217</v>
      </c>
      <c r="J1377" s="698" t="s">
        <v>262</v>
      </c>
      <c r="K1377" s="303">
        <v>0</v>
      </c>
      <c r="L1377" s="304">
        <v>0</v>
      </c>
      <c r="M1377" s="305">
        <v>0</v>
      </c>
      <c r="N1377" s="305">
        <v>0</v>
      </c>
      <c r="O1377" s="303">
        <v>0</v>
      </c>
      <c r="P1377" s="305">
        <v>0</v>
      </c>
      <c r="Q1377" s="303">
        <v>0</v>
      </c>
      <c r="R1377" s="16">
        <f>SUMIFS('Member Months'!$L:$L,'Member Months'!$A:$A,$A1377,'Member Months'!$C:$C,$C1377, 'Member Months'!$D:$D,$D1377)</f>
        <v>0</v>
      </c>
      <c r="T1377" s="172"/>
    </row>
    <row r="1378" spans="1:20">
      <c r="A1378" s="38" t="s">
        <v>218</v>
      </c>
      <c r="B1378" s="39">
        <f t="shared" si="42"/>
        <v>0</v>
      </c>
      <c r="C1378" s="39" t="str">
        <f t="shared" si="43"/>
        <v>2021 Prior Year</v>
      </c>
      <c r="D1378" s="40">
        <v>1</v>
      </c>
      <c r="E1378" s="40" t="s">
        <v>218</v>
      </c>
      <c r="F1378" s="40" t="s">
        <v>738</v>
      </c>
      <c r="G1378" s="698" t="s">
        <v>226</v>
      </c>
      <c r="H1378" s="40" t="s">
        <v>228</v>
      </c>
      <c r="I1378" s="629" t="s">
        <v>218</v>
      </c>
      <c r="J1378" s="698" t="s">
        <v>677</v>
      </c>
      <c r="K1378" s="303">
        <v>0</v>
      </c>
      <c r="L1378" s="304">
        <v>0</v>
      </c>
      <c r="M1378" s="305">
        <v>0</v>
      </c>
      <c r="N1378" s="305">
        <v>0</v>
      </c>
      <c r="O1378" s="303">
        <v>0</v>
      </c>
      <c r="P1378" s="305">
        <v>0</v>
      </c>
      <c r="Q1378" s="303">
        <v>0</v>
      </c>
      <c r="R1378" s="16">
        <f>SUMIFS('Member Months'!$L:$L,'Member Months'!$A:$A,$A1378,'Member Months'!$C:$C,$C1378, 'Member Months'!$D:$D,$D1378)</f>
        <v>0</v>
      </c>
      <c r="T1378" s="172"/>
    </row>
    <row r="1379" spans="1:20">
      <c r="A1379" s="38" t="s">
        <v>218</v>
      </c>
      <c r="B1379" s="39">
        <f t="shared" si="42"/>
        <v>0</v>
      </c>
      <c r="C1379" s="39" t="str">
        <f t="shared" si="43"/>
        <v>2021 Prior Year</v>
      </c>
      <c r="D1379" s="40">
        <v>1</v>
      </c>
      <c r="E1379" s="40" t="s">
        <v>218</v>
      </c>
      <c r="F1379" s="40" t="s">
        <v>738</v>
      </c>
      <c r="G1379" s="698" t="s">
        <v>226</v>
      </c>
      <c r="H1379" s="40" t="s">
        <v>228</v>
      </c>
      <c r="I1379" s="629" t="s">
        <v>219</v>
      </c>
      <c r="J1379" s="698" t="s">
        <v>263</v>
      </c>
      <c r="K1379" s="303">
        <v>0</v>
      </c>
      <c r="L1379" s="304">
        <v>0</v>
      </c>
      <c r="M1379" s="305">
        <v>0</v>
      </c>
      <c r="N1379" s="305">
        <v>0</v>
      </c>
      <c r="O1379" s="303">
        <v>0</v>
      </c>
      <c r="P1379" s="305">
        <v>0</v>
      </c>
      <c r="Q1379" s="303">
        <v>0</v>
      </c>
      <c r="R1379" s="16">
        <f>SUMIFS('Member Months'!$L:$L,'Member Months'!$A:$A,$A1379,'Member Months'!$C:$C,$C1379, 'Member Months'!$D:$D,$D1379)</f>
        <v>0</v>
      </c>
      <c r="T1379" s="172"/>
    </row>
    <row r="1380" spans="1:20">
      <c r="A1380" s="38" t="s">
        <v>218</v>
      </c>
      <c r="B1380" s="39">
        <f t="shared" si="42"/>
        <v>0</v>
      </c>
      <c r="C1380" s="39" t="str">
        <f t="shared" si="43"/>
        <v>2021 Prior Year</v>
      </c>
      <c r="D1380" s="40">
        <v>1</v>
      </c>
      <c r="E1380" s="40" t="s">
        <v>218</v>
      </c>
      <c r="F1380" s="40" t="s">
        <v>738</v>
      </c>
      <c r="G1380" s="698" t="s">
        <v>226</v>
      </c>
      <c r="H1380" s="40" t="s">
        <v>228</v>
      </c>
      <c r="I1380" s="629" t="s">
        <v>220</v>
      </c>
      <c r="J1380" s="698" t="s">
        <v>675</v>
      </c>
      <c r="K1380" s="303">
        <v>0</v>
      </c>
      <c r="L1380" s="304">
        <v>0</v>
      </c>
      <c r="M1380" s="305">
        <v>0</v>
      </c>
      <c r="N1380" s="305">
        <v>0</v>
      </c>
      <c r="O1380" s="303">
        <v>0</v>
      </c>
      <c r="P1380" s="305">
        <v>0</v>
      </c>
      <c r="Q1380" s="303">
        <v>0</v>
      </c>
      <c r="R1380" s="16">
        <f>SUMIFS('Member Months'!$L:$L,'Member Months'!$A:$A,$A1380,'Member Months'!$C:$C,$C1380, 'Member Months'!$D:$D,$D1380)</f>
        <v>0</v>
      </c>
      <c r="T1380" s="172"/>
    </row>
    <row r="1381" spans="1:20">
      <c r="A1381" s="38" t="s">
        <v>218</v>
      </c>
      <c r="B1381" s="39">
        <f t="shared" si="42"/>
        <v>0</v>
      </c>
      <c r="C1381" s="39" t="str">
        <f t="shared" si="43"/>
        <v>2021 Prior Year</v>
      </c>
      <c r="D1381" s="40">
        <v>1</v>
      </c>
      <c r="E1381" s="40" t="s">
        <v>218</v>
      </c>
      <c r="F1381" s="40" t="s">
        <v>738</v>
      </c>
      <c r="G1381" s="698" t="s">
        <v>226</v>
      </c>
      <c r="H1381" s="40" t="s">
        <v>228</v>
      </c>
      <c r="I1381" s="629" t="s">
        <v>221</v>
      </c>
      <c r="J1381" s="698" t="s">
        <v>264</v>
      </c>
      <c r="K1381" s="303">
        <v>0</v>
      </c>
      <c r="L1381" s="304">
        <v>0</v>
      </c>
      <c r="M1381" s="305">
        <v>0</v>
      </c>
      <c r="N1381" s="305">
        <v>0</v>
      </c>
      <c r="O1381" s="303">
        <v>0</v>
      </c>
      <c r="P1381" s="305">
        <v>0</v>
      </c>
      <c r="Q1381" s="303">
        <v>0</v>
      </c>
      <c r="R1381" s="16">
        <f>SUMIFS('Member Months'!$L:$L,'Member Months'!$A:$A,$A1381,'Member Months'!$C:$C,$C1381, 'Member Months'!$D:$D,$D1381)</f>
        <v>0</v>
      </c>
      <c r="T1381" s="172"/>
    </row>
    <row r="1382" spans="1:20">
      <c r="A1382" s="38" t="s">
        <v>218</v>
      </c>
      <c r="B1382" s="39">
        <f t="shared" si="42"/>
        <v>0</v>
      </c>
      <c r="C1382" s="39" t="str">
        <f t="shared" si="43"/>
        <v>2021 Prior Year</v>
      </c>
      <c r="D1382" s="40">
        <v>1</v>
      </c>
      <c r="E1382" s="40" t="s">
        <v>218</v>
      </c>
      <c r="F1382" s="40" t="s">
        <v>738</v>
      </c>
      <c r="G1382" s="698" t="s">
        <v>226</v>
      </c>
      <c r="H1382" s="40" t="s">
        <v>228</v>
      </c>
      <c r="I1382" s="630" t="s">
        <v>222</v>
      </c>
      <c r="J1382" s="698" t="s">
        <v>206</v>
      </c>
      <c r="K1382" s="303">
        <v>0</v>
      </c>
      <c r="L1382" s="304">
        <v>0</v>
      </c>
      <c r="M1382" s="305">
        <v>0</v>
      </c>
      <c r="N1382" s="305">
        <v>0</v>
      </c>
      <c r="O1382" s="303">
        <v>0</v>
      </c>
      <c r="P1382" s="305">
        <v>0</v>
      </c>
      <c r="Q1382" s="303">
        <v>0</v>
      </c>
      <c r="R1382" s="16">
        <f>SUMIFS('Member Months'!$L:$L,'Member Months'!$A:$A,$A1382,'Member Months'!$C:$C,$C1382, 'Member Months'!$D:$D,$D1382)</f>
        <v>0</v>
      </c>
      <c r="T1382" s="172"/>
    </row>
    <row r="1383" spans="1:20">
      <c r="A1383" s="38" t="s">
        <v>218</v>
      </c>
      <c r="B1383" s="39">
        <f t="shared" si="42"/>
        <v>0</v>
      </c>
      <c r="C1383" s="39" t="str">
        <f t="shared" si="43"/>
        <v>2021 Prior Year</v>
      </c>
      <c r="D1383" s="40">
        <v>1</v>
      </c>
      <c r="E1383" s="40" t="s">
        <v>218</v>
      </c>
      <c r="F1383" s="40" t="s">
        <v>738</v>
      </c>
      <c r="G1383" s="698" t="s">
        <v>226</v>
      </c>
      <c r="H1383" s="40" t="s">
        <v>228</v>
      </c>
      <c r="I1383" s="630" t="s">
        <v>223</v>
      </c>
      <c r="J1383" s="698" t="s">
        <v>181</v>
      </c>
      <c r="K1383" s="303">
        <v>0</v>
      </c>
      <c r="L1383" s="304">
        <v>0</v>
      </c>
      <c r="M1383" s="305">
        <v>0</v>
      </c>
      <c r="N1383" s="305">
        <v>0</v>
      </c>
      <c r="O1383" s="303">
        <v>0</v>
      </c>
      <c r="P1383" s="305">
        <v>0</v>
      </c>
      <c r="Q1383" s="303">
        <v>0</v>
      </c>
      <c r="R1383" s="16">
        <f>SUMIFS('Member Months'!$L:$L,'Member Months'!$A:$A,$A1383,'Member Months'!$C:$C,$C1383, 'Member Months'!$D:$D,$D1383)</f>
        <v>0</v>
      </c>
      <c r="T1383" s="172"/>
    </row>
    <row r="1384" spans="1:20">
      <c r="A1384" s="38" t="s">
        <v>218</v>
      </c>
      <c r="B1384" s="39">
        <f t="shared" si="42"/>
        <v>0</v>
      </c>
      <c r="C1384" s="39" t="str">
        <f t="shared" si="43"/>
        <v>2021 Prior Year</v>
      </c>
      <c r="D1384" s="40">
        <v>1</v>
      </c>
      <c r="E1384" s="40" t="s">
        <v>218</v>
      </c>
      <c r="F1384" s="40" t="s">
        <v>738</v>
      </c>
      <c r="G1384" s="698" t="s">
        <v>226</v>
      </c>
      <c r="H1384" s="40" t="s">
        <v>228</v>
      </c>
      <c r="I1384" s="630" t="s">
        <v>150</v>
      </c>
      <c r="J1384" s="698" t="s">
        <v>204</v>
      </c>
      <c r="K1384" s="303">
        <v>0</v>
      </c>
      <c r="L1384" s="304">
        <v>0</v>
      </c>
      <c r="M1384" s="305">
        <v>0</v>
      </c>
      <c r="N1384" s="305">
        <v>0</v>
      </c>
      <c r="O1384" s="303">
        <v>0</v>
      </c>
      <c r="P1384" s="305">
        <v>0</v>
      </c>
      <c r="Q1384" s="303">
        <v>0</v>
      </c>
      <c r="R1384" s="16">
        <f>SUMIFS('Member Months'!$L:$L,'Member Months'!$A:$A,$A1384,'Member Months'!$C:$C,$C1384, 'Member Months'!$D:$D,$D1384)</f>
        <v>0</v>
      </c>
      <c r="T1384" s="172"/>
    </row>
    <row r="1385" spans="1:20">
      <c r="A1385" s="38" t="s">
        <v>218</v>
      </c>
      <c r="B1385" s="39">
        <f t="shared" si="42"/>
        <v>0</v>
      </c>
      <c r="C1385" s="39" t="str">
        <f t="shared" si="43"/>
        <v>2021 Prior Year</v>
      </c>
      <c r="D1385" s="40">
        <v>1</v>
      </c>
      <c r="E1385" s="40" t="s">
        <v>218</v>
      </c>
      <c r="F1385" s="40" t="s">
        <v>738</v>
      </c>
      <c r="G1385" s="698" t="s">
        <v>226</v>
      </c>
      <c r="H1385" s="40" t="s">
        <v>228</v>
      </c>
      <c r="I1385" s="630" t="s">
        <v>151</v>
      </c>
      <c r="J1385" s="698" t="s">
        <v>205</v>
      </c>
      <c r="K1385" s="303">
        <v>0</v>
      </c>
      <c r="L1385" s="304">
        <v>0</v>
      </c>
      <c r="M1385" s="305">
        <v>0</v>
      </c>
      <c r="N1385" s="305">
        <v>0</v>
      </c>
      <c r="O1385" s="303">
        <v>0</v>
      </c>
      <c r="P1385" s="305">
        <v>0</v>
      </c>
      <c r="Q1385" s="303">
        <v>0</v>
      </c>
      <c r="R1385" s="16">
        <f>SUMIFS('Member Months'!$L:$L,'Member Months'!$A:$A,$A1385,'Member Months'!$C:$C,$C1385, 'Member Months'!$D:$D,$D1385)</f>
        <v>0</v>
      </c>
      <c r="T1385" s="172"/>
    </row>
    <row r="1386" spans="1:20">
      <c r="A1386" s="38" t="s">
        <v>218</v>
      </c>
      <c r="B1386" s="39">
        <f t="shared" si="42"/>
        <v>0</v>
      </c>
      <c r="C1386" s="39" t="str">
        <f t="shared" si="43"/>
        <v>2021 Prior Year</v>
      </c>
      <c r="D1386" s="40">
        <v>1</v>
      </c>
      <c r="E1386" s="40" t="s">
        <v>218</v>
      </c>
      <c r="F1386" s="40" t="s">
        <v>738</v>
      </c>
      <c r="G1386" s="698" t="s">
        <v>226</v>
      </c>
      <c r="H1386" s="40" t="s">
        <v>228</v>
      </c>
      <c r="I1386" s="630" t="s">
        <v>152</v>
      </c>
      <c r="J1386" s="698" t="s">
        <v>182</v>
      </c>
      <c r="K1386" s="303">
        <v>0</v>
      </c>
      <c r="L1386" s="304">
        <v>0</v>
      </c>
      <c r="M1386" s="305">
        <v>0</v>
      </c>
      <c r="N1386" s="305">
        <v>0</v>
      </c>
      <c r="O1386" s="303">
        <v>0</v>
      </c>
      <c r="P1386" s="305">
        <v>0</v>
      </c>
      <c r="Q1386" s="303">
        <v>0</v>
      </c>
      <c r="R1386" s="16">
        <f>SUMIFS('Member Months'!$L:$L,'Member Months'!$A:$A,$A1386,'Member Months'!$C:$C,$C1386, 'Member Months'!$D:$D,$D1386)</f>
        <v>0</v>
      </c>
      <c r="T1386" s="172"/>
    </row>
    <row r="1387" spans="1:20">
      <c r="A1387" s="38" t="s">
        <v>218</v>
      </c>
      <c r="B1387" s="39">
        <f t="shared" si="42"/>
        <v>0</v>
      </c>
      <c r="C1387" s="39" t="str">
        <f t="shared" si="43"/>
        <v>2021 Prior Year</v>
      </c>
      <c r="D1387" s="40">
        <v>1</v>
      </c>
      <c r="E1387" s="40" t="s">
        <v>218</v>
      </c>
      <c r="F1387" s="40" t="s">
        <v>738</v>
      </c>
      <c r="G1387" s="698" t="s">
        <v>226</v>
      </c>
      <c r="H1387" s="40" t="s">
        <v>228</v>
      </c>
      <c r="I1387" s="630" t="s">
        <v>70</v>
      </c>
      <c r="J1387" s="698" t="s">
        <v>265</v>
      </c>
      <c r="K1387" s="303">
        <v>0</v>
      </c>
      <c r="L1387" s="304">
        <v>0</v>
      </c>
      <c r="M1387" s="305">
        <v>0</v>
      </c>
      <c r="N1387" s="305">
        <v>0</v>
      </c>
      <c r="O1387" s="303">
        <v>0</v>
      </c>
      <c r="P1387" s="305">
        <v>0</v>
      </c>
      <c r="Q1387" s="303">
        <v>0</v>
      </c>
      <c r="R1387" s="16">
        <f>SUMIFS('Member Months'!$L:$L,'Member Months'!$A:$A,$A1387,'Member Months'!$C:$C,$C1387, 'Member Months'!$D:$D,$D1387)</f>
        <v>0</v>
      </c>
      <c r="T1387" s="172"/>
    </row>
    <row r="1388" spans="1:20">
      <c r="A1388" s="38" t="s">
        <v>218</v>
      </c>
      <c r="B1388" s="39">
        <f t="shared" si="42"/>
        <v>0</v>
      </c>
      <c r="C1388" s="39" t="str">
        <f t="shared" si="43"/>
        <v>2021 Prior Year</v>
      </c>
      <c r="D1388" s="40">
        <v>1</v>
      </c>
      <c r="E1388" s="40" t="s">
        <v>218</v>
      </c>
      <c r="F1388" s="40" t="s">
        <v>738</v>
      </c>
      <c r="G1388" s="698" t="s">
        <v>226</v>
      </c>
      <c r="H1388" s="40" t="s">
        <v>228</v>
      </c>
      <c r="I1388" s="630" t="s">
        <v>71</v>
      </c>
      <c r="J1388" s="698" t="s">
        <v>266</v>
      </c>
      <c r="K1388" s="303">
        <v>0</v>
      </c>
      <c r="L1388" s="304">
        <v>0</v>
      </c>
      <c r="M1388" s="305">
        <v>0</v>
      </c>
      <c r="N1388" s="305">
        <v>0</v>
      </c>
      <c r="O1388" s="303">
        <v>0</v>
      </c>
      <c r="P1388" s="305">
        <v>0</v>
      </c>
      <c r="Q1388" s="303">
        <v>0</v>
      </c>
      <c r="R1388" s="16">
        <f>SUMIFS('Member Months'!$L:$L,'Member Months'!$A:$A,$A1388,'Member Months'!$C:$C,$C1388, 'Member Months'!$D:$D,$D1388)</f>
        <v>0</v>
      </c>
      <c r="T1388" s="172"/>
    </row>
    <row r="1389" spans="1:20">
      <c r="A1389" s="38" t="s">
        <v>218</v>
      </c>
      <c r="B1389" s="39">
        <f t="shared" si="42"/>
        <v>0</v>
      </c>
      <c r="C1389" s="39" t="str">
        <f t="shared" si="43"/>
        <v>2021 Prior Year</v>
      </c>
      <c r="D1389" s="40">
        <v>1</v>
      </c>
      <c r="E1389" s="40" t="s">
        <v>218</v>
      </c>
      <c r="F1389" s="40" t="s">
        <v>738</v>
      </c>
      <c r="G1389" s="698" t="s">
        <v>226</v>
      </c>
      <c r="H1389" s="40" t="s">
        <v>228</v>
      </c>
      <c r="I1389" s="630" t="s">
        <v>72</v>
      </c>
      <c r="J1389" s="698" t="s">
        <v>527</v>
      </c>
      <c r="K1389" s="303">
        <v>0</v>
      </c>
      <c r="L1389" s="304">
        <v>0</v>
      </c>
      <c r="M1389" s="305">
        <v>0</v>
      </c>
      <c r="N1389" s="305">
        <v>0</v>
      </c>
      <c r="O1389" s="303">
        <v>0</v>
      </c>
      <c r="P1389" s="305">
        <v>0</v>
      </c>
      <c r="Q1389" s="303">
        <v>0</v>
      </c>
      <c r="R1389" s="16">
        <f>SUMIFS('Member Months'!$L:$L,'Member Months'!$A:$A,$A1389,'Member Months'!$C:$C,$C1389, 'Member Months'!$D:$D,$D1389)</f>
        <v>0</v>
      </c>
      <c r="T1389" s="172"/>
    </row>
    <row r="1390" spans="1:20">
      <c r="A1390" s="38" t="s">
        <v>218</v>
      </c>
      <c r="B1390" s="39">
        <f t="shared" si="42"/>
        <v>0</v>
      </c>
      <c r="C1390" s="39" t="str">
        <f t="shared" si="43"/>
        <v>2021 Prior Year</v>
      </c>
      <c r="D1390" s="40">
        <v>1</v>
      </c>
      <c r="E1390" s="40" t="s">
        <v>218</v>
      </c>
      <c r="F1390" s="40" t="s">
        <v>738</v>
      </c>
      <c r="G1390" s="698" t="s">
        <v>226</v>
      </c>
      <c r="H1390" s="40" t="s">
        <v>228</v>
      </c>
      <c r="I1390" s="630" t="s">
        <v>73</v>
      </c>
      <c r="J1390" s="698" t="s">
        <v>528</v>
      </c>
      <c r="K1390" s="303">
        <v>0</v>
      </c>
      <c r="L1390" s="304">
        <v>0</v>
      </c>
      <c r="M1390" s="305">
        <v>0</v>
      </c>
      <c r="N1390" s="305">
        <v>0</v>
      </c>
      <c r="O1390" s="303">
        <v>0</v>
      </c>
      <c r="P1390" s="305">
        <v>0</v>
      </c>
      <c r="Q1390" s="303">
        <v>0</v>
      </c>
      <c r="R1390" s="16">
        <f>SUMIFS('Member Months'!$L:$L,'Member Months'!$A:$A,$A1390,'Member Months'!$C:$C,$C1390, 'Member Months'!$D:$D,$D1390)</f>
        <v>0</v>
      </c>
      <c r="T1390" s="172"/>
    </row>
    <row r="1391" spans="1:20">
      <c r="A1391" s="38" t="s">
        <v>218</v>
      </c>
      <c r="B1391" s="39">
        <f t="shared" si="42"/>
        <v>0</v>
      </c>
      <c r="C1391" s="39" t="str">
        <f t="shared" si="43"/>
        <v>2021 Prior Year</v>
      </c>
      <c r="D1391" s="40">
        <v>1</v>
      </c>
      <c r="E1391" s="40" t="s">
        <v>218</v>
      </c>
      <c r="F1391" s="40" t="s">
        <v>738</v>
      </c>
      <c r="G1391" s="698" t="s">
        <v>226</v>
      </c>
      <c r="H1391" s="40" t="s">
        <v>228</v>
      </c>
      <c r="I1391" s="630" t="s">
        <v>409</v>
      </c>
      <c r="J1391" s="698" t="s">
        <v>803</v>
      </c>
      <c r="K1391" s="303">
        <v>0</v>
      </c>
      <c r="L1391" s="304">
        <v>0</v>
      </c>
      <c r="M1391" s="305">
        <v>0</v>
      </c>
      <c r="N1391" s="305">
        <v>0</v>
      </c>
      <c r="O1391" s="303">
        <v>0</v>
      </c>
      <c r="P1391" s="305">
        <v>0</v>
      </c>
      <c r="Q1391" s="303">
        <v>0</v>
      </c>
      <c r="R1391" s="16">
        <f>SUMIFS('Member Months'!$L:$L,'Member Months'!$A:$A,$A1391,'Member Months'!$C:$C,$C1391, 'Member Months'!$D:$D,$D1391)</f>
        <v>0</v>
      </c>
      <c r="T1391" s="172"/>
    </row>
    <row r="1392" spans="1:20">
      <c r="A1392" s="38" t="s">
        <v>219</v>
      </c>
      <c r="B1392" s="39">
        <f t="shared" si="42"/>
        <v>0</v>
      </c>
      <c r="C1392" s="39" t="str">
        <f t="shared" si="43"/>
        <v>2021 Prior Year</v>
      </c>
      <c r="D1392" s="40">
        <v>1</v>
      </c>
      <c r="E1392" s="40" t="s">
        <v>219</v>
      </c>
      <c r="F1392" s="40" t="s">
        <v>738</v>
      </c>
      <c r="G1392" s="698" t="s">
        <v>229</v>
      </c>
      <c r="H1392" s="40" t="s">
        <v>227</v>
      </c>
      <c r="I1392" s="629" t="s">
        <v>211</v>
      </c>
      <c r="J1392" s="698" t="s">
        <v>261</v>
      </c>
      <c r="K1392" s="303">
        <v>0</v>
      </c>
      <c r="L1392" s="304">
        <v>0</v>
      </c>
      <c r="M1392" s="305">
        <v>0</v>
      </c>
      <c r="N1392" s="305">
        <v>0</v>
      </c>
      <c r="O1392" s="303">
        <v>0</v>
      </c>
      <c r="P1392" s="305">
        <v>0</v>
      </c>
      <c r="Q1392" s="303">
        <v>0</v>
      </c>
      <c r="R1392" s="16">
        <f>SUMIFS('Member Months'!$L:$L,'Member Months'!$A:$A,$A1392,'Member Months'!$C:$C,$C1392, 'Member Months'!$D:$D,$D1392)</f>
        <v>0</v>
      </c>
      <c r="T1392" s="172"/>
    </row>
    <row r="1393" spans="1:20">
      <c r="A1393" s="38" t="s">
        <v>219</v>
      </c>
      <c r="B1393" s="39">
        <f t="shared" si="42"/>
        <v>0</v>
      </c>
      <c r="C1393" s="39" t="str">
        <f t="shared" si="43"/>
        <v>2021 Prior Year</v>
      </c>
      <c r="D1393" s="40">
        <v>1</v>
      </c>
      <c r="E1393" s="40" t="s">
        <v>219</v>
      </c>
      <c r="F1393" s="40" t="s">
        <v>738</v>
      </c>
      <c r="G1393" s="698" t="s">
        <v>229</v>
      </c>
      <c r="H1393" s="40" t="s">
        <v>227</v>
      </c>
      <c r="I1393" s="629" t="s">
        <v>214</v>
      </c>
      <c r="J1393" s="698" t="s">
        <v>676</v>
      </c>
      <c r="K1393" s="303">
        <v>0</v>
      </c>
      <c r="L1393" s="304">
        <v>0</v>
      </c>
      <c r="M1393" s="305">
        <v>0</v>
      </c>
      <c r="N1393" s="305">
        <v>0</v>
      </c>
      <c r="O1393" s="303">
        <v>0</v>
      </c>
      <c r="P1393" s="305">
        <v>0</v>
      </c>
      <c r="Q1393" s="303">
        <v>0</v>
      </c>
      <c r="R1393" s="16">
        <f>SUMIFS('Member Months'!$L:$L,'Member Months'!$A:$A,$A1393,'Member Months'!$C:$C,$C1393, 'Member Months'!$D:$D,$D1393)</f>
        <v>0</v>
      </c>
      <c r="T1393" s="172"/>
    </row>
    <row r="1394" spans="1:20">
      <c r="A1394" s="38" t="s">
        <v>219</v>
      </c>
      <c r="B1394" s="39">
        <f t="shared" si="42"/>
        <v>0</v>
      </c>
      <c r="C1394" s="39" t="str">
        <f t="shared" si="43"/>
        <v>2021 Prior Year</v>
      </c>
      <c r="D1394" s="40">
        <v>1</v>
      </c>
      <c r="E1394" s="40" t="s">
        <v>219</v>
      </c>
      <c r="F1394" s="40" t="s">
        <v>738</v>
      </c>
      <c r="G1394" s="698" t="s">
        <v>229</v>
      </c>
      <c r="H1394" s="40" t="s">
        <v>227</v>
      </c>
      <c r="I1394" s="629" t="s">
        <v>215</v>
      </c>
      <c r="J1394" s="698" t="s">
        <v>216</v>
      </c>
      <c r="K1394" s="303">
        <v>0</v>
      </c>
      <c r="L1394" s="304">
        <v>0</v>
      </c>
      <c r="M1394" s="305">
        <v>0</v>
      </c>
      <c r="N1394" s="305">
        <v>0</v>
      </c>
      <c r="O1394" s="303">
        <v>0</v>
      </c>
      <c r="P1394" s="305">
        <v>0</v>
      </c>
      <c r="Q1394" s="303">
        <v>0</v>
      </c>
      <c r="R1394" s="16">
        <f>SUMIFS('Member Months'!$L:$L,'Member Months'!$A:$A,$A1394,'Member Months'!$C:$C,$C1394, 'Member Months'!$D:$D,$D1394)</f>
        <v>0</v>
      </c>
      <c r="T1394" s="172"/>
    </row>
    <row r="1395" spans="1:20">
      <c r="A1395" s="38" t="s">
        <v>219</v>
      </c>
      <c r="B1395" s="39">
        <f t="shared" si="42"/>
        <v>0</v>
      </c>
      <c r="C1395" s="39" t="str">
        <f t="shared" si="43"/>
        <v>2021 Prior Year</v>
      </c>
      <c r="D1395" s="40">
        <v>1</v>
      </c>
      <c r="E1395" s="40" t="s">
        <v>219</v>
      </c>
      <c r="F1395" s="40" t="s">
        <v>738</v>
      </c>
      <c r="G1395" s="698" t="s">
        <v>229</v>
      </c>
      <c r="H1395" s="40" t="s">
        <v>227</v>
      </c>
      <c r="I1395" s="629" t="s">
        <v>217</v>
      </c>
      <c r="J1395" s="698" t="s">
        <v>262</v>
      </c>
      <c r="K1395" s="303">
        <v>0</v>
      </c>
      <c r="L1395" s="304">
        <v>0</v>
      </c>
      <c r="M1395" s="305">
        <v>0</v>
      </c>
      <c r="N1395" s="305">
        <v>0</v>
      </c>
      <c r="O1395" s="303">
        <v>0</v>
      </c>
      <c r="P1395" s="305">
        <v>0</v>
      </c>
      <c r="Q1395" s="303">
        <v>0</v>
      </c>
      <c r="R1395" s="16">
        <f>SUMIFS('Member Months'!$L:$L,'Member Months'!$A:$A,$A1395,'Member Months'!$C:$C,$C1395, 'Member Months'!$D:$D,$D1395)</f>
        <v>0</v>
      </c>
      <c r="T1395" s="172"/>
    </row>
    <row r="1396" spans="1:20">
      <c r="A1396" s="38" t="s">
        <v>219</v>
      </c>
      <c r="B1396" s="39">
        <f t="shared" si="42"/>
        <v>0</v>
      </c>
      <c r="C1396" s="39" t="str">
        <f t="shared" si="43"/>
        <v>2021 Prior Year</v>
      </c>
      <c r="D1396" s="40">
        <v>1</v>
      </c>
      <c r="E1396" s="40" t="s">
        <v>219</v>
      </c>
      <c r="F1396" s="40" t="s">
        <v>738</v>
      </c>
      <c r="G1396" s="698" t="s">
        <v>229</v>
      </c>
      <c r="H1396" s="40" t="s">
        <v>227</v>
      </c>
      <c r="I1396" s="629" t="s">
        <v>218</v>
      </c>
      <c r="J1396" s="698" t="s">
        <v>677</v>
      </c>
      <c r="K1396" s="303">
        <v>0</v>
      </c>
      <c r="L1396" s="304">
        <v>0</v>
      </c>
      <c r="M1396" s="305">
        <v>0</v>
      </c>
      <c r="N1396" s="305">
        <v>0</v>
      </c>
      <c r="O1396" s="303">
        <v>0</v>
      </c>
      <c r="P1396" s="305">
        <v>0</v>
      </c>
      <c r="Q1396" s="303">
        <v>0</v>
      </c>
      <c r="R1396" s="16">
        <f>SUMIFS('Member Months'!$L:$L,'Member Months'!$A:$A,$A1396,'Member Months'!$C:$C,$C1396, 'Member Months'!$D:$D,$D1396)</f>
        <v>0</v>
      </c>
      <c r="T1396" s="172"/>
    </row>
    <row r="1397" spans="1:20">
      <c r="A1397" s="38" t="s">
        <v>219</v>
      </c>
      <c r="B1397" s="39">
        <f t="shared" si="42"/>
        <v>0</v>
      </c>
      <c r="C1397" s="39" t="str">
        <f t="shared" si="43"/>
        <v>2021 Prior Year</v>
      </c>
      <c r="D1397" s="40">
        <v>1</v>
      </c>
      <c r="E1397" s="40" t="s">
        <v>219</v>
      </c>
      <c r="F1397" s="40" t="s">
        <v>738</v>
      </c>
      <c r="G1397" s="698" t="s">
        <v>229</v>
      </c>
      <c r="H1397" s="40" t="s">
        <v>227</v>
      </c>
      <c r="I1397" s="629" t="s">
        <v>219</v>
      </c>
      <c r="J1397" s="698" t="s">
        <v>263</v>
      </c>
      <c r="K1397" s="303">
        <v>0</v>
      </c>
      <c r="L1397" s="304">
        <v>0</v>
      </c>
      <c r="M1397" s="305">
        <v>0</v>
      </c>
      <c r="N1397" s="305">
        <v>0</v>
      </c>
      <c r="O1397" s="303">
        <v>0</v>
      </c>
      <c r="P1397" s="305">
        <v>0</v>
      </c>
      <c r="Q1397" s="303">
        <v>0</v>
      </c>
      <c r="R1397" s="16">
        <f>SUMIFS('Member Months'!$L:$L,'Member Months'!$A:$A,$A1397,'Member Months'!$C:$C,$C1397, 'Member Months'!$D:$D,$D1397)</f>
        <v>0</v>
      </c>
      <c r="T1397" s="172"/>
    </row>
    <row r="1398" spans="1:20">
      <c r="A1398" s="38" t="s">
        <v>219</v>
      </c>
      <c r="B1398" s="39">
        <f t="shared" si="42"/>
        <v>0</v>
      </c>
      <c r="C1398" s="39" t="str">
        <f t="shared" si="43"/>
        <v>2021 Prior Year</v>
      </c>
      <c r="D1398" s="40">
        <v>1</v>
      </c>
      <c r="E1398" s="40" t="s">
        <v>219</v>
      </c>
      <c r="F1398" s="40" t="s">
        <v>738</v>
      </c>
      <c r="G1398" s="698" t="s">
        <v>229</v>
      </c>
      <c r="H1398" s="40" t="s">
        <v>227</v>
      </c>
      <c r="I1398" s="629" t="s">
        <v>220</v>
      </c>
      <c r="J1398" s="698" t="s">
        <v>675</v>
      </c>
      <c r="K1398" s="303">
        <v>0</v>
      </c>
      <c r="L1398" s="304">
        <v>0</v>
      </c>
      <c r="M1398" s="305">
        <v>0</v>
      </c>
      <c r="N1398" s="305">
        <v>0</v>
      </c>
      <c r="O1398" s="303">
        <v>0</v>
      </c>
      <c r="P1398" s="305">
        <v>0</v>
      </c>
      <c r="Q1398" s="303">
        <v>0</v>
      </c>
      <c r="R1398" s="16">
        <f>SUMIFS('Member Months'!$L:$L,'Member Months'!$A:$A,$A1398,'Member Months'!$C:$C,$C1398, 'Member Months'!$D:$D,$D1398)</f>
        <v>0</v>
      </c>
      <c r="T1398" s="172"/>
    </row>
    <row r="1399" spans="1:20">
      <c r="A1399" s="38" t="s">
        <v>219</v>
      </c>
      <c r="B1399" s="39">
        <f t="shared" si="42"/>
        <v>0</v>
      </c>
      <c r="C1399" s="39" t="str">
        <f t="shared" si="43"/>
        <v>2021 Prior Year</v>
      </c>
      <c r="D1399" s="40">
        <v>1</v>
      </c>
      <c r="E1399" s="40" t="s">
        <v>219</v>
      </c>
      <c r="F1399" s="40" t="s">
        <v>738</v>
      </c>
      <c r="G1399" s="698" t="s">
        <v>229</v>
      </c>
      <c r="H1399" s="40" t="s">
        <v>227</v>
      </c>
      <c r="I1399" s="629" t="s">
        <v>221</v>
      </c>
      <c r="J1399" s="698" t="s">
        <v>264</v>
      </c>
      <c r="K1399" s="303">
        <v>0</v>
      </c>
      <c r="L1399" s="304">
        <v>0</v>
      </c>
      <c r="M1399" s="305">
        <v>0</v>
      </c>
      <c r="N1399" s="305">
        <v>0</v>
      </c>
      <c r="O1399" s="303">
        <v>0</v>
      </c>
      <c r="P1399" s="305">
        <v>0</v>
      </c>
      <c r="Q1399" s="303">
        <v>0</v>
      </c>
      <c r="R1399" s="16">
        <f>SUMIFS('Member Months'!$L:$L,'Member Months'!$A:$A,$A1399,'Member Months'!$C:$C,$C1399, 'Member Months'!$D:$D,$D1399)</f>
        <v>0</v>
      </c>
      <c r="T1399" s="172"/>
    </row>
    <row r="1400" spans="1:20">
      <c r="A1400" s="38" t="s">
        <v>219</v>
      </c>
      <c r="B1400" s="39">
        <f t="shared" si="42"/>
        <v>0</v>
      </c>
      <c r="C1400" s="39" t="str">
        <f t="shared" si="43"/>
        <v>2021 Prior Year</v>
      </c>
      <c r="D1400" s="40">
        <v>1</v>
      </c>
      <c r="E1400" s="40" t="s">
        <v>219</v>
      </c>
      <c r="F1400" s="40" t="s">
        <v>738</v>
      </c>
      <c r="G1400" s="698" t="s">
        <v>229</v>
      </c>
      <c r="H1400" s="40" t="s">
        <v>227</v>
      </c>
      <c r="I1400" s="630" t="s">
        <v>222</v>
      </c>
      <c r="J1400" s="698" t="s">
        <v>206</v>
      </c>
      <c r="K1400" s="303">
        <v>0</v>
      </c>
      <c r="L1400" s="304">
        <v>0</v>
      </c>
      <c r="M1400" s="305">
        <v>0</v>
      </c>
      <c r="N1400" s="305">
        <v>0</v>
      </c>
      <c r="O1400" s="303">
        <v>0</v>
      </c>
      <c r="P1400" s="305">
        <v>0</v>
      </c>
      <c r="Q1400" s="303">
        <v>0</v>
      </c>
      <c r="R1400" s="16">
        <f>SUMIFS('Member Months'!$L:$L,'Member Months'!$A:$A,$A1400,'Member Months'!$C:$C,$C1400, 'Member Months'!$D:$D,$D1400)</f>
        <v>0</v>
      </c>
      <c r="T1400" s="172"/>
    </row>
    <row r="1401" spans="1:20">
      <c r="A1401" s="38" t="s">
        <v>219</v>
      </c>
      <c r="B1401" s="39">
        <f t="shared" si="42"/>
        <v>0</v>
      </c>
      <c r="C1401" s="39" t="str">
        <f t="shared" si="43"/>
        <v>2021 Prior Year</v>
      </c>
      <c r="D1401" s="40">
        <v>1</v>
      </c>
      <c r="E1401" s="40" t="s">
        <v>219</v>
      </c>
      <c r="F1401" s="40" t="s">
        <v>738</v>
      </c>
      <c r="G1401" s="698" t="s">
        <v>229</v>
      </c>
      <c r="H1401" s="40" t="s">
        <v>227</v>
      </c>
      <c r="I1401" s="630" t="s">
        <v>223</v>
      </c>
      <c r="J1401" s="698" t="s">
        <v>181</v>
      </c>
      <c r="K1401" s="303">
        <v>0</v>
      </c>
      <c r="L1401" s="304">
        <v>0</v>
      </c>
      <c r="M1401" s="305">
        <v>0</v>
      </c>
      <c r="N1401" s="305">
        <v>0</v>
      </c>
      <c r="O1401" s="303">
        <v>0</v>
      </c>
      <c r="P1401" s="305">
        <v>0</v>
      </c>
      <c r="Q1401" s="303">
        <v>0</v>
      </c>
      <c r="R1401" s="16">
        <f>SUMIFS('Member Months'!$L:$L,'Member Months'!$A:$A,$A1401,'Member Months'!$C:$C,$C1401, 'Member Months'!$D:$D,$D1401)</f>
        <v>0</v>
      </c>
      <c r="T1401" s="172"/>
    </row>
    <row r="1402" spans="1:20">
      <c r="A1402" s="38" t="s">
        <v>219</v>
      </c>
      <c r="B1402" s="39">
        <f t="shared" si="42"/>
        <v>0</v>
      </c>
      <c r="C1402" s="39" t="str">
        <f t="shared" si="43"/>
        <v>2021 Prior Year</v>
      </c>
      <c r="D1402" s="40">
        <v>1</v>
      </c>
      <c r="E1402" s="40" t="s">
        <v>219</v>
      </c>
      <c r="F1402" s="40" t="s">
        <v>738</v>
      </c>
      <c r="G1402" s="698" t="s">
        <v>229</v>
      </c>
      <c r="H1402" s="40" t="s">
        <v>227</v>
      </c>
      <c r="I1402" s="630" t="s">
        <v>150</v>
      </c>
      <c r="J1402" s="698" t="s">
        <v>204</v>
      </c>
      <c r="K1402" s="303">
        <v>0</v>
      </c>
      <c r="L1402" s="304">
        <v>0</v>
      </c>
      <c r="M1402" s="305">
        <v>0</v>
      </c>
      <c r="N1402" s="305">
        <v>0</v>
      </c>
      <c r="O1402" s="303">
        <v>0</v>
      </c>
      <c r="P1402" s="305">
        <v>0</v>
      </c>
      <c r="Q1402" s="303">
        <v>0</v>
      </c>
      <c r="R1402" s="16">
        <f>SUMIFS('Member Months'!$L:$L,'Member Months'!$A:$A,$A1402,'Member Months'!$C:$C,$C1402, 'Member Months'!$D:$D,$D1402)</f>
        <v>0</v>
      </c>
      <c r="T1402" s="172"/>
    </row>
    <row r="1403" spans="1:20">
      <c r="A1403" s="38" t="s">
        <v>219</v>
      </c>
      <c r="B1403" s="39">
        <f t="shared" si="42"/>
        <v>0</v>
      </c>
      <c r="C1403" s="39" t="str">
        <f t="shared" si="43"/>
        <v>2021 Prior Year</v>
      </c>
      <c r="D1403" s="40">
        <v>1</v>
      </c>
      <c r="E1403" s="40" t="s">
        <v>219</v>
      </c>
      <c r="F1403" s="40" t="s">
        <v>738</v>
      </c>
      <c r="G1403" s="698" t="s">
        <v>229</v>
      </c>
      <c r="H1403" s="40" t="s">
        <v>227</v>
      </c>
      <c r="I1403" s="630" t="s">
        <v>151</v>
      </c>
      <c r="J1403" s="698" t="s">
        <v>205</v>
      </c>
      <c r="K1403" s="303">
        <v>0</v>
      </c>
      <c r="L1403" s="304">
        <v>0</v>
      </c>
      <c r="M1403" s="305">
        <v>0</v>
      </c>
      <c r="N1403" s="305">
        <v>0</v>
      </c>
      <c r="O1403" s="303">
        <v>0</v>
      </c>
      <c r="P1403" s="305">
        <v>0</v>
      </c>
      <c r="Q1403" s="303">
        <v>0</v>
      </c>
      <c r="R1403" s="16">
        <f>SUMIFS('Member Months'!$L:$L,'Member Months'!$A:$A,$A1403,'Member Months'!$C:$C,$C1403, 'Member Months'!$D:$D,$D1403)</f>
        <v>0</v>
      </c>
      <c r="T1403" s="172"/>
    </row>
    <row r="1404" spans="1:20">
      <c r="A1404" s="38" t="s">
        <v>219</v>
      </c>
      <c r="B1404" s="39">
        <f t="shared" si="42"/>
        <v>0</v>
      </c>
      <c r="C1404" s="39" t="str">
        <f t="shared" si="43"/>
        <v>2021 Prior Year</v>
      </c>
      <c r="D1404" s="40">
        <v>1</v>
      </c>
      <c r="E1404" s="40" t="s">
        <v>219</v>
      </c>
      <c r="F1404" s="40" t="s">
        <v>738</v>
      </c>
      <c r="G1404" s="698" t="s">
        <v>229</v>
      </c>
      <c r="H1404" s="40" t="s">
        <v>227</v>
      </c>
      <c r="I1404" s="630" t="s">
        <v>152</v>
      </c>
      <c r="J1404" s="698" t="s">
        <v>182</v>
      </c>
      <c r="K1404" s="303">
        <v>0</v>
      </c>
      <c r="L1404" s="304">
        <v>0</v>
      </c>
      <c r="M1404" s="305">
        <v>0</v>
      </c>
      <c r="N1404" s="305">
        <v>0</v>
      </c>
      <c r="O1404" s="303">
        <v>0</v>
      </c>
      <c r="P1404" s="305">
        <v>0</v>
      </c>
      <c r="Q1404" s="303">
        <v>0</v>
      </c>
      <c r="R1404" s="16">
        <f>SUMIFS('Member Months'!$L:$L,'Member Months'!$A:$A,$A1404,'Member Months'!$C:$C,$C1404, 'Member Months'!$D:$D,$D1404)</f>
        <v>0</v>
      </c>
      <c r="T1404" s="172"/>
    </row>
    <row r="1405" spans="1:20">
      <c r="A1405" s="38" t="s">
        <v>219</v>
      </c>
      <c r="B1405" s="39">
        <f t="shared" si="42"/>
        <v>0</v>
      </c>
      <c r="C1405" s="39" t="str">
        <f t="shared" si="43"/>
        <v>2021 Prior Year</v>
      </c>
      <c r="D1405" s="40">
        <v>1</v>
      </c>
      <c r="E1405" s="40" t="s">
        <v>219</v>
      </c>
      <c r="F1405" s="40" t="s">
        <v>738</v>
      </c>
      <c r="G1405" s="698" t="s">
        <v>229</v>
      </c>
      <c r="H1405" s="40" t="s">
        <v>227</v>
      </c>
      <c r="I1405" s="630" t="s">
        <v>70</v>
      </c>
      <c r="J1405" s="698" t="s">
        <v>265</v>
      </c>
      <c r="K1405" s="303">
        <v>0</v>
      </c>
      <c r="L1405" s="304">
        <v>0</v>
      </c>
      <c r="M1405" s="305">
        <v>0</v>
      </c>
      <c r="N1405" s="305">
        <v>0</v>
      </c>
      <c r="O1405" s="303">
        <v>0</v>
      </c>
      <c r="P1405" s="305">
        <v>0</v>
      </c>
      <c r="Q1405" s="303">
        <v>0</v>
      </c>
      <c r="R1405" s="16">
        <f>SUMIFS('Member Months'!$L:$L,'Member Months'!$A:$A,$A1405,'Member Months'!$C:$C,$C1405, 'Member Months'!$D:$D,$D1405)</f>
        <v>0</v>
      </c>
      <c r="T1405" s="172"/>
    </row>
    <row r="1406" spans="1:20">
      <c r="A1406" s="38" t="s">
        <v>219</v>
      </c>
      <c r="B1406" s="39">
        <f t="shared" si="42"/>
        <v>0</v>
      </c>
      <c r="C1406" s="39" t="str">
        <f t="shared" si="43"/>
        <v>2021 Prior Year</v>
      </c>
      <c r="D1406" s="40">
        <v>1</v>
      </c>
      <c r="E1406" s="40" t="s">
        <v>219</v>
      </c>
      <c r="F1406" s="40" t="s">
        <v>738</v>
      </c>
      <c r="G1406" s="698" t="s">
        <v>229</v>
      </c>
      <c r="H1406" s="40" t="s">
        <v>227</v>
      </c>
      <c r="I1406" s="630" t="s">
        <v>71</v>
      </c>
      <c r="J1406" s="698" t="s">
        <v>266</v>
      </c>
      <c r="K1406" s="303">
        <v>0</v>
      </c>
      <c r="L1406" s="304">
        <v>0</v>
      </c>
      <c r="M1406" s="305">
        <v>0</v>
      </c>
      <c r="N1406" s="305">
        <v>0</v>
      </c>
      <c r="O1406" s="303">
        <v>0</v>
      </c>
      <c r="P1406" s="305">
        <v>0</v>
      </c>
      <c r="Q1406" s="303">
        <v>0</v>
      </c>
      <c r="R1406" s="16">
        <f>SUMIFS('Member Months'!$L:$L,'Member Months'!$A:$A,$A1406,'Member Months'!$C:$C,$C1406, 'Member Months'!$D:$D,$D1406)</f>
        <v>0</v>
      </c>
      <c r="T1406" s="172"/>
    </row>
    <row r="1407" spans="1:20">
      <c r="A1407" s="38" t="s">
        <v>219</v>
      </c>
      <c r="B1407" s="39">
        <f t="shared" si="42"/>
        <v>0</v>
      </c>
      <c r="C1407" s="39" t="str">
        <f t="shared" si="43"/>
        <v>2021 Prior Year</v>
      </c>
      <c r="D1407" s="40">
        <v>1</v>
      </c>
      <c r="E1407" s="40" t="s">
        <v>219</v>
      </c>
      <c r="F1407" s="40" t="s">
        <v>738</v>
      </c>
      <c r="G1407" s="698" t="s">
        <v>229</v>
      </c>
      <c r="H1407" s="40" t="s">
        <v>227</v>
      </c>
      <c r="I1407" s="630" t="s">
        <v>72</v>
      </c>
      <c r="J1407" s="698" t="s">
        <v>527</v>
      </c>
      <c r="K1407" s="303">
        <v>0</v>
      </c>
      <c r="L1407" s="304">
        <v>0</v>
      </c>
      <c r="M1407" s="305">
        <v>0</v>
      </c>
      <c r="N1407" s="305">
        <v>0</v>
      </c>
      <c r="O1407" s="303">
        <v>0</v>
      </c>
      <c r="P1407" s="305">
        <v>0</v>
      </c>
      <c r="Q1407" s="303">
        <v>0</v>
      </c>
      <c r="R1407" s="16">
        <f>SUMIFS('Member Months'!$L:$L,'Member Months'!$A:$A,$A1407,'Member Months'!$C:$C,$C1407, 'Member Months'!$D:$D,$D1407)</f>
        <v>0</v>
      </c>
      <c r="T1407" s="172"/>
    </row>
    <row r="1408" spans="1:20">
      <c r="A1408" s="38" t="s">
        <v>219</v>
      </c>
      <c r="B1408" s="39">
        <f t="shared" si="42"/>
        <v>0</v>
      </c>
      <c r="C1408" s="39" t="str">
        <f t="shared" si="43"/>
        <v>2021 Prior Year</v>
      </c>
      <c r="D1408" s="40">
        <v>1</v>
      </c>
      <c r="E1408" s="40" t="s">
        <v>219</v>
      </c>
      <c r="F1408" s="40" t="s">
        <v>738</v>
      </c>
      <c r="G1408" s="698" t="s">
        <v>229</v>
      </c>
      <c r="H1408" s="40" t="s">
        <v>227</v>
      </c>
      <c r="I1408" s="630" t="s">
        <v>73</v>
      </c>
      <c r="J1408" s="698" t="s">
        <v>528</v>
      </c>
      <c r="K1408" s="303">
        <v>0</v>
      </c>
      <c r="L1408" s="304">
        <v>0</v>
      </c>
      <c r="M1408" s="305">
        <v>0</v>
      </c>
      <c r="N1408" s="305">
        <v>0</v>
      </c>
      <c r="O1408" s="303">
        <v>0</v>
      </c>
      <c r="P1408" s="305">
        <v>0</v>
      </c>
      <c r="Q1408" s="303">
        <v>0</v>
      </c>
      <c r="R1408" s="16">
        <f>SUMIFS('Member Months'!$L:$L,'Member Months'!$A:$A,$A1408,'Member Months'!$C:$C,$C1408, 'Member Months'!$D:$D,$D1408)</f>
        <v>0</v>
      </c>
      <c r="T1408" s="172"/>
    </row>
    <row r="1409" spans="1:20">
      <c r="A1409" s="38" t="s">
        <v>219</v>
      </c>
      <c r="B1409" s="39">
        <f t="shared" si="42"/>
        <v>0</v>
      </c>
      <c r="C1409" s="39" t="str">
        <f t="shared" si="43"/>
        <v>2021 Prior Year</v>
      </c>
      <c r="D1409" s="40">
        <v>1</v>
      </c>
      <c r="E1409" s="40" t="s">
        <v>219</v>
      </c>
      <c r="F1409" s="40" t="s">
        <v>738</v>
      </c>
      <c r="G1409" s="698" t="s">
        <v>229</v>
      </c>
      <c r="H1409" s="40" t="s">
        <v>227</v>
      </c>
      <c r="I1409" s="630" t="s">
        <v>409</v>
      </c>
      <c r="J1409" s="698" t="s">
        <v>803</v>
      </c>
      <c r="K1409" s="303">
        <v>0</v>
      </c>
      <c r="L1409" s="304">
        <v>0</v>
      </c>
      <c r="M1409" s="305">
        <v>0</v>
      </c>
      <c r="N1409" s="305">
        <v>0</v>
      </c>
      <c r="O1409" s="303">
        <v>0</v>
      </c>
      <c r="P1409" s="305">
        <v>0</v>
      </c>
      <c r="Q1409" s="303">
        <v>0</v>
      </c>
      <c r="R1409" s="16">
        <f>SUMIFS('Member Months'!$L:$L,'Member Months'!$A:$A,$A1409,'Member Months'!$C:$C,$C1409, 'Member Months'!$D:$D,$D1409)</f>
        <v>0</v>
      </c>
      <c r="T1409" s="172"/>
    </row>
    <row r="1410" spans="1:20">
      <c r="A1410" s="38" t="s">
        <v>220</v>
      </c>
      <c r="B1410" s="39">
        <f t="shared" si="42"/>
        <v>0</v>
      </c>
      <c r="C1410" s="39" t="str">
        <f t="shared" si="43"/>
        <v>2021 Prior Year</v>
      </c>
      <c r="D1410" s="40">
        <v>1</v>
      </c>
      <c r="E1410" s="40" t="s">
        <v>220</v>
      </c>
      <c r="F1410" s="40" t="s">
        <v>738</v>
      </c>
      <c r="G1410" s="698" t="s">
        <v>229</v>
      </c>
      <c r="H1410" s="40" t="s">
        <v>228</v>
      </c>
      <c r="I1410" s="629" t="s">
        <v>211</v>
      </c>
      <c r="J1410" s="698" t="s">
        <v>261</v>
      </c>
      <c r="K1410" s="303">
        <v>0</v>
      </c>
      <c r="L1410" s="304">
        <v>0</v>
      </c>
      <c r="M1410" s="305">
        <v>0</v>
      </c>
      <c r="N1410" s="305">
        <v>0</v>
      </c>
      <c r="O1410" s="303">
        <v>0</v>
      </c>
      <c r="P1410" s="305">
        <v>0</v>
      </c>
      <c r="Q1410" s="303">
        <v>0</v>
      </c>
      <c r="R1410" s="16">
        <f>SUMIFS('Member Months'!$L:$L,'Member Months'!$A:$A,$A1410,'Member Months'!$C:$C,$C1410, 'Member Months'!$D:$D,$D1410)</f>
        <v>0</v>
      </c>
      <c r="T1410" s="172"/>
    </row>
    <row r="1411" spans="1:20">
      <c r="A1411" s="38" t="s">
        <v>220</v>
      </c>
      <c r="B1411" s="39">
        <f t="shared" si="42"/>
        <v>0</v>
      </c>
      <c r="C1411" s="39" t="str">
        <f t="shared" si="43"/>
        <v>2021 Prior Year</v>
      </c>
      <c r="D1411" s="40">
        <v>1</v>
      </c>
      <c r="E1411" s="40" t="s">
        <v>220</v>
      </c>
      <c r="F1411" s="40" t="s">
        <v>738</v>
      </c>
      <c r="G1411" s="698" t="s">
        <v>229</v>
      </c>
      <c r="H1411" s="40" t="s">
        <v>228</v>
      </c>
      <c r="I1411" s="629" t="s">
        <v>214</v>
      </c>
      <c r="J1411" s="698" t="s">
        <v>676</v>
      </c>
      <c r="K1411" s="303">
        <v>0</v>
      </c>
      <c r="L1411" s="304">
        <v>0</v>
      </c>
      <c r="M1411" s="305">
        <v>0</v>
      </c>
      <c r="N1411" s="305">
        <v>0</v>
      </c>
      <c r="O1411" s="303">
        <v>0</v>
      </c>
      <c r="P1411" s="305">
        <v>0</v>
      </c>
      <c r="Q1411" s="303">
        <v>0</v>
      </c>
      <c r="R1411" s="16">
        <f>SUMIFS('Member Months'!$L:$L,'Member Months'!$A:$A,$A1411,'Member Months'!$C:$C,$C1411, 'Member Months'!$D:$D,$D1411)</f>
        <v>0</v>
      </c>
      <c r="T1411" s="172"/>
    </row>
    <row r="1412" spans="1:20">
      <c r="A1412" s="38" t="s">
        <v>220</v>
      </c>
      <c r="B1412" s="39">
        <f t="shared" si="42"/>
        <v>0</v>
      </c>
      <c r="C1412" s="39" t="str">
        <f t="shared" si="43"/>
        <v>2021 Prior Year</v>
      </c>
      <c r="D1412" s="40">
        <v>1</v>
      </c>
      <c r="E1412" s="40" t="s">
        <v>220</v>
      </c>
      <c r="F1412" s="40" t="s">
        <v>738</v>
      </c>
      <c r="G1412" s="698" t="s">
        <v>229</v>
      </c>
      <c r="H1412" s="40" t="s">
        <v>228</v>
      </c>
      <c r="I1412" s="629" t="s">
        <v>215</v>
      </c>
      <c r="J1412" s="698" t="s">
        <v>216</v>
      </c>
      <c r="K1412" s="303">
        <v>0</v>
      </c>
      <c r="L1412" s="304">
        <v>0</v>
      </c>
      <c r="M1412" s="305">
        <v>0</v>
      </c>
      <c r="N1412" s="305">
        <v>0</v>
      </c>
      <c r="O1412" s="303">
        <v>0</v>
      </c>
      <c r="P1412" s="305">
        <v>0</v>
      </c>
      <c r="Q1412" s="303">
        <v>0</v>
      </c>
      <c r="R1412" s="16">
        <f>SUMIFS('Member Months'!$L:$L,'Member Months'!$A:$A,$A1412,'Member Months'!$C:$C,$C1412, 'Member Months'!$D:$D,$D1412)</f>
        <v>0</v>
      </c>
      <c r="T1412" s="172"/>
    </row>
    <row r="1413" spans="1:20">
      <c r="A1413" s="38" t="s">
        <v>220</v>
      </c>
      <c r="B1413" s="39">
        <f t="shared" si="42"/>
        <v>0</v>
      </c>
      <c r="C1413" s="39" t="str">
        <f t="shared" si="43"/>
        <v>2021 Prior Year</v>
      </c>
      <c r="D1413" s="40">
        <v>1</v>
      </c>
      <c r="E1413" s="40" t="s">
        <v>220</v>
      </c>
      <c r="F1413" s="40" t="s">
        <v>738</v>
      </c>
      <c r="G1413" s="698" t="s">
        <v>229</v>
      </c>
      <c r="H1413" s="40" t="s">
        <v>228</v>
      </c>
      <c r="I1413" s="629" t="s">
        <v>217</v>
      </c>
      <c r="J1413" s="698" t="s">
        <v>262</v>
      </c>
      <c r="K1413" s="303">
        <v>0</v>
      </c>
      <c r="L1413" s="304">
        <v>0</v>
      </c>
      <c r="M1413" s="305">
        <v>0</v>
      </c>
      <c r="N1413" s="305">
        <v>0</v>
      </c>
      <c r="O1413" s="303">
        <v>0</v>
      </c>
      <c r="P1413" s="305">
        <v>0</v>
      </c>
      <c r="Q1413" s="303">
        <v>0</v>
      </c>
      <c r="R1413" s="16">
        <f>SUMIFS('Member Months'!$L:$L,'Member Months'!$A:$A,$A1413,'Member Months'!$C:$C,$C1413, 'Member Months'!$D:$D,$D1413)</f>
        <v>0</v>
      </c>
      <c r="T1413" s="172"/>
    </row>
    <row r="1414" spans="1:20">
      <c r="A1414" s="38" t="s">
        <v>220</v>
      </c>
      <c r="B1414" s="39">
        <f t="shared" si="42"/>
        <v>0</v>
      </c>
      <c r="C1414" s="39" t="str">
        <f t="shared" si="43"/>
        <v>2021 Prior Year</v>
      </c>
      <c r="D1414" s="40">
        <v>1</v>
      </c>
      <c r="E1414" s="40" t="s">
        <v>220</v>
      </c>
      <c r="F1414" s="40" t="s">
        <v>738</v>
      </c>
      <c r="G1414" s="698" t="s">
        <v>229</v>
      </c>
      <c r="H1414" s="40" t="s">
        <v>228</v>
      </c>
      <c r="I1414" s="629" t="s">
        <v>218</v>
      </c>
      <c r="J1414" s="698" t="s">
        <v>677</v>
      </c>
      <c r="K1414" s="303">
        <v>0</v>
      </c>
      <c r="L1414" s="304">
        <v>0</v>
      </c>
      <c r="M1414" s="305">
        <v>0</v>
      </c>
      <c r="N1414" s="305">
        <v>0</v>
      </c>
      <c r="O1414" s="303">
        <v>0</v>
      </c>
      <c r="P1414" s="305">
        <v>0</v>
      </c>
      <c r="Q1414" s="303">
        <v>0</v>
      </c>
      <c r="R1414" s="16">
        <f>SUMIFS('Member Months'!$L:$L,'Member Months'!$A:$A,$A1414,'Member Months'!$C:$C,$C1414, 'Member Months'!$D:$D,$D1414)</f>
        <v>0</v>
      </c>
      <c r="T1414" s="172"/>
    </row>
    <row r="1415" spans="1:20">
      <c r="A1415" s="38" t="s">
        <v>220</v>
      </c>
      <c r="B1415" s="39">
        <f t="shared" si="42"/>
        <v>0</v>
      </c>
      <c r="C1415" s="39" t="str">
        <f t="shared" si="43"/>
        <v>2021 Prior Year</v>
      </c>
      <c r="D1415" s="40">
        <v>1</v>
      </c>
      <c r="E1415" s="40" t="s">
        <v>220</v>
      </c>
      <c r="F1415" s="40" t="s">
        <v>738</v>
      </c>
      <c r="G1415" s="698" t="s">
        <v>229</v>
      </c>
      <c r="H1415" s="40" t="s">
        <v>228</v>
      </c>
      <c r="I1415" s="629" t="s">
        <v>219</v>
      </c>
      <c r="J1415" s="698" t="s">
        <v>263</v>
      </c>
      <c r="K1415" s="303">
        <v>0</v>
      </c>
      <c r="L1415" s="304">
        <v>0</v>
      </c>
      <c r="M1415" s="305">
        <v>0</v>
      </c>
      <c r="N1415" s="305">
        <v>0</v>
      </c>
      <c r="O1415" s="303">
        <v>0</v>
      </c>
      <c r="P1415" s="305">
        <v>0</v>
      </c>
      <c r="Q1415" s="303">
        <v>0</v>
      </c>
      <c r="R1415" s="16">
        <f>SUMIFS('Member Months'!$L:$L,'Member Months'!$A:$A,$A1415,'Member Months'!$C:$C,$C1415, 'Member Months'!$D:$D,$D1415)</f>
        <v>0</v>
      </c>
      <c r="T1415" s="172"/>
    </row>
    <row r="1416" spans="1:20">
      <c r="A1416" s="38" t="s">
        <v>220</v>
      </c>
      <c r="B1416" s="39">
        <f t="shared" si="42"/>
        <v>0</v>
      </c>
      <c r="C1416" s="39" t="str">
        <f t="shared" si="43"/>
        <v>2021 Prior Year</v>
      </c>
      <c r="D1416" s="40">
        <v>1</v>
      </c>
      <c r="E1416" s="40" t="s">
        <v>220</v>
      </c>
      <c r="F1416" s="40" t="s">
        <v>738</v>
      </c>
      <c r="G1416" s="698" t="s">
        <v>229</v>
      </c>
      <c r="H1416" s="40" t="s">
        <v>228</v>
      </c>
      <c r="I1416" s="629" t="s">
        <v>220</v>
      </c>
      <c r="J1416" s="698" t="s">
        <v>675</v>
      </c>
      <c r="K1416" s="303">
        <v>0</v>
      </c>
      <c r="L1416" s="304">
        <v>0</v>
      </c>
      <c r="M1416" s="305">
        <v>0</v>
      </c>
      <c r="N1416" s="305">
        <v>0</v>
      </c>
      <c r="O1416" s="303">
        <v>0</v>
      </c>
      <c r="P1416" s="305">
        <v>0</v>
      </c>
      <c r="Q1416" s="303">
        <v>0</v>
      </c>
      <c r="R1416" s="16">
        <f>SUMIFS('Member Months'!$L:$L,'Member Months'!$A:$A,$A1416,'Member Months'!$C:$C,$C1416, 'Member Months'!$D:$D,$D1416)</f>
        <v>0</v>
      </c>
      <c r="T1416" s="172"/>
    </row>
    <row r="1417" spans="1:20">
      <c r="A1417" s="38" t="s">
        <v>220</v>
      </c>
      <c r="B1417" s="39">
        <f t="shared" si="42"/>
        <v>0</v>
      </c>
      <c r="C1417" s="39" t="str">
        <f t="shared" si="43"/>
        <v>2021 Prior Year</v>
      </c>
      <c r="D1417" s="40">
        <v>1</v>
      </c>
      <c r="E1417" s="40" t="s">
        <v>220</v>
      </c>
      <c r="F1417" s="40" t="s">
        <v>738</v>
      </c>
      <c r="G1417" s="698" t="s">
        <v>229</v>
      </c>
      <c r="H1417" s="40" t="s">
        <v>228</v>
      </c>
      <c r="I1417" s="629" t="s">
        <v>221</v>
      </c>
      <c r="J1417" s="698" t="s">
        <v>264</v>
      </c>
      <c r="K1417" s="303">
        <v>0</v>
      </c>
      <c r="L1417" s="304">
        <v>0</v>
      </c>
      <c r="M1417" s="305">
        <v>0</v>
      </c>
      <c r="N1417" s="305">
        <v>0</v>
      </c>
      <c r="O1417" s="303">
        <v>0</v>
      </c>
      <c r="P1417" s="305">
        <v>0</v>
      </c>
      <c r="Q1417" s="303">
        <v>0</v>
      </c>
      <c r="R1417" s="16">
        <f>SUMIFS('Member Months'!$L:$L,'Member Months'!$A:$A,$A1417,'Member Months'!$C:$C,$C1417, 'Member Months'!$D:$D,$D1417)</f>
        <v>0</v>
      </c>
      <c r="T1417" s="172"/>
    </row>
    <row r="1418" spans="1:20">
      <c r="A1418" s="38" t="s">
        <v>220</v>
      </c>
      <c r="B1418" s="39">
        <f t="shared" si="42"/>
        <v>0</v>
      </c>
      <c r="C1418" s="39" t="str">
        <f t="shared" si="43"/>
        <v>2021 Prior Year</v>
      </c>
      <c r="D1418" s="40">
        <v>1</v>
      </c>
      <c r="E1418" s="40" t="s">
        <v>220</v>
      </c>
      <c r="F1418" s="40" t="s">
        <v>738</v>
      </c>
      <c r="G1418" s="698" t="s">
        <v>229</v>
      </c>
      <c r="H1418" s="40" t="s">
        <v>228</v>
      </c>
      <c r="I1418" s="630" t="s">
        <v>222</v>
      </c>
      <c r="J1418" s="698" t="s">
        <v>206</v>
      </c>
      <c r="K1418" s="303">
        <v>0</v>
      </c>
      <c r="L1418" s="304">
        <v>0</v>
      </c>
      <c r="M1418" s="305">
        <v>0</v>
      </c>
      <c r="N1418" s="305">
        <v>0</v>
      </c>
      <c r="O1418" s="303">
        <v>0</v>
      </c>
      <c r="P1418" s="305">
        <v>0</v>
      </c>
      <c r="Q1418" s="303">
        <v>0</v>
      </c>
      <c r="R1418" s="16">
        <f>SUMIFS('Member Months'!$L:$L,'Member Months'!$A:$A,$A1418,'Member Months'!$C:$C,$C1418, 'Member Months'!$D:$D,$D1418)</f>
        <v>0</v>
      </c>
      <c r="T1418" s="172"/>
    </row>
    <row r="1419" spans="1:20">
      <c r="A1419" s="38" t="s">
        <v>220</v>
      </c>
      <c r="B1419" s="39">
        <f t="shared" si="42"/>
        <v>0</v>
      </c>
      <c r="C1419" s="39" t="str">
        <f t="shared" si="43"/>
        <v>2021 Prior Year</v>
      </c>
      <c r="D1419" s="40">
        <v>1</v>
      </c>
      <c r="E1419" s="40" t="s">
        <v>220</v>
      </c>
      <c r="F1419" s="40" t="s">
        <v>738</v>
      </c>
      <c r="G1419" s="698" t="s">
        <v>229</v>
      </c>
      <c r="H1419" s="40" t="s">
        <v>228</v>
      </c>
      <c r="I1419" s="630" t="s">
        <v>223</v>
      </c>
      <c r="J1419" s="698" t="s">
        <v>181</v>
      </c>
      <c r="K1419" s="303">
        <v>0</v>
      </c>
      <c r="L1419" s="304">
        <v>0</v>
      </c>
      <c r="M1419" s="305">
        <v>0</v>
      </c>
      <c r="N1419" s="305">
        <v>0</v>
      </c>
      <c r="O1419" s="303">
        <v>0</v>
      </c>
      <c r="P1419" s="305">
        <v>0</v>
      </c>
      <c r="Q1419" s="303">
        <v>0</v>
      </c>
      <c r="R1419" s="16">
        <f>SUMIFS('Member Months'!$L:$L,'Member Months'!$A:$A,$A1419,'Member Months'!$C:$C,$C1419, 'Member Months'!$D:$D,$D1419)</f>
        <v>0</v>
      </c>
      <c r="T1419" s="172"/>
    </row>
    <row r="1420" spans="1:20">
      <c r="A1420" s="38" t="s">
        <v>220</v>
      </c>
      <c r="B1420" s="39">
        <f t="shared" si="42"/>
        <v>0</v>
      </c>
      <c r="C1420" s="39" t="str">
        <f t="shared" si="43"/>
        <v>2021 Prior Year</v>
      </c>
      <c r="D1420" s="40">
        <v>1</v>
      </c>
      <c r="E1420" s="40" t="s">
        <v>220</v>
      </c>
      <c r="F1420" s="40" t="s">
        <v>738</v>
      </c>
      <c r="G1420" s="698" t="s">
        <v>229</v>
      </c>
      <c r="H1420" s="40" t="s">
        <v>228</v>
      </c>
      <c r="I1420" s="630" t="s">
        <v>150</v>
      </c>
      <c r="J1420" s="698" t="s">
        <v>204</v>
      </c>
      <c r="K1420" s="303">
        <v>0</v>
      </c>
      <c r="L1420" s="304">
        <v>0</v>
      </c>
      <c r="M1420" s="305">
        <v>0</v>
      </c>
      <c r="N1420" s="305">
        <v>0</v>
      </c>
      <c r="O1420" s="303">
        <v>0</v>
      </c>
      <c r="P1420" s="305">
        <v>0</v>
      </c>
      <c r="Q1420" s="303">
        <v>0</v>
      </c>
      <c r="R1420" s="16">
        <f>SUMIFS('Member Months'!$L:$L,'Member Months'!$A:$A,$A1420,'Member Months'!$C:$C,$C1420, 'Member Months'!$D:$D,$D1420)</f>
        <v>0</v>
      </c>
      <c r="T1420" s="172"/>
    </row>
    <row r="1421" spans="1:20">
      <c r="A1421" s="38" t="s">
        <v>220</v>
      </c>
      <c r="B1421" s="39">
        <f t="shared" si="42"/>
        <v>0</v>
      </c>
      <c r="C1421" s="39" t="str">
        <f t="shared" si="43"/>
        <v>2021 Prior Year</v>
      </c>
      <c r="D1421" s="40">
        <v>1</v>
      </c>
      <c r="E1421" s="40" t="s">
        <v>220</v>
      </c>
      <c r="F1421" s="40" t="s">
        <v>738</v>
      </c>
      <c r="G1421" s="698" t="s">
        <v>229</v>
      </c>
      <c r="H1421" s="40" t="s">
        <v>228</v>
      </c>
      <c r="I1421" s="630" t="s">
        <v>151</v>
      </c>
      <c r="J1421" s="698" t="s">
        <v>205</v>
      </c>
      <c r="K1421" s="303">
        <v>0</v>
      </c>
      <c r="L1421" s="304">
        <v>0</v>
      </c>
      <c r="M1421" s="305">
        <v>0</v>
      </c>
      <c r="N1421" s="305">
        <v>0</v>
      </c>
      <c r="O1421" s="303">
        <v>0</v>
      </c>
      <c r="P1421" s="305">
        <v>0</v>
      </c>
      <c r="Q1421" s="303">
        <v>0</v>
      </c>
      <c r="R1421" s="16">
        <f>SUMIFS('Member Months'!$L:$L,'Member Months'!$A:$A,$A1421,'Member Months'!$C:$C,$C1421, 'Member Months'!$D:$D,$D1421)</f>
        <v>0</v>
      </c>
      <c r="T1421" s="172"/>
    </row>
    <row r="1422" spans="1:20">
      <c r="A1422" s="38" t="s">
        <v>220</v>
      </c>
      <c r="B1422" s="39">
        <f t="shared" si="42"/>
        <v>0</v>
      </c>
      <c r="C1422" s="39" t="str">
        <f t="shared" si="43"/>
        <v>2021 Prior Year</v>
      </c>
      <c r="D1422" s="40">
        <v>1</v>
      </c>
      <c r="E1422" s="40" t="s">
        <v>220</v>
      </c>
      <c r="F1422" s="40" t="s">
        <v>738</v>
      </c>
      <c r="G1422" s="698" t="s">
        <v>229</v>
      </c>
      <c r="H1422" s="40" t="s">
        <v>228</v>
      </c>
      <c r="I1422" s="630" t="s">
        <v>152</v>
      </c>
      <c r="J1422" s="698" t="s">
        <v>182</v>
      </c>
      <c r="K1422" s="303">
        <v>0</v>
      </c>
      <c r="L1422" s="304">
        <v>0</v>
      </c>
      <c r="M1422" s="305">
        <v>0</v>
      </c>
      <c r="N1422" s="305">
        <v>0</v>
      </c>
      <c r="O1422" s="303">
        <v>0</v>
      </c>
      <c r="P1422" s="305">
        <v>0</v>
      </c>
      <c r="Q1422" s="303">
        <v>0</v>
      </c>
      <c r="R1422" s="16">
        <f>SUMIFS('Member Months'!$L:$L,'Member Months'!$A:$A,$A1422,'Member Months'!$C:$C,$C1422, 'Member Months'!$D:$D,$D1422)</f>
        <v>0</v>
      </c>
      <c r="T1422" s="172"/>
    </row>
    <row r="1423" spans="1:20">
      <c r="A1423" s="38" t="s">
        <v>220</v>
      </c>
      <c r="B1423" s="39">
        <f t="shared" si="42"/>
        <v>0</v>
      </c>
      <c r="C1423" s="39" t="str">
        <f t="shared" si="43"/>
        <v>2021 Prior Year</v>
      </c>
      <c r="D1423" s="40">
        <v>1</v>
      </c>
      <c r="E1423" s="40" t="s">
        <v>220</v>
      </c>
      <c r="F1423" s="40" t="s">
        <v>738</v>
      </c>
      <c r="G1423" s="698" t="s">
        <v>229</v>
      </c>
      <c r="H1423" s="40" t="s">
        <v>228</v>
      </c>
      <c r="I1423" s="630" t="s">
        <v>70</v>
      </c>
      <c r="J1423" s="698" t="s">
        <v>265</v>
      </c>
      <c r="K1423" s="303">
        <v>0</v>
      </c>
      <c r="L1423" s="304">
        <v>0</v>
      </c>
      <c r="M1423" s="305">
        <v>0</v>
      </c>
      <c r="N1423" s="305">
        <v>0</v>
      </c>
      <c r="O1423" s="303">
        <v>0</v>
      </c>
      <c r="P1423" s="305">
        <v>0</v>
      </c>
      <c r="Q1423" s="303">
        <v>0</v>
      </c>
      <c r="R1423" s="16">
        <f>SUMIFS('Member Months'!$L:$L,'Member Months'!$A:$A,$A1423,'Member Months'!$C:$C,$C1423, 'Member Months'!$D:$D,$D1423)</f>
        <v>0</v>
      </c>
      <c r="T1423" s="172"/>
    </row>
    <row r="1424" spans="1:20">
      <c r="A1424" s="38" t="s">
        <v>220</v>
      </c>
      <c r="B1424" s="39">
        <f t="shared" si="42"/>
        <v>0</v>
      </c>
      <c r="C1424" s="39" t="str">
        <f t="shared" si="43"/>
        <v>2021 Prior Year</v>
      </c>
      <c r="D1424" s="40">
        <v>1</v>
      </c>
      <c r="E1424" s="40" t="s">
        <v>220</v>
      </c>
      <c r="F1424" s="40" t="s">
        <v>738</v>
      </c>
      <c r="G1424" s="698" t="s">
        <v>229</v>
      </c>
      <c r="H1424" s="40" t="s">
        <v>228</v>
      </c>
      <c r="I1424" s="630" t="s">
        <v>71</v>
      </c>
      <c r="J1424" s="698" t="s">
        <v>266</v>
      </c>
      <c r="K1424" s="303">
        <v>0</v>
      </c>
      <c r="L1424" s="304">
        <v>0</v>
      </c>
      <c r="M1424" s="305">
        <v>0</v>
      </c>
      <c r="N1424" s="305">
        <v>0</v>
      </c>
      <c r="O1424" s="303">
        <v>0</v>
      </c>
      <c r="P1424" s="305">
        <v>0</v>
      </c>
      <c r="Q1424" s="303">
        <v>0</v>
      </c>
      <c r="R1424" s="16">
        <f>SUMIFS('Member Months'!$L:$L,'Member Months'!$A:$A,$A1424,'Member Months'!$C:$C,$C1424, 'Member Months'!$D:$D,$D1424)</f>
        <v>0</v>
      </c>
      <c r="T1424" s="172"/>
    </row>
    <row r="1425" spans="1:20">
      <c r="A1425" s="38" t="s">
        <v>220</v>
      </c>
      <c r="B1425" s="39">
        <f t="shared" si="42"/>
        <v>0</v>
      </c>
      <c r="C1425" s="39" t="str">
        <f t="shared" si="43"/>
        <v>2021 Prior Year</v>
      </c>
      <c r="D1425" s="40">
        <v>1</v>
      </c>
      <c r="E1425" s="40" t="s">
        <v>220</v>
      </c>
      <c r="F1425" s="40" t="s">
        <v>738</v>
      </c>
      <c r="G1425" s="698" t="s">
        <v>229</v>
      </c>
      <c r="H1425" s="40" t="s">
        <v>228</v>
      </c>
      <c r="I1425" s="630" t="s">
        <v>72</v>
      </c>
      <c r="J1425" s="698" t="s">
        <v>527</v>
      </c>
      <c r="K1425" s="303">
        <v>0</v>
      </c>
      <c r="L1425" s="304">
        <v>0</v>
      </c>
      <c r="M1425" s="305">
        <v>0</v>
      </c>
      <c r="N1425" s="305">
        <v>0</v>
      </c>
      <c r="O1425" s="303">
        <v>0</v>
      </c>
      <c r="P1425" s="305">
        <v>0</v>
      </c>
      <c r="Q1425" s="303">
        <v>0</v>
      </c>
      <c r="R1425" s="16">
        <f>SUMIFS('Member Months'!$L:$L,'Member Months'!$A:$A,$A1425,'Member Months'!$C:$C,$C1425, 'Member Months'!$D:$D,$D1425)</f>
        <v>0</v>
      </c>
      <c r="T1425" s="172"/>
    </row>
    <row r="1426" spans="1:20">
      <c r="A1426" s="38" t="s">
        <v>220</v>
      </c>
      <c r="B1426" s="39">
        <f t="shared" si="42"/>
        <v>0</v>
      </c>
      <c r="C1426" s="39" t="str">
        <f t="shared" si="43"/>
        <v>2021 Prior Year</v>
      </c>
      <c r="D1426" s="40">
        <v>1</v>
      </c>
      <c r="E1426" s="40" t="s">
        <v>220</v>
      </c>
      <c r="F1426" s="40" t="s">
        <v>738</v>
      </c>
      <c r="G1426" s="698" t="s">
        <v>229</v>
      </c>
      <c r="H1426" s="40" t="s">
        <v>228</v>
      </c>
      <c r="I1426" s="630" t="s">
        <v>73</v>
      </c>
      <c r="J1426" s="698" t="s">
        <v>528</v>
      </c>
      <c r="K1426" s="303">
        <v>0</v>
      </c>
      <c r="L1426" s="304">
        <v>0</v>
      </c>
      <c r="M1426" s="305">
        <v>0</v>
      </c>
      <c r="N1426" s="305">
        <v>0</v>
      </c>
      <c r="O1426" s="303">
        <v>0</v>
      </c>
      <c r="P1426" s="305">
        <v>0</v>
      </c>
      <c r="Q1426" s="303">
        <v>0</v>
      </c>
      <c r="R1426" s="16">
        <f>SUMIFS('Member Months'!$L:$L,'Member Months'!$A:$A,$A1426,'Member Months'!$C:$C,$C1426, 'Member Months'!$D:$D,$D1426)</f>
        <v>0</v>
      </c>
      <c r="T1426" s="172"/>
    </row>
    <row r="1427" spans="1:20">
      <c r="A1427" s="38" t="s">
        <v>220</v>
      </c>
      <c r="B1427" s="39">
        <f t="shared" si="42"/>
        <v>0</v>
      </c>
      <c r="C1427" s="39" t="str">
        <f t="shared" si="43"/>
        <v>2021 Prior Year</v>
      </c>
      <c r="D1427" s="40">
        <v>1</v>
      </c>
      <c r="E1427" s="40" t="s">
        <v>220</v>
      </c>
      <c r="F1427" s="40" t="s">
        <v>738</v>
      </c>
      <c r="G1427" s="698" t="s">
        <v>229</v>
      </c>
      <c r="H1427" s="40" t="s">
        <v>228</v>
      </c>
      <c r="I1427" s="630" t="s">
        <v>409</v>
      </c>
      <c r="J1427" s="698" t="s">
        <v>803</v>
      </c>
      <c r="K1427" s="303">
        <v>0</v>
      </c>
      <c r="L1427" s="304">
        <v>0</v>
      </c>
      <c r="M1427" s="305">
        <v>0</v>
      </c>
      <c r="N1427" s="305">
        <v>0</v>
      </c>
      <c r="O1427" s="303">
        <v>0</v>
      </c>
      <c r="P1427" s="305">
        <v>0</v>
      </c>
      <c r="Q1427" s="303">
        <v>0</v>
      </c>
      <c r="R1427" s="16">
        <f>SUMIFS('Member Months'!$L:$L,'Member Months'!$A:$A,$A1427,'Member Months'!$C:$C,$C1427, 'Member Months'!$D:$D,$D1427)</f>
        <v>0</v>
      </c>
      <c r="T1427" s="172"/>
    </row>
    <row r="1428" spans="1:20">
      <c r="A1428" s="38" t="s">
        <v>221</v>
      </c>
      <c r="B1428" s="39">
        <f t="shared" si="42"/>
        <v>0</v>
      </c>
      <c r="C1428" s="39" t="str">
        <f t="shared" si="43"/>
        <v>2021 Prior Year</v>
      </c>
      <c r="D1428" s="40">
        <v>1</v>
      </c>
      <c r="E1428" s="40" t="s">
        <v>221</v>
      </c>
      <c r="F1428" s="40" t="s">
        <v>738</v>
      </c>
      <c r="G1428" s="698" t="s">
        <v>230</v>
      </c>
      <c r="H1428" s="40" t="s">
        <v>213</v>
      </c>
      <c r="I1428" s="629" t="s">
        <v>211</v>
      </c>
      <c r="J1428" s="698" t="s">
        <v>261</v>
      </c>
      <c r="K1428" s="303">
        <v>0</v>
      </c>
      <c r="L1428" s="304">
        <v>0</v>
      </c>
      <c r="M1428" s="305">
        <v>0</v>
      </c>
      <c r="N1428" s="305">
        <v>0</v>
      </c>
      <c r="O1428" s="303">
        <v>0</v>
      </c>
      <c r="P1428" s="305">
        <v>0</v>
      </c>
      <c r="Q1428" s="303">
        <v>0</v>
      </c>
      <c r="R1428" s="16">
        <f>SUMIFS('Member Months'!$L:$L,'Member Months'!$A:$A,$A1428,'Member Months'!$C:$C,$C1428, 'Member Months'!$D:$D,$D1428)</f>
        <v>0</v>
      </c>
      <c r="T1428" s="172"/>
    </row>
    <row r="1429" spans="1:20">
      <c r="A1429" s="38" t="s">
        <v>221</v>
      </c>
      <c r="B1429" s="39">
        <f t="shared" si="42"/>
        <v>0</v>
      </c>
      <c r="C1429" s="39" t="str">
        <f t="shared" si="43"/>
        <v>2021 Prior Year</v>
      </c>
      <c r="D1429" s="40">
        <v>1</v>
      </c>
      <c r="E1429" s="40" t="s">
        <v>221</v>
      </c>
      <c r="F1429" s="40" t="s">
        <v>738</v>
      </c>
      <c r="G1429" s="698" t="s">
        <v>230</v>
      </c>
      <c r="H1429" s="40" t="s">
        <v>213</v>
      </c>
      <c r="I1429" s="629" t="s">
        <v>214</v>
      </c>
      <c r="J1429" s="698" t="s">
        <v>676</v>
      </c>
      <c r="K1429" s="303">
        <v>0</v>
      </c>
      <c r="L1429" s="304">
        <v>0</v>
      </c>
      <c r="M1429" s="305">
        <v>0</v>
      </c>
      <c r="N1429" s="305">
        <v>0</v>
      </c>
      <c r="O1429" s="303">
        <v>0</v>
      </c>
      <c r="P1429" s="305">
        <v>0</v>
      </c>
      <c r="Q1429" s="303">
        <v>0</v>
      </c>
      <c r="R1429" s="16">
        <f>SUMIFS('Member Months'!$L:$L,'Member Months'!$A:$A,$A1429,'Member Months'!$C:$C,$C1429, 'Member Months'!$D:$D,$D1429)</f>
        <v>0</v>
      </c>
      <c r="T1429" s="172"/>
    </row>
    <row r="1430" spans="1:20">
      <c r="A1430" s="38" t="s">
        <v>221</v>
      </c>
      <c r="B1430" s="39">
        <f t="shared" si="42"/>
        <v>0</v>
      </c>
      <c r="C1430" s="39" t="str">
        <f t="shared" si="43"/>
        <v>2021 Prior Year</v>
      </c>
      <c r="D1430" s="40">
        <v>1</v>
      </c>
      <c r="E1430" s="40" t="s">
        <v>221</v>
      </c>
      <c r="F1430" s="40" t="s">
        <v>738</v>
      </c>
      <c r="G1430" s="698" t="s">
        <v>230</v>
      </c>
      <c r="H1430" s="40" t="s">
        <v>213</v>
      </c>
      <c r="I1430" s="629" t="s">
        <v>215</v>
      </c>
      <c r="J1430" s="698" t="s">
        <v>216</v>
      </c>
      <c r="K1430" s="303">
        <v>0</v>
      </c>
      <c r="L1430" s="304">
        <v>0</v>
      </c>
      <c r="M1430" s="305">
        <v>0</v>
      </c>
      <c r="N1430" s="305">
        <v>0</v>
      </c>
      <c r="O1430" s="303">
        <v>0</v>
      </c>
      <c r="P1430" s="305">
        <v>0</v>
      </c>
      <c r="Q1430" s="303">
        <v>0</v>
      </c>
      <c r="R1430" s="16">
        <f>SUMIFS('Member Months'!$L:$L,'Member Months'!$A:$A,$A1430,'Member Months'!$C:$C,$C1430, 'Member Months'!$D:$D,$D1430)</f>
        <v>0</v>
      </c>
      <c r="T1430" s="172"/>
    </row>
    <row r="1431" spans="1:20">
      <c r="A1431" s="38" t="s">
        <v>221</v>
      </c>
      <c r="B1431" s="39">
        <f t="shared" ref="B1431:B1458" si="44">$B$1302</f>
        <v>0</v>
      </c>
      <c r="C1431" s="39" t="str">
        <f t="shared" ref="C1431:C1458" si="45">$C$1302</f>
        <v>2021 Prior Year</v>
      </c>
      <c r="D1431" s="40">
        <v>1</v>
      </c>
      <c r="E1431" s="40" t="s">
        <v>221</v>
      </c>
      <c r="F1431" s="40" t="s">
        <v>738</v>
      </c>
      <c r="G1431" s="698" t="s">
        <v>230</v>
      </c>
      <c r="H1431" s="40" t="s">
        <v>213</v>
      </c>
      <c r="I1431" s="629" t="s">
        <v>217</v>
      </c>
      <c r="J1431" s="698" t="s">
        <v>262</v>
      </c>
      <c r="K1431" s="303">
        <v>0</v>
      </c>
      <c r="L1431" s="304">
        <v>0</v>
      </c>
      <c r="M1431" s="305">
        <v>0</v>
      </c>
      <c r="N1431" s="305">
        <v>0</v>
      </c>
      <c r="O1431" s="303">
        <v>0</v>
      </c>
      <c r="P1431" s="305">
        <v>0</v>
      </c>
      <c r="Q1431" s="303">
        <v>0</v>
      </c>
      <c r="R1431" s="16">
        <f>SUMIFS('Member Months'!$L:$L,'Member Months'!$A:$A,$A1431,'Member Months'!$C:$C,$C1431, 'Member Months'!$D:$D,$D1431)</f>
        <v>0</v>
      </c>
      <c r="T1431" s="172"/>
    </row>
    <row r="1432" spans="1:20">
      <c r="A1432" s="38" t="s">
        <v>221</v>
      </c>
      <c r="B1432" s="39">
        <f t="shared" si="44"/>
        <v>0</v>
      </c>
      <c r="C1432" s="39" t="str">
        <f t="shared" si="45"/>
        <v>2021 Prior Year</v>
      </c>
      <c r="D1432" s="40">
        <v>1</v>
      </c>
      <c r="E1432" s="40" t="s">
        <v>221</v>
      </c>
      <c r="F1432" s="40" t="s">
        <v>738</v>
      </c>
      <c r="G1432" s="698" t="s">
        <v>230</v>
      </c>
      <c r="H1432" s="40" t="s">
        <v>213</v>
      </c>
      <c r="I1432" s="629" t="s">
        <v>218</v>
      </c>
      <c r="J1432" s="698" t="s">
        <v>677</v>
      </c>
      <c r="K1432" s="303">
        <v>0</v>
      </c>
      <c r="L1432" s="304">
        <v>0</v>
      </c>
      <c r="M1432" s="305">
        <v>0</v>
      </c>
      <c r="N1432" s="305">
        <v>0</v>
      </c>
      <c r="O1432" s="303">
        <v>0</v>
      </c>
      <c r="P1432" s="305">
        <v>0</v>
      </c>
      <c r="Q1432" s="303">
        <v>0</v>
      </c>
      <c r="R1432" s="16">
        <f>SUMIFS('Member Months'!$L:$L,'Member Months'!$A:$A,$A1432,'Member Months'!$C:$C,$C1432, 'Member Months'!$D:$D,$D1432)</f>
        <v>0</v>
      </c>
      <c r="T1432" s="172"/>
    </row>
    <row r="1433" spans="1:20">
      <c r="A1433" s="38" t="s">
        <v>221</v>
      </c>
      <c r="B1433" s="39">
        <f t="shared" si="44"/>
        <v>0</v>
      </c>
      <c r="C1433" s="39" t="str">
        <f t="shared" si="45"/>
        <v>2021 Prior Year</v>
      </c>
      <c r="D1433" s="40">
        <v>1</v>
      </c>
      <c r="E1433" s="40" t="s">
        <v>221</v>
      </c>
      <c r="F1433" s="40" t="s">
        <v>738</v>
      </c>
      <c r="G1433" s="698" t="s">
        <v>230</v>
      </c>
      <c r="H1433" s="40" t="s">
        <v>213</v>
      </c>
      <c r="I1433" s="629" t="s">
        <v>219</v>
      </c>
      <c r="J1433" s="698" t="s">
        <v>263</v>
      </c>
      <c r="K1433" s="303">
        <v>0</v>
      </c>
      <c r="L1433" s="304">
        <v>0</v>
      </c>
      <c r="M1433" s="305">
        <v>0</v>
      </c>
      <c r="N1433" s="305">
        <v>0</v>
      </c>
      <c r="O1433" s="303">
        <v>0</v>
      </c>
      <c r="P1433" s="305">
        <v>0</v>
      </c>
      <c r="Q1433" s="303">
        <v>0</v>
      </c>
      <c r="R1433" s="16">
        <f>SUMIFS('Member Months'!$L:$L,'Member Months'!$A:$A,$A1433,'Member Months'!$C:$C,$C1433, 'Member Months'!$D:$D,$D1433)</f>
        <v>0</v>
      </c>
      <c r="T1433" s="172"/>
    </row>
    <row r="1434" spans="1:20">
      <c r="A1434" s="38" t="s">
        <v>221</v>
      </c>
      <c r="B1434" s="39">
        <f t="shared" si="44"/>
        <v>0</v>
      </c>
      <c r="C1434" s="39" t="str">
        <f t="shared" si="45"/>
        <v>2021 Prior Year</v>
      </c>
      <c r="D1434" s="40">
        <v>1</v>
      </c>
      <c r="E1434" s="40" t="s">
        <v>221</v>
      </c>
      <c r="F1434" s="40" t="s">
        <v>738</v>
      </c>
      <c r="G1434" s="698" t="s">
        <v>230</v>
      </c>
      <c r="H1434" s="40" t="s">
        <v>213</v>
      </c>
      <c r="I1434" s="629" t="s">
        <v>220</v>
      </c>
      <c r="J1434" s="698" t="s">
        <v>675</v>
      </c>
      <c r="K1434" s="303">
        <v>0</v>
      </c>
      <c r="L1434" s="304">
        <v>0</v>
      </c>
      <c r="M1434" s="305">
        <v>0</v>
      </c>
      <c r="N1434" s="305">
        <v>0</v>
      </c>
      <c r="O1434" s="303">
        <v>0</v>
      </c>
      <c r="P1434" s="305">
        <v>0</v>
      </c>
      <c r="Q1434" s="303">
        <v>0</v>
      </c>
      <c r="R1434" s="16">
        <f>SUMIFS('Member Months'!$L:$L,'Member Months'!$A:$A,$A1434,'Member Months'!$C:$C,$C1434, 'Member Months'!$D:$D,$D1434)</f>
        <v>0</v>
      </c>
      <c r="T1434" s="172"/>
    </row>
    <row r="1435" spans="1:20">
      <c r="A1435" s="38" t="s">
        <v>221</v>
      </c>
      <c r="B1435" s="39">
        <f t="shared" si="44"/>
        <v>0</v>
      </c>
      <c r="C1435" s="39" t="str">
        <f t="shared" si="45"/>
        <v>2021 Prior Year</v>
      </c>
      <c r="D1435" s="40">
        <v>1</v>
      </c>
      <c r="E1435" s="40" t="s">
        <v>221</v>
      </c>
      <c r="F1435" s="40" t="s">
        <v>738</v>
      </c>
      <c r="G1435" s="698" t="s">
        <v>230</v>
      </c>
      <c r="H1435" s="40" t="s">
        <v>213</v>
      </c>
      <c r="I1435" s="629" t="s">
        <v>221</v>
      </c>
      <c r="J1435" s="698" t="s">
        <v>264</v>
      </c>
      <c r="K1435" s="303">
        <v>0</v>
      </c>
      <c r="L1435" s="304">
        <v>0</v>
      </c>
      <c r="M1435" s="305">
        <v>0</v>
      </c>
      <c r="N1435" s="305">
        <v>0</v>
      </c>
      <c r="O1435" s="303">
        <v>0</v>
      </c>
      <c r="P1435" s="305">
        <v>0</v>
      </c>
      <c r="Q1435" s="303">
        <v>0</v>
      </c>
      <c r="R1435" s="16">
        <f>SUMIFS('Member Months'!$L:$L,'Member Months'!$A:$A,$A1435,'Member Months'!$C:$C,$C1435, 'Member Months'!$D:$D,$D1435)</f>
        <v>0</v>
      </c>
      <c r="T1435" s="172"/>
    </row>
    <row r="1436" spans="1:20">
      <c r="A1436" s="38" t="s">
        <v>221</v>
      </c>
      <c r="B1436" s="39">
        <f t="shared" si="44"/>
        <v>0</v>
      </c>
      <c r="C1436" s="39" t="str">
        <f t="shared" si="45"/>
        <v>2021 Prior Year</v>
      </c>
      <c r="D1436" s="40">
        <v>1</v>
      </c>
      <c r="E1436" s="40" t="s">
        <v>221</v>
      </c>
      <c r="F1436" s="40" t="s">
        <v>738</v>
      </c>
      <c r="G1436" s="698" t="s">
        <v>230</v>
      </c>
      <c r="H1436" s="40" t="s">
        <v>213</v>
      </c>
      <c r="I1436" s="630" t="s">
        <v>222</v>
      </c>
      <c r="J1436" s="698" t="s">
        <v>206</v>
      </c>
      <c r="K1436" s="303">
        <v>0</v>
      </c>
      <c r="L1436" s="304">
        <v>0</v>
      </c>
      <c r="M1436" s="305">
        <v>0</v>
      </c>
      <c r="N1436" s="305">
        <v>0</v>
      </c>
      <c r="O1436" s="303">
        <v>0</v>
      </c>
      <c r="P1436" s="305">
        <v>0</v>
      </c>
      <c r="Q1436" s="303">
        <v>0</v>
      </c>
      <c r="R1436" s="16">
        <f>SUMIFS('Member Months'!$L:$L,'Member Months'!$A:$A,$A1436,'Member Months'!$C:$C,$C1436, 'Member Months'!$D:$D,$D1436)</f>
        <v>0</v>
      </c>
      <c r="T1436" s="172"/>
    </row>
    <row r="1437" spans="1:20">
      <c r="A1437" s="38" t="s">
        <v>221</v>
      </c>
      <c r="B1437" s="39">
        <f t="shared" si="44"/>
        <v>0</v>
      </c>
      <c r="C1437" s="39" t="str">
        <f t="shared" si="45"/>
        <v>2021 Prior Year</v>
      </c>
      <c r="D1437" s="40">
        <v>1</v>
      </c>
      <c r="E1437" s="40" t="s">
        <v>221</v>
      </c>
      <c r="F1437" s="40" t="s">
        <v>738</v>
      </c>
      <c r="G1437" s="698" t="s">
        <v>230</v>
      </c>
      <c r="H1437" s="40" t="s">
        <v>213</v>
      </c>
      <c r="I1437" s="630" t="s">
        <v>223</v>
      </c>
      <c r="J1437" s="698" t="s">
        <v>181</v>
      </c>
      <c r="K1437" s="303">
        <v>0</v>
      </c>
      <c r="L1437" s="304">
        <v>0</v>
      </c>
      <c r="M1437" s="305">
        <v>0</v>
      </c>
      <c r="N1437" s="305">
        <v>0</v>
      </c>
      <c r="O1437" s="303">
        <v>0</v>
      </c>
      <c r="P1437" s="305">
        <v>0</v>
      </c>
      <c r="Q1437" s="303">
        <v>0</v>
      </c>
      <c r="R1437" s="16">
        <f>SUMIFS('Member Months'!$L:$L,'Member Months'!$A:$A,$A1437,'Member Months'!$C:$C,$C1437, 'Member Months'!$D:$D,$D1437)</f>
        <v>0</v>
      </c>
      <c r="T1437" s="172"/>
    </row>
    <row r="1438" spans="1:20">
      <c r="A1438" s="38" t="s">
        <v>221</v>
      </c>
      <c r="B1438" s="39">
        <f t="shared" si="44"/>
        <v>0</v>
      </c>
      <c r="C1438" s="39" t="str">
        <f t="shared" si="45"/>
        <v>2021 Prior Year</v>
      </c>
      <c r="D1438" s="40">
        <v>1</v>
      </c>
      <c r="E1438" s="40" t="s">
        <v>221</v>
      </c>
      <c r="F1438" s="40" t="s">
        <v>738</v>
      </c>
      <c r="G1438" s="698" t="s">
        <v>230</v>
      </c>
      <c r="H1438" s="40" t="s">
        <v>213</v>
      </c>
      <c r="I1438" s="630" t="s">
        <v>150</v>
      </c>
      <c r="J1438" s="698" t="s">
        <v>204</v>
      </c>
      <c r="K1438" s="303">
        <v>0</v>
      </c>
      <c r="L1438" s="304">
        <v>0</v>
      </c>
      <c r="M1438" s="305">
        <v>0</v>
      </c>
      <c r="N1438" s="305">
        <v>0</v>
      </c>
      <c r="O1438" s="303">
        <v>0</v>
      </c>
      <c r="P1438" s="305">
        <v>0</v>
      </c>
      <c r="Q1438" s="303">
        <v>0</v>
      </c>
      <c r="R1438" s="16">
        <f>SUMIFS('Member Months'!$L:$L,'Member Months'!$A:$A,$A1438,'Member Months'!$C:$C,$C1438, 'Member Months'!$D:$D,$D1438)</f>
        <v>0</v>
      </c>
      <c r="T1438" s="172"/>
    </row>
    <row r="1439" spans="1:20">
      <c r="A1439" s="38" t="s">
        <v>221</v>
      </c>
      <c r="B1439" s="39">
        <f t="shared" si="44"/>
        <v>0</v>
      </c>
      <c r="C1439" s="39" t="str">
        <f t="shared" si="45"/>
        <v>2021 Prior Year</v>
      </c>
      <c r="D1439" s="40">
        <v>1</v>
      </c>
      <c r="E1439" s="40" t="s">
        <v>221</v>
      </c>
      <c r="F1439" s="40" t="s">
        <v>738</v>
      </c>
      <c r="G1439" s="698" t="s">
        <v>230</v>
      </c>
      <c r="H1439" s="40" t="s">
        <v>213</v>
      </c>
      <c r="I1439" s="630" t="s">
        <v>151</v>
      </c>
      <c r="J1439" s="698" t="s">
        <v>205</v>
      </c>
      <c r="K1439" s="303">
        <v>0</v>
      </c>
      <c r="L1439" s="304">
        <v>0</v>
      </c>
      <c r="M1439" s="305">
        <v>0</v>
      </c>
      <c r="N1439" s="305">
        <v>0</v>
      </c>
      <c r="O1439" s="303">
        <v>0</v>
      </c>
      <c r="P1439" s="305">
        <v>0</v>
      </c>
      <c r="Q1439" s="303">
        <v>0</v>
      </c>
      <c r="R1439" s="16">
        <f>SUMIFS('Member Months'!$L:$L,'Member Months'!$A:$A,$A1439,'Member Months'!$C:$C,$C1439, 'Member Months'!$D:$D,$D1439)</f>
        <v>0</v>
      </c>
      <c r="T1439" s="172"/>
    </row>
    <row r="1440" spans="1:20">
      <c r="A1440" s="38" t="s">
        <v>221</v>
      </c>
      <c r="B1440" s="39">
        <f t="shared" si="44"/>
        <v>0</v>
      </c>
      <c r="C1440" s="39" t="str">
        <f t="shared" si="45"/>
        <v>2021 Prior Year</v>
      </c>
      <c r="D1440" s="40">
        <v>1</v>
      </c>
      <c r="E1440" s="40" t="s">
        <v>221</v>
      </c>
      <c r="F1440" s="40" t="s">
        <v>738</v>
      </c>
      <c r="G1440" s="698" t="s">
        <v>230</v>
      </c>
      <c r="H1440" s="40" t="s">
        <v>213</v>
      </c>
      <c r="I1440" s="630" t="s">
        <v>152</v>
      </c>
      <c r="J1440" s="698" t="s">
        <v>182</v>
      </c>
      <c r="K1440" s="303">
        <v>0</v>
      </c>
      <c r="L1440" s="304">
        <v>0</v>
      </c>
      <c r="M1440" s="305">
        <v>0</v>
      </c>
      <c r="N1440" s="305">
        <v>0</v>
      </c>
      <c r="O1440" s="303">
        <v>0</v>
      </c>
      <c r="P1440" s="305">
        <v>0</v>
      </c>
      <c r="Q1440" s="303">
        <v>0</v>
      </c>
      <c r="R1440" s="16">
        <f>SUMIFS('Member Months'!$L:$L,'Member Months'!$A:$A,$A1440,'Member Months'!$C:$C,$C1440, 'Member Months'!$D:$D,$D1440)</f>
        <v>0</v>
      </c>
      <c r="T1440" s="172"/>
    </row>
    <row r="1441" spans="1:20">
      <c r="A1441" s="38" t="s">
        <v>221</v>
      </c>
      <c r="B1441" s="39">
        <f t="shared" si="44"/>
        <v>0</v>
      </c>
      <c r="C1441" s="39" t="str">
        <f t="shared" si="45"/>
        <v>2021 Prior Year</v>
      </c>
      <c r="D1441" s="40">
        <v>1</v>
      </c>
      <c r="E1441" s="40" t="s">
        <v>221</v>
      </c>
      <c r="F1441" s="40" t="s">
        <v>738</v>
      </c>
      <c r="G1441" s="698" t="s">
        <v>230</v>
      </c>
      <c r="H1441" s="40" t="s">
        <v>213</v>
      </c>
      <c r="I1441" s="630" t="s">
        <v>70</v>
      </c>
      <c r="J1441" s="698" t="s">
        <v>265</v>
      </c>
      <c r="K1441" s="303">
        <v>0</v>
      </c>
      <c r="L1441" s="304">
        <v>0</v>
      </c>
      <c r="M1441" s="305">
        <v>0</v>
      </c>
      <c r="N1441" s="305">
        <v>0</v>
      </c>
      <c r="O1441" s="303">
        <v>0</v>
      </c>
      <c r="P1441" s="305">
        <v>0</v>
      </c>
      <c r="Q1441" s="303">
        <v>0</v>
      </c>
      <c r="R1441" s="16">
        <f>SUMIFS('Member Months'!$L:$L,'Member Months'!$A:$A,$A1441,'Member Months'!$C:$C,$C1441, 'Member Months'!$D:$D,$D1441)</f>
        <v>0</v>
      </c>
      <c r="T1441" s="172"/>
    </row>
    <row r="1442" spans="1:20">
      <c r="A1442" s="38" t="s">
        <v>221</v>
      </c>
      <c r="B1442" s="39">
        <f t="shared" si="44"/>
        <v>0</v>
      </c>
      <c r="C1442" s="39" t="str">
        <f t="shared" si="45"/>
        <v>2021 Prior Year</v>
      </c>
      <c r="D1442" s="40">
        <v>1</v>
      </c>
      <c r="E1442" s="40" t="s">
        <v>221</v>
      </c>
      <c r="F1442" s="40" t="s">
        <v>738</v>
      </c>
      <c r="G1442" s="698" t="s">
        <v>230</v>
      </c>
      <c r="H1442" s="40" t="s">
        <v>213</v>
      </c>
      <c r="I1442" s="630" t="s">
        <v>71</v>
      </c>
      <c r="J1442" s="698" t="s">
        <v>266</v>
      </c>
      <c r="K1442" s="303">
        <v>0</v>
      </c>
      <c r="L1442" s="304">
        <v>0</v>
      </c>
      <c r="M1442" s="305">
        <v>0</v>
      </c>
      <c r="N1442" s="305">
        <v>0</v>
      </c>
      <c r="O1442" s="303">
        <v>0</v>
      </c>
      <c r="P1442" s="305">
        <v>0</v>
      </c>
      <c r="Q1442" s="303">
        <v>0</v>
      </c>
      <c r="R1442" s="16">
        <f>SUMIFS('Member Months'!$L:$L,'Member Months'!$A:$A,$A1442,'Member Months'!$C:$C,$C1442, 'Member Months'!$D:$D,$D1442)</f>
        <v>0</v>
      </c>
      <c r="T1442" s="172"/>
    </row>
    <row r="1443" spans="1:20">
      <c r="A1443" s="38" t="s">
        <v>221</v>
      </c>
      <c r="B1443" s="39">
        <f t="shared" si="44"/>
        <v>0</v>
      </c>
      <c r="C1443" s="39" t="str">
        <f t="shared" si="45"/>
        <v>2021 Prior Year</v>
      </c>
      <c r="D1443" s="40">
        <v>1</v>
      </c>
      <c r="E1443" s="40" t="s">
        <v>221</v>
      </c>
      <c r="F1443" s="40" t="s">
        <v>738</v>
      </c>
      <c r="G1443" s="698" t="s">
        <v>230</v>
      </c>
      <c r="H1443" s="40" t="s">
        <v>213</v>
      </c>
      <c r="I1443" s="630" t="s">
        <v>72</v>
      </c>
      <c r="J1443" s="698" t="s">
        <v>527</v>
      </c>
      <c r="K1443" s="303">
        <v>0</v>
      </c>
      <c r="L1443" s="304">
        <v>0</v>
      </c>
      <c r="M1443" s="305">
        <v>0</v>
      </c>
      <c r="N1443" s="305">
        <v>0</v>
      </c>
      <c r="O1443" s="303">
        <v>0</v>
      </c>
      <c r="P1443" s="305">
        <v>0</v>
      </c>
      <c r="Q1443" s="303">
        <v>0</v>
      </c>
      <c r="R1443" s="16">
        <f>SUMIFS('Member Months'!$L:$L,'Member Months'!$A:$A,$A1443,'Member Months'!$C:$C,$C1443, 'Member Months'!$D:$D,$D1443)</f>
        <v>0</v>
      </c>
      <c r="T1443" s="172"/>
    </row>
    <row r="1444" spans="1:20">
      <c r="A1444" s="38" t="s">
        <v>221</v>
      </c>
      <c r="B1444" s="39">
        <f t="shared" si="44"/>
        <v>0</v>
      </c>
      <c r="C1444" s="39" t="str">
        <f t="shared" si="45"/>
        <v>2021 Prior Year</v>
      </c>
      <c r="D1444" s="40">
        <v>1</v>
      </c>
      <c r="E1444" s="40" t="s">
        <v>221</v>
      </c>
      <c r="F1444" s="40" t="s">
        <v>738</v>
      </c>
      <c r="G1444" s="698" t="s">
        <v>230</v>
      </c>
      <c r="H1444" s="40" t="s">
        <v>213</v>
      </c>
      <c r="I1444" s="630" t="s">
        <v>73</v>
      </c>
      <c r="J1444" s="698" t="s">
        <v>528</v>
      </c>
      <c r="K1444" s="303">
        <v>0</v>
      </c>
      <c r="L1444" s="304">
        <v>0</v>
      </c>
      <c r="M1444" s="305">
        <v>0</v>
      </c>
      <c r="N1444" s="305">
        <v>0</v>
      </c>
      <c r="O1444" s="303">
        <v>0</v>
      </c>
      <c r="P1444" s="305">
        <v>0</v>
      </c>
      <c r="Q1444" s="303">
        <v>0</v>
      </c>
      <c r="R1444" s="16">
        <f>SUMIFS('Member Months'!$L:$L,'Member Months'!$A:$A,$A1444,'Member Months'!$C:$C,$C1444, 'Member Months'!$D:$D,$D1444)</f>
        <v>0</v>
      </c>
      <c r="T1444" s="172"/>
    </row>
    <row r="1445" spans="1:20">
      <c r="A1445" s="38" t="s">
        <v>221</v>
      </c>
      <c r="B1445" s="39">
        <f t="shared" si="44"/>
        <v>0</v>
      </c>
      <c r="C1445" s="39" t="str">
        <f t="shared" si="45"/>
        <v>2021 Prior Year</v>
      </c>
      <c r="D1445" s="40">
        <v>1</v>
      </c>
      <c r="E1445" s="40" t="s">
        <v>221</v>
      </c>
      <c r="F1445" s="40" t="s">
        <v>738</v>
      </c>
      <c r="G1445" s="698" t="s">
        <v>230</v>
      </c>
      <c r="H1445" s="40" t="s">
        <v>213</v>
      </c>
      <c r="I1445" s="630" t="s">
        <v>409</v>
      </c>
      <c r="J1445" s="698" t="s">
        <v>803</v>
      </c>
      <c r="K1445" s="303">
        <v>0</v>
      </c>
      <c r="L1445" s="304">
        <v>0</v>
      </c>
      <c r="M1445" s="305">
        <v>0</v>
      </c>
      <c r="N1445" s="305">
        <v>0</v>
      </c>
      <c r="O1445" s="303">
        <v>0</v>
      </c>
      <c r="P1445" s="305">
        <v>0</v>
      </c>
      <c r="Q1445" s="303">
        <v>0</v>
      </c>
      <c r="R1445" s="16">
        <f>SUMIFS('Member Months'!$L:$L,'Member Months'!$A:$A,$A1445,'Member Months'!$C:$C,$C1445, 'Member Months'!$D:$D,$D1445)</f>
        <v>0</v>
      </c>
      <c r="T1445" s="172"/>
    </row>
    <row r="1446" spans="1:20">
      <c r="A1446" s="38" t="s">
        <v>150</v>
      </c>
      <c r="B1446" s="39">
        <f t="shared" si="44"/>
        <v>0</v>
      </c>
      <c r="C1446" s="39" t="str">
        <f t="shared" si="45"/>
        <v>2021 Prior Year</v>
      </c>
      <c r="D1446" s="40">
        <v>1</v>
      </c>
      <c r="E1446" s="662" t="s">
        <v>150</v>
      </c>
      <c r="F1446" s="40" t="s">
        <v>739</v>
      </c>
      <c r="G1446" s="698" t="s">
        <v>161</v>
      </c>
      <c r="H1446" s="40" t="s">
        <v>213</v>
      </c>
      <c r="I1446" s="629" t="s">
        <v>211</v>
      </c>
      <c r="J1446" s="698" t="s">
        <v>261</v>
      </c>
      <c r="K1446" s="303">
        <v>0</v>
      </c>
      <c r="L1446" s="304">
        <v>0</v>
      </c>
      <c r="M1446" s="305">
        <v>0</v>
      </c>
      <c r="N1446" s="305">
        <v>0</v>
      </c>
      <c r="O1446" s="303">
        <v>0</v>
      </c>
      <c r="P1446" s="305">
        <v>0</v>
      </c>
      <c r="Q1446" s="303">
        <v>0</v>
      </c>
      <c r="R1446" s="16">
        <f>SUMIFS('Member Months'!$L:$L,'Member Months'!$A:$A,$A1446,'Member Months'!$C:$C,$C1446, 'Member Months'!$D:$D,$D1446)</f>
        <v>0</v>
      </c>
      <c r="T1446" s="172"/>
    </row>
    <row r="1447" spans="1:20">
      <c r="A1447" s="38" t="s">
        <v>150</v>
      </c>
      <c r="B1447" s="39">
        <f t="shared" si="44"/>
        <v>0</v>
      </c>
      <c r="C1447" s="39" t="str">
        <f t="shared" si="45"/>
        <v>2021 Prior Year</v>
      </c>
      <c r="D1447" s="40">
        <v>1</v>
      </c>
      <c r="E1447" s="662" t="s">
        <v>150</v>
      </c>
      <c r="F1447" s="40" t="s">
        <v>739</v>
      </c>
      <c r="G1447" s="698" t="s">
        <v>161</v>
      </c>
      <c r="H1447" s="40" t="s">
        <v>213</v>
      </c>
      <c r="I1447" s="629" t="s">
        <v>214</v>
      </c>
      <c r="J1447" s="698" t="s">
        <v>676</v>
      </c>
      <c r="K1447" s="303">
        <v>0</v>
      </c>
      <c r="L1447" s="304">
        <v>0</v>
      </c>
      <c r="M1447" s="305">
        <v>0</v>
      </c>
      <c r="N1447" s="305">
        <v>0</v>
      </c>
      <c r="O1447" s="303">
        <v>0</v>
      </c>
      <c r="P1447" s="305">
        <v>0</v>
      </c>
      <c r="Q1447" s="303">
        <v>0</v>
      </c>
      <c r="R1447" s="16">
        <f>SUMIFS('Member Months'!$L:$L,'Member Months'!$A:$A,$A1447,'Member Months'!$C:$C,$C1447, 'Member Months'!$D:$D,$D1447)</f>
        <v>0</v>
      </c>
      <c r="T1447" s="172"/>
    </row>
    <row r="1448" spans="1:20">
      <c r="A1448" s="38" t="s">
        <v>150</v>
      </c>
      <c r="B1448" s="39">
        <f t="shared" si="44"/>
        <v>0</v>
      </c>
      <c r="C1448" s="39" t="str">
        <f t="shared" si="45"/>
        <v>2021 Prior Year</v>
      </c>
      <c r="D1448" s="40">
        <v>1</v>
      </c>
      <c r="E1448" s="662" t="s">
        <v>150</v>
      </c>
      <c r="F1448" s="40" t="s">
        <v>739</v>
      </c>
      <c r="G1448" s="698" t="s">
        <v>161</v>
      </c>
      <c r="H1448" s="40" t="s">
        <v>213</v>
      </c>
      <c r="I1448" s="629" t="s">
        <v>215</v>
      </c>
      <c r="J1448" s="698" t="s">
        <v>216</v>
      </c>
      <c r="K1448" s="303">
        <v>0</v>
      </c>
      <c r="L1448" s="304">
        <v>0</v>
      </c>
      <c r="M1448" s="305">
        <v>0</v>
      </c>
      <c r="N1448" s="305">
        <v>0</v>
      </c>
      <c r="O1448" s="303">
        <v>0</v>
      </c>
      <c r="P1448" s="305">
        <v>0</v>
      </c>
      <c r="Q1448" s="303">
        <v>0</v>
      </c>
      <c r="R1448" s="16">
        <f>SUMIFS('Member Months'!$L:$L,'Member Months'!$A:$A,$A1448,'Member Months'!$C:$C,$C1448, 'Member Months'!$D:$D,$D1448)</f>
        <v>0</v>
      </c>
      <c r="T1448" s="172"/>
    </row>
    <row r="1449" spans="1:20">
      <c r="A1449" s="38" t="s">
        <v>150</v>
      </c>
      <c r="B1449" s="39">
        <f t="shared" si="44"/>
        <v>0</v>
      </c>
      <c r="C1449" s="39" t="str">
        <f t="shared" si="45"/>
        <v>2021 Prior Year</v>
      </c>
      <c r="D1449" s="40">
        <v>1</v>
      </c>
      <c r="E1449" s="662" t="s">
        <v>150</v>
      </c>
      <c r="F1449" s="40" t="s">
        <v>739</v>
      </c>
      <c r="G1449" s="698" t="s">
        <v>161</v>
      </c>
      <c r="H1449" s="40" t="s">
        <v>213</v>
      </c>
      <c r="I1449" s="629" t="s">
        <v>217</v>
      </c>
      <c r="J1449" s="698" t="s">
        <v>262</v>
      </c>
      <c r="K1449" s="303">
        <v>0</v>
      </c>
      <c r="L1449" s="304">
        <v>0</v>
      </c>
      <c r="M1449" s="305">
        <v>0</v>
      </c>
      <c r="N1449" s="305">
        <v>0</v>
      </c>
      <c r="O1449" s="303">
        <v>0</v>
      </c>
      <c r="P1449" s="305">
        <v>0</v>
      </c>
      <c r="Q1449" s="303">
        <v>0</v>
      </c>
      <c r="R1449" s="16">
        <f>SUMIFS('Member Months'!$L:$L,'Member Months'!$A:$A,$A1449,'Member Months'!$C:$C,$C1449, 'Member Months'!$D:$D,$D1449)</f>
        <v>0</v>
      </c>
      <c r="T1449" s="172"/>
    </row>
    <row r="1450" spans="1:20">
      <c r="A1450" s="38" t="s">
        <v>150</v>
      </c>
      <c r="B1450" s="39">
        <f t="shared" si="44"/>
        <v>0</v>
      </c>
      <c r="C1450" s="39" t="str">
        <f t="shared" si="45"/>
        <v>2021 Prior Year</v>
      </c>
      <c r="D1450" s="40">
        <v>1</v>
      </c>
      <c r="E1450" s="662" t="s">
        <v>150</v>
      </c>
      <c r="F1450" s="40" t="s">
        <v>739</v>
      </c>
      <c r="G1450" s="698" t="s">
        <v>161</v>
      </c>
      <c r="H1450" s="40" t="s">
        <v>213</v>
      </c>
      <c r="I1450" s="629" t="s">
        <v>218</v>
      </c>
      <c r="J1450" s="698" t="s">
        <v>677</v>
      </c>
      <c r="K1450" s="303">
        <v>0</v>
      </c>
      <c r="L1450" s="304">
        <v>0</v>
      </c>
      <c r="M1450" s="305">
        <v>0</v>
      </c>
      <c r="N1450" s="305">
        <v>0</v>
      </c>
      <c r="O1450" s="303">
        <v>0</v>
      </c>
      <c r="P1450" s="305">
        <v>0</v>
      </c>
      <c r="Q1450" s="303">
        <v>0</v>
      </c>
      <c r="R1450" s="16">
        <f>SUMIFS('Member Months'!$L:$L,'Member Months'!$A:$A,$A1450,'Member Months'!$C:$C,$C1450, 'Member Months'!$D:$D,$D1450)</f>
        <v>0</v>
      </c>
      <c r="T1450" s="172"/>
    </row>
    <row r="1451" spans="1:20">
      <c r="A1451" s="38" t="s">
        <v>150</v>
      </c>
      <c r="B1451" s="39">
        <f t="shared" si="44"/>
        <v>0</v>
      </c>
      <c r="C1451" s="39" t="str">
        <f t="shared" si="45"/>
        <v>2021 Prior Year</v>
      </c>
      <c r="D1451" s="40">
        <v>1</v>
      </c>
      <c r="E1451" s="662" t="s">
        <v>150</v>
      </c>
      <c r="F1451" s="40" t="s">
        <v>739</v>
      </c>
      <c r="G1451" s="698" t="s">
        <v>161</v>
      </c>
      <c r="H1451" s="40" t="s">
        <v>213</v>
      </c>
      <c r="I1451" s="629" t="s">
        <v>219</v>
      </c>
      <c r="J1451" s="698" t="s">
        <v>263</v>
      </c>
      <c r="K1451" s="303">
        <v>0</v>
      </c>
      <c r="L1451" s="304">
        <v>0</v>
      </c>
      <c r="M1451" s="305">
        <v>0</v>
      </c>
      <c r="N1451" s="305">
        <v>0</v>
      </c>
      <c r="O1451" s="303">
        <v>0</v>
      </c>
      <c r="P1451" s="305">
        <v>0</v>
      </c>
      <c r="Q1451" s="303">
        <v>0</v>
      </c>
      <c r="R1451" s="16">
        <f>SUMIFS('Member Months'!$L:$L,'Member Months'!$A:$A,$A1451,'Member Months'!$C:$C,$C1451, 'Member Months'!$D:$D,$D1451)</f>
        <v>0</v>
      </c>
      <c r="T1451" s="172"/>
    </row>
    <row r="1452" spans="1:20">
      <c r="A1452" s="38" t="s">
        <v>150</v>
      </c>
      <c r="B1452" s="39">
        <f t="shared" si="44"/>
        <v>0</v>
      </c>
      <c r="C1452" s="39" t="str">
        <f t="shared" si="45"/>
        <v>2021 Prior Year</v>
      </c>
      <c r="D1452" s="40">
        <v>1</v>
      </c>
      <c r="E1452" s="662" t="s">
        <v>150</v>
      </c>
      <c r="F1452" s="40" t="s">
        <v>739</v>
      </c>
      <c r="G1452" s="698" t="s">
        <v>161</v>
      </c>
      <c r="H1452" s="40" t="s">
        <v>213</v>
      </c>
      <c r="I1452" s="629" t="s">
        <v>220</v>
      </c>
      <c r="J1452" s="698" t="s">
        <v>675</v>
      </c>
      <c r="K1452" s="303">
        <v>0</v>
      </c>
      <c r="L1452" s="304">
        <v>0</v>
      </c>
      <c r="M1452" s="305">
        <v>0</v>
      </c>
      <c r="N1452" s="305">
        <v>0</v>
      </c>
      <c r="O1452" s="303">
        <v>0</v>
      </c>
      <c r="P1452" s="305">
        <v>0</v>
      </c>
      <c r="Q1452" s="303">
        <v>0</v>
      </c>
      <c r="R1452" s="16">
        <f>SUMIFS('Member Months'!$L:$L,'Member Months'!$A:$A,$A1452,'Member Months'!$C:$C,$C1452, 'Member Months'!$D:$D,$D1452)</f>
        <v>0</v>
      </c>
      <c r="T1452" s="172"/>
    </row>
    <row r="1453" spans="1:20">
      <c r="A1453" s="38" t="s">
        <v>150</v>
      </c>
      <c r="B1453" s="39">
        <f t="shared" si="44"/>
        <v>0</v>
      </c>
      <c r="C1453" s="39" t="str">
        <f t="shared" si="45"/>
        <v>2021 Prior Year</v>
      </c>
      <c r="D1453" s="40">
        <v>1</v>
      </c>
      <c r="E1453" s="662" t="s">
        <v>150</v>
      </c>
      <c r="F1453" s="40" t="s">
        <v>739</v>
      </c>
      <c r="G1453" s="698" t="s">
        <v>161</v>
      </c>
      <c r="H1453" s="40" t="s">
        <v>213</v>
      </c>
      <c r="I1453" s="629" t="s">
        <v>221</v>
      </c>
      <c r="J1453" s="698" t="s">
        <v>264</v>
      </c>
      <c r="K1453" s="303">
        <v>0</v>
      </c>
      <c r="L1453" s="304">
        <v>0</v>
      </c>
      <c r="M1453" s="305">
        <v>0</v>
      </c>
      <c r="N1453" s="305">
        <v>0</v>
      </c>
      <c r="O1453" s="303">
        <v>0</v>
      </c>
      <c r="P1453" s="305">
        <v>0</v>
      </c>
      <c r="Q1453" s="303">
        <v>0</v>
      </c>
      <c r="R1453" s="16">
        <f>SUMIFS('Member Months'!$L:$L,'Member Months'!$A:$A,$A1453,'Member Months'!$C:$C,$C1453, 'Member Months'!$D:$D,$D1453)</f>
        <v>0</v>
      </c>
      <c r="T1453" s="172"/>
    </row>
    <row r="1454" spans="1:20">
      <c r="A1454" s="38" t="s">
        <v>150</v>
      </c>
      <c r="B1454" s="39">
        <f t="shared" si="44"/>
        <v>0</v>
      </c>
      <c r="C1454" s="39" t="str">
        <f t="shared" si="45"/>
        <v>2021 Prior Year</v>
      </c>
      <c r="D1454" s="40">
        <v>1</v>
      </c>
      <c r="E1454" s="662" t="s">
        <v>150</v>
      </c>
      <c r="F1454" s="40" t="s">
        <v>739</v>
      </c>
      <c r="G1454" s="698" t="s">
        <v>161</v>
      </c>
      <c r="H1454" s="40" t="s">
        <v>213</v>
      </c>
      <c r="I1454" s="630" t="s">
        <v>222</v>
      </c>
      <c r="J1454" s="698" t="s">
        <v>206</v>
      </c>
      <c r="K1454" s="303">
        <v>0</v>
      </c>
      <c r="L1454" s="304">
        <v>0</v>
      </c>
      <c r="M1454" s="305">
        <v>0</v>
      </c>
      <c r="N1454" s="305">
        <v>0</v>
      </c>
      <c r="O1454" s="303">
        <v>0</v>
      </c>
      <c r="P1454" s="305">
        <v>0</v>
      </c>
      <c r="Q1454" s="303">
        <v>0</v>
      </c>
      <c r="R1454" s="16">
        <f>SUMIFS('Member Months'!$L:$L,'Member Months'!$A:$A,$A1454,'Member Months'!$C:$C,$C1454, 'Member Months'!$D:$D,$D1454)</f>
        <v>0</v>
      </c>
      <c r="T1454" s="172"/>
    </row>
    <row r="1455" spans="1:20">
      <c r="A1455" s="38" t="s">
        <v>150</v>
      </c>
      <c r="B1455" s="39">
        <f t="shared" si="44"/>
        <v>0</v>
      </c>
      <c r="C1455" s="39" t="str">
        <f t="shared" si="45"/>
        <v>2021 Prior Year</v>
      </c>
      <c r="D1455" s="40">
        <v>1</v>
      </c>
      <c r="E1455" s="662" t="s">
        <v>150</v>
      </c>
      <c r="F1455" s="40" t="s">
        <v>739</v>
      </c>
      <c r="G1455" s="698" t="s">
        <v>161</v>
      </c>
      <c r="H1455" s="40" t="s">
        <v>213</v>
      </c>
      <c r="I1455" s="630" t="s">
        <v>223</v>
      </c>
      <c r="J1455" s="698" t="s">
        <v>181</v>
      </c>
      <c r="K1455" s="303">
        <v>0</v>
      </c>
      <c r="L1455" s="304">
        <v>0</v>
      </c>
      <c r="M1455" s="305">
        <v>0</v>
      </c>
      <c r="N1455" s="305">
        <v>0</v>
      </c>
      <c r="O1455" s="303">
        <v>0</v>
      </c>
      <c r="P1455" s="305">
        <v>0</v>
      </c>
      <c r="Q1455" s="303">
        <v>0</v>
      </c>
      <c r="R1455" s="16">
        <f>SUMIFS('Member Months'!$L:$L,'Member Months'!$A:$A,$A1455,'Member Months'!$C:$C,$C1455, 'Member Months'!$D:$D,$D1455)</f>
        <v>0</v>
      </c>
      <c r="T1455" s="172"/>
    </row>
    <row r="1456" spans="1:20">
      <c r="A1456" s="38" t="s">
        <v>150</v>
      </c>
      <c r="B1456" s="39">
        <f t="shared" si="44"/>
        <v>0</v>
      </c>
      <c r="C1456" s="39" t="str">
        <f t="shared" si="45"/>
        <v>2021 Prior Year</v>
      </c>
      <c r="D1456" s="40">
        <v>1</v>
      </c>
      <c r="E1456" s="662" t="s">
        <v>150</v>
      </c>
      <c r="F1456" s="40" t="s">
        <v>739</v>
      </c>
      <c r="G1456" s="698" t="s">
        <v>161</v>
      </c>
      <c r="H1456" s="40" t="s">
        <v>213</v>
      </c>
      <c r="I1456" s="630" t="s">
        <v>150</v>
      </c>
      <c r="J1456" s="698" t="s">
        <v>204</v>
      </c>
      <c r="K1456" s="303">
        <v>0</v>
      </c>
      <c r="L1456" s="304">
        <v>0</v>
      </c>
      <c r="M1456" s="305">
        <v>0</v>
      </c>
      <c r="N1456" s="305">
        <v>0</v>
      </c>
      <c r="O1456" s="303">
        <v>0</v>
      </c>
      <c r="P1456" s="305">
        <v>0</v>
      </c>
      <c r="Q1456" s="303">
        <v>0</v>
      </c>
      <c r="R1456" s="16">
        <f>SUMIFS('Member Months'!$L:$L,'Member Months'!$A:$A,$A1456,'Member Months'!$C:$C,$C1456, 'Member Months'!$D:$D,$D1456)</f>
        <v>0</v>
      </c>
      <c r="T1456" s="172"/>
    </row>
    <row r="1457" spans="1:20">
      <c r="A1457" s="38" t="s">
        <v>150</v>
      </c>
      <c r="B1457" s="39">
        <f t="shared" si="44"/>
        <v>0</v>
      </c>
      <c r="C1457" s="39" t="str">
        <f t="shared" si="45"/>
        <v>2021 Prior Year</v>
      </c>
      <c r="D1457" s="40">
        <v>1</v>
      </c>
      <c r="E1457" s="662" t="s">
        <v>150</v>
      </c>
      <c r="F1457" s="40" t="s">
        <v>739</v>
      </c>
      <c r="G1457" s="698" t="s">
        <v>161</v>
      </c>
      <c r="H1457" s="40" t="s">
        <v>213</v>
      </c>
      <c r="I1457" s="630" t="s">
        <v>151</v>
      </c>
      <c r="J1457" s="698" t="s">
        <v>205</v>
      </c>
      <c r="K1457" s="303">
        <v>0</v>
      </c>
      <c r="L1457" s="304">
        <v>0</v>
      </c>
      <c r="M1457" s="305">
        <v>0</v>
      </c>
      <c r="N1457" s="305">
        <v>0</v>
      </c>
      <c r="O1457" s="303">
        <v>0</v>
      </c>
      <c r="P1457" s="305">
        <v>0</v>
      </c>
      <c r="Q1457" s="303">
        <v>0</v>
      </c>
      <c r="R1457" s="16">
        <f>SUMIFS('Member Months'!$L:$L,'Member Months'!$A:$A,$A1457,'Member Months'!$C:$C,$C1457, 'Member Months'!$D:$D,$D1457)</f>
        <v>0</v>
      </c>
      <c r="T1457" s="172"/>
    </row>
    <row r="1458" spans="1:20">
      <c r="A1458" s="38" t="s">
        <v>150</v>
      </c>
      <c r="B1458" s="39">
        <f t="shared" si="44"/>
        <v>0</v>
      </c>
      <c r="C1458" s="39" t="str">
        <f t="shared" si="45"/>
        <v>2021 Prior Year</v>
      </c>
      <c r="D1458" s="40">
        <v>1</v>
      </c>
      <c r="E1458" s="662" t="s">
        <v>150</v>
      </c>
      <c r="F1458" s="40" t="s">
        <v>739</v>
      </c>
      <c r="G1458" s="698" t="s">
        <v>161</v>
      </c>
      <c r="H1458" s="40" t="s">
        <v>213</v>
      </c>
      <c r="I1458" s="630" t="s">
        <v>152</v>
      </c>
      <c r="J1458" s="698" t="s">
        <v>182</v>
      </c>
      <c r="K1458" s="303">
        <v>0</v>
      </c>
      <c r="L1458" s="304">
        <v>0</v>
      </c>
      <c r="M1458" s="305">
        <v>0</v>
      </c>
      <c r="N1458" s="305">
        <v>0</v>
      </c>
      <c r="O1458" s="303">
        <v>0</v>
      </c>
      <c r="P1458" s="305">
        <v>0</v>
      </c>
      <c r="Q1458" s="303">
        <v>0</v>
      </c>
      <c r="R1458" s="16">
        <f>SUMIFS('Member Months'!$L:$L,'Member Months'!$A:$A,$A1458,'Member Months'!$C:$C,$C1458, 'Member Months'!$D:$D,$D1458)</f>
        <v>0</v>
      </c>
      <c r="T1458" s="172"/>
    </row>
    <row r="1459" spans="1:20">
      <c r="A1459" s="38" t="s">
        <v>150</v>
      </c>
      <c r="B1459" s="39">
        <f t="shared" ref="B1459:B1612" si="46">$B$1302</f>
        <v>0</v>
      </c>
      <c r="C1459" s="39" t="str">
        <f t="shared" ref="C1459:C1522" si="47">$C$1302</f>
        <v>2021 Prior Year</v>
      </c>
      <c r="D1459" s="40">
        <v>1</v>
      </c>
      <c r="E1459" s="662" t="s">
        <v>150</v>
      </c>
      <c r="F1459" s="40" t="s">
        <v>739</v>
      </c>
      <c r="G1459" s="698" t="s">
        <v>161</v>
      </c>
      <c r="H1459" s="40" t="s">
        <v>213</v>
      </c>
      <c r="I1459" s="630" t="s">
        <v>70</v>
      </c>
      <c r="J1459" s="698" t="s">
        <v>265</v>
      </c>
      <c r="K1459" s="303">
        <v>0</v>
      </c>
      <c r="L1459" s="304">
        <v>0</v>
      </c>
      <c r="M1459" s="305">
        <v>0</v>
      </c>
      <c r="N1459" s="305">
        <v>0</v>
      </c>
      <c r="O1459" s="303">
        <v>0</v>
      </c>
      <c r="P1459" s="305">
        <v>0</v>
      </c>
      <c r="Q1459" s="303">
        <v>0</v>
      </c>
      <c r="R1459" s="16">
        <f>SUMIFS('Member Months'!$L:$L,'Member Months'!$A:$A,$A1459,'Member Months'!$C:$C,$C1459, 'Member Months'!$D:$D,$D1459)</f>
        <v>0</v>
      </c>
      <c r="T1459" s="172"/>
    </row>
    <row r="1460" spans="1:20">
      <c r="A1460" s="38" t="s">
        <v>150</v>
      </c>
      <c r="B1460" s="39">
        <f t="shared" si="46"/>
        <v>0</v>
      </c>
      <c r="C1460" s="39" t="str">
        <f t="shared" si="47"/>
        <v>2021 Prior Year</v>
      </c>
      <c r="D1460" s="40">
        <v>1</v>
      </c>
      <c r="E1460" s="662" t="s">
        <v>150</v>
      </c>
      <c r="F1460" s="40" t="s">
        <v>739</v>
      </c>
      <c r="G1460" s="698" t="s">
        <v>161</v>
      </c>
      <c r="H1460" s="40" t="s">
        <v>213</v>
      </c>
      <c r="I1460" s="630" t="s">
        <v>71</v>
      </c>
      <c r="J1460" s="698" t="s">
        <v>266</v>
      </c>
      <c r="K1460" s="303">
        <v>0</v>
      </c>
      <c r="L1460" s="304">
        <v>0</v>
      </c>
      <c r="M1460" s="305">
        <v>0</v>
      </c>
      <c r="N1460" s="305">
        <v>0</v>
      </c>
      <c r="O1460" s="303">
        <v>0</v>
      </c>
      <c r="P1460" s="305">
        <v>0</v>
      </c>
      <c r="Q1460" s="303">
        <v>0</v>
      </c>
      <c r="R1460" s="16">
        <f>SUMIFS('Member Months'!$L:$L,'Member Months'!$A:$A,$A1460,'Member Months'!$C:$C,$C1460, 'Member Months'!$D:$D,$D1460)</f>
        <v>0</v>
      </c>
      <c r="T1460" s="172"/>
    </row>
    <row r="1461" spans="1:20">
      <c r="A1461" s="38" t="s">
        <v>150</v>
      </c>
      <c r="B1461" s="39">
        <f t="shared" si="46"/>
        <v>0</v>
      </c>
      <c r="C1461" s="39" t="str">
        <f t="shared" si="47"/>
        <v>2021 Prior Year</v>
      </c>
      <c r="D1461" s="40">
        <v>1</v>
      </c>
      <c r="E1461" s="662" t="s">
        <v>150</v>
      </c>
      <c r="F1461" s="40" t="s">
        <v>739</v>
      </c>
      <c r="G1461" s="698" t="s">
        <v>161</v>
      </c>
      <c r="H1461" s="40" t="s">
        <v>213</v>
      </c>
      <c r="I1461" s="630" t="s">
        <v>72</v>
      </c>
      <c r="J1461" s="698" t="s">
        <v>527</v>
      </c>
      <c r="K1461" s="303">
        <v>0</v>
      </c>
      <c r="L1461" s="304">
        <v>0</v>
      </c>
      <c r="M1461" s="305">
        <v>0</v>
      </c>
      <c r="N1461" s="305">
        <v>0</v>
      </c>
      <c r="O1461" s="303">
        <v>0</v>
      </c>
      <c r="P1461" s="305">
        <v>0</v>
      </c>
      <c r="Q1461" s="303">
        <v>0</v>
      </c>
      <c r="R1461" s="16">
        <f>SUMIFS('Member Months'!$L:$L,'Member Months'!$A:$A,$A1461,'Member Months'!$C:$C,$C1461, 'Member Months'!$D:$D,$D1461)</f>
        <v>0</v>
      </c>
      <c r="T1461" s="172"/>
    </row>
    <row r="1462" spans="1:20">
      <c r="A1462" s="38" t="s">
        <v>150</v>
      </c>
      <c r="B1462" s="39">
        <f t="shared" si="46"/>
        <v>0</v>
      </c>
      <c r="C1462" s="39" t="str">
        <f t="shared" si="47"/>
        <v>2021 Prior Year</v>
      </c>
      <c r="D1462" s="40">
        <v>1</v>
      </c>
      <c r="E1462" s="662" t="s">
        <v>150</v>
      </c>
      <c r="F1462" s="40" t="s">
        <v>739</v>
      </c>
      <c r="G1462" s="698" t="s">
        <v>161</v>
      </c>
      <c r="H1462" s="40" t="s">
        <v>213</v>
      </c>
      <c r="I1462" s="630" t="s">
        <v>73</v>
      </c>
      <c r="J1462" s="698" t="s">
        <v>528</v>
      </c>
      <c r="K1462" s="303">
        <v>0</v>
      </c>
      <c r="L1462" s="304">
        <v>0</v>
      </c>
      <c r="M1462" s="305">
        <v>0</v>
      </c>
      <c r="N1462" s="305">
        <v>0</v>
      </c>
      <c r="O1462" s="303">
        <v>0</v>
      </c>
      <c r="P1462" s="305">
        <v>0</v>
      </c>
      <c r="Q1462" s="303">
        <v>0</v>
      </c>
      <c r="R1462" s="16">
        <f>SUMIFS('Member Months'!$L:$L,'Member Months'!$A:$A,$A1462,'Member Months'!$C:$C,$C1462, 'Member Months'!$D:$D,$D1462)</f>
        <v>0</v>
      </c>
      <c r="T1462" s="172"/>
    </row>
    <row r="1463" spans="1:20">
      <c r="A1463" s="38" t="s">
        <v>150</v>
      </c>
      <c r="B1463" s="39">
        <f t="shared" si="46"/>
        <v>0</v>
      </c>
      <c r="C1463" s="39" t="str">
        <f t="shared" si="47"/>
        <v>2021 Prior Year</v>
      </c>
      <c r="D1463" s="40">
        <v>1</v>
      </c>
      <c r="E1463" s="662" t="s">
        <v>150</v>
      </c>
      <c r="F1463" s="40" t="s">
        <v>739</v>
      </c>
      <c r="G1463" s="698" t="s">
        <v>161</v>
      </c>
      <c r="H1463" s="40" t="s">
        <v>213</v>
      </c>
      <c r="I1463" s="630" t="s">
        <v>409</v>
      </c>
      <c r="J1463" s="698" t="s">
        <v>803</v>
      </c>
      <c r="K1463" s="303">
        <v>0</v>
      </c>
      <c r="L1463" s="304">
        <v>0</v>
      </c>
      <c r="M1463" s="305">
        <v>0</v>
      </c>
      <c r="N1463" s="305">
        <v>0</v>
      </c>
      <c r="O1463" s="303">
        <v>0</v>
      </c>
      <c r="P1463" s="305">
        <v>0</v>
      </c>
      <c r="Q1463" s="303">
        <v>0</v>
      </c>
      <c r="R1463" s="16">
        <f>SUMIFS('Member Months'!$L:$L,'Member Months'!$A:$A,$A1463,'Member Months'!$C:$C,$C1463, 'Member Months'!$D:$D,$D1463)</f>
        <v>0</v>
      </c>
      <c r="T1463" s="172"/>
    </row>
    <row r="1464" spans="1:20">
      <c r="A1464" s="38" t="s">
        <v>151</v>
      </c>
      <c r="B1464" s="39">
        <f t="shared" si="46"/>
        <v>0</v>
      </c>
      <c r="C1464" s="39" t="str">
        <f t="shared" si="47"/>
        <v>2021 Prior Year</v>
      </c>
      <c r="D1464" s="40">
        <v>1</v>
      </c>
      <c r="E1464" s="662" t="s">
        <v>151</v>
      </c>
      <c r="F1464" s="40" t="s">
        <v>739</v>
      </c>
      <c r="G1464" s="698" t="s">
        <v>225</v>
      </c>
      <c r="H1464" s="40" t="s">
        <v>213</v>
      </c>
      <c r="I1464" s="629" t="s">
        <v>211</v>
      </c>
      <c r="J1464" s="698" t="s">
        <v>261</v>
      </c>
      <c r="K1464" s="303">
        <v>0</v>
      </c>
      <c r="L1464" s="304">
        <v>0</v>
      </c>
      <c r="M1464" s="305">
        <v>0</v>
      </c>
      <c r="N1464" s="305">
        <v>0</v>
      </c>
      <c r="O1464" s="303">
        <v>0</v>
      </c>
      <c r="P1464" s="305">
        <v>0</v>
      </c>
      <c r="Q1464" s="303">
        <v>0</v>
      </c>
      <c r="R1464" s="16">
        <f>SUMIFS('Member Months'!$L:$L,'Member Months'!$A:$A,$A1464,'Member Months'!$C:$C,$C1464, 'Member Months'!$D:$D,$D1464)</f>
        <v>0</v>
      </c>
      <c r="T1464" s="172"/>
    </row>
    <row r="1465" spans="1:20">
      <c r="A1465" s="38" t="s">
        <v>151</v>
      </c>
      <c r="B1465" s="39">
        <f t="shared" si="46"/>
        <v>0</v>
      </c>
      <c r="C1465" s="39" t="str">
        <f t="shared" si="47"/>
        <v>2021 Prior Year</v>
      </c>
      <c r="D1465" s="40">
        <v>1</v>
      </c>
      <c r="E1465" s="662" t="s">
        <v>151</v>
      </c>
      <c r="F1465" s="40" t="s">
        <v>739</v>
      </c>
      <c r="G1465" s="698" t="s">
        <v>225</v>
      </c>
      <c r="H1465" s="40" t="s">
        <v>213</v>
      </c>
      <c r="I1465" s="629" t="s">
        <v>214</v>
      </c>
      <c r="J1465" s="698" t="s">
        <v>676</v>
      </c>
      <c r="K1465" s="303">
        <v>0</v>
      </c>
      <c r="L1465" s="304">
        <v>0</v>
      </c>
      <c r="M1465" s="305">
        <v>0</v>
      </c>
      <c r="N1465" s="305">
        <v>0</v>
      </c>
      <c r="O1465" s="303">
        <v>0</v>
      </c>
      <c r="P1465" s="305">
        <v>0</v>
      </c>
      <c r="Q1465" s="303">
        <v>0</v>
      </c>
      <c r="R1465" s="16">
        <f>SUMIFS('Member Months'!$L:$L,'Member Months'!$A:$A,$A1465,'Member Months'!$C:$C,$C1465, 'Member Months'!$D:$D,$D1465)</f>
        <v>0</v>
      </c>
      <c r="T1465" s="172"/>
    </row>
    <row r="1466" spans="1:20">
      <c r="A1466" s="38" t="s">
        <v>151</v>
      </c>
      <c r="B1466" s="39">
        <f t="shared" si="46"/>
        <v>0</v>
      </c>
      <c r="C1466" s="39" t="str">
        <f t="shared" si="47"/>
        <v>2021 Prior Year</v>
      </c>
      <c r="D1466" s="40">
        <v>1</v>
      </c>
      <c r="E1466" s="662" t="s">
        <v>151</v>
      </c>
      <c r="F1466" s="40" t="s">
        <v>739</v>
      </c>
      <c r="G1466" s="698" t="s">
        <v>225</v>
      </c>
      <c r="H1466" s="40" t="s">
        <v>213</v>
      </c>
      <c r="I1466" s="629" t="s">
        <v>215</v>
      </c>
      <c r="J1466" s="698" t="s">
        <v>216</v>
      </c>
      <c r="K1466" s="303">
        <v>0</v>
      </c>
      <c r="L1466" s="304">
        <v>0</v>
      </c>
      <c r="M1466" s="305">
        <v>0</v>
      </c>
      <c r="N1466" s="305">
        <v>0</v>
      </c>
      <c r="O1466" s="303">
        <v>0</v>
      </c>
      <c r="P1466" s="305">
        <v>0</v>
      </c>
      <c r="Q1466" s="303">
        <v>0</v>
      </c>
      <c r="R1466" s="16">
        <f>SUMIFS('Member Months'!$L:$L,'Member Months'!$A:$A,$A1466,'Member Months'!$C:$C,$C1466, 'Member Months'!$D:$D,$D1466)</f>
        <v>0</v>
      </c>
      <c r="T1466" s="172"/>
    </row>
    <row r="1467" spans="1:20">
      <c r="A1467" s="38" t="s">
        <v>151</v>
      </c>
      <c r="B1467" s="39">
        <f t="shared" si="46"/>
        <v>0</v>
      </c>
      <c r="C1467" s="39" t="str">
        <f t="shared" si="47"/>
        <v>2021 Prior Year</v>
      </c>
      <c r="D1467" s="40">
        <v>1</v>
      </c>
      <c r="E1467" s="662" t="s">
        <v>151</v>
      </c>
      <c r="F1467" s="40" t="s">
        <v>739</v>
      </c>
      <c r="G1467" s="698" t="s">
        <v>225</v>
      </c>
      <c r="H1467" s="40" t="s">
        <v>213</v>
      </c>
      <c r="I1467" s="629" t="s">
        <v>217</v>
      </c>
      <c r="J1467" s="698" t="s">
        <v>262</v>
      </c>
      <c r="K1467" s="303">
        <v>0</v>
      </c>
      <c r="L1467" s="304">
        <v>0</v>
      </c>
      <c r="M1467" s="305">
        <v>0</v>
      </c>
      <c r="N1467" s="305">
        <v>0</v>
      </c>
      <c r="O1467" s="303">
        <v>0</v>
      </c>
      <c r="P1467" s="305">
        <v>0</v>
      </c>
      <c r="Q1467" s="303">
        <v>0</v>
      </c>
      <c r="R1467" s="16">
        <f>SUMIFS('Member Months'!$L:$L,'Member Months'!$A:$A,$A1467,'Member Months'!$C:$C,$C1467, 'Member Months'!$D:$D,$D1467)</f>
        <v>0</v>
      </c>
      <c r="T1467" s="172"/>
    </row>
    <row r="1468" spans="1:20">
      <c r="A1468" s="38" t="s">
        <v>151</v>
      </c>
      <c r="B1468" s="39">
        <f t="shared" si="46"/>
        <v>0</v>
      </c>
      <c r="C1468" s="39" t="str">
        <f t="shared" si="47"/>
        <v>2021 Prior Year</v>
      </c>
      <c r="D1468" s="40">
        <v>1</v>
      </c>
      <c r="E1468" s="662" t="s">
        <v>151</v>
      </c>
      <c r="F1468" s="40" t="s">
        <v>739</v>
      </c>
      <c r="G1468" s="698" t="s">
        <v>225</v>
      </c>
      <c r="H1468" s="40" t="s">
        <v>213</v>
      </c>
      <c r="I1468" s="629" t="s">
        <v>218</v>
      </c>
      <c r="J1468" s="698" t="s">
        <v>677</v>
      </c>
      <c r="K1468" s="303">
        <v>0</v>
      </c>
      <c r="L1468" s="304">
        <v>0</v>
      </c>
      <c r="M1468" s="305">
        <v>0</v>
      </c>
      <c r="N1468" s="305">
        <v>0</v>
      </c>
      <c r="O1468" s="303">
        <v>0</v>
      </c>
      <c r="P1468" s="305">
        <v>0</v>
      </c>
      <c r="Q1468" s="303">
        <v>0</v>
      </c>
      <c r="R1468" s="16">
        <f>SUMIFS('Member Months'!$L:$L,'Member Months'!$A:$A,$A1468,'Member Months'!$C:$C,$C1468, 'Member Months'!$D:$D,$D1468)</f>
        <v>0</v>
      </c>
      <c r="T1468" s="172"/>
    </row>
    <row r="1469" spans="1:20">
      <c r="A1469" s="38" t="s">
        <v>151</v>
      </c>
      <c r="B1469" s="39">
        <f t="shared" si="46"/>
        <v>0</v>
      </c>
      <c r="C1469" s="39" t="str">
        <f t="shared" si="47"/>
        <v>2021 Prior Year</v>
      </c>
      <c r="D1469" s="40">
        <v>1</v>
      </c>
      <c r="E1469" s="662" t="s">
        <v>151</v>
      </c>
      <c r="F1469" s="40" t="s">
        <v>739</v>
      </c>
      <c r="G1469" s="698" t="s">
        <v>225</v>
      </c>
      <c r="H1469" s="40" t="s">
        <v>213</v>
      </c>
      <c r="I1469" s="629" t="s">
        <v>219</v>
      </c>
      <c r="J1469" s="698" t="s">
        <v>263</v>
      </c>
      <c r="K1469" s="303">
        <v>0</v>
      </c>
      <c r="L1469" s="304">
        <v>0</v>
      </c>
      <c r="M1469" s="305">
        <v>0</v>
      </c>
      <c r="N1469" s="305">
        <v>0</v>
      </c>
      <c r="O1469" s="303">
        <v>0</v>
      </c>
      <c r="P1469" s="305">
        <v>0</v>
      </c>
      <c r="Q1469" s="303">
        <v>0</v>
      </c>
      <c r="R1469" s="16">
        <f>SUMIFS('Member Months'!$L:$L,'Member Months'!$A:$A,$A1469,'Member Months'!$C:$C,$C1469, 'Member Months'!$D:$D,$D1469)</f>
        <v>0</v>
      </c>
      <c r="T1469" s="172"/>
    </row>
    <row r="1470" spans="1:20">
      <c r="A1470" s="38" t="s">
        <v>151</v>
      </c>
      <c r="B1470" s="39">
        <f t="shared" si="46"/>
        <v>0</v>
      </c>
      <c r="C1470" s="39" t="str">
        <f t="shared" si="47"/>
        <v>2021 Prior Year</v>
      </c>
      <c r="D1470" s="40">
        <v>1</v>
      </c>
      <c r="E1470" s="662" t="s">
        <v>151</v>
      </c>
      <c r="F1470" s="40" t="s">
        <v>739</v>
      </c>
      <c r="G1470" s="698" t="s">
        <v>225</v>
      </c>
      <c r="H1470" s="40" t="s">
        <v>213</v>
      </c>
      <c r="I1470" s="629" t="s">
        <v>220</v>
      </c>
      <c r="J1470" s="698" t="s">
        <v>675</v>
      </c>
      <c r="K1470" s="303">
        <v>0</v>
      </c>
      <c r="L1470" s="304">
        <v>0</v>
      </c>
      <c r="M1470" s="305">
        <v>0</v>
      </c>
      <c r="N1470" s="305">
        <v>0</v>
      </c>
      <c r="O1470" s="303">
        <v>0</v>
      </c>
      <c r="P1470" s="305">
        <v>0</v>
      </c>
      <c r="Q1470" s="303">
        <v>0</v>
      </c>
      <c r="R1470" s="16">
        <f>SUMIFS('Member Months'!$L:$L,'Member Months'!$A:$A,$A1470,'Member Months'!$C:$C,$C1470, 'Member Months'!$D:$D,$D1470)</f>
        <v>0</v>
      </c>
      <c r="T1470" s="172"/>
    </row>
    <row r="1471" spans="1:20">
      <c r="A1471" s="38" t="s">
        <v>151</v>
      </c>
      <c r="B1471" s="39">
        <f t="shared" si="46"/>
        <v>0</v>
      </c>
      <c r="C1471" s="39" t="str">
        <f t="shared" si="47"/>
        <v>2021 Prior Year</v>
      </c>
      <c r="D1471" s="40">
        <v>1</v>
      </c>
      <c r="E1471" s="662" t="s">
        <v>151</v>
      </c>
      <c r="F1471" s="40" t="s">
        <v>739</v>
      </c>
      <c r="G1471" s="698" t="s">
        <v>225</v>
      </c>
      <c r="H1471" s="40" t="s">
        <v>213</v>
      </c>
      <c r="I1471" s="629" t="s">
        <v>221</v>
      </c>
      <c r="J1471" s="698" t="s">
        <v>264</v>
      </c>
      <c r="K1471" s="303">
        <v>0</v>
      </c>
      <c r="L1471" s="304">
        <v>0</v>
      </c>
      <c r="M1471" s="305">
        <v>0</v>
      </c>
      <c r="N1471" s="305">
        <v>0</v>
      </c>
      <c r="O1471" s="303">
        <v>0</v>
      </c>
      <c r="P1471" s="305">
        <v>0</v>
      </c>
      <c r="Q1471" s="303">
        <v>0</v>
      </c>
      <c r="R1471" s="16">
        <f>SUMIFS('Member Months'!$L:$L,'Member Months'!$A:$A,$A1471,'Member Months'!$C:$C,$C1471, 'Member Months'!$D:$D,$D1471)</f>
        <v>0</v>
      </c>
      <c r="T1471" s="172"/>
    </row>
    <row r="1472" spans="1:20">
      <c r="A1472" s="38" t="s">
        <v>151</v>
      </c>
      <c r="B1472" s="39">
        <f t="shared" si="46"/>
        <v>0</v>
      </c>
      <c r="C1472" s="39" t="str">
        <f t="shared" si="47"/>
        <v>2021 Prior Year</v>
      </c>
      <c r="D1472" s="40">
        <v>1</v>
      </c>
      <c r="E1472" s="662" t="s">
        <v>151</v>
      </c>
      <c r="F1472" s="40" t="s">
        <v>739</v>
      </c>
      <c r="G1472" s="698" t="s">
        <v>225</v>
      </c>
      <c r="H1472" s="40" t="s">
        <v>213</v>
      </c>
      <c r="I1472" s="630" t="s">
        <v>222</v>
      </c>
      <c r="J1472" s="698" t="s">
        <v>206</v>
      </c>
      <c r="K1472" s="303">
        <v>0</v>
      </c>
      <c r="L1472" s="304">
        <v>0</v>
      </c>
      <c r="M1472" s="305">
        <v>0</v>
      </c>
      <c r="N1472" s="305">
        <v>0</v>
      </c>
      <c r="O1472" s="303">
        <v>0</v>
      </c>
      <c r="P1472" s="305">
        <v>0</v>
      </c>
      <c r="Q1472" s="303">
        <v>0</v>
      </c>
      <c r="R1472" s="16">
        <f>SUMIFS('Member Months'!$L:$L,'Member Months'!$A:$A,$A1472,'Member Months'!$C:$C,$C1472, 'Member Months'!$D:$D,$D1472)</f>
        <v>0</v>
      </c>
      <c r="T1472" s="172"/>
    </row>
    <row r="1473" spans="1:20">
      <c r="A1473" s="38" t="s">
        <v>151</v>
      </c>
      <c r="B1473" s="39">
        <f t="shared" si="46"/>
        <v>0</v>
      </c>
      <c r="C1473" s="39" t="str">
        <f t="shared" si="47"/>
        <v>2021 Prior Year</v>
      </c>
      <c r="D1473" s="40">
        <v>1</v>
      </c>
      <c r="E1473" s="662" t="s">
        <v>151</v>
      </c>
      <c r="F1473" s="40" t="s">
        <v>739</v>
      </c>
      <c r="G1473" s="698" t="s">
        <v>225</v>
      </c>
      <c r="H1473" s="40" t="s">
        <v>213</v>
      </c>
      <c r="I1473" s="630" t="s">
        <v>223</v>
      </c>
      <c r="J1473" s="698" t="s">
        <v>181</v>
      </c>
      <c r="K1473" s="303">
        <v>0</v>
      </c>
      <c r="L1473" s="304">
        <v>0</v>
      </c>
      <c r="M1473" s="305">
        <v>0</v>
      </c>
      <c r="N1473" s="305">
        <v>0</v>
      </c>
      <c r="O1473" s="303">
        <v>0</v>
      </c>
      <c r="P1473" s="305">
        <v>0</v>
      </c>
      <c r="Q1473" s="303">
        <v>0</v>
      </c>
      <c r="R1473" s="16">
        <f>SUMIFS('Member Months'!$L:$L,'Member Months'!$A:$A,$A1473,'Member Months'!$C:$C,$C1473, 'Member Months'!$D:$D,$D1473)</f>
        <v>0</v>
      </c>
      <c r="T1473" s="172"/>
    </row>
    <row r="1474" spans="1:20">
      <c r="A1474" s="38" t="s">
        <v>151</v>
      </c>
      <c r="B1474" s="39">
        <f t="shared" si="46"/>
        <v>0</v>
      </c>
      <c r="C1474" s="39" t="str">
        <f t="shared" si="47"/>
        <v>2021 Prior Year</v>
      </c>
      <c r="D1474" s="40">
        <v>1</v>
      </c>
      <c r="E1474" s="662" t="s">
        <v>151</v>
      </c>
      <c r="F1474" s="40" t="s">
        <v>739</v>
      </c>
      <c r="G1474" s="698" t="s">
        <v>225</v>
      </c>
      <c r="H1474" s="40" t="s">
        <v>213</v>
      </c>
      <c r="I1474" s="630" t="s">
        <v>150</v>
      </c>
      <c r="J1474" s="698" t="s">
        <v>204</v>
      </c>
      <c r="K1474" s="303">
        <v>0</v>
      </c>
      <c r="L1474" s="304">
        <v>0</v>
      </c>
      <c r="M1474" s="305">
        <v>0</v>
      </c>
      <c r="N1474" s="305">
        <v>0</v>
      </c>
      <c r="O1474" s="303">
        <v>0</v>
      </c>
      <c r="P1474" s="305">
        <v>0</v>
      </c>
      <c r="Q1474" s="303">
        <v>0</v>
      </c>
      <c r="R1474" s="16">
        <f>SUMIFS('Member Months'!$L:$L,'Member Months'!$A:$A,$A1474,'Member Months'!$C:$C,$C1474, 'Member Months'!$D:$D,$D1474)</f>
        <v>0</v>
      </c>
      <c r="T1474" s="172"/>
    </row>
    <row r="1475" spans="1:20">
      <c r="A1475" s="38" t="s">
        <v>151</v>
      </c>
      <c r="B1475" s="39">
        <f t="shared" si="46"/>
        <v>0</v>
      </c>
      <c r="C1475" s="39" t="str">
        <f t="shared" si="47"/>
        <v>2021 Prior Year</v>
      </c>
      <c r="D1475" s="40">
        <v>1</v>
      </c>
      <c r="E1475" s="662" t="s">
        <v>151</v>
      </c>
      <c r="F1475" s="40" t="s">
        <v>739</v>
      </c>
      <c r="G1475" s="698" t="s">
        <v>225</v>
      </c>
      <c r="H1475" s="40" t="s">
        <v>213</v>
      </c>
      <c r="I1475" s="630" t="s">
        <v>151</v>
      </c>
      <c r="J1475" s="698" t="s">
        <v>205</v>
      </c>
      <c r="K1475" s="303">
        <v>0</v>
      </c>
      <c r="L1475" s="304">
        <v>0</v>
      </c>
      <c r="M1475" s="305">
        <v>0</v>
      </c>
      <c r="N1475" s="305">
        <v>0</v>
      </c>
      <c r="O1475" s="303">
        <v>0</v>
      </c>
      <c r="P1475" s="305">
        <v>0</v>
      </c>
      <c r="Q1475" s="303">
        <v>0</v>
      </c>
      <c r="R1475" s="16">
        <f>SUMIFS('Member Months'!$L:$L,'Member Months'!$A:$A,$A1475,'Member Months'!$C:$C,$C1475, 'Member Months'!$D:$D,$D1475)</f>
        <v>0</v>
      </c>
      <c r="T1475" s="172"/>
    </row>
    <row r="1476" spans="1:20">
      <c r="A1476" s="38" t="s">
        <v>151</v>
      </c>
      <c r="B1476" s="39">
        <f t="shared" si="46"/>
        <v>0</v>
      </c>
      <c r="C1476" s="39" t="str">
        <f t="shared" si="47"/>
        <v>2021 Prior Year</v>
      </c>
      <c r="D1476" s="40">
        <v>1</v>
      </c>
      <c r="E1476" s="662" t="s">
        <v>151</v>
      </c>
      <c r="F1476" s="40" t="s">
        <v>739</v>
      </c>
      <c r="G1476" s="698" t="s">
        <v>225</v>
      </c>
      <c r="H1476" s="40" t="s">
        <v>213</v>
      </c>
      <c r="I1476" s="630" t="s">
        <v>152</v>
      </c>
      <c r="J1476" s="698" t="s">
        <v>182</v>
      </c>
      <c r="K1476" s="303">
        <v>0</v>
      </c>
      <c r="L1476" s="304">
        <v>0</v>
      </c>
      <c r="M1476" s="305">
        <v>0</v>
      </c>
      <c r="N1476" s="305">
        <v>0</v>
      </c>
      <c r="O1476" s="303">
        <v>0</v>
      </c>
      <c r="P1476" s="305">
        <v>0</v>
      </c>
      <c r="Q1476" s="303">
        <v>0</v>
      </c>
      <c r="R1476" s="16">
        <f>SUMIFS('Member Months'!$L:$L,'Member Months'!$A:$A,$A1476,'Member Months'!$C:$C,$C1476, 'Member Months'!$D:$D,$D1476)</f>
        <v>0</v>
      </c>
      <c r="T1476" s="172"/>
    </row>
    <row r="1477" spans="1:20">
      <c r="A1477" s="38" t="s">
        <v>151</v>
      </c>
      <c r="B1477" s="39">
        <f t="shared" si="46"/>
        <v>0</v>
      </c>
      <c r="C1477" s="39" t="str">
        <f t="shared" si="47"/>
        <v>2021 Prior Year</v>
      </c>
      <c r="D1477" s="40">
        <v>1</v>
      </c>
      <c r="E1477" s="662" t="s">
        <v>151</v>
      </c>
      <c r="F1477" s="40" t="s">
        <v>739</v>
      </c>
      <c r="G1477" s="698" t="s">
        <v>225</v>
      </c>
      <c r="H1477" s="40" t="s">
        <v>213</v>
      </c>
      <c r="I1477" s="630" t="s">
        <v>70</v>
      </c>
      <c r="J1477" s="698" t="s">
        <v>265</v>
      </c>
      <c r="K1477" s="303">
        <v>0</v>
      </c>
      <c r="L1477" s="304">
        <v>0</v>
      </c>
      <c r="M1477" s="305">
        <v>0</v>
      </c>
      <c r="N1477" s="305">
        <v>0</v>
      </c>
      <c r="O1477" s="303">
        <v>0</v>
      </c>
      <c r="P1477" s="305">
        <v>0</v>
      </c>
      <c r="Q1477" s="303">
        <v>0</v>
      </c>
      <c r="R1477" s="16">
        <f>SUMIFS('Member Months'!$L:$L,'Member Months'!$A:$A,$A1477,'Member Months'!$C:$C,$C1477, 'Member Months'!$D:$D,$D1477)</f>
        <v>0</v>
      </c>
      <c r="T1477" s="172"/>
    </row>
    <row r="1478" spans="1:20">
      <c r="A1478" s="38" t="s">
        <v>151</v>
      </c>
      <c r="B1478" s="39">
        <f t="shared" si="46"/>
        <v>0</v>
      </c>
      <c r="C1478" s="39" t="str">
        <f t="shared" si="47"/>
        <v>2021 Prior Year</v>
      </c>
      <c r="D1478" s="40">
        <v>1</v>
      </c>
      <c r="E1478" s="662" t="s">
        <v>151</v>
      </c>
      <c r="F1478" s="40" t="s">
        <v>739</v>
      </c>
      <c r="G1478" s="698" t="s">
        <v>225</v>
      </c>
      <c r="H1478" s="40" t="s">
        <v>213</v>
      </c>
      <c r="I1478" s="630" t="s">
        <v>71</v>
      </c>
      <c r="J1478" s="698" t="s">
        <v>266</v>
      </c>
      <c r="K1478" s="303">
        <v>0</v>
      </c>
      <c r="L1478" s="304">
        <v>0</v>
      </c>
      <c r="M1478" s="305">
        <v>0</v>
      </c>
      <c r="N1478" s="305">
        <v>0</v>
      </c>
      <c r="O1478" s="303">
        <v>0</v>
      </c>
      <c r="P1478" s="305">
        <v>0</v>
      </c>
      <c r="Q1478" s="303">
        <v>0</v>
      </c>
      <c r="R1478" s="16">
        <f>SUMIFS('Member Months'!$L:$L,'Member Months'!$A:$A,$A1478,'Member Months'!$C:$C,$C1478, 'Member Months'!$D:$D,$D1478)</f>
        <v>0</v>
      </c>
      <c r="T1478" s="172"/>
    </row>
    <row r="1479" spans="1:20">
      <c r="A1479" s="38" t="s">
        <v>151</v>
      </c>
      <c r="B1479" s="39">
        <f t="shared" si="46"/>
        <v>0</v>
      </c>
      <c r="C1479" s="39" t="str">
        <f t="shared" si="47"/>
        <v>2021 Prior Year</v>
      </c>
      <c r="D1479" s="40">
        <v>1</v>
      </c>
      <c r="E1479" s="662" t="s">
        <v>151</v>
      </c>
      <c r="F1479" s="40" t="s">
        <v>739</v>
      </c>
      <c r="G1479" s="698" t="s">
        <v>225</v>
      </c>
      <c r="H1479" s="40" t="s">
        <v>213</v>
      </c>
      <c r="I1479" s="630" t="s">
        <v>72</v>
      </c>
      <c r="J1479" s="698" t="s">
        <v>527</v>
      </c>
      <c r="K1479" s="303">
        <v>0</v>
      </c>
      <c r="L1479" s="304">
        <v>0</v>
      </c>
      <c r="M1479" s="305">
        <v>0</v>
      </c>
      <c r="N1479" s="305">
        <v>0</v>
      </c>
      <c r="O1479" s="303">
        <v>0</v>
      </c>
      <c r="P1479" s="305">
        <v>0</v>
      </c>
      <c r="Q1479" s="303">
        <v>0</v>
      </c>
      <c r="R1479" s="16">
        <f>SUMIFS('Member Months'!$L:$L,'Member Months'!$A:$A,$A1479,'Member Months'!$C:$C,$C1479, 'Member Months'!$D:$D,$D1479)</f>
        <v>0</v>
      </c>
      <c r="T1479" s="172"/>
    </row>
    <row r="1480" spans="1:20">
      <c r="A1480" s="38" t="s">
        <v>151</v>
      </c>
      <c r="B1480" s="39">
        <f t="shared" si="46"/>
        <v>0</v>
      </c>
      <c r="C1480" s="39" t="str">
        <f t="shared" si="47"/>
        <v>2021 Prior Year</v>
      </c>
      <c r="D1480" s="40">
        <v>1</v>
      </c>
      <c r="E1480" s="662" t="s">
        <v>151</v>
      </c>
      <c r="F1480" s="40" t="s">
        <v>739</v>
      </c>
      <c r="G1480" s="698" t="s">
        <v>225</v>
      </c>
      <c r="H1480" s="40" t="s">
        <v>213</v>
      </c>
      <c r="I1480" s="630" t="s">
        <v>73</v>
      </c>
      <c r="J1480" s="698" t="s">
        <v>528</v>
      </c>
      <c r="K1480" s="303">
        <v>0</v>
      </c>
      <c r="L1480" s="304">
        <v>0</v>
      </c>
      <c r="M1480" s="305">
        <v>0</v>
      </c>
      <c r="N1480" s="305">
        <v>0</v>
      </c>
      <c r="O1480" s="303">
        <v>0</v>
      </c>
      <c r="P1480" s="305">
        <v>0</v>
      </c>
      <c r="Q1480" s="303">
        <v>0</v>
      </c>
      <c r="R1480" s="16">
        <f>SUMIFS('Member Months'!$L:$L,'Member Months'!$A:$A,$A1480,'Member Months'!$C:$C,$C1480, 'Member Months'!$D:$D,$D1480)</f>
        <v>0</v>
      </c>
      <c r="T1480" s="172"/>
    </row>
    <row r="1481" spans="1:20">
      <c r="A1481" s="38" t="s">
        <v>151</v>
      </c>
      <c r="B1481" s="39">
        <f t="shared" si="46"/>
        <v>0</v>
      </c>
      <c r="C1481" s="39" t="str">
        <f t="shared" si="47"/>
        <v>2021 Prior Year</v>
      </c>
      <c r="D1481" s="40">
        <v>1</v>
      </c>
      <c r="E1481" s="662" t="s">
        <v>151</v>
      </c>
      <c r="F1481" s="40" t="s">
        <v>739</v>
      </c>
      <c r="G1481" s="698" t="s">
        <v>225</v>
      </c>
      <c r="H1481" s="40" t="s">
        <v>213</v>
      </c>
      <c r="I1481" s="630" t="s">
        <v>409</v>
      </c>
      <c r="J1481" s="698" t="s">
        <v>803</v>
      </c>
      <c r="K1481" s="303">
        <v>0</v>
      </c>
      <c r="L1481" s="304">
        <v>0</v>
      </c>
      <c r="M1481" s="305">
        <v>0</v>
      </c>
      <c r="N1481" s="305">
        <v>0</v>
      </c>
      <c r="O1481" s="303">
        <v>0</v>
      </c>
      <c r="P1481" s="305">
        <v>0</v>
      </c>
      <c r="Q1481" s="303">
        <v>0</v>
      </c>
      <c r="R1481" s="16">
        <f>SUMIFS('Member Months'!$L:$L,'Member Months'!$A:$A,$A1481,'Member Months'!$C:$C,$C1481, 'Member Months'!$D:$D,$D1481)</f>
        <v>0</v>
      </c>
      <c r="T1481" s="172"/>
    </row>
    <row r="1482" spans="1:20">
      <c r="A1482" s="38" t="s">
        <v>152</v>
      </c>
      <c r="B1482" s="39">
        <f t="shared" si="46"/>
        <v>0</v>
      </c>
      <c r="C1482" s="39" t="str">
        <f t="shared" si="47"/>
        <v>2021 Prior Year</v>
      </c>
      <c r="D1482" s="40">
        <v>1</v>
      </c>
      <c r="E1482" s="662" t="s">
        <v>152</v>
      </c>
      <c r="F1482" s="40" t="s">
        <v>739</v>
      </c>
      <c r="G1482" s="698" t="s">
        <v>231</v>
      </c>
      <c r="H1482" s="40" t="s">
        <v>213</v>
      </c>
      <c r="I1482" s="629" t="s">
        <v>211</v>
      </c>
      <c r="J1482" s="698" t="s">
        <v>261</v>
      </c>
      <c r="K1482" s="303">
        <v>0</v>
      </c>
      <c r="L1482" s="304">
        <v>0</v>
      </c>
      <c r="M1482" s="305">
        <v>0</v>
      </c>
      <c r="N1482" s="305">
        <v>0</v>
      </c>
      <c r="O1482" s="303">
        <v>0</v>
      </c>
      <c r="P1482" s="305">
        <v>0</v>
      </c>
      <c r="Q1482" s="303">
        <v>0</v>
      </c>
      <c r="R1482" s="16">
        <f>SUMIFS('Member Months'!$L:$L,'Member Months'!$A:$A,$A1482,'Member Months'!$C:$C,$C1482, 'Member Months'!$D:$D,$D1482)</f>
        <v>0</v>
      </c>
      <c r="T1482" s="172"/>
    </row>
    <row r="1483" spans="1:20">
      <c r="A1483" s="38" t="s">
        <v>152</v>
      </c>
      <c r="B1483" s="39">
        <f t="shared" si="46"/>
        <v>0</v>
      </c>
      <c r="C1483" s="39" t="str">
        <f t="shared" si="47"/>
        <v>2021 Prior Year</v>
      </c>
      <c r="D1483" s="40">
        <v>1</v>
      </c>
      <c r="E1483" s="662" t="s">
        <v>152</v>
      </c>
      <c r="F1483" s="40" t="s">
        <v>739</v>
      </c>
      <c r="G1483" s="698" t="s">
        <v>231</v>
      </c>
      <c r="H1483" s="40" t="s">
        <v>213</v>
      </c>
      <c r="I1483" s="629" t="s">
        <v>214</v>
      </c>
      <c r="J1483" s="698" t="s">
        <v>676</v>
      </c>
      <c r="K1483" s="303">
        <v>0</v>
      </c>
      <c r="L1483" s="304">
        <v>0</v>
      </c>
      <c r="M1483" s="305">
        <v>0</v>
      </c>
      <c r="N1483" s="305">
        <v>0</v>
      </c>
      <c r="O1483" s="303">
        <v>0</v>
      </c>
      <c r="P1483" s="305">
        <v>0</v>
      </c>
      <c r="Q1483" s="303">
        <v>0</v>
      </c>
      <c r="R1483" s="16">
        <f>SUMIFS('Member Months'!$L:$L,'Member Months'!$A:$A,$A1483,'Member Months'!$C:$C,$C1483, 'Member Months'!$D:$D,$D1483)</f>
        <v>0</v>
      </c>
      <c r="T1483" s="172"/>
    </row>
    <row r="1484" spans="1:20">
      <c r="A1484" s="38" t="s">
        <v>152</v>
      </c>
      <c r="B1484" s="39">
        <f t="shared" si="46"/>
        <v>0</v>
      </c>
      <c r="C1484" s="39" t="str">
        <f t="shared" si="47"/>
        <v>2021 Prior Year</v>
      </c>
      <c r="D1484" s="40">
        <v>1</v>
      </c>
      <c r="E1484" s="662" t="s">
        <v>152</v>
      </c>
      <c r="F1484" s="40" t="s">
        <v>739</v>
      </c>
      <c r="G1484" s="698" t="s">
        <v>231</v>
      </c>
      <c r="H1484" s="40" t="s">
        <v>213</v>
      </c>
      <c r="I1484" s="629" t="s">
        <v>215</v>
      </c>
      <c r="J1484" s="698" t="s">
        <v>216</v>
      </c>
      <c r="K1484" s="303">
        <v>0</v>
      </c>
      <c r="L1484" s="304">
        <v>0</v>
      </c>
      <c r="M1484" s="305">
        <v>0</v>
      </c>
      <c r="N1484" s="305">
        <v>0</v>
      </c>
      <c r="O1484" s="303">
        <v>0</v>
      </c>
      <c r="P1484" s="305">
        <v>0</v>
      </c>
      <c r="Q1484" s="303">
        <v>0</v>
      </c>
      <c r="R1484" s="16">
        <f>SUMIFS('Member Months'!$L:$L,'Member Months'!$A:$A,$A1484,'Member Months'!$C:$C,$C1484, 'Member Months'!$D:$D,$D1484)</f>
        <v>0</v>
      </c>
      <c r="T1484" s="172"/>
    </row>
    <row r="1485" spans="1:20">
      <c r="A1485" s="38" t="s">
        <v>152</v>
      </c>
      <c r="B1485" s="39">
        <f t="shared" si="46"/>
        <v>0</v>
      </c>
      <c r="C1485" s="39" t="str">
        <f t="shared" si="47"/>
        <v>2021 Prior Year</v>
      </c>
      <c r="D1485" s="40">
        <v>1</v>
      </c>
      <c r="E1485" s="662" t="s">
        <v>152</v>
      </c>
      <c r="F1485" s="40" t="s">
        <v>739</v>
      </c>
      <c r="G1485" s="698" t="s">
        <v>231</v>
      </c>
      <c r="H1485" s="40" t="s">
        <v>213</v>
      </c>
      <c r="I1485" s="629" t="s">
        <v>217</v>
      </c>
      <c r="J1485" s="698" t="s">
        <v>262</v>
      </c>
      <c r="K1485" s="303">
        <v>0</v>
      </c>
      <c r="L1485" s="304">
        <v>0</v>
      </c>
      <c r="M1485" s="305">
        <v>0</v>
      </c>
      <c r="N1485" s="305">
        <v>0</v>
      </c>
      <c r="O1485" s="303">
        <v>0</v>
      </c>
      <c r="P1485" s="305">
        <v>0</v>
      </c>
      <c r="Q1485" s="303">
        <v>0</v>
      </c>
      <c r="R1485" s="16">
        <f>SUMIFS('Member Months'!$L:$L,'Member Months'!$A:$A,$A1485,'Member Months'!$C:$C,$C1485, 'Member Months'!$D:$D,$D1485)</f>
        <v>0</v>
      </c>
      <c r="T1485" s="172"/>
    </row>
    <row r="1486" spans="1:20">
      <c r="A1486" s="38" t="s">
        <v>152</v>
      </c>
      <c r="B1486" s="39">
        <f t="shared" si="46"/>
        <v>0</v>
      </c>
      <c r="C1486" s="39" t="str">
        <f t="shared" si="47"/>
        <v>2021 Prior Year</v>
      </c>
      <c r="D1486" s="40">
        <v>1</v>
      </c>
      <c r="E1486" s="662" t="s">
        <v>152</v>
      </c>
      <c r="F1486" s="40" t="s">
        <v>739</v>
      </c>
      <c r="G1486" s="698" t="s">
        <v>231</v>
      </c>
      <c r="H1486" s="40" t="s">
        <v>213</v>
      </c>
      <c r="I1486" s="629" t="s">
        <v>218</v>
      </c>
      <c r="J1486" s="698" t="s">
        <v>677</v>
      </c>
      <c r="K1486" s="303">
        <v>0</v>
      </c>
      <c r="L1486" s="304">
        <v>0</v>
      </c>
      <c r="M1486" s="305">
        <v>0</v>
      </c>
      <c r="N1486" s="305">
        <v>0</v>
      </c>
      <c r="O1486" s="303">
        <v>0</v>
      </c>
      <c r="P1486" s="305">
        <v>0</v>
      </c>
      <c r="Q1486" s="303">
        <v>0</v>
      </c>
      <c r="R1486" s="16">
        <f>SUMIFS('Member Months'!$L:$L,'Member Months'!$A:$A,$A1486,'Member Months'!$C:$C,$C1486, 'Member Months'!$D:$D,$D1486)</f>
        <v>0</v>
      </c>
      <c r="T1486" s="172"/>
    </row>
    <row r="1487" spans="1:20">
      <c r="A1487" s="38" t="s">
        <v>152</v>
      </c>
      <c r="B1487" s="39">
        <f t="shared" si="46"/>
        <v>0</v>
      </c>
      <c r="C1487" s="39" t="str">
        <f t="shared" si="47"/>
        <v>2021 Prior Year</v>
      </c>
      <c r="D1487" s="40">
        <v>1</v>
      </c>
      <c r="E1487" s="662" t="s">
        <v>152</v>
      </c>
      <c r="F1487" s="40" t="s">
        <v>739</v>
      </c>
      <c r="G1487" s="698" t="s">
        <v>231</v>
      </c>
      <c r="H1487" s="40" t="s">
        <v>213</v>
      </c>
      <c r="I1487" s="629" t="s">
        <v>219</v>
      </c>
      <c r="J1487" s="698" t="s">
        <v>263</v>
      </c>
      <c r="K1487" s="303">
        <v>0</v>
      </c>
      <c r="L1487" s="304">
        <v>0</v>
      </c>
      <c r="M1487" s="305">
        <v>0</v>
      </c>
      <c r="N1487" s="305">
        <v>0</v>
      </c>
      <c r="O1487" s="303">
        <v>0</v>
      </c>
      <c r="P1487" s="305">
        <v>0</v>
      </c>
      <c r="Q1487" s="303">
        <v>0</v>
      </c>
      <c r="R1487" s="16">
        <f>SUMIFS('Member Months'!$L:$L,'Member Months'!$A:$A,$A1487,'Member Months'!$C:$C,$C1487, 'Member Months'!$D:$D,$D1487)</f>
        <v>0</v>
      </c>
      <c r="T1487" s="172"/>
    </row>
    <row r="1488" spans="1:20">
      <c r="A1488" s="38" t="s">
        <v>152</v>
      </c>
      <c r="B1488" s="39">
        <f t="shared" si="46"/>
        <v>0</v>
      </c>
      <c r="C1488" s="39" t="str">
        <f t="shared" si="47"/>
        <v>2021 Prior Year</v>
      </c>
      <c r="D1488" s="40">
        <v>1</v>
      </c>
      <c r="E1488" s="662" t="s">
        <v>152</v>
      </c>
      <c r="F1488" s="40" t="s">
        <v>739</v>
      </c>
      <c r="G1488" s="698" t="s">
        <v>231</v>
      </c>
      <c r="H1488" s="40" t="s">
        <v>213</v>
      </c>
      <c r="I1488" s="629" t="s">
        <v>220</v>
      </c>
      <c r="J1488" s="698" t="s">
        <v>675</v>
      </c>
      <c r="K1488" s="303">
        <v>0</v>
      </c>
      <c r="L1488" s="304">
        <v>0</v>
      </c>
      <c r="M1488" s="305">
        <v>0</v>
      </c>
      <c r="N1488" s="305">
        <v>0</v>
      </c>
      <c r="O1488" s="303">
        <v>0</v>
      </c>
      <c r="P1488" s="305">
        <v>0</v>
      </c>
      <c r="Q1488" s="303">
        <v>0</v>
      </c>
      <c r="R1488" s="16">
        <f>SUMIFS('Member Months'!$L:$L,'Member Months'!$A:$A,$A1488,'Member Months'!$C:$C,$C1488, 'Member Months'!$D:$D,$D1488)</f>
        <v>0</v>
      </c>
      <c r="T1488" s="172"/>
    </row>
    <row r="1489" spans="1:20">
      <c r="A1489" s="38" t="s">
        <v>152</v>
      </c>
      <c r="B1489" s="39">
        <f t="shared" si="46"/>
        <v>0</v>
      </c>
      <c r="C1489" s="39" t="str">
        <f t="shared" si="47"/>
        <v>2021 Prior Year</v>
      </c>
      <c r="D1489" s="40">
        <v>1</v>
      </c>
      <c r="E1489" s="662" t="s">
        <v>152</v>
      </c>
      <c r="F1489" s="40" t="s">
        <v>739</v>
      </c>
      <c r="G1489" s="698" t="s">
        <v>231</v>
      </c>
      <c r="H1489" s="40" t="s">
        <v>213</v>
      </c>
      <c r="I1489" s="629" t="s">
        <v>221</v>
      </c>
      <c r="J1489" s="698" t="s">
        <v>264</v>
      </c>
      <c r="K1489" s="303">
        <v>0</v>
      </c>
      <c r="L1489" s="304">
        <v>0</v>
      </c>
      <c r="M1489" s="305">
        <v>0</v>
      </c>
      <c r="N1489" s="305">
        <v>0</v>
      </c>
      <c r="O1489" s="303">
        <v>0</v>
      </c>
      <c r="P1489" s="305">
        <v>0</v>
      </c>
      <c r="Q1489" s="303">
        <v>0</v>
      </c>
      <c r="R1489" s="16">
        <f>SUMIFS('Member Months'!$L:$L,'Member Months'!$A:$A,$A1489,'Member Months'!$C:$C,$C1489, 'Member Months'!$D:$D,$D1489)</f>
        <v>0</v>
      </c>
      <c r="T1489" s="172"/>
    </row>
    <row r="1490" spans="1:20">
      <c r="A1490" s="38" t="s">
        <v>152</v>
      </c>
      <c r="B1490" s="39">
        <f t="shared" si="46"/>
        <v>0</v>
      </c>
      <c r="C1490" s="39" t="str">
        <f t="shared" si="47"/>
        <v>2021 Prior Year</v>
      </c>
      <c r="D1490" s="40">
        <v>1</v>
      </c>
      <c r="E1490" s="662" t="s">
        <v>152</v>
      </c>
      <c r="F1490" s="40" t="s">
        <v>739</v>
      </c>
      <c r="G1490" s="698" t="s">
        <v>231</v>
      </c>
      <c r="H1490" s="40" t="s">
        <v>213</v>
      </c>
      <c r="I1490" s="630" t="s">
        <v>222</v>
      </c>
      <c r="J1490" s="698" t="s">
        <v>206</v>
      </c>
      <c r="K1490" s="303">
        <v>0</v>
      </c>
      <c r="L1490" s="304">
        <v>0</v>
      </c>
      <c r="M1490" s="305">
        <v>0</v>
      </c>
      <c r="N1490" s="305">
        <v>0</v>
      </c>
      <c r="O1490" s="303">
        <v>0</v>
      </c>
      <c r="P1490" s="305">
        <v>0</v>
      </c>
      <c r="Q1490" s="303">
        <v>0</v>
      </c>
      <c r="R1490" s="16">
        <f>SUMIFS('Member Months'!$L:$L,'Member Months'!$A:$A,$A1490,'Member Months'!$C:$C,$C1490, 'Member Months'!$D:$D,$D1490)</f>
        <v>0</v>
      </c>
      <c r="T1490" s="172"/>
    </row>
    <row r="1491" spans="1:20">
      <c r="A1491" s="38" t="s">
        <v>152</v>
      </c>
      <c r="B1491" s="39">
        <f t="shared" si="46"/>
        <v>0</v>
      </c>
      <c r="C1491" s="39" t="str">
        <f t="shared" si="47"/>
        <v>2021 Prior Year</v>
      </c>
      <c r="D1491" s="40">
        <v>1</v>
      </c>
      <c r="E1491" s="662" t="s">
        <v>152</v>
      </c>
      <c r="F1491" s="40" t="s">
        <v>739</v>
      </c>
      <c r="G1491" s="698" t="s">
        <v>231</v>
      </c>
      <c r="H1491" s="40" t="s">
        <v>213</v>
      </c>
      <c r="I1491" s="630" t="s">
        <v>223</v>
      </c>
      <c r="J1491" s="698" t="s">
        <v>181</v>
      </c>
      <c r="K1491" s="303">
        <v>0</v>
      </c>
      <c r="L1491" s="304">
        <v>0</v>
      </c>
      <c r="M1491" s="305">
        <v>0</v>
      </c>
      <c r="N1491" s="305">
        <v>0</v>
      </c>
      <c r="O1491" s="303">
        <v>0</v>
      </c>
      <c r="P1491" s="305">
        <v>0</v>
      </c>
      <c r="Q1491" s="303">
        <v>0</v>
      </c>
      <c r="R1491" s="16">
        <f>SUMIFS('Member Months'!$L:$L,'Member Months'!$A:$A,$A1491,'Member Months'!$C:$C,$C1491, 'Member Months'!$D:$D,$D1491)</f>
        <v>0</v>
      </c>
      <c r="T1491" s="172"/>
    </row>
    <row r="1492" spans="1:20">
      <c r="A1492" s="38" t="s">
        <v>152</v>
      </c>
      <c r="B1492" s="39">
        <f t="shared" si="46"/>
        <v>0</v>
      </c>
      <c r="C1492" s="39" t="str">
        <f t="shared" si="47"/>
        <v>2021 Prior Year</v>
      </c>
      <c r="D1492" s="40">
        <v>1</v>
      </c>
      <c r="E1492" s="662" t="s">
        <v>152</v>
      </c>
      <c r="F1492" s="40" t="s">
        <v>739</v>
      </c>
      <c r="G1492" s="698" t="s">
        <v>231</v>
      </c>
      <c r="H1492" s="40" t="s">
        <v>213</v>
      </c>
      <c r="I1492" s="630" t="s">
        <v>150</v>
      </c>
      <c r="J1492" s="698" t="s">
        <v>204</v>
      </c>
      <c r="K1492" s="303">
        <v>0</v>
      </c>
      <c r="L1492" s="304">
        <v>0</v>
      </c>
      <c r="M1492" s="305">
        <v>0</v>
      </c>
      <c r="N1492" s="305">
        <v>0</v>
      </c>
      <c r="O1492" s="303">
        <v>0</v>
      </c>
      <c r="P1492" s="305">
        <v>0</v>
      </c>
      <c r="Q1492" s="303">
        <v>0</v>
      </c>
      <c r="R1492" s="16">
        <f>SUMIFS('Member Months'!$L:$L,'Member Months'!$A:$A,$A1492,'Member Months'!$C:$C,$C1492, 'Member Months'!$D:$D,$D1492)</f>
        <v>0</v>
      </c>
      <c r="T1492" s="172"/>
    </row>
    <row r="1493" spans="1:20">
      <c r="A1493" s="38" t="s">
        <v>152</v>
      </c>
      <c r="B1493" s="39">
        <f t="shared" si="46"/>
        <v>0</v>
      </c>
      <c r="C1493" s="39" t="str">
        <f t="shared" si="47"/>
        <v>2021 Prior Year</v>
      </c>
      <c r="D1493" s="40">
        <v>1</v>
      </c>
      <c r="E1493" s="662" t="s">
        <v>152</v>
      </c>
      <c r="F1493" s="40" t="s">
        <v>739</v>
      </c>
      <c r="G1493" s="698" t="s">
        <v>231</v>
      </c>
      <c r="H1493" s="40" t="s">
        <v>213</v>
      </c>
      <c r="I1493" s="630" t="s">
        <v>151</v>
      </c>
      <c r="J1493" s="698" t="s">
        <v>205</v>
      </c>
      <c r="K1493" s="303">
        <v>0</v>
      </c>
      <c r="L1493" s="304">
        <v>0</v>
      </c>
      <c r="M1493" s="305">
        <v>0</v>
      </c>
      <c r="N1493" s="305">
        <v>0</v>
      </c>
      <c r="O1493" s="303">
        <v>0</v>
      </c>
      <c r="P1493" s="305">
        <v>0</v>
      </c>
      <c r="Q1493" s="303">
        <v>0</v>
      </c>
      <c r="R1493" s="16">
        <f>SUMIFS('Member Months'!$L:$L,'Member Months'!$A:$A,$A1493,'Member Months'!$C:$C,$C1493, 'Member Months'!$D:$D,$D1493)</f>
        <v>0</v>
      </c>
      <c r="T1493" s="172"/>
    </row>
    <row r="1494" spans="1:20">
      <c r="A1494" s="38" t="s">
        <v>152</v>
      </c>
      <c r="B1494" s="39">
        <f t="shared" si="46"/>
        <v>0</v>
      </c>
      <c r="C1494" s="39" t="str">
        <f t="shared" si="47"/>
        <v>2021 Prior Year</v>
      </c>
      <c r="D1494" s="40">
        <v>1</v>
      </c>
      <c r="E1494" s="662" t="s">
        <v>152</v>
      </c>
      <c r="F1494" s="40" t="s">
        <v>739</v>
      </c>
      <c r="G1494" s="698" t="s">
        <v>231</v>
      </c>
      <c r="H1494" s="40" t="s">
        <v>213</v>
      </c>
      <c r="I1494" s="630" t="s">
        <v>152</v>
      </c>
      <c r="J1494" s="698" t="s">
        <v>182</v>
      </c>
      <c r="K1494" s="303">
        <v>0</v>
      </c>
      <c r="L1494" s="304">
        <v>0</v>
      </c>
      <c r="M1494" s="305">
        <v>0</v>
      </c>
      <c r="N1494" s="305">
        <v>0</v>
      </c>
      <c r="O1494" s="303">
        <v>0</v>
      </c>
      <c r="P1494" s="305">
        <v>0</v>
      </c>
      <c r="Q1494" s="303">
        <v>0</v>
      </c>
      <c r="R1494" s="16">
        <f>SUMIFS('Member Months'!$L:$L,'Member Months'!$A:$A,$A1494,'Member Months'!$C:$C,$C1494, 'Member Months'!$D:$D,$D1494)</f>
        <v>0</v>
      </c>
      <c r="T1494" s="172"/>
    </row>
    <row r="1495" spans="1:20">
      <c r="A1495" s="38" t="s">
        <v>152</v>
      </c>
      <c r="B1495" s="39">
        <f t="shared" si="46"/>
        <v>0</v>
      </c>
      <c r="C1495" s="39" t="str">
        <f t="shared" si="47"/>
        <v>2021 Prior Year</v>
      </c>
      <c r="D1495" s="40">
        <v>1</v>
      </c>
      <c r="E1495" s="662" t="s">
        <v>152</v>
      </c>
      <c r="F1495" s="40" t="s">
        <v>739</v>
      </c>
      <c r="G1495" s="698" t="s">
        <v>231</v>
      </c>
      <c r="H1495" s="40" t="s">
        <v>213</v>
      </c>
      <c r="I1495" s="630" t="s">
        <v>70</v>
      </c>
      <c r="J1495" s="698" t="s">
        <v>265</v>
      </c>
      <c r="K1495" s="303">
        <v>0</v>
      </c>
      <c r="L1495" s="304">
        <v>0</v>
      </c>
      <c r="M1495" s="305">
        <v>0</v>
      </c>
      <c r="N1495" s="305">
        <v>0</v>
      </c>
      <c r="O1495" s="303">
        <v>0</v>
      </c>
      <c r="P1495" s="305">
        <v>0</v>
      </c>
      <c r="Q1495" s="303">
        <v>0</v>
      </c>
      <c r="R1495" s="16">
        <f>SUMIFS('Member Months'!$L:$L,'Member Months'!$A:$A,$A1495,'Member Months'!$C:$C,$C1495, 'Member Months'!$D:$D,$D1495)</f>
        <v>0</v>
      </c>
      <c r="T1495" s="172"/>
    </row>
    <row r="1496" spans="1:20">
      <c r="A1496" s="38" t="s">
        <v>152</v>
      </c>
      <c r="B1496" s="39">
        <f t="shared" si="46"/>
        <v>0</v>
      </c>
      <c r="C1496" s="39" t="str">
        <f t="shared" si="47"/>
        <v>2021 Prior Year</v>
      </c>
      <c r="D1496" s="40">
        <v>1</v>
      </c>
      <c r="E1496" s="662" t="s">
        <v>152</v>
      </c>
      <c r="F1496" s="40" t="s">
        <v>739</v>
      </c>
      <c r="G1496" s="698" t="s">
        <v>231</v>
      </c>
      <c r="H1496" s="40" t="s">
        <v>213</v>
      </c>
      <c r="I1496" s="630" t="s">
        <v>71</v>
      </c>
      <c r="J1496" s="698" t="s">
        <v>266</v>
      </c>
      <c r="K1496" s="303">
        <v>0</v>
      </c>
      <c r="L1496" s="304">
        <v>0</v>
      </c>
      <c r="M1496" s="305">
        <v>0</v>
      </c>
      <c r="N1496" s="305">
        <v>0</v>
      </c>
      <c r="O1496" s="303">
        <v>0</v>
      </c>
      <c r="P1496" s="305">
        <v>0</v>
      </c>
      <c r="Q1496" s="303">
        <v>0</v>
      </c>
      <c r="R1496" s="16">
        <f>SUMIFS('Member Months'!$L:$L,'Member Months'!$A:$A,$A1496,'Member Months'!$C:$C,$C1496, 'Member Months'!$D:$D,$D1496)</f>
        <v>0</v>
      </c>
      <c r="T1496" s="172"/>
    </row>
    <row r="1497" spans="1:20">
      <c r="A1497" s="38" t="s">
        <v>152</v>
      </c>
      <c r="B1497" s="39">
        <f t="shared" si="46"/>
        <v>0</v>
      </c>
      <c r="C1497" s="39" t="str">
        <f t="shared" si="47"/>
        <v>2021 Prior Year</v>
      </c>
      <c r="D1497" s="40">
        <v>1</v>
      </c>
      <c r="E1497" s="662" t="s">
        <v>152</v>
      </c>
      <c r="F1497" s="40" t="s">
        <v>739</v>
      </c>
      <c r="G1497" s="698" t="s">
        <v>231</v>
      </c>
      <c r="H1497" s="40" t="s">
        <v>213</v>
      </c>
      <c r="I1497" s="630" t="s">
        <v>72</v>
      </c>
      <c r="J1497" s="698" t="s">
        <v>527</v>
      </c>
      <c r="K1497" s="303">
        <v>0</v>
      </c>
      <c r="L1497" s="304">
        <v>0</v>
      </c>
      <c r="M1497" s="305">
        <v>0</v>
      </c>
      <c r="N1497" s="305">
        <v>0</v>
      </c>
      <c r="O1497" s="303">
        <v>0</v>
      </c>
      <c r="P1497" s="305">
        <v>0</v>
      </c>
      <c r="Q1497" s="303">
        <v>0</v>
      </c>
      <c r="R1497" s="16">
        <f>SUMIFS('Member Months'!$L:$L,'Member Months'!$A:$A,$A1497,'Member Months'!$C:$C,$C1497, 'Member Months'!$D:$D,$D1497)</f>
        <v>0</v>
      </c>
      <c r="T1497" s="172"/>
    </row>
    <row r="1498" spans="1:20">
      <c r="A1498" s="38" t="s">
        <v>152</v>
      </c>
      <c r="B1498" s="39">
        <f t="shared" si="46"/>
        <v>0</v>
      </c>
      <c r="C1498" s="39" t="str">
        <f t="shared" si="47"/>
        <v>2021 Prior Year</v>
      </c>
      <c r="D1498" s="40">
        <v>1</v>
      </c>
      <c r="E1498" s="662" t="s">
        <v>152</v>
      </c>
      <c r="F1498" s="40" t="s">
        <v>739</v>
      </c>
      <c r="G1498" s="698" t="s">
        <v>231</v>
      </c>
      <c r="H1498" s="40" t="s">
        <v>213</v>
      </c>
      <c r="I1498" s="630" t="s">
        <v>73</v>
      </c>
      <c r="J1498" s="698" t="s">
        <v>528</v>
      </c>
      <c r="K1498" s="303">
        <v>0</v>
      </c>
      <c r="L1498" s="304">
        <v>0</v>
      </c>
      <c r="M1498" s="305">
        <v>0</v>
      </c>
      <c r="N1498" s="305">
        <v>0</v>
      </c>
      <c r="O1498" s="303">
        <v>0</v>
      </c>
      <c r="P1498" s="305">
        <v>0</v>
      </c>
      <c r="Q1498" s="303">
        <v>0</v>
      </c>
      <c r="R1498" s="16">
        <f>SUMIFS('Member Months'!$L:$L,'Member Months'!$A:$A,$A1498,'Member Months'!$C:$C,$C1498, 'Member Months'!$D:$D,$D1498)</f>
        <v>0</v>
      </c>
      <c r="T1498" s="172"/>
    </row>
    <row r="1499" spans="1:20">
      <c r="A1499" s="38" t="s">
        <v>152</v>
      </c>
      <c r="B1499" s="39">
        <f t="shared" si="46"/>
        <v>0</v>
      </c>
      <c r="C1499" s="39" t="str">
        <f t="shared" si="47"/>
        <v>2021 Prior Year</v>
      </c>
      <c r="D1499" s="40">
        <v>1</v>
      </c>
      <c r="E1499" s="662" t="s">
        <v>152</v>
      </c>
      <c r="F1499" s="40" t="s">
        <v>739</v>
      </c>
      <c r="G1499" s="698" t="s">
        <v>231</v>
      </c>
      <c r="H1499" s="40" t="s">
        <v>213</v>
      </c>
      <c r="I1499" s="630" t="s">
        <v>409</v>
      </c>
      <c r="J1499" s="698" t="s">
        <v>803</v>
      </c>
      <c r="K1499" s="303">
        <v>0</v>
      </c>
      <c r="L1499" s="304">
        <v>0</v>
      </c>
      <c r="M1499" s="305">
        <v>0</v>
      </c>
      <c r="N1499" s="305">
        <v>0</v>
      </c>
      <c r="O1499" s="303">
        <v>0</v>
      </c>
      <c r="P1499" s="305">
        <v>0</v>
      </c>
      <c r="Q1499" s="303">
        <v>0</v>
      </c>
      <c r="R1499" s="16">
        <f>SUMIFS('Member Months'!$L:$L,'Member Months'!$A:$A,$A1499,'Member Months'!$C:$C,$C1499, 'Member Months'!$D:$D,$D1499)</f>
        <v>0</v>
      </c>
      <c r="T1499" s="172"/>
    </row>
    <row r="1500" spans="1:20">
      <c r="A1500" s="38">
        <v>14</v>
      </c>
      <c r="B1500" s="39">
        <f t="shared" si="46"/>
        <v>0</v>
      </c>
      <c r="C1500" s="39" t="str">
        <f t="shared" si="47"/>
        <v>2021 Prior Year</v>
      </c>
      <c r="D1500" s="40">
        <v>1</v>
      </c>
      <c r="E1500" s="662">
        <v>14</v>
      </c>
      <c r="F1500" s="40" t="s">
        <v>740</v>
      </c>
      <c r="G1500" s="698" t="s">
        <v>425</v>
      </c>
      <c r="H1500" s="40" t="s">
        <v>227</v>
      </c>
      <c r="I1500" s="629" t="s">
        <v>211</v>
      </c>
      <c r="J1500" s="698" t="s">
        <v>261</v>
      </c>
      <c r="K1500" s="303">
        <v>0</v>
      </c>
      <c r="L1500" s="304">
        <v>0</v>
      </c>
      <c r="M1500" s="305">
        <v>0</v>
      </c>
      <c r="N1500" s="305">
        <v>0</v>
      </c>
      <c r="O1500" s="303">
        <v>0</v>
      </c>
      <c r="P1500" s="305">
        <v>0</v>
      </c>
      <c r="Q1500" s="303">
        <v>0</v>
      </c>
      <c r="R1500" s="16">
        <f>SUMIFS('Member Months'!$L:$L,'Member Months'!$A:$A,$A1500,'Member Months'!$C:$C,$C1500, 'Member Months'!$D:$D,$D1500)</f>
        <v>0</v>
      </c>
      <c r="T1500" s="172"/>
    </row>
    <row r="1501" spans="1:20">
      <c r="A1501" s="38">
        <v>14</v>
      </c>
      <c r="B1501" s="39">
        <f t="shared" si="46"/>
        <v>0</v>
      </c>
      <c r="C1501" s="39" t="str">
        <f t="shared" si="47"/>
        <v>2021 Prior Year</v>
      </c>
      <c r="D1501" s="40">
        <v>1</v>
      </c>
      <c r="E1501" s="662">
        <v>14</v>
      </c>
      <c r="F1501" s="40" t="s">
        <v>740</v>
      </c>
      <c r="G1501" s="698" t="s">
        <v>425</v>
      </c>
      <c r="H1501" s="40" t="s">
        <v>227</v>
      </c>
      <c r="I1501" s="629" t="s">
        <v>214</v>
      </c>
      <c r="J1501" s="698" t="s">
        <v>676</v>
      </c>
      <c r="K1501" s="303">
        <v>0</v>
      </c>
      <c r="L1501" s="304">
        <v>0</v>
      </c>
      <c r="M1501" s="305">
        <v>0</v>
      </c>
      <c r="N1501" s="305">
        <v>0</v>
      </c>
      <c r="O1501" s="303">
        <v>0</v>
      </c>
      <c r="P1501" s="305">
        <v>0</v>
      </c>
      <c r="Q1501" s="303">
        <v>0</v>
      </c>
      <c r="R1501" s="16">
        <f>SUMIFS('Member Months'!$L:$L,'Member Months'!$A:$A,$A1501,'Member Months'!$C:$C,$C1501, 'Member Months'!$D:$D,$D1501)</f>
        <v>0</v>
      </c>
      <c r="T1501" s="172"/>
    </row>
    <row r="1502" spans="1:20">
      <c r="A1502" s="38">
        <v>14</v>
      </c>
      <c r="B1502" s="39">
        <f t="shared" si="46"/>
        <v>0</v>
      </c>
      <c r="C1502" s="39" t="str">
        <f t="shared" si="47"/>
        <v>2021 Prior Year</v>
      </c>
      <c r="D1502" s="40">
        <v>1</v>
      </c>
      <c r="E1502" s="662">
        <v>14</v>
      </c>
      <c r="F1502" s="40" t="s">
        <v>740</v>
      </c>
      <c r="G1502" s="698" t="s">
        <v>425</v>
      </c>
      <c r="H1502" s="40" t="s">
        <v>227</v>
      </c>
      <c r="I1502" s="629" t="s">
        <v>215</v>
      </c>
      <c r="J1502" s="698" t="s">
        <v>216</v>
      </c>
      <c r="K1502" s="303">
        <v>0</v>
      </c>
      <c r="L1502" s="304">
        <v>0</v>
      </c>
      <c r="M1502" s="305">
        <v>0</v>
      </c>
      <c r="N1502" s="305">
        <v>0</v>
      </c>
      <c r="O1502" s="303">
        <v>0</v>
      </c>
      <c r="P1502" s="305">
        <v>0</v>
      </c>
      <c r="Q1502" s="303">
        <v>0</v>
      </c>
      <c r="R1502" s="16">
        <f>SUMIFS('Member Months'!$L:$L,'Member Months'!$A:$A,$A1502,'Member Months'!$C:$C,$C1502, 'Member Months'!$D:$D,$D1502)</f>
        <v>0</v>
      </c>
      <c r="T1502" s="172"/>
    </row>
    <row r="1503" spans="1:20">
      <c r="A1503" s="38">
        <v>14</v>
      </c>
      <c r="B1503" s="39">
        <f t="shared" si="46"/>
        <v>0</v>
      </c>
      <c r="C1503" s="39" t="str">
        <f t="shared" si="47"/>
        <v>2021 Prior Year</v>
      </c>
      <c r="D1503" s="40">
        <v>1</v>
      </c>
      <c r="E1503" s="662">
        <v>14</v>
      </c>
      <c r="F1503" s="40" t="s">
        <v>740</v>
      </c>
      <c r="G1503" s="698" t="s">
        <v>425</v>
      </c>
      <c r="H1503" s="40" t="s">
        <v>227</v>
      </c>
      <c r="I1503" s="629" t="s">
        <v>217</v>
      </c>
      <c r="J1503" s="698" t="s">
        <v>262</v>
      </c>
      <c r="K1503" s="303">
        <v>0</v>
      </c>
      <c r="L1503" s="304">
        <v>0</v>
      </c>
      <c r="M1503" s="305">
        <v>0</v>
      </c>
      <c r="N1503" s="305">
        <v>0</v>
      </c>
      <c r="O1503" s="303">
        <v>0</v>
      </c>
      <c r="P1503" s="305">
        <v>0</v>
      </c>
      <c r="Q1503" s="303">
        <v>0</v>
      </c>
      <c r="R1503" s="16">
        <f>SUMIFS('Member Months'!$L:$L,'Member Months'!$A:$A,$A1503,'Member Months'!$C:$C,$C1503, 'Member Months'!$D:$D,$D1503)</f>
        <v>0</v>
      </c>
      <c r="T1503" s="172"/>
    </row>
    <row r="1504" spans="1:20">
      <c r="A1504" s="38">
        <v>14</v>
      </c>
      <c r="B1504" s="39">
        <f t="shared" si="46"/>
        <v>0</v>
      </c>
      <c r="C1504" s="39" t="str">
        <f t="shared" si="47"/>
        <v>2021 Prior Year</v>
      </c>
      <c r="D1504" s="40">
        <v>1</v>
      </c>
      <c r="E1504" s="662">
        <v>14</v>
      </c>
      <c r="F1504" s="40" t="s">
        <v>740</v>
      </c>
      <c r="G1504" s="698" t="s">
        <v>425</v>
      </c>
      <c r="H1504" s="40" t="s">
        <v>227</v>
      </c>
      <c r="I1504" s="629" t="s">
        <v>218</v>
      </c>
      <c r="J1504" s="698" t="s">
        <v>677</v>
      </c>
      <c r="K1504" s="303">
        <v>0</v>
      </c>
      <c r="L1504" s="304">
        <v>0</v>
      </c>
      <c r="M1504" s="305">
        <v>0</v>
      </c>
      <c r="N1504" s="305">
        <v>0</v>
      </c>
      <c r="O1504" s="303">
        <v>0</v>
      </c>
      <c r="P1504" s="305">
        <v>0</v>
      </c>
      <c r="Q1504" s="303">
        <v>0</v>
      </c>
      <c r="R1504" s="16">
        <f>SUMIFS('Member Months'!$L:$L,'Member Months'!$A:$A,$A1504,'Member Months'!$C:$C,$C1504, 'Member Months'!$D:$D,$D1504)</f>
        <v>0</v>
      </c>
      <c r="T1504" s="172"/>
    </row>
    <row r="1505" spans="1:20">
      <c r="A1505" s="38">
        <v>14</v>
      </c>
      <c r="B1505" s="39">
        <f t="shared" si="46"/>
        <v>0</v>
      </c>
      <c r="C1505" s="39" t="str">
        <f t="shared" si="47"/>
        <v>2021 Prior Year</v>
      </c>
      <c r="D1505" s="40">
        <v>1</v>
      </c>
      <c r="E1505" s="662">
        <v>14</v>
      </c>
      <c r="F1505" s="40" t="s">
        <v>740</v>
      </c>
      <c r="G1505" s="698" t="s">
        <v>425</v>
      </c>
      <c r="H1505" s="40" t="s">
        <v>227</v>
      </c>
      <c r="I1505" s="629" t="s">
        <v>219</v>
      </c>
      <c r="J1505" s="698" t="s">
        <v>263</v>
      </c>
      <c r="K1505" s="303">
        <v>0</v>
      </c>
      <c r="L1505" s="304">
        <v>0</v>
      </c>
      <c r="M1505" s="305">
        <v>0</v>
      </c>
      <c r="N1505" s="305">
        <v>0</v>
      </c>
      <c r="O1505" s="303">
        <v>0</v>
      </c>
      <c r="P1505" s="305">
        <v>0</v>
      </c>
      <c r="Q1505" s="303">
        <v>0</v>
      </c>
      <c r="R1505" s="16">
        <f>SUMIFS('Member Months'!$L:$L,'Member Months'!$A:$A,$A1505,'Member Months'!$C:$C,$C1505, 'Member Months'!$D:$D,$D1505)</f>
        <v>0</v>
      </c>
      <c r="T1505" s="172"/>
    </row>
    <row r="1506" spans="1:20">
      <c r="A1506" s="38">
        <v>14</v>
      </c>
      <c r="B1506" s="39">
        <f t="shared" si="46"/>
        <v>0</v>
      </c>
      <c r="C1506" s="39" t="str">
        <f t="shared" si="47"/>
        <v>2021 Prior Year</v>
      </c>
      <c r="D1506" s="40">
        <v>1</v>
      </c>
      <c r="E1506" s="662">
        <v>14</v>
      </c>
      <c r="F1506" s="40" t="s">
        <v>740</v>
      </c>
      <c r="G1506" s="698" t="s">
        <v>425</v>
      </c>
      <c r="H1506" s="40" t="s">
        <v>227</v>
      </c>
      <c r="I1506" s="629" t="s">
        <v>220</v>
      </c>
      <c r="J1506" s="698" t="s">
        <v>675</v>
      </c>
      <c r="K1506" s="303">
        <v>0</v>
      </c>
      <c r="L1506" s="304">
        <v>0</v>
      </c>
      <c r="M1506" s="305">
        <v>0</v>
      </c>
      <c r="N1506" s="305">
        <v>0</v>
      </c>
      <c r="O1506" s="303">
        <v>0</v>
      </c>
      <c r="P1506" s="305">
        <v>0</v>
      </c>
      <c r="Q1506" s="303">
        <v>0</v>
      </c>
      <c r="R1506" s="16">
        <f>SUMIFS('Member Months'!$L:$L,'Member Months'!$A:$A,$A1506,'Member Months'!$C:$C,$C1506, 'Member Months'!$D:$D,$D1506)</f>
        <v>0</v>
      </c>
      <c r="T1506" s="172"/>
    </row>
    <row r="1507" spans="1:20">
      <c r="A1507" s="38">
        <v>14</v>
      </c>
      <c r="B1507" s="39">
        <f t="shared" si="46"/>
        <v>0</v>
      </c>
      <c r="C1507" s="39" t="str">
        <f t="shared" si="47"/>
        <v>2021 Prior Year</v>
      </c>
      <c r="D1507" s="40">
        <v>1</v>
      </c>
      <c r="E1507" s="662">
        <v>14</v>
      </c>
      <c r="F1507" s="40" t="s">
        <v>740</v>
      </c>
      <c r="G1507" s="698" t="s">
        <v>425</v>
      </c>
      <c r="H1507" s="40" t="s">
        <v>227</v>
      </c>
      <c r="I1507" s="629" t="s">
        <v>221</v>
      </c>
      <c r="J1507" s="698" t="s">
        <v>264</v>
      </c>
      <c r="K1507" s="303">
        <v>0</v>
      </c>
      <c r="L1507" s="304">
        <v>0</v>
      </c>
      <c r="M1507" s="305">
        <v>0</v>
      </c>
      <c r="N1507" s="305">
        <v>0</v>
      </c>
      <c r="O1507" s="303">
        <v>0</v>
      </c>
      <c r="P1507" s="305">
        <v>0</v>
      </c>
      <c r="Q1507" s="303">
        <v>0</v>
      </c>
      <c r="R1507" s="16">
        <f>SUMIFS('Member Months'!$L:$L,'Member Months'!$A:$A,$A1507,'Member Months'!$C:$C,$C1507, 'Member Months'!$D:$D,$D1507)</f>
        <v>0</v>
      </c>
      <c r="T1507" s="172"/>
    </row>
    <row r="1508" spans="1:20">
      <c r="A1508" s="38">
        <v>14</v>
      </c>
      <c r="B1508" s="39">
        <f t="shared" si="46"/>
        <v>0</v>
      </c>
      <c r="C1508" s="39" t="str">
        <f t="shared" si="47"/>
        <v>2021 Prior Year</v>
      </c>
      <c r="D1508" s="40">
        <v>1</v>
      </c>
      <c r="E1508" s="662">
        <v>14</v>
      </c>
      <c r="F1508" s="40" t="s">
        <v>740</v>
      </c>
      <c r="G1508" s="698" t="s">
        <v>425</v>
      </c>
      <c r="H1508" s="40" t="s">
        <v>227</v>
      </c>
      <c r="I1508" s="629" t="s">
        <v>222</v>
      </c>
      <c r="J1508" s="698" t="s">
        <v>206</v>
      </c>
      <c r="K1508" s="303">
        <v>0</v>
      </c>
      <c r="L1508" s="304">
        <v>0</v>
      </c>
      <c r="M1508" s="305">
        <v>0</v>
      </c>
      <c r="N1508" s="305">
        <v>0</v>
      </c>
      <c r="O1508" s="303">
        <v>0</v>
      </c>
      <c r="P1508" s="305">
        <v>0</v>
      </c>
      <c r="Q1508" s="303">
        <v>0</v>
      </c>
      <c r="R1508" s="16">
        <f>SUMIFS('Member Months'!$L:$L,'Member Months'!$A:$A,$A1508,'Member Months'!$C:$C,$C1508, 'Member Months'!$D:$D,$D1508)</f>
        <v>0</v>
      </c>
      <c r="T1508" s="172"/>
    </row>
    <row r="1509" spans="1:20">
      <c r="A1509" s="38">
        <v>14</v>
      </c>
      <c r="B1509" s="39">
        <f t="shared" si="46"/>
        <v>0</v>
      </c>
      <c r="C1509" s="39" t="str">
        <f t="shared" si="47"/>
        <v>2021 Prior Year</v>
      </c>
      <c r="D1509" s="40">
        <v>1</v>
      </c>
      <c r="E1509" s="662">
        <v>14</v>
      </c>
      <c r="F1509" s="40" t="s">
        <v>740</v>
      </c>
      <c r="G1509" s="698" t="s">
        <v>425</v>
      </c>
      <c r="H1509" s="40" t="s">
        <v>227</v>
      </c>
      <c r="I1509" s="629" t="s">
        <v>223</v>
      </c>
      <c r="J1509" s="698" t="s">
        <v>181</v>
      </c>
      <c r="K1509" s="303">
        <v>0</v>
      </c>
      <c r="L1509" s="304">
        <v>0</v>
      </c>
      <c r="M1509" s="305">
        <v>0</v>
      </c>
      <c r="N1509" s="305">
        <v>0</v>
      </c>
      <c r="O1509" s="303">
        <v>0</v>
      </c>
      <c r="P1509" s="305">
        <v>0</v>
      </c>
      <c r="Q1509" s="303">
        <v>0</v>
      </c>
      <c r="R1509" s="16">
        <f>SUMIFS('Member Months'!$L:$L,'Member Months'!$A:$A,$A1509,'Member Months'!$C:$C,$C1509, 'Member Months'!$D:$D,$D1509)</f>
        <v>0</v>
      </c>
      <c r="T1509" s="172"/>
    </row>
    <row r="1510" spans="1:20">
      <c r="A1510" s="38">
        <v>14</v>
      </c>
      <c r="B1510" s="39">
        <f t="shared" si="46"/>
        <v>0</v>
      </c>
      <c r="C1510" s="39" t="str">
        <f t="shared" si="47"/>
        <v>2021 Prior Year</v>
      </c>
      <c r="D1510" s="40">
        <v>1</v>
      </c>
      <c r="E1510" s="662">
        <v>14</v>
      </c>
      <c r="F1510" s="40" t="s">
        <v>740</v>
      </c>
      <c r="G1510" s="698" t="s">
        <v>425</v>
      </c>
      <c r="H1510" s="40" t="s">
        <v>227</v>
      </c>
      <c r="I1510" s="629" t="s">
        <v>150</v>
      </c>
      <c r="J1510" s="698" t="s">
        <v>204</v>
      </c>
      <c r="K1510" s="303">
        <v>0</v>
      </c>
      <c r="L1510" s="304">
        <v>0</v>
      </c>
      <c r="M1510" s="305">
        <v>0</v>
      </c>
      <c r="N1510" s="305">
        <v>0</v>
      </c>
      <c r="O1510" s="303">
        <v>0</v>
      </c>
      <c r="P1510" s="305">
        <v>0</v>
      </c>
      <c r="Q1510" s="303">
        <v>0</v>
      </c>
      <c r="R1510" s="16">
        <f>SUMIFS('Member Months'!$L:$L,'Member Months'!$A:$A,$A1510,'Member Months'!$C:$C,$C1510, 'Member Months'!$D:$D,$D1510)</f>
        <v>0</v>
      </c>
      <c r="T1510" s="172"/>
    </row>
    <row r="1511" spans="1:20">
      <c r="A1511" s="38">
        <v>14</v>
      </c>
      <c r="B1511" s="39">
        <f t="shared" si="46"/>
        <v>0</v>
      </c>
      <c r="C1511" s="39" t="str">
        <f t="shared" si="47"/>
        <v>2021 Prior Year</v>
      </c>
      <c r="D1511" s="40">
        <v>1</v>
      </c>
      <c r="E1511" s="662">
        <v>14</v>
      </c>
      <c r="F1511" s="40" t="s">
        <v>740</v>
      </c>
      <c r="G1511" s="698" t="s">
        <v>425</v>
      </c>
      <c r="H1511" s="40" t="s">
        <v>227</v>
      </c>
      <c r="I1511" s="629" t="s">
        <v>151</v>
      </c>
      <c r="J1511" s="698" t="s">
        <v>205</v>
      </c>
      <c r="K1511" s="303">
        <v>0</v>
      </c>
      <c r="L1511" s="304">
        <v>0</v>
      </c>
      <c r="M1511" s="305">
        <v>0</v>
      </c>
      <c r="N1511" s="305">
        <v>0</v>
      </c>
      <c r="O1511" s="303">
        <v>0</v>
      </c>
      <c r="P1511" s="305">
        <v>0</v>
      </c>
      <c r="Q1511" s="303">
        <v>0</v>
      </c>
      <c r="R1511" s="16">
        <f>SUMIFS('Member Months'!$L:$L,'Member Months'!$A:$A,$A1511,'Member Months'!$C:$C,$C1511, 'Member Months'!$D:$D,$D1511)</f>
        <v>0</v>
      </c>
      <c r="T1511" s="172"/>
    </row>
    <row r="1512" spans="1:20">
      <c r="A1512" s="38">
        <v>14</v>
      </c>
      <c r="B1512" s="39">
        <f t="shared" si="46"/>
        <v>0</v>
      </c>
      <c r="C1512" s="39" t="str">
        <f t="shared" si="47"/>
        <v>2021 Prior Year</v>
      </c>
      <c r="D1512" s="40">
        <v>1</v>
      </c>
      <c r="E1512" s="662">
        <v>14</v>
      </c>
      <c r="F1512" s="40" t="s">
        <v>740</v>
      </c>
      <c r="G1512" s="698" t="s">
        <v>425</v>
      </c>
      <c r="H1512" s="40" t="s">
        <v>227</v>
      </c>
      <c r="I1512" s="629" t="s">
        <v>152</v>
      </c>
      <c r="J1512" s="698" t="s">
        <v>182</v>
      </c>
      <c r="K1512" s="303">
        <v>0</v>
      </c>
      <c r="L1512" s="304">
        <v>0</v>
      </c>
      <c r="M1512" s="305">
        <v>0</v>
      </c>
      <c r="N1512" s="305">
        <v>0</v>
      </c>
      <c r="O1512" s="303">
        <v>0</v>
      </c>
      <c r="P1512" s="305">
        <v>0</v>
      </c>
      <c r="Q1512" s="303">
        <v>0</v>
      </c>
      <c r="R1512" s="16">
        <f>SUMIFS('Member Months'!$L:$L,'Member Months'!$A:$A,$A1512,'Member Months'!$C:$C,$C1512, 'Member Months'!$D:$D,$D1512)</f>
        <v>0</v>
      </c>
      <c r="T1512" s="172"/>
    </row>
    <row r="1513" spans="1:20">
      <c r="A1513" s="38">
        <v>14</v>
      </c>
      <c r="B1513" s="39">
        <f t="shared" si="46"/>
        <v>0</v>
      </c>
      <c r="C1513" s="39" t="str">
        <f t="shared" si="47"/>
        <v>2021 Prior Year</v>
      </c>
      <c r="D1513" s="40">
        <v>1</v>
      </c>
      <c r="E1513" s="662">
        <v>14</v>
      </c>
      <c r="F1513" s="40" t="s">
        <v>740</v>
      </c>
      <c r="G1513" s="698" t="s">
        <v>425</v>
      </c>
      <c r="H1513" s="40" t="s">
        <v>227</v>
      </c>
      <c r="I1513" s="629" t="s">
        <v>70</v>
      </c>
      <c r="J1513" s="698" t="s">
        <v>265</v>
      </c>
      <c r="K1513" s="303">
        <v>0</v>
      </c>
      <c r="L1513" s="304">
        <v>0</v>
      </c>
      <c r="M1513" s="305">
        <v>0</v>
      </c>
      <c r="N1513" s="305">
        <v>0</v>
      </c>
      <c r="O1513" s="303">
        <v>0</v>
      </c>
      <c r="P1513" s="305">
        <v>0</v>
      </c>
      <c r="Q1513" s="303">
        <v>0</v>
      </c>
      <c r="R1513" s="16">
        <f>SUMIFS('Member Months'!$L:$L,'Member Months'!$A:$A,$A1513,'Member Months'!$C:$C,$C1513, 'Member Months'!$D:$D,$D1513)</f>
        <v>0</v>
      </c>
      <c r="T1513" s="172"/>
    </row>
    <row r="1514" spans="1:20">
      <c r="A1514" s="38">
        <v>14</v>
      </c>
      <c r="B1514" s="39">
        <f t="shared" si="46"/>
        <v>0</v>
      </c>
      <c r="C1514" s="39" t="str">
        <f t="shared" si="47"/>
        <v>2021 Prior Year</v>
      </c>
      <c r="D1514" s="40">
        <v>1</v>
      </c>
      <c r="E1514" s="662">
        <v>14</v>
      </c>
      <c r="F1514" s="40" t="s">
        <v>740</v>
      </c>
      <c r="G1514" s="698" t="s">
        <v>425</v>
      </c>
      <c r="H1514" s="40" t="s">
        <v>227</v>
      </c>
      <c r="I1514" s="629" t="s">
        <v>71</v>
      </c>
      <c r="J1514" s="698" t="s">
        <v>266</v>
      </c>
      <c r="K1514" s="303">
        <v>0</v>
      </c>
      <c r="L1514" s="304">
        <v>0</v>
      </c>
      <c r="M1514" s="305">
        <v>0</v>
      </c>
      <c r="N1514" s="305">
        <v>0</v>
      </c>
      <c r="O1514" s="303">
        <v>0</v>
      </c>
      <c r="P1514" s="305">
        <v>0</v>
      </c>
      <c r="Q1514" s="303">
        <v>0</v>
      </c>
      <c r="R1514" s="16">
        <f>SUMIFS('Member Months'!$L:$L,'Member Months'!$A:$A,$A1514,'Member Months'!$C:$C,$C1514, 'Member Months'!$D:$D,$D1514)</f>
        <v>0</v>
      </c>
      <c r="T1514" s="172"/>
    </row>
    <row r="1515" spans="1:20">
      <c r="A1515" s="38">
        <v>14</v>
      </c>
      <c r="B1515" s="39">
        <f t="shared" si="46"/>
        <v>0</v>
      </c>
      <c r="C1515" s="39" t="str">
        <f t="shared" si="47"/>
        <v>2021 Prior Year</v>
      </c>
      <c r="D1515" s="40">
        <v>1</v>
      </c>
      <c r="E1515" s="662">
        <v>14</v>
      </c>
      <c r="F1515" s="40" t="s">
        <v>740</v>
      </c>
      <c r="G1515" s="698" t="s">
        <v>425</v>
      </c>
      <c r="H1515" s="40" t="s">
        <v>227</v>
      </c>
      <c r="I1515" s="629" t="s">
        <v>72</v>
      </c>
      <c r="J1515" s="698" t="s">
        <v>527</v>
      </c>
      <c r="K1515" s="303">
        <v>0</v>
      </c>
      <c r="L1515" s="304">
        <v>0</v>
      </c>
      <c r="M1515" s="305">
        <v>0</v>
      </c>
      <c r="N1515" s="305">
        <v>0</v>
      </c>
      <c r="O1515" s="303">
        <v>0</v>
      </c>
      <c r="P1515" s="305">
        <v>0</v>
      </c>
      <c r="Q1515" s="303">
        <v>0</v>
      </c>
      <c r="R1515" s="16">
        <f>SUMIFS('Member Months'!$L:$L,'Member Months'!$A:$A,$A1515,'Member Months'!$C:$C,$C1515, 'Member Months'!$D:$D,$D1515)</f>
        <v>0</v>
      </c>
      <c r="T1515" s="172"/>
    </row>
    <row r="1516" spans="1:20">
      <c r="A1516" s="38">
        <v>14</v>
      </c>
      <c r="B1516" s="39">
        <f t="shared" si="46"/>
        <v>0</v>
      </c>
      <c r="C1516" s="39" t="str">
        <f t="shared" si="47"/>
        <v>2021 Prior Year</v>
      </c>
      <c r="D1516" s="40">
        <v>1</v>
      </c>
      <c r="E1516" s="662">
        <v>14</v>
      </c>
      <c r="F1516" s="40" t="s">
        <v>740</v>
      </c>
      <c r="G1516" s="698" t="s">
        <v>425</v>
      </c>
      <c r="H1516" s="40" t="s">
        <v>227</v>
      </c>
      <c r="I1516" s="629" t="s">
        <v>73</v>
      </c>
      <c r="J1516" s="698" t="s">
        <v>528</v>
      </c>
      <c r="K1516" s="303">
        <v>0</v>
      </c>
      <c r="L1516" s="304">
        <v>0</v>
      </c>
      <c r="M1516" s="305">
        <v>0</v>
      </c>
      <c r="N1516" s="305">
        <v>0</v>
      </c>
      <c r="O1516" s="303">
        <v>0</v>
      </c>
      <c r="P1516" s="305">
        <v>0</v>
      </c>
      <c r="Q1516" s="303">
        <v>0</v>
      </c>
      <c r="R1516" s="16">
        <f>SUMIFS('Member Months'!$L:$L,'Member Months'!$A:$A,$A1516,'Member Months'!$C:$C,$C1516, 'Member Months'!$D:$D,$D1516)</f>
        <v>0</v>
      </c>
      <c r="T1516" s="172"/>
    </row>
    <row r="1517" spans="1:20">
      <c r="A1517" s="38">
        <v>14</v>
      </c>
      <c r="B1517" s="39">
        <f t="shared" si="46"/>
        <v>0</v>
      </c>
      <c r="C1517" s="39" t="str">
        <f t="shared" si="47"/>
        <v>2021 Prior Year</v>
      </c>
      <c r="D1517" s="40">
        <v>1</v>
      </c>
      <c r="E1517" s="662">
        <v>14</v>
      </c>
      <c r="F1517" s="40" t="s">
        <v>740</v>
      </c>
      <c r="G1517" s="698" t="s">
        <v>425</v>
      </c>
      <c r="H1517" s="40" t="s">
        <v>227</v>
      </c>
      <c r="I1517" s="629" t="s">
        <v>409</v>
      </c>
      <c r="J1517" s="698" t="s">
        <v>803</v>
      </c>
      <c r="K1517" s="303">
        <v>0</v>
      </c>
      <c r="L1517" s="304">
        <v>0</v>
      </c>
      <c r="M1517" s="305">
        <v>0</v>
      </c>
      <c r="N1517" s="305">
        <v>0</v>
      </c>
      <c r="O1517" s="303">
        <v>0</v>
      </c>
      <c r="P1517" s="305">
        <v>0</v>
      </c>
      <c r="Q1517" s="303">
        <v>0</v>
      </c>
      <c r="R1517" s="16">
        <f>SUMIFS('Member Months'!$L:$L,'Member Months'!$A:$A,$A1517,'Member Months'!$C:$C,$C1517, 'Member Months'!$D:$D,$D1517)</f>
        <v>0</v>
      </c>
      <c r="T1517" s="172"/>
    </row>
    <row r="1518" spans="1:20">
      <c r="A1518" s="38">
        <v>22</v>
      </c>
      <c r="B1518" s="39">
        <f t="shared" ref="B1518:B1535" si="48">$B$6</f>
        <v>0</v>
      </c>
      <c r="C1518" s="39" t="str">
        <f t="shared" si="47"/>
        <v>2021 Prior Year</v>
      </c>
      <c r="D1518" s="40">
        <v>1</v>
      </c>
      <c r="E1518" s="662">
        <v>22</v>
      </c>
      <c r="F1518" s="662">
        <v>6</v>
      </c>
      <c r="G1518" s="991" t="s">
        <v>933</v>
      </c>
      <c r="H1518" s="40" t="s">
        <v>227</v>
      </c>
      <c r="I1518" s="629" t="s">
        <v>211</v>
      </c>
      <c r="J1518" s="991" t="s">
        <v>261</v>
      </c>
      <c r="K1518" s="303">
        <v>0</v>
      </c>
      <c r="L1518" s="304">
        <v>0</v>
      </c>
      <c r="M1518" s="305">
        <v>0</v>
      </c>
      <c r="N1518" s="305">
        <v>0</v>
      </c>
      <c r="O1518" s="303">
        <v>0</v>
      </c>
      <c r="P1518" s="305">
        <v>0</v>
      </c>
      <c r="Q1518" s="303">
        <v>0</v>
      </c>
      <c r="R1518" s="16">
        <f>SUMIFS('Member Months'!$L:$L,'Member Months'!$A:$A,$A1518,'Member Months'!$C:$C,$C1518, 'Member Months'!$D:$D,$D1518)</f>
        <v>0</v>
      </c>
      <c r="T1518" s="172"/>
    </row>
    <row r="1519" spans="1:20">
      <c r="A1519" s="38">
        <v>22</v>
      </c>
      <c r="B1519" s="39">
        <f t="shared" si="48"/>
        <v>0</v>
      </c>
      <c r="C1519" s="39" t="str">
        <f t="shared" si="47"/>
        <v>2021 Prior Year</v>
      </c>
      <c r="D1519" s="40">
        <v>1</v>
      </c>
      <c r="E1519" s="662">
        <v>22</v>
      </c>
      <c r="F1519" s="662">
        <v>6</v>
      </c>
      <c r="G1519" s="991" t="s">
        <v>933</v>
      </c>
      <c r="H1519" s="40" t="s">
        <v>227</v>
      </c>
      <c r="I1519" s="629" t="s">
        <v>214</v>
      </c>
      <c r="J1519" s="991" t="s">
        <v>676</v>
      </c>
      <c r="K1519" s="303">
        <v>0</v>
      </c>
      <c r="L1519" s="304">
        <v>0</v>
      </c>
      <c r="M1519" s="305">
        <v>0</v>
      </c>
      <c r="N1519" s="305">
        <v>0</v>
      </c>
      <c r="O1519" s="303">
        <v>0</v>
      </c>
      <c r="P1519" s="305">
        <v>0</v>
      </c>
      <c r="Q1519" s="303">
        <v>0</v>
      </c>
      <c r="R1519" s="16">
        <f>SUMIFS('Member Months'!$L:$L,'Member Months'!$A:$A,$A1519,'Member Months'!$C:$C,$C1519, 'Member Months'!$D:$D,$D1519)</f>
        <v>0</v>
      </c>
      <c r="T1519" s="172"/>
    </row>
    <row r="1520" spans="1:20">
      <c r="A1520" s="38">
        <v>22</v>
      </c>
      <c r="B1520" s="39">
        <f t="shared" si="48"/>
        <v>0</v>
      </c>
      <c r="C1520" s="39" t="str">
        <f t="shared" si="47"/>
        <v>2021 Prior Year</v>
      </c>
      <c r="D1520" s="40">
        <v>1</v>
      </c>
      <c r="E1520" s="662">
        <v>22</v>
      </c>
      <c r="F1520" s="662">
        <v>6</v>
      </c>
      <c r="G1520" s="991" t="s">
        <v>933</v>
      </c>
      <c r="H1520" s="40" t="s">
        <v>227</v>
      </c>
      <c r="I1520" s="629" t="s">
        <v>215</v>
      </c>
      <c r="J1520" s="991" t="s">
        <v>216</v>
      </c>
      <c r="K1520" s="303">
        <v>0</v>
      </c>
      <c r="L1520" s="304">
        <v>0</v>
      </c>
      <c r="M1520" s="305">
        <v>0</v>
      </c>
      <c r="N1520" s="305">
        <v>0</v>
      </c>
      <c r="O1520" s="303">
        <v>0</v>
      </c>
      <c r="P1520" s="305">
        <v>0</v>
      </c>
      <c r="Q1520" s="303">
        <v>0</v>
      </c>
      <c r="R1520" s="16">
        <f>SUMIFS('Member Months'!$L:$L,'Member Months'!$A:$A,$A1520,'Member Months'!$C:$C,$C1520, 'Member Months'!$D:$D,$D1520)</f>
        <v>0</v>
      </c>
      <c r="T1520" s="172"/>
    </row>
    <row r="1521" spans="1:20">
      <c r="A1521" s="38">
        <v>22</v>
      </c>
      <c r="B1521" s="39">
        <f t="shared" si="48"/>
        <v>0</v>
      </c>
      <c r="C1521" s="39" t="str">
        <f t="shared" si="47"/>
        <v>2021 Prior Year</v>
      </c>
      <c r="D1521" s="40">
        <v>1</v>
      </c>
      <c r="E1521" s="662">
        <v>22</v>
      </c>
      <c r="F1521" s="662">
        <v>6</v>
      </c>
      <c r="G1521" s="991" t="s">
        <v>933</v>
      </c>
      <c r="H1521" s="40" t="s">
        <v>227</v>
      </c>
      <c r="I1521" s="629" t="s">
        <v>217</v>
      </c>
      <c r="J1521" s="991" t="s">
        <v>262</v>
      </c>
      <c r="K1521" s="303">
        <v>0</v>
      </c>
      <c r="L1521" s="304">
        <v>0</v>
      </c>
      <c r="M1521" s="305">
        <v>0</v>
      </c>
      <c r="N1521" s="305">
        <v>0</v>
      </c>
      <c r="O1521" s="303">
        <v>0</v>
      </c>
      <c r="P1521" s="305">
        <v>0</v>
      </c>
      <c r="Q1521" s="303">
        <v>0</v>
      </c>
      <c r="R1521" s="16">
        <f>SUMIFS('Member Months'!$L:$L,'Member Months'!$A:$A,$A1521,'Member Months'!$C:$C,$C1521, 'Member Months'!$D:$D,$D1521)</f>
        <v>0</v>
      </c>
      <c r="T1521" s="172"/>
    </row>
    <row r="1522" spans="1:20">
      <c r="A1522" s="38">
        <v>22</v>
      </c>
      <c r="B1522" s="39">
        <f t="shared" si="48"/>
        <v>0</v>
      </c>
      <c r="C1522" s="39" t="str">
        <f t="shared" si="47"/>
        <v>2021 Prior Year</v>
      </c>
      <c r="D1522" s="40">
        <v>1</v>
      </c>
      <c r="E1522" s="662">
        <v>22</v>
      </c>
      <c r="F1522" s="662">
        <v>6</v>
      </c>
      <c r="G1522" s="991" t="s">
        <v>933</v>
      </c>
      <c r="H1522" s="40" t="s">
        <v>227</v>
      </c>
      <c r="I1522" s="629" t="s">
        <v>218</v>
      </c>
      <c r="J1522" s="991" t="s">
        <v>677</v>
      </c>
      <c r="K1522" s="303">
        <v>0</v>
      </c>
      <c r="L1522" s="304">
        <v>0</v>
      </c>
      <c r="M1522" s="305">
        <v>0</v>
      </c>
      <c r="N1522" s="305">
        <v>0</v>
      </c>
      <c r="O1522" s="303">
        <v>0</v>
      </c>
      <c r="P1522" s="305">
        <v>0</v>
      </c>
      <c r="Q1522" s="303">
        <v>0</v>
      </c>
      <c r="R1522" s="16">
        <f>SUMIFS('Member Months'!$L:$L,'Member Months'!$A:$A,$A1522,'Member Months'!$C:$C,$C1522, 'Member Months'!$D:$D,$D1522)</f>
        <v>0</v>
      </c>
      <c r="T1522" s="172"/>
    </row>
    <row r="1523" spans="1:20">
      <c r="A1523" s="38">
        <v>22</v>
      </c>
      <c r="B1523" s="39">
        <f t="shared" si="48"/>
        <v>0</v>
      </c>
      <c r="C1523" s="39" t="str">
        <f t="shared" ref="C1523:C1586" si="49">$C$1302</f>
        <v>2021 Prior Year</v>
      </c>
      <c r="D1523" s="40">
        <v>1</v>
      </c>
      <c r="E1523" s="662">
        <v>22</v>
      </c>
      <c r="F1523" s="662">
        <v>6</v>
      </c>
      <c r="G1523" s="991" t="s">
        <v>933</v>
      </c>
      <c r="H1523" s="40" t="s">
        <v>227</v>
      </c>
      <c r="I1523" s="629" t="s">
        <v>219</v>
      </c>
      <c r="J1523" s="991" t="s">
        <v>263</v>
      </c>
      <c r="K1523" s="303">
        <v>0</v>
      </c>
      <c r="L1523" s="304">
        <v>0</v>
      </c>
      <c r="M1523" s="305">
        <v>0</v>
      </c>
      <c r="N1523" s="305">
        <v>0</v>
      </c>
      <c r="O1523" s="303">
        <v>0</v>
      </c>
      <c r="P1523" s="305">
        <v>0</v>
      </c>
      <c r="Q1523" s="303">
        <v>0</v>
      </c>
      <c r="R1523" s="16">
        <f>SUMIFS('Member Months'!$L:$L,'Member Months'!$A:$A,$A1523,'Member Months'!$C:$C,$C1523, 'Member Months'!$D:$D,$D1523)</f>
        <v>0</v>
      </c>
      <c r="T1523" s="172"/>
    </row>
    <row r="1524" spans="1:20">
      <c r="A1524" s="38">
        <v>22</v>
      </c>
      <c r="B1524" s="39">
        <f t="shared" si="48"/>
        <v>0</v>
      </c>
      <c r="C1524" s="39" t="str">
        <f t="shared" si="49"/>
        <v>2021 Prior Year</v>
      </c>
      <c r="D1524" s="40">
        <v>1</v>
      </c>
      <c r="E1524" s="662">
        <v>22</v>
      </c>
      <c r="F1524" s="662">
        <v>6</v>
      </c>
      <c r="G1524" s="991" t="s">
        <v>933</v>
      </c>
      <c r="H1524" s="40" t="s">
        <v>227</v>
      </c>
      <c r="I1524" s="629" t="s">
        <v>220</v>
      </c>
      <c r="J1524" s="991" t="s">
        <v>675</v>
      </c>
      <c r="K1524" s="303">
        <v>0</v>
      </c>
      <c r="L1524" s="304">
        <v>0</v>
      </c>
      <c r="M1524" s="305">
        <v>0</v>
      </c>
      <c r="N1524" s="305">
        <v>0</v>
      </c>
      <c r="O1524" s="303">
        <v>0</v>
      </c>
      <c r="P1524" s="305">
        <v>0</v>
      </c>
      <c r="Q1524" s="303">
        <v>0</v>
      </c>
      <c r="R1524" s="16">
        <f>SUMIFS('Member Months'!$L:$L,'Member Months'!$A:$A,$A1524,'Member Months'!$C:$C,$C1524, 'Member Months'!$D:$D,$D1524)</f>
        <v>0</v>
      </c>
      <c r="T1524" s="172"/>
    </row>
    <row r="1525" spans="1:20">
      <c r="A1525" s="38">
        <v>22</v>
      </c>
      <c r="B1525" s="39">
        <f t="shared" si="48"/>
        <v>0</v>
      </c>
      <c r="C1525" s="39" t="str">
        <f t="shared" si="49"/>
        <v>2021 Prior Year</v>
      </c>
      <c r="D1525" s="40">
        <v>1</v>
      </c>
      <c r="E1525" s="662">
        <v>22</v>
      </c>
      <c r="F1525" s="662">
        <v>6</v>
      </c>
      <c r="G1525" s="991" t="s">
        <v>933</v>
      </c>
      <c r="H1525" s="40" t="s">
        <v>227</v>
      </c>
      <c r="I1525" s="629" t="s">
        <v>221</v>
      </c>
      <c r="J1525" s="991" t="s">
        <v>264</v>
      </c>
      <c r="K1525" s="303">
        <v>0</v>
      </c>
      <c r="L1525" s="304">
        <v>0</v>
      </c>
      <c r="M1525" s="305">
        <v>0</v>
      </c>
      <c r="N1525" s="305">
        <v>0</v>
      </c>
      <c r="O1525" s="303">
        <v>0</v>
      </c>
      <c r="P1525" s="305">
        <v>0</v>
      </c>
      <c r="Q1525" s="303">
        <v>0</v>
      </c>
      <c r="R1525" s="16">
        <f>SUMIFS('Member Months'!$L:$L,'Member Months'!$A:$A,$A1525,'Member Months'!$C:$C,$C1525, 'Member Months'!$D:$D,$D1525)</f>
        <v>0</v>
      </c>
      <c r="T1525" s="172"/>
    </row>
    <row r="1526" spans="1:20">
      <c r="A1526" s="38">
        <v>22</v>
      </c>
      <c r="B1526" s="39">
        <f t="shared" si="48"/>
        <v>0</v>
      </c>
      <c r="C1526" s="39" t="str">
        <f t="shared" si="49"/>
        <v>2021 Prior Year</v>
      </c>
      <c r="D1526" s="40">
        <v>1</v>
      </c>
      <c r="E1526" s="662">
        <v>22</v>
      </c>
      <c r="F1526" s="662">
        <v>6</v>
      </c>
      <c r="G1526" s="991" t="s">
        <v>933</v>
      </c>
      <c r="H1526" s="40" t="s">
        <v>227</v>
      </c>
      <c r="I1526" s="630" t="s">
        <v>222</v>
      </c>
      <c r="J1526" s="991" t="s">
        <v>206</v>
      </c>
      <c r="K1526" s="303">
        <v>0</v>
      </c>
      <c r="L1526" s="304">
        <v>0</v>
      </c>
      <c r="M1526" s="305">
        <v>0</v>
      </c>
      <c r="N1526" s="305">
        <v>0</v>
      </c>
      <c r="O1526" s="303">
        <v>0</v>
      </c>
      <c r="P1526" s="305">
        <v>0</v>
      </c>
      <c r="Q1526" s="303">
        <v>0</v>
      </c>
      <c r="R1526" s="16">
        <f>SUMIFS('Member Months'!$L:$L,'Member Months'!$A:$A,$A1526,'Member Months'!$C:$C,$C1526, 'Member Months'!$D:$D,$D1526)</f>
        <v>0</v>
      </c>
      <c r="T1526" s="172"/>
    </row>
    <row r="1527" spans="1:20">
      <c r="A1527" s="38">
        <v>22</v>
      </c>
      <c r="B1527" s="39">
        <f t="shared" si="48"/>
        <v>0</v>
      </c>
      <c r="C1527" s="39" t="str">
        <f t="shared" si="49"/>
        <v>2021 Prior Year</v>
      </c>
      <c r="D1527" s="40">
        <v>1</v>
      </c>
      <c r="E1527" s="662">
        <v>22</v>
      </c>
      <c r="F1527" s="662">
        <v>6</v>
      </c>
      <c r="G1527" s="991" t="s">
        <v>933</v>
      </c>
      <c r="H1527" s="40" t="s">
        <v>227</v>
      </c>
      <c r="I1527" s="630" t="s">
        <v>223</v>
      </c>
      <c r="J1527" s="991" t="s">
        <v>181</v>
      </c>
      <c r="K1527" s="303">
        <v>0</v>
      </c>
      <c r="L1527" s="304">
        <v>0</v>
      </c>
      <c r="M1527" s="305">
        <v>0</v>
      </c>
      <c r="N1527" s="305">
        <v>0</v>
      </c>
      <c r="O1527" s="303">
        <v>0</v>
      </c>
      <c r="P1527" s="305">
        <v>0</v>
      </c>
      <c r="Q1527" s="303">
        <v>0</v>
      </c>
      <c r="R1527" s="16">
        <f>SUMIFS('Member Months'!$L:$L,'Member Months'!$A:$A,$A1527,'Member Months'!$C:$C,$C1527, 'Member Months'!$D:$D,$D1527)</f>
        <v>0</v>
      </c>
      <c r="T1527" s="172"/>
    </row>
    <row r="1528" spans="1:20">
      <c r="A1528" s="38">
        <v>22</v>
      </c>
      <c r="B1528" s="39">
        <f t="shared" si="48"/>
        <v>0</v>
      </c>
      <c r="C1528" s="39" t="str">
        <f t="shared" si="49"/>
        <v>2021 Prior Year</v>
      </c>
      <c r="D1528" s="40">
        <v>1</v>
      </c>
      <c r="E1528" s="662">
        <v>22</v>
      </c>
      <c r="F1528" s="662">
        <v>6</v>
      </c>
      <c r="G1528" s="991" t="s">
        <v>933</v>
      </c>
      <c r="H1528" s="40" t="s">
        <v>227</v>
      </c>
      <c r="I1528" s="630" t="s">
        <v>150</v>
      </c>
      <c r="J1528" s="991" t="s">
        <v>204</v>
      </c>
      <c r="K1528" s="303">
        <v>0</v>
      </c>
      <c r="L1528" s="304">
        <v>0</v>
      </c>
      <c r="M1528" s="305">
        <v>0</v>
      </c>
      <c r="N1528" s="305">
        <v>0</v>
      </c>
      <c r="O1528" s="303">
        <v>0</v>
      </c>
      <c r="P1528" s="305">
        <v>0</v>
      </c>
      <c r="Q1528" s="303">
        <v>0</v>
      </c>
      <c r="R1528" s="16">
        <f>SUMIFS('Member Months'!$L:$L,'Member Months'!$A:$A,$A1528,'Member Months'!$C:$C,$C1528, 'Member Months'!$D:$D,$D1528)</f>
        <v>0</v>
      </c>
      <c r="T1528" s="172"/>
    </row>
    <row r="1529" spans="1:20">
      <c r="A1529" s="38">
        <v>22</v>
      </c>
      <c r="B1529" s="39">
        <f t="shared" si="48"/>
        <v>0</v>
      </c>
      <c r="C1529" s="39" t="str">
        <f t="shared" si="49"/>
        <v>2021 Prior Year</v>
      </c>
      <c r="D1529" s="40">
        <v>1</v>
      </c>
      <c r="E1529" s="662">
        <v>22</v>
      </c>
      <c r="F1529" s="662">
        <v>6</v>
      </c>
      <c r="G1529" s="991" t="s">
        <v>933</v>
      </c>
      <c r="H1529" s="40" t="s">
        <v>227</v>
      </c>
      <c r="I1529" s="630" t="s">
        <v>151</v>
      </c>
      <c r="J1529" s="991" t="s">
        <v>205</v>
      </c>
      <c r="K1529" s="303">
        <v>0</v>
      </c>
      <c r="L1529" s="304">
        <v>0</v>
      </c>
      <c r="M1529" s="305">
        <v>0</v>
      </c>
      <c r="N1529" s="305">
        <v>0</v>
      </c>
      <c r="O1529" s="303">
        <v>0</v>
      </c>
      <c r="P1529" s="305">
        <v>0</v>
      </c>
      <c r="Q1529" s="303">
        <v>0</v>
      </c>
      <c r="R1529" s="16">
        <f>SUMIFS('Member Months'!$L:$L,'Member Months'!$A:$A,$A1529,'Member Months'!$C:$C,$C1529, 'Member Months'!$D:$D,$D1529)</f>
        <v>0</v>
      </c>
      <c r="T1529" s="172"/>
    </row>
    <row r="1530" spans="1:20">
      <c r="A1530" s="38">
        <v>22</v>
      </c>
      <c r="B1530" s="39">
        <f t="shared" si="48"/>
        <v>0</v>
      </c>
      <c r="C1530" s="39" t="str">
        <f t="shared" si="49"/>
        <v>2021 Prior Year</v>
      </c>
      <c r="D1530" s="40">
        <v>1</v>
      </c>
      <c r="E1530" s="662">
        <v>22</v>
      </c>
      <c r="F1530" s="662">
        <v>6</v>
      </c>
      <c r="G1530" s="991" t="s">
        <v>933</v>
      </c>
      <c r="H1530" s="40" t="s">
        <v>227</v>
      </c>
      <c r="I1530" s="630" t="s">
        <v>152</v>
      </c>
      <c r="J1530" s="991" t="s">
        <v>182</v>
      </c>
      <c r="K1530" s="303">
        <v>0</v>
      </c>
      <c r="L1530" s="304">
        <v>0</v>
      </c>
      <c r="M1530" s="305">
        <v>0</v>
      </c>
      <c r="N1530" s="305">
        <v>0</v>
      </c>
      <c r="O1530" s="303">
        <v>0</v>
      </c>
      <c r="P1530" s="305">
        <v>0</v>
      </c>
      <c r="Q1530" s="303">
        <v>0</v>
      </c>
      <c r="R1530" s="16">
        <f>SUMIFS('Member Months'!$L:$L,'Member Months'!$A:$A,$A1530,'Member Months'!$C:$C,$C1530, 'Member Months'!$D:$D,$D1530)</f>
        <v>0</v>
      </c>
      <c r="T1530" s="172"/>
    </row>
    <row r="1531" spans="1:20">
      <c r="A1531" s="38">
        <v>22</v>
      </c>
      <c r="B1531" s="39">
        <f t="shared" si="48"/>
        <v>0</v>
      </c>
      <c r="C1531" s="39" t="str">
        <f t="shared" si="49"/>
        <v>2021 Prior Year</v>
      </c>
      <c r="D1531" s="40">
        <v>1</v>
      </c>
      <c r="E1531" s="662">
        <v>22</v>
      </c>
      <c r="F1531" s="662">
        <v>6</v>
      </c>
      <c r="G1531" s="991" t="s">
        <v>933</v>
      </c>
      <c r="H1531" s="40" t="s">
        <v>227</v>
      </c>
      <c r="I1531" s="630" t="s">
        <v>70</v>
      </c>
      <c r="J1531" s="991" t="s">
        <v>265</v>
      </c>
      <c r="K1531" s="303">
        <v>0</v>
      </c>
      <c r="L1531" s="304">
        <v>0</v>
      </c>
      <c r="M1531" s="305">
        <v>0</v>
      </c>
      <c r="N1531" s="305">
        <v>0</v>
      </c>
      <c r="O1531" s="303">
        <v>0</v>
      </c>
      <c r="P1531" s="305">
        <v>0</v>
      </c>
      <c r="Q1531" s="303">
        <v>0</v>
      </c>
      <c r="R1531" s="16">
        <f>SUMIFS('Member Months'!$L:$L,'Member Months'!$A:$A,$A1531,'Member Months'!$C:$C,$C1531, 'Member Months'!$D:$D,$D1531)</f>
        <v>0</v>
      </c>
      <c r="T1531" s="172"/>
    </row>
    <row r="1532" spans="1:20">
      <c r="A1532" s="38">
        <v>22</v>
      </c>
      <c r="B1532" s="39">
        <f t="shared" si="48"/>
        <v>0</v>
      </c>
      <c r="C1532" s="39" t="str">
        <f t="shared" si="49"/>
        <v>2021 Prior Year</v>
      </c>
      <c r="D1532" s="40">
        <v>1</v>
      </c>
      <c r="E1532" s="662">
        <v>22</v>
      </c>
      <c r="F1532" s="662">
        <v>6</v>
      </c>
      <c r="G1532" s="991" t="s">
        <v>933</v>
      </c>
      <c r="H1532" s="40" t="s">
        <v>227</v>
      </c>
      <c r="I1532" s="630" t="s">
        <v>71</v>
      </c>
      <c r="J1532" s="991" t="s">
        <v>266</v>
      </c>
      <c r="K1532" s="303">
        <v>0</v>
      </c>
      <c r="L1532" s="304">
        <v>0</v>
      </c>
      <c r="M1532" s="305">
        <v>0</v>
      </c>
      <c r="N1532" s="305">
        <v>0</v>
      </c>
      <c r="O1532" s="303">
        <v>0</v>
      </c>
      <c r="P1532" s="305">
        <v>0</v>
      </c>
      <c r="Q1532" s="303">
        <v>0</v>
      </c>
      <c r="R1532" s="16">
        <f>SUMIFS('Member Months'!$L:$L,'Member Months'!$A:$A,$A1532,'Member Months'!$C:$C,$C1532, 'Member Months'!$D:$D,$D1532)</f>
        <v>0</v>
      </c>
      <c r="T1532" s="172"/>
    </row>
    <row r="1533" spans="1:20">
      <c r="A1533" s="38">
        <v>22</v>
      </c>
      <c r="B1533" s="39">
        <f t="shared" si="48"/>
        <v>0</v>
      </c>
      <c r="C1533" s="39" t="str">
        <f t="shared" si="49"/>
        <v>2021 Prior Year</v>
      </c>
      <c r="D1533" s="40">
        <v>1</v>
      </c>
      <c r="E1533" s="662">
        <v>22</v>
      </c>
      <c r="F1533" s="662">
        <v>6</v>
      </c>
      <c r="G1533" s="991" t="s">
        <v>933</v>
      </c>
      <c r="H1533" s="40" t="s">
        <v>227</v>
      </c>
      <c r="I1533" s="630" t="s">
        <v>72</v>
      </c>
      <c r="J1533" s="991" t="s">
        <v>527</v>
      </c>
      <c r="K1533" s="303">
        <v>0</v>
      </c>
      <c r="L1533" s="304">
        <v>0</v>
      </c>
      <c r="M1533" s="305">
        <v>0</v>
      </c>
      <c r="N1533" s="305">
        <v>0</v>
      </c>
      <c r="O1533" s="303">
        <v>0</v>
      </c>
      <c r="P1533" s="305">
        <v>0</v>
      </c>
      <c r="Q1533" s="303">
        <v>0</v>
      </c>
      <c r="R1533" s="16">
        <f>SUMIFS('Member Months'!$L:$L,'Member Months'!$A:$A,$A1533,'Member Months'!$C:$C,$C1533, 'Member Months'!$D:$D,$D1533)</f>
        <v>0</v>
      </c>
      <c r="T1533" s="172"/>
    </row>
    <row r="1534" spans="1:20">
      <c r="A1534" s="38">
        <v>22</v>
      </c>
      <c r="B1534" s="39">
        <f t="shared" si="48"/>
        <v>0</v>
      </c>
      <c r="C1534" s="39" t="str">
        <f t="shared" si="49"/>
        <v>2021 Prior Year</v>
      </c>
      <c r="D1534" s="40">
        <v>1</v>
      </c>
      <c r="E1534" s="662">
        <v>22</v>
      </c>
      <c r="F1534" s="662">
        <v>6</v>
      </c>
      <c r="G1534" s="991" t="s">
        <v>933</v>
      </c>
      <c r="H1534" s="40" t="s">
        <v>227</v>
      </c>
      <c r="I1534" s="630" t="s">
        <v>73</v>
      </c>
      <c r="J1534" s="991" t="s">
        <v>528</v>
      </c>
      <c r="K1534" s="303">
        <v>0</v>
      </c>
      <c r="L1534" s="304">
        <v>0</v>
      </c>
      <c r="M1534" s="305">
        <v>0</v>
      </c>
      <c r="N1534" s="305">
        <v>0</v>
      </c>
      <c r="O1534" s="303">
        <v>0</v>
      </c>
      <c r="P1534" s="305">
        <v>0</v>
      </c>
      <c r="Q1534" s="303">
        <v>0</v>
      </c>
      <c r="R1534" s="16">
        <f>SUMIFS('Member Months'!$L:$L,'Member Months'!$A:$A,$A1534,'Member Months'!$C:$C,$C1534, 'Member Months'!$D:$D,$D1534)</f>
        <v>0</v>
      </c>
      <c r="T1534" s="172"/>
    </row>
    <row r="1535" spans="1:20">
      <c r="A1535" s="38">
        <v>22</v>
      </c>
      <c r="B1535" s="39">
        <f t="shared" si="48"/>
        <v>0</v>
      </c>
      <c r="C1535" s="39" t="str">
        <f t="shared" si="49"/>
        <v>2021 Prior Year</v>
      </c>
      <c r="D1535" s="40">
        <v>1</v>
      </c>
      <c r="E1535" s="662">
        <v>22</v>
      </c>
      <c r="F1535" s="662">
        <v>6</v>
      </c>
      <c r="G1535" s="991" t="s">
        <v>933</v>
      </c>
      <c r="H1535" s="40" t="s">
        <v>227</v>
      </c>
      <c r="I1535" s="630" t="s">
        <v>409</v>
      </c>
      <c r="J1535" s="991" t="s">
        <v>803</v>
      </c>
      <c r="K1535" s="303">
        <v>0</v>
      </c>
      <c r="L1535" s="304">
        <v>0</v>
      </c>
      <c r="M1535" s="305">
        <v>0</v>
      </c>
      <c r="N1535" s="305">
        <v>0</v>
      </c>
      <c r="O1535" s="303">
        <v>0</v>
      </c>
      <c r="P1535" s="305">
        <v>0</v>
      </c>
      <c r="Q1535" s="303">
        <v>0</v>
      </c>
      <c r="R1535" s="16">
        <f>SUMIFS('Member Months'!$L:$L,'Member Months'!$A:$A,$A1535,'Member Months'!$C:$C,$C1535, 'Member Months'!$D:$D,$D1535)</f>
        <v>0</v>
      </c>
      <c r="T1535" s="172"/>
    </row>
    <row r="1536" spans="1:20">
      <c r="A1536" s="38">
        <v>23</v>
      </c>
      <c r="B1536" s="39">
        <v>0</v>
      </c>
      <c r="C1536" s="39" t="str">
        <f t="shared" si="49"/>
        <v>2021 Prior Year</v>
      </c>
      <c r="D1536" s="40">
        <v>1</v>
      </c>
      <c r="E1536" s="662">
        <v>23</v>
      </c>
      <c r="F1536" s="662">
        <v>6</v>
      </c>
      <c r="G1536" s="991" t="s">
        <v>933</v>
      </c>
      <c r="H1536" s="40" t="s">
        <v>228</v>
      </c>
      <c r="I1536" s="630" t="s">
        <v>211</v>
      </c>
      <c r="J1536" s="991" t="s">
        <v>261</v>
      </c>
      <c r="K1536" s="303">
        <v>0</v>
      </c>
      <c r="L1536" s="304">
        <v>0</v>
      </c>
      <c r="M1536" s="305">
        <v>0</v>
      </c>
      <c r="N1536" s="305">
        <v>0</v>
      </c>
      <c r="O1536" s="303">
        <v>0</v>
      </c>
      <c r="P1536" s="305">
        <v>0</v>
      </c>
      <c r="Q1536" s="303">
        <v>0</v>
      </c>
      <c r="R1536" s="16">
        <v>0</v>
      </c>
      <c r="T1536" s="172"/>
    </row>
    <row r="1537" spans="1:20">
      <c r="A1537" s="38">
        <v>23</v>
      </c>
      <c r="B1537" s="39">
        <v>0</v>
      </c>
      <c r="C1537" s="39" t="str">
        <f t="shared" si="49"/>
        <v>2021 Prior Year</v>
      </c>
      <c r="D1537" s="40">
        <v>1</v>
      </c>
      <c r="E1537" s="662">
        <v>23</v>
      </c>
      <c r="F1537" s="662">
        <v>6</v>
      </c>
      <c r="G1537" s="991" t="s">
        <v>933</v>
      </c>
      <c r="H1537" s="40" t="s">
        <v>228</v>
      </c>
      <c r="I1537" s="630" t="s">
        <v>214</v>
      </c>
      <c r="J1537" s="991" t="s">
        <v>676</v>
      </c>
      <c r="K1537" s="303">
        <v>0</v>
      </c>
      <c r="L1537" s="304">
        <v>0</v>
      </c>
      <c r="M1537" s="305">
        <v>0</v>
      </c>
      <c r="N1537" s="305">
        <v>0</v>
      </c>
      <c r="O1537" s="303">
        <v>0</v>
      </c>
      <c r="P1537" s="305">
        <v>0</v>
      </c>
      <c r="Q1537" s="303">
        <v>0</v>
      </c>
      <c r="R1537" s="16">
        <v>0</v>
      </c>
      <c r="T1537" s="172"/>
    </row>
    <row r="1538" spans="1:20">
      <c r="A1538" s="38">
        <v>23</v>
      </c>
      <c r="B1538" s="39">
        <v>0</v>
      </c>
      <c r="C1538" s="39" t="str">
        <f t="shared" si="49"/>
        <v>2021 Prior Year</v>
      </c>
      <c r="D1538" s="40">
        <v>1</v>
      </c>
      <c r="E1538" s="662">
        <v>23</v>
      </c>
      <c r="F1538" s="662">
        <v>6</v>
      </c>
      <c r="G1538" s="991" t="s">
        <v>933</v>
      </c>
      <c r="H1538" s="40" t="s">
        <v>228</v>
      </c>
      <c r="I1538" s="630" t="s">
        <v>215</v>
      </c>
      <c r="J1538" s="991" t="s">
        <v>216</v>
      </c>
      <c r="K1538" s="303">
        <v>0</v>
      </c>
      <c r="L1538" s="304">
        <v>0</v>
      </c>
      <c r="M1538" s="305">
        <v>0</v>
      </c>
      <c r="N1538" s="305">
        <v>0</v>
      </c>
      <c r="O1538" s="303">
        <v>0</v>
      </c>
      <c r="P1538" s="305">
        <v>0</v>
      </c>
      <c r="Q1538" s="303">
        <v>0</v>
      </c>
      <c r="R1538" s="16">
        <v>0</v>
      </c>
      <c r="T1538" s="172"/>
    </row>
    <row r="1539" spans="1:20">
      <c r="A1539" s="38">
        <v>23</v>
      </c>
      <c r="B1539" s="39">
        <v>0</v>
      </c>
      <c r="C1539" s="39" t="str">
        <f t="shared" si="49"/>
        <v>2021 Prior Year</v>
      </c>
      <c r="D1539" s="40">
        <v>1</v>
      </c>
      <c r="E1539" s="662">
        <v>23</v>
      </c>
      <c r="F1539" s="662">
        <v>6</v>
      </c>
      <c r="G1539" s="991" t="s">
        <v>933</v>
      </c>
      <c r="H1539" s="40" t="s">
        <v>228</v>
      </c>
      <c r="I1539" s="630" t="s">
        <v>217</v>
      </c>
      <c r="J1539" s="991" t="s">
        <v>262</v>
      </c>
      <c r="K1539" s="303">
        <v>0</v>
      </c>
      <c r="L1539" s="304">
        <v>0</v>
      </c>
      <c r="M1539" s="305">
        <v>0</v>
      </c>
      <c r="N1539" s="305">
        <v>0</v>
      </c>
      <c r="O1539" s="303">
        <v>0</v>
      </c>
      <c r="P1539" s="305">
        <v>0</v>
      </c>
      <c r="Q1539" s="303">
        <v>0</v>
      </c>
      <c r="R1539" s="16">
        <v>0</v>
      </c>
      <c r="T1539" s="172"/>
    </row>
    <row r="1540" spans="1:20">
      <c r="A1540" s="38">
        <v>23</v>
      </c>
      <c r="B1540" s="39">
        <v>0</v>
      </c>
      <c r="C1540" s="39" t="str">
        <f t="shared" si="49"/>
        <v>2021 Prior Year</v>
      </c>
      <c r="D1540" s="40">
        <v>1</v>
      </c>
      <c r="E1540" s="662">
        <v>23</v>
      </c>
      <c r="F1540" s="662">
        <v>6</v>
      </c>
      <c r="G1540" s="991" t="s">
        <v>933</v>
      </c>
      <c r="H1540" s="40" t="s">
        <v>228</v>
      </c>
      <c r="I1540" s="630" t="s">
        <v>218</v>
      </c>
      <c r="J1540" s="991" t="s">
        <v>677</v>
      </c>
      <c r="K1540" s="303">
        <v>0</v>
      </c>
      <c r="L1540" s="304">
        <v>0</v>
      </c>
      <c r="M1540" s="305">
        <v>0</v>
      </c>
      <c r="N1540" s="305">
        <v>0</v>
      </c>
      <c r="O1540" s="303">
        <v>0</v>
      </c>
      <c r="P1540" s="305">
        <v>0</v>
      </c>
      <c r="Q1540" s="303">
        <v>0</v>
      </c>
      <c r="R1540" s="16">
        <v>0</v>
      </c>
      <c r="T1540" s="172"/>
    </row>
    <row r="1541" spans="1:20">
      <c r="A1541" s="38">
        <v>23</v>
      </c>
      <c r="B1541" s="39">
        <v>0</v>
      </c>
      <c r="C1541" s="39" t="str">
        <f t="shared" si="49"/>
        <v>2021 Prior Year</v>
      </c>
      <c r="D1541" s="40">
        <v>1</v>
      </c>
      <c r="E1541" s="662">
        <v>23</v>
      </c>
      <c r="F1541" s="662">
        <v>6</v>
      </c>
      <c r="G1541" s="991" t="s">
        <v>933</v>
      </c>
      <c r="H1541" s="40" t="s">
        <v>228</v>
      </c>
      <c r="I1541" s="630" t="s">
        <v>219</v>
      </c>
      <c r="J1541" s="991" t="s">
        <v>263</v>
      </c>
      <c r="K1541" s="303">
        <v>0</v>
      </c>
      <c r="L1541" s="304">
        <v>0</v>
      </c>
      <c r="M1541" s="305">
        <v>0</v>
      </c>
      <c r="N1541" s="305">
        <v>0</v>
      </c>
      <c r="O1541" s="303">
        <v>0</v>
      </c>
      <c r="P1541" s="305">
        <v>0</v>
      </c>
      <c r="Q1541" s="303">
        <v>0</v>
      </c>
      <c r="R1541" s="16">
        <v>0</v>
      </c>
      <c r="T1541" s="172"/>
    </row>
    <row r="1542" spans="1:20">
      <c r="A1542" s="38">
        <v>23</v>
      </c>
      <c r="B1542" s="39">
        <v>0</v>
      </c>
      <c r="C1542" s="39" t="str">
        <f t="shared" si="49"/>
        <v>2021 Prior Year</v>
      </c>
      <c r="D1542" s="40">
        <v>1</v>
      </c>
      <c r="E1542" s="662">
        <v>23</v>
      </c>
      <c r="F1542" s="662">
        <v>6</v>
      </c>
      <c r="G1542" s="991" t="s">
        <v>933</v>
      </c>
      <c r="H1542" s="40" t="s">
        <v>228</v>
      </c>
      <c r="I1542" s="630" t="s">
        <v>220</v>
      </c>
      <c r="J1542" s="991" t="s">
        <v>675</v>
      </c>
      <c r="K1542" s="303">
        <v>0</v>
      </c>
      <c r="L1542" s="304">
        <v>0</v>
      </c>
      <c r="M1542" s="305">
        <v>0</v>
      </c>
      <c r="N1542" s="305">
        <v>0</v>
      </c>
      <c r="O1542" s="303">
        <v>0</v>
      </c>
      <c r="P1542" s="305">
        <v>0</v>
      </c>
      <c r="Q1542" s="303">
        <v>0</v>
      </c>
      <c r="R1542" s="16">
        <v>0</v>
      </c>
      <c r="T1542" s="172"/>
    </row>
    <row r="1543" spans="1:20">
      <c r="A1543" s="38">
        <v>23</v>
      </c>
      <c r="B1543" s="39">
        <v>0</v>
      </c>
      <c r="C1543" s="39" t="str">
        <f t="shared" si="49"/>
        <v>2021 Prior Year</v>
      </c>
      <c r="D1543" s="40">
        <v>1</v>
      </c>
      <c r="E1543" s="662">
        <v>23</v>
      </c>
      <c r="F1543" s="662">
        <v>6</v>
      </c>
      <c r="G1543" s="991" t="s">
        <v>933</v>
      </c>
      <c r="H1543" s="40" t="s">
        <v>228</v>
      </c>
      <c r="I1543" s="630" t="s">
        <v>221</v>
      </c>
      <c r="J1543" s="991" t="s">
        <v>264</v>
      </c>
      <c r="K1543" s="303">
        <v>0</v>
      </c>
      <c r="L1543" s="304">
        <v>0</v>
      </c>
      <c r="M1543" s="305">
        <v>0</v>
      </c>
      <c r="N1543" s="305">
        <v>0</v>
      </c>
      <c r="O1543" s="303">
        <v>0</v>
      </c>
      <c r="P1543" s="305">
        <v>0</v>
      </c>
      <c r="Q1543" s="303">
        <v>0</v>
      </c>
      <c r="R1543" s="16">
        <v>0</v>
      </c>
      <c r="T1543" s="172"/>
    </row>
    <row r="1544" spans="1:20">
      <c r="A1544" s="38">
        <v>23</v>
      </c>
      <c r="B1544" s="39">
        <v>0</v>
      </c>
      <c r="C1544" s="39" t="str">
        <f t="shared" si="49"/>
        <v>2021 Prior Year</v>
      </c>
      <c r="D1544" s="40">
        <v>1</v>
      </c>
      <c r="E1544" s="662">
        <v>23</v>
      </c>
      <c r="F1544" s="662">
        <v>6</v>
      </c>
      <c r="G1544" s="991" t="s">
        <v>933</v>
      </c>
      <c r="H1544" s="40" t="s">
        <v>228</v>
      </c>
      <c r="I1544" s="630" t="s">
        <v>222</v>
      </c>
      <c r="J1544" s="991" t="s">
        <v>206</v>
      </c>
      <c r="K1544" s="303">
        <v>0</v>
      </c>
      <c r="L1544" s="304">
        <v>0</v>
      </c>
      <c r="M1544" s="305">
        <v>0</v>
      </c>
      <c r="N1544" s="305">
        <v>0</v>
      </c>
      <c r="O1544" s="303">
        <v>0</v>
      </c>
      <c r="P1544" s="305">
        <v>0</v>
      </c>
      <c r="Q1544" s="303">
        <v>0</v>
      </c>
      <c r="R1544" s="16">
        <v>0</v>
      </c>
      <c r="T1544" s="172"/>
    </row>
    <row r="1545" spans="1:20">
      <c r="A1545" s="38">
        <v>23</v>
      </c>
      <c r="B1545" s="39">
        <v>0</v>
      </c>
      <c r="C1545" s="39" t="str">
        <f t="shared" si="49"/>
        <v>2021 Prior Year</v>
      </c>
      <c r="D1545" s="40">
        <v>1</v>
      </c>
      <c r="E1545" s="662">
        <v>23</v>
      </c>
      <c r="F1545" s="662">
        <v>6</v>
      </c>
      <c r="G1545" s="991" t="s">
        <v>933</v>
      </c>
      <c r="H1545" s="40" t="s">
        <v>228</v>
      </c>
      <c r="I1545" s="630" t="s">
        <v>223</v>
      </c>
      <c r="J1545" s="991" t="s">
        <v>181</v>
      </c>
      <c r="K1545" s="303">
        <v>0</v>
      </c>
      <c r="L1545" s="304">
        <v>0</v>
      </c>
      <c r="M1545" s="305">
        <v>0</v>
      </c>
      <c r="N1545" s="305">
        <v>0</v>
      </c>
      <c r="O1545" s="303">
        <v>0</v>
      </c>
      <c r="P1545" s="305">
        <v>0</v>
      </c>
      <c r="Q1545" s="303">
        <v>0</v>
      </c>
      <c r="R1545" s="16">
        <v>0</v>
      </c>
      <c r="T1545" s="172"/>
    </row>
    <row r="1546" spans="1:20">
      <c r="A1546" s="38">
        <v>23</v>
      </c>
      <c r="B1546" s="39">
        <v>0</v>
      </c>
      <c r="C1546" s="39" t="str">
        <f t="shared" si="49"/>
        <v>2021 Prior Year</v>
      </c>
      <c r="D1546" s="40">
        <v>1</v>
      </c>
      <c r="E1546" s="662">
        <v>23</v>
      </c>
      <c r="F1546" s="662">
        <v>6</v>
      </c>
      <c r="G1546" s="991" t="s">
        <v>933</v>
      </c>
      <c r="H1546" s="40" t="s">
        <v>228</v>
      </c>
      <c r="I1546" s="630" t="s">
        <v>150</v>
      </c>
      <c r="J1546" s="991" t="s">
        <v>204</v>
      </c>
      <c r="K1546" s="303">
        <v>0</v>
      </c>
      <c r="L1546" s="304">
        <v>0</v>
      </c>
      <c r="M1546" s="305">
        <v>0</v>
      </c>
      <c r="N1546" s="305">
        <v>0</v>
      </c>
      <c r="O1546" s="303">
        <v>0</v>
      </c>
      <c r="P1546" s="305">
        <v>0</v>
      </c>
      <c r="Q1546" s="303">
        <v>0</v>
      </c>
      <c r="R1546" s="16">
        <v>0</v>
      </c>
      <c r="T1546" s="172"/>
    </row>
    <row r="1547" spans="1:20">
      <c r="A1547" s="38">
        <v>23</v>
      </c>
      <c r="B1547" s="39">
        <v>0</v>
      </c>
      <c r="C1547" s="39" t="str">
        <f t="shared" si="49"/>
        <v>2021 Prior Year</v>
      </c>
      <c r="D1547" s="40">
        <v>1</v>
      </c>
      <c r="E1547" s="662">
        <v>23</v>
      </c>
      <c r="F1547" s="662">
        <v>6</v>
      </c>
      <c r="G1547" s="991" t="s">
        <v>933</v>
      </c>
      <c r="H1547" s="40" t="s">
        <v>228</v>
      </c>
      <c r="I1547" s="630" t="s">
        <v>151</v>
      </c>
      <c r="J1547" s="991" t="s">
        <v>205</v>
      </c>
      <c r="K1547" s="303">
        <v>0</v>
      </c>
      <c r="L1547" s="304">
        <v>0</v>
      </c>
      <c r="M1547" s="305">
        <v>0</v>
      </c>
      <c r="N1547" s="305">
        <v>0</v>
      </c>
      <c r="O1547" s="303">
        <v>0</v>
      </c>
      <c r="P1547" s="305">
        <v>0</v>
      </c>
      <c r="Q1547" s="303">
        <v>0</v>
      </c>
      <c r="R1547" s="16">
        <v>0</v>
      </c>
      <c r="T1547" s="172"/>
    </row>
    <row r="1548" spans="1:20">
      <c r="A1548" s="38">
        <v>23</v>
      </c>
      <c r="B1548" s="39">
        <v>0</v>
      </c>
      <c r="C1548" s="39" t="str">
        <f t="shared" si="49"/>
        <v>2021 Prior Year</v>
      </c>
      <c r="D1548" s="40">
        <v>1</v>
      </c>
      <c r="E1548" s="662">
        <v>23</v>
      </c>
      <c r="F1548" s="662">
        <v>6</v>
      </c>
      <c r="G1548" s="991" t="s">
        <v>933</v>
      </c>
      <c r="H1548" s="40" t="s">
        <v>228</v>
      </c>
      <c r="I1548" s="630" t="s">
        <v>152</v>
      </c>
      <c r="J1548" s="991" t="s">
        <v>182</v>
      </c>
      <c r="K1548" s="303">
        <v>0</v>
      </c>
      <c r="L1548" s="304">
        <v>0</v>
      </c>
      <c r="M1548" s="305">
        <v>0</v>
      </c>
      <c r="N1548" s="305">
        <v>0</v>
      </c>
      <c r="O1548" s="303">
        <v>0</v>
      </c>
      <c r="P1548" s="305">
        <v>0</v>
      </c>
      <c r="Q1548" s="303">
        <v>0</v>
      </c>
      <c r="R1548" s="16">
        <v>0</v>
      </c>
      <c r="T1548" s="172"/>
    </row>
    <row r="1549" spans="1:20">
      <c r="A1549" s="38">
        <v>23</v>
      </c>
      <c r="B1549" s="39">
        <v>0</v>
      </c>
      <c r="C1549" s="39" t="str">
        <f t="shared" si="49"/>
        <v>2021 Prior Year</v>
      </c>
      <c r="D1549" s="40">
        <v>1</v>
      </c>
      <c r="E1549" s="662">
        <v>23</v>
      </c>
      <c r="F1549" s="662">
        <v>6</v>
      </c>
      <c r="G1549" s="991" t="s">
        <v>933</v>
      </c>
      <c r="H1549" s="40" t="s">
        <v>228</v>
      </c>
      <c r="I1549" s="630" t="s">
        <v>70</v>
      </c>
      <c r="J1549" s="991" t="s">
        <v>265</v>
      </c>
      <c r="K1549" s="303">
        <v>0</v>
      </c>
      <c r="L1549" s="304">
        <v>0</v>
      </c>
      <c r="M1549" s="305">
        <v>0</v>
      </c>
      <c r="N1549" s="305">
        <v>0</v>
      </c>
      <c r="O1549" s="303">
        <v>0</v>
      </c>
      <c r="P1549" s="305">
        <v>0</v>
      </c>
      <c r="Q1549" s="303">
        <v>0</v>
      </c>
      <c r="R1549" s="16">
        <v>0</v>
      </c>
      <c r="T1549" s="172"/>
    </row>
    <row r="1550" spans="1:20">
      <c r="A1550" s="38">
        <v>23</v>
      </c>
      <c r="B1550" s="39">
        <v>0</v>
      </c>
      <c r="C1550" s="39" t="str">
        <f t="shared" si="49"/>
        <v>2021 Prior Year</v>
      </c>
      <c r="D1550" s="40">
        <v>1</v>
      </c>
      <c r="E1550" s="662">
        <v>23</v>
      </c>
      <c r="F1550" s="662">
        <v>6</v>
      </c>
      <c r="G1550" s="991" t="s">
        <v>933</v>
      </c>
      <c r="H1550" s="40" t="s">
        <v>228</v>
      </c>
      <c r="I1550" s="630" t="s">
        <v>71</v>
      </c>
      <c r="J1550" s="991" t="s">
        <v>266</v>
      </c>
      <c r="K1550" s="303">
        <v>0</v>
      </c>
      <c r="L1550" s="304">
        <v>0</v>
      </c>
      <c r="M1550" s="305">
        <v>0</v>
      </c>
      <c r="N1550" s="305">
        <v>0</v>
      </c>
      <c r="O1550" s="303">
        <v>0</v>
      </c>
      <c r="P1550" s="305">
        <v>0</v>
      </c>
      <c r="Q1550" s="303">
        <v>0</v>
      </c>
      <c r="R1550" s="16">
        <v>0</v>
      </c>
      <c r="T1550" s="172"/>
    </row>
    <row r="1551" spans="1:20">
      <c r="A1551" s="38">
        <v>23</v>
      </c>
      <c r="B1551" s="39">
        <v>0</v>
      </c>
      <c r="C1551" s="39" t="str">
        <f t="shared" si="49"/>
        <v>2021 Prior Year</v>
      </c>
      <c r="D1551" s="40">
        <v>1</v>
      </c>
      <c r="E1551" s="662">
        <v>23</v>
      </c>
      <c r="F1551" s="662">
        <v>6</v>
      </c>
      <c r="G1551" s="991" t="s">
        <v>933</v>
      </c>
      <c r="H1551" s="40" t="s">
        <v>228</v>
      </c>
      <c r="I1551" s="630" t="s">
        <v>72</v>
      </c>
      <c r="J1551" s="991" t="s">
        <v>527</v>
      </c>
      <c r="K1551" s="303">
        <v>0</v>
      </c>
      <c r="L1551" s="304">
        <v>0</v>
      </c>
      <c r="M1551" s="305">
        <v>0</v>
      </c>
      <c r="N1551" s="305">
        <v>0</v>
      </c>
      <c r="O1551" s="303">
        <v>0</v>
      </c>
      <c r="P1551" s="305">
        <v>0</v>
      </c>
      <c r="Q1551" s="303">
        <v>0</v>
      </c>
      <c r="R1551" s="16">
        <v>0</v>
      </c>
      <c r="T1551" s="172"/>
    </row>
    <row r="1552" spans="1:20">
      <c r="A1552" s="38">
        <v>23</v>
      </c>
      <c r="B1552" s="39">
        <v>0</v>
      </c>
      <c r="C1552" s="39" t="str">
        <f t="shared" si="49"/>
        <v>2021 Prior Year</v>
      </c>
      <c r="D1552" s="40">
        <v>1</v>
      </c>
      <c r="E1552" s="662">
        <v>23</v>
      </c>
      <c r="F1552" s="662">
        <v>6</v>
      </c>
      <c r="G1552" s="991" t="s">
        <v>933</v>
      </c>
      <c r="H1552" s="40" t="s">
        <v>228</v>
      </c>
      <c r="I1552" s="630" t="s">
        <v>73</v>
      </c>
      <c r="J1552" s="991" t="s">
        <v>528</v>
      </c>
      <c r="K1552" s="303">
        <v>0</v>
      </c>
      <c r="L1552" s="304">
        <v>0</v>
      </c>
      <c r="M1552" s="305">
        <v>0</v>
      </c>
      <c r="N1552" s="305">
        <v>0</v>
      </c>
      <c r="O1552" s="303">
        <v>0</v>
      </c>
      <c r="P1552" s="305">
        <v>0</v>
      </c>
      <c r="Q1552" s="303">
        <v>0</v>
      </c>
      <c r="R1552" s="16">
        <v>0</v>
      </c>
      <c r="T1552" s="172"/>
    </row>
    <row r="1553" spans="1:20">
      <c r="A1553" s="38">
        <v>23</v>
      </c>
      <c r="B1553" s="39">
        <v>0</v>
      </c>
      <c r="C1553" s="39" t="str">
        <f t="shared" si="49"/>
        <v>2021 Prior Year</v>
      </c>
      <c r="D1553" s="40">
        <v>1</v>
      </c>
      <c r="E1553" s="662">
        <v>23</v>
      </c>
      <c r="F1553" s="662">
        <v>6</v>
      </c>
      <c r="G1553" s="991" t="s">
        <v>933</v>
      </c>
      <c r="H1553" s="40" t="s">
        <v>228</v>
      </c>
      <c r="I1553" s="630" t="s">
        <v>409</v>
      </c>
      <c r="J1553" s="991" t="s">
        <v>803</v>
      </c>
      <c r="K1553" s="303">
        <v>0</v>
      </c>
      <c r="L1553" s="304">
        <v>0</v>
      </c>
      <c r="M1553" s="305">
        <v>0</v>
      </c>
      <c r="N1553" s="305">
        <v>0</v>
      </c>
      <c r="O1553" s="303">
        <v>0</v>
      </c>
      <c r="P1553" s="305">
        <v>0</v>
      </c>
      <c r="Q1553" s="303">
        <v>0</v>
      </c>
      <c r="R1553" s="16">
        <v>0</v>
      </c>
      <c r="T1553" s="172"/>
    </row>
    <row r="1554" spans="1:20">
      <c r="A1554" s="38">
        <v>24</v>
      </c>
      <c r="B1554" s="39">
        <v>0</v>
      </c>
      <c r="C1554" s="39" t="str">
        <f t="shared" si="49"/>
        <v>2021 Prior Year</v>
      </c>
      <c r="D1554" s="40">
        <v>1</v>
      </c>
      <c r="E1554" s="662">
        <v>24</v>
      </c>
      <c r="F1554" s="662">
        <v>6</v>
      </c>
      <c r="G1554" s="991" t="s">
        <v>229</v>
      </c>
      <c r="H1554" s="40" t="s">
        <v>227</v>
      </c>
      <c r="I1554" s="630" t="s">
        <v>211</v>
      </c>
      <c r="J1554" s="991" t="s">
        <v>261</v>
      </c>
      <c r="K1554" s="303">
        <v>0</v>
      </c>
      <c r="L1554" s="304">
        <v>0</v>
      </c>
      <c r="M1554" s="305">
        <v>0</v>
      </c>
      <c r="N1554" s="305">
        <v>0</v>
      </c>
      <c r="O1554" s="303">
        <v>0</v>
      </c>
      <c r="P1554" s="305">
        <v>0</v>
      </c>
      <c r="Q1554" s="303">
        <v>0</v>
      </c>
      <c r="R1554" s="16">
        <v>0</v>
      </c>
      <c r="T1554" s="172"/>
    </row>
    <row r="1555" spans="1:20">
      <c r="A1555" s="38">
        <v>24</v>
      </c>
      <c r="B1555" s="39">
        <v>0</v>
      </c>
      <c r="C1555" s="39" t="str">
        <f t="shared" si="49"/>
        <v>2021 Prior Year</v>
      </c>
      <c r="D1555" s="40">
        <v>1</v>
      </c>
      <c r="E1555" s="662">
        <v>24</v>
      </c>
      <c r="F1555" s="662">
        <v>6</v>
      </c>
      <c r="G1555" s="991" t="s">
        <v>229</v>
      </c>
      <c r="H1555" s="40" t="s">
        <v>227</v>
      </c>
      <c r="I1555" s="630" t="s">
        <v>214</v>
      </c>
      <c r="J1555" s="991" t="s">
        <v>676</v>
      </c>
      <c r="K1555" s="303">
        <v>0</v>
      </c>
      <c r="L1555" s="304">
        <v>0</v>
      </c>
      <c r="M1555" s="305">
        <v>0</v>
      </c>
      <c r="N1555" s="305">
        <v>0</v>
      </c>
      <c r="O1555" s="303">
        <v>0</v>
      </c>
      <c r="P1555" s="305">
        <v>0</v>
      </c>
      <c r="Q1555" s="303">
        <v>0</v>
      </c>
      <c r="R1555" s="16">
        <v>0</v>
      </c>
      <c r="T1555" s="172"/>
    </row>
    <row r="1556" spans="1:20">
      <c r="A1556" s="38">
        <v>24</v>
      </c>
      <c r="B1556" s="39">
        <v>0</v>
      </c>
      <c r="C1556" s="39" t="str">
        <f t="shared" si="49"/>
        <v>2021 Prior Year</v>
      </c>
      <c r="D1556" s="40">
        <v>1</v>
      </c>
      <c r="E1556" s="662">
        <v>24</v>
      </c>
      <c r="F1556" s="662">
        <v>6</v>
      </c>
      <c r="G1556" s="991" t="s">
        <v>229</v>
      </c>
      <c r="H1556" s="40" t="s">
        <v>227</v>
      </c>
      <c r="I1556" s="630" t="s">
        <v>215</v>
      </c>
      <c r="J1556" s="991" t="s">
        <v>216</v>
      </c>
      <c r="K1556" s="303">
        <v>0</v>
      </c>
      <c r="L1556" s="304">
        <v>0</v>
      </c>
      <c r="M1556" s="305">
        <v>0</v>
      </c>
      <c r="N1556" s="305">
        <v>0</v>
      </c>
      <c r="O1556" s="303">
        <v>0</v>
      </c>
      <c r="P1556" s="305">
        <v>0</v>
      </c>
      <c r="Q1556" s="303">
        <v>0</v>
      </c>
      <c r="R1556" s="16">
        <v>0</v>
      </c>
      <c r="T1556" s="172"/>
    </row>
    <row r="1557" spans="1:20">
      <c r="A1557" s="38">
        <v>24</v>
      </c>
      <c r="B1557" s="39">
        <v>0</v>
      </c>
      <c r="C1557" s="39" t="str">
        <f t="shared" si="49"/>
        <v>2021 Prior Year</v>
      </c>
      <c r="D1557" s="40">
        <v>1</v>
      </c>
      <c r="E1557" s="662">
        <v>24</v>
      </c>
      <c r="F1557" s="662">
        <v>6</v>
      </c>
      <c r="G1557" s="991" t="s">
        <v>229</v>
      </c>
      <c r="H1557" s="40" t="s">
        <v>227</v>
      </c>
      <c r="I1557" s="630" t="s">
        <v>217</v>
      </c>
      <c r="J1557" s="991" t="s">
        <v>262</v>
      </c>
      <c r="K1557" s="303">
        <v>0</v>
      </c>
      <c r="L1557" s="304">
        <v>0</v>
      </c>
      <c r="M1557" s="305">
        <v>0</v>
      </c>
      <c r="N1557" s="305">
        <v>0</v>
      </c>
      <c r="O1557" s="303">
        <v>0</v>
      </c>
      <c r="P1557" s="305">
        <v>0</v>
      </c>
      <c r="Q1557" s="303">
        <v>0</v>
      </c>
      <c r="R1557" s="16">
        <v>0</v>
      </c>
      <c r="T1557" s="172"/>
    </row>
    <row r="1558" spans="1:20">
      <c r="A1558" s="38">
        <v>24</v>
      </c>
      <c r="B1558" s="39">
        <v>0</v>
      </c>
      <c r="C1558" s="39" t="str">
        <f t="shared" si="49"/>
        <v>2021 Prior Year</v>
      </c>
      <c r="D1558" s="40">
        <v>1</v>
      </c>
      <c r="E1558" s="662">
        <v>24</v>
      </c>
      <c r="F1558" s="662">
        <v>6</v>
      </c>
      <c r="G1558" s="991" t="s">
        <v>229</v>
      </c>
      <c r="H1558" s="40" t="s">
        <v>227</v>
      </c>
      <c r="I1558" s="630" t="s">
        <v>218</v>
      </c>
      <c r="J1558" s="991" t="s">
        <v>677</v>
      </c>
      <c r="K1558" s="303">
        <v>0</v>
      </c>
      <c r="L1558" s="304">
        <v>0</v>
      </c>
      <c r="M1558" s="305">
        <v>0</v>
      </c>
      <c r="N1558" s="305">
        <v>0</v>
      </c>
      <c r="O1558" s="303">
        <v>0</v>
      </c>
      <c r="P1558" s="305">
        <v>0</v>
      </c>
      <c r="Q1558" s="303">
        <v>0</v>
      </c>
      <c r="R1558" s="16">
        <v>0</v>
      </c>
      <c r="T1558" s="172"/>
    </row>
    <row r="1559" spans="1:20">
      <c r="A1559" s="38">
        <v>24</v>
      </c>
      <c r="B1559" s="39">
        <v>0</v>
      </c>
      <c r="C1559" s="39" t="str">
        <f t="shared" si="49"/>
        <v>2021 Prior Year</v>
      </c>
      <c r="D1559" s="40">
        <v>1</v>
      </c>
      <c r="E1559" s="662">
        <v>24</v>
      </c>
      <c r="F1559" s="662">
        <v>6</v>
      </c>
      <c r="G1559" s="991" t="s">
        <v>229</v>
      </c>
      <c r="H1559" s="40" t="s">
        <v>227</v>
      </c>
      <c r="I1559" s="630" t="s">
        <v>219</v>
      </c>
      <c r="J1559" s="991" t="s">
        <v>263</v>
      </c>
      <c r="K1559" s="303">
        <v>0</v>
      </c>
      <c r="L1559" s="304">
        <v>0</v>
      </c>
      <c r="M1559" s="305">
        <v>0</v>
      </c>
      <c r="N1559" s="305">
        <v>0</v>
      </c>
      <c r="O1559" s="303">
        <v>0</v>
      </c>
      <c r="P1559" s="305">
        <v>0</v>
      </c>
      <c r="Q1559" s="303">
        <v>0</v>
      </c>
      <c r="R1559" s="16">
        <v>0</v>
      </c>
      <c r="T1559" s="172"/>
    </row>
    <row r="1560" spans="1:20">
      <c r="A1560" s="38">
        <v>24</v>
      </c>
      <c r="B1560" s="39">
        <v>0</v>
      </c>
      <c r="C1560" s="39" t="str">
        <f t="shared" si="49"/>
        <v>2021 Prior Year</v>
      </c>
      <c r="D1560" s="40">
        <v>1</v>
      </c>
      <c r="E1560" s="662">
        <v>24</v>
      </c>
      <c r="F1560" s="662">
        <v>6</v>
      </c>
      <c r="G1560" s="991" t="s">
        <v>229</v>
      </c>
      <c r="H1560" s="40" t="s">
        <v>227</v>
      </c>
      <c r="I1560" s="630" t="s">
        <v>220</v>
      </c>
      <c r="J1560" s="991" t="s">
        <v>675</v>
      </c>
      <c r="K1560" s="303">
        <v>0</v>
      </c>
      <c r="L1560" s="304">
        <v>0</v>
      </c>
      <c r="M1560" s="305">
        <v>0</v>
      </c>
      <c r="N1560" s="305">
        <v>0</v>
      </c>
      <c r="O1560" s="303">
        <v>0</v>
      </c>
      <c r="P1560" s="305">
        <v>0</v>
      </c>
      <c r="Q1560" s="303">
        <v>0</v>
      </c>
      <c r="R1560" s="16">
        <v>0</v>
      </c>
      <c r="T1560" s="172"/>
    </row>
    <row r="1561" spans="1:20">
      <c r="A1561" s="38">
        <v>24</v>
      </c>
      <c r="B1561" s="39">
        <v>0</v>
      </c>
      <c r="C1561" s="39" t="str">
        <f t="shared" si="49"/>
        <v>2021 Prior Year</v>
      </c>
      <c r="D1561" s="40">
        <v>1</v>
      </c>
      <c r="E1561" s="662">
        <v>24</v>
      </c>
      <c r="F1561" s="662">
        <v>6</v>
      </c>
      <c r="G1561" s="991" t="s">
        <v>229</v>
      </c>
      <c r="H1561" s="40" t="s">
        <v>227</v>
      </c>
      <c r="I1561" s="630" t="s">
        <v>221</v>
      </c>
      <c r="J1561" s="991" t="s">
        <v>264</v>
      </c>
      <c r="K1561" s="303">
        <v>0</v>
      </c>
      <c r="L1561" s="304">
        <v>0</v>
      </c>
      <c r="M1561" s="305">
        <v>0</v>
      </c>
      <c r="N1561" s="305">
        <v>0</v>
      </c>
      <c r="O1561" s="303">
        <v>0</v>
      </c>
      <c r="P1561" s="305">
        <v>0</v>
      </c>
      <c r="Q1561" s="303">
        <v>0</v>
      </c>
      <c r="R1561" s="16">
        <v>0</v>
      </c>
      <c r="T1561" s="172"/>
    </row>
    <row r="1562" spans="1:20">
      <c r="A1562" s="38">
        <v>24</v>
      </c>
      <c r="B1562" s="39">
        <v>0</v>
      </c>
      <c r="C1562" s="39" t="str">
        <f t="shared" si="49"/>
        <v>2021 Prior Year</v>
      </c>
      <c r="D1562" s="40">
        <v>1</v>
      </c>
      <c r="E1562" s="662">
        <v>24</v>
      </c>
      <c r="F1562" s="662">
        <v>6</v>
      </c>
      <c r="G1562" s="991" t="s">
        <v>229</v>
      </c>
      <c r="H1562" s="40" t="s">
        <v>227</v>
      </c>
      <c r="I1562" s="630" t="s">
        <v>222</v>
      </c>
      <c r="J1562" s="991" t="s">
        <v>206</v>
      </c>
      <c r="K1562" s="303">
        <v>0</v>
      </c>
      <c r="L1562" s="304">
        <v>0</v>
      </c>
      <c r="M1562" s="305">
        <v>0</v>
      </c>
      <c r="N1562" s="305">
        <v>0</v>
      </c>
      <c r="O1562" s="303">
        <v>0</v>
      </c>
      <c r="P1562" s="305">
        <v>0</v>
      </c>
      <c r="Q1562" s="303">
        <v>0</v>
      </c>
      <c r="R1562" s="16">
        <v>0</v>
      </c>
      <c r="T1562" s="172"/>
    </row>
    <row r="1563" spans="1:20">
      <c r="A1563" s="38">
        <v>24</v>
      </c>
      <c r="B1563" s="39">
        <v>0</v>
      </c>
      <c r="C1563" s="39" t="str">
        <f t="shared" si="49"/>
        <v>2021 Prior Year</v>
      </c>
      <c r="D1563" s="40">
        <v>1</v>
      </c>
      <c r="E1563" s="662">
        <v>24</v>
      </c>
      <c r="F1563" s="662">
        <v>6</v>
      </c>
      <c r="G1563" s="991" t="s">
        <v>229</v>
      </c>
      <c r="H1563" s="40" t="s">
        <v>227</v>
      </c>
      <c r="I1563" s="630" t="s">
        <v>223</v>
      </c>
      <c r="J1563" s="991" t="s">
        <v>181</v>
      </c>
      <c r="K1563" s="303">
        <v>0</v>
      </c>
      <c r="L1563" s="304">
        <v>0</v>
      </c>
      <c r="M1563" s="305">
        <v>0</v>
      </c>
      <c r="N1563" s="305">
        <v>0</v>
      </c>
      <c r="O1563" s="303">
        <v>0</v>
      </c>
      <c r="P1563" s="305">
        <v>0</v>
      </c>
      <c r="Q1563" s="303">
        <v>0</v>
      </c>
      <c r="R1563" s="16">
        <v>0</v>
      </c>
      <c r="T1563" s="172"/>
    </row>
    <row r="1564" spans="1:20">
      <c r="A1564" s="38">
        <v>24</v>
      </c>
      <c r="B1564" s="39">
        <v>0</v>
      </c>
      <c r="C1564" s="39" t="str">
        <f t="shared" si="49"/>
        <v>2021 Prior Year</v>
      </c>
      <c r="D1564" s="40">
        <v>1</v>
      </c>
      <c r="E1564" s="662">
        <v>24</v>
      </c>
      <c r="F1564" s="662">
        <v>6</v>
      </c>
      <c r="G1564" s="991" t="s">
        <v>229</v>
      </c>
      <c r="H1564" s="40" t="s">
        <v>227</v>
      </c>
      <c r="I1564" s="630" t="s">
        <v>150</v>
      </c>
      <c r="J1564" s="991" t="s">
        <v>204</v>
      </c>
      <c r="K1564" s="303">
        <v>0</v>
      </c>
      <c r="L1564" s="304">
        <v>0</v>
      </c>
      <c r="M1564" s="305">
        <v>0</v>
      </c>
      <c r="N1564" s="305">
        <v>0</v>
      </c>
      <c r="O1564" s="303">
        <v>0</v>
      </c>
      <c r="P1564" s="305">
        <v>0</v>
      </c>
      <c r="Q1564" s="303">
        <v>0</v>
      </c>
      <c r="R1564" s="16">
        <v>0</v>
      </c>
      <c r="T1564" s="172"/>
    </row>
    <row r="1565" spans="1:20">
      <c r="A1565" s="38">
        <v>24</v>
      </c>
      <c r="B1565" s="39">
        <v>0</v>
      </c>
      <c r="C1565" s="39" t="str">
        <f t="shared" si="49"/>
        <v>2021 Prior Year</v>
      </c>
      <c r="D1565" s="40">
        <v>1</v>
      </c>
      <c r="E1565" s="662">
        <v>24</v>
      </c>
      <c r="F1565" s="662">
        <v>6</v>
      </c>
      <c r="G1565" s="991" t="s">
        <v>229</v>
      </c>
      <c r="H1565" s="40" t="s">
        <v>227</v>
      </c>
      <c r="I1565" s="630" t="s">
        <v>151</v>
      </c>
      <c r="J1565" s="991" t="s">
        <v>205</v>
      </c>
      <c r="K1565" s="303">
        <v>0</v>
      </c>
      <c r="L1565" s="304">
        <v>0</v>
      </c>
      <c r="M1565" s="305">
        <v>0</v>
      </c>
      <c r="N1565" s="305">
        <v>0</v>
      </c>
      <c r="O1565" s="303">
        <v>0</v>
      </c>
      <c r="P1565" s="305">
        <v>0</v>
      </c>
      <c r="Q1565" s="303">
        <v>0</v>
      </c>
      <c r="R1565" s="16">
        <v>0</v>
      </c>
      <c r="T1565" s="172"/>
    </row>
    <row r="1566" spans="1:20">
      <c r="A1566" s="38">
        <v>24</v>
      </c>
      <c r="B1566" s="39">
        <v>0</v>
      </c>
      <c r="C1566" s="39" t="str">
        <f t="shared" si="49"/>
        <v>2021 Prior Year</v>
      </c>
      <c r="D1566" s="40">
        <v>1</v>
      </c>
      <c r="E1566" s="662">
        <v>24</v>
      </c>
      <c r="F1566" s="662">
        <v>6</v>
      </c>
      <c r="G1566" s="991" t="s">
        <v>229</v>
      </c>
      <c r="H1566" s="40" t="s">
        <v>227</v>
      </c>
      <c r="I1566" s="630" t="s">
        <v>152</v>
      </c>
      <c r="J1566" s="991" t="s">
        <v>182</v>
      </c>
      <c r="K1566" s="303">
        <v>0</v>
      </c>
      <c r="L1566" s="304">
        <v>0</v>
      </c>
      <c r="M1566" s="305">
        <v>0</v>
      </c>
      <c r="N1566" s="305">
        <v>0</v>
      </c>
      <c r="O1566" s="303">
        <v>0</v>
      </c>
      <c r="P1566" s="305">
        <v>0</v>
      </c>
      <c r="Q1566" s="303">
        <v>0</v>
      </c>
      <c r="R1566" s="16">
        <v>0</v>
      </c>
      <c r="T1566" s="172"/>
    </row>
    <row r="1567" spans="1:20">
      <c r="A1567" s="38">
        <v>24</v>
      </c>
      <c r="B1567" s="39">
        <v>0</v>
      </c>
      <c r="C1567" s="39" t="str">
        <f t="shared" si="49"/>
        <v>2021 Prior Year</v>
      </c>
      <c r="D1567" s="40">
        <v>1</v>
      </c>
      <c r="E1567" s="662">
        <v>24</v>
      </c>
      <c r="F1567" s="662">
        <v>6</v>
      </c>
      <c r="G1567" s="991" t="s">
        <v>229</v>
      </c>
      <c r="H1567" s="40" t="s">
        <v>227</v>
      </c>
      <c r="I1567" s="630" t="s">
        <v>70</v>
      </c>
      <c r="J1567" s="991" t="s">
        <v>265</v>
      </c>
      <c r="K1567" s="303">
        <v>0</v>
      </c>
      <c r="L1567" s="304">
        <v>0</v>
      </c>
      <c r="M1567" s="305">
        <v>0</v>
      </c>
      <c r="N1567" s="305">
        <v>0</v>
      </c>
      <c r="O1567" s="303">
        <v>0</v>
      </c>
      <c r="P1567" s="305">
        <v>0</v>
      </c>
      <c r="Q1567" s="303">
        <v>0</v>
      </c>
      <c r="R1567" s="16">
        <v>0</v>
      </c>
      <c r="T1567" s="172"/>
    </row>
    <row r="1568" spans="1:20">
      <c r="A1568" s="38">
        <v>24</v>
      </c>
      <c r="B1568" s="39">
        <v>0</v>
      </c>
      <c r="C1568" s="39" t="str">
        <f t="shared" si="49"/>
        <v>2021 Prior Year</v>
      </c>
      <c r="D1568" s="40">
        <v>1</v>
      </c>
      <c r="E1568" s="662">
        <v>24</v>
      </c>
      <c r="F1568" s="662">
        <v>6</v>
      </c>
      <c r="G1568" s="991" t="s">
        <v>229</v>
      </c>
      <c r="H1568" s="40" t="s">
        <v>227</v>
      </c>
      <c r="I1568" s="630" t="s">
        <v>71</v>
      </c>
      <c r="J1568" s="991" t="s">
        <v>266</v>
      </c>
      <c r="K1568" s="303">
        <v>0</v>
      </c>
      <c r="L1568" s="304">
        <v>0</v>
      </c>
      <c r="M1568" s="305">
        <v>0</v>
      </c>
      <c r="N1568" s="305">
        <v>0</v>
      </c>
      <c r="O1568" s="303">
        <v>0</v>
      </c>
      <c r="P1568" s="305">
        <v>0</v>
      </c>
      <c r="Q1568" s="303">
        <v>0</v>
      </c>
      <c r="R1568" s="16">
        <v>0</v>
      </c>
      <c r="T1568" s="172"/>
    </row>
    <row r="1569" spans="1:20">
      <c r="A1569" s="38">
        <v>24</v>
      </c>
      <c r="B1569" s="39">
        <v>0</v>
      </c>
      <c r="C1569" s="39" t="str">
        <f t="shared" si="49"/>
        <v>2021 Prior Year</v>
      </c>
      <c r="D1569" s="40">
        <v>1</v>
      </c>
      <c r="E1569" s="662">
        <v>24</v>
      </c>
      <c r="F1569" s="662">
        <v>6</v>
      </c>
      <c r="G1569" s="991" t="s">
        <v>229</v>
      </c>
      <c r="H1569" s="40" t="s">
        <v>227</v>
      </c>
      <c r="I1569" s="630" t="s">
        <v>72</v>
      </c>
      <c r="J1569" s="991" t="s">
        <v>527</v>
      </c>
      <c r="K1569" s="303">
        <v>0</v>
      </c>
      <c r="L1569" s="304">
        <v>0</v>
      </c>
      <c r="M1569" s="305">
        <v>0</v>
      </c>
      <c r="N1569" s="305">
        <v>0</v>
      </c>
      <c r="O1569" s="303">
        <v>0</v>
      </c>
      <c r="P1569" s="305">
        <v>0</v>
      </c>
      <c r="Q1569" s="303">
        <v>0</v>
      </c>
      <c r="R1569" s="16">
        <v>0</v>
      </c>
      <c r="T1569" s="172"/>
    </row>
    <row r="1570" spans="1:20">
      <c r="A1570" s="38">
        <v>24</v>
      </c>
      <c r="B1570" s="39">
        <v>0</v>
      </c>
      <c r="C1570" s="39" t="str">
        <f t="shared" si="49"/>
        <v>2021 Prior Year</v>
      </c>
      <c r="D1570" s="40">
        <v>1</v>
      </c>
      <c r="E1570" s="662">
        <v>24</v>
      </c>
      <c r="F1570" s="662">
        <v>6</v>
      </c>
      <c r="G1570" s="991" t="s">
        <v>229</v>
      </c>
      <c r="H1570" s="40" t="s">
        <v>227</v>
      </c>
      <c r="I1570" s="630" t="s">
        <v>73</v>
      </c>
      <c r="J1570" s="991" t="s">
        <v>528</v>
      </c>
      <c r="K1570" s="303">
        <v>0</v>
      </c>
      <c r="L1570" s="304">
        <v>0</v>
      </c>
      <c r="M1570" s="305">
        <v>0</v>
      </c>
      <c r="N1570" s="305">
        <v>0</v>
      </c>
      <c r="O1570" s="303">
        <v>0</v>
      </c>
      <c r="P1570" s="305">
        <v>0</v>
      </c>
      <c r="Q1570" s="303">
        <v>0</v>
      </c>
      <c r="R1570" s="16">
        <v>0</v>
      </c>
      <c r="T1570" s="172"/>
    </row>
    <row r="1571" spans="1:20">
      <c r="A1571" s="38">
        <v>24</v>
      </c>
      <c r="B1571" s="39">
        <v>0</v>
      </c>
      <c r="C1571" s="39" t="str">
        <f t="shared" si="49"/>
        <v>2021 Prior Year</v>
      </c>
      <c r="D1571" s="40">
        <v>1</v>
      </c>
      <c r="E1571" s="662">
        <v>24</v>
      </c>
      <c r="F1571" s="662">
        <v>6</v>
      </c>
      <c r="G1571" s="991" t="s">
        <v>229</v>
      </c>
      <c r="H1571" s="40" t="s">
        <v>227</v>
      </c>
      <c r="I1571" s="630" t="s">
        <v>409</v>
      </c>
      <c r="J1571" s="991" t="s">
        <v>803</v>
      </c>
      <c r="K1571" s="303">
        <v>0</v>
      </c>
      <c r="L1571" s="304">
        <v>0</v>
      </c>
      <c r="M1571" s="305">
        <v>0</v>
      </c>
      <c r="N1571" s="305">
        <v>0</v>
      </c>
      <c r="O1571" s="303">
        <v>0</v>
      </c>
      <c r="P1571" s="305">
        <v>0</v>
      </c>
      <c r="Q1571" s="303">
        <v>0</v>
      </c>
      <c r="R1571" s="16">
        <v>0</v>
      </c>
      <c r="T1571" s="172"/>
    </row>
    <row r="1572" spans="1:20">
      <c r="A1572" s="38">
        <v>25</v>
      </c>
      <c r="B1572" s="39">
        <v>0</v>
      </c>
      <c r="C1572" s="39" t="str">
        <f t="shared" si="49"/>
        <v>2021 Prior Year</v>
      </c>
      <c r="D1572" s="40">
        <v>1</v>
      </c>
      <c r="E1572" s="662">
        <v>25</v>
      </c>
      <c r="F1572" s="662">
        <v>6</v>
      </c>
      <c r="G1572" s="991" t="s">
        <v>229</v>
      </c>
      <c r="H1572" s="40" t="s">
        <v>228</v>
      </c>
      <c r="I1572" s="630" t="s">
        <v>211</v>
      </c>
      <c r="J1572" s="991" t="s">
        <v>261</v>
      </c>
      <c r="K1572" s="303">
        <v>0</v>
      </c>
      <c r="L1572" s="304">
        <v>0</v>
      </c>
      <c r="M1572" s="305">
        <v>0</v>
      </c>
      <c r="N1572" s="305">
        <v>0</v>
      </c>
      <c r="O1572" s="303">
        <v>0</v>
      </c>
      <c r="P1572" s="305">
        <v>0</v>
      </c>
      <c r="Q1572" s="303">
        <v>0</v>
      </c>
      <c r="R1572" s="16">
        <v>0</v>
      </c>
      <c r="T1572" s="172"/>
    </row>
    <row r="1573" spans="1:20">
      <c r="A1573" s="38">
        <v>25</v>
      </c>
      <c r="B1573" s="39">
        <v>0</v>
      </c>
      <c r="C1573" s="39" t="str">
        <f t="shared" si="49"/>
        <v>2021 Prior Year</v>
      </c>
      <c r="D1573" s="40">
        <v>1</v>
      </c>
      <c r="E1573" s="662">
        <v>25</v>
      </c>
      <c r="F1573" s="662">
        <v>6</v>
      </c>
      <c r="G1573" s="991" t="s">
        <v>229</v>
      </c>
      <c r="H1573" s="40" t="s">
        <v>228</v>
      </c>
      <c r="I1573" s="630" t="s">
        <v>214</v>
      </c>
      <c r="J1573" s="991" t="s">
        <v>676</v>
      </c>
      <c r="K1573" s="303">
        <v>0</v>
      </c>
      <c r="L1573" s="304">
        <v>0</v>
      </c>
      <c r="M1573" s="305">
        <v>0</v>
      </c>
      <c r="N1573" s="305">
        <v>0</v>
      </c>
      <c r="O1573" s="303">
        <v>0</v>
      </c>
      <c r="P1573" s="305">
        <v>0</v>
      </c>
      <c r="Q1573" s="303">
        <v>0</v>
      </c>
      <c r="R1573" s="16">
        <v>0</v>
      </c>
      <c r="T1573" s="172"/>
    </row>
    <row r="1574" spans="1:20">
      <c r="A1574" s="38">
        <v>25</v>
      </c>
      <c r="B1574" s="39">
        <v>0</v>
      </c>
      <c r="C1574" s="39" t="str">
        <f t="shared" si="49"/>
        <v>2021 Prior Year</v>
      </c>
      <c r="D1574" s="40">
        <v>1</v>
      </c>
      <c r="E1574" s="662">
        <v>25</v>
      </c>
      <c r="F1574" s="662">
        <v>6</v>
      </c>
      <c r="G1574" s="991" t="s">
        <v>229</v>
      </c>
      <c r="H1574" s="40" t="s">
        <v>228</v>
      </c>
      <c r="I1574" s="630" t="s">
        <v>215</v>
      </c>
      <c r="J1574" s="991" t="s">
        <v>216</v>
      </c>
      <c r="K1574" s="303">
        <v>0</v>
      </c>
      <c r="L1574" s="304">
        <v>0</v>
      </c>
      <c r="M1574" s="305">
        <v>0</v>
      </c>
      <c r="N1574" s="305">
        <v>0</v>
      </c>
      <c r="O1574" s="303">
        <v>0</v>
      </c>
      <c r="P1574" s="305">
        <v>0</v>
      </c>
      <c r="Q1574" s="303">
        <v>0</v>
      </c>
      <c r="R1574" s="16">
        <v>0</v>
      </c>
      <c r="T1574" s="172"/>
    </row>
    <row r="1575" spans="1:20">
      <c r="A1575" s="38">
        <v>25</v>
      </c>
      <c r="B1575" s="39">
        <v>0</v>
      </c>
      <c r="C1575" s="39" t="str">
        <f t="shared" si="49"/>
        <v>2021 Prior Year</v>
      </c>
      <c r="D1575" s="40">
        <v>1</v>
      </c>
      <c r="E1575" s="662">
        <v>25</v>
      </c>
      <c r="F1575" s="662">
        <v>6</v>
      </c>
      <c r="G1575" s="991" t="s">
        <v>229</v>
      </c>
      <c r="H1575" s="40" t="s">
        <v>228</v>
      </c>
      <c r="I1575" s="630" t="s">
        <v>217</v>
      </c>
      <c r="J1575" s="991" t="s">
        <v>262</v>
      </c>
      <c r="K1575" s="303">
        <v>0</v>
      </c>
      <c r="L1575" s="304">
        <v>0</v>
      </c>
      <c r="M1575" s="305">
        <v>0</v>
      </c>
      <c r="N1575" s="305">
        <v>0</v>
      </c>
      <c r="O1575" s="303">
        <v>0</v>
      </c>
      <c r="P1575" s="305">
        <v>0</v>
      </c>
      <c r="Q1575" s="303">
        <v>0</v>
      </c>
      <c r="R1575" s="16">
        <v>0</v>
      </c>
      <c r="T1575" s="172"/>
    </row>
    <row r="1576" spans="1:20">
      <c r="A1576" s="38">
        <v>25</v>
      </c>
      <c r="B1576" s="39">
        <v>0</v>
      </c>
      <c r="C1576" s="39" t="str">
        <f t="shared" si="49"/>
        <v>2021 Prior Year</v>
      </c>
      <c r="D1576" s="40">
        <v>1</v>
      </c>
      <c r="E1576" s="662">
        <v>25</v>
      </c>
      <c r="F1576" s="662">
        <v>6</v>
      </c>
      <c r="G1576" s="991" t="s">
        <v>229</v>
      </c>
      <c r="H1576" s="40" t="s">
        <v>228</v>
      </c>
      <c r="I1576" s="630" t="s">
        <v>218</v>
      </c>
      <c r="J1576" s="991" t="s">
        <v>677</v>
      </c>
      <c r="K1576" s="303">
        <v>0</v>
      </c>
      <c r="L1576" s="304">
        <v>0</v>
      </c>
      <c r="M1576" s="305">
        <v>0</v>
      </c>
      <c r="N1576" s="305">
        <v>0</v>
      </c>
      <c r="O1576" s="303">
        <v>0</v>
      </c>
      <c r="P1576" s="305">
        <v>0</v>
      </c>
      <c r="Q1576" s="303">
        <v>0</v>
      </c>
      <c r="R1576" s="16">
        <v>0</v>
      </c>
      <c r="T1576" s="172"/>
    </row>
    <row r="1577" spans="1:20">
      <c r="A1577" s="38">
        <v>25</v>
      </c>
      <c r="B1577" s="39">
        <v>0</v>
      </c>
      <c r="C1577" s="39" t="str">
        <f t="shared" si="49"/>
        <v>2021 Prior Year</v>
      </c>
      <c r="D1577" s="40">
        <v>1</v>
      </c>
      <c r="E1577" s="662">
        <v>25</v>
      </c>
      <c r="F1577" s="662">
        <v>6</v>
      </c>
      <c r="G1577" s="991" t="s">
        <v>229</v>
      </c>
      <c r="H1577" s="40" t="s">
        <v>228</v>
      </c>
      <c r="I1577" s="630" t="s">
        <v>219</v>
      </c>
      <c r="J1577" s="991" t="s">
        <v>263</v>
      </c>
      <c r="K1577" s="303">
        <v>0</v>
      </c>
      <c r="L1577" s="304">
        <v>0</v>
      </c>
      <c r="M1577" s="305">
        <v>0</v>
      </c>
      <c r="N1577" s="305">
        <v>0</v>
      </c>
      <c r="O1577" s="303">
        <v>0</v>
      </c>
      <c r="P1577" s="305">
        <v>0</v>
      </c>
      <c r="Q1577" s="303">
        <v>0</v>
      </c>
      <c r="R1577" s="16">
        <v>0</v>
      </c>
      <c r="T1577" s="172"/>
    </row>
    <row r="1578" spans="1:20">
      <c r="A1578" s="38">
        <v>25</v>
      </c>
      <c r="B1578" s="39">
        <v>0</v>
      </c>
      <c r="C1578" s="39" t="str">
        <f t="shared" si="49"/>
        <v>2021 Prior Year</v>
      </c>
      <c r="D1578" s="40">
        <v>1</v>
      </c>
      <c r="E1578" s="662">
        <v>25</v>
      </c>
      <c r="F1578" s="662">
        <v>6</v>
      </c>
      <c r="G1578" s="991" t="s">
        <v>229</v>
      </c>
      <c r="H1578" s="40" t="s">
        <v>228</v>
      </c>
      <c r="I1578" s="630" t="s">
        <v>220</v>
      </c>
      <c r="J1578" s="991" t="s">
        <v>675</v>
      </c>
      <c r="K1578" s="303">
        <v>0</v>
      </c>
      <c r="L1578" s="304">
        <v>0</v>
      </c>
      <c r="M1578" s="305">
        <v>0</v>
      </c>
      <c r="N1578" s="305">
        <v>0</v>
      </c>
      <c r="O1578" s="303">
        <v>0</v>
      </c>
      <c r="P1578" s="305">
        <v>0</v>
      </c>
      <c r="Q1578" s="303">
        <v>0</v>
      </c>
      <c r="R1578" s="16">
        <v>0</v>
      </c>
      <c r="T1578" s="172"/>
    </row>
    <row r="1579" spans="1:20">
      <c r="A1579" s="38">
        <v>25</v>
      </c>
      <c r="B1579" s="39">
        <v>0</v>
      </c>
      <c r="C1579" s="39" t="str">
        <f t="shared" si="49"/>
        <v>2021 Prior Year</v>
      </c>
      <c r="D1579" s="40">
        <v>1</v>
      </c>
      <c r="E1579" s="662">
        <v>25</v>
      </c>
      <c r="F1579" s="662">
        <v>6</v>
      </c>
      <c r="G1579" s="991" t="s">
        <v>229</v>
      </c>
      <c r="H1579" s="40" t="s">
        <v>228</v>
      </c>
      <c r="I1579" s="630" t="s">
        <v>221</v>
      </c>
      <c r="J1579" s="991" t="s">
        <v>264</v>
      </c>
      <c r="K1579" s="303">
        <v>0</v>
      </c>
      <c r="L1579" s="304">
        <v>0</v>
      </c>
      <c r="M1579" s="305">
        <v>0</v>
      </c>
      <c r="N1579" s="305">
        <v>0</v>
      </c>
      <c r="O1579" s="303">
        <v>0</v>
      </c>
      <c r="P1579" s="305">
        <v>0</v>
      </c>
      <c r="Q1579" s="303">
        <v>0</v>
      </c>
      <c r="R1579" s="16">
        <v>0</v>
      </c>
      <c r="T1579" s="172"/>
    </row>
    <row r="1580" spans="1:20">
      <c r="A1580" s="38">
        <v>25</v>
      </c>
      <c r="B1580" s="39">
        <v>0</v>
      </c>
      <c r="C1580" s="39" t="str">
        <f t="shared" si="49"/>
        <v>2021 Prior Year</v>
      </c>
      <c r="D1580" s="40">
        <v>1</v>
      </c>
      <c r="E1580" s="662">
        <v>25</v>
      </c>
      <c r="F1580" s="662">
        <v>6</v>
      </c>
      <c r="G1580" s="991" t="s">
        <v>229</v>
      </c>
      <c r="H1580" s="40" t="s">
        <v>228</v>
      </c>
      <c r="I1580" s="630" t="s">
        <v>222</v>
      </c>
      <c r="J1580" s="991" t="s">
        <v>206</v>
      </c>
      <c r="K1580" s="303">
        <v>0</v>
      </c>
      <c r="L1580" s="304">
        <v>0</v>
      </c>
      <c r="M1580" s="305">
        <v>0</v>
      </c>
      <c r="N1580" s="305">
        <v>0</v>
      </c>
      <c r="O1580" s="303">
        <v>0</v>
      </c>
      <c r="P1580" s="305">
        <v>0</v>
      </c>
      <c r="Q1580" s="303">
        <v>0</v>
      </c>
      <c r="R1580" s="16">
        <v>0</v>
      </c>
      <c r="T1580" s="172"/>
    </row>
    <row r="1581" spans="1:20">
      <c r="A1581" s="38">
        <v>25</v>
      </c>
      <c r="B1581" s="39">
        <v>0</v>
      </c>
      <c r="C1581" s="39" t="str">
        <f t="shared" si="49"/>
        <v>2021 Prior Year</v>
      </c>
      <c r="D1581" s="40">
        <v>1</v>
      </c>
      <c r="E1581" s="662">
        <v>25</v>
      </c>
      <c r="F1581" s="662">
        <v>6</v>
      </c>
      <c r="G1581" s="991" t="s">
        <v>229</v>
      </c>
      <c r="H1581" s="40" t="s">
        <v>228</v>
      </c>
      <c r="I1581" s="630" t="s">
        <v>223</v>
      </c>
      <c r="J1581" s="991" t="s">
        <v>181</v>
      </c>
      <c r="K1581" s="303">
        <v>0</v>
      </c>
      <c r="L1581" s="304">
        <v>0</v>
      </c>
      <c r="M1581" s="305">
        <v>0</v>
      </c>
      <c r="N1581" s="305">
        <v>0</v>
      </c>
      <c r="O1581" s="303">
        <v>0</v>
      </c>
      <c r="P1581" s="305">
        <v>0</v>
      </c>
      <c r="Q1581" s="303">
        <v>0</v>
      </c>
      <c r="R1581" s="16">
        <v>0</v>
      </c>
      <c r="T1581" s="172"/>
    </row>
    <row r="1582" spans="1:20">
      <c r="A1582" s="38">
        <v>25</v>
      </c>
      <c r="B1582" s="39">
        <v>0</v>
      </c>
      <c r="C1582" s="39" t="str">
        <f t="shared" si="49"/>
        <v>2021 Prior Year</v>
      </c>
      <c r="D1582" s="40">
        <v>1</v>
      </c>
      <c r="E1582" s="662">
        <v>25</v>
      </c>
      <c r="F1582" s="662">
        <v>6</v>
      </c>
      <c r="G1582" s="991" t="s">
        <v>229</v>
      </c>
      <c r="H1582" s="40" t="s">
        <v>228</v>
      </c>
      <c r="I1582" s="630" t="s">
        <v>150</v>
      </c>
      <c r="J1582" s="991" t="s">
        <v>204</v>
      </c>
      <c r="K1582" s="303">
        <v>0</v>
      </c>
      <c r="L1582" s="304">
        <v>0</v>
      </c>
      <c r="M1582" s="305">
        <v>0</v>
      </c>
      <c r="N1582" s="305">
        <v>0</v>
      </c>
      <c r="O1582" s="303">
        <v>0</v>
      </c>
      <c r="P1582" s="305">
        <v>0</v>
      </c>
      <c r="Q1582" s="303">
        <v>0</v>
      </c>
      <c r="R1582" s="16">
        <v>0</v>
      </c>
      <c r="T1582" s="172"/>
    </row>
    <row r="1583" spans="1:20">
      <c r="A1583" s="38">
        <v>25</v>
      </c>
      <c r="B1583" s="39">
        <v>0</v>
      </c>
      <c r="C1583" s="39" t="str">
        <f t="shared" si="49"/>
        <v>2021 Prior Year</v>
      </c>
      <c r="D1583" s="40">
        <v>1</v>
      </c>
      <c r="E1583" s="662">
        <v>25</v>
      </c>
      <c r="F1583" s="662">
        <v>6</v>
      </c>
      <c r="G1583" s="991" t="s">
        <v>229</v>
      </c>
      <c r="H1583" s="40" t="s">
        <v>228</v>
      </c>
      <c r="I1583" s="630" t="s">
        <v>151</v>
      </c>
      <c r="J1583" s="991" t="s">
        <v>205</v>
      </c>
      <c r="K1583" s="303">
        <v>0</v>
      </c>
      <c r="L1583" s="304">
        <v>0</v>
      </c>
      <c r="M1583" s="305">
        <v>0</v>
      </c>
      <c r="N1583" s="305">
        <v>0</v>
      </c>
      <c r="O1583" s="303">
        <v>0</v>
      </c>
      <c r="P1583" s="305">
        <v>0</v>
      </c>
      <c r="Q1583" s="303">
        <v>0</v>
      </c>
      <c r="R1583" s="16">
        <v>0</v>
      </c>
      <c r="T1583" s="172"/>
    </row>
    <row r="1584" spans="1:20">
      <c r="A1584" s="38">
        <v>25</v>
      </c>
      <c r="B1584" s="39">
        <v>0</v>
      </c>
      <c r="C1584" s="39" t="str">
        <f t="shared" si="49"/>
        <v>2021 Prior Year</v>
      </c>
      <c r="D1584" s="40">
        <v>1</v>
      </c>
      <c r="E1584" s="662">
        <v>25</v>
      </c>
      <c r="F1584" s="662">
        <v>6</v>
      </c>
      <c r="G1584" s="991" t="s">
        <v>229</v>
      </c>
      <c r="H1584" s="40" t="s">
        <v>228</v>
      </c>
      <c r="I1584" s="630" t="s">
        <v>152</v>
      </c>
      <c r="J1584" s="991" t="s">
        <v>182</v>
      </c>
      <c r="K1584" s="303">
        <v>0</v>
      </c>
      <c r="L1584" s="304">
        <v>0</v>
      </c>
      <c r="M1584" s="305">
        <v>0</v>
      </c>
      <c r="N1584" s="305">
        <v>0</v>
      </c>
      <c r="O1584" s="303">
        <v>0</v>
      </c>
      <c r="P1584" s="305">
        <v>0</v>
      </c>
      <c r="Q1584" s="303">
        <v>0</v>
      </c>
      <c r="R1584" s="16">
        <v>0</v>
      </c>
      <c r="T1584" s="172"/>
    </row>
    <row r="1585" spans="1:20">
      <c r="A1585" s="38">
        <v>25</v>
      </c>
      <c r="B1585" s="39">
        <v>0</v>
      </c>
      <c r="C1585" s="39" t="str">
        <f t="shared" si="49"/>
        <v>2021 Prior Year</v>
      </c>
      <c r="D1585" s="40">
        <v>1</v>
      </c>
      <c r="E1585" s="662">
        <v>25</v>
      </c>
      <c r="F1585" s="662">
        <v>6</v>
      </c>
      <c r="G1585" s="991" t="s">
        <v>229</v>
      </c>
      <c r="H1585" s="40" t="s">
        <v>228</v>
      </c>
      <c r="I1585" s="630" t="s">
        <v>70</v>
      </c>
      <c r="J1585" s="991" t="s">
        <v>265</v>
      </c>
      <c r="K1585" s="303">
        <v>0</v>
      </c>
      <c r="L1585" s="304">
        <v>0</v>
      </c>
      <c r="M1585" s="305">
        <v>0</v>
      </c>
      <c r="N1585" s="305">
        <v>0</v>
      </c>
      <c r="O1585" s="303">
        <v>0</v>
      </c>
      <c r="P1585" s="305">
        <v>0</v>
      </c>
      <c r="Q1585" s="303">
        <v>0</v>
      </c>
      <c r="R1585" s="16">
        <v>0</v>
      </c>
      <c r="T1585" s="172"/>
    </row>
    <row r="1586" spans="1:20">
      <c r="A1586" s="38">
        <v>25</v>
      </c>
      <c r="B1586" s="39">
        <v>0</v>
      </c>
      <c r="C1586" s="39" t="str">
        <f t="shared" si="49"/>
        <v>2021 Prior Year</v>
      </c>
      <c r="D1586" s="40">
        <v>1</v>
      </c>
      <c r="E1586" s="662">
        <v>25</v>
      </c>
      <c r="F1586" s="662">
        <v>6</v>
      </c>
      <c r="G1586" s="991" t="s">
        <v>229</v>
      </c>
      <c r="H1586" s="40" t="s">
        <v>228</v>
      </c>
      <c r="I1586" s="630" t="s">
        <v>71</v>
      </c>
      <c r="J1586" s="991" t="s">
        <v>266</v>
      </c>
      <c r="K1586" s="303">
        <v>0</v>
      </c>
      <c r="L1586" s="304">
        <v>0</v>
      </c>
      <c r="M1586" s="305">
        <v>0</v>
      </c>
      <c r="N1586" s="305">
        <v>0</v>
      </c>
      <c r="O1586" s="303">
        <v>0</v>
      </c>
      <c r="P1586" s="305">
        <v>0</v>
      </c>
      <c r="Q1586" s="303">
        <v>0</v>
      </c>
      <c r="R1586" s="16">
        <v>0</v>
      </c>
      <c r="T1586" s="172"/>
    </row>
    <row r="1587" spans="1:20">
      <c r="A1587" s="38">
        <v>25</v>
      </c>
      <c r="B1587" s="39">
        <v>0</v>
      </c>
      <c r="C1587" s="39" t="str">
        <f t="shared" ref="C1587:C1650" si="50">$C$1302</f>
        <v>2021 Prior Year</v>
      </c>
      <c r="D1587" s="40">
        <v>1</v>
      </c>
      <c r="E1587" s="662">
        <v>25</v>
      </c>
      <c r="F1587" s="662">
        <v>6</v>
      </c>
      <c r="G1587" s="991" t="s">
        <v>229</v>
      </c>
      <c r="H1587" s="40" t="s">
        <v>228</v>
      </c>
      <c r="I1587" s="630" t="s">
        <v>72</v>
      </c>
      <c r="J1587" s="991" t="s">
        <v>527</v>
      </c>
      <c r="K1587" s="303">
        <v>0</v>
      </c>
      <c r="L1587" s="304">
        <v>0</v>
      </c>
      <c r="M1587" s="305">
        <v>0</v>
      </c>
      <c r="N1587" s="305">
        <v>0</v>
      </c>
      <c r="O1587" s="303">
        <v>0</v>
      </c>
      <c r="P1587" s="305">
        <v>0</v>
      </c>
      <c r="Q1587" s="303">
        <v>0</v>
      </c>
      <c r="R1587" s="16">
        <v>0</v>
      </c>
      <c r="T1587" s="172"/>
    </row>
    <row r="1588" spans="1:20">
      <c r="A1588" s="38">
        <v>25</v>
      </c>
      <c r="B1588" s="39">
        <v>0</v>
      </c>
      <c r="C1588" s="39" t="str">
        <f t="shared" si="50"/>
        <v>2021 Prior Year</v>
      </c>
      <c r="D1588" s="40">
        <v>1</v>
      </c>
      <c r="E1588" s="662">
        <v>25</v>
      </c>
      <c r="F1588" s="662">
        <v>6</v>
      </c>
      <c r="G1588" s="991" t="s">
        <v>229</v>
      </c>
      <c r="H1588" s="40" t="s">
        <v>228</v>
      </c>
      <c r="I1588" s="630" t="s">
        <v>73</v>
      </c>
      <c r="J1588" s="991" t="s">
        <v>528</v>
      </c>
      <c r="K1588" s="303">
        <v>0</v>
      </c>
      <c r="L1588" s="304">
        <v>0</v>
      </c>
      <c r="M1588" s="305">
        <v>0</v>
      </c>
      <c r="N1588" s="305">
        <v>0</v>
      </c>
      <c r="O1588" s="303">
        <v>0</v>
      </c>
      <c r="P1588" s="305">
        <v>0</v>
      </c>
      <c r="Q1588" s="303">
        <v>0</v>
      </c>
      <c r="R1588" s="16">
        <v>0</v>
      </c>
      <c r="T1588" s="172"/>
    </row>
    <row r="1589" spans="1:20">
      <c r="A1589" s="38">
        <v>25</v>
      </c>
      <c r="B1589" s="39">
        <v>0</v>
      </c>
      <c r="C1589" s="39" t="str">
        <f t="shared" si="50"/>
        <v>2021 Prior Year</v>
      </c>
      <c r="D1589" s="40">
        <v>1</v>
      </c>
      <c r="E1589" s="662">
        <v>25</v>
      </c>
      <c r="F1589" s="662">
        <v>6</v>
      </c>
      <c r="G1589" s="991" t="s">
        <v>229</v>
      </c>
      <c r="H1589" s="40" t="s">
        <v>228</v>
      </c>
      <c r="I1589" s="630" t="s">
        <v>409</v>
      </c>
      <c r="J1589" s="991" t="s">
        <v>803</v>
      </c>
      <c r="K1589" s="303">
        <v>0</v>
      </c>
      <c r="L1589" s="304">
        <v>0</v>
      </c>
      <c r="M1589" s="305">
        <v>0</v>
      </c>
      <c r="N1589" s="305">
        <v>0</v>
      </c>
      <c r="O1589" s="303">
        <v>0</v>
      </c>
      <c r="P1589" s="305">
        <v>0</v>
      </c>
      <c r="Q1589" s="303">
        <v>0</v>
      </c>
      <c r="R1589" s="16">
        <v>0</v>
      </c>
      <c r="T1589" s="172"/>
    </row>
    <row r="1590" spans="1:20">
      <c r="A1590" s="38">
        <v>26</v>
      </c>
      <c r="B1590" s="39">
        <v>0</v>
      </c>
      <c r="C1590" s="39" t="str">
        <f t="shared" si="50"/>
        <v>2021 Prior Year</v>
      </c>
      <c r="D1590" s="40">
        <v>1</v>
      </c>
      <c r="E1590" s="662">
        <v>26</v>
      </c>
      <c r="F1590" s="662">
        <v>6</v>
      </c>
      <c r="G1590" s="991" t="s">
        <v>230</v>
      </c>
      <c r="H1590" s="40" t="s">
        <v>213</v>
      </c>
      <c r="I1590" s="630" t="s">
        <v>211</v>
      </c>
      <c r="J1590" s="991" t="s">
        <v>261</v>
      </c>
      <c r="K1590" s="303">
        <v>0</v>
      </c>
      <c r="L1590" s="304">
        <v>0</v>
      </c>
      <c r="M1590" s="305">
        <v>0</v>
      </c>
      <c r="N1590" s="305">
        <v>0</v>
      </c>
      <c r="O1590" s="303">
        <v>0</v>
      </c>
      <c r="P1590" s="305">
        <v>0</v>
      </c>
      <c r="Q1590" s="303">
        <v>0</v>
      </c>
      <c r="R1590" s="16">
        <v>0</v>
      </c>
      <c r="T1590" s="172"/>
    </row>
    <row r="1591" spans="1:20">
      <c r="A1591" s="38">
        <v>26</v>
      </c>
      <c r="B1591" s="39">
        <v>0</v>
      </c>
      <c r="C1591" s="39" t="str">
        <f t="shared" si="50"/>
        <v>2021 Prior Year</v>
      </c>
      <c r="D1591" s="40">
        <v>1</v>
      </c>
      <c r="E1591" s="662">
        <v>26</v>
      </c>
      <c r="F1591" s="662">
        <v>6</v>
      </c>
      <c r="G1591" s="991" t="s">
        <v>230</v>
      </c>
      <c r="H1591" s="40" t="s">
        <v>213</v>
      </c>
      <c r="I1591" s="630" t="s">
        <v>214</v>
      </c>
      <c r="J1591" s="991" t="s">
        <v>676</v>
      </c>
      <c r="K1591" s="303">
        <v>0</v>
      </c>
      <c r="L1591" s="304">
        <v>0</v>
      </c>
      <c r="M1591" s="305">
        <v>0</v>
      </c>
      <c r="N1591" s="305">
        <v>0</v>
      </c>
      <c r="O1591" s="303">
        <v>0</v>
      </c>
      <c r="P1591" s="305">
        <v>0</v>
      </c>
      <c r="Q1591" s="303">
        <v>0</v>
      </c>
      <c r="R1591" s="16">
        <v>0</v>
      </c>
      <c r="T1591" s="172"/>
    </row>
    <row r="1592" spans="1:20">
      <c r="A1592" s="38">
        <v>26</v>
      </c>
      <c r="B1592" s="39">
        <v>0</v>
      </c>
      <c r="C1592" s="39" t="str">
        <f t="shared" si="50"/>
        <v>2021 Prior Year</v>
      </c>
      <c r="D1592" s="40">
        <v>1</v>
      </c>
      <c r="E1592" s="662">
        <v>26</v>
      </c>
      <c r="F1592" s="662">
        <v>6</v>
      </c>
      <c r="G1592" s="991" t="s">
        <v>230</v>
      </c>
      <c r="H1592" s="40" t="s">
        <v>213</v>
      </c>
      <c r="I1592" s="630" t="s">
        <v>215</v>
      </c>
      <c r="J1592" s="991" t="s">
        <v>216</v>
      </c>
      <c r="K1592" s="303">
        <v>0</v>
      </c>
      <c r="L1592" s="304">
        <v>0</v>
      </c>
      <c r="M1592" s="305">
        <v>0</v>
      </c>
      <c r="N1592" s="305">
        <v>0</v>
      </c>
      <c r="O1592" s="303">
        <v>0</v>
      </c>
      <c r="P1592" s="305">
        <v>0</v>
      </c>
      <c r="Q1592" s="303">
        <v>0</v>
      </c>
      <c r="R1592" s="16">
        <v>0</v>
      </c>
      <c r="T1592" s="172"/>
    </row>
    <row r="1593" spans="1:20">
      <c r="A1593" s="38">
        <v>26</v>
      </c>
      <c r="B1593" s="39">
        <v>0</v>
      </c>
      <c r="C1593" s="39" t="str">
        <f t="shared" si="50"/>
        <v>2021 Prior Year</v>
      </c>
      <c r="D1593" s="40">
        <v>1</v>
      </c>
      <c r="E1593" s="662">
        <v>26</v>
      </c>
      <c r="F1593" s="662">
        <v>6</v>
      </c>
      <c r="G1593" s="991" t="s">
        <v>230</v>
      </c>
      <c r="H1593" s="40" t="s">
        <v>213</v>
      </c>
      <c r="I1593" s="630" t="s">
        <v>217</v>
      </c>
      <c r="J1593" s="991" t="s">
        <v>262</v>
      </c>
      <c r="K1593" s="303">
        <v>0</v>
      </c>
      <c r="L1593" s="304">
        <v>0</v>
      </c>
      <c r="M1593" s="305">
        <v>0</v>
      </c>
      <c r="N1593" s="305">
        <v>0</v>
      </c>
      <c r="O1593" s="303">
        <v>0</v>
      </c>
      <c r="P1593" s="305">
        <v>0</v>
      </c>
      <c r="Q1593" s="303">
        <v>0</v>
      </c>
      <c r="R1593" s="16">
        <v>0</v>
      </c>
      <c r="T1593" s="172"/>
    </row>
    <row r="1594" spans="1:20">
      <c r="A1594" s="38">
        <v>26</v>
      </c>
      <c r="B1594" s="39">
        <v>0</v>
      </c>
      <c r="C1594" s="39" t="str">
        <f t="shared" si="50"/>
        <v>2021 Prior Year</v>
      </c>
      <c r="D1594" s="40">
        <v>1</v>
      </c>
      <c r="E1594" s="662">
        <v>26</v>
      </c>
      <c r="F1594" s="662">
        <v>6</v>
      </c>
      <c r="G1594" s="991" t="s">
        <v>230</v>
      </c>
      <c r="H1594" s="40" t="s">
        <v>213</v>
      </c>
      <c r="I1594" s="630" t="s">
        <v>218</v>
      </c>
      <c r="J1594" s="991" t="s">
        <v>677</v>
      </c>
      <c r="K1594" s="303">
        <v>0</v>
      </c>
      <c r="L1594" s="304">
        <v>0</v>
      </c>
      <c r="M1594" s="305">
        <v>0</v>
      </c>
      <c r="N1594" s="305">
        <v>0</v>
      </c>
      <c r="O1594" s="303">
        <v>0</v>
      </c>
      <c r="P1594" s="305">
        <v>0</v>
      </c>
      <c r="Q1594" s="303">
        <v>0</v>
      </c>
      <c r="R1594" s="16">
        <v>0</v>
      </c>
      <c r="T1594" s="172"/>
    </row>
    <row r="1595" spans="1:20">
      <c r="A1595" s="38">
        <v>26</v>
      </c>
      <c r="B1595" s="39">
        <v>0</v>
      </c>
      <c r="C1595" s="39" t="str">
        <f t="shared" si="50"/>
        <v>2021 Prior Year</v>
      </c>
      <c r="D1595" s="40">
        <v>1</v>
      </c>
      <c r="E1595" s="662">
        <v>26</v>
      </c>
      <c r="F1595" s="662">
        <v>6</v>
      </c>
      <c r="G1595" s="991" t="s">
        <v>230</v>
      </c>
      <c r="H1595" s="40" t="s">
        <v>213</v>
      </c>
      <c r="I1595" s="630" t="s">
        <v>219</v>
      </c>
      <c r="J1595" s="991" t="s">
        <v>263</v>
      </c>
      <c r="K1595" s="303">
        <v>0</v>
      </c>
      <c r="L1595" s="304">
        <v>0</v>
      </c>
      <c r="M1595" s="305">
        <v>0</v>
      </c>
      <c r="N1595" s="305">
        <v>0</v>
      </c>
      <c r="O1595" s="303">
        <v>0</v>
      </c>
      <c r="P1595" s="305">
        <v>0</v>
      </c>
      <c r="Q1595" s="303">
        <v>0</v>
      </c>
      <c r="R1595" s="16">
        <v>0</v>
      </c>
      <c r="T1595" s="172"/>
    </row>
    <row r="1596" spans="1:20">
      <c r="A1596" s="38">
        <v>26</v>
      </c>
      <c r="B1596" s="39">
        <v>0</v>
      </c>
      <c r="C1596" s="39" t="str">
        <f t="shared" si="50"/>
        <v>2021 Prior Year</v>
      </c>
      <c r="D1596" s="40">
        <v>1</v>
      </c>
      <c r="E1596" s="662">
        <v>26</v>
      </c>
      <c r="F1596" s="662">
        <v>6</v>
      </c>
      <c r="G1596" s="991" t="s">
        <v>230</v>
      </c>
      <c r="H1596" s="40" t="s">
        <v>213</v>
      </c>
      <c r="I1596" s="630" t="s">
        <v>220</v>
      </c>
      <c r="J1596" s="991" t="s">
        <v>675</v>
      </c>
      <c r="K1596" s="303">
        <v>0</v>
      </c>
      <c r="L1596" s="304">
        <v>0</v>
      </c>
      <c r="M1596" s="305">
        <v>0</v>
      </c>
      <c r="N1596" s="305">
        <v>0</v>
      </c>
      <c r="O1596" s="303">
        <v>0</v>
      </c>
      <c r="P1596" s="305">
        <v>0</v>
      </c>
      <c r="Q1596" s="303">
        <v>0</v>
      </c>
      <c r="R1596" s="16">
        <v>0</v>
      </c>
      <c r="T1596" s="172"/>
    </row>
    <row r="1597" spans="1:20">
      <c r="A1597" s="38">
        <v>26</v>
      </c>
      <c r="B1597" s="39">
        <v>0</v>
      </c>
      <c r="C1597" s="39" t="str">
        <f t="shared" si="50"/>
        <v>2021 Prior Year</v>
      </c>
      <c r="D1597" s="40">
        <v>1</v>
      </c>
      <c r="E1597" s="662">
        <v>26</v>
      </c>
      <c r="F1597" s="662">
        <v>6</v>
      </c>
      <c r="G1597" s="991" t="s">
        <v>230</v>
      </c>
      <c r="H1597" s="40" t="s">
        <v>213</v>
      </c>
      <c r="I1597" s="630" t="s">
        <v>221</v>
      </c>
      <c r="J1597" s="991" t="s">
        <v>264</v>
      </c>
      <c r="K1597" s="303">
        <v>0</v>
      </c>
      <c r="L1597" s="304">
        <v>0</v>
      </c>
      <c r="M1597" s="305">
        <v>0</v>
      </c>
      <c r="N1597" s="305">
        <v>0</v>
      </c>
      <c r="O1597" s="303">
        <v>0</v>
      </c>
      <c r="P1597" s="305">
        <v>0</v>
      </c>
      <c r="Q1597" s="303">
        <v>0</v>
      </c>
      <c r="R1597" s="16">
        <v>0</v>
      </c>
      <c r="T1597" s="172"/>
    </row>
    <row r="1598" spans="1:20">
      <c r="A1598" s="38">
        <v>26</v>
      </c>
      <c r="B1598" s="39">
        <v>0</v>
      </c>
      <c r="C1598" s="39" t="str">
        <f t="shared" si="50"/>
        <v>2021 Prior Year</v>
      </c>
      <c r="D1598" s="40">
        <v>1</v>
      </c>
      <c r="E1598" s="662">
        <v>26</v>
      </c>
      <c r="F1598" s="662">
        <v>6</v>
      </c>
      <c r="G1598" s="991" t="s">
        <v>230</v>
      </c>
      <c r="H1598" s="40" t="s">
        <v>213</v>
      </c>
      <c r="I1598" s="630" t="s">
        <v>222</v>
      </c>
      <c r="J1598" s="991" t="s">
        <v>206</v>
      </c>
      <c r="K1598" s="303">
        <v>0</v>
      </c>
      <c r="L1598" s="304">
        <v>0</v>
      </c>
      <c r="M1598" s="305">
        <v>0</v>
      </c>
      <c r="N1598" s="305">
        <v>0</v>
      </c>
      <c r="O1598" s="303">
        <v>0</v>
      </c>
      <c r="P1598" s="305">
        <v>0</v>
      </c>
      <c r="Q1598" s="303">
        <v>0</v>
      </c>
      <c r="R1598" s="16">
        <v>0</v>
      </c>
      <c r="T1598" s="172"/>
    </row>
    <row r="1599" spans="1:20">
      <c r="A1599" s="38">
        <v>26</v>
      </c>
      <c r="B1599" s="39">
        <v>0</v>
      </c>
      <c r="C1599" s="39" t="str">
        <f t="shared" si="50"/>
        <v>2021 Prior Year</v>
      </c>
      <c r="D1599" s="40">
        <v>1</v>
      </c>
      <c r="E1599" s="662">
        <v>26</v>
      </c>
      <c r="F1599" s="662">
        <v>6</v>
      </c>
      <c r="G1599" s="991" t="s">
        <v>230</v>
      </c>
      <c r="H1599" s="40" t="s">
        <v>213</v>
      </c>
      <c r="I1599" s="630" t="s">
        <v>223</v>
      </c>
      <c r="J1599" s="991" t="s">
        <v>181</v>
      </c>
      <c r="K1599" s="303">
        <v>0</v>
      </c>
      <c r="L1599" s="304">
        <v>0</v>
      </c>
      <c r="M1599" s="305">
        <v>0</v>
      </c>
      <c r="N1599" s="305">
        <v>0</v>
      </c>
      <c r="O1599" s="303">
        <v>0</v>
      </c>
      <c r="P1599" s="305">
        <v>0</v>
      </c>
      <c r="Q1599" s="303">
        <v>0</v>
      </c>
      <c r="R1599" s="16">
        <v>0</v>
      </c>
      <c r="T1599" s="172"/>
    </row>
    <row r="1600" spans="1:20">
      <c r="A1600" s="38">
        <v>26</v>
      </c>
      <c r="B1600" s="39">
        <v>0</v>
      </c>
      <c r="C1600" s="39" t="str">
        <f t="shared" si="50"/>
        <v>2021 Prior Year</v>
      </c>
      <c r="D1600" s="40">
        <v>1</v>
      </c>
      <c r="E1600" s="662">
        <v>26</v>
      </c>
      <c r="F1600" s="662">
        <v>6</v>
      </c>
      <c r="G1600" s="991" t="s">
        <v>230</v>
      </c>
      <c r="H1600" s="40" t="s">
        <v>213</v>
      </c>
      <c r="I1600" s="630" t="s">
        <v>150</v>
      </c>
      <c r="J1600" s="991" t="s">
        <v>204</v>
      </c>
      <c r="K1600" s="303">
        <v>0</v>
      </c>
      <c r="L1600" s="304">
        <v>0</v>
      </c>
      <c r="M1600" s="305">
        <v>0</v>
      </c>
      <c r="N1600" s="305">
        <v>0</v>
      </c>
      <c r="O1600" s="303">
        <v>0</v>
      </c>
      <c r="P1600" s="305">
        <v>0</v>
      </c>
      <c r="Q1600" s="303">
        <v>0</v>
      </c>
      <c r="R1600" s="16">
        <v>0</v>
      </c>
      <c r="T1600" s="172"/>
    </row>
    <row r="1601" spans="1:20">
      <c r="A1601" s="38">
        <v>26</v>
      </c>
      <c r="B1601" s="39">
        <v>0</v>
      </c>
      <c r="C1601" s="39" t="str">
        <f t="shared" si="50"/>
        <v>2021 Prior Year</v>
      </c>
      <c r="D1601" s="40">
        <v>1</v>
      </c>
      <c r="E1601" s="662">
        <v>26</v>
      </c>
      <c r="F1601" s="662">
        <v>6</v>
      </c>
      <c r="G1601" s="991" t="s">
        <v>230</v>
      </c>
      <c r="H1601" s="40" t="s">
        <v>213</v>
      </c>
      <c r="I1601" s="630" t="s">
        <v>151</v>
      </c>
      <c r="J1601" s="991" t="s">
        <v>205</v>
      </c>
      <c r="K1601" s="303">
        <v>0</v>
      </c>
      <c r="L1601" s="304">
        <v>0</v>
      </c>
      <c r="M1601" s="305">
        <v>0</v>
      </c>
      <c r="N1601" s="305">
        <v>0</v>
      </c>
      <c r="O1601" s="303">
        <v>0</v>
      </c>
      <c r="P1601" s="305">
        <v>0</v>
      </c>
      <c r="Q1601" s="303">
        <v>0</v>
      </c>
      <c r="R1601" s="16">
        <v>0</v>
      </c>
      <c r="T1601" s="172"/>
    </row>
    <row r="1602" spans="1:20">
      <c r="A1602" s="38">
        <v>26</v>
      </c>
      <c r="B1602" s="39">
        <v>0</v>
      </c>
      <c r="C1602" s="39" t="str">
        <f t="shared" si="50"/>
        <v>2021 Prior Year</v>
      </c>
      <c r="D1602" s="40">
        <v>1</v>
      </c>
      <c r="E1602" s="662">
        <v>26</v>
      </c>
      <c r="F1602" s="662">
        <v>6</v>
      </c>
      <c r="G1602" s="991" t="s">
        <v>230</v>
      </c>
      <c r="H1602" s="40" t="s">
        <v>213</v>
      </c>
      <c r="I1602" s="630" t="s">
        <v>152</v>
      </c>
      <c r="J1602" s="991" t="s">
        <v>182</v>
      </c>
      <c r="K1602" s="303">
        <v>0</v>
      </c>
      <c r="L1602" s="304">
        <v>0</v>
      </c>
      <c r="M1602" s="305">
        <v>0</v>
      </c>
      <c r="N1602" s="305">
        <v>0</v>
      </c>
      <c r="O1602" s="303">
        <v>0</v>
      </c>
      <c r="P1602" s="305">
        <v>0</v>
      </c>
      <c r="Q1602" s="303">
        <v>0</v>
      </c>
      <c r="R1602" s="16">
        <v>0</v>
      </c>
      <c r="T1602" s="172"/>
    </row>
    <row r="1603" spans="1:20">
      <c r="A1603" s="38">
        <v>26</v>
      </c>
      <c r="B1603" s="39">
        <v>0</v>
      </c>
      <c r="C1603" s="39" t="str">
        <f t="shared" si="50"/>
        <v>2021 Prior Year</v>
      </c>
      <c r="D1603" s="40">
        <v>1</v>
      </c>
      <c r="E1603" s="662">
        <v>26</v>
      </c>
      <c r="F1603" s="662">
        <v>6</v>
      </c>
      <c r="G1603" s="991" t="s">
        <v>230</v>
      </c>
      <c r="H1603" s="40" t="s">
        <v>213</v>
      </c>
      <c r="I1603" s="630" t="s">
        <v>70</v>
      </c>
      <c r="J1603" s="991" t="s">
        <v>265</v>
      </c>
      <c r="K1603" s="303">
        <v>0</v>
      </c>
      <c r="L1603" s="304">
        <v>0</v>
      </c>
      <c r="M1603" s="305">
        <v>0</v>
      </c>
      <c r="N1603" s="305">
        <v>0</v>
      </c>
      <c r="O1603" s="303">
        <v>0</v>
      </c>
      <c r="P1603" s="305">
        <v>0</v>
      </c>
      <c r="Q1603" s="303">
        <v>0</v>
      </c>
      <c r="R1603" s="16">
        <v>0</v>
      </c>
      <c r="T1603" s="172"/>
    </row>
    <row r="1604" spans="1:20">
      <c r="A1604" s="38">
        <v>26</v>
      </c>
      <c r="B1604" s="39">
        <v>0</v>
      </c>
      <c r="C1604" s="39" t="str">
        <f t="shared" si="50"/>
        <v>2021 Prior Year</v>
      </c>
      <c r="D1604" s="40">
        <v>1</v>
      </c>
      <c r="E1604" s="662">
        <v>26</v>
      </c>
      <c r="F1604" s="662">
        <v>6</v>
      </c>
      <c r="G1604" s="991" t="s">
        <v>230</v>
      </c>
      <c r="H1604" s="40" t="s">
        <v>213</v>
      </c>
      <c r="I1604" s="630" t="s">
        <v>71</v>
      </c>
      <c r="J1604" s="991" t="s">
        <v>266</v>
      </c>
      <c r="K1604" s="303">
        <v>0</v>
      </c>
      <c r="L1604" s="304">
        <v>0</v>
      </c>
      <c r="M1604" s="305">
        <v>0</v>
      </c>
      <c r="N1604" s="305">
        <v>0</v>
      </c>
      <c r="O1604" s="303">
        <v>0</v>
      </c>
      <c r="P1604" s="305">
        <v>0</v>
      </c>
      <c r="Q1604" s="303">
        <v>0</v>
      </c>
      <c r="R1604" s="16">
        <v>0</v>
      </c>
      <c r="T1604" s="172"/>
    </row>
    <row r="1605" spans="1:20">
      <c r="A1605" s="38">
        <v>26</v>
      </c>
      <c r="B1605" s="39">
        <v>0</v>
      </c>
      <c r="C1605" s="39" t="str">
        <f t="shared" si="50"/>
        <v>2021 Prior Year</v>
      </c>
      <c r="D1605" s="40">
        <v>1</v>
      </c>
      <c r="E1605" s="662">
        <v>26</v>
      </c>
      <c r="F1605" s="662">
        <v>6</v>
      </c>
      <c r="G1605" s="991" t="s">
        <v>230</v>
      </c>
      <c r="H1605" s="40" t="s">
        <v>213</v>
      </c>
      <c r="I1605" s="630" t="s">
        <v>72</v>
      </c>
      <c r="J1605" s="991" t="s">
        <v>527</v>
      </c>
      <c r="K1605" s="303">
        <v>0</v>
      </c>
      <c r="L1605" s="304">
        <v>0</v>
      </c>
      <c r="M1605" s="305">
        <v>0</v>
      </c>
      <c r="N1605" s="305">
        <v>0</v>
      </c>
      <c r="O1605" s="303">
        <v>0</v>
      </c>
      <c r="P1605" s="305">
        <v>0</v>
      </c>
      <c r="Q1605" s="303">
        <v>0</v>
      </c>
      <c r="R1605" s="16">
        <v>0</v>
      </c>
      <c r="T1605" s="172"/>
    </row>
    <row r="1606" spans="1:20">
      <c r="A1606" s="38">
        <v>26</v>
      </c>
      <c r="B1606" s="39">
        <v>0</v>
      </c>
      <c r="C1606" s="39" t="str">
        <f t="shared" si="50"/>
        <v>2021 Prior Year</v>
      </c>
      <c r="D1606" s="40">
        <v>1</v>
      </c>
      <c r="E1606" s="662">
        <v>26</v>
      </c>
      <c r="F1606" s="662">
        <v>6</v>
      </c>
      <c r="G1606" s="991" t="s">
        <v>230</v>
      </c>
      <c r="H1606" s="40" t="s">
        <v>213</v>
      </c>
      <c r="I1606" s="630" t="s">
        <v>73</v>
      </c>
      <c r="J1606" s="991" t="s">
        <v>528</v>
      </c>
      <c r="K1606" s="303">
        <v>0</v>
      </c>
      <c r="L1606" s="304">
        <v>0</v>
      </c>
      <c r="M1606" s="305">
        <v>0</v>
      </c>
      <c r="N1606" s="305">
        <v>0</v>
      </c>
      <c r="O1606" s="303">
        <v>0</v>
      </c>
      <c r="P1606" s="305">
        <v>0</v>
      </c>
      <c r="Q1606" s="303">
        <v>0</v>
      </c>
      <c r="R1606" s="16">
        <v>0</v>
      </c>
      <c r="T1606" s="172"/>
    </row>
    <row r="1607" spans="1:20">
      <c r="A1607" s="38">
        <v>26</v>
      </c>
      <c r="B1607" s="39">
        <v>0</v>
      </c>
      <c r="C1607" s="39" t="str">
        <f t="shared" si="50"/>
        <v>2021 Prior Year</v>
      </c>
      <c r="D1607" s="40">
        <v>1</v>
      </c>
      <c r="E1607" s="662">
        <v>26</v>
      </c>
      <c r="F1607" s="662">
        <v>6</v>
      </c>
      <c r="G1607" s="991" t="s">
        <v>230</v>
      </c>
      <c r="H1607" s="40" t="s">
        <v>213</v>
      </c>
      <c r="I1607" s="630" t="s">
        <v>409</v>
      </c>
      <c r="J1607" s="991" t="s">
        <v>803</v>
      </c>
      <c r="K1607" s="303">
        <v>0</v>
      </c>
      <c r="L1607" s="304">
        <v>0</v>
      </c>
      <c r="M1607" s="305">
        <v>0</v>
      </c>
      <c r="N1607" s="305">
        <v>0</v>
      </c>
      <c r="O1607" s="303">
        <v>0</v>
      </c>
      <c r="P1607" s="305">
        <v>0</v>
      </c>
      <c r="Q1607" s="303">
        <v>0</v>
      </c>
      <c r="R1607" s="16">
        <v>0</v>
      </c>
      <c r="T1607" s="172"/>
    </row>
    <row r="1608" spans="1:20">
      <c r="A1608" s="38">
        <v>15</v>
      </c>
      <c r="B1608" s="39">
        <f t="shared" si="46"/>
        <v>0</v>
      </c>
      <c r="C1608" s="39" t="str">
        <f t="shared" si="50"/>
        <v>2021 Prior Year</v>
      </c>
      <c r="D1608" s="40">
        <v>1</v>
      </c>
      <c r="E1608" s="662">
        <v>15</v>
      </c>
      <c r="F1608" s="40" t="s">
        <v>424</v>
      </c>
      <c r="G1608" s="698" t="s">
        <v>212</v>
      </c>
      <c r="H1608" s="40" t="s">
        <v>213</v>
      </c>
      <c r="I1608" s="629" t="s">
        <v>211</v>
      </c>
      <c r="J1608" s="698" t="s">
        <v>261</v>
      </c>
      <c r="K1608" s="303">
        <v>0</v>
      </c>
      <c r="L1608" s="304">
        <v>0</v>
      </c>
      <c r="M1608" s="305">
        <v>0</v>
      </c>
      <c r="N1608" s="305">
        <v>0</v>
      </c>
      <c r="O1608" s="303">
        <v>0</v>
      </c>
      <c r="P1608" s="305">
        <v>0</v>
      </c>
      <c r="Q1608" s="303">
        <v>0</v>
      </c>
      <c r="R1608" s="16">
        <f>SUMIFS('Member Months'!$L:$L,'Member Months'!$A:$A,$A1608,'Member Months'!$C:$C,$C1608, 'Member Months'!$D:$D,$D1608)</f>
        <v>0</v>
      </c>
      <c r="T1608" s="172"/>
    </row>
    <row r="1609" spans="1:20">
      <c r="A1609" s="38">
        <v>15</v>
      </c>
      <c r="B1609" s="39">
        <f t="shared" si="46"/>
        <v>0</v>
      </c>
      <c r="C1609" s="39" t="str">
        <f t="shared" si="50"/>
        <v>2021 Prior Year</v>
      </c>
      <c r="D1609" s="40">
        <v>1</v>
      </c>
      <c r="E1609" s="662">
        <v>15</v>
      </c>
      <c r="F1609" s="40" t="s">
        <v>424</v>
      </c>
      <c r="G1609" s="698" t="s">
        <v>212</v>
      </c>
      <c r="H1609" s="40" t="s">
        <v>213</v>
      </c>
      <c r="I1609" s="629" t="s">
        <v>214</v>
      </c>
      <c r="J1609" s="698" t="s">
        <v>676</v>
      </c>
      <c r="K1609" s="303">
        <v>0</v>
      </c>
      <c r="L1609" s="304">
        <v>0</v>
      </c>
      <c r="M1609" s="305">
        <v>0</v>
      </c>
      <c r="N1609" s="305">
        <v>0</v>
      </c>
      <c r="O1609" s="303">
        <v>0</v>
      </c>
      <c r="P1609" s="305">
        <v>0</v>
      </c>
      <c r="Q1609" s="303">
        <v>0</v>
      </c>
      <c r="R1609" s="16">
        <f>SUMIFS('Member Months'!$L:$L,'Member Months'!$A:$A,$A1609,'Member Months'!$C:$C,$C1609, 'Member Months'!$D:$D,$D1609)</f>
        <v>0</v>
      </c>
      <c r="T1609" s="172"/>
    </row>
    <row r="1610" spans="1:20">
      <c r="A1610" s="38">
        <v>15</v>
      </c>
      <c r="B1610" s="39">
        <f t="shared" si="46"/>
        <v>0</v>
      </c>
      <c r="C1610" s="39" t="str">
        <f t="shared" si="50"/>
        <v>2021 Prior Year</v>
      </c>
      <c r="D1610" s="40">
        <v>1</v>
      </c>
      <c r="E1610" s="662">
        <v>15</v>
      </c>
      <c r="F1610" s="40" t="s">
        <v>424</v>
      </c>
      <c r="G1610" s="698" t="s">
        <v>212</v>
      </c>
      <c r="H1610" s="40" t="s">
        <v>213</v>
      </c>
      <c r="I1610" s="629" t="s">
        <v>215</v>
      </c>
      <c r="J1610" s="698" t="s">
        <v>216</v>
      </c>
      <c r="K1610" s="303">
        <v>0</v>
      </c>
      <c r="L1610" s="304">
        <v>0</v>
      </c>
      <c r="M1610" s="305">
        <v>0</v>
      </c>
      <c r="N1610" s="305">
        <v>0</v>
      </c>
      <c r="O1610" s="303">
        <v>0</v>
      </c>
      <c r="P1610" s="305">
        <v>0</v>
      </c>
      <c r="Q1610" s="303">
        <v>0</v>
      </c>
      <c r="R1610" s="16">
        <f>SUMIFS('Member Months'!$L:$L,'Member Months'!$A:$A,$A1610,'Member Months'!$C:$C,$C1610, 'Member Months'!$D:$D,$D1610)</f>
        <v>0</v>
      </c>
      <c r="T1610" s="172"/>
    </row>
    <row r="1611" spans="1:20">
      <c r="A1611" s="38">
        <v>15</v>
      </c>
      <c r="B1611" s="39">
        <f t="shared" si="46"/>
        <v>0</v>
      </c>
      <c r="C1611" s="39" t="str">
        <f t="shared" si="50"/>
        <v>2021 Prior Year</v>
      </c>
      <c r="D1611" s="40">
        <v>1</v>
      </c>
      <c r="E1611" s="662">
        <v>15</v>
      </c>
      <c r="F1611" s="40" t="s">
        <v>424</v>
      </c>
      <c r="G1611" s="698" t="s">
        <v>212</v>
      </c>
      <c r="H1611" s="40" t="s">
        <v>213</v>
      </c>
      <c r="I1611" s="629" t="s">
        <v>217</v>
      </c>
      <c r="J1611" s="698" t="s">
        <v>262</v>
      </c>
      <c r="K1611" s="303">
        <v>0</v>
      </c>
      <c r="L1611" s="304">
        <v>0</v>
      </c>
      <c r="M1611" s="305">
        <v>0</v>
      </c>
      <c r="N1611" s="305">
        <v>0</v>
      </c>
      <c r="O1611" s="303">
        <v>0</v>
      </c>
      <c r="P1611" s="305">
        <v>0</v>
      </c>
      <c r="Q1611" s="303">
        <v>0</v>
      </c>
      <c r="R1611" s="16">
        <f>SUMIFS('Member Months'!$L:$L,'Member Months'!$A:$A,$A1611,'Member Months'!$C:$C,$C1611, 'Member Months'!$D:$D,$D1611)</f>
        <v>0</v>
      </c>
      <c r="T1611" s="172"/>
    </row>
    <row r="1612" spans="1:20">
      <c r="A1612" s="38">
        <v>15</v>
      </c>
      <c r="B1612" s="39">
        <f t="shared" si="46"/>
        <v>0</v>
      </c>
      <c r="C1612" s="39" t="str">
        <f t="shared" si="50"/>
        <v>2021 Prior Year</v>
      </c>
      <c r="D1612" s="40">
        <v>1</v>
      </c>
      <c r="E1612" s="662">
        <v>15</v>
      </c>
      <c r="F1612" s="40" t="s">
        <v>424</v>
      </c>
      <c r="G1612" s="698" t="s">
        <v>212</v>
      </c>
      <c r="H1612" s="40" t="s">
        <v>213</v>
      </c>
      <c r="I1612" s="629" t="s">
        <v>218</v>
      </c>
      <c r="J1612" s="698" t="s">
        <v>677</v>
      </c>
      <c r="K1612" s="303">
        <v>0</v>
      </c>
      <c r="L1612" s="304">
        <v>0</v>
      </c>
      <c r="M1612" s="305">
        <v>0</v>
      </c>
      <c r="N1612" s="305">
        <v>0</v>
      </c>
      <c r="O1612" s="303">
        <v>0</v>
      </c>
      <c r="P1612" s="305">
        <v>0</v>
      </c>
      <c r="Q1612" s="303">
        <v>0</v>
      </c>
      <c r="R1612" s="16">
        <f>SUMIFS('Member Months'!$L:$L,'Member Months'!$A:$A,$A1612,'Member Months'!$C:$C,$C1612, 'Member Months'!$D:$D,$D1612)</f>
        <v>0</v>
      </c>
      <c r="T1612" s="172"/>
    </row>
    <row r="1613" spans="1:20">
      <c r="A1613" s="38">
        <v>15</v>
      </c>
      <c r="B1613" s="39">
        <f t="shared" ref="B1613:B1625" si="51">$B$1302</f>
        <v>0</v>
      </c>
      <c r="C1613" s="39" t="str">
        <f t="shared" si="50"/>
        <v>2021 Prior Year</v>
      </c>
      <c r="D1613" s="40">
        <v>1</v>
      </c>
      <c r="E1613" s="662">
        <v>15</v>
      </c>
      <c r="F1613" s="40" t="s">
        <v>424</v>
      </c>
      <c r="G1613" s="698" t="s">
        <v>212</v>
      </c>
      <c r="H1613" s="40" t="s">
        <v>213</v>
      </c>
      <c r="I1613" s="629" t="s">
        <v>219</v>
      </c>
      <c r="J1613" s="698" t="s">
        <v>263</v>
      </c>
      <c r="K1613" s="303">
        <v>0</v>
      </c>
      <c r="L1613" s="304">
        <v>0</v>
      </c>
      <c r="M1613" s="305">
        <v>0</v>
      </c>
      <c r="N1613" s="305">
        <v>0</v>
      </c>
      <c r="O1613" s="303">
        <v>0</v>
      </c>
      <c r="P1613" s="305">
        <v>0</v>
      </c>
      <c r="Q1613" s="303">
        <v>0</v>
      </c>
      <c r="R1613" s="16">
        <f>SUMIFS('Member Months'!$L:$L,'Member Months'!$A:$A,$A1613,'Member Months'!$C:$C,$C1613, 'Member Months'!$D:$D,$D1613)</f>
        <v>0</v>
      </c>
      <c r="T1613" s="172"/>
    </row>
    <row r="1614" spans="1:20">
      <c r="A1614" s="38">
        <v>15</v>
      </c>
      <c r="B1614" s="39">
        <f t="shared" si="51"/>
        <v>0</v>
      </c>
      <c r="C1614" s="39" t="str">
        <f t="shared" si="50"/>
        <v>2021 Prior Year</v>
      </c>
      <c r="D1614" s="40">
        <v>1</v>
      </c>
      <c r="E1614" s="662">
        <v>15</v>
      </c>
      <c r="F1614" s="40" t="s">
        <v>424</v>
      </c>
      <c r="G1614" s="698" t="s">
        <v>212</v>
      </c>
      <c r="H1614" s="40" t="s">
        <v>213</v>
      </c>
      <c r="I1614" s="629" t="s">
        <v>220</v>
      </c>
      <c r="J1614" s="698" t="s">
        <v>675</v>
      </c>
      <c r="K1614" s="303">
        <v>0</v>
      </c>
      <c r="L1614" s="304">
        <v>0</v>
      </c>
      <c r="M1614" s="305">
        <v>0</v>
      </c>
      <c r="N1614" s="305">
        <v>0</v>
      </c>
      <c r="O1614" s="303">
        <v>0</v>
      </c>
      <c r="P1614" s="305">
        <v>0</v>
      </c>
      <c r="Q1614" s="303">
        <v>0</v>
      </c>
      <c r="R1614" s="16">
        <f>SUMIFS('Member Months'!$L:$L,'Member Months'!$A:$A,$A1614,'Member Months'!$C:$C,$C1614, 'Member Months'!$D:$D,$D1614)</f>
        <v>0</v>
      </c>
      <c r="T1614" s="172"/>
    </row>
    <row r="1615" spans="1:20">
      <c r="A1615" s="38">
        <v>15</v>
      </c>
      <c r="B1615" s="39">
        <f t="shared" si="51"/>
        <v>0</v>
      </c>
      <c r="C1615" s="39" t="str">
        <f t="shared" si="50"/>
        <v>2021 Prior Year</v>
      </c>
      <c r="D1615" s="40">
        <v>1</v>
      </c>
      <c r="E1615" s="662">
        <v>15</v>
      </c>
      <c r="F1615" s="40" t="s">
        <v>424</v>
      </c>
      <c r="G1615" s="698" t="s">
        <v>212</v>
      </c>
      <c r="H1615" s="40" t="s">
        <v>213</v>
      </c>
      <c r="I1615" s="629" t="s">
        <v>221</v>
      </c>
      <c r="J1615" s="698" t="s">
        <v>264</v>
      </c>
      <c r="K1615" s="303">
        <v>0</v>
      </c>
      <c r="L1615" s="304">
        <v>0</v>
      </c>
      <c r="M1615" s="305">
        <v>0</v>
      </c>
      <c r="N1615" s="305">
        <v>0</v>
      </c>
      <c r="O1615" s="303">
        <v>0</v>
      </c>
      <c r="P1615" s="305">
        <v>0</v>
      </c>
      <c r="Q1615" s="303">
        <v>0</v>
      </c>
      <c r="R1615" s="16">
        <f>SUMIFS('Member Months'!$L:$L,'Member Months'!$A:$A,$A1615,'Member Months'!$C:$C,$C1615, 'Member Months'!$D:$D,$D1615)</f>
        <v>0</v>
      </c>
      <c r="T1615" s="172"/>
    </row>
    <row r="1616" spans="1:20">
      <c r="A1616" s="38">
        <v>15</v>
      </c>
      <c r="B1616" s="39">
        <f t="shared" si="51"/>
        <v>0</v>
      </c>
      <c r="C1616" s="39" t="str">
        <f t="shared" si="50"/>
        <v>2021 Prior Year</v>
      </c>
      <c r="D1616" s="40">
        <v>1</v>
      </c>
      <c r="E1616" s="662">
        <v>15</v>
      </c>
      <c r="F1616" s="40" t="s">
        <v>424</v>
      </c>
      <c r="G1616" s="698" t="s">
        <v>212</v>
      </c>
      <c r="H1616" s="40" t="s">
        <v>213</v>
      </c>
      <c r="I1616" s="629" t="s">
        <v>222</v>
      </c>
      <c r="J1616" s="698" t="s">
        <v>206</v>
      </c>
      <c r="K1616" s="303">
        <v>0</v>
      </c>
      <c r="L1616" s="304">
        <v>0</v>
      </c>
      <c r="M1616" s="305">
        <v>0</v>
      </c>
      <c r="N1616" s="305">
        <v>0</v>
      </c>
      <c r="O1616" s="303">
        <v>0</v>
      </c>
      <c r="P1616" s="305">
        <v>0</v>
      </c>
      <c r="Q1616" s="303">
        <v>0</v>
      </c>
      <c r="R1616" s="16">
        <f>SUMIFS('Member Months'!$L:$L,'Member Months'!$A:$A,$A1616,'Member Months'!$C:$C,$C1616, 'Member Months'!$D:$D,$D1616)</f>
        <v>0</v>
      </c>
      <c r="T1616" s="172"/>
    </row>
    <row r="1617" spans="1:20">
      <c r="A1617" s="38">
        <v>15</v>
      </c>
      <c r="B1617" s="39">
        <f t="shared" si="51"/>
        <v>0</v>
      </c>
      <c r="C1617" s="39" t="str">
        <f t="shared" si="50"/>
        <v>2021 Prior Year</v>
      </c>
      <c r="D1617" s="40">
        <v>1</v>
      </c>
      <c r="E1617" s="662">
        <v>15</v>
      </c>
      <c r="F1617" s="40" t="s">
        <v>424</v>
      </c>
      <c r="G1617" s="698" t="s">
        <v>212</v>
      </c>
      <c r="H1617" s="40" t="s">
        <v>213</v>
      </c>
      <c r="I1617" s="629" t="s">
        <v>223</v>
      </c>
      <c r="J1617" s="698" t="s">
        <v>181</v>
      </c>
      <c r="K1617" s="303">
        <v>0</v>
      </c>
      <c r="L1617" s="304">
        <v>0</v>
      </c>
      <c r="M1617" s="305">
        <v>0</v>
      </c>
      <c r="N1617" s="305">
        <v>0</v>
      </c>
      <c r="O1617" s="303">
        <v>0</v>
      </c>
      <c r="P1617" s="305">
        <v>0</v>
      </c>
      <c r="Q1617" s="303">
        <v>0</v>
      </c>
      <c r="R1617" s="16">
        <f>SUMIFS('Member Months'!$L:$L,'Member Months'!$A:$A,$A1617,'Member Months'!$C:$C,$C1617, 'Member Months'!$D:$D,$D1617)</f>
        <v>0</v>
      </c>
      <c r="T1617" s="172"/>
    </row>
    <row r="1618" spans="1:20">
      <c r="A1618" s="38">
        <v>15</v>
      </c>
      <c r="B1618" s="39">
        <f t="shared" si="51"/>
        <v>0</v>
      </c>
      <c r="C1618" s="39" t="str">
        <f t="shared" si="50"/>
        <v>2021 Prior Year</v>
      </c>
      <c r="D1618" s="40">
        <v>1</v>
      </c>
      <c r="E1618" s="662">
        <v>15</v>
      </c>
      <c r="F1618" s="40" t="s">
        <v>424</v>
      </c>
      <c r="G1618" s="698" t="s">
        <v>212</v>
      </c>
      <c r="H1618" s="40" t="s">
        <v>213</v>
      </c>
      <c r="I1618" s="629" t="s">
        <v>150</v>
      </c>
      <c r="J1618" s="698" t="s">
        <v>204</v>
      </c>
      <c r="K1618" s="303">
        <v>0</v>
      </c>
      <c r="L1618" s="304">
        <v>0</v>
      </c>
      <c r="M1618" s="305">
        <v>0</v>
      </c>
      <c r="N1618" s="305">
        <v>0</v>
      </c>
      <c r="O1618" s="303">
        <v>0</v>
      </c>
      <c r="P1618" s="305">
        <v>0</v>
      </c>
      <c r="Q1618" s="303">
        <v>0</v>
      </c>
      <c r="R1618" s="16">
        <f>SUMIFS('Member Months'!$L:$L,'Member Months'!$A:$A,$A1618,'Member Months'!$C:$C,$C1618, 'Member Months'!$D:$D,$D1618)</f>
        <v>0</v>
      </c>
      <c r="T1618" s="172"/>
    </row>
    <row r="1619" spans="1:20">
      <c r="A1619" s="38">
        <v>15</v>
      </c>
      <c r="B1619" s="39">
        <f t="shared" si="51"/>
        <v>0</v>
      </c>
      <c r="C1619" s="39" t="str">
        <f t="shared" si="50"/>
        <v>2021 Prior Year</v>
      </c>
      <c r="D1619" s="40">
        <v>1</v>
      </c>
      <c r="E1619" s="662">
        <v>15</v>
      </c>
      <c r="F1619" s="40" t="s">
        <v>424</v>
      </c>
      <c r="G1619" s="698" t="s">
        <v>212</v>
      </c>
      <c r="H1619" s="40" t="s">
        <v>213</v>
      </c>
      <c r="I1619" s="629" t="s">
        <v>151</v>
      </c>
      <c r="J1619" s="698" t="s">
        <v>205</v>
      </c>
      <c r="K1619" s="303">
        <v>0</v>
      </c>
      <c r="L1619" s="304">
        <v>0</v>
      </c>
      <c r="M1619" s="305">
        <v>0</v>
      </c>
      <c r="N1619" s="305">
        <v>0</v>
      </c>
      <c r="O1619" s="303">
        <v>0</v>
      </c>
      <c r="P1619" s="305">
        <v>0</v>
      </c>
      <c r="Q1619" s="303">
        <v>0</v>
      </c>
      <c r="R1619" s="16">
        <f>SUMIFS('Member Months'!$L:$L,'Member Months'!$A:$A,$A1619,'Member Months'!$C:$C,$C1619, 'Member Months'!$D:$D,$D1619)</f>
        <v>0</v>
      </c>
      <c r="T1619" s="172"/>
    </row>
    <row r="1620" spans="1:20">
      <c r="A1620" s="38">
        <v>15</v>
      </c>
      <c r="B1620" s="39">
        <f t="shared" si="51"/>
        <v>0</v>
      </c>
      <c r="C1620" s="39" t="str">
        <f t="shared" si="50"/>
        <v>2021 Prior Year</v>
      </c>
      <c r="D1620" s="40">
        <v>1</v>
      </c>
      <c r="E1620" s="662">
        <v>15</v>
      </c>
      <c r="F1620" s="40" t="s">
        <v>424</v>
      </c>
      <c r="G1620" s="698" t="s">
        <v>212</v>
      </c>
      <c r="H1620" s="40" t="s">
        <v>213</v>
      </c>
      <c r="I1620" s="629" t="s">
        <v>152</v>
      </c>
      <c r="J1620" s="698" t="s">
        <v>182</v>
      </c>
      <c r="K1620" s="303">
        <v>0</v>
      </c>
      <c r="L1620" s="304">
        <v>0</v>
      </c>
      <c r="M1620" s="305">
        <v>0</v>
      </c>
      <c r="N1620" s="305">
        <v>0</v>
      </c>
      <c r="O1620" s="303">
        <v>0</v>
      </c>
      <c r="P1620" s="305">
        <v>0</v>
      </c>
      <c r="Q1620" s="303">
        <v>0</v>
      </c>
      <c r="R1620" s="16">
        <f>SUMIFS('Member Months'!$L:$L,'Member Months'!$A:$A,$A1620,'Member Months'!$C:$C,$C1620, 'Member Months'!$D:$D,$D1620)</f>
        <v>0</v>
      </c>
      <c r="T1620" s="172"/>
    </row>
    <row r="1621" spans="1:20">
      <c r="A1621" s="38">
        <v>15</v>
      </c>
      <c r="B1621" s="39">
        <f t="shared" si="51"/>
        <v>0</v>
      </c>
      <c r="C1621" s="39" t="str">
        <f t="shared" si="50"/>
        <v>2021 Prior Year</v>
      </c>
      <c r="D1621" s="40">
        <v>1</v>
      </c>
      <c r="E1621" s="662">
        <v>15</v>
      </c>
      <c r="F1621" s="40" t="s">
        <v>424</v>
      </c>
      <c r="G1621" s="698" t="s">
        <v>212</v>
      </c>
      <c r="H1621" s="40" t="s">
        <v>213</v>
      </c>
      <c r="I1621" s="629" t="s">
        <v>70</v>
      </c>
      <c r="J1621" s="698" t="s">
        <v>265</v>
      </c>
      <c r="K1621" s="303">
        <v>0</v>
      </c>
      <c r="L1621" s="304">
        <v>0</v>
      </c>
      <c r="M1621" s="305">
        <v>0</v>
      </c>
      <c r="N1621" s="305">
        <v>0</v>
      </c>
      <c r="O1621" s="303">
        <v>0</v>
      </c>
      <c r="P1621" s="305">
        <v>0</v>
      </c>
      <c r="Q1621" s="303">
        <v>0</v>
      </c>
      <c r="R1621" s="16">
        <f>SUMIFS('Member Months'!$L:$L,'Member Months'!$A:$A,$A1621,'Member Months'!$C:$C,$C1621, 'Member Months'!$D:$D,$D1621)</f>
        <v>0</v>
      </c>
      <c r="T1621" s="172"/>
    </row>
    <row r="1622" spans="1:20">
      <c r="A1622" s="38">
        <v>15</v>
      </c>
      <c r="B1622" s="39">
        <f t="shared" si="51"/>
        <v>0</v>
      </c>
      <c r="C1622" s="39" t="str">
        <f t="shared" si="50"/>
        <v>2021 Prior Year</v>
      </c>
      <c r="D1622" s="40">
        <v>1</v>
      </c>
      <c r="E1622" s="662">
        <v>15</v>
      </c>
      <c r="F1622" s="40" t="s">
        <v>424</v>
      </c>
      <c r="G1622" s="698" t="s">
        <v>212</v>
      </c>
      <c r="H1622" s="40" t="s">
        <v>213</v>
      </c>
      <c r="I1622" s="629" t="s">
        <v>71</v>
      </c>
      <c r="J1622" s="698" t="s">
        <v>266</v>
      </c>
      <c r="K1622" s="303">
        <v>0</v>
      </c>
      <c r="L1622" s="304">
        <v>0</v>
      </c>
      <c r="M1622" s="305">
        <v>0</v>
      </c>
      <c r="N1622" s="305">
        <v>0</v>
      </c>
      <c r="O1622" s="303">
        <v>0</v>
      </c>
      <c r="P1622" s="305">
        <v>0</v>
      </c>
      <c r="Q1622" s="303">
        <v>0</v>
      </c>
      <c r="R1622" s="16">
        <f>SUMIFS('Member Months'!$L:$L,'Member Months'!$A:$A,$A1622,'Member Months'!$C:$C,$C1622, 'Member Months'!$D:$D,$D1622)</f>
        <v>0</v>
      </c>
      <c r="T1622" s="172"/>
    </row>
    <row r="1623" spans="1:20">
      <c r="A1623" s="38">
        <v>15</v>
      </c>
      <c r="B1623" s="39">
        <f t="shared" si="51"/>
        <v>0</v>
      </c>
      <c r="C1623" s="39" t="str">
        <f t="shared" si="50"/>
        <v>2021 Prior Year</v>
      </c>
      <c r="D1623" s="40">
        <v>1</v>
      </c>
      <c r="E1623" s="662">
        <v>15</v>
      </c>
      <c r="F1623" s="40" t="s">
        <v>424</v>
      </c>
      <c r="G1623" s="698" t="s">
        <v>212</v>
      </c>
      <c r="H1623" s="40" t="s">
        <v>213</v>
      </c>
      <c r="I1623" s="629" t="s">
        <v>72</v>
      </c>
      <c r="J1623" s="698" t="s">
        <v>527</v>
      </c>
      <c r="K1623" s="303">
        <v>0</v>
      </c>
      <c r="L1623" s="304">
        <v>0</v>
      </c>
      <c r="M1623" s="305">
        <v>0</v>
      </c>
      <c r="N1623" s="305">
        <v>0</v>
      </c>
      <c r="O1623" s="303">
        <v>0</v>
      </c>
      <c r="P1623" s="305">
        <v>0</v>
      </c>
      <c r="Q1623" s="303">
        <v>0</v>
      </c>
      <c r="R1623" s="16">
        <f>SUMIFS('Member Months'!$L:$L,'Member Months'!$A:$A,$A1623,'Member Months'!$C:$C,$C1623, 'Member Months'!$D:$D,$D1623)</f>
        <v>0</v>
      </c>
      <c r="T1623" s="172"/>
    </row>
    <row r="1624" spans="1:20">
      <c r="A1624" s="38">
        <v>15</v>
      </c>
      <c r="B1624" s="39">
        <f t="shared" si="51"/>
        <v>0</v>
      </c>
      <c r="C1624" s="39" t="str">
        <f t="shared" si="50"/>
        <v>2021 Prior Year</v>
      </c>
      <c r="D1624" s="40">
        <v>1</v>
      </c>
      <c r="E1624" s="662">
        <v>15</v>
      </c>
      <c r="F1624" s="40" t="s">
        <v>424</v>
      </c>
      <c r="G1624" s="698" t="s">
        <v>212</v>
      </c>
      <c r="H1624" s="40" t="s">
        <v>213</v>
      </c>
      <c r="I1624" s="629" t="s">
        <v>73</v>
      </c>
      <c r="J1624" s="698" t="s">
        <v>528</v>
      </c>
      <c r="K1624" s="303">
        <v>0</v>
      </c>
      <c r="L1624" s="304">
        <v>0</v>
      </c>
      <c r="M1624" s="305">
        <v>0</v>
      </c>
      <c r="N1624" s="305">
        <v>0</v>
      </c>
      <c r="O1624" s="303">
        <v>0</v>
      </c>
      <c r="P1624" s="305">
        <v>0</v>
      </c>
      <c r="Q1624" s="303">
        <v>0</v>
      </c>
      <c r="R1624" s="16">
        <f>SUMIFS('Member Months'!$L:$L,'Member Months'!$A:$A,$A1624,'Member Months'!$C:$C,$C1624, 'Member Months'!$D:$D,$D1624)</f>
        <v>0</v>
      </c>
      <c r="T1624" s="172"/>
    </row>
    <row r="1625" spans="1:20">
      <c r="A1625" s="775">
        <v>15</v>
      </c>
      <c r="B1625" s="776">
        <f t="shared" si="51"/>
        <v>0</v>
      </c>
      <c r="C1625" s="776" t="str">
        <f t="shared" si="50"/>
        <v>2021 Prior Year</v>
      </c>
      <c r="D1625" s="777">
        <v>1</v>
      </c>
      <c r="E1625" s="778">
        <v>15</v>
      </c>
      <c r="F1625" s="777" t="s">
        <v>424</v>
      </c>
      <c r="G1625" s="779" t="s">
        <v>212</v>
      </c>
      <c r="H1625" s="777" t="s">
        <v>213</v>
      </c>
      <c r="I1625" s="786" t="s">
        <v>409</v>
      </c>
      <c r="J1625" s="779" t="s">
        <v>803</v>
      </c>
      <c r="K1625" s="781">
        <v>0</v>
      </c>
      <c r="L1625" s="782">
        <v>0</v>
      </c>
      <c r="M1625" s="783">
        <v>0</v>
      </c>
      <c r="N1625" s="783">
        <v>0</v>
      </c>
      <c r="O1625" s="781">
        <v>0</v>
      </c>
      <c r="P1625" s="783">
        <v>0</v>
      </c>
      <c r="Q1625" s="781">
        <v>0</v>
      </c>
      <c r="R1625" s="785">
        <f>SUMIFS('Member Months'!$L:$L,'Member Months'!$A:$A,$A1625,'Member Months'!$C:$C,$C1625, 'Member Months'!$D:$D,$D1625)</f>
        <v>0</v>
      </c>
      <c r="T1625" s="172"/>
    </row>
    <row r="1626" spans="1:20">
      <c r="A1626" s="38" t="s">
        <v>211</v>
      </c>
      <c r="B1626" s="39">
        <f>$J$2</f>
        <v>0</v>
      </c>
      <c r="C1626" s="39" t="str">
        <f t="shared" si="50"/>
        <v>2021 Prior Year</v>
      </c>
      <c r="D1626" s="40">
        <v>2</v>
      </c>
      <c r="E1626" s="40" t="s">
        <v>211</v>
      </c>
      <c r="F1626" s="40" t="s">
        <v>738</v>
      </c>
      <c r="G1626" s="698" t="s">
        <v>212</v>
      </c>
      <c r="H1626" s="40" t="s">
        <v>213</v>
      </c>
      <c r="I1626" s="629" t="s">
        <v>211</v>
      </c>
      <c r="J1626" s="698" t="s">
        <v>261</v>
      </c>
      <c r="K1626" s="303">
        <v>0</v>
      </c>
      <c r="L1626" s="304">
        <v>0</v>
      </c>
      <c r="M1626" s="305">
        <v>0</v>
      </c>
      <c r="N1626" s="305">
        <v>0</v>
      </c>
      <c r="O1626" s="303">
        <v>0</v>
      </c>
      <c r="P1626" s="305">
        <v>0</v>
      </c>
      <c r="Q1626" s="303">
        <v>0</v>
      </c>
      <c r="R1626" s="16">
        <f>SUMIFS('Member Months'!$L:$L,'Member Months'!$A:$A,$A1626,'Member Months'!$C:$C,$C1626, 'Member Months'!$D:$D,$D1626)</f>
        <v>0</v>
      </c>
      <c r="T1626" s="172"/>
    </row>
    <row r="1627" spans="1:20">
      <c r="A1627" s="38" t="s">
        <v>211</v>
      </c>
      <c r="B1627" s="39">
        <f t="shared" ref="B1627:B1690" si="52">$B$1302</f>
        <v>0</v>
      </c>
      <c r="C1627" s="39" t="str">
        <f t="shared" si="50"/>
        <v>2021 Prior Year</v>
      </c>
      <c r="D1627" s="40">
        <v>2</v>
      </c>
      <c r="E1627" s="40" t="s">
        <v>211</v>
      </c>
      <c r="F1627" s="40" t="s">
        <v>738</v>
      </c>
      <c r="G1627" s="698" t="s">
        <v>212</v>
      </c>
      <c r="H1627" s="40" t="s">
        <v>213</v>
      </c>
      <c r="I1627" s="629" t="s">
        <v>214</v>
      </c>
      <c r="J1627" s="698" t="s">
        <v>676</v>
      </c>
      <c r="K1627" s="303">
        <v>0</v>
      </c>
      <c r="L1627" s="304">
        <v>0</v>
      </c>
      <c r="M1627" s="305">
        <v>0</v>
      </c>
      <c r="N1627" s="305">
        <v>0</v>
      </c>
      <c r="O1627" s="303">
        <v>0</v>
      </c>
      <c r="P1627" s="305">
        <v>0</v>
      </c>
      <c r="Q1627" s="303">
        <v>0</v>
      </c>
      <c r="R1627" s="16">
        <f>SUMIFS('Member Months'!$L:$L,'Member Months'!$A:$A,$A1627,'Member Months'!$C:$C,$C1627, 'Member Months'!$D:$D,$D1627)</f>
        <v>0</v>
      </c>
      <c r="T1627" s="172"/>
    </row>
    <row r="1628" spans="1:20">
      <c r="A1628" s="38" t="s">
        <v>211</v>
      </c>
      <c r="B1628" s="39">
        <f t="shared" si="52"/>
        <v>0</v>
      </c>
      <c r="C1628" s="39" t="str">
        <f t="shared" si="50"/>
        <v>2021 Prior Year</v>
      </c>
      <c r="D1628" s="40">
        <v>2</v>
      </c>
      <c r="E1628" s="40" t="s">
        <v>211</v>
      </c>
      <c r="F1628" s="40" t="s">
        <v>738</v>
      </c>
      <c r="G1628" s="698" t="s">
        <v>212</v>
      </c>
      <c r="H1628" s="40" t="s">
        <v>213</v>
      </c>
      <c r="I1628" s="629" t="s">
        <v>215</v>
      </c>
      <c r="J1628" s="698" t="s">
        <v>216</v>
      </c>
      <c r="K1628" s="303">
        <v>0</v>
      </c>
      <c r="L1628" s="304">
        <v>0</v>
      </c>
      <c r="M1628" s="305">
        <v>0</v>
      </c>
      <c r="N1628" s="305">
        <v>0</v>
      </c>
      <c r="O1628" s="303">
        <v>0</v>
      </c>
      <c r="P1628" s="305">
        <v>0</v>
      </c>
      <c r="Q1628" s="303">
        <v>0</v>
      </c>
      <c r="R1628" s="16">
        <f>SUMIFS('Member Months'!$L:$L,'Member Months'!$A:$A,$A1628,'Member Months'!$C:$C,$C1628, 'Member Months'!$D:$D,$D1628)</f>
        <v>0</v>
      </c>
      <c r="T1628" s="172"/>
    </row>
    <row r="1629" spans="1:20">
      <c r="A1629" s="38" t="s">
        <v>211</v>
      </c>
      <c r="B1629" s="39">
        <f t="shared" si="52"/>
        <v>0</v>
      </c>
      <c r="C1629" s="39" t="str">
        <f t="shared" si="50"/>
        <v>2021 Prior Year</v>
      </c>
      <c r="D1629" s="40">
        <v>2</v>
      </c>
      <c r="E1629" s="40" t="s">
        <v>211</v>
      </c>
      <c r="F1629" s="40" t="s">
        <v>738</v>
      </c>
      <c r="G1629" s="698" t="s">
        <v>212</v>
      </c>
      <c r="H1629" s="40" t="s">
        <v>213</v>
      </c>
      <c r="I1629" s="629" t="s">
        <v>217</v>
      </c>
      <c r="J1629" s="698" t="s">
        <v>262</v>
      </c>
      <c r="K1629" s="303">
        <v>0</v>
      </c>
      <c r="L1629" s="304">
        <v>0</v>
      </c>
      <c r="M1629" s="305">
        <v>0</v>
      </c>
      <c r="N1629" s="305">
        <v>0</v>
      </c>
      <c r="O1629" s="303">
        <v>0</v>
      </c>
      <c r="P1629" s="305">
        <v>0</v>
      </c>
      <c r="Q1629" s="303">
        <v>0</v>
      </c>
      <c r="R1629" s="16">
        <f>SUMIFS('Member Months'!$L:$L,'Member Months'!$A:$A,$A1629,'Member Months'!$C:$C,$C1629, 'Member Months'!$D:$D,$D1629)</f>
        <v>0</v>
      </c>
      <c r="T1629" s="172"/>
    </row>
    <row r="1630" spans="1:20">
      <c r="A1630" s="38" t="s">
        <v>211</v>
      </c>
      <c r="B1630" s="39">
        <f t="shared" si="52"/>
        <v>0</v>
      </c>
      <c r="C1630" s="39" t="str">
        <f t="shared" si="50"/>
        <v>2021 Prior Year</v>
      </c>
      <c r="D1630" s="40">
        <v>2</v>
      </c>
      <c r="E1630" s="40" t="s">
        <v>211</v>
      </c>
      <c r="F1630" s="40" t="s">
        <v>738</v>
      </c>
      <c r="G1630" s="698" t="s">
        <v>212</v>
      </c>
      <c r="H1630" s="40" t="s">
        <v>213</v>
      </c>
      <c r="I1630" s="629" t="s">
        <v>218</v>
      </c>
      <c r="J1630" s="698" t="s">
        <v>677</v>
      </c>
      <c r="K1630" s="303">
        <v>0</v>
      </c>
      <c r="L1630" s="304">
        <v>0</v>
      </c>
      <c r="M1630" s="305">
        <v>0</v>
      </c>
      <c r="N1630" s="305">
        <v>0</v>
      </c>
      <c r="O1630" s="303">
        <v>0</v>
      </c>
      <c r="P1630" s="305">
        <v>0</v>
      </c>
      <c r="Q1630" s="303">
        <v>0</v>
      </c>
      <c r="R1630" s="16">
        <f>SUMIFS('Member Months'!$L:$L,'Member Months'!$A:$A,$A1630,'Member Months'!$C:$C,$C1630, 'Member Months'!$D:$D,$D1630)</f>
        <v>0</v>
      </c>
      <c r="T1630" s="172"/>
    </row>
    <row r="1631" spans="1:20">
      <c r="A1631" s="38" t="s">
        <v>211</v>
      </c>
      <c r="B1631" s="39">
        <f t="shared" si="52"/>
        <v>0</v>
      </c>
      <c r="C1631" s="39" t="str">
        <f t="shared" si="50"/>
        <v>2021 Prior Year</v>
      </c>
      <c r="D1631" s="40">
        <v>2</v>
      </c>
      <c r="E1631" s="40" t="s">
        <v>211</v>
      </c>
      <c r="F1631" s="40" t="s">
        <v>738</v>
      </c>
      <c r="G1631" s="698" t="s">
        <v>212</v>
      </c>
      <c r="H1631" s="40" t="s">
        <v>213</v>
      </c>
      <c r="I1631" s="629" t="s">
        <v>219</v>
      </c>
      <c r="J1631" s="698" t="s">
        <v>263</v>
      </c>
      <c r="K1631" s="109">
        <v>0</v>
      </c>
      <c r="L1631" s="110">
        <v>0</v>
      </c>
      <c r="M1631" s="111">
        <v>0</v>
      </c>
      <c r="N1631" s="111">
        <v>0</v>
      </c>
      <c r="O1631" s="109">
        <v>0</v>
      </c>
      <c r="P1631" s="111">
        <v>0</v>
      </c>
      <c r="Q1631" s="109">
        <v>0</v>
      </c>
      <c r="R1631" s="16">
        <f>SUMIFS('Member Months'!$L:$L,'Member Months'!$A:$A,$A1631,'Member Months'!$C:$C,$C1631, 'Member Months'!$D:$D,$D1631)</f>
        <v>0</v>
      </c>
      <c r="T1631" s="172"/>
    </row>
    <row r="1632" spans="1:20">
      <c r="A1632" s="38" t="s">
        <v>211</v>
      </c>
      <c r="B1632" s="39">
        <f t="shared" si="52"/>
        <v>0</v>
      </c>
      <c r="C1632" s="39" t="str">
        <f t="shared" si="50"/>
        <v>2021 Prior Year</v>
      </c>
      <c r="D1632" s="40">
        <v>2</v>
      </c>
      <c r="E1632" s="40" t="s">
        <v>211</v>
      </c>
      <c r="F1632" s="40" t="s">
        <v>738</v>
      </c>
      <c r="G1632" s="698" t="s">
        <v>212</v>
      </c>
      <c r="H1632" s="40" t="s">
        <v>213</v>
      </c>
      <c r="I1632" s="629" t="s">
        <v>220</v>
      </c>
      <c r="J1632" s="698" t="s">
        <v>675</v>
      </c>
      <c r="K1632" s="109">
        <v>0</v>
      </c>
      <c r="L1632" s="110">
        <v>0</v>
      </c>
      <c r="M1632" s="111">
        <v>0</v>
      </c>
      <c r="N1632" s="111">
        <v>0</v>
      </c>
      <c r="O1632" s="109">
        <v>0</v>
      </c>
      <c r="P1632" s="111">
        <v>0</v>
      </c>
      <c r="Q1632" s="109">
        <v>0</v>
      </c>
      <c r="R1632" s="16">
        <f>SUMIFS('Member Months'!$L:$L,'Member Months'!$A:$A,$A1632,'Member Months'!$C:$C,$C1632, 'Member Months'!$D:$D,$D1632)</f>
        <v>0</v>
      </c>
      <c r="T1632" s="172"/>
    </row>
    <row r="1633" spans="1:20">
      <c r="A1633" s="38" t="s">
        <v>211</v>
      </c>
      <c r="B1633" s="39">
        <f t="shared" si="52"/>
        <v>0</v>
      </c>
      <c r="C1633" s="39" t="str">
        <f t="shared" si="50"/>
        <v>2021 Prior Year</v>
      </c>
      <c r="D1633" s="40">
        <v>2</v>
      </c>
      <c r="E1633" s="40" t="s">
        <v>211</v>
      </c>
      <c r="F1633" s="40" t="s">
        <v>738</v>
      </c>
      <c r="G1633" s="698" t="s">
        <v>212</v>
      </c>
      <c r="H1633" s="40" t="s">
        <v>213</v>
      </c>
      <c r="I1633" s="629" t="s">
        <v>221</v>
      </c>
      <c r="J1633" s="698" t="s">
        <v>264</v>
      </c>
      <c r="K1633" s="109">
        <v>0</v>
      </c>
      <c r="L1633" s="110">
        <v>0</v>
      </c>
      <c r="M1633" s="111">
        <v>0</v>
      </c>
      <c r="N1633" s="111">
        <v>0</v>
      </c>
      <c r="O1633" s="109">
        <v>0</v>
      </c>
      <c r="P1633" s="111">
        <v>0</v>
      </c>
      <c r="Q1633" s="109">
        <v>0</v>
      </c>
      <c r="R1633" s="16">
        <f>SUMIFS('Member Months'!$L:$L,'Member Months'!$A:$A,$A1633,'Member Months'!$C:$C,$C1633, 'Member Months'!$D:$D,$D1633)</f>
        <v>0</v>
      </c>
      <c r="T1633" s="172"/>
    </row>
    <row r="1634" spans="1:20">
      <c r="A1634" s="38" t="s">
        <v>211</v>
      </c>
      <c r="B1634" s="39">
        <f t="shared" si="52"/>
        <v>0</v>
      </c>
      <c r="C1634" s="39" t="str">
        <f t="shared" si="50"/>
        <v>2021 Prior Year</v>
      </c>
      <c r="D1634" s="40">
        <v>2</v>
      </c>
      <c r="E1634" s="40" t="s">
        <v>211</v>
      </c>
      <c r="F1634" s="40" t="s">
        <v>738</v>
      </c>
      <c r="G1634" s="698" t="s">
        <v>212</v>
      </c>
      <c r="H1634" s="40" t="s">
        <v>213</v>
      </c>
      <c r="I1634" s="629" t="s">
        <v>222</v>
      </c>
      <c r="J1634" s="698" t="s">
        <v>206</v>
      </c>
      <c r="K1634" s="109">
        <v>0</v>
      </c>
      <c r="L1634" s="110">
        <v>0</v>
      </c>
      <c r="M1634" s="111">
        <v>0</v>
      </c>
      <c r="N1634" s="111">
        <v>0</v>
      </c>
      <c r="O1634" s="109">
        <v>0</v>
      </c>
      <c r="P1634" s="111">
        <v>0</v>
      </c>
      <c r="Q1634" s="109">
        <v>0</v>
      </c>
      <c r="R1634" s="16">
        <f>SUMIFS('Member Months'!$L:$L,'Member Months'!$A:$A,$A1634,'Member Months'!$C:$C,$C1634, 'Member Months'!$D:$D,$D1634)</f>
        <v>0</v>
      </c>
      <c r="T1634" s="172"/>
    </row>
    <row r="1635" spans="1:20">
      <c r="A1635" s="38" t="s">
        <v>211</v>
      </c>
      <c r="B1635" s="39">
        <f t="shared" si="52"/>
        <v>0</v>
      </c>
      <c r="C1635" s="39" t="str">
        <f t="shared" si="50"/>
        <v>2021 Prior Year</v>
      </c>
      <c r="D1635" s="40">
        <v>2</v>
      </c>
      <c r="E1635" s="40" t="s">
        <v>211</v>
      </c>
      <c r="F1635" s="40" t="s">
        <v>738</v>
      </c>
      <c r="G1635" s="698" t="s">
        <v>212</v>
      </c>
      <c r="H1635" s="40" t="s">
        <v>213</v>
      </c>
      <c r="I1635" s="629" t="s">
        <v>223</v>
      </c>
      <c r="J1635" s="698" t="s">
        <v>181</v>
      </c>
      <c r="K1635" s="109">
        <v>0</v>
      </c>
      <c r="L1635" s="110">
        <v>0</v>
      </c>
      <c r="M1635" s="111">
        <v>0</v>
      </c>
      <c r="N1635" s="111">
        <v>0</v>
      </c>
      <c r="O1635" s="109">
        <v>0</v>
      </c>
      <c r="P1635" s="111">
        <v>0</v>
      </c>
      <c r="Q1635" s="109">
        <v>0</v>
      </c>
      <c r="R1635" s="16">
        <f>SUMIFS('Member Months'!$L:$L,'Member Months'!$A:$A,$A1635,'Member Months'!$C:$C,$C1635, 'Member Months'!$D:$D,$D1635)</f>
        <v>0</v>
      </c>
      <c r="T1635" s="172"/>
    </row>
    <row r="1636" spans="1:20">
      <c r="A1636" s="38" t="s">
        <v>211</v>
      </c>
      <c r="B1636" s="39">
        <f t="shared" si="52"/>
        <v>0</v>
      </c>
      <c r="C1636" s="39" t="str">
        <f t="shared" si="50"/>
        <v>2021 Prior Year</v>
      </c>
      <c r="D1636" s="40">
        <v>2</v>
      </c>
      <c r="E1636" s="40" t="s">
        <v>211</v>
      </c>
      <c r="F1636" s="40" t="s">
        <v>738</v>
      </c>
      <c r="G1636" s="698" t="s">
        <v>212</v>
      </c>
      <c r="H1636" s="40" t="s">
        <v>213</v>
      </c>
      <c r="I1636" s="629" t="s">
        <v>150</v>
      </c>
      <c r="J1636" s="698" t="s">
        <v>204</v>
      </c>
      <c r="K1636" s="109">
        <v>0</v>
      </c>
      <c r="L1636" s="110">
        <v>0</v>
      </c>
      <c r="M1636" s="111">
        <v>0</v>
      </c>
      <c r="N1636" s="111">
        <v>0</v>
      </c>
      <c r="O1636" s="109">
        <v>0</v>
      </c>
      <c r="P1636" s="111">
        <v>0</v>
      </c>
      <c r="Q1636" s="109">
        <v>0</v>
      </c>
      <c r="R1636" s="16">
        <f>SUMIFS('Member Months'!$L:$L,'Member Months'!$A:$A,$A1636,'Member Months'!$C:$C,$C1636, 'Member Months'!$D:$D,$D1636)</f>
        <v>0</v>
      </c>
      <c r="T1636" s="172"/>
    </row>
    <row r="1637" spans="1:20">
      <c r="A1637" s="38" t="s">
        <v>211</v>
      </c>
      <c r="B1637" s="39">
        <f t="shared" si="52"/>
        <v>0</v>
      </c>
      <c r="C1637" s="39" t="str">
        <f t="shared" si="50"/>
        <v>2021 Prior Year</v>
      </c>
      <c r="D1637" s="40">
        <v>2</v>
      </c>
      <c r="E1637" s="40" t="s">
        <v>211</v>
      </c>
      <c r="F1637" s="40" t="s">
        <v>738</v>
      </c>
      <c r="G1637" s="698" t="s">
        <v>212</v>
      </c>
      <c r="H1637" s="40" t="s">
        <v>213</v>
      </c>
      <c r="I1637" s="629" t="s">
        <v>151</v>
      </c>
      <c r="J1637" s="698" t="s">
        <v>205</v>
      </c>
      <c r="K1637" s="109">
        <v>0</v>
      </c>
      <c r="L1637" s="110">
        <v>0</v>
      </c>
      <c r="M1637" s="111">
        <v>0</v>
      </c>
      <c r="N1637" s="111">
        <v>0</v>
      </c>
      <c r="O1637" s="109">
        <v>0</v>
      </c>
      <c r="P1637" s="111">
        <v>0</v>
      </c>
      <c r="Q1637" s="109">
        <v>0</v>
      </c>
      <c r="R1637" s="16">
        <f>SUMIFS('Member Months'!$L:$L,'Member Months'!$A:$A,$A1637,'Member Months'!$C:$C,$C1637, 'Member Months'!$D:$D,$D1637)</f>
        <v>0</v>
      </c>
      <c r="T1637" s="172"/>
    </row>
    <row r="1638" spans="1:20" ht="11.25" customHeight="1">
      <c r="A1638" s="38" t="s">
        <v>211</v>
      </c>
      <c r="B1638" s="39">
        <f t="shared" si="52"/>
        <v>0</v>
      </c>
      <c r="C1638" s="39" t="str">
        <f t="shared" si="50"/>
        <v>2021 Prior Year</v>
      </c>
      <c r="D1638" s="40">
        <v>2</v>
      </c>
      <c r="E1638" s="40" t="s">
        <v>211</v>
      </c>
      <c r="F1638" s="40" t="s">
        <v>738</v>
      </c>
      <c r="G1638" s="698" t="s">
        <v>212</v>
      </c>
      <c r="H1638" s="40" t="s">
        <v>213</v>
      </c>
      <c r="I1638" s="629" t="s">
        <v>152</v>
      </c>
      <c r="J1638" s="698" t="s">
        <v>182</v>
      </c>
      <c r="K1638" s="109">
        <v>0</v>
      </c>
      <c r="L1638" s="110">
        <v>0</v>
      </c>
      <c r="M1638" s="111">
        <v>0</v>
      </c>
      <c r="N1638" s="111">
        <v>0</v>
      </c>
      <c r="O1638" s="109">
        <v>0</v>
      </c>
      <c r="P1638" s="111">
        <v>0</v>
      </c>
      <c r="Q1638" s="109">
        <v>0</v>
      </c>
      <c r="R1638" s="16">
        <f>SUMIFS('Member Months'!$L:$L,'Member Months'!$A:$A,$A1638,'Member Months'!$C:$C,$C1638, 'Member Months'!$D:$D,$D1638)</f>
        <v>0</v>
      </c>
      <c r="T1638" s="172"/>
    </row>
    <row r="1639" spans="1:20">
      <c r="A1639" s="38" t="s">
        <v>211</v>
      </c>
      <c r="B1639" s="39">
        <f t="shared" si="52"/>
        <v>0</v>
      </c>
      <c r="C1639" s="39" t="str">
        <f t="shared" si="50"/>
        <v>2021 Prior Year</v>
      </c>
      <c r="D1639" s="40">
        <v>2</v>
      </c>
      <c r="E1639" s="40" t="s">
        <v>211</v>
      </c>
      <c r="F1639" s="40" t="s">
        <v>738</v>
      </c>
      <c r="G1639" s="698" t="s">
        <v>212</v>
      </c>
      <c r="H1639" s="40" t="s">
        <v>213</v>
      </c>
      <c r="I1639" s="629" t="s">
        <v>70</v>
      </c>
      <c r="J1639" s="698" t="s">
        <v>265</v>
      </c>
      <c r="K1639" s="109">
        <v>0</v>
      </c>
      <c r="L1639" s="110">
        <v>0</v>
      </c>
      <c r="M1639" s="111">
        <v>0</v>
      </c>
      <c r="N1639" s="111">
        <v>0</v>
      </c>
      <c r="O1639" s="109">
        <v>0</v>
      </c>
      <c r="P1639" s="111">
        <v>0</v>
      </c>
      <c r="Q1639" s="109">
        <v>0</v>
      </c>
      <c r="R1639" s="16">
        <f>SUMIFS('Member Months'!$L:$L,'Member Months'!$A:$A,$A1639,'Member Months'!$C:$C,$C1639, 'Member Months'!$D:$D,$D1639)</f>
        <v>0</v>
      </c>
      <c r="T1639" s="172"/>
    </row>
    <row r="1640" spans="1:20">
      <c r="A1640" s="38" t="s">
        <v>211</v>
      </c>
      <c r="B1640" s="39">
        <f t="shared" si="52"/>
        <v>0</v>
      </c>
      <c r="C1640" s="39" t="str">
        <f t="shared" si="50"/>
        <v>2021 Prior Year</v>
      </c>
      <c r="D1640" s="40">
        <v>2</v>
      </c>
      <c r="E1640" s="40" t="s">
        <v>211</v>
      </c>
      <c r="F1640" s="40" t="s">
        <v>738</v>
      </c>
      <c r="G1640" s="698" t="s">
        <v>212</v>
      </c>
      <c r="H1640" s="40" t="s">
        <v>213</v>
      </c>
      <c r="I1640" s="629" t="s">
        <v>71</v>
      </c>
      <c r="J1640" s="698" t="s">
        <v>266</v>
      </c>
      <c r="K1640" s="109">
        <v>0</v>
      </c>
      <c r="L1640" s="110">
        <v>0</v>
      </c>
      <c r="M1640" s="111">
        <v>0</v>
      </c>
      <c r="N1640" s="111">
        <v>0</v>
      </c>
      <c r="O1640" s="109">
        <v>0</v>
      </c>
      <c r="P1640" s="111">
        <v>0</v>
      </c>
      <c r="Q1640" s="109">
        <v>0</v>
      </c>
      <c r="R1640" s="16">
        <f>SUMIFS('Member Months'!$L:$L,'Member Months'!$A:$A,$A1640,'Member Months'!$C:$C,$C1640, 'Member Months'!$D:$D,$D1640)</f>
        <v>0</v>
      </c>
      <c r="T1640" s="172"/>
    </row>
    <row r="1641" spans="1:20">
      <c r="A1641" s="38" t="s">
        <v>211</v>
      </c>
      <c r="B1641" s="39">
        <f t="shared" si="52"/>
        <v>0</v>
      </c>
      <c r="C1641" s="39" t="str">
        <f t="shared" si="50"/>
        <v>2021 Prior Year</v>
      </c>
      <c r="D1641" s="40">
        <v>2</v>
      </c>
      <c r="E1641" s="40" t="s">
        <v>211</v>
      </c>
      <c r="F1641" s="40" t="s">
        <v>738</v>
      </c>
      <c r="G1641" s="698" t="s">
        <v>212</v>
      </c>
      <c r="H1641" s="40" t="s">
        <v>213</v>
      </c>
      <c r="I1641" s="629" t="s">
        <v>72</v>
      </c>
      <c r="J1641" s="698" t="s">
        <v>527</v>
      </c>
      <c r="K1641" s="109">
        <v>0</v>
      </c>
      <c r="L1641" s="110">
        <v>0</v>
      </c>
      <c r="M1641" s="111">
        <v>0</v>
      </c>
      <c r="N1641" s="111">
        <v>0</v>
      </c>
      <c r="O1641" s="109">
        <v>0</v>
      </c>
      <c r="P1641" s="111">
        <v>0</v>
      </c>
      <c r="Q1641" s="109">
        <v>0</v>
      </c>
      <c r="R1641" s="16">
        <f>SUMIFS('Member Months'!$L:$L,'Member Months'!$A:$A,$A1641,'Member Months'!$C:$C,$C1641, 'Member Months'!$D:$D,$D1641)</f>
        <v>0</v>
      </c>
      <c r="T1641" s="172"/>
    </row>
    <row r="1642" spans="1:20">
      <c r="A1642" s="38" t="s">
        <v>211</v>
      </c>
      <c r="B1642" s="39">
        <f t="shared" si="52"/>
        <v>0</v>
      </c>
      <c r="C1642" s="39" t="str">
        <f t="shared" si="50"/>
        <v>2021 Prior Year</v>
      </c>
      <c r="D1642" s="40">
        <v>2</v>
      </c>
      <c r="E1642" s="40" t="s">
        <v>211</v>
      </c>
      <c r="F1642" s="40" t="s">
        <v>738</v>
      </c>
      <c r="G1642" s="698" t="s">
        <v>212</v>
      </c>
      <c r="H1642" s="40" t="s">
        <v>213</v>
      </c>
      <c r="I1642" s="629" t="s">
        <v>73</v>
      </c>
      <c r="J1642" s="698" t="s">
        <v>528</v>
      </c>
      <c r="K1642" s="109">
        <v>0</v>
      </c>
      <c r="L1642" s="110">
        <v>0</v>
      </c>
      <c r="M1642" s="111">
        <v>0</v>
      </c>
      <c r="N1642" s="111">
        <v>0</v>
      </c>
      <c r="O1642" s="109">
        <v>0</v>
      </c>
      <c r="P1642" s="111">
        <v>0</v>
      </c>
      <c r="Q1642" s="109">
        <v>0</v>
      </c>
      <c r="R1642" s="16">
        <f>SUMIFS('Member Months'!$L:$L,'Member Months'!$A:$A,$A1642,'Member Months'!$C:$C,$C1642, 'Member Months'!$D:$D,$D1642)</f>
        <v>0</v>
      </c>
      <c r="T1642" s="172"/>
    </row>
    <row r="1643" spans="1:20">
      <c r="A1643" s="38" t="s">
        <v>211</v>
      </c>
      <c r="B1643" s="39">
        <f t="shared" si="52"/>
        <v>0</v>
      </c>
      <c r="C1643" s="39" t="str">
        <f t="shared" si="50"/>
        <v>2021 Prior Year</v>
      </c>
      <c r="D1643" s="40">
        <v>2</v>
      </c>
      <c r="E1643" s="40" t="s">
        <v>211</v>
      </c>
      <c r="F1643" s="40" t="s">
        <v>738</v>
      </c>
      <c r="G1643" s="698" t="s">
        <v>212</v>
      </c>
      <c r="H1643" s="40" t="s">
        <v>213</v>
      </c>
      <c r="I1643" s="629" t="s">
        <v>409</v>
      </c>
      <c r="J1643" s="698" t="s">
        <v>803</v>
      </c>
      <c r="K1643" s="109">
        <v>0</v>
      </c>
      <c r="L1643" s="110">
        <v>0</v>
      </c>
      <c r="M1643" s="111">
        <v>0</v>
      </c>
      <c r="N1643" s="111">
        <v>0</v>
      </c>
      <c r="O1643" s="109">
        <v>0</v>
      </c>
      <c r="P1643" s="111">
        <v>0</v>
      </c>
      <c r="Q1643" s="109">
        <v>0</v>
      </c>
      <c r="R1643" s="16">
        <f>SUMIFS('Member Months'!$L:$L,'Member Months'!$A:$A,$A1643,'Member Months'!$C:$C,$C1643, 'Member Months'!$D:$D,$D1643)</f>
        <v>0</v>
      </c>
      <c r="T1643" s="172"/>
    </row>
    <row r="1644" spans="1:20">
      <c r="A1644" s="38" t="s">
        <v>214</v>
      </c>
      <c r="B1644" s="39">
        <f t="shared" si="52"/>
        <v>0</v>
      </c>
      <c r="C1644" s="39" t="str">
        <f t="shared" si="50"/>
        <v>2021 Prior Year</v>
      </c>
      <c r="D1644" s="40">
        <v>2</v>
      </c>
      <c r="E1644" s="40" t="s">
        <v>214</v>
      </c>
      <c r="F1644" s="40" t="s">
        <v>738</v>
      </c>
      <c r="G1644" s="698" t="s">
        <v>224</v>
      </c>
      <c r="H1644" s="40" t="s">
        <v>213</v>
      </c>
      <c r="I1644" s="629" t="s">
        <v>211</v>
      </c>
      <c r="J1644" s="698" t="s">
        <v>261</v>
      </c>
      <c r="K1644" s="109">
        <v>0</v>
      </c>
      <c r="L1644" s="110">
        <v>0</v>
      </c>
      <c r="M1644" s="111">
        <v>0</v>
      </c>
      <c r="N1644" s="111">
        <v>0</v>
      </c>
      <c r="O1644" s="109">
        <v>0</v>
      </c>
      <c r="P1644" s="111">
        <v>0</v>
      </c>
      <c r="Q1644" s="109">
        <v>0</v>
      </c>
      <c r="R1644" s="16">
        <f>SUMIFS('Member Months'!$L:$L,'Member Months'!$A:$A,$A1644,'Member Months'!$C:$C,$C1644, 'Member Months'!$D:$D,$D1644)</f>
        <v>0</v>
      </c>
      <c r="T1644" s="172"/>
    </row>
    <row r="1645" spans="1:20">
      <c r="A1645" s="38" t="s">
        <v>214</v>
      </c>
      <c r="B1645" s="39">
        <f t="shared" si="52"/>
        <v>0</v>
      </c>
      <c r="C1645" s="39" t="str">
        <f t="shared" si="50"/>
        <v>2021 Prior Year</v>
      </c>
      <c r="D1645" s="40">
        <v>2</v>
      </c>
      <c r="E1645" s="40" t="s">
        <v>214</v>
      </c>
      <c r="F1645" s="40" t="s">
        <v>738</v>
      </c>
      <c r="G1645" s="698" t="s">
        <v>224</v>
      </c>
      <c r="H1645" s="40" t="s">
        <v>213</v>
      </c>
      <c r="I1645" s="629" t="s">
        <v>214</v>
      </c>
      <c r="J1645" s="698" t="s">
        <v>676</v>
      </c>
      <c r="K1645" s="109">
        <v>0</v>
      </c>
      <c r="L1645" s="110">
        <v>0</v>
      </c>
      <c r="M1645" s="111">
        <v>0</v>
      </c>
      <c r="N1645" s="111">
        <v>0</v>
      </c>
      <c r="O1645" s="109">
        <v>0</v>
      </c>
      <c r="P1645" s="111">
        <v>0</v>
      </c>
      <c r="Q1645" s="109">
        <v>0</v>
      </c>
      <c r="R1645" s="16">
        <f>SUMIFS('Member Months'!$L:$L,'Member Months'!$A:$A,$A1645,'Member Months'!$C:$C,$C1645, 'Member Months'!$D:$D,$D1645)</f>
        <v>0</v>
      </c>
      <c r="T1645" s="172"/>
    </row>
    <row r="1646" spans="1:20">
      <c r="A1646" s="38" t="s">
        <v>214</v>
      </c>
      <c r="B1646" s="39">
        <f t="shared" si="52"/>
        <v>0</v>
      </c>
      <c r="C1646" s="39" t="str">
        <f t="shared" si="50"/>
        <v>2021 Prior Year</v>
      </c>
      <c r="D1646" s="40">
        <v>2</v>
      </c>
      <c r="E1646" s="40" t="s">
        <v>214</v>
      </c>
      <c r="F1646" s="40" t="s">
        <v>738</v>
      </c>
      <c r="G1646" s="698" t="s">
        <v>224</v>
      </c>
      <c r="H1646" s="40" t="s">
        <v>213</v>
      </c>
      <c r="I1646" s="629" t="s">
        <v>215</v>
      </c>
      <c r="J1646" s="698" t="s">
        <v>216</v>
      </c>
      <c r="K1646" s="303">
        <v>0</v>
      </c>
      <c r="L1646" s="304">
        <v>0</v>
      </c>
      <c r="M1646" s="305">
        <v>0</v>
      </c>
      <c r="N1646" s="305">
        <v>0</v>
      </c>
      <c r="O1646" s="303">
        <v>0</v>
      </c>
      <c r="P1646" s="305">
        <v>0</v>
      </c>
      <c r="Q1646" s="303">
        <v>0</v>
      </c>
      <c r="R1646" s="16">
        <f>SUMIFS('Member Months'!$L:$L,'Member Months'!$A:$A,$A1646,'Member Months'!$C:$C,$C1646, 'Member Months'!$D:$D,$D1646)</f>
        <v>0</v>
      </c>
      <c r="T1646" s="172"/>
    </row>
    <row r="1647" spans="1:20">
      <c r="A1647" s="38" t="s">
        <v>214</v>
      </c>
      <c r="B1647" s="39">
        <f t="shared" si="52"/>
        <v>0</v>
      </c>
      <c r="C1647" s="39" t="str">
        <f t="shared" si="50"/>
        <v>2021 Prior Year</v>
      </c>
      <c r="D1647" s="40">
        <v>2</v>
      </c>
      <c r="E1647" s="40" t="s">
        <v>214</v>
      </c>
      <c r="F1647" s="40" t="s">
        <v>738</v>
      </c>
      <c r="G1647" s="698" t="s">
        <v>224</v>
      </c>
      <c r="H1647" s="40" t="s">
        <v>213</v>
      </c>
      <c r="I1647" s="629" t="s">
        <v>217</v>
      </c>
      <c r="J1647" s="698" t="s">
        <v>262</v>
      </c>
      <c r="K1647" s="303">
        <v>0</v>
      </c>
      <c r="L1647" s="304">
        <v>0</v>
      </c>
      <c r="M1647" s="305">
        <v>0</v>
      </c>
      <c r="N1647" s="305">
        <v>0</v>
      </c>
      <c r="O1647" s="303">
        <v>0</v>
      </c>
      <c r="P1647" s="305">
        <v>0</v>
      </c>
      <c r="Q1647" s="303">
        <v>0</v>
      </c>
      <c r="R1647" s="16">
        <f>SUMIFS('Member Months'!$L:$L,'Member Months'!$A:$A,$A1647,'Member Months'!$C:$C,$C1647, 'Member Months'!$D:$D,$D1647)</f>
        <v>0</v>
      </c>
      <c r="T1647" s="172"/>
    </row>
    <row r="1648" spans="1:20">
      <c r="A1648" s="38" t="s">
        <v>214</v>
      </c>
      <c r="B1648" s="39">
        <f t="shared" si="52"/>
        <v>0</v>
      </c>
      <c r="C1648" s="39" t="str">
        <f t="shared" si="50"/>
        <v>2021 Prior Year</v>
      </c>
      <c r="D1648" s="40">
        <v>2</v>
      </c>
      <c r="E1648" s="40" t="s">
        <v>214</v>
      </c>
      <c r="F1648" s="40" t="s">
        <v>738</v>
      </c>
      <c r="G1648" s="698" t="s">
        <v>224</v>
      </c>
      <c r="H1648" s="40" t="s">
        <v>213</v>
      </c>
      <c r="I1648" s="629" t="s">
        <v>218</v>
      </c>
      <c r="J1648" s="698" t="s">
        <v>677</v>
      </c>
      <c r="K1648" s="303">
        <v>0</v>
      </c>
      <c r="L1648" s="304">
        <v>0</v>
      </c>
      <c r="M1648" s="305">
        <v>0</v>
      </c>
      <c r="N1648" s="305">
        <v>0</v>
      </c>
      <c r="O1648" s="303">
        <v>0</v>
      </c>
      <c r="P1648" s="305">
        <v>0</v>
      </c>
      <c r="Q1648" s="303">
        <v>0</v>
      </c>
      <c r="R1648" s="16">
        <f>SUMIFS('Member Months'!$L:$L,'Member Months'!$A:$A,$A1648,'Member Months'!$C:$C,$C1648, 'Member Months'!$D:$D,$D1648)</f>
        <v>0</v>
      </c>
      <c r="T1648" s="172"/>
    </row>
    <row r="1649" spans="1:20">
      <c r="A1649" s="38" t="s">
        <v>214</v>
      </c>
      <c r="B1649" s="39">
        <f t="shared" si="52"/>
        <v>0</v>
      </c>
      <c r="C1649" s="39" t="str">
        <f t="shared" si="50"/>
        <v>2021 Prior Year</v>
      </c>
      <c r="D1649" s="40">
        <v>2</v>
      </c>
      <c r="E1649" s="40" t="s">
        <v>214</v>
      </c>
      <c r="F1649" s="40" t="s">
        <v>738</v>
      </c>
      <c r="G1649" s="698" t="s">
        <v>224</v>
      </c>
      <c r="H1649" s="40" t="s">
        <v>213</v>
      </c>
      <c r="I1649" s="629" t="s">
        <v>219</v>
      </c>
      <c r="J1649" s="698" t="s">
        <v>263</v>
      </c>
      <c r="K1649" s="303">
        <v>0</v>
      </c>
      <c r="L1649" s="304">
        <v>0</v>
      </c>
      <c r="M1649" s="305">
        <v>0</v>
      </c>
      <c r="N1649" s="305">
        <v>0</v>
      </c>
      <c r="O1649" s="303">
        <v>0</v>
      </c>
      <c r="P1649" s="305">
        <v>0</v>
      </c>
      <c r="Q1649" s="303">
        <v>0</v>
      </c>
      <c r="R1649" s="16">
        <f>SUMIFS('Member Months'!$L:$L,'Member Months'!$A:$A,$A1649,'Member Months'!$C:$C,$C1649, 'Member Months'!$D:$D,$D1649)</f>
        <v>0</v>
      </c>
      <c r="T1649" s="172"/>
    </row>
    <row r="1650" spans="1:20">
      <c r="A1650" s="38" t="s">
        <v>214</v>
      </c>
      <c r="B1650" s="39">
        <f t="shared" si="52"/>
        <v>0</v>
      </c>
      <c r="C1650" s="39" t="str">
        <f t="shared" si="50"/>
        <v>2021 Prior Year</v>
      </c>
      <c r="D1650" s="40">
        <v>2</v>
      </c>
      <c r="E1650" s="40" t="s">
        <v>214</v>
      </c>
      <c r="F1650" s="40" t="s">
        <v>738</v>
      </c>
      <c r="G1650" s="698" t="s">
        <v>224</v>
      </c>
      <c r="H1650" s="40" t="s">
        <v>213</v>
      </c>
      <c r="I1650" s="629" t="s">
        <v>220</v>
      </c>
      <c r="J1650" s="698" t="s">
        <v>675</v>
      </c>
      <c r="K1650" s="303">
        <v>0</v>
      </c>
      <c r="L1650" s="304">
        <v>0</v>
      </c>
      <c r="M1650" s="305">
        <v>0</v>
      </c>
      <c r="N1650" s="305">
        <v>0</v>
      </c>
      <c r="O1650" s="303">
        <v>0</v>
      </c>
      <c r="P1650" s="305">
        <v>0</v>
      </c>
      <c r="Q1650" s="303">
        <v>0</v>
      </c>
      <c r="R1650" s="16">
        <f>SUMIFS('Member Months'!$L:$L,'Member Months'!$A:$A,$A1650,'Member Months'!$C:$C,$C1650, 'Member Months'!$D:$D,$D1650)</f>
        <v>0</v>
      </c>
      <c r="T1650" s="172"/>
    </row>
    <row r="1651" spans="1:20">
      <c r="A1651" s="38" t="s">
        <v>214</v>
      </c>
      <c r="B1651" s="39">
        <f t="shared" si="52"/>
        <v>0</v>
      </c>
      <c r="C1651" s="39" t="str">
        <f t="shared" ref="C1651:C1714" si="53">$C$1302</f>
        <v>2021 Prior Year</v>
      </c>
      <c r="D1651" s="40">
        <v>2</v>
      </c>
      <c r="E1651" s="40" t="s">
        <v>214</v>
      </c>
      <c r="F1651" s="40" t="s">
        <v>738</v>
      </c>
      <c r="G1651" s="698" t="s">
        <v>224</v>
      </c>
      <c r="H1651" s="40" t="s">
        <v>213</v>
      </c>
      <c r="I1651" s="629" t="s">
        <v>221</v>
      </c>
      <c r="J1651" s="698" t="s">
        <v>264</v>
      </c>
      <c r="K1651" s="303">
        <v>0</v>
      </c>
      <c r="L1651" s="304">
        <v>0</v>
      </c>
      <c r="M1651" s="305">
        <v>0</v>
      </c>
      <c r="N1651" s="305">
        <v>0</v>
      </c>
      <c r="O1651" s="303">
        <v>0</v>
      </c>
      <c r="P1651" s="305">
        <v>0</v>
      </c>
      <c r="Q1651" s="303">
        <v>0</v>
      </c>
      <c r="R1651" s="16">
        <f>SUMIFS('Member Months'!$L:$L,'Member Months'!$A:$A,$A1651,'Member Months'!$C:$C,$C1651, 'Member Months'!$D:$D,$D1651)</f>
        <v>0</v>
      </c>
      <c r="T1651" s="172"/>
    </row>
    <row r="1652" spans="1:20">
      <c r="A1652" s="38" t="s">
        <v>214</v>
      </c>
      <c r="B1652" s="39">
        <f t="shared" si="52"/>
        <v>0</v>
      </c>
      <c r="C1652" s="39" t="str">
        <f t="shared" si="53"/>
        <v>2021 Prior Year</v>
      </c>
      <c r="D1652" s="40">
        <v>2</v>
      </c>
      <c r="E1652" s="40" t="s">
        <v>214</v>
      </c>
      <c r="F1652" s="40" t="s">
        <v>738</v>
      </c>
      <c r="G1652" s="698" t="s">
        <v>224</v>
      </c>
      <c r="H1652" s="40" t="s">
        <v>213</v>
      </c>
      <c r="I1652" s="629" t="s">
        <v>222</v>
      </c>
      <c r="J1652" s="698" t="s">
        <v>206</v>
      </c>
      <c r="K1652" s="303">
        <v>0</v>
      </c>
      <c r="L1652" s="304">
        <v>0</v>
      </c>
      <c r="M1652" s="305">
        <v>0</v>
      </c>
      <c r="N1652" s="305">
        <v>0</v>
      </c>
      <c r="O1652" s="303">
        <v>0</v>
      </c>
      <c r="P1652" s="305">
        <v>0</v>
      </c>
      <c r="Q1652" s="303">
        <v>0</v>
      </c>
      <c r="R1652" s="16">
        <f>SUMIFS('Member Months'!$L:$L,'Member Months'!$A:$A,$A1652,'Member Months'!$C:$C,$C1652, 'Member Months'!$D:$D,$D1652)</f>
        <v>0</v>
      </c>
      <c r="T1652" s="172"/>
    </row>
    <row r="1653" spans="1:20">
      <c r="A1653" s="38" t="s">
        <v>214</v>
      </c>
      <c r="B1653" s="39">
        <f t="shared" si="52"/>
        <v>0</v>
      </c>
      <c r="C1653" s="39" t="str">
        <f t="shared" si="53"/>
        <v>2021 Prior Year</v>
      </c>
      <c r="D1653" s="40">
        <v>2</v>
      </c>
      <c r="E1653" s="40" t="s">
        <v>214</v>
      </c>
      <c r="F1653" s="40" t="s">
        <v>738</v>
      </c>
      <c r="G1653" s="698" t="s">
        <v>224</v>
      </c>
      <c r="H1653" s="40" t="s">
        <v>213</v>
      </c>
      <c r="I1653" s="629" t="s">
        <v>223</v>
      </c>
      <c r="J1653" s="698" t="s">
        <v>181</v>
      </c>
      <c r="K1653" s="303">
        <v>0</v>
      </c>
      <c r="L1653" s="304">
        <v>0</v>
      </c>
      <c r="M1653" s="305">
        <v>0</v>
      </c>
      <c r="N1653" s="305">
        <v>0</v>
      </c>
      <c r="O1653" s="303">
        <v>0</v>
      </c>
      <c r="P1653" s="305">
        <v>0</v>
      </c>
      <c r="Q1653" s="303">
        <v>0</v>
      </c>
      <c r="R1653" s="16">
        <f>SUMIFS('Member Months'!$L:$L,'Member Months'!$A:$A,$A1653,'Member Months'!$C:$C,$C1653, 'Member Months'!$D:$D,$D1653)</f>
        <v>0</v>
      </c>
      <c r="T1653" s="172"/>
    </row>
    <row r="1654" spans="1:20">
      <c r="A1654" s="38" t="s">
        <v>214</v>
      </c>
      <c r="B1654" s="39">
        <f t="shared" si="52"/>
        <v>0</v>
      </c>
      <c r="C1654" s="39" t="str">
        <f t="shared" si="53"/>
        <v>2021 Prior Year</v>
      </c>
      <c r="D1654" s="40">
        <v>2</v>
      </c>
      <c r="E1654" s="40" t="s">
        <v>214</v>
      </c>
      <c r="F1654" s="40" t="s">
        <v>738</v>
      </c>
      <c r="G1654" s="698" t="s">
        <v>224</v>
      </c>
      <c r="H1654" s="40" t="s">
        <v>213</v>
      </c>
      <c r="I1654" s="629" t="s">
        <v>150</v>
      </c>
      <c r="J1654" s="698" t="s">
        <v>204</v>
      </c>
      <c r="K1654" s="303">
        <v>0</v>
      </c>
      <c r="L1654" s="304">
        <v>0</v>
      </c>
      <c r="M1654" s="305">
        <v>0</v>
      </c>
      <c r="N1654" s="305">
        <v>0</v>
      </c>
      <c r="O1654" s="303">
        <v>0</v>
      </c>
      <c r="P1654" s="305">
        <v>0</v>
      </c>
      <c r="Q1654" s="303">
        <v>0</v>
      </c>
      <c r="R1654" s="16">
        <f>SUMIFS('Member Months'!$L:$L,'Member Months'!$A:$A,$A1654,'Member Months'!$C:$C,$C1654, 'Member Months'!$D:$D,$D1654)</f>
        <v>0</v>
      </c>
      <c r="T1654" s="172"/>
    </row>
    <row r="1655" spans="1:20">
      <c r="A1655" s="38" t="s">
        <v>214</v>
      </c>
      <c r="B1655" s="39">
        <f t="shared" si="52"/>
        <v>0</v>
      </c>
      <c r="C1655" s="39" t="str">
        <f t="shared" si="53"/>
        <v>2021 Prior Year</v>
      </c>
      <c r="D1655" s="40">
        <v>2</v>
      </c>
      <c r="E1655" s="40" t="s">
        <v>214</v>
      </c>
      <c r="F1655" s="40" t="s">
        <v>738</v>
      </c>
      <c r="G1655" s="698" t="s">
        <v>224</v>
      </c>
      <c r="H1655" s="40" t="s">
        <v>213</v>
      </c>
      <c r="I1655" s="629" t="s">
        <v>151</v>
      </c>
      <c r="J1655" s="698" t="s">
        <v>205</v>
      </c>
      <c r="K1655" s="303">
        <v>0</v>
      </c>
      <c r="L1655" s="304">
        <v>0</v>
      </c>
      <c r="M1655" s="305">
        <v>0</v>
      </c>
      <c r="N1655" s="305">
        <v>0</v>
      </c>
      <c r="O1655" s="303">
        <v>0</v>
      </c>
      <c r="P1655" s="305">
        <v>0</v>
      </c>
      <c r="Q1655" s="303">
        <v>0</v>
      </c>
      <c r="R1655" s="16">
        <f>SUMIFS('Member Months'!$L:$L,'Member Months'!$A:$A,$A1655,'Member Months'!$C:$C,$C1655, 'Member Months'!$D:$D,$D1655)</f>
        <v>0</v>
      </c>
      <c r="T1655" s="172"/>
    </row>
    <row r="1656" spans="1:20">
      <c r="A1656" s="38" t="s">
        <v>214</v>
      </c>
      <c r="B1656" s="39">
        <f t="shared" si="52"/>
        <v>0</v>
      </c>
      <c r="C1656" s="39" t="str">
        <f t="shared" si="53"/>
        <v>2021 Prior Year</v>
      </c>
      <c r="D1656" s="40">
        <v>2</v>
      </c>
      <c r="E1656" s="40" t="s">
        <v>214</v>
      </c>
      <c r="F1656" s="40" t="s">
        <v>738</v>
      </c>
      <c r="G1656" s="698" t="s">
        <v>224</v>
      </c>
      <c r="H1656" s="40" t="s">
        <v>213</v>
      </c>
      <c r="I1656" s="629" t="s">
        <v>152</v>
      </c>
      <c r="J1656" s="698" t="s">
        <v>182</v>
      </c>
      <c r="K1656" s="303">
        <v>0</v>
      </c>
      <c r="L1656" s="304">
        <v>0</v>
      </c>
      <c r="M1656" s="305">
        <v>0</v>
      </c>
      <c r="N1656" s="305">
        <v>0</v>
      </c>
      <c r="O1656" s="303">
        <v>0</v>
      </c>
      <c r="P1656" s="305">
        <v>0</v>
      </c>
      <c r="Q1656" s="303">
        <v>0</v>
      </c>
      <c r="R1656" s="16">
        <f>SUMIFS('Member Months'!$L:$L,'Member Months'!$A:$A,$A1656,'Member Months'!$C:$C,$C1656, 'Member Months'!$D:$D,$D1656)</f>
        <v>0</v>
      </c>
      <c r="T1656" s="172"/>
    </row>
    <row r="1657" spans="1:20">
      <c r="A1657" s="38" t="s">
        <v>214</v>
      </c>
      <c r="B1657" s="39">
        <f t="shared" si="52"/>
        <v>0</v>
      </c>
      <c r="C1657" s="39" t="str">
        <f t="shared" si="53"/>
        <v>2021 Prior Year</v>
      </c>
      <c r="D1657" s="40">
        <v>2</v>
      </c>
      <c r="E1657" s="40" t="s">
        <v>214</v>
      </c>
      <c r="F1657" s="40" t="s">
        <v>738</v>
      </c>
      <c r="G1657" s="698" t="s">
        <v>224</v>
      </c>
      <c r="H1657" s="40" t="s">
        <v>213</v>
      </c>
      <c r="I1657" s="629" t="s">
        <v>70</v>
      </c>
      <c r="J1657" s="698" t="s">
        <v>265</v>
      </c>
      <c r="K1657" s="303">
        <v>0</v>
      </c>
      <c r="L1657" s="304">
        <v>0</v>
      </c>
      <c r="M1657" s="305">
        <v>0</v>
      </c>
      <c r="N1657" s="305">
        <v>0</v>
      </c>
      <c r="O1657" s="303">
        <v>0</v>
      </c>
      <c r="P1657" s="305">
        <v>0</v>
      </c>
      <c r="Q1657" s="303">
        <v>0</v>
      </c>
      <c r="R1657" s="16">
        <f>SUMIFS('Member Months'!$L:$L,'Member Months'!$A:$A,$A1657,'Member Months'!$C:$C,$C1657, 'Member Months'!$D:$D,$D1657)</f>
        <v>0</v>
      </c>
      <c r="T1657" s="172"/>
    </row>
    <row r="1658" spans="1:20">
      <c r="A1658" s="38" t="s">
        <v>214</v>
      </c>
      <c r="B1658" s="39">
        <f t="shared" si="52"/>
        <v>0</v>
      </c>
      <c r="C1658" s="39" t="str">
        <f t="shared" si="53"/>
        <v>2021 Prior Year</v>
      </c>
      <c r="D1658" s="40">
        <v>2</v>
      </c>
      <c r="E1658" s="40" t="s">
        <v>214</v>
      </c>
      <c r="F1658" s="40" t="s">
        <v>738</v>
      </c>
      <c r="G1658" s="698" t="s">
        <v>224</v>
      </c>
      <c r="H1658" s="40" t="s">
        <v>213</v>
      </c>
      <c r="I1658" s="629" t="s">
        <v>71</v>
      </c>
      <c r="J1658" s="698" t="s">
        <v>266</v>
      </c>
      <c r="K1658" s="303">
        <v>0</v>
      </c>
      <c r="L1658" s="304">
        <v>0</v>
      </c>
      <c r="M1658" s="305">
        <v>0</v>
      </c>
      <c r="N1658" s="305">
        <v>0</v>
      </c>
      <c r="O1658" s="303">
        <v>0</v>
      </c>
      <c r="P1658" s="305">
        <v>0</v>
      </c>
      <c r="Q1658" s="303">
        <v>0</v>
      </c>
      <c r="R1658" s="16">
        <f>SUMIFS('Member Months'!$L:$L,'Member Months'!$A:$A,$A1658,'Member Months'!$C:$C,$C1658, 'Member Months'!$D:$D,$D1658)</f>
        <v>0</v>
      </c>
      <c r="T1658" s="172"/>
    </row>
    <row r="1659" spans="1:20">
      <c r="A1659" s="38" t="s">
        <v>214</v>
      </c>
      <c r="B1659" s="39">
        <f t="shared" si="52"/>
        <v>0</v>
      </c>
      <c r="C1659" s="39" t="str">
        <f t="shared" si="53"/>
        <v>2021 Prior Year</v>
      </c>
      <c r="D1659" s="40">
        <v>2</v>
      </c>
      <c r="E1659" s="40" t="s">
        <v>214</v>
      </c>
      <c r="F1659" s="40" t="s">
        <v>738</v>
      </c>
      <c r="G1659" s="698" t="s">
        <v>224</v>
      </c>
      <c r="H1659" s="40" t="s">
        <v>213</v>
      </c>
      <c r="I1659" s="629" t="s">
        <v>72</v>
      </c>
      <c r="J1659" s="698" t="s">
        <v>527</v>
      </c>
      <c r="K1659" s="303">
        <v>0</v>
      </c>
      <c r="L1659" s="304">
        <v>0</v>
      </c>
      <c r="M1659" s="305">
        <v>0</v>
      </c>
      <c r="N1659" s="305">
        <v>0</v>
      </c>
      <c r="O1659" s="303">
        <v>0</v>
      </c>
      <c r="P1659" s="305">
        <v>0</v>
      </c>
      <c r="Q1659" s="303">
        <v>0</v>
      </c>
      <c r="R1659" s="16">
        <f>SUMIFS('Member Months'!$L:$L,'Member Months'!$A:$A,$A1659,'Member Months'!$C:$C,$C1659, 'Member Months'!$D:$D,$D1659)</f>
        <v>0</v>
      </c>
      <c r="T1659" s="172"/>
    </row>
    <row r="1660" spans="1:20">
      <c r="A1660" s="38" t="s">
        <v>214</v>
      </c>
      <c r="B1660" s="39">
        <f t="shared" si="52"/>
        <v>0</v>
      </c>
      <c r="C1660" s="39" t="str">
        <f t="shared" si="53"/>
        <v>2021 Prior Year</v>
      </c>
      <c r="D1660" s="40">
        <v>2</v>
      </c>
      <c r="E1660" s="40" t="s">
        <v>214</v>
      </c>
      <c r="F1660" s="40" t="s">
        <v>738</v>
      </c>
      <c r="G1660" s="698" t="s">
        <v>224</v>
      </c>
      <c r="H1660" s="40" t="s">
        <v>213</v>
      </c>
      <c r="I1660" s="629" t="s">
        <v>73</v>
      </c>
      <c r="J1660" s="698" t="s">
        <v>528</v>
      </c>
      <c r="K1660" s="303">
        <v>0</v>
      </c>
      <c r="L1660" s="304">
        <v>0</v>
      </c>
      <c r="M1660" s="305">
        <v>0</v>
      </c>
      <c r="N1660" s="305">
        <v>0</v>
      </c>
      <c r="O1660" s="303">
        <v>0</v>
      </c>
      <c r="P1660" s="305">
        <v>0</v>
      </c>
      <c r="Q1660" s="303">
        <v>0</v>
      </c>
      <c r="R1660" s="16">
        <f>SUMIFS('Member Months'!$L:$L,'Member Months'!$A:$A,$A1660,'Member Months'!$C:$C,$C1660, 'Member Months'!$D:$D,$D1660)</f>
        <v>0</v>
      </c>
      <c r="T1660" s="172"/>
    </row>
    <row r="1661" spans="1:20">
      <c r="A1661" s="38" t="s">
        <v>214</v>
      </c>
      <c r="B1661" s="39">
        <f t="shared" si="52"/>
        <v>0</v>
      </c>
      <c r="C1661" s="39" t="str">
        <f t="shared" si="53"/>
        <v>2021 Prior Year</v>
      </c>
      <c r="D1661" s="40">
        <v>2</v>
      </c>
      <c r="E1661" s="40" t="s">
        <v>214</v>
      </c>
      <c r="F1661" s="40" t="s">
        <v>738</v>
      </c>
      <c r="G1661" s="698" t="s">
        <v>224</v>
      </c>
      <c r="H1661" s="40" t="s">
        <v>213</v>
      </c>
      <c r="I1661" s="629" t="s">
        <v>409</v>
      </c>
      <c r="J1661" s="698" t="s">
        <v>803</v>
      </c>
      <c r="K1661" s="303">
        <v>0</v>
      </c>
      <c r="L1661" s="304">
        <v>0</v>
      </c>
      <c r="M1661" s="305">
        <v>0</v>
      </c>
      <c r="N1661" s="305">
        <v>0</v>
      </c>
      <c r="O1661" s="303">
        <v>0</v>
      </c>
      <c r="P1661" s="305">
        <v>0</v>
      </c>
      <c r="Q1661" s="303">
        <v>0</v>
      </c>
      <c r="R1661" s="16">
        <f>SUMIFS('Member Months'!$L:$L,'Member Months'!$A:$A,$A1661,'Member Months'!$C:$C,$C1661, 'Member Months'!$D:$D,$D1661)</f>
        <v>0</v>
      </c>
      <c r="T1661" s="172"/>
    </row>
    <row r="1662" spans="1:20">
      <c r="A1662" s="38" t="s">
        <v>215</v>
      </c>
      <c r="B1662" s="39">
        <f t="shared" si="52"/>
        <v>0</v>
      </c>
      <c r="C1662" s="39" t="str">
        <f t="shared" si="53"/>
        <v>2021 Prior Year</v>
      </c>
      <c r="D1662" s="40">
        <v>2</v>
      </c>
      <c r="E1662" s="40" t="s">
        <v>215</v>
      </c>
      <c r="F1662" s="40" t="s">
        <v>738</v>
      </c>
      <c r="G1662" s="698" t="s">
        <v>225</v>
      </c>
      <c r="H1662" s="40" t="s">
        <v>213</v>
      </c>
      <c r="I1662" s="629" t="s">
        <v>211</v>
      </c>
      <c r="J1662" s="698" t="s">
        <v>261</v>
      </c>
      <c r="K1662" s="303">
        <v>0</v>
      </c>
      <c r="L1662" s="304">
        <v>0</v>
      </c>
      <c r="M1662" s="305">
        <v>0</v>
      </c>
      <c r="N1662" s="305">
        <v>0</v>
      </c>
      <c r="O1662" s="303">
        <v>0</v>
      </c>
      <c r="P1662" s="305">
        <v>0</v>
      </c>
      <c r="Q1662" s="303">
        <v>0</v>
      </c>
      <c r="R1662" s="16">
        <f>SUMIFS('Member Months'!$L:$L,'Member Months'!$A:$A,$A1662,'Member Months'!$C:$C,$C1662, 'Member Months'!$D:$D,$D1662)</f>
        <v>0</v>
      </c>
      <c r="T1662" s="172"/>
    </row>
    <row r="1663" spans="1:20">
      <c r="A1663" s="38" t="s">
        <v>215</v>
      </c>
      <c r="B1663" s="39">
        <f t="shared" si="52"/>
        <v>0</v>
      </c>
      <c r="C1663" s="39" t="str">
        <f t="shared" si="53"/>
        <v>2021 Prior Year</v>
      </c>
      <c r="D1663" s="40">
        <v>2</v>
      </c>
      <c r="E1663" s="40" t="s">
        <v>215</v>
      </c>
      <c r="F1663" s="40" t="s">
        <v>738</v>
      </c>
      <c r="G1663" s="698" t="s">
        <v>225</v>
      </c>
      <c r="H1663" s="40" t="s">
        <v>213</v>
      </c>
      <c r="I1663" s="629" t="s">
        <v>214</v>
      </c>
      <c r="J1663" s="698" t="s">
        <v>676</v>
      </c>
      <c r="K1663" s="303">
        <v>0</v>
      </c>
      <c r="L1663" s="304">
        <v>0</v>
      </c>
      <c r="M1663" s="305">
        <v>0</v>
      </c>
      <c r="N1663" s="305">
        <v>0</v>
      </c>
      <c r="O1663" s="303">
        <v>0</v>
      </c>
      <c r="P1663" s="305">
        <v>0</v>
      </c>
      <c r="Q1663" s="303">
        <v>0</v>
      </c>
      <c r="R1663" s="16">
        <f>SUMIFS('Member Months'!$L:$L,'Member Months'!$A:$A,$A1663,'Member Months'!$C:$C,$C1663, 'Member Months'!$D:$D,$D1663)</f>
        <v>0</v>
      </c>
      <c r="T1663" s="172"/>
    </row>
    <row r="1664" spans="1:20">
      <c r="A1664" s="38" t="s">
        <v>215</v>
      </c>
      <c r="B1664" s="39">
        <f t="shared" si="52"/>
        <v>0</v>
      </c>
      <c r="C1664" s="39" t="str">
        <f t="shared" si="53"/>
        <v>2021 Prior Year</v>
      </c>
      <c r="D1664" s="40">
        <v>2</v>
      </c>
      <c r="E1664" s="40" t="s">
        <v>215</v>
      </c>
      <c r="F1664" s="40" t="s">
        <v>738</v>
      </c>
      <c r="G1664" s="698" t="s">
        <v>225</v>
      </c>
      <c r="H1664" s="40" t="s">
        <v>213</v>
      </c>
      <c r="I1664" s="629" t="s">
        <v>215</v>
      </c>
      <c r="J1664" s="698" t="s">
        <v>216</v>
      </c>
      <c r="K1664" s="303">
        <v>0</v>
      </c>
      <c r="L1664" s="304">
        <v>0</v>
      </c>
      <c r="M1664" s="305">
        <v>0</v>
      </c>
      <c r="N1664" s="305">
        <v>0</v>
      </c>
      <c r="O1664" s="303">
        <v>0</v>
      </c>
      <c r="P1664" s="305">
        <v>0</v>
      </c>
      <c r="Q1664" s="303">
        <v>0</v>
      </c>
      <c r="R1664" s="16">
        <f>SUMIFS('Member Months'!$L:$L,'Member Months'!$A:$A,$A1664,'Member Months'!$C:$C,$C1664, 'Member Months'!$D:$D,$D1664)</f>
        <v>0</v>
      </c>
      <c r="T1664" s="172"/>
    </row>
    <row r="1665" spans="1:20">
      <c r="A1665" s="38" t="s">
        <v>215</v>
      </c>
      <c r="B1665" s="39">
        <f t="shared" si="52"/>
        <v>0</v>
      </c>
      <c r="C1665" s="39" t="str">
        <f t="shared" si="53"/>
        <v>2021 Prior Year</v>
      </c>
      <c r="D1665" s="40">
        <v>2</v>
      </c>
      <c r="E1665" s="40" t="s">
        <v>215</v>
      </c>
      <c r="F1665" s="40" t="s">
        <v>738</v>
      </c>
      <c r="G1665" s="698" t="s">
        <v>225</v>
      </c>
      <c r="H1665" s="40" t="s">
        <v>213</v>
      </c>
      <c r="I1665" s="629" t="s">
        <v>217</v>
      </c>
      <c r="J1665" s="698" t="s">
        <v>262</v>
      </c>
      <c r="K1665" s="303">
        <v>0</v>
      </c>
      <c r="L1665" s="304">
        <v>0</v>
      </c>
      <c r="M1665" s="305">
        <v>0</v>
      </c>
      <c r="N1665" s="305">
        <v>0</v>
      </c>
      <c r="O1665" s="303">
        <v>0</v>
      </c>
      <c r="P1665" s="305">
        <v>0</v>
      </c>
      <c r="Q1665" s="303">
        <v>0</v>
      </c>
      <c r="R1665" s="16">
        <f>SUMIFS('Member Months'!$L:$L,'Member Months'!$A:$A,$A1665,'Member Months'!$C:$C,$C1665, 'Member Months'!$D:$D,$D1665)</f>
        <v>0</v>
      </c>
      <c r="T1665" s="172"/>
    </row>
    <row r="1666" spans="1:20">
      <c r="A1666" s="38" t="s">
        <v>215</v>
      </c>
      <c r="B1666" s="39">
        <f t="shared" si="52"/>
        <v>0</v>
      </c>
      <c r="C1666" s="39" t="str">
        <f t="shared" si="53"/>
        <v>2021 Prior Year</v>
      </c>
      <c r="D1666" s="40">
        <v>2</v>
      </c>
      <c r="E1666" s="40" t="s">
        <v>215</v>
      </c>
      <c r="F1666" s="40" t="s">
        <v>738</v>
      </c>
      <c r="G1666" s="698" t="s">
        <v>225</v>
      </c>
      <c r="H1666" s="40" t="s">
        <v>213</v>
      </c>
      <c r="I1666" s="629" t="s">
        <v>218</v>
      </c>
      <c r="J1666" s="698" t="s">
        <v>677</v>
      </c>
      <c r="K1666" s="303">
        <v>0</v>
      </c>
      <c r="L1666" s="304">
        <v>0</v>
      </c>
      <c r="M1666" s="305">
        <v>0</v>
      </c>
      <c r="N1666" s="305">
        <v>0</v>
      </c>
      <c r="O1666" s="303">
        <v>0</v>
      </c>
      <c r="P1666" s="305">
        <v>0</v>
      </c>
      <c r="Q1666" s="303">
        <v>0</v>
      </c>
      <c r="R1666" s="16">
        <f>SUMIFS('Member Months'!$L:$L,'Member Months'!$A:$A,$A1666,'Member Months'!$C:$C,$C1666, 'Member Months'!$D:$D,$D1666)</f>
        <v>0</v>
      </c>
      <c r="T1666" s="172"/>
    </row>
    <row r="1667" spans="1:20">
      <c r="A1667" s="38" t="s">
        <v>215</v>
      </c>
      <c r="B1667" s="39">
        <f t="shared" si="52"/>
        <v>0</v>
      </c>
      <c r="C1667" s="39" t="str">
        <f t="shared" si="53"/>
        <v>2021 Prior Year</v>
      </c>
      <c r="D1667" s="40">
        <v>2</v>
      </c>
      <c r="E1667" s="40" t="s">
        <v>215</v>
      </c>
      <c r="F1667" s="40" t="s">
        <v>738</v>
      </c>
      <c r="G1667" s="698" t="s">
        <v>225</v>
      </c>
      <c r="H1667" s="40" t="s">
        <v>213</v>
      </c>
      <c r="I1667" s="629" t="s">
        <v>219</v>
      </c>
      <c r="J1667" s="698" t="s">
        <v>263</v>
      </c>
      <c r="K1667" s="303">
        <v>0</v>
      </c>
      <c r="L1667" s="304">
        <v>0</v>
      </c>
      <c r="M1667" s="305">
        <v>0</v>
      </c>
      <c r="N1667" s="305">
        <v>0</v>
      </c>
      <c r="O1667" s="303">
        <v>0</v>
      </c>
      <c r="P1667" s="305">
        <v>0</v>
      </c>
      <c r="Q1667" s="303">
        <v>0</v>
      </c>
      <c r="R1667" s="16">
        <f>SUMIFS('Member Months'!$L:$L,'Member Months'!$A:$A,$A1667,'Member Months'!$C:$C,$C1667, 'Member Months'!$D:$D,$D1667)</f>
        <v>0</v>
      </c>
      <c r="T1667" s="172"/>
    </row>
    <row r="1668" spans="1:20">
      <c r="A1668" s="38" t="s">
        <v>215</v>
      </c>
      <c r="B1668" s="39">
        <f t="shared" si="52"/>
        <v>0</v>
      </c>
      <c r="C1668" s="39" t="str">
        <f t="shared" si="53"/>
        <v>2021 Prior Year</v>
      </c>
      <c r="D1668" s="40">
        <v>2</v>
      </c>
      <c r="E1668" s="40" t="s">
        <v>215</v>
      </c>
      <c r="F1668" s="40" t="s">
        <v>738</v>
      </c>
      <c r="G1668" s="698" t="s">
        <v>225</v>
      </c>
      <c r="H1668" s="40" t="s">
        <v>213</v>
      </c>
      <c r="I1668" s="629" t="s">
        <v>220</v>
      </c>
      <c r="J1668" s="698" t="s">
        <v>675</v>
      </c>
      <c r="K1668" s="303">
        <v>0</v>
      </c>
      <c r="L1668" s="304">
        <v>0</v>
      </c>
      <c r="M1668" s="305">
        <v>0</v>
      </c>
      <c r="N1668" s="305">
        <v>0</v>
      </c>
      <c r="O1668" s="303">
        <v>0</v>
      </c>
      <c r="P1668" s="305">
        <v>0</v>
      </c>
      <c r="Q1668" s="303">
        <v>0</v>
      </c>
      <c r="R1668" s="16">
        <f>SUMIFS('Member Months'!$L:$L,'Member Months'!$A:$A,$A1668,'Member Months'!$C:$C,$C1668, 'Member Months'!$D:$D,$D1668)</f>
        <v>0</v>
      </c>
      <c r="T1668" s="172"/>
    </row>
    <row r="1669" spans="1:20">
      <c r="A1669" s="38" t="s">
        <v>215</v>
      </c>
      <c r="B1669" s="39">
        <f t="shared" si="52"/>
        <v>0</v>
      </c>
      <c r="C1669" s="39" t="str">
        <f t="shared" si="53"/>
        <v>2021 Prior Year</v>
      </c>
      <c r="D1669" s="40">
        <v>2</v>
      </c>
      <c r="E1669" s="40" t="s">
        <v>215</v>
      </c>
      <c r="F1669" s="40" t="s">
        <v>738</v>
      </c>
      <c r="G1669" s="698" t="s">
        <v>225</v>
      </c>
      <c r="H1669" s="40" t="s">
        <v>213</v>
      </c>
      <c r="I1669" s="629" t="s">
        <v>221</v>
      </c>
      <c r="J1669" s="698" t="s">
        <v>264</v>
      </c>
      <c r="K1669" s="303">
        <v>0</v>
      </c>
      <c r="L1669" s="304">
        <v>0</v>
      </c>
      <c r="M1669" s="305">
        <v>0</v>
      </c>
      <c r="N1669" s="305">
        <v>0</v>
      </c>
      <c r="O1669" s="303">
        <v>0</v>
      </c>
      <c r="P1669" s="305">
        <v>0</v>
      </c>
      <c r="Q1669" s="303">
        <v>0</v>
      </c>
      <c r="R1669" s="16">
        <f>SUMIFS('Member Months'!$L:$L,'Member Months'!$A:$A,$A1669,'Member Months'!$C:$C,$C1669, 'Member Months'!$D:$D,$D1669)</f>
        <v>0</v>
      </c>
      <c r="T1669" s="172"/>
    </row>
    <row r="1670" spans="1:20">
      <c r="A1670" s="38" t="s">
        <v>215</v>
      </c>
      <c r="B1670" s="39">
        <f t="shared" si="52"/>
        <v>0</v>
      </c>
      <c r="C1670" s="39" t="str">
        <f t="shared" si="53"/>
        <v>2021 Prior Year</v>
      </c>
      <c r="D1670" s="40">
        <v>2</v>
      </c>
      <c r="E1670" s="40" t="s">
        <v>215</v>
      </c>
      <c r="F1670" s="40" t="s">
        <v>738</v>
      </c>
      <c r="G1670" s="698" t="s">
        <v>225</v>
      </c>
      <c r="H1670" s="40" t="s">
        <v>213</v>
      </c>
      <c r="I1670" s="629" t="s">
        <v>222</v>
      </c>
      <c r="J1670" s="698" t="s">
        <v>206</v>
      </c>
      <c r="K1670" s="303">
        <v>0</v>
      </c>
      <c r="L1670" s="304">
        <v>0</v>
      </c>
      <c r="M1670" s="305">
        <v>0</v>
      </c>
      <c r="N1670" s="305">
        <v>0</v>
      </c>
      <c r="O1670" s="303">
        <v>0</v>
      </c>
      <c r="P1670" s="305">
        <v>0</v>
      </c>
      <c r="Q1670" s="303">
        <v>0</v>
      </c>
      <c r="R1670" s="16">
        <f>SUMIFS('Member Months'!$L:$L,'Member Months'!$A:$A,$A1670,'Member Months'!$C:$C,$C1670, 'Member Months'!$D:$D,$D1670)</f>
        <v>0</v>
      </c>
      <c r="T1670" s="172"/>
    </row>
    <row r="1671" spans="1:20">
      <c r="A1671" s="38" t="s">
        <v>215</v>
      </c>
      <c r="B1671" s="39">
        <f t="shared" si="52"/>
        <v>0</v>
      </c>
      <c r="C1671" s="39" t="str">
        <f t="shared" si="53"/>
        <v>2021 Prior Year</v>
      </c>
      <c r="D1671" s="40">
        <v>2</v>
      </c>
      <c r="E1671" s="40" t="s">
        <v>215</v>
      </c>
      <c r="F1671" s="40" t="s">
        <v>738</v>
      </c>
      <c r="G1671" s="698" t="s">
        <v>225</v>
      </c>
      <c r="H1671" s="40" t="s">
        <v>213</v>
      </c>
      <c r="I1671" s="629" t="s">
        <v>223</v>
      </c>
      <c r="J1671" s="698" t="s">
        <v>181</v>
      </c>
      <c r="K1671" s="303">
        <v>0</v>
      </c>
      <c r="L1671" s="304">
        <v>0</v>
      </c>
      <c r="M1671" s="305">
        <v>0</v>
      </c>
      <c r="N1671" s="305">
        <v>0</v>
      </c>
      <c r="O1671" s="303">
        <v>0</v>
      </c>
      <c r="P1671" s="305">
        <v>0</v>
      </c>
      <c r="Q1671" s="303">
        <v>0</v>
      </c>
      <c r="R1671" s="16">
        <f>SUMIFS('Member Months'!$L:$L,'Member Months'!$A:$A,$A1671,'Member Months'!$C:$C,$C1671, 'Member Months'!$D:$D,$D1671)</f>
        <v>0</v>
      </c>
      <c r="T1671" s="172"/>
    </row>
    <row r="1672" spans="1:20">
      <c r="A1672" s="38" t="s">
        <v>215</v>
      </c>
      <c r="B1672" s="39">
        <f t="shared" si="52"/>
        <v>0</v>
      </c>
      <c r="C1672" s="39" t="str">
        <f t="shared" si="53"/>
        <v>2021 Prior Year</v>
      </c>
      <c r="D1672" s="40">
        <v>2</v>
      </c>
      <c r="E1672" s="40" t="s">
        <v>215</v>
      </c>
      <c r="F1672" s="40" t="s">
        <v>738</v>
      </c>
      <c r="G1672" s="698" t="s">
        <v>225</v>
      </c>
      <c r="H1672" s="40" t="s">
        <v>213</v>
      </c>
      <c r="I1672" s="629" t="s">
        <v>150</v>
      </c>
      <c r="J1672" s="698" t="s">
        <v>204</v>
      </c>
      <c r="K1672" s="303">
        <v>0</v>
      </c>
      <c r="L1672" s="304">
        <v>0</v>
      </c>
      <c r="M1672" s="305">
        <v>0</v>
      </c>
      <c r="N1672" s="305">
        <v>0</v>
      </c>
      <c r="O1672" s="303">
        <v>0</v>
      </c>
      <c r="P1672" s="305">
        <v>0</v>
      </c>
      <c r="Q1672" s="303">
        <v>0</v>
      </c>
      <c r="R1672" s="16">
        <f>SUMIFS('Member Months'!$L:$L,'Member Months'!$A:$A,$A1672,'Member Months'!$C:$C,$C1672, 'Member Months'!$D:$D,$D1672)</f>
        <v>0</v>
      </c>
      <c r="T1672" s="172"/>
    </row>
    <row r="1673" spans="1:20">
      <c r="A1673" s="38" t="s">
        <v>215</v>
      </c>
      <c r="B1673" s="39">
        <f t="shared" si="52"/>
        <v>0</v>
      </c>
      <c r="C1673" s="39" t="str">
        <f t="shared" si="53"/>
        <v>2021 Prior Year</v>
      </c>
      <c r="D1673" s="40">
        <v>2</v>
      </c>
      <c r="E1673" s="40" t="s">
        <v>215</v>
      </c>
      <c r="F1673" s="40" t="s">
        <v>738</v>
      </c>
      <c r="G1673" s="698" t="s">
        <v>225</v>
      </c>
      <c r="H1673" s="40" t="s">
        <v>213</v>
      </c>
      <c r="I1673" s="629" t="s">
        <v>151</v>
      </c>
      <c r="J1673" s="698" t="s">
        <v>205</v>
      </c>
      <c r="K1673" s="303">
        <v>0</v>
      </c>
      <c r="L1673" s="304">
        <v>0</v>
      </c>
      <c r="M1673" s="305">
        <v>0</v>
      </c>
      <c r="N1673" s="305">
        <v>0</v>
      </c>
      <c r="O1673" s="303">
        <v>0</v>
      </c>
      <c r="P1673" s="305">
        <v>0</v>
      </c>
      <c r="Q1673" s="303">
        <v>0</v>
      </c>
      <c r="R1673" s="16">
        <f>SUMIFS('Member Months'!$L:$L,'Member Months'!$A:$A,$A1673,'Member Months'!$C:$C,$C1673, 'Member Months'!$D:$D,$D1673)</f>
        <v>0</v>
      </c>
      <c r="T1673" s="172"/>
    </row>
    <row r="1674" spans="1:20">
      <c r="A1674" s="38" t="s">
        <v>215</v>
      </c>
      <c r="B1674" s="39">
        <f t="shared" si="52"/>
        <v>0</v>
      </c>
      <c r="C1674" s="39" t="str">
        <f t="shared" si="53"/>
        <v>2021 Prior Year</v>
      </c>
      <c r="D1674" s="40">
        <v>2</v>
      </c>
      <c r="E1674" s="40" t="s">
        <v>215</v>
      </c>
      <c r="F1674" s="40" t="s">
        <v>738</v>
      </c>
      <c r="G1674" s="698" t="s">
        <v>225</v>
      </c>
      <c r="H1674" s="40" t="s">
        <v>213</v>
      </c>
      <c r="I1674" s="629" t="s">
        <v>152</v>
      </c>
      <c r="J1674" s="698" t="s">
        <v>182</v>
      </c>
      <c r="K1674" s="303">
        <v>0</v>
      </c>
      <c r="L1674" s="304">
        <v>0</v>
      </c>
      <c r="M1674" s="305">
        <v>0</v>
      </c>
      <c r="N1674" s="305">
        <v>0</v>
      </c>
      <c r="O1674" s="303">
        <v>0</v>
      </c>
      <c r="P1674" s="305">
        <v>0</v>
      </c>
      <c r="Q1674" s="303">
        <v>0</v>
      </c>
      <c r="R1674" s="16">
        <f>SUMIFS('Member Months'!$L:$L,'Member Months'!$A:$A,$A1674,'Member Months'!$C:$C,$C1674, 'Member Months'!$D:$D,$D1674)</f>
        <v>0</v>
      </c>
      <c r="T1674" s="172"/>
    </row>
    <row r="1675" spans="1:20">
      <c r="A1675" s="38" t="s">
        <v>215</v>
      </c>
      <c r="B1675" s="39">
        <f t="shared" si="52"/>
        <v>0</v>
      </c>
      <c r="C1675" s="39" t="str">
        <f t="shared" si="53"/>
        <v>2021 Prior Year</v>
      </c>
      <c r="D1675" s="40">
        <v>2</v>
      </c>
      <c r="E1675" s="40" t="s">
        <v>215</v>
      </c>
      <c r="F1675" s="40" t="s">
        <v>738</v>
      </c>
      <c r="G1675" s="698" t="s">
        <v>225</v>
      </c>
      <c r="H1675" s="40" t="s">
        <v>213</v>
      </c>
      <c r="I1675" s="629" t="s">
        <v>70</v>
      </c>
      <c r="J1675" s="698" t="s">
        <v>265</v>
      </c>
      <c r="K1675" s="303">
        <v>0</v>
      </c>
      <c r="L1675" s="304">
        <v>0</v>
      </c>
      <c r="M1675" s="305">
        <v>0</v>
      </c>
      <c r="N1675" s="305">
        <v>0</v>
      </c>
      <c r="O1675" s="303">
        <v>0</v>
      </c>
      <c r="P1675" s="305">
        <v>0</v>
      </c>
      <c r="Q1675" s="303">
        <v>0</v>
      </c>
      <c r="R1675" s="16">
        <f>SUMIFS('Member Months'!$L:$L,'Member Months'!$A:$A,$A1675,'Member Months'!$C:$C,$C1675, 'Member Months'!$D:$D,$D1675)</f>
        <v>0</v>
      </c>
      <c r="T1675" s="172"/>
    </row>
    <row r="1676" spans="1:20">
      <c r="A1676" s="38" t="s">
        <v>215</v>
      </c>
      <c r="B1676" s="39">
        <f t="shared" si="52"/>
        <v>0</v>
      </c>
      <c r="C1676" s="39" t="str">
        <f t="shared" si="53"/>
        <v>2021 Prior Year</v>
      </c>
      <c r="D1676" s="40">
        <v>2</v>
      </c>
      <c r="E1676" s="40" t="s">
        <v>215</v>
      </c>
      <c r="F1676" s="40" t="s">
        <v>738</v>
      </c>
      <c r="G1676" s="698" t="s">
        <v>225</v>
      </c>
      <c r="H1676" s="40" t="s">
        <v>213</v>
      </c>
      <c r="I1676" s="629" t="s">
        <v>71</v>
      </c>
      <c r="J1676" s="698" t="s">
        <v>266</v>
      </c>
      <c r="K1676" s="303">
        <v>0</v>
      </c>
      <c r="L1676" s="304">
        <v>0</v>
      </c>
      <c r="M1676" s="305">
        <v>0</v>
      </c>
      <c r="N1676" s="305">
        <v>0</v>
      </c>
      <c r="O1676" s="303">
        <v>0</v>
      </c>
      <c r="P1676" s="305">
        <v>0</v>
      </c>
      <c r="Q1676" s="303">
        <v>0</v>
      </c>
      <c r="R1676" s="16">
        <f>SUMIFS('Member Months'!$L:$L,'Member Months'!$A:$A,$A1676,'Member Months'!$C:$C,$C1676, 'Member Months'!$D:$D,$D1676)</f>
        <v>0</v>
      </c>
      <c r="T1676" s="172"/>
    </row>
    <row r="1677" spans="1:20">
      <c r="A1677" s="38" t="s">
        <v>215</v>
      </c>
      <c r="B1677" s="39">
        <f t="shared" si="52"/>
        <v>0</v>
      </c>
      <c r="C1677" s="39" t="str">
        <f t="shared" si="53"/>
        <v>2021 Prior Year</v>
      </c>
      <c r="D1677" s="40">
        <v>2</v>
      </c>
      <c r="E1677" s="40" t="s">
        <v>215</v>
      </c>
      <c r="F1677" s="40" t="s">
        <v>738</v>
      </c>
      <c r="G1677" s="698" t="s">
        <v>225</v>
      </c>
      <c r="H1677" s="40" t="s">
        <v>213</v>
      </c>
      <c r="I1677" s="629" t="s">
        <v>72</v>
      </c>
      <c r="J1677" s="698" t="s">
        <v>527</v>
      </c>
      <c r="K1677" s="303">
        <v>0</v>
      </c>
      <c r="L1677" s="304">
        <v>0</v>
      </c>
      <c r="M1677" s="305">
        <v>0</v>
      </c>
      <c r="N1677" s="305">
        <v>0</v>
      </c>
      <c r="O1677" s="303">
        <v>0</v>
      </c>
      <c r="P1677" s="305">
        <v>0</v>
      </c>
      <c r="Q1677" s="303">
        <v>0</v>
      </c>
      <c r="R1677" s="16">
        <f>SUMIFS('Member Months'!$L:$L,'Member Months'!$A:$A,$A1677,'Member Months'!$C:$C,$C1677, 'Member Months'!$D:$D,$D1677)</f>
        <v>0</v>
      </c>
      <c r="T1677" s="172"/>
    </row>
    <row r="1678" spans="1:20">
      <c r="A1678" s="38" t="s">
        <v>215</v>
      </c>
      <c r="B1678" s="39">
        <f t="shared" si="52"/>
        <v>0</v>
      </c>
      <c r="C1678" s="39" t="str">
        <f t="shared" si="53"/>
        <v>2021 Prior Year</v>
      </c>
      <c r="D1678" s="40">
        <v>2</v>
      </c>
      <c r="E1678" s="40" t="s">
        <v>215</v>
      </c>
      <c r="F1678" s="40" t="s">
        <v>738</v>
      </c>
      <c r="G1678" s="698" t="s">
        <v>225</v>
      </c>
      <c r="H1678" s="40" t="s">
        <v>213</v>
      </c>
      <c r="I1678" s="629" t="s">
        <v>73</v>
      </c>
      <c r="J1678" s="698" t="s">
        <v>528</v>
      </c>
      <c r="K1678" s="303">
        <v>0</v>
      </c>
      <c r="L1678" s="304">
        <v>0</v>
      </c>
      <c r="M1678" s="305">
        <v>0</v>
      </c>
      <c r="N1678" s="305">
        <v>0</v>
      </c>
      <c r="O1678" s="303">
        <v>0</v>
      </c>
      <c r="P1678" s="305">
        <v>0</v>
      </c>
      <c r="Q1678" s="303">
        <v>0</v>
      </c>
      <c r="R1678" s="16">
        <f>SUMIFS('Member Months'!$L:$L,'Member Months'!$A:$A,$A1678,'Member Months'!$C:$C,$C1678, 'Member Months'!$D:$D,$D1678)</f>
        <v>0</v>
      </c>
      <c r="T1678" s="172"/>
    </row>
    <row r="1679" spans="1:20">
      <c r="A1679" s="38" t="s">
        <v>215</v>
      </c>
      <c r="B1679" s="39">
        <f t="shared" si="52"/>
        <v>0</v>
      </c>
      <c r="C1679" s="39" t="str">
        <f t="shared" si="53"/>
        <v>2021 Prior Year</v>
      </c>
      <c r="D1679" s="40">
        <v>2</v>
      </c>
      <c r="E1679" s="40" t="s">
        <v>215</v>
      </c>
      <c r="F1679" s="40" t="s">
        <v>738</v>
      </c>
      <c r="G1679" s="698" t="s">
        <v>225</v>
      </c>
      <c r="H1679" s="40" t="s">
        <v>213</v>
      </c>
      <c r="I1679" s="629" t="s">
        <v>409</v>
      </c>
      <c r="J1679" s="698" t="s">
        <v>803</v>
      </c>
      <c r="K1679" s="303">
        <v>0</v>
      </c>
      <c r="L1679" s="304">
        <v>0</v>
      </c>
      <c r="M1679" s="305">
        <v>0</v>
      </c>
      <c r="N1679" s="305">
        <v>0</v>
      </c>
      <c r="O1679" s="303">
        <v>0</v>
      </c>
      <c r="P1679" s="305">
        <v>0</v>
      </c>
      <c r="Q1679" s="303">
        <v>0</v>
      </c>
      <c r="R1679" s="16">
        <f>SUMIFS('Member Months'!$L:$L,'Member Months'!$A:$A,$A1679,'Member Months'!$C:$C,$C1679, 'Member Months'!$D:$D,$D1679)</f>
        <v>0</v>
      </c>
      <c r="T1679" s="172"/>
    </row>
    <row r="1680" spans="1:20">
      <c r="A1680" s="38" t="s">
        <v>217</v>
      </c>
      <c r="B1680" s="39">
        <f t="shared" si="52"/>
        <v>0</v>
      </c>
      <c r="C1680" s="39" t="str">
        <f t="shared" si="53"/>
        <v>2021 Prior Year</v>
      </c>
      <c r="D1680" s="40">
        <v>2</v>
      </c>
      <c r="E1680" s="40" t="s">
        <v>217</v>
      </c>
      <c r="F1680" s="40" t="s">
        <v>738</v>
      </c>
      <c r="G1680" s="698" t="s">
        <v>226</v>
      </c>
      <c r="H1680" s="40" t="s">
        <v>227</v>
      </c>
      <c r="I1680" s="629" t="s">
        <v>211</v>
      </c>
      <c r="J1680" s="698" t="s">
        <v>261</v>
      </c>
      <c r="K1680" s="303">
        <v>0</v>
      </c>
      <c r="L1680" s="304">
        <v>0</v>
      </c>
      <c r="M1680" s="305">
        <v>0</v>
      </c>
      <c r="N1680" s="305">
        <v>0</v>
      </c>
      <c r="O1680" s="303">
        <v>0</v>
      </c>
      <c r="P1680" s="305">
        <v>0</v>
      </c>
      <c r="Q1680" s="303">
        <v>0</v>
      </c>
      <c r="R1680" s="16">
        <f>SUMIFS('Member Months'!$L:$L,'Member Months'!$A:$A,$A1680,'Member Months'!$C:$C,$C1680, 'Member Months'!$D:$D,$D1680)</f>
        <v>0</v>
      </c>
      <c r="T1680" s="172"/>
    </row>
    <row r="1681" spans="1:20">
      <c r="A1681" s="38" t="s">
        <v>217</v>
      </c>
      <c r="B1681" s="39">
        <f t="shared" si="52"/>
        <v>0</v>
      </c>
      <c r="C1681" s="39" t="str">
        <f t="shared" si="53"/>
        <v>2021 Prior Year</v>
      </c>
      <c r="D1681" s="40">
        <v>2</v>
      </c>
      <c r="E1681" s="40" t="s">
        <v>217</v>
      </c>
      <c r="F1681" s="40" t="s">
        <v>738</v>
      </c>
      <c r="G1681" s="698" t="s">
        <v>226</v>
      </c>
      <c r="H1681" s="40" t="s">
        <v>227</v>
      </c>
      <c r="I1681" s="629" t="s">
        <v>214</v>
      </c>
      <c r="J1681" s="698" t="s">
        <v>676</v>
      </c>
      <c r="K1681" s="303">
        <v>0</v>
      </c>
      <c r="L1681" s="304">
        <v>0</v>
      </c>
      <c r="M1681" s="305">
        <v>0</v>
      </c>
      <c r="N1681" s="305">
        <v>0</v>
      </c>
      <c r="O1681" s="303">
        <v>0</v>
      </c>
      <c r="P1681" s="305">
        <v>0</v>
      </c>
      <c r="Q1681" s="303">
        <v>0</v>
      </c>
      <c r="R1681" s="16">
        <f>SUMIFS('Member Months'!$L:$L,'Member Months'!$A:$A,$A1681,'Member Months'!$C:$C,$C1681, 'Member Months'!$D:$D,$D1681)</f>
        <v>0</v>
      </c>
      <c r="T1681" s="172"/>
    </row>
    <row r="1682" spans="1:20">
      <c r="A1682" s="38" t="s">
        <v>217</v>
      </c>
      <c r="B1682" s="39">
        <f t="shared" si="52"/>
        <v>0</v>
      </c>
      <c r="C1682" s="39" t="str">
        <f t="shared" si="53"/>
        <v>2021 Prior Year</v>
      </c>
      <c r="D1682" s="40">
        <v>2</v>
      </c>
      <c r="E1682" s="40" t="s">
        <v>217</v>
      </c>
      <c r="F1682" s="40" t="s">
        <v>738</v>
      </c>
      <c r="G1682" s="698" t="s">
        <v>226</v>
      </c>
      <c r="H1682" s="40" t="s">
        <v>227</v>
      </c>
      <c r="I1682" s="629" t="s">
        <v>215</v>
      </c>
      <c r="J1682" s="698" t="s">
        <v>216</v>
      </c>
      <c r="K1682" s="303">
        <v>0</v>
      </c>
      <c r="L1682" s="304">
        <v>0</v>
      </c>
      <c r="M1682" s="305">
        <v>0</v>
      </c>
      <c r="N1682" s="305">
        <v>0</v>
      </c>
      <c r="O1682" s="303">
        <v>0</v>
      </c>
      <c r="P1682" s="305">
        <v>0</v>
      </c>
      <c r="Q1682" s="303">
        <v>0</v>
      </c>
      <c r="R1682" s="16">
        <f>SUMIFS('Member Months'!$L:$L,'Member Months'!$A:$A,$A1682,'Member Months'!$C:$C,$C1682, 'Member Months'!$D:$D,$D1682)</f>
        <v>0</v>
      </c>
      <c r="T1682" s="172"/>
    </row>
    <row r="1683" spans="1:20">
      <c r="A1683" s="38" t="s">
        <v>217</v>
      </c>
      <c r="B1683" s="39">
        <f t="shared" si="52"/>
        <v>0</v>
      </c>
      <c r="C1683" s="39" t="str">
        <f t="shared" si="53"/>
        <v>2021 Prior Year</v>
      </c>
      <c r="D1683" s="40">
        <v>2</v>
      </c>
      <c r="E1683" s="40" t="s">
        <v>217</v>
      </c>
      <c r="F1683" s="40" t="s">
        <v>738</v>
      </c>
      <c r="G1683" s="698" t="s">
        <v>226</v>
      </c>
      <c r="H1683" s="40" t="s">
        <v>227</v>
      </c>
      <c r="I1683" s="629" t="s">
        <v>217</v>
      </c>
      <c r="J1683" s="698" t="s">
        <v>262</v>
      </c>
      <c r="K1683" s="303">
        <v>0</v>
      </c>
      <c r="L1683" s="304">
        <v>0</v>
      </c>
      <c r="M1683" s="305">
        <v>0</v>
      </c>
      <c r="N1683" s="305">
        <v>0</v>
      </c>
      <c r="O1683" s="303">
        <v>0</v>
      </c>
      <c r="P1683" s="305">
        <v>0</v>
      </c>
      <c r="Q1683" s="303">
        <v>0</v>
      </c>
      <c r="R1683" s="16">
        <f>SUMIFS('Member Months'!$L:$L,'Member Months'!$A:$A,$A1683,'Member Months'!$C:$C,$C1683, 'Member Months'!$D:$D,$D1683)</f>
        <v>0</v>
      </c>
      <c r="T1683" s="172"/>
    </row>
    <row r="1684" spans="1:20">
      <c r="A1684" s="38" t="s">
        <v>217</v>
      </c>
      <c r="B1684" s="39">
        <f t="shared" si="52"/>
        <v>0</v>
      </c>
      <c r="C1684" s="39" t="str">
        <f t="shared" si="53"/>
        <v>2021 Prior Year</v>
      </c>
      <c r="D1684" s="40">
        <v>2</v>
      </c>
      <c r="E1684" s="40" t="s">
        <v>217</v>
      </c>
      <c r="F1684" s="40" t="s">
        <v>738</v>
      </c>
      <c r="G1684" s="698" t="s">
        <v>226</v>
      </c>
      <c r="H1684" s="40" t="s">
        <v>227</v>
      </c>
      <c r="I1684" s="629" t="s">
        <v>218</v>
      </c>
      <c r="J1684" s="698" t="s">
        <v>677</v>
      </c>
      <c r="K1684" s="303">
        <v>0</v>
      </c>
      <c r="L1684" s="304">
        <v>0</v>
      </c>
      <c r="M1684" s="305">
        <v>0</v>
      </c>
      <c r="N1684" s="305">
        <v>0</v>
      </c>
      <c r="O1684" s="303">
        <v>0</v>
      </c>
      <c r="P1684" s="305">
        <v>0</v>
      </c>
      <c r="Q1684" s="303">
        <v>0</v>
      </c>
      <c r="R1684" s="16">
        <f>SUMIFS('Member Months'!$L:$L,'Member Months'!$A:$A,$A1684,'Member Months'!$C:$C,$C1684, 'Member Months'!$D:$D,$D1684)</f>
        <v>0</v>
      </c>
      <c r="T1684" s="172"/>
    </row>
    <row r="1685" spans="1:20">
      <c r="A1685" s="38" t="s">
        <v>217</v>
      </c>
      <c r="B1685" s="39">
        <f t="shared" si="52"/>
        <v>0</v>
      </c>
      <c r="C1685" s="39" t="str">
        <f t="shared" si="53"/>
        <v>2021 Prior Year</v>
      </c>
      <c r="D1685" s="40">
        <v>2</v>
      </c>
      <c r="E1685" s="40" t="s">
        <v>217</v>
      </c>
      <c r="F1685" s="40" t="s">
        <v>738</v>
      </c>
      <c r="G1685" s="698" t="s">
        <v>226</v>
      </c>
      <c r="H1685" s="40" t="s">
        <v>227</v>
      </c>
      <c r="I1685" s="629" t="s">
        <v>219</v>
      </c>
      <c r="J1685" s="698" t="s">
        <v>263</v>
      </c>
      <c r="K1685" s="303">
        <v>0</v>
      </c>
      <c r="L1685" s="304">
        <v>0</v>
      </c>
      <c r="M1685" s="305">
        <v>0</v>
      </c>
      <c r="N1685" s="305">
        <v>0</v>
      </c>
      <c r="O1685" s="303">
        <v>0</v>
      </c>
      <c r="P1685" s="305">
        <v>0</v>
      </c>
      <c r="Q1685" s="303">
        <v>0</v>
      </c>
      <c r="R1685" s="16">
        <f>SUMIFS('Member Months'!$L:$L,'Member Months'!$A:$A,$A1685,'Member Months'!$C:$C,$C1685, 'Member Months'!$D:$D,$D1685)</f>
        <v>0</v>
      </c>
      <c r="T1685" s="172"/>
    </row>
    <row r="1686" spans="1:20">
      <c r="A1686" s="38" t="s">
        <v>217</v>
      </c>
      <c r="B1686" s="39">
        <f t="shared" si="52"/>
        <v>0</v>
      </c>
      <c r="C1686" s="39" t="str">
        <f t="shared" si="53"/>
        <v>2021 Prior Year</v>
      </c>
      <c r="D1686" s="40">
        <v>2</v>
      </c>
      <c r="E1686" s="40" t="s">
        <v>217</v>
      </c>
      <c r="F1686" s="40" t="s">
        <v>738</v>
      </c>
      <c r="G1686" s="698" t="s">
        <v>226</v>
      </c>
      <c r="H1686" s="40" t="s">
        <v>227</v>
      </c>
      <c r="I1686" s="629" t="s">
        <v>220</v>
      </c>
      <c r="J1686" s="698" t="s">
        <v>675</v>
      </c>
      <c r="K1686" s="303">
        <v>0</v>
      </c>
      <c r="L1686" s="304">
        <v>0</v>
      </c>
      <c r="M1686" s="305">
        <v>0</v>
      </c>
      <c r="N1686" s="305">
        <v>0</v>
      </c>
      <c r="O1686" s="303">
        <v>0</v>
      </c>
      <c r="P1686" s="305">
        <v>0</v>
      </c>
      <c r="Q1686" s="303">
        <v>0</v>
      </c>
      <c r="R1686" s="16">
        <f>SUMIFS('Member Months'!$L:$L,'Member Months'!$A:$A,$A1686,'Member Months'!$C:$C,$C1686, 'Member Months'!$D:$D,$D1686)</f>
        <v>0</v>
      </c>
      <c r="T1686" s="172"/>
    </row>
    <row r="1687" spans="1:20">
      <c r="A1687" s="38" t="s">
        <v>217</v>
      </c>
      <c r="B1687" s="39">
        <f t="shared" si="52"/>
        <v>0</v>
      </c>
      <c r="C1687" s="39" t="str">
        <f t="shared" si="53"/>
        <v>2021 Prior Year</v>
      </c>
      <c r="D1687" s="40">
        <v>2</v>
      </c>
      <c r="E1687" s="40" t="s">
        <v>217</v>
      </c>
      <c r="F1687" s="40" t="s">
        <v>738</v>
      </c>
      <c r="G1687" s="698" t="s">
        <v>226</v>
      </c>
      <c r="H1687" s="40" t="s">
        <v>227</v>
      </c>
      <c r="I1687" s="629" t="s">
        <v>221</v>
      </c>
      <c r="J1687" s="698" t="s">
        <v>264</v>
      </c>
      <c r="K1687" s="303">
        <v>0</v>
      </c>
      <c r="L1687" s="304">
        <v>0</v>
      </c>
      <c r="M1687" s="305">
        <v>0</v>
      </c>
      <c r="N1687" s="305">
        <v>0</v>
      </c>
      <c r="O1687" s="303">
        <v>0</v>
      </c>
      <c r="P1687" s="305">
        <v>0</v>
      </c>
      <c r="Q1687" s="303">
        <v>0</v>
      </c>
      <c r="R1687" s="16">
        <f>SUMIFS('Member Months'!$L:$L,'Member Months'!$A:$A,$A1687,'Member Months'!$C:$C,$C1687, 'Member Months'!$D:$D,$D1687)</f>
        <v>0</v>
      </c>
      <c r="T1687" s="172"/>
    </row>
    <row r="1688" spans="1:20">
      <c r="A1688" s="38" t="s">
        <v>217</v>
      </c>
      <c r="B1688" s="39">
        <f t="shared" si="52"/>
        <v>0</v>
      </c>
      <c r="C1688" s="39" t="str">
        <f t="shared" si="53"/>
        <v>2021 Prior Year</v>
      </c>
      <c r="D1688" s="40">
        <v>2</v>
      </c>
      <c r="E1688" s="40" t="s">
        <v>217</v>
      </c>
      <c r="F1688" s="40" t="s">
        <v>738</v>
      </c>
      <c r="G1688" s="698" t="s">
        <v>226</v>
      </c>
      <c r="H1688" s="40" t="s">
        <v>227</v>
      </c>
      <c r="I1688" s="629" t="s">
        <v>222</v>
      </c>
      <c r="J1688" s="698" t="s">
        <v>206</v>
      </c>
      <c r="K1688" s="303">
        <v>0</v>
      </c>
      <c r="L1688" s="304">
        <v>0</v>
      </c>
      <c r="M1688" s="305">
        <v>0</v>
      </c>
      <c r="N1688" s="305">
        <v>0</v>
      </c>
      <c r="O1688" s="303">
        <v>0</v>
      </c>
      <c r="P1688" s="305">
        <v>0</v>
      </c>
      <c r="Q1688" s="303">
        <v>0</v>
      </c>
      <c r="R1688" s="16">
        <f>SUMIFS('Member Months'!$L:$L,'Member Months'!$A:$A,$A1688,'Member Months'!$C:$C,$C1688, 'Member Months'!$D:$D,$D1688)</f>
        <v>0</v>
      </c>
      <c r="T1688" s="172"/>
    </row>
    <row r="1689" spans="1:20">
      <c r="A1689" s="38" t="s">
        <v>217</v>
      </c>
      <c r="B1689" s="39">
        <f t="shared" si="52"/>
        <v>0</v>
      </c>
      <c r="C1689" s="39" t="str">
        <f t="shared" si="53"/>
        <v>2021 Prior Year</v>
      </c>
      <c r="D1689" s="40">
        <v>2</v>
      </c>
      <c r="E1689" s="40" t="s">
        <v>217</v>
      </c>
      <c r="F1689" s="40" t="s">
        <v>738</v>
      </c>
      <c r="G1689" s="698" t="s">
        <v>226</v>
      </c>
      <c r="H1689" s="40" t="s">
        <v>227</v>
      </c>
      <c r="I1689" s="629" t="s">
        <v>223</v>
      </c>
      <c r="J1689" s="698" t="s">
        <v>181</v>
      </c>
      <c r="K1689" s="303">
        <v>0</v>
      </c>
      <c r="L1689" s="304">
        <v>0</v>
      </c>
      <c r="M1689" s="305">
        <v>0</v>
      </c>
      <c r="N1689" s="305">
        <v>0</v>
      </c>
      <c r="O1689" s="303">
        <v>0</v>
      </c>
      <c r="P1689" s="305">
        <v>0</v>
      </c>
      <c r="Q1689" s="303">
        <v>0</v>
      </c>
      <c r="R1689" s="16">
        <f>SUMIFS('Member Months'!$L:$L,'Member Months'!$A:$A,$A1689,'Member Months'!$C:$C,$C1689, 'Member Months'!$D:$D,$D1689)</f>
        <v>0</v>
      </c>
      <c r="T1689" s="172"/>
    </row>
    <row r="1690" spans="1:20">
      <c r="A1690" s="38" t="s">
        <v>217</v>
      </c>
      <c r="B1690" s="39">
        <f t="shared" si="52"/>
        <v>0</v>
      </c>
      <c r="C1690" s="39" t="str">
        <f t="shared" si="53"/>
        <v>2021 Prior Year</v>
      </c>
      <c r="D1690" s="40">
        <v>2</v>
      </c>
      <c r="E1690" s="40" t="s">
        <v>217</v>
      </c>
      <c r="F1690" s="40" t="s">
        <v>738</v>
      </c>
      <c r="G1690" s="698" t="s">
        <v>226</v>
      </c>
      <c r="H1690" s="40" t="s">
        <v>227</v>
      </c>
      <c r="I1690" s="629" t="s">
        <v>150</v>
      </c>
      <c r="J1690" s="698" t="s">
        <v>204</v>
      </c>
      <c r="K1690" s="303">
        <v>0</v>
      </c>
      <c r="L1690" s="304">
        <v>0</v>
      </c>
      <c r="M1690" s="305">
        <v>0</v>
      </c>
      <c r="N1690" s="305">
        <v>0</v>
      </c>
      <c r="O1690" s="303">
        <v>0</v>
      </c>
      <c r="P1690" s="305">
        <v>0</v>
      </c>
      <c r="Q1690" s="303">
        <v>0</v>
      </c>
      <c r="R1690" s="16">
        <f>SUMIFS('Member Months'!$L:$L,'Member Months'!$A:$A,$A1690,'Member Months'!$C:$C,$C1690, 'Member Months'!$D:$D,$D1690)</f>
        <v>0</v>
      </c>
      <c r="T1690" s="172"/>
    </row>
    <row r="1691" spans="1:20">
      <c r="A1691" s="38" t="s">
        <v>217</v>
      </c>
      <c r="B1691" s="39">
        <f t="shared" ref="B1691:B1754" si="54">$B$1302</f>
        <v>0</v>
      </c>
      <c r="C1691" s="39" t="str">
        <f t="shared" si="53"/>
        <v>2021 Prior Year</v>
      </c>
      <c r="D1691" s="40">
        <v>2</v>
      </c>
      <c r="E1691" s="40" t="s">
        <v>217</v>
      </c>
      <c r="F1691" s="40" t="s">
        <v>738</v>
      </c>
      <c r="G1691" s="698" t="s">
        <v>226</v>
      </c>
      <c r="H1691" s="40" t="s">
        <v>227</v>
      </c>
      <c r="I1691" s="629" t="s">
        <v>151</v>
      </c>
      <c r="J1691" s="698" t="s">
        <v>205</v>
      </c>
      <c r="K1691" s="303">
        <v>0</v>
      </c>
      <c r="L1691" s="304">
        <v>0</v>
      </c>
      <c r="M1691" s="305">
        <v>0</v>
      </c>
      <c r="N1691" s="305">
        <v>0</v>
      </c>
      <c r="O1691" s="303">
        <v>0</v>
      </c>
      <c r="P1691" s="305">
        <v>0</v>
      </c>
      <c r="Q1691" s="303">
        <v>0</v>
      </c>
      <c r="R1691" s="16">
        <f>SUMIFS('Member Months'!$L:$L,'Member Months'!$A:$A,$A1691,'Member Months'!$C:$C,$C1691, 'Member Months'!$D:$D,$D1691)</f>
        <v>0</v>
      </c>
      <c r="T1691" s="172"/>
    </row>
    <row r="1692" spans="1:20">
      <c r="A1692" s="38" t="s">
        <v>217</v>
      </c>
      <c r="B1692" s="39">
        <f t="shared" si="54"/>
        <v>0</v>
      </c>
      <c r="C1692" s="39" t="str">
        <f t="shared" si="53"/>
        <v>2021 Prior Year</v>
      </c>
      <c r="D1692" s="40">
        <v>2</v>
      </c>
      <c r="E1692" s="40" t="s">
        <v>217</v>
      </c>
      <c r="F1692" s="40" t="s">
        <v>738</v>
      </c>
      <c r="G1692" s="698" t="s">
        <v>226</v>
      </c>
      <c r="H1692" s="40" t="s">
        <v>227</v>
      </c>
      <c r="I1692" s="629" t="s">
        <v>152</v>
      </c>
      <c r="J1692" s="698" t="s">
        <v>182</v>
      </c>
      <c r="K1692" s="303">
        <v>0</v>
      </c>
      <c r="L1692" s="304">
        <v>0</v>
      </c>
      <c r="M1692" s="305">
        <v>0</v>
      </c>
      <c r="N1692" s="305">
        <v>0</v>
      </c>
      <c r="O1692" s="303">
        <v>0</v>
      </c>
      <c r="P1692" s="305">
        <v>0</v>
      </c>
      <c r="Q1692" s="303">
        <v>0</v>
      </c>
      <c r="R1692" s="16">
        <f>SUMIFS('Member Months'!$L:$L,'Member Months'!$A:$A,$A1692,'Member Months'!$C:$C,$C1692, 'Member Months'!$D:$D,$D1692)</f>
        <v>0</v>
      </c>
      <c r="T1692" s="172"/>
    </row>
    <row r="1693" spans="1:20">
      <c r="A1693" s="38" t="s">
        <v>217</v>
      </c>
      <c r="B1693" s="39">
        <f t="shared" si="54"/>
        <v>0</v>
      </c>
      <c r="C1693" s="39" t="str">
        <f t="shared" si="53"/>
        <v>2021 Prior Year</v>
      </c>
      <c r="D1693" s="40">
        <v>2</v>
      </c>
      <c r="E1693" s="40" t="s">
        <v>217</v>
      </c>
      <c r="F1693" s="40" t="s">
        <v>738</v>
      </c>
      <c r="G1693" s="698" t="s">
        <v>226</v>
      </c>
      <c r="H1693" s="40" t="s">
        <v>227</v>
      </c>
      <c r="I1693" s="629" t="s">
        <v>70</v>
      </c>
      <c r="J1693" s="698" t="s">
        <v>265</v>
      </c>
      <c r="K1693" s="303">
        <v>0</v>
      </c>
      <c r="L1693" s="304">
        <v>0</v>
      </c>
      <c r="M1693" s="305">
        <v>0</v>
      </c>
      <c r="N1693" s="305">
        <v>0</v>
      </c>
      <c r="O1693" s="303">
        <v>0</v>
      </c>
      <c r="P1693" s="305">
        <v>0</v>
      </c>
      <c r="Q1693" s="303">
        <v>0</v>
      </c>
      <c r="R1693" s="16">
        <f>SUMIFS('Member Months'!$L:$L,'Member Months'!$A:$A,$A1693,'Member Months'!$C:$C,$C1693, 'Member Months'!$D:$D,$D1693)</f>
        <v>0</v>
      </c>
      <c r="T1693" s="172"/>
    </row>
    <row r="1694" spans="1:20">
      <c r="A1694" s="38" t="s">
        <v>217</v>
      </c>
      <c r="B1694" s="39">
        <f t="shared" si="54"/>
        <v>0</v>
      </c>
      <c r="C1694" s="39" t="str">
        <f t="shared" si="53"/>
        <v>2021 Prior Year</v>
      </c>
      <c r="D1694" s="40">
        <v>2</v>
      </c>
      <c r="E1694" s="40" t="s">
        <v>217</v>
      </c>
      <c r="F1694" s="40" t="s">
        <v>738</v>
      </c>
      <c r="G1694" s="698" t="s">
        <v>226</v>
      </c>
      <c r="H1694" s="40" t="s">
        <v>227</v>
      </c>
      <c r="I1694" s="629" t="s">
        <v>71</v>
      </c>
      <c r="J1694" s="698" t="s">
        <v>266</v>
      </c>
      <c r="K1694" s="303">
        <v>0</v>
      </c>
      <c r="L1694" s="304">
        <v>0</v>
      </c>
      <c r="M1694" s="305">
        <v>0</v>
      </c>
      <c r="N1694" s="305">
        <v>0</v>
      </c>
      <c r="O1694" s="303">
        <v>0</v>
      </c>
      <c r="P1694" s="305">
        <v>0</v>
      </c>
      <c r="Q1694" s="303">
        <v>0</v>
      </c>
      <c r="R1694" s="16">
        <f>SUMIFS('Member Months'!$L:$L,'Member Months'!$A:$A,$A1694,'Member Months'!$C:$C,$C1694, 'Member Months'!$D:$D,$D1694)</f>
        <v>0</v>
      </c>
      <c r="T1694" s="172"/>
    </row>
    <row r="1695" spans="1:20">
      <c r="A1695" s="38" t="s">
        <v>217</v>
      </c>
      <c r="B1695" s="39">
        <f t="shared" si="54"/>
        <v>0</v>
      </c>
      <c r="C1695" s="39" t="str">
        <f t="shared" si="53"/>
        <v>2021 Prior Year</v>
      </c>
      <c r="D1695" s="40">
        <v>2</v>
      </c>
      <c r="E1695" s="40" t="s">
        <v>217</v>
      </c>
      <c r="F1695" s="40" t="s">
        <v>738</v>
      </c>
      <c r="G1695" s="698" t="s">
        <v>226</v>
      </c>
      <c r="H1695" s="40" t="s">
        <v>227</v>
      </c>
      <c r="I1695" s="629" t="s">
        <v>72</v>
      </c>
      <c r="J1695" s="698" t="s">
        <v>527</v>
      </c>
      <c r="K1695" s="303">
        <v>0</v>
      </c>
      <c r="L1695" s="304">
        <v>0</v>
      </c>
      <c r="M1695" s="305">
        <v>0</v>
      </c>
      <c r="N1695" s="305">
        <v>0</v>
      </c>
      <c r="O1695" s="303">
        <v>0</v>
      </c>
      <c r="P1695" s="305">
        <v>0</v>
      </c>
      <c r="Q1695" s="303">
        <v>0</v>
      </c>
      <c r="R1695" s="16">
        <f>SUMIFS('Member Months'!$L:$L,'Member Months'!$A:$A,$A1695,'Member Months'!$C:$C,$C1695, 'Member Months'!$D:$D,$D1695)</f>
        <v>0</v>
      </c>
      <c r="T1695" s="172"/>
    </row>
    <row r="1696" spans="1:20">
      <c r="A1696" s="38" t="s">
        <v>217</v>
      </c>
      <c r="B1696" s="39">
        <f t="shared" si="54"/>
        <v>0</v>
      </c>
      <c r="C1696" s="39" t="str">
        <f t="shared" si="53"/>
        <v>2021 Prior Year</v>
      </c>
      <c r="D1696" s="40">
        <v>2</v>
      </c>
      <c r="E1696" s="40" t="s">
        <v>217</v>
      </c>
      <c r="F1696" s="40" t="s">
        <v>738</v>
      </c>
      <c r="G1696" s="698" t="s">
        <v>226</v>
      </c>
      <c r="H1696" s="40" t="s">
        <v>227</v>
      </c>
      <c r="I1696" s="629" t="s">
        <v>73</v>
      </c>
      <c r="J1696" s="698" t="s">
        <v>528</v>
      </c>
      <c r="K1696" s="303">
        <v>0</v>
      </c>
      <c r="L1696" s="304">
        <v>0</v>
      </c>
      <c r="M1696" s="305">
        <v>0</v>
      </c>
      <c r="N1696" s="305">
        <v>0</v>
      </c>
      <c r="O1696" s="303">
        <v>0</v>
      </c>
      <c r="P1696" s="305">
        <v>0</v>
      </c>
      <c r="Q1696" s="303">
        <v>0</v>
      </c>
      <c r="R1696" s="16">
        <f>SUMIFS('Member Months'!$L:$L,'Member Months'!$A:$A,$A1696,'Member Months'!$C:$C,$C1696, 'Member Months'!$D:$D,$D1696)</f>
        <v>0</v>
      </c>
      <c r="T1696" s="172"/>
    </row>
    <row r="1697" spans="1:20">
      <c r="A1697" s="38" t="s">
        <v>217</v>
      </c>
      <c r="B1697" s="39">
        <f t="shared" si="54"/>
        <v>0</v>
      </c>
      <c r="C1697" s="39" t="str">
        <f t="shared" si="53"/>
        <v>2021 Prior Year</v>
      </c>
      <c r="D1697" s="40">
        <v>2</v>
      </c>
      <c r="E1697" s="40" t="s">
        <v>217</v>
      </c>
      <c r="F1697" s="40" t="s">
        <v>738</v>
      </c>
      <c r="G1697" s="698" t="s">
        <v>226</v>
      </c>
      <c r="H1697" s="40" t="s">
        <v>227</v>
      </c>
      <c r="I1697" s="629" t="s">
        <v>409</v>
      </c>
      <c r="J1697" s="698" t="s">
        <v>803</v>
      </c>
      <c r="K1697" s="303">
        <v>0</v>
      </c>
      <c r="L1697" s="304">
        <v>0</v>
      </c>
      <c r="M1697" s="305">
        <v>0</v>
      </c>
      <c r="N1697" s="305">
        <v>0</v>
      </c>
      <c r="O1697" s="303">
        <v>0</v>
      </c>
      <c r="P1697" s="305">
        <v>0</v>
      </c>
      <c r="Q1697" s="303">
        <v>0</v>
      </c>
      <c r="R1697" s="16">
        <f>SUMIFS('Member Months'!$L:$L,'Member Months'!$A:$A,$A1697,'Member Months'!$C:$C,$C1697, 'Member Months'!$D:$D,$D1697)</f>
        <v>0</v>
      </c>
      <c r="T1697" s="172"/>
    </row>
    <row r="1698" spans="1:20">
      <c r="A1698" s="38" t="s">
        <v>218</v>
      </c>
      <c r="B1698" s="39">
        <f t="shared" si="54"/>
        <v>0</v>
      </c>
      <c r="C1698" s="39" t="str">
        <f t="shared" si="53"/>
        <v>2021 Prior Year</v>
      </c>
      <c r="D1698" s="40">
        <v>2</v>
      </c>
      <c r="E1698" s="40" t="s">
        <v>218</v>
      </c>
      <c r="F1698" s="40" t="s">
        <v>738</v>
      </c>
      <c r="G1698" s="698" t="s">
        <v>226</v>
      </c>
      <c r="H1698" s="40" t="s">
        <v>228</v>
      </c>
      <c r="I1698" s="629" t="s">
        <v>211</v>
      </c>
      <c r="J1698" s="698" t="s">
        <v>261</v>
      </c>
      <c r="K1698" s="303">
        <v>0</v>
      </c>
      <c r="L1698" s="304">
        <v>0</v>
      </c>
      <c r="M1698" s="305">
        <v>0</v>
      </c>
      <c r="N1698" s="305">
        <v>0</v>
      </c>
      <c r="O1698" s="303">
        <v>0</v>
      </c>
      <c r="P1698" s="305">
        <v>0</v>
      </c>
      <c r="Q1698" s="303">
        <v>0</v>
      </c>
      <c r="R1698" s="16">
        <f>SUMIFS('Member Months'!$L:$L,'Member Months'!$A:$A,$A1698,'Member Months'!$C:$C,$C1698, 'Member Months'!$D:$D,$D1698)</f>
        <v>0</v>
      </c>
      <c r="T1698" s="172"/>
    </row>
    <row r="1699" spans="1:20">
      <c r="A1699" s="38" t="s">
        <v>218</v>
      </c>
      <c r="B1699" s="39">
        <f t="shared" si="54"/>
        <v>0</v>
      </c>
      <c r="C1699" s="39" t="str">
        <f t="shared" si="53"/>
        <v>2021 Prior Year</v>
      </c>
      <c r="D1699" s="40">
        <v>2</v>
      </c>
      <c r="E1699" s="40" t="s">
        <v>218</v>
      </c>
      <c r="F1699" s="40" t="s">
        <v>738</v>
      </c>
      <c r="G1699" s="698" t="s">
        <v>226</v>
      </c>
      <c r="H1699" s="40" t="s">
        <v>228</v>
      </c>
      <c r="I1699" s="629" t="s">
        <v>214</v>
      </c>
      <c r="J1699" s="698" t="s">
        <v>676</v>
      </c>
      <c r="K1699" s="303">
        <v>0</v>
      </c>
      <c r="L1699" s="304">
        <v>0</v>
      </c>
      <c r="M1699" s="305">
        <v>0</v>
      </c>
      <c r="N1699" s="305">
        <v>0</v>
      </c>
      <c r="O1699" s="303">
        <v>0</v>
      </c>
      <c r="P1699" s="305">
        <v>0</v>
      </c>
      <c r="Q1699" s="303">
        <v>0</v>
      </c>
      <c r="R1699" s="16">
        <f>SUMIFS('Member Months'!$L:$L,'Member Months'!$A:$A,$A1699,'Member Months'!$C:$C,$C1699, 'Member Months'!$D:$D,$D1699)</f>
        <v>0</v>
      </c>
      <c r="T1699" s="172"/>
    </row>
    <row r="1700" spans="1:20">
      <c r="A1700" s="38" t="s">
        <v>218</v>
      </c>
      <c r="B1700" s="39">
        <f t="shared" si="54"/>
        <v>0</v>
      </c>
      <c r="C1700" s="39" t="str">
        <f t="shared" si="53"/>
        <v>2021 Prior Year</v>
      </c>
      <c r="D1700" s="40">
        <v>2</v>
      </c>
      <c r="E1700" s="40" t="s">
        <v>218</v>
      </c>
      <c r="F1700" s="40" t="s">
        <v>738</v>
      </c>
      <c r="G1700" s="698" t="s">
        <v>226</v>
      </c>
      <c r="H1700" s="40" t="s">
        <v>228</v>
      </c>
      <c r="I1700" s="629" t="s">
        <v>215</v>
      </c>
      <c r="J1700" s="698" t="s">
        <v>216</v>
      </c>
      <c r="K1700" s="303">
        <v>0</v>
      </c>
      <c r="L1700" s="304">
        <v>0</v>
      </c>
      <c r="M1700" s="305">
        <v>0</v>
      </c>
      <c r="N1700" s="305">
        <v>0</v>
      </c>
      <c r="O1700" s="303">
        <v>0</v>
      </c>
      <c r="P1700" s="305">
        <v>0</v>
      </c>
      <c r="Q1700" s="303">
        <v>0</v>
      </c>
      <c r="R1700" s="16">
        <f>SUMIFS('Member Months'!$L:$L,'Member Months'!$A:$A,$A1700,'Member Months'!$C:$C,$C1700, 'Member Months'!$D:$D,$D1700)</f>
        <v>0</v>
      </c>
      <c r="T1700" s="172"/>
    </row>
    <row r="1701" spans="1:20">
      <c r="A1701" s="38" t="s">
        <v>218</v>
      </c>
      <c r="B1701" s="39">
        <f t="shared" si="54"/>
        <v>0</v>
      </c>
      <c r="C1701" s="39" t="str">
        <f t="shared" si="53"/>
        <v>2021 Prior Year</v>
      </c>
      <c r="D1701" s="40">
        <v>2</v>
      </c>
      <c r="E1701" s="40" t="s">
        <v>218</v>
      </c>
      <c r="F1701" s="40" t="s">
        <v>738</v>
      </c>
      <c r="G1701" s="698" t="s">
        <v>226</v>
      </c>
      <c r="H1701" s="40" t="s">
        <v>228</v>
      </c>
      <c r="I1701" s="629" t="s">
        <v>217</v>
      </c>
      <c r="J1701" s="698" t="s">
        <v>262</v>
      </c>
      <c r="K1701" s="303">
        <v>0</v>
      </c>
      <c r="L1701" s="304">
        <v>0</v>
      </c>
      <c r="M1701" s="305">
        <v>0</v>
      </c>
      <c r="N1701" s="305">
        <v>0</v>
      </c>
      <c r="O1701" s="303">
        <v>0</v>
      </c>
      <c r="P1701" s="305">
        <v>0</v>
      </c>
      <c r="Q1701" s="303">
        <v>0</v>
      </c>
      <c r="R1701" s="16">
        <f>SUMIFS('Member Months'!$L:$L,'Member Months'!$A:$A,$A1701,'Member Months'!$C:$C,$C1701, 'Member Months'!$D:$D,$D1701)</f>
        <v>0</v>
      </c>
      <c r="T1701" s="172"/>
    </row>
    <row r="1702" spans="1:20">
      <c r="A1702" s="38" t="s">
        <v>218</v>
      </c>
      <c r="B1702" s="39">
        <f t="shared" si="54"/>
        <v>0</v>
      </c>
      <c r="C1702" s="39" t="str">
        <f t="shared" si="53"/>
        <v>2021 Prior Year</v>
      </c>
      <c r="D1702" s="40">
        <v>2</v>
      </c>
      <c r="E1702" s="40" t="s">
        <v>218</v>
      </c>
      <c r="F1702" s="40" t="s">
        <v>738</v>
      </c>
      <c r="G1702" s="698" t="s">
        <v>226</v>
      </c>
      <c r="H1702" s="40" t="s">
        <v>228</v>
      </c>
      <c r="I1702" s="629" t="s">
        <v>218</v>
      </c>
      <c r="J1702" s="698" t="s">
        <v>677</v>
      </c>
      <c r="K1702" s="303">
        <v>0</v>
      </c>
      <c r="L1702" s="304">
        <v>0</v>
      </c>
      <c r="M1702" s="305">
        <v>0</v>
      </c>
      <c r="N1702" s="305">
        <v>0</v>
      </c>
      <c r="O1702" s="303">
        <v>0</v>
      </c>
      <c r="P1702" s="305">
        <v>0</v>
      </c>
      <c r="Q1702" s="303">
        <v>0</v>
      </c>
      <c r="R1702" s="16">
        <f>SUMIFS('Member Months'!$L:$L,'Member Months'!$A:$A,$A1702,'Member Months'!$C:$C,$C1702, 'Member Months'!$D:$D,$D1702)</f>
        <v>0</v>
      </c>
      <c r="T1702" s="172"/>
    </row>
    <row r="1703" spans="1:20">
      <c r="A1703" s="38" t="s">
        <v>218</v>
      </c>
      <c r="B1703" s="39">
        <f t="shared" si="54"/>
        <v>0</v>
      </c>
      <c r="C1703" s="39" t="str">
        <f t="shared" si="53"/>
        <v>2021 Prior Year</v>
      </c>
      <c r="D1703" s="40">
        <v>2</v>
      </c>
      <c r="E1703" s="40" t="s">
        <v>218</v>
      </c>
      <c r="F1703" s="40" t="s">
        <v>738</v>
      </c>
      <c r="G1703" s="698" t="s">
        <v>226</v>
      </c>
      <c r="H1703" s="40" t="s">
        <v>228</v>
      </c>
      <c r="I1703" s="629" t="s">
        <v>219</v>
      </c>
      <c r="J1703" s="698" t="s">
        <v>263</v>
      </c>
      <c r="K1703" s="303">
        <v>0</v>
      </c>
      <c r="L1703" s="304">
        <v>0</v>
      </c>
      <c r="M1703" s="305">
        <v>0</v>
      </c>
      <c r="N1703" s="305">
        <v>0</v>
      </c>
      <c r="O1703" s="303">
        <v>0</v>
      </c>
      <c r="P1703" s="305">
        <v>0</v>
      </c>
      <c r="Q1703" s="303">
        <v>0</v>
      </c>
      <c r="R1703" s="16">
        <f>SUMIFS('Member Months'!$L:$L,'Member Months'!$A:$A,$A1703,'Member Months'!$C:$C,$C1703, 'Member Months'!$D:$D,$D1703)</f>
        <v>0</v>
      </c>
      <c r="T1703" s="172"/>
    </row>
    <row r="1704" spans="1:20">
      <c r="A1704" s="38" t="s">
        <v>218</v>
      </c>
      <c r="B1704" s="39">
        <f t="shared" si="54"/>
        <v>0</v>
      </c>
      <c r="C1704" s="39" t="str">
        <f t="shared" si="53"/>
        <v>2021 Prior Year</v>
      </c>
      <c r="D1704" s="40">
        <v>2</v>
      </c>
      <c r="E1704" s="40" t="s">
        <v>218</v>
      </c>
      <c r="F1704" s="40" t="s">
        <v>738</v>
      </c>
      <c r="G1704" s="698" t="s">
        <v>226</v>
      </c>
      <c r="H1704" s="40" t="s">
        <v>228</v>
      </c>
      <c r="I1704" s="629" t="s">
        <v>220</v>
      </c>
      <c r="J1704" s="698" t="s">
        <v>675</v>
      </c>
      <c r="K1704" s="303">
        <v>0</v>
      </c>
      <c r="L1704" s="304">
        <v>0</v>
      </c>
      <c r="M1704" s="305">
        <v>0</v>
      </c>
      <c r="N1704" s="305">
        <v>0</v>
      </c>
      <c r="O1704" s="303">
        <v>0</v>
      </c>
      <c r="P1704" s="305">
        <v>0</v>
      </c>
      <c r="Q1704" s="303">
        <v>0</v>
      </c>
      <c r="R1704" s="16">
        <f>SUMIFS('Member Months'!$L:$L,'Member Months'!$A:$A,$A1704,'Member Months'!$C:$C,$C1704, 'Member Months'!$D:$D,$D1704)</f>
        <v>0</v>
      </c>
      <c r="T1704" s="172"/>
    </row>
    <row r="1705" spans="1:20">
      <c r="A1705" s="38" t="s">
        <v>218</v>
      </c>
      <c r="B1705" s="39">
        <f t="shared" si="54"/>
        <v>0</v>
      </c>
      <c r="C1705" s="39" t="str">
        <f t="shared" si="53"/>
        <v>2021 Prior Year</v>
      </c>
      <c r="D1705" s="40">
        <v>2</v>
      </c>
      <c r="E1705" s="40" t="s">
        <v>218</v>
      </c>
      <c r="F1705" s="40" t="s">
        <v>738</v>
      </c>
      <c r="G1705" s="698" t="s">
        <v>226</v>
      </c>
      <c r="H1705" s="40" t="s">
        <v>228</v>
      </c>
      <c r="I1705" s="629" t="s">
        <v>221</v>
      </c>
      <c r="J1705" s="698" t="s">
        <v>264</v>
      </c>
      <c r="K1705" s="303">
        <v>0</v>
      </c>
      <c r="L1705" s="304">
        <v>0</v>
      </c>
      <c r="M1705" s="305">
        <v>0</v>
      </c>
      <c r="N1705" s="305">
        <v>0</v>
      </c>
      <c r="O1705" s="303">
        <v>0</v>
      </c>
      <c r="P1705" s="305">
        <v>0</v>
      </c>
      <c r="Q1705" s="303">
        <v>0</v>
      </c>
      <c r="R1705" s="16">
        <f>SUMIFS('Member Months'!$L:$L,'Member Months'!$A:$A,$A1705,'Member Months'!$C:$C,$C1705, 'Member Months'!$D:$D,$D1705)</f>
        <v>0</v>
      </c>
      <c r="T1705" s="172"/>
    </row>
    <row r="1706" spans="1:20">
      <c r="A1706" s="38" t="s">
        <v>218</v>
      </c>
      <c r="B1706" s="39">
        <f t="shared" si="54"/>
        <v>0</v>
      </c>
      <c r="C1706" s="39" t="str">
        <f t="shared" si="53"/>
        <v>2021 Prior Year</v>
      </c>
      <c r="D1706" s="40">
        <v>2</v>
      </c>
      <c r="E1706" s="40" t="s">
        <v>218</v>
      </c>
      <c r="F1706" s="40" t="s">
        <v>738</v>
      </c>
      <c r="G1706" s="698" t="s">
        <v>226</v>
      </c>
      <c r="H1706" s="40" t="s">
        <v>228</v>
      </c>
      <c r="I1706" s="629" t="s">
        <v>222</v>
      </c>
      <c r="J1706" s="698" t="s">
        <v>206</v>
      </c>
      <c r="K1706" s="303">
        <v>0</v>
      </c>
      <c r="L1706" s="304">
        <v>0</v>
      </c>
      <c r="M1706" s="305">
        <v>0</v>
      </c>
      <c r="N1706" s="305">
        <v>0</v>
      </c>
      <c r="O1706" s="303">
        <v>0</v>
      </c>
      <c r="P1706" s="305">
        <v>0</v>
      </c>
      <c r="Q1706" s="303">
        <v>0</v>
      </c>
      <c r="R1706" s="16">
        <f>SUMIFS('Member Months'!$L:$L,'Member Months'!$A:$A,$A1706,'Member Months'!$C:$C,$C1706, 'Member Months'!$D:$D,$D1706)</f>
        <v>0</v>
      </c>
      <c r="T1706" s="172"/>
    </row>
    <row r="1707" spans="1:20">
      <c r="A1707" s="38" t="s">
        <v>218</v>
      </c>
      <c r="B1707" s="39">
        <f t="shared" si="54"/>
        <v>0</v>
      </c>
      <c r="C1707" s="39" t="str">
        <f t="shared" si="53"/>
        <v>2021 Prior Year</v>
      </c>
      <c r="D1707" s="40">
        <v>2</v>
      </c>
      <c r="E1707" s="40" t="s">
        <v>218</v>
      </c>
      <c r="F1707" s="40" t="s">
        <v>738</v>
      </c>
      <c r="G1707" s="698" t="s">
        <v>226</v>
      </c>
      <c r="H1707" s="40" t="s">
        <v>228</v>
      </c>
      <c r="I1707" s="629" t="s">
        <v>223</v>
      </c>
      <c r="J1707" s="698" t="s">
        <v>181</v>
      </c>
      <c r="K1707" s="303">
        <v>0</v>
      </c>
      <c r="L1707" s="304">
        <v>0</v>
      </c>
      <c r="M1707" s="305">
        <v>0</v>
      </c>
      <c r="N1707" s="305">
        <v>0</v>
      </c>
      <c r="O1707" s="303">
        <v>0</v>
      </c>
      <c r="P1707" s="305">
        <v>0</v>
      </c>
      <c r="Q1707" s="303">
        <v>0</v>
      </c>
      <c r="R1707" s="16">
        <f>SUMIFS('Member Months'!$L:$L,'Member Months'!$A:$A,$A1707,'Member Months'!$C:$C,$C1707, 'Member Months'!$D:$D,$D1707)</f>
        <v>0</v>
      </c>
      <c r="T1707" s="172"/>
    </row>
    <row r="1708" spans="1:20">
      <c r="A1708" s="38" t="s">
        <v>218</v>
      </c>
      <c r="B1708" s="39">
        <f t="shared" si="54"/>
        <v>0</v>
      </c>
      <c r="C1708" s="39" t="str">
        <f t="shared" si="53"/>
        <v>2021 Prior Year</v>
      </c>
      <c r="D1708" s="40">
        <v>2</v>
      </c>
      <c r="E1708" s="40" t="s">
        <v>218</v>
      </c>
      <c r="F1708" s="40" t="s">
        <v>738</v>
      </c>
      <c r="G1708" s="698" t="s">
        <v>226</v>
      </c>
      <c r="H1708" s="40" t="s">
        <v>228</v>
      </c>
      <c r="I1708" s="629" t="s">
        <v>150</v>
      </c>
      <c r="J1708" s="698" t="s">
        <v>204</v>
      </c>
      <c r="K1708" s="303">
        <v>0</v>
      </c>
      <c r="L1708" s="304">
        <v>0</v>
      </c>
      <c r="M1708" s="305">
        <v>0</v>
      </c>
      <c r="N1708" s="305">
        <v>0</v>
      </c>
      <c r="O1708" s="303">
        <v>0</v>
      </c>
      <c r="P1708" s="305">
        <v>0</v>
      </c>
      <c r="Q1708" s="303">
        <v>0</v>
      </c>
      <c r="R1708" s="16">
        <f>SUMIFS('Member Months'!$L:$L,'Member Months'!$A:$A,$A1708,'Member Months'!$C:$C,$C1708, 'Member Months'!$D:$D,$D1708)</f>
        <v>0</v>
      </c>
      <c r="T1708" s="172"/>
    </row>
    <row r="1709" spans="1:20">
      <c r="A1709" s="38" t="s">
        <v>218</v>
      </c>
      <c r="B1709" s="39">
        <f t="shared" si="54"/>
        <v>0</v>
      </c>
      <c r="C1709" s="39" t="str">
        <f t="shared" si="53"/>
        <v>2021 Prior Year</v>
      </c>
      <c r="D1709" s="40">
        <v>2</v>
      </c>
      <c r="E1709" s="40" t="s">
        <v>218</v>
      </c>
      <c r="F1709" s="40" t="s">
        <v>738</v>
      </c>
      <c r="G1709" s="698" t="s">
        <v>226</v>
      </c>
      <c r="H1709" s="40" t="s">
        <v>228</v>
      </c>
      <c r="I1709" s="629" t="s">
        <v>151</v>
      </c>
      <c r="J1709" s="698" t="s">
        <v>205</v>
      </c>
      <c r="K1709" s="303">
        <v>0</v>
      </c>
      <c r="L1709" s="304">
        <v>0</v>
      </c>
      <c r="M1709" s="305">
        <v>0</v>
      </c>
      <c r="N1709" s="305">
        <v>0</v>
      </c>
      <c r="O1709" s="303">
        <v>0</v>
      </c>
      <c r="P1709" s="305">
        <v>0</v>
      </c>
      <c r="Q1709" s="303">
        <v>0</v>
      </c>
      <c r="R1709" s="16">
        <f>SUMIFS('Member Months'!$L:$L,'Member Months'!$A:$A,$A1709,'Member Months'!$C:$C,$C1709, 'Member Months'!$D:$D,$D1709)</f>
        <v>0</v>
      </c>
      <c r="T1709" s="172"/>
    </row>
    <row r="1710" spans="1:20">
      <c r="A1710" s="38" t="s">
        <v>218</v>
      </c>
      <c r="B1710" s="39">
        <f t="shared" si="54"/>
        <v>0</v>
      </c>
      <c r="C1710" s="39" t="str">
        <f t="shared" si="53"/>
        <v>2021 Prior Year</v>
      </c>
      <c r="D1710" s="40">
        <v>2</v>
      </c>
      <c r="E1710" s="40" t="s">
        <v>218</v>
      </c>
      <c r="F1710" s="40" t="s">
        <v>738</v>
      </c>
      <c r="G1710" s="698" t="s">
        <v>226</v>
      </c>
      <c r="H1710" s="40" t="s">
        <v>228</v>
      </c>
      <c r="I1710" s="629" t="s">
        <v>152</v>
      </c>
      <c r="J1710" s="698" t="s">
        <v>182</v>
      </c>
      <c r="K1710" s="303">
        <v>0</v>
      </c>
      <c r="L1710" s="304">
        <v>0</v>
      </c>
      <c r="M1710" s="305">
        <v>0</v>
      </c>
      <c r="N1710" s="305">
        <v>0</v>
      </c>
      <c r="O1710" s="303">
        <v>0</v>
      </c>
      <c r="P1710" s="305">
        <v>0</v>
      </c>
      <c r="Q1710" s="303">
        <v>0</v>
      </c>
      <c r="R1710" s="16">
        <f>SUMIFS('Member Months'!$L:$L,'Member Months'!$A:$A,$A1710,'Member Months'!$C:$C,$C1710, 'Member Months'!$D:$D,$D1710)</f>
        <v>0</v>
      </c>
      <c r="T1710" s="172"/>
    </row>
    <row r="1711" spans="1:20">
      <c r="A1711" s="38" t="s">
        <v>218</v>
      </c>
      <c r="B1711" s="39">
        <f t="shared" si="54"/>
        <v>0</v>
      </c>
      <c r="C1711" s="39" t="str">
        <f t="shared" si="53"/>
        <v>2021 Prior Year</v>
      </c>
      <c r="D1711" s="40">
        <v>2</v>
      </c>
      <c r="E1711" s="40" t="s">
        <v>218</v>
      </c>
      <c r="F1711" s="40" t="s">
        <v>738</v>
      </c>
      <c r="G1711" s="698" t="s">
        <v>226</v>
      </c>
      <c r="H1711" s="40" t="s">
        <v>228</v>
      </c>
      <c r="I1711" s="629" t="s">
        <v>70</v>
      </c>
      <c r="J1711" s="698" t="s">
        <v>265</v>
      </c>
      <c r="K1711" s="303">
        <v>0</v>
      </c>
      <c r="L1711" s="304">
        <v>0</v>
      </c>
      <c r="M1711" s="305">
        <v>0</v>
      </c>
      <c r="N1711" s="305">
        <v>0</v>
      </c>
      <c r="O1711" s="303">
        <v>0</v>
      </c>
      <c r="P1711" s="305">
        <v>0</v>
      </c>
      <c r="Q1711" s="303">
        <v>0</v>
      </c>
      <c r="R1711" s="16">
        <f>SUMIFS('Member Months'!$L:$L,'Member Months'!$A:$A,$A1711,'Member Months'!$C:$C,$C1711, 'Member Months'!$D:$D,$D1711)</f>
        <v>0</v>
      </c>
      <c r="T1711" s="172"/>
    </row>
    <row r="1712" spans="1:20">
      <c r="A1712" s="38" t="s">
        <v>218</v>
      </c>
      <c r="B1712" s="39">
        <f t="shared" si="54"/>
        <v>0</v>
      </c>
      <c r="C1712" s="39" t="str">
        <f t="shared" si="53"/>
        <v>2021 Prior Year</v>
      </c>
      <c r="D1712" s="40">
        <v>2</v>
      </c>
      <c r="E1712" s="40" t="s">
        <v>218</v>
      </c>
      <c r="F1712" s="40" t="s">
        <v>738</v>
      </c>
      <c r="G1712" s="698" t="s">
        <v>226</v>
      </c>
      <c r="H1712" s="40" t="s">
        <v>228</v>
      </c>
      <c r="I1712" s="629" t="s">
        <v>71</v>
      </c>
      <c r="J1712" s="698" t="s">
        <v>266</v>
      </c>
      <c r="K1712" s="303">
        <v>0</v>
      </c>
      <c r="L1712" s="304">
        <v>0</v>
      </c>
      <c r="M1712" s="305">
        <v>0</v>
      </c>
      <c r="N1712" s="305">
        <v>0</v>
      </c>
      <c r="O1712" s="303">
        <v>0</v>
      </c>
      <c r="P1712" s="305">
        <v>0</v>
      </c>
      <c r="Q1712" s="303">
        <v>0</v>
      </c>
      <c r="R1712" s="16">
        <f>SUMIFS('Member Months'!$L:$L,'Member Months'!$A:$A,$A1712,'Member Months'!$C:$C,$C1712, 'Member Months'!$D:$D,$D1712)</f>
        <v>0</v>
      </c>
      <c r="T1712" s="172"/>
    </row>
    <row r="1713" spans="1:20">
      <c r="A1713" s="38" t="s">
        <v>218</v>
      </c>
      <c r="B1713" s="39">
        <f t="shared" si="54"/>
        <v>0</v>
      </c>
      <c r="C1713" s="39" t="str">
        <f t="shared" si="53"/>
        <v>2021 Prior Year</v>
      </c>
      <c r="D1713" s="40">
        <v>2</v>
      </c>
      <c r="E1713" s="40" t="s">
        <v>218</v>
      </c>
      <c r="F1713" s="40" t="s">
        <v>738</v>
      </c>
      <c r="G1713" s="698" t="s">
        <v>226</v>
      </c>
      <c r="H1713" s="40" t="s">
        <v>228</v>
      </c>
      <c r="I1713" s="629" t="s">
        <v>72</v>
      </c>
      <c r="J1713" s="698" t="s">
        <v>527</v>
      </c>
      <c r="K1713" s="303">
        <v>0</v>
      </c>
      <c r="L1713" s="304">
        <v>0</v>
      </c>
      <c r="M1713" s="305">
        <v>0</v>
      </c>
      <c r="N1713" s="305">
        <v>0</v>
      </c>
      <c r="O1713" s="303">
        <v>0</v>
      </c>
      <c r="P1713" s="305">
        <v>0</v>
      </c>
      <c r="Q1713" s="303">
        <v>0</v>
      </c>
      <c r="R1713" s="16">
        <f>SUMIFS('Member Months'!$L:$L,'Member Months'!$A:$A,$A1713,'Member Months'!$C:$C,$C1713, 'Member Months'!$D:$D,$D1713)</f>
        <v>0</v>
      </c>
      <c r="T1713" s="172"/>
    </row>
    <row r="1714" spans="1:20">
      <c r="A1714" s="38" t="s">
        <v>218</v>
      </c>
      <c r="B1714" s="39">
        <f t="shared" si="54"/>
        <v>0</v>
      </c>
      <c r="C1714" s="39" t="str">
        <f t="shared" si="53"/>
        <v>2021 Prior Year</v>
      </c>
      <c r="D1714" s="40">
        <v>2</v>
      </c>
      <c r="E1714" s="40" t="s">
        <v>218</v>
      </c>
      <c r="F1714" s="40" t="s">
        <v>738</v>
      </c>
      <c r="G1714" s="698" t="s">
        <v>226</v>
      </c>
      <c r="H1714" s="40" t="s">
        <v>228</v>
      </c>
      <c r="I1714" s="629" t="s">
        <v>73</v>
      </c>
      <c r="J1714" s="698" t="s">
        <v>528</v>
      </c>
      <c r="K1714" s="303">
        <v>0</v>
      </c>
      <c r="L1714" s="304">
        <v>0</v>
      </c>
      <c r="M1714" s="305">
        <v>0</v>
      </c>
      <c r="N1714" s="305">
        <v>0</v>
      </c>
      <c r="O1714" s="303">
        <v>0</v>
      </c>
      <c r="P1714" s="305">
        <v>0</v>
      </c>
      <c r="Q1714" s="303">
        <v>0</v>
      </c>
      <c r="R1714" s="16">
        <f>SUMIFS('Member Months'!$L:$L,'Member Months'!$A:$A,$A1714,'Member Months'!$C:$C,$C1714, 'Member Months'!$D:$D,$D1714)</f>
        <v>0</v>
      </c>
      <c r="T1714" s="172"/>
    </row>
    <row r="1715" spans="1:20">
      <c r="A1715" s="38" t="s">
        <v>218</v>
      </c>
      <c r="B1715" s="39">
        <f t="shared" si="54"/>
        <v>0</v>
      </c>
      <c r="C1715" s="39" t="str">
        <f t="shared" ref="C1715:C1769" si="55">$C$1302</f>
        <v>2021 Prior Year</v>
      </c>
      <c r="D1715" s="40">
        <v>2</v>
      </c>
      <c r="E1715" s="40" t="s">
        <v>218</v>
      </c>
      <c r="F1715" s="40" t="s">
        <v>738</v>
      </c>
      <c r="G1715" s="698" t="s">
        <v>226</v>
      </c>
      <c r="H1715" s="40" t="s">
        <v>228</v>
      </c>
      <c r="I1715" s="629" t="s">
        <v>409</v>
      </c>
      <c r="J1715" s="698" t="s">
        <v>803</v>
      </c>
      <c r="K1715" s="303">
        <v>0</v>
      </c>
      <c r="L1715" s="304">
        <v>0</v>
      </c>
      <c r="M1715" s="305">
        <v>0</v>
      </c>
      <c r="N1715" s="305">
        <v>0</v>
      </c>
      <c r="O1715" s="303">
        <v>0</v>
      </c>
      <c r="P1715" s="305">
        <v>0</v>
      </c>
      <c r="Q1715" s="303">
        <v>0</v>
      </c>
      <c r="R1715" s="16">
        <f>SUMIFS('Member Months'!$L:$L,'Member Months'!$A:$A,$A1715,'Member Months'!$C:$C,$C1715, 'Member Months'!$D:$D,$D1715)</f>
        <v>0</v>
      </c>
      <c r="T1715" s="172"/>
    </row>
    <row r="1716" spans="1:20">
      <c r="A1716" s="38" t="s">
        <v>219</v>
      </c>
      <c r="B1716" s="39">
        <f t="shared" si="54"/>
        <v>0</v>
      </c>
      <c r="C1716" s="39" t="str">
        <f t="shared" si="55"/>
        <v>2021 Prior Year</v>
      </c>
      <c r="D1716" s="40">
        <v>2</v>
      </c>
      <c r="E1716" s="40" t="s">
        <v>219</v>
      </c>
      <c r="F1716" s="40" t="s">
        <v>738</v>
      </c>
      <c r="G1716" s="698" t="s">
        <v>229</v>
      </c>
      <c r="H1716" s="40" t="s">
        <v>227</v>
      </c>
      <c r="I1716" s="629" t="s">
        <v>211</v>
      </c>
      <c r="J1716" s="698" t="s">
        <v>261</v>
      </c>
      <c r="K1716" s="303">
        <v>0</v>
      </c>
      <c r="L1716" s="304">
        <v>0</v>
      </c>
      <c r="M1716" s="305">
        <v>0</v>
      </c>
      <c r="N1716" s="305">
        <v>0</v>
      </c>
      <c r="O1716" s="303">
        <v>0</v>
      </c>
      <c r="P1716" s="305">
        <v>0</v>
      </c>
      <c r="Q1716" s="303">
        <v>0</v>
      </c>
      <c r="R1716" s="16">
        <f>SUMIFS('Member Months'!$L:$L,'Member Months'!$A:$A,$A1716,'Member Months'!$C:$C,$C1716, 'Member Months'!$D:$D,$D1716)</f>
        <v>0</v>
      </c>
      <c r="T1716" s="172"/>
    </row>
    <row r="1717" spans="1:20">
      <c r="A1717" s="38" t="s">
        <v>219</v>
      </c>
      <c r="B1717" s="39">
        <f t="shared" si="54"/>
        <v>0</v>
      </c>
      <c r="C1717" s="39" t="str">
        <f t="shared" si="55"/>
        <v>2021 Prior Year</v>
      </c>
      <c r="D1717" s="40">
        <v>2</v>
      </c>
      <c r="E1717" s="40" t="s">
        <v>219</v>
      </c>
      <c r="F1717" s="40" t="s">
        <v>738</v>
      </c>
      <c r="G1717" s="698" t="s">
        <v>229</v>
      </c>
      <c r="H1717" s="40" t="s">
        <v>227</v>
      </c>
      <c r="I1717" s="629" t="s">
        <v>214</v>
      </c>
      <c r="J1717" s="698" t="s">
        <v>676</v>
      </c>
      <c r="K1717" s="303">
        <v>0</v>
      </c>
      <c r="L1717" s="304">
        <v>0</v>
      </c>
      <c r="M1717" s="305">
        <v>0</v>
      </c>
      <c r="N1717" s="305">
        <v>0</v>
      </c>
      <c r="O1717" s="303">
        <v>0</v>
      </c>
      <c r="P1717" s="305">
        <v>0</v>
      </c>
      <c r="Q1717" s="303">
        <v>0</v>
      </c>
      <c r="R1717" s="16">
        <f>SUMIFS('Member Months'!$L:$L,'Member Months'!$A:$A,$A1717,'Member Months'!$C:$C,$C1717, 'Member Months'!$D:$D,$D1717)</f>
        <v>0</v>
      </c>
      <c r="T1717" s="172"/>
    </row>
    <row r="1718" spans="1:20">
      <c r="A1718" s="38" t="s">
        <v>219</v>
      </c>
      <c r="B1718" s="39">
        <f t="shared" si="54"/>
        <v>0</v>
      </c>
      <c r="C1718" s="39" t="str">
        <f t="shared" si="55"/>
        <v>2021 Prior Year</v>
      </c>
      <c r="D1718" s="40">
        <v>2</v>
      </c>
      <c r="E1718" s="40" t="s">
        <v>219</v>
      </c>
      <c r="F1718" s="40" t="s">
        <v>738</v>
      </c>
      <c r="G1718" s="698" t="s">
        <v>229</v>
      </c>
      <c r="H1718" s="40" t="s">
        <v>227</v>
      </c>
      <c r="I1718" s="629" t="s">
        <v>215</v>
      </c>
      <c r="J1718" s="698" t="s">
        <v>216</v>
      </c>
      <c r="K1718" s="303">
        <v>0</v>
      </c>
      <c r="L1718" s="304">
        <v>0</v>
      </c>
      <c r="M1718" s="305">
        <v>0</v>
      </c>
      <c r="N1718" s="305">
        <v>0</v>
      </c>
      <c r="O1718" s="303">
        <v>0</v>
      </c>
      <c r="P1718" s="305">
        <v>0</v>
      </c>
      <c r="Q1718" s="303">
        <v>0</v>
      </c>
      <c r="R1718" s="16">
        <f>SUMIFS('Member Months'!$L:$L,'Member Months'!$A:$A,$A1718,'Member Months'!$C:$C,$C1718, 'Member Months'!$D:$D,$D1718)</f>
        <v>0</v>
      </c>
      <c r="T1718" s="172"/>
    </row>
    <row r="1719" spans="1:20">
      <c r="A1719" s="38" t="s">
        <v>219</v>
      </c>
      <c r="B1719" s="39">
        <f t="shared" si="54"/>
        <v>0</v>
      </c>
      <c r="C1719" s="39" t="str">
        <f t="shared" si="55"/>
        <v>2021 Prior Year</v>
      </c>
      <c r="D1719" s="40">
        <v>2</v>
      </c>
      <c r="E1719" s="40" t="s">
        <v>219</v>
      </c>
      <c r="F1719" s="40" t="s">
        <v>738</v>
      </c>
      <c r="G1719" s="698" t="s">
        <v>229</v>
      </c>
      <c r="H1719" s="40" t="s">
        <v>227</v>
      </c>
      <c r="I1719" s="629" t="s">
        <v>217</v>
      </c>
      <c r="J1719" s="698" t="s">
        <v>262</v>
      </c>
      <c r="K1719" s="303">
        <v>0</v>
      </c>
      <c r="L1719" s="304">
        <v>0</v>
      </c>
      <c r="M1719" s="305">
        <v>0</v>
      </c>
      <c r="N1719" s="305">
        <v>0</v>
      </c>
      <c r="O1719" s="303">
        <v>0</v>
      </c>
      <c r="P1719" s="305">
        <v>0</v>
      </c>
      <c r="Q1719" s="303">
        <v>0</v>
      </c>
      <c r="R1719" s="16">
        <f>SUMIFS('Member Months'!$L:$L,'Member Months'!$A:$A,$A1719,'Member Months'!$C:$C,$C1719, 'Member Months'!$D:$D,$D1719)</f>
        <v>0</v>
      </c>
      <c r="T1719" s="172"/>
    </row>
    <row r="1720" spans="1:20">
      <c r="A1720" s="38" t="s">
        <v>219</v>
      </c>
      <c r="B1720" s="39">
        <f t="shared" si="54"/>
        <v>0</v>
      </c>
      <c r="C1720" s="39" t="str">
        <f t="shared" si="55"/>
        <v>2021 Prior Year</v>
      </c>
      <c r="D1720" s="40">
        <v>2</v>
      </c>
      <c r="E1720" s="40" t="s">
        <v>219</v>
      </c>
      <c r="F1720" s="40" t="s">
        <v>738</v>
      </c>
      <c r="G1720" s="698" t="s">
        <v>229</v>
      </c>
      <c r="H1720" s="40" t="s">
        <v>227</v>
      </c>
      <c r="I1720" s="629" t="s">
        <v>218</v>
      </c>
      <c r="J1720" s="698" t="s">
        <v>677</v>
      </c>
      <c r="K1720" s="303">
        <v>0</v>
      </c>
      <c r="L1720" s="304">
        <v>0</v>
      </c>
      <c r="M1720" s="305">
        <v>0</v>
      </c>
      <c r="N1720" s="305">
        <v>0</v>
      </c>
      <c r="O1720" s="303">
        <v>0</v>
      </c>
      <c r="P1720" s="305">
        <v>0</v>
      </c>
      <c r="Q1720" s="303">
        <v>0</v>
      </c>
      <c r="R1720" s="16">
        <f>SUMIFS('Member Months'!$L:$L,'Member Months'!$A:$A,$A1720,'Member Months'!$C:$C,$C1720, 'Member Months'!$D:$D,$D1720)</f>
        <v>0</v>
      </c>
      <c r="T1720" s="172"/>
    </row>
    <row r="1721" spans="1:20">
      <c r="A1721" s="38" t="s">
        <v>219</v>
      </c>
      <c r="B1721" s="39">
        <f t="shared" si="54"/>
        <v>0</v>
      </c>
      <c r="C1721" s="39" t="str">
        <f t="shared" si="55"/>
        <v>2021 Prior Year</v>
      </c>
      <c r="D1721" s="40">
        <v>2</v>
      </c>
      <c r="E1721" s="40" t="s">
        <v>219</v>
      </c>
      <c r="F1721" s="40" t="s">
        <v>738</v>
      </c>
      <c r="G1721" s="698" t="s">
        <v>229</v>
      </c>
      <c r="H1721" s="40" t="s">
        <v>227</v>
      </c>
      <c r="I1721" s="629" t="s">
        <v>219</v>
      </c>
      <c r="J1721" s="698" t="s">
        <v>263</v>
      </c>
      <c r="K1721" s="303">
        <v>0</v>
      </c>
      <c r="L1721" s="304">
        <v>0</v>
      </c>
      <c r="M1721" s="305">
        <v>0</v>
      </c>
      <c r="N1721" s="305">
        <v>0</v>
      </c>
      <c r="O1721" s="303">
        <v>0</v>
      </c>
      <c r="P1721" s="305">
        <v>0</v>
      </c>
      <c r="Q1721" s="303">
        <v>0</v>
      </c>
      <c r="R1721" s="16">
        <f>SUMIFS('Member Months'!$L:$L,'Member Months'!$A:$A,$A1721,'Member Months'!$C:$C,$C1721, 'Member Months'!$D:$D,$D1721)</f>
        <v>0</v>
      </c>
      <c r="T1721" s="172"/>
    </row>
    <row r="1722" spans="1:20">
      <c r="A1722" s="38" t="s">
        <v>219</v>
      </c>
      <c r="B1722" s="39">
        <f t="shared" si="54"/>
        <v>0</v>
      </c>
      <c r="C1722" s="39" t="str">
        <f t="shared" si="55"/>
        <v>2021 Prior Year</v>
      </c>
      <c r="D1722" s="40">
        <v>2</v>
      </c>
      <c r="E1722" s="40" t="s">
        <v>219</v>
      </c>
      <c r="F1722" s="40" t="s">
        <v>738</v>
      </c>
      <c r="G1722" s="698" t="s">
        <v>229</v>
      </c>
      <c r="H1722" s="40" t="s">
        <v>227</v>
      </c>
      <c r="I1722" s="629" t="s">
        <v>220</v>
      </c>
      <c r="J1722" s="698" t="s">
        <v>675</v>
      </c>
      <c r="K1722" s="303">
        <v>0</v>
      </c>
      <c r="L1722" s="304">
        <v>0</v>
      </c>
      <c r="M1722" s="305">
        <v>0</v>
      </c>
      <c r="N1722" s="305">
        <v>0</v>
      </c>
      <c r="O1722" s="303">
        <v>0</v>
      </c>
      <c r="P1722" s="305">
        <v>0</v>
      </c>
      <c r="Q1722" s="303">
        <v>0</v>
      </c>
      <c r="R1722" s="16">
        <f>SUMIFS('Member Months'!$L:$L,'Member Months'!$A:$A,$A1722,'Member Months'!$C:$C,$C1722, 'Member Months'!$D:$D,$D1722)</f>
        <v>0</v>
      </c>
      <c r="T1722" s="172"/>
    </row>
    <row r="1723" spans="1:20">
      <c r="A1723" s="38" t="s">
        <v>219</v>
      </c>
      <c r="B1723" s="39">
        <f t="shared" si="54"/>
        <v>0</v>
      </c>
      <c r="C1723" s="39" t="str">
        <f t="shared" si="55"/>
        <v>2021 Prior Year</v>
      </c>
      <c r="D1723" s="40">
        <v>2</v>
      </c>
      <c r="E1723" s="40" t="s">
        <v>219</v>
      </c>
      <c r="F1723" s="40" t="s">
        <v>738</v>
      </c>
      <c r="G1723" s="698" t="s">
        <v>229</v>
      </c>
      <c r="H1723" s="40" t="s">
        <v>227</v>
      </c>
      <c r="I1723" s="629" t="s">
        <v>221</v>
      </c>
      <c r="J1723" s="698" t="s">
        <v>264</v>
      </c>
      <c r="K1723" s="303">
        <v>0</v>
      </c>
      <c r="L1723" s="304">
        <v>0</v>
      </c>
      <c r="M1723" s="305">
        <v>0</v>
      </c>
      <c r="N1723" s="305">
        <v>0</v>
      </c>
      <c r="O1723" s="303">
        <v>0</v>
      </c>
      <c r="P1723" s="305">
        <v>0</v>
      </c>
      <c r="Q1723" s="303">
        <v>0</v>
      </c>
      <c r="R1723" s="16">
        <f>SUMIFS('Member Months'!$L:$L,'Member Months'!$A:$A,$A1723,'Member Months'!$C:$C,$C1723, 'Member Months'!$D:$D,$D1723)</f>
        <v>0</v>
      </c>
      <c r="T1723" s="172"/>
    </row>
    <row r="1724" spans="1:20">
      <c r="A1724" s="38" t="s">
        <v>219</v>
      </c>
      <c r="B1724" s="39">
        <f t="shared" si="54"/>
        <v>0</v>
      </c>
      <c r="C1724" s="39" t="str">
        <f t="shared" si="55"/>
        <v>2021 Prior Year</v>
      </c>
      <c r="D1724" s="40">
        <v>2</v>
      </c>
      <c r="E1724" s="40" t="s">
        <v>219</v>
      </c>
      <c r="F1724" s="40" t="s">
        <v>738</v>
      </c>
      <c r="G1724" s="698" t="s">
        <v>229</v>
      </c>
      <c r="H1724" s="40" t="s">
        <v>227</v>
      </c>
      <c r="I1724" s="629" t="s">
        <v>222</v>
      </c>
      <c r="J1724" s="698" t="s">
        <v>206</v>
      </c>
      <c r="K1724" s="303">
        <v>0</v>
      </c>
      <c r="L1724" s="304">
        <v>0</v>
      </c>
      <c r="M1724" s="305">
        <v>0</v>
      </c>
      <c r="N1724" s="305">
        <v>0</v>
      </c>
      <c r="O1724" s="303">
        <v>0</v>
      </c>
      <c r="P1724" s="305">
        <v>0</v>
      </c>
      <c r="Q1724" s="303">
        <v>0</v>
      </c>
      <c r="R1724" s="16">
        <f>SUMIFS('Member Months'!$L:$L,'Member Months'!$A:$A,$A1724,'Member Months'!$C:$C,$C1724, 'Member Months'!$D:$D,$D1724)</f>
        <v>0</v>
      </c>
      <c r="T1724" s="172"/>
    </row>
    <row r="1725" spans="1:20">
      <c r="A1725" s="38" t="s">
        <v>219</v>
      </c>
      <c r="B1725" s="39">
        <f t="shared" si="54"/>
        <v>0</v>
      </c>
      <c r="C1725" s="39" t="str">
        <f t="shared" si="55"/>
        <v>2021 Prior Year</v>
      </c>
      <c r="D1725" s="40">
        <v>2</v>
      </c>
      <c r="E1725" s="40" t="s">
        <v>219</v>
      </c>
      <c r="F1725" s="40" t="s">
        <v>738</v>
      </c>
      <c r="G1725" s="698" t="s">
        <v>229</v>
      </c>
      <c r="H1725" s="40" t="s">
        <v>227</v>
      </c>
      <c r="I1725" s="629" t="s">
        <v>223</v>
      </c>
      <c r="J1725" s="698" t="s">
        <v>181</v>
      </c>
      <c r="K1725" s="303">
        <v>0</v>
      </c>
      <c r="L1725" s="304">
        <v>0</v>
      </c>
      <c r="M1725" s="305">
        <v>0</v>
      </c>
      <c r="N1725" s="305">
        <v>0</v>
      </c>
      <c r="O1725" s="303">
        <v>0</v>
      </c>
      <c r="P1725" s="305">
        <v>0</v>
      </c>
      <c r="Q1725" s="303">
        <v>0</v>
      </c>
      <c r="R1725" s="16">
        <f>SUMIFS('Member Months'!$L:$L,'Member Months'!$A:$A,$A1725,'Member Months'!$C:$C,$C1725, 'Member Months'!$D:$D,$D1725)</f>
        <v>0</v>
      </c>
      <c r="T1725" s="172"/>
    </row>
    <row r="1726" spans="1:20">
      <c r="A1726" s="38" t="s">
        <v>219</v>
      </c>
      <c r="B1726" s="39">
        <f t="shared" si="54"/>
        <v>0</v>
      </c>
      <c r="C1726" s="39" t="str">
        <f t="shared" si="55"/>
        <v>2021 Prior Year</v>
      </c>
      <c r="D1726" s="40">
        <v>2</v>
      </c>
      <c r="E1726" s="40" t="s">
        <v>219</v>
      </c>
      <c r="F1726" s="40" t="s">
        <v>738</v>
      </c>
      <c r="G1726" s="698" t="s">
        <v>229</v>
      </c>
      <c r="H1726" s="40" t="s">
        <v>227</v>
      </c>
      <c r="I1726" s="629" t="s">
        <v>150</v>
      </c>
      <c r="J1726" s="698" t="s">
        <v>204</v>
      </c>
      <c r="K1726" s="303">
        <v>0</v>
      </c>
      <c r="L1726" s="304">
        <v>0</v>
      </c>
      <c r="M1726" s="305">
        <v>0</v>
      </c>
      <c r="N1726" s="305">
        <v>0</v>
      </c>
      <c r="O1726" s="303">
        <v>0</v>
      </c>
      <c r="P1726" s="305">
        <v>0</v>
      </c>
      <c r="Q1726" s="303">
        <v>0</v>
      </c>
      <c r="R1726" s="16">
        <f>SUMIFS('Member Months'!$L:$L,'Member Months'!$A:$A,$A1726,'Member Months'!$C:$C,$C1726, 'Member Months'!$D:$D,$D1726)</f>
        <v>0</v>
      </c>
      <c r="T1726" s="172"/>
    </row>
    <row r="1727" spans="1:20">
      <c r="A1727" s="38" t="s">
        <v>219</v>
      </c>
      <c r="B1727" s="39">
        <f t="shared" si="54"/>
        <v>0</v>
      </c>
      <c r="C1727" s="39" t="str">
        <f t="shared" si="55"/>
        <v>2021 Prior Year</v>
      </c>
      <c r="D1727" s="40">
        <v>2</v>
      </c>
      <c r="E1727" s="40" t="s">
        <v>219</v>
      </c>
      <c r="F1727" s="40" t="s">
        <v>738</v>
      </c>
      <c r="G1727" s="698" t="s">
        <v>229</v>
      </c>
      <c r="H1727" s="40" t="s">
        <v>227</v>
      </c>
      <c r="I1727" s="629" t="s">
        <v>151</v>
      </c>
      <c r="J1727" s="698" t="s">
        <v>205</v>
      </c>
      <c r="K1727" s="303">
        <v>0</v>
      </c>
      <c r="L1727" s="304">
        <v>0</v>
      </c>
      <c r="M1727" s="305">
        <v>0</v>
      </c>
      <c r="N1727" s="305">
        <v>0</v>
      </c>
      <c r="O1727" s="303">
        <v>0</v>
      </c>
      <c r="P1727" s="305">
        <v>0</v>
      </c>
      <c r="Q1727" s="303">
        <v>0</v>
      </c>
      <c r="R1727" s="16">
        <f>SUMIFS('Member Months'!$L:$L,'Member Months'!$A:$A,$A1727,'Member Months'!$C:$C,$C1727, 'Member Months'!$D:$D,$D1727)</f>
        <v>0</v>
      </c>
      <c r="T1727" s="172"/>
    </row>
    <row r="1728" spans="1:20">
      <c r="A1728" s="38" t="s">
        <v>219</v>
      </c>
      <c r="B1728" s="39">
        <f t="shared" si="54"/>
        <v>0</v>
      </c>
      <c r="C1728" s="39" t="str">
        <f t="shared" si="55"/>
        <v>2021 Prior Year</v>
      </c>
      <c r="D1728" s="40">
        <v>2</v>
      </c>
      <c r="E1728" s="40" t="s">
        <v>219</v>
      </c>
      <c r="F1728" s="40" t="s">
        <v>738</v>
      </c>
      <c r="G1728" s="698" t="s">
        <v>229</v>
      </c>
      <c r="H1728" s="40" t="s">
        <v>227</v>
      </c>
      <c r="I1728" s="629" t="s">
        <v>152</v>
      </c>
      <c r="J1728" s="698" t="s">
        <v>182</v>
      </c>
      <c r="K1728" s="303">
        <v>0</v>
      </c>
      <c r="L1728" s="304">
        <v>0</v>
      </c>
      <c r="M1728" s="305">
        <v>0</v>
      </c>
      <c r="N1728" s="305">
        <v>0</v>
      </c>
      <c r="O1728" s="303">
        <v>0</v>
      </c>
      <c r="P1728" s="305">
        <v>0</v>
      </c>
      <c r="Q1728" s="303">
        <v>0</v>
      </c>
      <c r="R1728" s="16">
        <f>SUMIFS('Member Months'!$L:$L,'Member Months'!$A:$A,$A1728,'Member Months'!$C:$C,$C1728, 'Member Months'!$D:$D,$D1728)</f>
        <v>0</v>
      </c>
      <c r="T1728" s="172"/>
    </row>
    <row r="1729" spans="1:20">
      <c r="A1729" s="38" t="s">
        <v>219</v>
      </c>
      <c r="B1729" s="39">
        <f t="shared" si="54"/>
        <v>0</v>
      </c>
      <c r="C1729" s="39" t="str">
        <f t="shared" si="55"/>
        <v>2021 Prior Year</v>
      </c>
      <c r="D1729" s="40">
        <v>2</v>
      </c>
      <c r="E1729" s="40" t="s">
        <v>219</v>
      </c>
      <c r="F1729" s="40" t="s">
        <v>738</v>
      </c>
      <c r="G1729" s="698" t="s">
        <v>229</v>
      </c>
      <c r="H1729" s="40" t="s">
        <v>227</v>
      </c>
      <c r="I1729" s="629" t="s">
        <v>70</v>
      </c>
      <c r="J1729" s="698" t="s">
        <v>265</v>
      </c>
      <c r="K1729" s="303">
        <v>0</v>
      </c>
      <c r="L1729" s="304">
        <v>0</v>
      </c>
      <c r="M1729" s="305">
        <v>0</v>
      </c>
      <c r="N1729" s="305">
        <v>0</v>
      </c>
      <c r="O1729" s="303">
        <v>0</v>
      </c>
      <c r="P1729" s="305">
        <v>0</v>
      </c>
      <c r="Q1729" s="303">
        <v>0</v>
      </c>
      <c r="R1729" s="16">
        <f>SUMIFS('Member Months'!$L:$L,'Member Months'!$A:$A,$A1729,'Member Months'!$C:$C,$C1729, 'Member Months'!$D:$D,$D1729)</f>
        <v>0</v>
      </c>
      <c r="T1729" s="172"/>
    </row>
    <row r="1730" spans="1:20">
      <c r="A1730" s="38" t="s">
        <v>219</v>
      </c>
      <c r="B1730" s="39">
        <f t="shared" si="54"/>
        <v>0</v>
      </c>
      <c r="C1730" s="39" t="str">
        <f t="shared" si="55"/>
        <v>2021 Prior Year</v>
      </c>
      <c r="D1730" s="40">
        <v>2</v>
      </c>
      <c r="E1730" s="40" t="s">
        <v>219</v>
      </c>
      <c r="F1730" s="40" t="s">
        <v>738</v>
      </c>
      <c r="G1730" s="698" t="s">
        <v>229</v>
      </c>
      <c r="H1730" s="40" t="s">
        <v>227</v>
      </c>
      <c r="I1730" s="629" t="s">
        <v>71</v>
      </c>
      <c r="J1730" s="698" t="s">
        <v>266</v>
      </c>
      <c r="K1730" s="303">
        <v>0</v>
      </c>
      <c r="L1730" s="304">
        <v>0</v>
      </c>
      <c r="M1730" s="305">
        <v>0</v>
      </c>
      <c r="N1730" s="305">
        <v>0</v>
      </c>
      <c r="O1730" s="303">
        <v>0</v>
      </c>
      <c r="P1730" s="305">
        <v>0</v>
      </c>
      <c r="Q1730" s="303">
        <v>0</v>
      </c>
      <c r="R1730" s="16">
        <f>SUMIFS('Member Months'!$L:$L,'Member Months'!$A:$A,$A1730,'Member Months'!$C:$C,$C1730, 'Member Months'!$D:$D,$D1730)</f>
        <v>0</v>
      </c>
      <c r="T1730" s="172"/>
    </row>
    <row r="1731" spans="1:20">
      <c r="A1731" s="38" t="s">
        <v>219</v>
      </c>
      <c r="B1731" s="39">
        <f t="shared" si="54"/>
        <v>0</v>
      </c>
      <c r="C1731" s="39" t="str">
        <f t="shared" si="55"/>
        <v>2021 Prior Year</v>
      </c>
      <c r="D1731" s="40">
        <v>2</v>
      </c>
      <c r="E1731" s="40" t="s">
        <v>219</v>
      </c>
      <c r="F1731" s="40" t="s">
        <v>738</v>
      </c>
      <c r="G1731" s="698" t="s">
        <v>229</v>
      </c>
      <c r="H1731" s="40" t="s">
        <v>227</v>
      </c>
      <c r="I1731" s="629" t="s">
        <v>72</v>
      </c>
      <c r="J1731" s="698" t="s">
        <v>527</v>
      </c>
      <c r="K1731" s="303">
        <v>0</v>
      </c>
      <c r="L1731" s="304">
        <v>0</v>
      </c>
      <c r="M1731" s="305">
        <v>0</v>
      </c>
      <c r="N1731" s="305">
        <v>0</v>
      </c>
      <c r="O1731" s="303">
        <v>0</v>
      </c>
      <c r="P1731" s="305">
        <v>0</v>
      </c>
      <c r="Q1731" s="303">
        <v>0</v>
      </c>
      <c r="R1731" s="16">
        <f>SUMIFS('Member Months'!$L:$L,'Member Months'!$A:$A,$A1731,'Member Months'!$C:$C,$C1731, 'Member Months'!$D:$D,$D1731)</f>
        <v>0</v>
      </c>
      <c r="T1731" s="172"/>
    </row>
    <row r="1732" spans="1:20">
      <c r="A1732" s="38" t="s">
        <v>219</v>
      </c>
      <c r="B1732" s="39">
        <f t="shared" si="54"/>
        <v>0</v>
      </c>
      <c r="C1732" s="39" t="str">
        <f t="shared" si="55"/>
        <v>2021 Prior Year</v>
      </c>
      <c r="D1732" s="40">
        <v>2</v>
      </c>
      <c r="E1732" s="40" t="s">
        <v>219</v>
      </c>
      <c r="F1732" s="40" t="s">
        <v>738</v>
      </c>
      <c r="G1732" s="698" t="s">
        <v>229</v>
      </c>
      <c r="H1732" s="40" t="s">
        <v>227</v>
      </c>
      <c r="I1732" s="629" t="s">
        <v>73</v>
      </c>
      <c r="J1732" s="698" t="s">
        <v>528</v>
      </c>
      <c r="K1732" s="303">
        <v>0</v>
      </c>
      <c r="L1732" s="304">
        <v>0</v>
      </c>
      <c r="M1732" s="305">
        <v>0</v>
      </c>
      <c r="N1732" s="305">
        <v>0</v>
      </c>
      <c r="O1732" s="303">
        <v>0</v>
      </c>
      <c r="P1732" s="305">
        <v>0</v>
      </c>
      <c r="Q1732" s="303">
        <v>0</v>
      </c>
      <c r="R1732" s="16">
        <f>SUMIFS('Member Months'!$L:$L,'Member Months'!$A:$A,$A1732,'Member Months'!$C:$C,$C1732, 'Member Months'!$D:$D,$D1732)</f>
        <v>0</v>
      </c>
      <c r="T1732" s="172"/>
    </row>
    <row r="1733" spans="1:20">
      <c r="A1733" s="38" t="s">
        <v>219</v>
      </c>
      <c r="B1733" s="39">
        <f t="shared" si="54"/>
        <v>0</v>
      </c>
      <c r="C1733" s="39" t="str">
        <f t="shared" si="55"/>
        <v>2021 Prior Year</v>
      </c>
      <c r="D1733" s="40">
        <v>2</v>
      </c>
      <c r="E1733" s="40" t="s">
        <v>219</v>
      </c>
      <c r="F1733" s="40" t="s">
        <v>738</v>
      </c>
      <c r="G1733" s="698" t="s">
        <v>229</v>
      </c>
      <c r="H1733" s="40" t="s">
        <v>227</v>
      </c>
      <c r="I1733" s="629" t="s">
        <v>409</v>
      </c>
      <c r="J1733" s="698" t="s">
        <v>803</v>
      </c>
      <c r="K1733" s="303">
        <v>0</v>
      </c>
      <c r="L1733" s="304">
        <v>0</v>
      </c>
      <c r="M1733" s="305">
        <v>0</v>
      </c>
      <c r="N1733" s="305">
        <v>0</v>
      </c>
      <c r="O1733" s="303">
        <v>0</v>
      </c>
      <c r="P1733" s="305">
        <v>0</v>
      </c>
      <c r="Q1733" s="303">
        <v>0</v>
      </c>
      <c r="R1733" s="16">
        <f>SUMIFS('Member Months'!$L:$L,'Member Months'!$A:$A,$A1733,'Member Months'!$C:$C,$C1733, 'Member Months'!$D:$D,$D1733)</f>
        <v>0</v>
      </c>
      <c r="T1733" s="172"/>
    </row>
    <row r="1734" spans="1:20">
      <c r="A1734" s="38" t="s">
        <v>220</v>
      </c>
      <c r="B1734" s="39">
        <f t="shared" si="54"/>
        <v>0</v>
      </c>
      <c r="C1734" s="39" t="str">
        <f t="shared" si="55"/>
        <v>2021 Prior Year</v>
      </c>
      <c r="D1734" s="40">
        <v>2</v>
      </c>
      <c r="E1734" s="40" t="s">
        <v>220</v>
      </c>
      <c r="F1734" s="40" t="s">
        <v>738</v>
      </c>
      <c r="G1734" s="698" t="s">
        <v>229</v>
      </c>
      <c r="H1734" s="40" t="s">
        <v>228</v>
      </c>
      <c r="I1734" s="629" t="s">
        <v>211</v>
      </c>
      <c r="J1734" s="698" t="s">
        <v>261</v>
      </c>
      <c r="K1734" s="303">
        <v>0</v>
      </c>
      <c r="L1734" s="304">
        <v>0</v>
      </c>
      <c r="M1734" s="305">
        <v>0</v>
      </c>
      <c r="N1734" s="305">
        <v>0</v>
      </c>
      <c r="O1734" s="303">
        <v>0</v>
      </c>
      <c r="P1734" s="305">
        <v>0</v>
      </c>
      <c r="Q1734" s="303">
        <v>0</v>
      </c>
      <c r="R1734" s="16">
        <f>SUMIFS('Member Months'!$L:$L,'Member Months'!$A:$A,$A1734,'Member Months'!$C:$C,$C1734, 'Member Months'!$D:$D,$D1734)</f>
        <v>0</v>
      </c>
      <c r="T1734" s="172"/>
    </row>
    <row r="1735" spans="1:20">
      <c r="A1735" s="38" t="s">
        <v>220</v>
      </c>
      <c r="B1735" s="39">
        <f t="shared" si="54"/>
        <v>0</v>
      </c>
      <c r="C1735" s="39" t="str">
        <f t="shared" si="55"/>
        <v>2021 Prior Year</v>
      </c>
      <c r="D1735" s="40">
        <v>2</v>
      </c>
      <c r="E1735" s="40" t="s">
        <v>220</v>
      </c>
      <c r="F1735" s="40" t="s">
        <v>738</v>
      </c>
      <c r="G1735" s="698" t="s">
        <v>229</v>
      </c>
      <c r="H1735" s="40" t="s">
        <v>228</v>
      </c>
      <c r="I1735" s="629" t="s">
        <v>214</v>
      </c>
      <c r="J1735" s="698" t="s">
        <v>676</v>
      </c>
      <c r="K1735" s="303">
        <v>0</v>
      </c>
      <c r="L1735" s="304">
        <v>0</v>
      </c>
      <c r="M1735" s="305">
        <v>0</v>
      </c>
      <c r="N1735" s="305">
        <v>0</v>
      </c>
      <c r="O1735" s="303">
        <v>0</v>
      </c>
      <c r="P1735" s="305">
        <v>0</v>
      </c>
      <c r="Q1735" s="303">
        <v>0</v>
      </c>
      <c r="R1735" s="16">
        <f>SUMIFS('Member Months'!$L:$L,'Member Months'!$A:$A,$A1735,'Member Months'!$C:$C,$C1735, 'Member Months'!$D:$D,$D1735)</f>
        <v>0</v>
      </c>
      <c r="T1735" s="172"/>
    </row>
    <row r="1736" spans="1:20">
      <c r="A1736" s="38" t="s">
        <v>220</v>
      </c>
      <c r="B1736" s="39">
        <f t="shared" si="54"/>
        <v>0</v>
      </c>
      <c r="C1736" s="39" t="str">
        <f t="shared" si="55"/>
        <v>2021 Prior Year</v>
      </c>
      <c r="D1736" s="40">
        <v>2</v>
      </c>
      <c r="E1736" s="40" t="s">
        <v>220</v>
      </c>
      <c r="F1736" s="40" t="s">
        <v>738</v>
      </c>
      <c r="G1736" s="698" t="s">
        <v>229</v>
      </c>
      <c r="H1736" s="40" t="s">
        <v>228</v>
      </c>
      <c r="I1736" s="629" t="s">
        <v>215</v>
      </c>
      <c r="J1736" s="698" t="s">
        <v>216</v>
      </c>
      <c r="K1736" s="303">
        <v>0</v>
      </c>
      <c r="L1736" s="304">
        <v>0</v>
      </c>
      <c r="M1736" s="305">
        <v>0</v>
      </c>
      <c r="N1736" s="305">
        <v>0</v>
      </c>
      <c r="O1736" s="303">
        <v>0</v>
      </c>
      <c r="P1736" s="305">
        <v>0</v>
      </c>
      <c r="Q1736" s="303">
        <v>0</v>
      </c>
      <c r="R1736" s="16">
        <f>SUMIFS('Member Months'!$L:$L,'Member Months'!$A:$A,$A1736,'Member Months'!$C:$C,$C1736, 'Member Months'!$D:$D,$D1736)</f>
        <v>0</v>
      </c>
      <c r="T1736" s="172"/>
    </row>
    <row r="1737" spans="1:20">
      <c r="A1737" s="38" t="s">
        <v>220</v>
      </c>
      <c r="B1737" s="39">
        <f t="shared" si="54"/>
        <v>0</v>
      </c>
      <c r="C1737" s="39" t="str">
        <f t="shared" si="55"/>
        <v>2021 Prior Year</v>
      </c>
      <c r="D1737" s="40">
        <v>2</v>
      </c>
      <c r="E1737" s="40" t="s">
        <v>220</v>
      </c>
      <c r="F1737" s="40" t="s">
        <v>738</v>
      </c>
      <c r="G1737" s="698" t="s">
        <v>229</v>
      </c>
      <c r="H1737" s="40" t="s">
        <v>228</v>
      </c>
      <c r="I1737" s="629" t="s">
        <v>217</v>
      </c>
      <c r="J1737" s="698" t="s">
        <v>262</v>
      </c>
      <c r="K1737" s="303">
        <v>0</v>
      </c>
      <c r="L1737" s="304">
        <v>0</v>
      </c>
      <c r="M1737" s="305">
        <v>0</v>
      </c>
      <c r="N1737" s="305">
        <v>0</v>
      </c>
      <c r="O1737" s="303">
        <v>0</v>
      </c>
      <c r="P1737" s="305">
        <v>0</v>
      </c>
      <c r="Q1737" s="303">
        <v>0</v>
      </c>
      <c r="R1737" s="16">
        <f>SUMIFS('Member Months'!$L:$L,'Member Months'!$A:$A,$A1737,'Member Months'!$C:$C,$C1737, 'Member Months'!$D:$D,$D1737)</f>
        <v>0</v>
      </c>
      <c r="T1737" s="172"/>
    </row>
    <row r="1738" spans="1:20">
      <c r="A1738" s="38" t="s">
        <v>220</v>
      </c>
      <c r="B1738" s="39">
        <f t="shared" si="54"/>
        <v>0</v>
      </c>
      <c r="C1738" s="39" t="str">
        <f t="shared" si="55"/>
        <v>2021 Prior Year</v>
      </c>
      <c r="D1738" s="40">
        <v>2</v>
      </c>
      <c r="E1738" s="40" t="s">
        <v>220</v>
      </c>
      <c r="F1738" s="40" t="s">
        <v>738</v>
      </c>
      <c r="G1738" s="698" t="s">
        <v>229</v>
      </c>
      <c r="H1738" s="40" t="s">
        <v>228</v>
      </c>
      <c r="I1738" s="629" t="s">
        <v>218</v>
      </c>
      <c r="J1738" s="698" t="s">
        <v>677</v>
      </c>
      <c r="K1738" s="303">
        <v>0</v>
      </c>
      <c r="L1738" s="304">
        <v>0</v>
      </c>
      <c r="M1738" s="305">
        <v>0</v>
      </c>
      <c r="N1738" s="305">
        <v>0</v>
      </c>
      <c r="O1738" s="303">
        <v>0</v>
      </c>
      <c r="P1738" s="305">
        <v>0</v>
      </c>
      <c r="Q1738" s="303">
        <v>0</v>
      </c>
      <c r="R1738" s="16">
        <f>SUMIFS('Member Months'!$L:$L,'Member Months'!$A:$A,$A1738,'Member Months'!$C:$C,$C1738, 'Member Months'!$D:$D,$D1738)</f>
        <v>0</v>
      </c>
      <c r="T1738" s="172"/>
    </row>
    <row r="1739" spans="1:20">
      <c r="A1739" s="38" t="s">
        <v>220</v>
      </c>
      <c r="B1739" s="39">
        <f t="shared" si="54"/>
        <v>0</v>
      </c>
      <c r="C1739" s="39" t="str">
        <f t="shared" si="55"/>
        <v>2021 Prior Year</v>
      </c>
      <c r="D1739" s="40">
        <v>2</v>
      </c>
      <c r="E1739" s="40" t="s">
        <v>220</v>
      </c>
      <c r="F1739" s="40" t="s">
        <v>738</v>
      </c>
      <c r="G1739" s="698" t="s">
        <v>229</v>
      </c>
      <c r="H1739" s="40" t="s">
        <v>228</v>
      </c>
      <c r="I1739" s="629" t="s">
        <v>219</v>
      </c>
      <c r="J1739" s="698" t="s">
        <v>263</v>
      </c>
      <c r="K1739" s="303">
        <v>0</v>
      </c>
      <c r="L1739" s="304">
        <v>0</v>
      </c>
      <c r="M1739" s="305">
        <v>0</v>
      </c>
      <c r="N1739" s="305">
        <v>0</v>
      </c>
      <c r="O1739" s="303">
        <v>0</v>
      </c>
      <c r="P1739" s="305">
        <v>0</v>
      </c>
      <c r="Q1739" s="303">
        <v>0</v>
      </c>
      <c r="R1739" s="16">
        <f>SUMIFS('Member Months'!$L:$L,'Member Months'!$A:$A,$A1739,'Member Months'!$C:$C,$C1739, 'Member Months'!$D:$D,$D1739)</f>
        <v>0</v>
      </c>
      <c r="T1739" s="172"/>
    </row>
    <row r="1740" spans="1:20">
      <c r="A1740" s="38" t="s">
        <v>220</v>
      </c>
      <c r="B1740" s="39">
        <f t="shared" si="54"/>
        <v>0</v>
      </c>
      <c r="C1740" s="39" t="str">
        <f t="shared" si="55"/>
        <v>2021 Prior Year</v>
      </c>
      <c r="D1740" s="40">
        <v>2</v>
      </c>
      <c r="E1740" s="40" t="s">
        <v>220</v>
      </c>
      <c r="F1740" s="40" t="s">
        <v>738</v>
      </c>
      <c r="G1740" s="698" t="s">
        <v>229</v>
      </c>
      <c r="H1740" s="40" t="s">
        <v>228</v>
      </c>
      <c r="I1740" s="629" t="s">
        <v>220</v>
      </c>
      <c r="J1740" s="698" t="s">
        <v>675</v>
      </c>
      <c r="K1740" s="303">
        <v>0</v>
      </c>
      <c r="L1740" s="304">
        <v>0</v>
      </c>
      <c r="M1740" s="305">
        <v>0</v>
      </c>
      <c r="N1740" s="305">
        <v>0</v>
      </c>
      <c r="O1740" s="303">
        <v>0</v>
      </c>
      <c r="P1740" s="305">
        <v>0</v>
      </c>
      <c r="Q1740" s="303">
        <v>0</v>
      </c>
      <c r="R1740" s="16">
        <f>SUMIFS('Member Months'!$L:$L,'Member Months'!$A:$A,$A1740,'Member Months'!$C:$C,$C1740, 'Member Months'!$D:$D,$D1740)</f>
        <v>0</v>
      </c>
      <c r="T1740" s="172"/>
    </row>
    <row r="1741" spans="1:20">
      <c r="A1741" s="38" t="s">
        <v>220</v>
      </c>
      <c r="B1741" s="39">
        <f t="shared" si="54"/>
        <v>0</v>
      </c>
      <c r="C1741" s="39" t="str">
        <f t="shared" si="55"/>
        <v>2021 Prior Year</v>
      </c>
      <c r="D1741" s="40">
        <v>2</v>
      </c>
      <c r="E1741" s="40" t="s">
        <v>220</v>
      </c>
      <c r="F1741" s="40" t="s">
        <v>738</v>
      </c>
      <c r="G1741" s="698" t="s">
        <v>229</v>
      </c>
      <c r="H1741" s="40" t="s">
        <v>228</v>
      </c>
      <c r="I1741" s="629" t="s">
        <v>221</v>
      </c>
      <c r="J1741" s="698" t="s">
        <v>264</v>
      </c>
      <c r="K1741" s="303">
        <v>0</v>
      </c>
      <c r="L1741" s="304">
        <v>0</v>
      </c>
      <c r="M1741" s="305">
        <v>0</v>
      </c>
      <c r="N1741" s="305">
        <v>0</v>
      </c>
      <c r="O1741" s="303">
        <v>0</v>
      </c>
      <c r="P1741" s="305">
        <v>0</v>
      </c>
      <c r="Q1741" s="303">
        <v>0</v>
      </c>
      <c r="R1741" s="16">
        <f>SUMIFS('Member Months'!$L:$L,'Member Months'!$A:$A,$A1741,'Member Months'!$C:$C,$C1741, 'Member Months'!$D:$D,$D1741)</f>
        <v>0</v>
      </c>
      <c r="T1741" s="172"/>
    </row>
    <row r="1742" spans="1:20">
      <c r="A1742" s="38" t="s">
        <v>220</v>
      </c>
      <c r="B1742" s="39">
        <f t="shared" si="54"/>
        <v>0</v>
      </c>
      <c r="C1742" s="39" t="str">
        <f t="shared" si="55"/>
        <v>2021 Prior Year</v>
      </c>
      <c r="D1742" s="40">
        <v>2</v>
      </c>
      <c r="E1742" s="40" t="s">
        <v>220</v>
      </c>
      <c r="F1742" s="40" t="s">
        <v>738</v>
      </c>
      <c r="G1742" s="698" t="s">
        <v>229</v>
      </c>
      <c r="H1742" s="40" t="s">
        <v>228</v>
      </c>
      <c r="I1742" s="629" t="s">
        <v>222</v>
      </c>
      <c r="J1742" s="698" t="s">
        <v>206</v>
      </c>
      <c r="K1742" s="303">
        <v>0</v>
      </c>
      <c r="L1742" s="304">
        <v>0</v>
      </c>
      <c r="M1742" s="305">
        <v>0</v>
      </c>
      <c r="N1742" s="305">
        <v>0</v>
      </c>
      <c r="O1742" s="303">
        <v>0</v>
      </c>
      <c r="P1742" s="305">
        <v>0</v>
      </c>
      <c r="Q1742" s="303">
        <v>0</v>
      </c>
      <c r="R1742" s="16">
        <f>SUMIFS('Member Months'!$L:$L,'Member Months'!$A:$A,$A1742,'Member Months'!$C:$C,$C1742, 'Member Months'!$D:$D,$D1742)</f>
        <v>0</v>
      </c>
      <c r="T1742" s="172"/>
    </row>
    <row r="1743" spans="1:20">
      <c r="A1743" s="38" t="s">
        <v>220</v>
      </c>
      <c r="B1743" s="39">
        <f t="shared" si="54"/>
        <v>0</v>
      </c>
      <c r="C1743" s="39" t="str">
        <f t="shared" si="55"/>
        <v>2021 Prior Year</v>
      </c>
      <c r="D1743" s="40">
        <v>2</v>
      </c>
      <c r="E1743" s="40" t="s">
        <v>220</v>
      </c>
      <c r="F1743" s="40" t="s">
        <v>738</v>
      </c>
      <c r="G1743" s="698" t="s">
        <v>229</v>
      </c>
      <c r="H1743" s="40" t="s">
        <v>228</v>
      </c>
      <c r="I1743" s="629" t="s">
        <v>223</v>
      </c>
      <c r="J1743" s="698" t="s">
        <v>181</v>
      </c>
      <c r="K1743" s="303">
        <v>0</v>
      </c>
      <c r="L1743" s="304">
        <v>0</v>
      </c>
      <c r="M1743" s="305">
        <v>0</v>
      </c>
      <c r="N1743" s="305">
        <v>0</v>
      </c>
      <c r="O1743" s="303">
        <v>0</v>
      </c>
      <c r="P1743" s="305">
        <v>0</v>
      </c>
      <c r="Q1743" s="303">
        <v>0</v>
      </c>
      <c r="R1743" s="16">
        <f>SUMIFS('Member Months'!$L:$L,'Member Months'!$A:$A,$A1743,'Member Months'!$C:$C,$C1743, 'Member Months'!$D:$D,$D1743)</f>
        <v>0</v>
      </c>
      <c r="T1743" s="172"/>
    </row>
    <row r="1744" spans="1:20">
      <c r="A1744" s="38" t="s">
        <v>220</v>
      </c>
      <c r="B1744" s="39">
        <f t="shared" si="54"/>
        <v>0</v>
      </c>
      <c r="C1744" s="39" t="str">
        <f t="shared" si="55"/>
        <v>2021 Prior Year</v>
      </c>
      <c r="D1744" s="40">
        <v>2</v>
      </c>
      <c r="E1744" s="40" t="s">
        <v>220</v>
      </c>
      <c r="F1744" s="40" t="s">
        <v>738</v>
      </c>
      <c r="G1744" s="698" t="s">
        <v>229</v>
      </c>
      <c r="H1744" s="40" t="s">
        <v>228</v>
      </c>
      <c r="I1744" s="629" t="s">
        <v>150</v>
      </c>
      <c r="J1744" s="698" t="s">
        <v>204</v>
      </c>
      <c r="K1744" s="303">
        <v>0</v>
      </c>
      <c r="L1744" s="304">
        <v>0</v>
      </c>
      <c r="M1744" s="305">
        <v>0</v>
      </c>
      <c r="N1744" s="305">
        <v>0</v>
      </c>
      <c r="O1744" s="303">
        <v>0</v>
      </c>
      <c r="P1744" s="305">
        <v>0</v>
      </c>
      <c r="Q1744" s="303">
        <v>0</v>
      </c>
      <c r="R1744" s="16">
        <f>SUMIFS('Member Months'!$L:$L,'Member Months'!$A:$A,$A1744,'Member Months'!$C:$C,$C1744, 'Member Months'!$D:$D,$D1744)</f>
        <v>0</v>
      </c>
      <c r="T1744" s="172"/>
    </row>
    <row r="1745" spans="1:20">
      <c r="A1745" s="38" t="s">
        <v>220</v>
      </c>
      <c r="B1745" s="39">
        <f t="shared" si="54"/>
        <v>0</v>
      </c>
      <c r="C1745" s="39" t="str">
        <f t="shared" si="55"/>
        <v>2021 Prior Year</v>
      </c>
      <c r="D1745" s="40">
        <v>2</v>
      </c>
      <c r="E1745" s="40" t="s">
        <v>220</v>
      </c>
      <c r="F1745" s="40" t="s">
        <v>738</v>
      </c>
      <c r="G1745" s="698" t="s">
        <v>229</v>
      </c>
      <c r="H1745" s="40" t="s">
        <v>228</v>
      </c>
      <c r="I1745" s="629" t="s">
        <v>151</v>
      </c>
      <c r="J1745" s="698" t="s">
        <v>205</v>
      </c>
      <c r="K1745" s="303">
        <v>0</v>
      </c>
      <c r="L1745" s="304">
        <v>0</v>
      </c>
      <c r="M1745" s="305">
        <v>0</v>
      </c>
      <c r="N1745" s="305">
        <v>0</v>
      </c>
      <c r="O1745" s="303">
        <v>0</v>
      </c>
      <c r="P1745" s="305">
        <v>0</v>
      </c>
      <c r="Q1745" s="303">
        <v>0</v>
      </c>
      <c r="R1745" s="16">
        <f>SUMIFS('Member Months'!$L:$L,'Member Months'!$A:$A,$A1745,'Member Months'!$C:$C,$C1745, 'Member Months'!$D:$D,$D1745)</f>
        <v>0</v>
      </c>
      <c r="T1745" s="172"/>
    </row>
    <row r="1746" spans="1:20">
      <c r="A1746" s="38" t="s">
        <v>220</v>
      </c>
      <c r="B1746" s="39">
        <f t="shared" si="54"/>
        <v>0</v>
      </c>
      <c r="C1746" s="39" t="str">
        <f t="shared" si="55"/>
        <v>2021 Prior Year</v>
      </c>
      <c r="D1746" s="40">
        <v>2</v>
      </c>
      <c r="E1746" s="40" t="s">
        <v>220</v>
      </c>
      <c r="F1746" s="40" t="s">
        <v>738</v>
      </c>
      <c r="G1746" s="698" t="s">
        <v>229</v>
      </c>
      <c r="H1746" s="40" t="s">
        <v>228</v>
      </c>
      <c r="I1746" s="629" t="s">
        <v>152</v>
      </c>
      <c r="J1746" s="698" t="s">
        <v>182</v>
      </c>
      <c r="K1746" s="303">
        <v>0</v>
      </c>
      <c r="L1746" s="304">
        <v>0</v>
      </c>
      <c r="M1746" s="305">
        <v>0</v>
      </c>
      <c r="N1746" s="305">
        <v>0</v>
      </c>
      <c r="O1746" s="303">
        <v>0</v>
      </c>
      <c r="P1746" s="305">
        <v>0</v>
      </c>
      <c r="Q1746" s="303">
        <v>0</v>
      </c>
      <c r="R1746" s="16">
        <f>SUMIFS('Member Months'!$L:$L,'Member Months'!$A:$A,$A1746,'Member Months'!$C:$C,$C1746, 'Member Months'!$D:$D,$D1746)</f>
        <v>0</v>
      </c>
      <c r="T1746" s="172"/>
    </row>
    <row r="1747" spans="1:20">
      <c r="A1747" s="38" t="s">
        <v>220</v>
      </c>
      <c r="B1747" s="39">
        <f t="shared" si="54"/>
        <v>0</v>
      </c>
      <c r="C1747" s="39" t="str">
        <f t="shared" si="55"/>
        <v>2021 Prior Year</v>
      </c>
      <c r="D1747" s="40">
        <v>2</v>
      </c>
      <c r="E1747" s="40" t="s">
        <v>220</v>
      </c>
      <c r="F1747" s="40" t="s">
        <v>738</v>
      </c>
      <c r="G1747" s="698" t="s">
        <v>229</v>
      </c>
      <c r="H1747" s="40" t="s">
        <v>228</v>
      </c>
      <c r="I1747" s="629" t="s">
        <v>70</v>
      </c>
      <c r="J1747" s="698" t="s">
        <v>265</v>
      </c>
      <c r="K1747" s="303">
        <v>0</v>
      </c>
      <c r="L1747" s="304">
        <v>0</v>
      </c>
      <c r="M1747" s="305">
        <v>0</v>
      </c>
      <c r="N1747" s="305">
        <v>0</v>
      </c>
      <c r="O1747" s="303">
        <v>0</v>
      </c>
      <c r="P1747" s="305">
        <v>0</v>
      </c>
      <c r="Q1747" s="303">
        <v>0</v>
      </c>
      <c r="R1747" s="16">
        <f>SUMIFS('Member Months'!$L:$L,'Member Months'!$A:$A,$A1747,'Member Months'!$C:$C,$C1747, 'Member Months'!$D:$D,$D1747)</f>
        <v>0</v>
      </c>
      <c r="T1747" s="172"/>
    </row>
    <row r="1748" spans="1:20">
      <c r="A1748" s="38" t="s">
        <v>220</v>
      </c>
      <c r="B1748" s="39">
        <f t="shared" si="54"/>
        <v>0</v>
      </c>
      <c r="C1748" s="39" t="str">
        <f t="shared" si="55"/>
        <v>2021 Prior Year</v>
      </c>
      <c r="D1748" s="40">
        <v>2</v>
      </c>
      <c r="E1748" s="40" t="s">
        <v>220</v>
      </c>
      <c r="F1748" s="40" t="s">
        <v>738</v>
      </c>
      <c r="G1748" s="698" t="s">
        <v>229</v>
      </c>
      <c r="H1748" s="40" t="s">
        <v>228</v>
      </c>
      <c r="I1748" s="629" t="s">
        <v>71</v>
      </c>
      <c r="J1748" s="698" t="s">
        <v>266</v>
      </c>
      <c r="K1748" s="303">
        <v>0</v>
      </c>
      <c r="L1748" s="304">
        <v>0</v>
      </c>
      <c r="M1748" s="305">
        <v>0</v>
      </c>
      <c r="N1748" s="305">
        <v>0</v>
      </c>
      <c r="O1748" s="303">
        <v>0</v>
      </c>
      <c r="P1748" s="305">
        <v>0</v>
      </c>
      <c r="Q1748" s="303">
        <v>0</v>
      </c>
      <c r="R1748" s="16">
        <f>SUMIFS('Member Months'!$L:$L,'Member Months'!$A:$A,$A1748,'Member Months'!$C:$C,$C1748, 'Member Months'!$D:$D,$D1748)</f>
        <v>0</v>
      </c>
      <c r="T1748" s="172"/>
    </row>
    <row r="1749" spans="1:20">
      <c r="A1749" s="38" t="s">
        <v>220</v>
      </c>
      <c r="B1749" s="39">
        <f t="shared" si="54"/>
        <v>0</v>
      </c>
      <c r="C1749" s="39" t="str">
        <f t="shared" si="55"/>
        <v>2021 Prior Year</v>
      </c>
      <c r="D1749" s="40">
        <v>2</v>
      </c>
      <c r="E1749" s="40" t="s">
        <v>220</v>
      </c>
      <c r="F1749" s="40" t="s">
        <v>738</v>
      </c>
      <c r="G1749" s="698" t="s">
        <v>229</v>
      </c>
      <c r="H1749" s="40" t="s">
        <v>228</v>
      </c>
      <c r="I1749" s="629" t="s">
        <v>72</v>
      </c>
      <c r="J1749" s="698" t="s">
        <v>527</v>
      </c>
      <c r="K1749" s="303">
        <v>0</v>
      </c>
      <c r="L1749" s="304">
        <v>0</v>
      </c>
      <c r="M1749" s="305">
        <v>0</v>
      </c>
      <c r="N1749" s="305">
        <v>0</v>
      </c>
      <c r="O1749" s="303">
        <v>0</v>
      </c>
      <c r="P1749" s="305">
        <v>0</v>
      </c>
      <c r="Q1749" s="303">
        <v>0</v>
      </c>
      <c r="R1749" s="16">
        <f>SUMIFS('Member Months'!$L:$L,'Member Months'!$A:$A,$A1749,'Member Months'!$C:$C,$C1749, 'Member Months'!$D:$D,$D1749)</f>
        <v>0</v>
      </c>
      <c r="T1749" s="172"/>
    </row>
    <row r="1750" spans="1:20">
      <c r="A1750" s="38" t="s">
        <v>220</v>
      </c>
      <c r="B1750" s="39">
        <f t="shared" si="54"/>
        <v>0</v>
      </c>
      <c r="C1750" s="39" t="str">
        <f t="shared" si="55"/>
        <v>2021 Prior Year</v>
      </c>
      <c r="D1750" s="40">
        <v>2</v>
      </c>
      <c r="E1750" s="40" t="s">
        <v>220</v>
      </c>
      <c r="F1750" s="40" t="s">
        <v>738</v>
      </c>
      <c r="G1750" s="698" t="s">
        <v>229</v>
      </c>
      <c r="H1750" s="40" t="s">
        <v>228</v>
      </c>
      <c r="I1750" s="629" t="s">
        <v>73</v>
      </c>
      <c r="J1750" s="698" t="s">
        <v>528</v>
      </c>
      <c r="K1750" s="303">
        <v>0</v>
      </c>
      <c r="L1750" s="304">
        <v>0</v>
      </c>
      <c r="M1750" s="305">
        <v>0</v>
      </c>
      <c r="N1750" s="305">
        <v>0</v>
      </c>
      <c r="O1750" s="303">
        <v>0</v>
      </c>
      <c r="P1750" s="305">
        <v>0</v>
      </c>
      <c r="Q1750" s="303">
        <v>0</v>
      </c>
      <c r="R1750" s="16">
        <f>SUMIFS('Member Months'!$L:$L,'Member Months'!$A:$A,$A1750,'Member Months'!$C:$C,$C1750, 'Member Months'!$D:$D,$D1750)</f>
        <v>0</v>
      </c>
      <c r="T1750" s="172"/>
    </row>
    <row r="1751" spans="1:20">
      <c r="A1751" s="38" t="s">
        <v>220</v>
      </c>
      <c r="B1751" s="39">
        <f t="shared" si="54"/>
        <v>0</v>
      </c>
      <c r="C1751" s="39" t="str">
        <f t="shared" si="55"/>
        <v>2021 Prior Year</v>
      </c>
      <c r="D1751" s="40">
        <v>2</v>
      </c>
      <c r="E1751" s="40" t="s">
        <v>220</v>
      </c>
      <c r="F1751" s="40" t="s">
        <v>738</v>
      </c>
      <c r="G1751" s="698" t="s">
        <v>229</v>
      </c>
      <c r="H1751" s="40" t="s">
        <v>228</v>
      </c>
      <c r="I1751" s="629" t="s">
        <v>409</v>
      </c>
      <c r="J1751" s="698" t="s">
        <v>803</v>
      </c>
      <c r="K1751" s="303">
        <v>0</v>
      </c>
      <c r="L1751" s="304">
        <v>0</v>
      </c>
      <c r="M1751" s="305">
        <v>0</v>
      </c>
      <c r="N1751" s="305">
        <v>0</v>
      </c>
      <c r="O1751" s="303">
        <v>0</v>
      </c>
      <c r="P1751" s="305">
        <v>0</v>
      </c>
      <c r="Q1751" s="303">
        <v>0</v>
      </c>
      <c r="R1751" s="16">
        <f>SUMIFS('Member Months'!$L:$L,'Member Months'!$A:$A,$A1751,'Member Months'!$C:$C,$C1751, 'Member Months'!$D:$D,$D1751)</f>
        <v>0</v>
      </c>
      <c r="T1751" s="172"/>
    </row>
    <row r="1752" spans="1:20">
      <c r="A1752" s="38" t="s">
        <v>221</v>
      </c>
      <c r="B1752" s="39">
        <f t="shared" si="54"/>
        <v>0</v>
      </c>
      <c r="C1752" s="39" t="str">
        <f t="shared" si="55"/>
        <v>2021 Prior Year</v>
      </c>
      <c r="D1752" s="40">
        <v>2</v>
      </c>
      <c r="E1752" s="40" t="s">
        <v>221</v>
      </c>
      <c r="F1752" s="40" t="s">
        <v>738</v>
      </c>
      <c r="G1752" s="698" t="s">
        <v>230</v>
      </c>
      <c r="H1752" s="40" t="s">
        <v>213</v>
      </c>
      <c r="I1752" s="629" t="s">
        <v>211</v>
      </c>
      <c r="J1752" s="698" t="s">
        <v>261</v>
      </c>
      <c r="K1752" s="303">
        <v>0</v>
      </c>
      <c r="L1752" s="304">
        <v>0</v>
      </c>
      <c r="M1752" s="305">
        <v>0</v>
      </c>
      <c r="N1752" s="305">
        <v>0</v>
      </c>
      <c r="O1752" s="303">
        <v>0</v>
      </c>
      <c r="P1752" s="305">
        <v>0</v>
      </c>
      <c r="Q1752" s="303">
        <v>0</v>
      </c>
      <c r="R1752" s="16">
        <f>SUMIFS('Member Months'!$L:$L,'Member Months'!$A:$A,$A1752,'Member Months'!$C:$C,$C1752, 'Member Months'!$D:$D,$D1752)</f>
        <v>0</v>
      </c>
      <c r="T1752" s="172"/>
    </row>
    <row r="1753" spans="1:20">
      <c r="A1753" s="38" t="s">
        <v>221</v>
      </c>
      <c r="B1753" s="39">
        <f t="shared" si="54"/>
        <v>0</v>
      </c>
      <c r="C1753" s="39" t="str">
        <f t="shared" si="55"/>
        <v>2021 Prior Year</v>
      </c>
      <c r="D1753" s="40">
        <v>2</v>
      </c>
      <c r="E1753" s="40" t="s">
        <v>221</v>
      </c>
      <c r="F1753" s="40" t="s">
        <v>738</v>
      </c>
      <c r="G1753" s="698" t="s">
        <v>230</v>
      </c>
      <c r="H1753" s="40" t="s">
        <v>213</v>
      </c>
      <c r="I1753" s="629" t="s">
        <v>214</v>
      </c>
      <c r="J1753" s="698" t="s">
        <v>676</v>
      </c>
      <c r="K1753" s="303">
        <v>0</v>
      </c>
      <c r="L1753" s="304">
        <v>0</v>
      </c>
      <c r="M1753" s="305">
        <v>0</v>
      </c>
      <c r="N1753" s="305">
        <v>0</v>
      </c>
      <c r="O1753" s="303">
        <v>0</v>
      </c>
      <c r="P1753" s="305">
        <v>0</v>
      </c>
      <c r="Q1753" s="303">
        <v>0</v>
      </c>
      <c r="R1753" s="16">
        <f>SUMIFS('Member Months'!$L:$L,'Member Months'!$A:$A,$A1753,'Member Months'!$C:$C,$C1753, 'Member Months'!$D:$D,$D1753)</f>
        <v>0</v>
      </c>
      <c r="T1753" s="172"/>
    </row>
    <row r="1754" spans="1:20">
      <c r="A1754" s="38" t="s">
        <v>221</v>
      </c>
      <c r="B1754" s="39">
        <f t="shared" si="54"/>
        <v>0</v>
      </c>
      <c r="C1754" s="39" t="str">
        <f t="shared" si="55"/>
        <v>2021 Prior Year</v>
      </c>
      <c r="D1754" s="40">
        <v>2</v>
      </c>
      <c r="E1754" s="40" t="s">
        <v>221</v>
      </c>
      <c r="F1754" s="40" t="s">
        <v>738</v>
      </c>
      <c r="G1754" s="698" t="s">
        <v>230</v>
      </c>
      <c r="H1754" s="40" t="s">
        <v>213</v>
      </c>
      <c r="I1754" s="629" t="s">
        <v>215</v>
      </c>
      <c r="J1754" s="698" t="s">
        <v>216</v>
      </c>
      <c r="K1754" s="303">
        <v>0</v>
      </c>
      <c r="L1754" s="304">
        <v>0</v>
      </c>
      <c r="M1754" s="305">
        <v>0</v>
      </c>
      <c r="N1754" s="305">
        <v>0</v>
      </c>
      <c r="O1754" s="303">
        <v>0</v>
      </c>
      <c r="P1754" s="305">
        <v>0</v>
      </c>
      <c r="Q1754" s="303">
        <v>0</v>
      </c>
      <c r="R1754" s="16">
        <f>SUMIFS('Member Months'!$L:$L,'Member Months'!$A:$A,$A1754,'Member Months'!$C:$C,$C1754, 'Member Months'!$D:$D,$D1754)</f>
        <v>0</v>
      </c>
      <c r="T1754" s="172"/>
    </row>
    <row r="1755" spans="1:20">
      <c r="A1755" s="38" t="s">
        <v>221</v>
      </c>
      <c r="B1755" s="39">
        <f t="shared" ref="B1755:B1782" si="56">$B$1302</f>
        <v>0</v>
      </c>
      <c r="C1755" s="39" t="str">
        <f t="shared" si="55"/>
        <v>2021 Prior Year</v>
      </c>
      <c r="D1755" s="40">
        <v>2</v>
      </c>
      <c r="E1755" s="40" t="s">
        <v>221</v>
      </c>
      <c r="F1755" s="40" t="s">
        <v>738</v>
      </c>
      <c r="G1755" s="698" t="s">
        <v>230</v>
      </c>
      <c r="H1755" s="40" t="s">
        <v>213</v>
      </c>
      <c r="I1755" s="629" t="s">
        <v>217</v>
      </c>
      <c r="J1755" s="698" t="s">
        <v>262</v>
      </c>
      <c r="K1755" s="303">
        <v>0</v>
      </c>
      <c r="L1755" s="304">
        <v>0</v>
      </c>
      <c r="M1755" s="305">
        <v>0</v>
      </c>
      <c r="N1755" s="305">
        <v>0</v>
      </c>
      <c r="O1755" s="303">
        <v>0</v>
      </c>
      <c r="P1755" s="305">
        <v>0</v>
      </c>
      <c r="Q1755" s="303">
        <v>0</v>
      </c>
      <c r="R1755" s="16">
        <f>SUMIFS('Member Months'!$L:$L,'Member Months'!$A:$A,$A1755,'Member Months'!$C:$C,$C1755, 'Member Months'!$D:$D,$D1755)</f>
        <v>0</v>
      </c>
      <c r="T1755" s="172"/>
    </row>
    <row r="1756" spans="1:20">
      <c r="A1756" s="38" t="s">
        <v>221</v>
      </c>
      <c r="B1756" s="39">
        <f t="shared" si="56"/>
        <v>0</v>
      </c>
      <c r="C1756" s="39" t="str">
        <f t="shared" si="55"/>
        <v>2021 Prior Year</v>
      </c>
      <c r="D1756" s="40">
        <v>2</v>
      </c>
      <c r="E1756" s="40" t="s">
        <v>221</v>
      </c>
      <c r="F1756" s="40" t="s">
        <v>738</v>
      </c>
      <c r="G1756" s="698" t="s">
        <v>230</v>
      </c>
      <c r="H1756" s="40" t="s">
        <v>213</v>
      </c>
      <c r="I1756" s="629" t="s">
        <v>218</v>
      </c>
      <c r="J1756" s="698" t="s">
        <v>677</v>
      </c>
      <c r="K1756" s="303">
        <v>0</v>
      </c>
      <c r="L1756" s="304">
        <v>0</v>
      </c>
      <c r="M1756" s="305">
        <v>0</v>
      </c>
      <c r="N1756" s="305">
        <v>0</v>
      </c>
      <c r="O1756" s="303">
        <v>0</v>
      </c>
      <c r="P1756" s="305">
        <v>0</v>
      </c>
      <c r="Q1756" s="303">
        <v>0</v>
      </c>
      <c r="R1756" s="16">
        <f>SUMIFS('Member Months'!$L:$L,'Member Months'!$A:$A,$A1756,'Member Months'!$C:$C,$C1756, 'Member Months'!$D:$D,$D1756)</f>
        <v>0</v>
      </c>
      <c r="T1756" s="172"/>
    </row>
    <row r="1757" spans="1:20">
      <c r="A1757" s="38" t="s">
        <v>221</v>
      </c>
      <c r="B1757" s="39">
        <f t="shared" si="56"/>
        <v>0</v>
      </c>
      <c r="C1757" s="39" t="str">
        <f t="shared" si="55"/>
        <v>2021 Prior Year</v>
      </c>
      <c r="D1757" s="40">
        <v>2</v>
      </c>
      <c r="E1757" s="40" t="s">
        <v>221</v>
      </c>
      <c r="F1757" s="40" t="s">
        <v>738</v>
      </c>
      <c r="G1757" s="698" t="s">
        <v>230</v>
      </c>
      <c r="H1757" s="40" t="s">
        <v>213</v>
      </c>
      <c r="I1757" s="629" t="s">
        <v>219</v>
      </c>
      <c r="J1757" s="698" t="s">
        <v>263</v>
      </c>
      <c r="K1757" s="303">
        <v>0</v>
      </c>
      <c r="L1757" s="304">
        <v>0</v>
      </c>
      <c r="M1757" s="305">
        <v>0</v>
      </c>
      <c r="N1757" s="305">
        <v>0</v>
      </c>
      <c r="O1757" s="303">
        <v>0</v>
      </c>
      <c r="P1757" s="305">
        <v>0</v>
      </c>
      <c r="Q1757" s="303">
        <v>0</v>
      </c>
      <c r="R1757" s="16">
        <f>SUMIFS('Member Months'!$L:$L,'Member Months'!$A:$A,$A1757,'Member Months'!$C:$C,$C1757, 'Member Months'!$D:$D,$D1757)</f>
        <v>0</v>
      </c>
      <c r="T1757" s="172"/>
    </row>
    <row r="1758" spans="1:20">
      <c r="A1758" s="38" t="s">
        <v>221</v>
      </c>
      <c r="B1758" s="39">
        <f t="shared" si="56"/>
        <v>0</v>
      </c>
      <c r="C1758" s="39" t="str">
        <f t="shared" si="55"/>
        <v>2021 Prior Year</v>
      </c>
      <c r="D1758" s="40">
        <v>2</v>
      </c>
      <c r="E1758" s="40" t="s">
        <v>221</v>
      </c>
      <c r="F1758" s="40" t="s">
        <v>738</v>
      </c>
      <c r="G1758" s="698" t="s">
        <v>230</v>
      </c>
      <c r="H1758" s="40" t="s">
        <v>213</v>
      </c>
      <c r="I1758" s="629" t="s">
        <v>220</v>
      </c>
      <c r="J1758" s="698" t="s">
        <v>675</v>
      </c>
      <c r="K1758" s="303">
        <v>0</v>
      </c>
      <c r="L1758" s="304">
        <v>0</v>
      </c>
      <c r="M1758" s="305">
        <v>0</v>
      </c>
      <c r="N1758" s="305">
        <v>0</v>
      </c>
      <c r="O1758" s="303">
        <v>0</v>
      </c>
      <c r="P1758" s="305">
        <v>0</v>
      </c>
      <c r="Q1758" s="303">
        <v>0</v>
      </c>
      <c r="R1758" s="16">
        <f>SUMIFS('Member Months'!$L:$L,'Member Months'!$A:$A,$A1758,'Member Months'!$C:$C,$C1758, 'Member Months'!$D:$D,$D1758)</f>
        <v>0</v>
      </c>
      <c r="T1758" s="172"/>
    </row>
    <row r="1759" spans="1:20">
      <c r="A1759" s="38" t="s">
        <v>221</v>
      </c>
      <c r="B1759" s="39">
        <f t="shared" si="56"/>
        <v>0</v>
      </c>
      <c r="C1759" s="39" t="str">
        <f t="shared" si="55"/>
        <v>2021 Prior Year</v>
      </c>
      <c r="D1759" s="40">
        <v>2</v>
      </c>
      <c r="E1759" s="40" t="s">
        <v>221</v>
      </c>
      <c r="F1759" s="40" t="s">
        <v>738</v>
      </c>
      <c r="G1759" s="698" t="s">
        <v>230</v>
      </c>
      <c r="H1759" s="40" t="s">
        <v>213</v>
      </c>
      <c r="I1759" s="629" t="s">
        <v>221</v>
      </c>
      <c r="J1759" s="698" t="s">
        <v>264</v>
      </c>
      <c r="K1759" s="303">
        <v>0</v>
      </c>
      <c r="L1759" s="304">
        <v>0</v>
      </c>
      <c r="M1759" s="305">
        <v>0</v>
      </c>
      <c r="N1759" s="305">
        <v>0</v>
      </c>
      <c r="O1759" s="303">
        <v>0</v>
      </c>
      <c r="P1759" s="305">
        <v>0</v>
      </c>
      <c r="Q1759" s="303">
        <v>0</v>
      </c>
      <c r="R1759" s="16">
        <f>SUMIFS('Member Months'!$L:$L,'Member Months'!$A:$A,$A1759,'Member Months'!$C:$C,$C1759, 'Member Months'!$D:$D,$D1759)</f>
        <v>0</v>
      </c>
      <c r="T1759" s="172"/>
    </row>
    <row r="1760" spans="1:20">
      <c r="A1760" s="38" t="s">
        <v>221</v>
      </c>
      <c r="B1760" s="39">
        <f t="shared" si="56"/>
        <v>0</v>
      </c>
      <c r="C1760" s="39" t="str">
        <f t="shared" si="55"/>
        <v>2021 Prior Year</v>
      </c>
      <c r="D1760" s="40">
        <v>2</v>
      </c>
      <c r="E1760" s="40" t="s">
        <v>221</v>
      </c>
      <c r="F1760" s="40" t="s">
        <v>738</v>
      </c>
      <c r="G1760" s="698" t="s">
        <v>230</v>
      </c>
      <c r="H1760" s="40" t="s">
        <v>213</v>
      </c>
      <c r="I1760" s="629" t="s">
        <v>222</v>
      </c>
      <c r="J1760" s="698" t="s">
        <v>206</v>
      </c>
      <c r="K1760" s="303">
        <v>0</v>
      </c>
      <c r="L1760" s="304">
        <v>0</v>
      </c>
      <c r="M1760" s="305">
        <v>0</v>
      </c>
      <c r="N1760" s="305">
        <v>0</v>
      </c>
      <c r="O1760" s="303">
        <v>0</v>
      </c>
      <c r="P1760" s="305">
        <v>0</v>
      </c>
      <c r="Q1760" s="303">
        <v>0</v>
      </c>
      <c r="R1760" s="16">
        <f>SUMIFS('Member Months'!$L:$L,'Member Months'!$A:$A,$A1760,'Member Months'!$C:$C,$C1760, 'Member Months'!$D:$D,$D1760)</f>
        <v>0</v>
      </c>
      <c r="T1760" s="172"/>
    </row>
    <row r="1761" spans="1:20">
      <c r="A1761" s="38" t="s">
        <v>221</v>
      </c>
      <c r="B1761" s="39">
        <f t="shared" si="56"/>
        <v>0</v>
      </c>
      <c r="C1761" s="39" t="str">
        <f t="shared" si="55"/>
        <v>2021 Prior Year</v>
      </c>
      <c r="D1761" s="40">
        <v>2</v>
      </c>
      <c r="E1761" s="40" t="s">
        <v>221</v>
      </c>
      <c r="F1761" s="40" t="s">
        <v>738</v>
      </c>
      <c r="G1761" s="698" t="s">
        <v>230</v>
      </c>
      <c r="H1761" s="40" t="s">
        <v>213</v>
      </c>
      <c r="I1761" s="629" t="s">
        <v>223</v>
      </c>
      <c r="J1761" s="698" t="s">
        <v>181</v>
      </c>
      <c r="K1761" s="303">
        <v>0</v>
      </c>
      <c r="L1761" s="304">
        <v>0</v>
      </c>
      <c r="M1761" s="305">
        <v>0</v>
      </c>
      <c r="N1761" s="305">
        <v>0</v>
      </c>
      <c r="O1761" s="303">
        <v>0</v>
      </c>
      <c r="P1761" s="305">
        <v>0</v>
      </c>
      <c r="Q1761" s="303">
        <v>0</v>
      </c>
      <c r="R1761" s="16">
        <f>SUMIFS('Member Months'!$L:$L,'Member Months'!$A:$A,$A1761,'Member Months'!$C:$C,$C1761, 'Member Months'!$D:$D,$D1761)</f>
        <v>0</v>
      </c>
      <c r="T1761" s="172"/>
    </row>
    <row r="1762" spans="1:20">
      <c r="A1762" s="38" t="s">
        <v>221</v>
      </c>
      <c r="B1762" s="39">
        <f t="shared" si="56"/>
        <v>0</v>
      </c>
      <c r="C1762" s="39" t="str">
        <f t="shared" si="55"/>
        <v>2021 Prior Year</v>
      </c>
      <c r="D1762" s="40">
        <v>2</v>
      </c>
      <c r="E1762" s="40" t="s">
        <v>221</v>
      </c>
      <c r="F1762" s="40" t="s">
        <v>738</v>
      </c>
      <c r="G1762" s="698" t="s">
        <v>230</v>
      </c>
      <c r="H1762" s="40" t="s">
        <v>213</v>
      </c>
      <c r="I1762" s="629" t="s">
        <v>150</v>
      </c>
      <c r="J1762" s="698" t="s">
        <v>204</v>
      </c>
      <c r="K1762" s="303">
        <v>0</v>
      </c>
      <c r="L1762" s="304">
        <v>0</v>
      </c>
      <c r="M1762" s="305">
        <v>0</v>
      </c>
      <c r="N1762" s="305">
        <v>0</v>
      </c>
      <c r="O1762" s="303">
        <v>0</v>
      </c>
      <c r="P1762" s="305">
        <v>0</v>
      </c>
      <c r="Q1762" s="303">
        <v>0</v>
      </c>
      <c r="R1762" s="16">
        <f>SUMIFS('Member Months'!$L:$L,'Member Months'!$A:$A,$A1762,'Member Months'!$C:$C,$C1762, 'Member Months'!$D:$D,$D1762)</f>
        <v>0</v>
      </c>
      <c r="T1762" s="172"/>
    </row>
    <row r="1763" spans="1:20">
      <c r="A1763" s="38" t="s">
        <v>221</v>
      </c>
      <c r="B1763" s="39">
        <f t="shared" si="56"/>
        <v>0</v>
      </c>
      <c r="C1763" s="39" t="str">
        <f t="shared" si="55"/>
        <v>2021 Prior Year</v>
      </c>
      <c r="D1763" s="40">
        <v>2</v>
      </c>
      <c r="E1763" s="40" t="s">
        <v>221</v>
      </c>
      <c r="F1763" s="40" t="s">
        <v>738</v>
      </c>
      <c r="G1763" s="698" t="s">
        <v>230</v>
      </c>
      <c r="H1763" s="40" t="s">
        <v>213</v>
      </c>
      <c r="I1763" s="629" t="s">
        <v>151</v>
      </c>
      <c r="J1763" s="698" t="s">
        <v>205</v>
      </c>
      <c r="K1763" s="303">
        <v>0</v>
      </c>
      <c r="L1763" s="304">
        <v>0</v>
      </c>
      <c r="M1763" s="305">
        <v>0</v>
      </c>
      <c r="N1763" s="305">
        <v>0</v>
      </c>
      <c r="O1763" s="303">
        <v>0</v>
      </c>
      <c r="P1763" s="305">
        <v>0</v>
      </c>
      <c r="Q1763" s="303">
        <v>0</v>
      </c>
      <c r="R1763" s="16">
        <f>SUMIFS('Member Months'!$L:$L,'Member Months'!$A:$A,$A1763,'Member Months'!$C:$C,$C1763, 'Member Months'!$D:$D,$D1763)</f>
        <v>0</v>
      </c>
      <c r="T1763" s="172"/>
    </row>
    <row r="1764" spans="1:20">
      <c r="A1764" s="38" t="s">
        <v>221</v>
      </c>
      <c r="B1764" s="39">
        <f t="shared" si="56"/>
        <v>0</v>
      </c>
      <c r="C1764" s="39" t="str">
        <f t="shared" si="55"/>
        <v>2021 Prior Year</v>
      </c>
      <c r="D1764" s="40">
        <v>2</v>
      </c>
      <c r="E1764" s="40" t="s">
        <v>221</v>
      </c>
      <c r="F1764" s="40" t="s">
        <v>738</v>
      </c>
      <c r="G1764" s="698" t="s">
        <v>230</v>
      </c>
      <c r="H1764" s="40" t="s">
        <v>213</v>
      </c>
      <c r="I1764" s="629" t="s">
        <v>152</v>
      </c>
      <c r="J1764" s="698" t="s">
        <v>182</v>
      </c>
      <c r="K1764" s="303">
        <v>0</v>
      </c>
      <c r="L1764" s="304">
        <v>0</v>
      </c>
      <c r="M1764" s="305">
        <v>0</v>
      </c>
      <c r="N1764" s="305">
        <v>0</v>
      </c>
      <c r="O1764" s="303">
        <v>0</v>
      </c>
      <c r="P1764" s="305">
        <v>0</v>
      </c>
      <c r="Q1764" s="303">
        <v>0</v>
      </c>
      <c r="R1764" s="16">
        <f>SUMIFS('Member Months'!$L:$L,'Member Months'!$A:$A,$A1764,'Member Months'!$C:$C,$C1764, 'Member Months'!$D:$D,$D1764)</f>
        <v>0</v>
      </c>
      <c r="T1764" s="172"/>
    </row>
    <row r="1765" spans="1:20">
      <c r="A1765" s="38" t="s">
        <v>221</v>
      </c>
      <c r="B1765" s="39">
        <f t="shared" si="56"/>
        <v>0</v>
      </c>
      <c r="C1765" s="39" t="str">
        <f t="shared" si="55"/>
        <v>2021 Prior Year</v>
      </c>
      <c r="D1765" s="40">
        <v>2</v>
      </c>
      <c r="E1765" s="40" t="s">
        <v>221</v>
      </c>
      <c r="F1765" s="40" t="s">
        <v>738</v>
      </c>
      <c r="G1765" s="698" t="s">
        <v>230</v>
      </c>
      <c r="H1765" s="40" t="s">
        <v>213</v>
      </c>
      <c r="I1765" s="629" t="s">
        <v>70</v>
      </c>
      <c r="J1765" s="698" t="s">
        <v>265</v>
      </c>
      <c r="K1765" s="303">
        <v>0</v>
      </c>
      <c r="L1765" s="304">
        <v>0</v>
      </c>
      <c r="M1765" s="305">
        <v>0</v>
      </c>
      <c r="N1765" s="305">
        <v>0</v>
      </c>
      <c r="O1765" s="303">
        <v>0</v>
      </c>
      <c r="P1765" s="305">
        <v>0</v>
      </c>
      <c r="Q1765" s="303">
        <v>0</v>
      </c>
      <c r="R1765" s="16">
        <f>SUMIFS('Member Months'!$L:$L,'Member Months'!$A:$A,$A1765,'Member Months'!$C:$C,$C1765, 'Member Months'!$D:$D,$D1765)</f>
        <v>0</v>
      </c>
      <c r="T1765" s="172"/>
    </row>
    <row r="1766" spans="1:20">
      <c r="A1766" s="38" t="s">
        <v>221</v>
      </c>
      <c r="B1766" s="39">
        <f t="shared" si="56"/>
        <v>0</v>
      </c>
      <c r="C1766" s="39" t="str">
        <f t="shared" si="55"/>
        <v>2021 Prior Year</v>
      </c>
      <c r="D1766" s="40">
        <v>2</v>
      </c>
      <c r="E1766" s="40" t="s">
        <v>221</v>
      </c>
      <c r="F1766" s="40" t="s">
        <v>738</v>
      </c>
      <c r="G1766" s="698" t="s">
        <v>230</v>
      </c>
      <c r="H1766" s="40" t="s">
        <v>213</v>
      </c>
      <c r="I1766" s="629" t="s">
        <v>71</v>
      </c>
      <c r="J1766" s="698" t="s">
        <v>266</v>
      </c>
      <c r="K1766" s="303">
        <v>0</v>
      </c>
      <c r="L1766" s="304">
        <v>0</v>
      </c>
      <c r="M1766" s="305">
        <v>0</v>
      </c>
      <c r="N1766" s="305">
        <v>0</v>
      </c>
      <c r="O1766" s="303">
        <v>0</v>
      </c>
      <c r="P1766" s="305">
        <v>0</v>
      </c>
      <c r="Q1766" s="303">
        <v>0</v>
      </c>
      <c r="R1766" s="16">
        <f>SUMIFS('Member Months'!$L:$L,'Member Months'!$A:$A,$A1766,'Member Months'!$C:$C,$C1766, 'Member Months'!$D:$D,$D1766)</f>
        <v>0</v>
      </c>
      <c r="T1766" s="172"/>
    </row>
    <row r="1767" spans="1:20">
      <c r="A1767" s="38" t="s">
        <v>221</v>
      </c>
      <c r="B1767" s="39">
        <f t="shared" si="56"/>
        <v>0</v>
      </c>
      <c r="C1767" s="39" t="str">
        <f t="shared" si="55"/>
        <v>2021 Prior Year</v>
      </c>
      <c r="D1767" s="40">
        <v>2</v>
      </c>
      <c r="E1767" s="40" t="s">
        <v>221</v>
      </c>
      <c r="F1767" s="40" t="s">
        <v>738</v>
      </c>
      <c r="G1767" s="698" t="s">
        <v>230</v>
      </c>
      <c r="H1767" s="40" t="s">
        <v>213</v>
      </c>
      <c r="I1767" s="629" t="s">
        <v>72</v>
      </c>
      <c r="J1767" s="698" t="s">
        <v>527</v>
      </c>
      <c r="K1767" s="303">
        <v>0</v>
      </c>
      <c r="L1767" s="304">
        <v>0</v>
      </c>
      <c r="M1767" s="305">
        <v>0</v>
      </c>
      <c r="N1767" s="305">
        <v>0</v>
      </c>
      <c r="O1767" s="303">
        <v>0</v>
      </c>
      <c r="P1767" s="305">
        <v>0</v>
      </c>
      <c r="Q1767" s="303">
        <v>0</v>
      </c>
      <c r="R1767" s="16">
        <f>SUMIFS('Member Months'!$L:$L,'Member Months'!$A:$A,$A1767,'Member Months'!$C:$C,$C1767, 'Member Months'!$D:$D,$D1767)</f>
        <v>0</v>
      </c>
      <c r="T1767" s="172"/>
    </row>
    <row r="1768" spans="1:20">
      <c r="A1768" s="38" t="s">
        <v>221</v>
      </c>
      <c r="B1768" s="39">
        <f t="shared" si="56"/>
        <v>0</v>
      </c>
      <c r="C1768" s="39" t="str">
        <f t="shared" si="55"/>
        <v>2021 Prior Year</v>
      </c>
      <c r="D1768" s="40">
        <v>2</v>
      </c>
      <c r="E1768" s="40" t="s">
        <v>221</v>
      </c>
      <c r="F1768" s="40" t="s">
        <v>738</v>
      </c>
      <c r="G1768" s="698" t="s">
        <v>230</v>
      </c>
      <c r="H1768" s="40" t="s">
        <v>213</v>
      </c>
      <c r="I1768" s="629" t="s">
        <v>73</v>
      </c>
      <c r="J1768" s="698" t="s">
        <v>528</v>
      </c>
      <c r="K1768" s="303">
        <v>0</v>
      </c>
      <c r="L1768" s="304">
        <v>0</v>
      </c>
      <c r="M1768" s="305">
        <v>0</v>
      </c>
      <c r="N1768" s="305">
        <v>0</v>
      </c>
      <c r="O1768" s="303">
        <v>0</v>
      </c>
      <c r="P1768" s="305">
        <v>0</v>
      </c>
      <c r="Q1768" s="303">
        <v>0</v>
      </c>
      <c r="R1768" s="16">
        <f>SUMIFS('Member Months'!$L:$L,'Member Months'!$A:$A,$A1768,'Member Months'!$C:$C,$C1768, 'Member Months'!$D:$D,$D1768)</f>
        <v>0</v>
      </c>
      <c r="T1768" s="172"/>
    </row>
    <row r="1769" spans="1:20">
      <c r="A1769" s="38" t="s">
        <v>221</v>
      </c>
      <c r="B1769" s="39">
        <f t="shared" si="56"/>
        <v>0</v>
      </c>
      <c r="C1769" s="39" t="str">
        <f t="shared" si="55"/>
        <v>2021 Prior Year</v>
      </c>
      <c r="D1769" s="40">
        <v>2</v>
      </c>
      <c r="E1769" s="40" t="s">
        <v>221</v>
      </c>
      <c r="F1769" s="40" t="s">
        <v>738</v>
      </c>
      <c r="G1769" s="698" t="s">
        <v>230</v>
      </c>
      <c r="H1769" s="40" t="s">
        <v>213</v>
      </c>
      <c r="I1769" s="629" t="s">
        <v>409</v>
      </c>
      <c r="J1769" s="698" t="s">
        <v>803</v>
      </c>
      <c r="K1769" s="303">
        <v>0</v>
      </c>
      <c r="L1769" s="304">
        <v>0</v>
      </c>
      <c r="M1769" s="305">
        <v>0</v>
      </c>
      <c r="N1769" s="305">
        <v>0</v>
      </c>
      <c r="O1769" s="303">
        <v>0</v>
      </c>
      <c r="P1769" s="305">
        <v>0</v>
      </c>
      <c r="Q1769" s="303">
        <v>0</v>
      </c>
      <c r="R1769" s="16">
        <f>SUMIFS('Member Months'!$L:$L,'Member Months'!$A:$A,$A1769,'Member Months'!$C:$C,$C1769, 'Member Months'!$D:$D,$D1769)</f>
        <v>0</v>
      </c>
      <c r="T1769" s="172"/>
    </row>
    <row r="1770" spans="1:20">
      <c r="A1770" s="38" t="s">
        <v>150</v>
      </c>
      <c r="B1770" s="39">
        <f t="shared" si="56"/>
        <v>0</v>
      </c>
      <c r="C1770" s="39" t="str">
        <f t="shared" ref="C1770:C1806" si="57">$C$1302</f>
        <v>2021 Prior Year</v>
      </c>
      <c r="D1770" s="40">
        <v>2</v>
      </c>
      <c r="E1770" s="662" t="s">
        <v>150</v>
      </c>
      <c r="F1770" s="40" t="s">
        <v>739</v>
      </c>
      <c r="G1770" s="698" t="s">
        <v>161</v>
      </c>
      <c r="H1770" s="40" t="s">
        <v>213</v>
      </c>
      <c r="I1770" s="629" t="s">
        <v>211</v>
      </c>
      <c r="J1770" s="698" t="s">
        <v>261</v>
      </c>
      <c r="K1770" s="303">
        <v>0</v>
      </c>
      <c r="L1770" s="304">
        <v>0</v>
      </c>
      <c r="M1770" s="305">
        <v>0</v>
      </c>
      <c r="N1770" s="305">
        <v>0</v>
      </c>
      <c r="O1770" s="303">
        <v>0</v>
      </c>
      <c r="P1770" s="305">
        <v>0</v>
      </c>
      <c r="Q1770" s="303">
        <v>0</v>
      </c>
      <c r="R1770" s="16">
        <f>SUMIFS('Member Months'!$L:$L,'Member Months'!$A:$A,$A1770,'Member Months'!$C:$C,$C1770, 'Member Months'!$D:$D,$D1770)</f>
        <v>0</v>
      </c>
      <c r="T1770" s="172"/>
    </row>
    <row r="1771" spans="1:20">
      <c r="A1771" s="38" t="s">
        <v>150</v>
      </c>
      <c r="B1771" s="39">
        <f t="shared" si="56"/>
        <v>0</v>
      </c>
      <c r="C1771" s="39" t="str">
        <f t="shared" si="57"/>
        <v>2021 Prior Year</v>
      </c>
      <c r="D1771" s="40">
        <v>2</v>
      </c>
      <c r="E1771" s="662" t="s">
        <v>150</v>
      </c>
      <c r="F1771" s="40" t="s">
        <v>739</v>
      </c>
      <c r="G1771" s="698" t="s">
        <v>161</v>
      </c>
      <c r="H1771" s="40" t="s">
        <v>213</v>
      </c>
      <c r="I1771" s="629" t="s">
        <v>214</v>
      </c>
      <c r="J1771" s="698" t="s">
        <v>676</v>
      </c>
      <c r="K1771" s="303">
        <v>0</v>
      </c>
      <c r="L1771" s="304">
        <v>0</v>
      </c>
      <c r="M1771" s="305">
        <v>0</v>
      </c>
      <c r="N1771" s="305">
        <v>0</v>
      </c>
      <c r="O1771" s="303">
        <v>0</v>
      </c>
      <c r="P1771" s="305">
        <v>0</v>
      </c>
      <c r="Q1771" s="303">
        <v>0</v>
      </c>
      <c r="R1771" s="16">
        <f>SUMIFS('Member Months'!$L:$L,'Member Months'!$A:$A,$A1771,'Member Months'!$C:$C,$C1771, 'Member Months'!$D:$D,$D1771)</f>
        <v>0</v>
      </c>
      <c r="T1771" s="172"/>
    </row>
    <row r="1772" spans="1:20">
      <c r="A1772" s="38" t="s">
        <v>150</v>
      </c>
      <c r="B1772" s="39">
        <f t="shared" si="56"/>
        <v>0</v>
      </c>
      <c r="C1772" s="39" t="str">
        <f t="shared" si="57"/>
        <v>2021 Prior Year</v>
      </c>
      <c r="D1772" s="40">
        <v>2</v>
      </c>
      <c r="E1772" s="662" t="s">
        <v>150</v>
      </c>
      <c r="F1772" s="40" t="s">
        <v>739</v>
      </c>
      <c r="G1772" s="698" t="s">
        <v>161</v>
      </c>
      <c r="H1772" s="40" t="s">
        <v>213</v>
      </c>
      <c r="I1772" s="629" t="s">
        <v>215</v>
      </c>
      <c r="J1772" s="698" t="s">
        <v>216</v>
      </c>
      <c r="K1772" s="303">
        <v>0</v>
      </c>
      <c r="L1772" s="304">
        <v>0</v>
      </c>
      <c r="M1772" s="305">
        <v>0</v>
      </c>
      <c r="N1772" s="305">
        <v>0</v>
      </c>
      <c r="O1772" s="303">
        <v>0</v>
      </c>
      <c r="P1772" s="305">
        <v>0</v>
      </c>
      <c r="Q1772" s="303">
        <v>0</v>
      </c>
      <c r="R1772" s="16">
        <f>SUMIFS('Member Months'!$L:$L,'Member Months'!$A:$A,$A1772,'Member Months'!$C:$C,$C1772, 'Member Months'!$D:$D,$D1772)</f>
        <v>0</v>
      </c>
      <c r="T1772" s="172"/>
    </row>
    <row r="1773" spans="1:20">
      <c r="A1773" s="38" t="s">
        <v>150</v>
      </c>
      <c r="B1773" s="39">
        <f t="shared" si="56"/>
        <v>0</v>
      </c>
      <c r="C1773" s="39" t="str">
        <f t="shared" si="57"/>
        <v>2021 Prior Year</v>
      </c>
      <c r="D1773" s="40">
        <v>2</v>
      </c>
      <c r="E1773" s="662" t="s">
        <v>150</v>
      </c>
      <c r="F1773" s="40" t="s">
        <v>739</v>
      </c>
      <c r="G1773" s="698" t="s">
        <v>161</v>
      </c>
      <c r="H1773" s="40" t="s">
        <v>213</v>
      </c>
      <c r="I1773" s="629" t="s">
        <v>217</v>
      </c>
      <c r="J1773" s="698" t="s">
        <v>262</v>
      </c>
      <c r="K1773" s="303">
        <v>0</v>
      </c>
      <c r="L1773" s="304">
        <v>0</v>
      </c>
      <c r="M1773" s="305">
        <v>0</v>
      </c>
      <c r="N1773" s="305">
        <v>0</v>
      </c>
      <c r="O1773" s="303">
        <v>0</v>
      </c>
      <c r="P1773" s="305">
        <v>0</v>
      </c>
      <c r="Q1773" s="303">
        <v>0</v>
      </c>
      <c r="R1773" s="16">
        <f>SUMIFS('Member Months'!$L:$L,'Member Months'!$A:$A,$A1773,'Member Months'!$C:$C,$C1773, 'Member Months'!$D:$D,$D1773)</f>
        <v>0</v>
      </c>
      <c r="T1773" s="172"/>
    </row>
    <row r="1774" spans="1:20">
      <c r="A1774" s="38" t="s">
        <v>150</v>
      </c>
      <c r="B1774" s="39">
        <f t="shared" si="56"/>
        <v>0</v>
      </c>
      <c r="C1774" s="39" t="str">
        <f t="shared" si="57"/>
        <v>2021 Prior Year</v>
      </c>
      <c r="D1774" s="40">
        <v>2</v>
      </c>
      <c r="E1774" s="662" t="s">
        <v>150</v>
      </c>
      <c r="F1774" s="40" t="s">
        <v>739</v>
      </c>
      <c r="G1774" s="698" t="s">
        <v>161</v>
      </c>
      <c r="H1774" s="40" t="s">
        <v>213</v>
      </c>
      <c r="I1774" s="629" t="s">
        <v>218</v>
      </c>
      <c r="J1774" s="698" t="s">
        <v>677</v>
      </c>
      <c r="K1774" s="303">
        <v>0</v>
      </c>
      <c r="L1774" s="304">
        <v>0</v>
      </c>
      <c r="M1774" s="305">
        <v>0</v>
      </c>
      <c r="N1774" s="305">
        <v>0</v>
      </c>
      <c r="O1774" s="303">
        <v>0</v>
      </c>
      <c r="P1774" s="305">
        <v>0</v>
      </c>
      <c r="Q1774" s="303">
        <v>0</v>
      </c>
      <c r="R1774" s="16">
        <f>SUMIFS('Member Months'!$L:$L,'Member Months'!$A:$A,$A1774,'Member Months'!$C:$C,$C1774, 'Member Months'!$D:$D,$D1774)</f>
        <v>0</v>
      </c>
      <c r="T1774" s="172"/>
    </row>
    <row r="1775" spans="1:20">
      <c r="A1775" s="38" t="s">
        <v>150</v>
      </c>
      <c r="B1775" s="39">
        <f t="shared" si="56"/>
        <v>0</v>
      </c>
      <c r="C1775" s="39" t="str">
        <f t="shared" si="57"/>
        <v>2021 Prior Year</v>
      </c>
      <c r="D1775" s="40">
        <v>2</v>
      </c>
      <c r="E1775" s="662" t="s">
        <v>150</v>
      </c>
      <c r="F1775" s="40" t="s">
        <v>739</v>
      </c>
      <c r="G1775" s="698" t="s">
        <v>161</v>
      </c>
      <c r="H1775" s="40" t="s">
        <v>213</v>
      </c>
      <c r="I1775" s="629" t="s">
        <v>219</v>
      </c>
      <c r="J1775" s="698" t="s">
        <v>263</v>
      </c>
      <c r="K1775" s="303">
        <v>0</v>
      </c>
      <c r="L1775" s="304">
        <v>0</v>
      </c>
      <c r="M1775" s="305">
        <v>0</v>
      </c>
      <c r="N1775" s="305">
        <v>0</v>
      </c>
      <c r="O1775" s="303">
        <v>0</v>
      </c>
      <c r="P1775" s="305">
        <v>0</v>
      </c>
      <c r="Q1775" s="303">
        <v>0</v>
      </c>
      <c r="R1775" s="16">
        <f>SUMIFS('Member Months'!$L:$L,'Member Months'!$A:$A,$A1775,'Member Months'!$C:$C,$C1775, 'Member Months'!$D:$D,$D1775)</f>
        <v>0</v>
      </c>
      <c r="T1775" s="172"/>
    </row>
    <row r="1776" spans="1:20">
      <c r="A1776" s="38" t="s">
        <v>150</v>
      </c>
      <c r="B1776" s="39">
        <f t="shared" si="56"/>
        <v>0</v>
      </c>
      <c r="C1776" s="39" t="str">
        <f t="shared" si="57"/>
        <v>2021 Prior Year</v>
      </c>
      <c r="D1776" s="40">
        <v>2</v>
      </c>
      <c r="E1776" s="662" t="s">
        <v>150</v>
      </c>
      <c r="F1776" s="40" t="s">
        <v>739</v>
      </c>
      <c r="G1776" s="698" t="s">
        <v>161</v>
      </c>
      <c r="H1776" s="40" t="s">
        <v>213</v>
      </c>
      <c r="I1776" s="629" t="s">
        <v>220</v>
      </c>
      <c r="J1776" s="698" t="s">
        <v>675</v>
      </c>
      <c r="K1776" s="303">
        <v>0</v>
      </c>
      <c r="L1776" s="304">
        <v>0</v>
      </c>
      <c r="M1776" s="305">
        <v>0</v>
      </c>
      <c r="N1776" s="305">
        <v>0</v>
      </c>
      <c r="O1776" s="303">
        <v>0</v>
      </c>
      <c r="P1776" s="305">
        <v>0</v>
      </c>
      <c r="Q1776" s="303">
        <v>0</v>
      </c>
      <c r="R1776" s="16">
        <f>SUMIFS('Member Months'!$L:$L,'Member Months'!$A:$A,$A1776,'Member Months'!$C:$C,$C1776, 'Member Months'!$D:$D,$D1776)</f>
        <v>0</v>
      </c>
      <c r="T1776" s="172"/>
    </row>
    <row r="1777" spans="1:20">
      <c r="A1777" s="38" t="s">
        <v>150</v>
      </c>
      <c r="B1777" s="39">
        <f t="shared" si="56"/>
        <v>0</v>
      </c>
      <c r="C1777" s="39" t="str">
        <f t="shared" si="57"/>
        <v>2021 Prior Year</v>
      </c>
      <c r="D1777" s="40">
        <v>2</v>
      </c>
      <c r="E1777" s="662" t="s">
        <v>150</v>
      </c>
      <c r="F1777" s="40" t="s">
        <v>739</v>
      </c>
      <c r="G1777" s="698" t="s">
        <v>161</v>
      </c>
      <c r="H1777" s="40" t="s">
        <v>213</v>
      </c>
      <c r="I1777" s="629" t="s">
        <v>221</v>
      </c>
      <c r="J1777" s="698" t="s">
        <v>264</v>
      </c>
      <c r="K1777" s="303">
        <v>0</v>
      </c>
      <c r="L1777" s="304">
        <v>0</v>
      </c>
      <c r="M1777" s="305">
        <v>0</v>
      </c>
      <c r="N1777" s="305">
        <v>0</v>
      </c>
      <c r="O1777" s="303">
        <v>0</v>
      </c>
      <c r="P1777" s="305">
        <v>0</v>
      </c>
      <c r="Q1777" s="303">
        <v>0</v>
      </c>
      <c r="R1777" s="16">
        <f>SUMIFS('Member Months'!$L:$L,'Member Months'!$A:$A,$A1777,'Member Months'!$C:$C,$C1777, 'Member Months'!$D:$D,$D1777)</f>
        <v>0</v>
      </c>
      <c r="T1777" s="172"/>
    </row>
    <row r="1778" spans="1:20">
      <c r="A1778" s="38" t="s">
        <v>150</v>
      </c>
      <c r="B1778" s="39">
        <f t="shared" si="56"/>
        <v>0</v>
      </c>
      <c r="C1778" s="39" t="str">
        <f t="shared" si="57"/>
        <v>2021 Prior Year</v>
      </c>
      <c r="D1778" s="40">
        <v>2</v>
      </c>
      <c r="E1778" s="662" t="s">
        <v>150</v>
      </c>
      <c r="F1778" s="40" t="s">
        <v>739</v>
      </c>
      <c r="G1778" s="698" t="s">
        <v>161</v>
      </c>
      <c r="H1778" s="40" t="s">
        <v>213</v>
      </c>
      <c r="I1778" s="629" t="s">
        <v>222</v>
      </c>
      <c r="J1778" s="698" t="s">
        <v>206</v>
      </c>
      <c r="K1778" s="303">
        <v>0</v>
      </c>
      <c r="L1778" s="304">
        <v>0</v>
      </c>
      <c r="M1778" s="305">
        <v>0</v>
      </c>
      <c r="N1778" s="305">
        <v>0</v>
      </c>
      <c r="O1778" s="303">
        <v>0</v>
      </c>
      <c r="P1778" s="305">
        <v>0</v>
      </c>
      <c r="Q1778" s="303">
        <v>0</v>
      </c>
      <c r="R1778" s="16">
        <f>SUMIFS('Member Months'!$L:$L,'Member Months'!$A:$A,$A1778,'Member Months'!$C:$C,$C1778, 'Member Months'!$D:$D,$D1778)</f>
        <v>0</v>
      </c>
      <c r="T1778" s="172"/>
    </row>
    <row r="1779" spans="1:20">
      <c r="A1779" s="38" t="s">
        <v>150</v>
      </c>
      <c r="B1779" s="39">
        <f t="shared" si="56"/>
        <v>0</v>
      </c>
      <c r="C1779" s="39" t="str">
        <f t="shared" si="57"/>
        <v>2021 Prior Year</v>
      </c>
      <c r="D1779" s="40">
        <v>2</v>
      </c>
      <c r="E1779" s="662" t="s">
        <v>150</v>
      </c>
      <c r="F1779" s="40" t="s">
        <v>739</v>
      </c>
      <c r="G1779" s="698" t="s">
        <v>161</v>
      </c>
      <c r="H1779" s="40" t="s">
        <v>213</v>
      </c>
      <c r="I1779" s="629" t="s">
        <v>223</v>
      </c>
      <c r="J1779" s="698" t="s">
        <v>181</v>
      </c>
      <c r="K1779" s="303">
        <v>0</v>
      </c>
      <c r="L1779" s="304">
        <v>0</v>
      </c>
      <c r="M1779" s="305">
        <v>0</v>
      </c>
      <c r="N1779" s="305">
        <v>0</v>
      </c>
      <c r="O1779" s="303">
        <v>0</v>
      </c>
      <c r="P1779" s="305">
        <v>0</v>
      </c>
      <c r="Q1779" s="303">
        <v>0</v>
      </c>
      <c r="R1779" s="16">
        <f>SUMIFS('Member Months'!$L:$L,'Member Months'!$A:$A,$A1779,'Member Months'!$C:$C,$C1779, 'Member Months'!$D:$D,$D1779)</f>
        <v>0</v>
      </c>
      <c r="T1779" s="172"/>
    </row>
    <row r="1780" spans="1:20">
      <c r="A1780" s="38" t="s">
        <v>150</v>
      </c>
      <c r="B1780" s="39">
        <f t="shared" si="56"/>
        <v>0</v>
      </c>
      <c r="C1780" s="39" t="str">
        <f t="shared" si="57"/>
        <v>2021 Prior Year</v>
      </c>
      <c r="D1780" s="40">
        <v>2</v>
      </c>
      <c r="E1780" s="662" t="s">
        <v>150</v>
      </c>
      <c r="F1780" s="40" t="s">
        <v>739</v>
      </c>
      <c r="G1780" s="698" t="s">
        <v>161</v>
      </c>
      <c r="H1780" s="40" t="s">
        <v>213</v>
      </c>
      <c r="I1780" s="629" t="s">
        <v>150</v>
      </c>
      <c r="J1780" s="698" t="s">
        <v>204</v>
      </c>
      <c r="K1780" s="303">
        <v>0</v>
      </c>
      <c r="L1780" s="304">
        <v>0</v>
      </c>
      <c r="M1780" s="305">
        <v>0</v>
      </c>
      <c r="N1780" s="305">
        <v>0</v>
      </c>
      <c r="O1780" s="303">
        <v>0</v>
      </c>
      <c r="P1780" s="305">
        <v>0</v>
      </c>
      <c r="Q1780" s="303">
        <v>0</v>
      </c>
      <c r="R1780" s="16">
        <f>SUMIFS('Member Months'!$L:$L,'Member Months'!$A:$A,$A1780,'Member Months'!$C:$C,$C1780, 'Member Months'!$D:$D,$D1780)</f>
        <v>0</v>
      </c>
      <c r="T1780" s="172"/>
    </row>
    <row r="1781" spans="1:20">
      <c r="A1781" s="38" t="s">
        <v>150</v>
      </c>
      <c r="B1781" s="39">
        <f t="shared" si="56"/>
        <v>0</v>
      </c>
      <c r="C1781" s="39" t="str">
        <f t="shared" si="57"/>
        <v>2021 Prior Year</v>
      </c>
      <c r="D1781" s="40">
        <v>2</v>
      </c>
      <c r="E1781" s="662" t="s">
        <v>150</v>
      </c>
      <c r="F1781" s="40" t="s">
        <v>739</v>
      </c>
      <c r="G1781" s="698" t="s">
        <v>161</v>
      </c>
      <c r="H1781" s="40" t="s">
        <v>213</v>
      </c>
      <c r="I1781" s="629" t="s">
        <v>151</v>
      </c>
      <c r="J1781" s="698" t="s">
        <v>205</v>
      </c>
      <c r="K1781" s="303">
        <v>0</v>
      </c>
      <c r="L1781" s="304">
        <v>0</v>
      </c>
      <c r="M1781" s="305">
        <v>0</v>
      </c>
      <c r="N1781" s="305">
        <v>0</v>
      </c>
      <c r="O1781" s="303">
        <v>0</v>
      </c>
      <c r="P1781" s="305">
        <v>0</v>
      </c>
      <c r="Q1781" s="303">
        <v>0</v>
      </c>
      <c r="R1781" s="16">
        <f>SUMIFS('Member Months'!$L:$L,'Member Months'!$A:$A,$A1781,'Member Months'!$C:$C,$C1781, 'Member Months'!$D:$D,$D1781)</f>
        <v>0</v>
      </c>
      <c r="T1781" s="172"/>
    </row>
    <row r="1782" spans="1:20">
      <c r="A1782" s="38" t="s">
        <v>150</v>
      </c>
      <c r="B1782" s="39">
        <f t="shared" si="56"/>
        <v>0</v>
      </c>
      <c r="C1782" s="39" t="str">
        <f t="shared" si="57"/>
        <v>2021 Prior Year</v>
      </c>
      <c r="D1782" s="40">
        <v>2</v>
      </c>
      <c r="E1782" s="662" t="s">
        <v>150</v>
      </c>
      <c r="F1782" s="40" t="s">
        <v>739</v>
      </c>
      <c r="G1782" s="698" t="s">
        <v>161</v>
      </c>
      <c r="H1782" s="40" t="s">
        <v>213</v>
      </c>
      <c r="I1782" s="629" t="s">
        <v>152</v>
      </c>
      <c r="J1782" s="698" t="s">
        <v>182</v>
      </c>
      <c r="K1782" s="303">
        <v>0</v>
      </c>
      <c r="L1782" s="304">
        <v>0</v>
      </c>
      <c r="M1782" s="305">
        <v>0</v>
      </c>
      <c r="N1782" s="305">
        <v>0</v>
      </c>
      <c r="O1782" s="303">
        <v>0</v>
      </c>
      <c r="P1782" s="305">
        <v>0</v>
      </c>
      <c r="Q1782" s="303">
        <v>0</v>
      </c>
      <c r="R1782" s="16">
        <f>SUMIFS('Member Months'!$L:$L,'Member Months'!$A:$A,$A1782,'Member Months'!$C:$C,$C1782, 'Member Months'!$D:$D,$D1782)</f>
        <v>0</v>
      </c>
      <c r="T1782" s="172"/>
    </row>
    <row r="1783" spans="1:20">
      <c r="A1783" s="38" t="s">
        <v>150</v>
      </c>
      <c r="B1783" s="39">
        <f t="shared" ref="B1783:B1936" si="58">$B$1302</f>
        <v>0</v>
      </c>
      <c r="C1783" s="39" t="str">
        <f t="shared" si="57"/>
        <v>2021 Prior Year</v>
      </c>
      <c r="D1783" s="40">
        <v>2</v>
      </c>
      <c r="E1783" s="662" t="s">
        <v>150</v>
      </c>
      <c r="F1783" s="40" t="s">
        <v>739</v>
      </c>
      <c r="G1783" s="698" t="s">
        <v>161</v>
      </c>
      <c r="H1783" s="40" t="s">
        <v>213</v>
      </c>
      <c r="I1783" s="629" t="s">
        <v>70</v>
      </c>
      <c r="J1783" s="698" t="s">
        <v>265</v>
      </c>
      <c r="K1783" s="303">
        <v>0</v>
      </c>
      <c r="L1783" s="304">
        <v>0</v>
      </c>
      <c r="M1783" s="305">
        <v>0</v>
      </c>
      <c r="N1783" s="305">
        <v>0</v>
      </c>
      <c r="O1783" s="303">
        <v>0</v>
      </c>
      <c r="P1783" s="305">
        <v>0</v>
      </c>
      <c r="Q1783" s="303">
        <v>0</v>
      </c>
      <c r="R1783" s="16">
        <f>SUMIFS('Member Months'!$L:$L,'Member Months'!$A:$A,$A1783,'Member Months'!$C:$C,$C1783, 'Member Months'!$D:$D,$D1783)</f>
        <v>0</v>
      </c>
      <c r="T1783" s="172"/>
    </row>
    <row r="1784" spans="1:20">
      <c r="A1784" s="38" t="s">
        <v>150</v>
      </c>
      <c r="B1784" s="39">
        <f t="shared" si="58"/>
        <v>0</v>
      </c>
      <c r="C1784" s="39" t="str">
        <f t="shared" si="57"/>
        <v>2021 Prior Year</v>
      </c>
      <c r="D1784" s="40">
        <v>2</v>
      </c>
      <c r="E1784" s="662" t="s">
        <v>150</v>
      </c>
      <c r="F1784" s="40" t="s">
        <v>739</v>
      </c>
      <c r="G1784" s="698" t="s">
        <v>161</v>
      </c>
      <c r="H1784" s="40" t="s">
        <v>213</v>
      </c>
      <c r="I1784" s="629" t="s">
        <v>71</v>
      </c>
      <c r="J1784" s="698" t="s">
        <v>266</v>
      </c>
      <c r="K1784" s="303">
        <v>0</v>
      </c>
      <c r="L1784" s="304">
        <v>0</v>
      </c>
      <c r="M1784" s="305">
        <v>0</v>
      </c>
      <c r="N1784" s="305">
        <v>0</v>
      </c>
      <c r="O1784" s="303">
        <v>0</v>
      </c>
      <c r="P1784" s="305">
        <v>0</v>
      </c>
      <c r="Q1784" s="303">
        <v>0</v>
      </c>
      <c r="R1784" s="16">
        <f>SUMIFS('Member Months'!$L:$L,'Member Months'!$A:$A,$A1784,'Member Months'!$C:$C,$C1784, 'Member Months'!$D:$D,$D1784)</f>
        <v>0</v>
      </c>
      <c r="T1784" s="172"/>
    </row>
    <row r="1785" spans="1:20">
      <c r="A1785" s="38" t="s">
        <v>150</v>
      </c>
      <c r="B1785" s="39">
        <f t="shared" si="58"/>
        <v>0</v>
      </c>
      <c r="C1785" s="39" t="str">
        <f t="shared" si="57"/>
        <v>2021 Prior Year</v>
      </c>
      <c r="D1785" s="40">
        <v>2</v>
      </c>
      <c r="E1785" s="662" t="s">
        <v>150</v>
      </c>
      <c r="F1785" s="40" t="s">
        <v>739</v>
      </c>
      <c r="G1785" s="698" t="s">
        <v>161</v>
      </c>
      <c r="H1785" s="40" t="s">
        <v>213</v>
      </c>
      <c r="I1785" s="629" t="s">
        <v>72</v>
      </c>
      <c r="J1785" s="698" t="s">
        <v>527</v>
      </c>
      <c r="K1785" s="303">
        <v>0</v>
      </c>
      <c r="L1785" s="304">
        <v>0</v>
      </c>
      <c r="M1785" s="305">
        <v>0</v>
      </c>
      <c r="N1785" s="305">
        <v>0</v>
      </c>
      <c r="O1785" s="303">
        <v>0</v>
      </c>
      <c r="P1785" s="305">
        <v>0</v>
      </c>
      <c r="Q1785" s="303">
        <v>0</v>
      </c>
      <c r="R1785" s="16">
        <f>SUMIFS('Member Months'!$L:$L,'Member Months'!$A:$A,$A1785,'Member Months'!$C:$C,$C1785, 'Member Months'!$D:$D,$D1785)</f>
        <v>0</v>
      </c>
      <c r="T1785" s="172"/>
    </row>
    <row r="1786" spans="1:20">
      <c r="A1786" s="38" t="s">
        <v>150</v>
      </c>
      <c r="B1786" s="39">
        <f t="shared" si="58"/>
        <v>0</v>
      </c>
      <c r="C1786" s="39" t="str">
        <f t="shared" si="57"/>
        <v>2021 Prior Year</v>
      </c>
      <c r="D1786" s="40">
        <v>2</v>
      </c>
      <c r="E1786" s="662" t="s">
        <v>150</v>
      </c>
      <c r="F1786" s="40" t="s">
        <v>739</v>
      </c>
      <c r="G1786" s="698" t="s">
        <v>161</v>
      </c>
      <c r="H1786" s="40" t="s">
        <v>213</v>
      </c>
      <c r="I1786" s="629" t="s">
        <v>73</v>
      </c>
      <c r="J1786" s="698" t="s">
        <v>528</v>
      </c>
      <c r="K1786" s="303">
        <v>0</v>
      </c>
      <c r="L1786" s="304">
        <v>0</v>
      </c>
      <c r="M1786" s="305">
        <v>0</v>
      </c>
      <c r="N1786" s="305">
        <v>0</v>
      </c>
      <c r="O1786" s="303">
        <v>0</v>
      </c>
      <c r="P1786" s="305">
        <v>0</v>
      </c>
      <c r="Q1786" s="303">
        <v>0</v>
      </c>
      <c r="R1786" s="16">
        <f>SUMIFS('Member Months'!$L:$L,'Member Months'!$A:$A,$A1786,'Member Months'!$C:$C,$C1786, 'Member Months'!$D:$D,$D1786)</f>
        <v>0</v>
      </c>
      <c r="T1786" s="172"/>
    </row>
    <row r="1787" spans="1:20">
      <c r="A1787" s="38" t="s">
        <v>150</v>
      </c>
      <c r="B1787" s="39">
        <f t="shared" si="58"/>
        <v>0</v>
      </c>
      <c r="C1787" s="39" t="str">
        <f t="shared" si="57"/>
        <v>2021 Prior Year</v>
      </c>
      <c r="D1787" s="40">
        <v>2</v>
      </c>
      <c r="E1787" s="662" t="s">
        <v>150</v>
      </c>
      <c r="F1787" s="40" t="s">
        <v>739</v>
      </c>
      <c r="G1787" s="698" t="s">
        <v>161</v>
      </c>
      <c r="H1787" s="40" t="s">
        <v>213</v>
      </c>
      <c r="I1787" s="629" t="s">
        <v>409</v>
      </c>
      <c r="J1787" s="698" t="s">
        <v>803</v>
      </c>
      <c r="K1787" s="303">
        <v>0</v>
      </c>
      <c r="L1787" s="304">
        <v>0</v>
      </c>
      <c r="M1787" s="305">
        <v>0</v>
      </c>
      <c r="N1787" s="305">
        <v>0</v>
      </c>
      <c r="O1787" s="303">
        <v>0</v>
      </c>
      <c r="P1787" s="305">
        <v>0</v>
      </c>
      <c r="Q1787" s="303">
        <v>0</v>
      </c>
      <c r="R1787" s="16">
        <f>SUMIFS('Member Months'!$L:$L,'Member Months'!$A:$A,$A1787,'Member Months'!$C:$C,$C1787, 'Member Months'!$D:$D,$D1787)</f>
        <v>0</v>
      </c>
      <c r="T1787" s="172"/>
    </row>
    <row r="1788" spans="1:20">
      <c r="A1788" s="38" t="s">
        <v>151</v>
      </c>
      <c r="B1788" s="39">
        <f t="shared" si="58"/>
        <v>0</v>
      </c>
      <c r="C1788" s="39" t="str">
        <f t="shared" si="57"/>
        <v>2021 Prior Year</v>
      </c>
      <c r="D1788" s="40">
        <v>2</v>
      </c>
      <c r="E1788" s="662" t="s">
        <v>151</v>
      </c>
      <c r="F1788" s="40" t="s">
        <v>739</v>
      </c>
      <c r="G1788" s="698" t="s">
        <v>225</v>
      </c>
      <c r="H1788" s="40" t="s">
        <v>213</v>
      </c>
      <c r="I1788" s="629" t="s">
        <v>211</v>
      </c>
      <c r="J1788" s="698" t="s">
        <v>261</v>
      </c>
      <c r="K1788" s="303">
        <v>0</v>
      </c>
      <c r="L1788" s="304">
        <v>0</v>
      </c>
      <c r="M1788" s="305">
        <v>0</v>
      </c>
      <c r="N1788" s="305">
        <v>0</v>
      </c>
      <c r="O1788" s="303">
        <v>0</v>
      </c>
      <c r="P1788" s="305">
        <v>0</v>
      </c>
      <c r="Q1788" s="303">
        <v>0</v>
      </c>
      <c r="R1788" s="16">
        <f>SUMIFS('Member Months'!$L:$L,'Member Months'!$A:$A,$A1788,'Member Months'!$C:$C,$C1788, 'Member Months'!$D:$D,$D1788)</f>
        <v>0</v>
      </c>
      <c r="T1788" s="172"/>
    </row>
    <row r="1789" spans="1:20">
      <c r="A1789" s="38" t="s">
        <v>151</v>
      </c>
      <c r="B1789" s="39">
        <f t="shared" si="58"/>
        <v>0</v>
      </c>
      <c r="C1789" s="39" t="str">
        <f t="shared" si="57"/>
        <v>2021 Prior Year</v>
      </c>
      <c r="D1789" s="40">
        <v>2</v>
      </c>
      <c r="E1789" s="662" t="s">
        <v>151</v>
      </c>
      <c r="F1789" s="40" t="s">
        <v>739</v>
      </c>
      <c r="G1789" s="698" t="s">
        <v>225</v>
      </c>
      <c r="H1789" s="40" t="s">
        <v>213</v>
      </c>
      <c r="I1789" s="629" t="s">
        <v>214</v>
      </c>
      <c r="J1789" s="698" t="s">
        <v>676</v>
      </c>
      <c r="K1789" s="303">
        <v>0</v>
      </c>
      <c r="L1789" s="304">
        <v>0</v>
      </c>
      <c r="M1789" s="305">
        <v>0</v>
      </c>
      <c r="N1789" s="305">
        <v>0</v>
      </c>
      <c r="O1789" s="303">
        <v>0</v>
      </c>
      <c r="P1789" s="305">
        <v>0</v>
      </c>
      <c r="Q1789" s="303">
        <v>0</v>
      </c>
      <c r="R1789" s="16">
        <f>SUMIFS('Member Months'!$L:$L,'Member Months'!$A:$A,$A1789,'Member Months'!$C:$C,$C1789, 'Member Months'!$D:$D,$D1789)</f>
        <v>0</v>
      </c>
      <c r="T1789" s="172"/>
    </row>
    <row r="1790" spans="1:20">
      <c r="A1790" s="38" t="s">
        <v>151</v>
      </c>
      <c r="B1790" s="39">
        <f t="shared" si="58"/>
        <v>0</v>
      </c>
      <c r="C1790" s="39" t="str">
        <f t="shared" si="57"/>
        <v>2021 Prior Year</v>
      </c>
      <c r="D1790" s="40">
        <v>2</v>
      </c>
      <c r="E1790" s="662" t="s">
        <v>151</v>
      </c>
      <c r="F1790" s="40" t="s">
        <v>739</v>
      </c>
      <c r="G1790" s="698" t="s">
        <v>225</v>
      </c>
      <c r="H1790" s="40" t="s">
        <v>213</v>
      </c>
      <c r="I1790" s="629" t="s">
        <v>215</v>
      </c>
      <c r="J1790" s="698" t="s">
        <v>216</v>
      </c>
      <c r="K1790" s="303">
        <v>0</v>
      </c>
      <c r="L1790" s="304">
        <v>0</v>
      </c>
      <c r="M1790" s="305">
        <v>0</v>
      </c>
      <c r="N1790" s="305">
        <v>0</v>
      </c>
      <c r="O1790" s="303">
        <v>0</v>
      </c>
      <c r="P1790" s="305">
        <v>0</v>
      </c>
      <c r="Q1790" s="303">
        <v>0</v>
      </c>
      <c r="R1790" s="16">
        <f>SUMIFS('Member Months'!$L:$L,'Member Months'!$A:$A,$A1790,'Member Months'!$C:$C,$C1790, 'Member Months'!$D:$D,$D1790)</f>
        <v>0</v>
      </c>
      <c r="T1790" s="172"/>
    </row>
    <row r="1791" spans="1:20">
      <c r="A1791" s="38" t="s">
        <v>151</v>
      </c>
      <c r="B1791" s="39">
        <f t="shared" si="58"/>
        <v>0</v>
      </c>
      <c r="C1791" s="39" t="str">
        <f t="shared" si="57"/>
        <v>2021 Prior Year</v>
      </c>
      <c r="D1791" s="40">
        <v>2</v>
      </c>
      <c r="E1791" s="662" t="s">
        <v>151</v>
      </c>
      <c r="F1791" s="40" t="s">
        <v>739</v>
      </c>
      <c r="G1791" s="698" t="s">
        <v>225</v>
      </c>
      <c r="H1791" s="40" t="s">
        <v>213</v>
      </c>
      <c r="I1791" s="629" t="s">
        <v>217</v>
      </c>
      <c r="J1791" s="698" t="s">
        <v>262</v>
      </c>
      <c r="K1791" s="303">
        <v>0</v>
      </c>
      <c r="L1791" s="304">
        <v>0</v>
      </c>
      <c r="M1791" s="305">
        <v>0</v>
      </c>
      <c r="N1791" s="305">
        <v>0</v>
      </c>
      <c r="O1791" s="303">
        <v>0</v>
      </c>
      <c r="P1791" s="305">
        <v>0</v>
      </c>
      <c r="Q1791" s="303">
        <v>0</v>
      </c>
      <c r="R1791" s="16">
        <f>SUMIFS('Member Months'!$L:$L,'Member Months'!$A:$A,$A1791,'Member Months'!$C:$C,$C1791, 'Member Months'!$D:$D,$D1791)</f>
        <v>0</v>
      </c>
      <c r="T1791" s="172"/>
    </row>
    <row r="1792" spans="1:20">
      <c r="A1792" s="38" t="s">
        <v>151</v>
      </c>
      <c r="B1792" s="39">
        <f t="shared" si="58"/>
        <v>0</v>
      </c>
      <c r="C1792" s="39" t="str">
        <f t="shared" si="57"/>
        <v>2021 Prior Year</v>
      </c>
      <c r="D1792" s="40">
        <v>2</v>
      </c>
      <c r="E1792" s="662" t="s">
        <v>151</v>
      </c>
      <c r="F1792" s="40" t="s">
        <v>739</v>
      </c>
      <c r="G1792" s="698" t="s">
        <v>225</v>
      </c>
      <c r="H1792" s="40" t="s">
        <v>213</v>
      </c>
      <c r="I1792" s="629" t="s">
        <v>218</v>
      </c>
      <c r="J1792" s="698" t="s">
        <v>677</v>
      </c>
      <c r="K1792" s="303">
        <v>0</v>
      </c>
      <c r="L1792" s="304">
        <v>0</v>
      </c>
      <c r="M1792" s="305">
        <v>0</v>
      </c>
      <c r="N1792" s="305">
        <v>0</v>
      </c>
      <c r="O1792" s="303">
        <v>0</v>
      </c>
      <c r="P1792" s="305">
        <v>0</v>
      </c>
      <c r="Q1792" s="303">
        <v>0</v>
      </c>
      <c r="R1792" s="16">
        <f>SUMIFS('Member Months'!$L:$L,'Member Months'!$A:$A,$A1792,'Member Months'!$C:$C,$C1792, 'Member Months'!$D:$D,$D1792)</f>
        <v>0</v>
      </c>
      <c r="T1792" s="172"/>
    </row>
    <row r="1793" spans="1:20">
      <c r="A1793" s="38" t="s">
        <v>151</v>
      </c>
      <c r="B1793" s="39">
        <f t="shared" si="58"/>
        <v>0</v>
      </c>
      <c r="C1793" s="39" t="str">
        <f t="shared" si="57"/>
        <v>2021 Prior Year</v>
      </c>
      <c r="D1793" s="40">
        <v>2</v>
      </c>
      <c r="E1793" s="662" t="s">
        <v>151</v>
      </c>
      <c r="F1793" s="40" t="s">
        <v>739</v>
      </c>
      <c r="G1793" s="698" t="s">
        <v>225</v>
      </c>
      <c r="H1793" s="40" t="s">
        <v>213</v>
      </c>
      <c r="I1793" s="629" t="s">
        <v>219</v>
      </c>
      <c r="J1793" s="698" t="s">
        <v>263</v>
      </c>
      <c r="K1793" s="303">
        <v>0</v>
      </c>
      <c r="L1793" s="304">
        <v>0</v>
      </c>
      <c r="M1793" s="305">
        <v>0</v>
      </c>
      <c r="N1793" s="305">
        <v>0</v>
      </c>
      <c r="O1793" s="303">
        <v>0</v>
      </c>
      <c r="P1793" s="305">
        <v>0</v>
      </c>
      <c r="Q1793" s="303">
        <v>0</v>
      </c>
      <c r="R1793" s="16">
        <f>SUMIFS('Member Months'!$L:$L,'Member Months'!$A:$A,$A1793,'Member Months'!$C:$C,$C1793, 'Member Months'!$D:$D,$D1793)</f>
        <v>0</v>
      </c>
      <c r="T1793" s="172"/>
    </row>
    <row r="1794" spans="1:20">
      <c r="A1794" s="38" t="s">
        <v>151</v>
      </c>
      <c r="B1794" s="39">
        <f t="shared" si="58"/>
        <v>0</v>
      </c>
      <c r="C1794" s="39" t="str">
        <f t="shared" si="57"/>
        <v>2021 Prior Year</v>
      </c>
      <c r="D1794" s="40">
        <v>2</v>
      </c>
      <c r="E1794" s="662" t="s">
        <v>151</v>
      </c>
      <c r="F1794" s="40" t="s">
        <v>739</v>
      </c>
      <c r="G1794" s="698" t="s">
        <v>225</v>
      </c>
      <c r="H1794" s="40" t="s">
        <v>213</v>
      </c>
      <c r="I1794" s="629" t="s">
        <v>220</v>
      </c>
      <c r="J1794" s="698" t="s">
        <v>675</v>
      </c>
      <c r="K1794" s="303">
        <v>0</v>
      </c>
      <c r="L1794" s="304">
        <v>0</v>
      </c>
      <c r="M1794" s="305">
        <v>0</v>
      </c>
      <c r="N1794" s="305">
        <v>0</v>
      </c>
      <c r="O1794" s="303">
        <v>0</v>
      </c>
      <c r="P1794" s="305">
        <v>0</v>
      </c>
      <c r="Q1794" s="303">
        <v>0</v>
      </c>
      <c r="R1794" s="16">
        <f>SUMIFS('Member Months'!$L:$L,'Member Months'!$A:$A,$A1794,'Member Months'!$C:$C,$C1794, 'Member Months'!$D:$D,$D1794)</f>
        <v>0</v>
      </c>
      <c r="T1794" s="172"/>
    </row>
    <row r="1795" spans="1:20">
      <c r="A1795" s="38" t="s">
        <v>151</v>
      </c>
      <c r="B1795" s="39">
        <f t="shared" si="58"/>
        <v>0</v>
      </c>
      <c r="C1795" s="39" t="str">
        <f t="shared" si="57"/>
        <v>2021 Prior Year</v>
      </c>
      <c r="D1795" s="40">
        <v>2</v>
      </c>
      <c r="E1795" s="662" t="s">
        <v>151</v>
      </c>
      <c r="F1795" s="40" t="s">
        <v>739</v>
      </c>
      <c r="G1795" s="698" t="s">
        <v>225</v>
      </c>
      <c r="H1795" s="40" t="s">
        <v>213</v>
      </c>
      <c r="I1795" s="629" t="s">
        <v>221</v>
      </c>
      <c r="J1795" s="698" t="s">
        <v>264</v>
      </c>
      <c r="K1795" s="303">
        <v>0</v>
      </c>
      <c r="L1795" s="304">
        <v>0</v>
      </c>
      <c r="M1795" s="305">
        <v>0</v>
      </c>
      <c r="N1795" s="305">
        <v>0</v>
      </c>
      <c r="O1795" s="303">
        <v>0</v>
      </c>
      <c r="P1795" s="305">
        <v>0</v>
      </c>
      <c r="Q1795" s="303">
        <v>0</v>
      </c>
      <c r="R1795" s="16">
        <f>SUMIFS('Member Months'!$L:$L,'Member Months'!$A:$A,$A1795,'Member Months'!$C:$C,$C1795, 'Member Months'!$D:$D,$D1795)</f>
        <v>0</v>
      </c>
      <c r="T1795" s="172"/>
    </row>
    <row r="1796" spans="1:20">
      <c r="A1796" s="38" t="s">
        <v>151</v>
      </c>
      <c r="B1796" s="39">
        <f t="shared" si="58"/>
        <v>0</v>
      </c>
      <c r="C1796" s="39" t="str">
        <f t="shared" si="57"/>
        <v>2021 Prior Year</v>
      </c>
      <c r="D1796" s="40">
        <v>2</v>
      </c>
      <c r="E1796" s="662" t="s">
        <v>151</v>
      </c>
      <c r="F1796" s="40" t="s">
        <v>739</v>
      </c>
      <c r="G1796" s="698" t="s">
        <v>225</v>
      </c>
      <c r="H1796" s="40" t="s">
        <v>213</v>
      </c>
      <c r="I1796" s="629" t="s">
        <v>222</v>
      </c>
      <c r="J1796" s="698" t="s">
        <v>206</v>
      </c>
      <c r="K1796" s="303">
        <v>0</v>
      </c>
      <c r="L1796" s="304">
        <v>0</v>
      </c>
      <c r="M1796" s="305">
        <v>0</v>
      </c>
      <c r="N1796" s="305">
        <v>0</v>
      </c>
      <c r="O1796" s="303">
        <v>0</v>
      </c>
      <c r="P1796" s="305">
        <v>0</v>
      </c>
      <c r="Q1796" s="303">
        <v>0</v>
      </c>
      <c r="R1796" s="16">
        <f>SUMIFS('Member Months'!$L:$L,'Member Months'!$A:$A,$A1796,'Member Months'!$C:$C,$C1796, 'Member Months'!$D:$D,$D1796)</f>
        <v>0</v>
      </c>
      <c r="T1796" s="172"/>
    </row>
    <row r="1797" spans="1:20">
      <c r="A1797" s="38" t="s">
        <v>151</v>
      </c>
      <c r="B1797" s="39">
        <f t="shared" si="58"/>
        <v>0</v>
      </c>
      <c r="C1797" s="39" t="str">
        <f t="shared" si="57"/>
        <v>2021 Prior Year</v>
      </c>
      <c r="D1797" s="40">
        <v>2</v>
      </c>
      <c r="E1797" s="662" t="s">
        <v>151</v>
      </c>
      <c r="F1797" s="40" t="s">
        <v>739</v>
      </c>
      <c r="G1797" s="698" t="s">
        <v>225</v>
      </c>
      <c r="H1797" s="40" t="s">
        <v>213</v>
      </c>
      <c r="I1797" s="629" t="s">
        <v>223</v>
      </c>
      <c r="J1797" s="698" t="s">
        <v>181</v>
      </c>
      <c r="K1797" s="303">
        <v>0</v>
      </c>
      <c r="L1797" s="304">
        <v>0</v>
      </c>
      <c r="M1797" s="305">
        <v>0</v>
      </c>
      <c r="N1797" s="305">
        <v>0</v>
      </c>
      <c r="O1797" s="303">
        <v>0</v>
      </c>
      <c r="P1797" s="305">
        <v>0</v>
      </c>
      <c r="Q1797" s="303">
        <v>0</v>
      </c>
      <c r="R1797" s="16">
        <f>SUMIFS('Member Months'!$L:$L,'Member Months'!$A:$A,$A1797,'Member Months'!$C:$C,$C1797, 'Member Months'!$D:$D,$D1797)</f>
        <v>0</v>
      </c>
      <c r="T1797" s="172"/>
    </row>
    <row r="1798" spans="1:20">
      <c r="A1798" s="38" t="s">
        <v>151</v>
      </c>
      <c r="B1798" s="39">
        <f t="shared" si="58"/>
        <v>0</v>
      </c>
      <c r="C1798" s="39" t="str">
        <f t="shared" si="57"/>
        <v>2021 Prior Year</v>
      </c>
      <c r="D1798" s="40">
        <v>2</v>
      </c>
      <c r="E1798" s="662" t="s">
        <v>151</v>
      </c>
      <c r="F1798" s="40" t="s">
        <v>739</v>
      </c>
      <c r="G1798" s="698" t="s">
        <v>225</v>
      </c>
      <c r="H1798" s="40" t="s">
        <v>213</v>
      </c>
      <c r="I1798" s="629" t="s">
        <v>150</v>
      </c>
      <c r="J1798" s="698" t="s">
        <v>204</v>
      </c>
      <c r="K1798" s="303">
        <v>0</v>
      </c>
      <c r="L1798" s="304">
        <v>0</v>
      </c>
      <c r="M1798" s="305">
        <v>0</v>
      </c>
      <c r="N1798" s="305">
        <v>0</v>
      </c>
      <c r="O1798" s="303">
        <v>0</v>
      </c>
      <c r="P1798" s="305">
        <v>0</v>
      </c>
      <c r="Q1798" s="303">
        <v>0</v>
      </c>
      <c r="R1798" s="16">
        <f>SUMIFS('Member Months'!$L:$L,'Member Months'!$A:$A,$A1798,'Member Months'!$C:$C,$C1798, 'Member Months'!$D:$D,$D1798)</f>
        <v>0</v>
      </c>
      <c r="T1798" s="172"/>
    </row>
    <row r="1799" spans="1:20">
      <c r="A1799" s="38" t="s">
        <v>151</v>
      </c>
      <c r="B1799" s="39">
        <f t="shared" si="58"/>
        <v>0</v>
      </c>
      <c r="C1799" s="39" t="str">
        <f t="shared" si="57"/>
        <v>2021 Prior Year</v>
      </c>
      <c r="D1799" s="40">
        <v>2</v>
      </c>
      <c r="E1799" s="662" t="s">
        <v>151</v>
      </c>
      <c r="F1799" s="40" t="s">
        <v>739</v>
      </c>
      <c r="G1799" s="698" t="s">
        <v>225</v>
      </c>
      <c r="H1799" s="40" t="s">
        <v>213</v>
      </c>
      <c r="I1799" s="629" t="s">
        <v>151</v>
      </c>
      <c r="J1799" s="698" t="s">
        <v>205</v>
      </c>
      <c r="K1799" s="303">
        <v>0</v>
      </c>
      <c r="L1799" s="304">
        <v>0</v>
      </c>
      <c r="M1799" s="305">
        <v>0</v>
      </c>
      <c r="N1799" s="305">
        <v>0</v>
      </c>
      <c r="O1799" s="303">
        <v>0</v>
      </c>
      <c r="P1799" s="305">
        <v>0</v>
      </c>
      <c r="Q1799" s="303">
        <v>0</v>
      </c>
      <c r="R1799" s="16">
        <f>SUMIFS('Member Months'!$L:$L,'Member Months'!$A:$A,$A1799,'Member Months'!$C:$C,$C1799, 'Member Months'!$D:$D,$D1799)</f>
        <v>0</v>
      </c>
      <c r="T1799" s="172"/>
    </row>
    <row r="1800" spans="1:20">
      <c r="A1800" s="38" t="s">
        <v>151</v>
      </c>
      <c r="B1800" s="39">
        <f t="shared" si="58"/>
        <v>0</v>
      </c>
      <c r="C1800" s="39" t="str">
        <f t="shared" si="57"/>
        <v>2021 Prior Year</v>
      </c>
      <c r="D1800" s="40">
        <v>2</v>
      </c>
      <c r="E1800" s="662" t="s">
        <v>151</v>
      </c>
      <c r="F1800" s="40" t="s">
        <v>739</v>
      </c>
      <c r="G1800" s="698" t="s">
        <v>225</v>
      </c>
      <c r="H1800" s="40" t="s">
        <v>213</v>
      </c>
      <c r="I1800" s="629" t="s">
        <v>152</v>
      </c>
      <c r="J1800" s="698" t="s">
        <v>182</v>
      </c>
      <c r="K1800" s="303">
        <v>0</v>
      </c>
      <c r="L1800" s="304">
        <v>0</v>
      </c>
      <c r="M1800" s="305">
        <v>0</v>
      </c>
      <c r="N1800" s="305">
        <v>0</v>
      </c>
      <c r="O1800" s="303">
        <v>0</v>
      </c>
      <c r="P1800" s="305">
        <v>0</v>
      </c>
      <c r="Q1800" s="303">
        <v>0</v>
      </c>
      <c r="R1800" s="16">
        <f>SUMIFS('Member Months'!$L:$L,'Member Months'!$A:$A,$A1800,'Member Months'!$C:$C,$C1800, 'Member Months'!$D:$D,$D1800)</f>
        <v>0</v>
      </c>
      <c r="T1800" s="172"/>
    </row>
    <row r="1801" spans="1:20">
      <c r="A1801" s="38" t="s">
        <v>151</v>
      </c>
      <c r="B1801" s="39">
        <f t="shared" si="58"/>
        <v>0</v>
      </c>
      <c r="C1801" s="39" t="str">
        <f t="shared" si="57"/>
        <v>2021 Prior Year</v>
      </c>
      <c r="D1801" s="40">
        <v>2</v>
      </c>
      <c r="E1801" s="662" t="s">
        <v>151</v>
      </c>
      <c r="F1801" s="40" t="s">
        <v>739</v>
      </c>
      <c r="G1801" s="698" t="s">
        <v>225</v>
      </c>
      <c r="H1801" s="40" t="s">
        <v>213</v>
      </c>
      <c r="I1801" s="629" t="s">
        <v>70</v>
      </c>
      <c r="J1801" s="698" t="s">
        <v>265</v>
      </c>
      <c r="K1801" s="303">
        <v>0</v>
      </c>
      <c r="L1801" s="304">
        <v>0</v>
      </c>
      <c r="M1801" s="305">
        <v>0</v>
      </c>
      <c r="N1801" s="305">
        <v>0</v>
      </c>
      <c r="O1801" s="303">
        <v>0</v>
      </c>
      <c r="P1801" s="305">
        <v>0</v>
      </c>
      <c r="Q1801" s="303">
        <v>0</v>
      </c>
      <c r="R1801" s="16">
        <f>SUMIFS('Member Months'!$L:$L,'Member Months'!$A:$A,$A1801,'Member Months'!$C:$C,$C1801, 'Member Months'!$D:$D,$D1801)</f>
        <v>0</v>
      </c>
      <c r="T1801" s="172"/>
    </row>
    <row r="1802" spans="1:20">
      <c r="A1802" s="38" t="s">
        <v>151</v>
      </c>
      <c r="B1802" s="39">
        <f t="shared" si="58"/>
        <v>0</v>
      </c>
      <c r="C1802" s="39" t="str">
        <f t="shared" si="57"/>
        <v>2021 Prior Year</v>
      </c>
      <c r="D1802" s="40">
        <v>2</v>
      </c>
      <c r="E1802" s="662" t="s">
        <v>151</v>
      </c>
      <c r="F1802" s="40" t="s">
        <v>739</v>
      </c>
      <c r="G1802" s="698" t="s">
        <v>225</v>
      </c>
      <c r="H1802" s="40" t="s">
        <v>213</v>
      </c>
      <c r="I1802" s="629" t="s">
        <v>71</v>
      </c>
      <c r="J1802" s="698" t="s">
        <v>266</v>
      </c>
      <c r="K1802" s="303">
        <v>0</v>
      </c>
      <c r="L1802" s="304">
        <v>0</v>
      </c>
      <c r="M1802" s="305">
        <v>0</v>
      </c>
      <c r="N1802" s="305">
        <v>0</v>
      </c>
      <c r="O1802" s="303">
        <v>0</v>
      </c>
      <c r="P1802" s="305">
        <v>0</v>
      </c>
      <c r="Q1802" s="303">
        <v>0</v>
      </c>
      <c r="R1802" s="16">
        <f>SUMIFS('Member Months'!$L:$L,'Member Months'!$A:$A,$A1802,'Member Months'!$C:$C,$C1802, 'Member Months'!$D:$D,$D1802)</f>
        <v>0</v>
      </c>
      <c r="T1802" s="172"/>
    </row>
    <row r="1803" spans="1:20">
      <c r="A1803" s="38" t="s">
        <v>151</v>
      </c>
      <c r="B1803" s="39">
        <f t="shared" si="58"/>
        <v>0</v>
      </c>
      <c r="C1803" s="39" t="str">
        <f t="shared" si="57"/>
        <v>2021 Prior Year</v>
      </c>
      <c r="D1803" s="40">
        <v>2</v>
      </c>
      <c r="E1803" s="662" t="s">
        <v>151</v>
      </c>
      <c r="F1803" s="40" t="s">
        <v>739</v>
      </c>
      <c r="G1803" s="698" t="s">
        <v>225</v>
      </c>
      <c r="H1803" s="40" t="s">
        <v>213</v>
      </c>
      <c r="I1803" s="629" t="s">
        <v>72</v>
      </c>
      <c r="J1803" s="698" t="s">
        <v>527</v>
      </c>
      <c r="K1803" s="303">
        <v>0</v>
      </c>
      <c r="L1803" s="304">
        <v>0</v>
      </c>
      <c r="M1803" s="305">
        <v>0</v>
      </c>
      <c r="N1803" s="305">
        <v>0</v>
      </c>
      <c r="O1803" s="303">
        <v>0</v>
      </c>
      <c r="P1803" s="305">
        <v>0</v>
      </c>
      <c r="Q1803" s="303">
        <v>0</v>
      </c>
      <c r="R1803" s="16">
        <f>SUMIFS('Member Months'!$L:$L,'Member Months'!$A:$A,$A1803,'Member Months'!$C:$C,$C1803, 'Member Months'!$D:$D,$D1803)</f>
        <v>0</v>
      </c>
      <c r="T1803" s="172"/>
    </row>
    <row r="1804" spans="1:20">
      <c r="A1804" s="38" t="s">
        <v>151</v>
      </c>
      <c r="B1804" s="39">
        <f t="shared" si="58"/>
        <v>0</v>
      </c>
      <c r="C1804" s="39" t="str">
        <f t="shared" si="57"/>
        <v>2021 Prior Year</v>
      </c>
      <c r="D1804" s="40">
        <v>2</v>
      </c>
      <c r="E1804" s="662" t="s">
        <v>151</v>
      </c>
      <c r="F1804" s="40" t="s">
        <v>739</v>
      </c>
      <c r="G1804" s="698" t="s">
        <v>225</v>
      </c>
      <c r="H1804" s="40" t="s">
        <v>213</v>
      </c>
      <c r="I1804" s="629" t="s">
        <v>73</v>
      </c>
      <c r="J1804" s="698" t="s">
        <v>528</v>
      </c>
      <c r="K1804" s="303">
        <v>0</v>
      </c>
      <c r="L1804" s="304">
        <v>0</v>
      </c>
      <c r="M1804" s="305">
        <v>0</v>
      </c>
      <c r="N1804" s="305">
        <v>0</v>
      </c>
      <c r="O1804" s="303">
        <v>0</v>
      </c>
      <c r="P1804" s="305">
        <v>0</v>
      </c>
      <c r="Q1804" s="303">
        <v>0</v>
      </c>
      <c r="R1804" s="16">
        <f>SUMIFS('Member Months'!$L:$L,'Member Months'!$A:$A,$A1804,'Member Months'!$C:$C,$C1804, 'Member Months'!$D:$D,$D1804)</f>
        <v>0</v>
      </c>
      <c r="T1804" s="172"/>
    </row>
    <row r="1805" spans="1:20">
      <c r="A1805" s="38" t="s">
        <v>151</v>
      </c>
      <c r="B1805" s="39">
        <f t="shared" si="58"/>
        <v>0</v>
      </c>
      <c r="C1805" s="39" t="str">
        <f t="shared" si="57"/>
        <v>2021 Prior Year</v>
      </c>
      <c r="D1805" s="40">
        <v>2</v>
      </c>
      <c r="E1805" s="662" t="s">
        <v>151</v>
      </c>
      <c r="F1805" s="40" t="s">
        <v>739</v>
      </c>
      <c r="G1805" s="698" t="s">
        <v>225</v>
      </c>
      <c r="H1805" s="40" t="s">
        <v>213</v>
      </c>
      <c r="I1805" s="629" t="s">
        <v>409</v>
      </c>
      <c r="J1805" s="698" t="s">
        <v>803</v>
      </c>
      <c r="K1805" s="303">
        <v>0</v>
      </c>
      <c r="L1805" s="304">
        <v>0</v>
      </c>
      <c r="M1805" s="305">
        <v>0</v>
      </c>
      <c r="N1805" s="305">
        <v>0</v>
      </c>
      <c r="O1805" s="303">
        <v>0</v>
      </c>
      <c r="P1805" s="305">
        <v>0</v>
      </c>
      <c r="Q1805" s="303">
        <v>0</v>
      </c>
      <c r="R1805" s="16">
        <f>SUMIFS('Member Months'!$L:$L,'Member Months'!$A:$A,$A1805,'Member Months'!$C:$C,$C1805, 'Member Months'!$D:$D,$D1805)</f>
        <v>0</v>
      </c>
      <c r="T1805" s="172"/>
    </row>
    <row r="1806" spans="1:20">
      <c r="A1806" s="38" t="s">
        <v>152</v>
      </c>
      <c r="B1806" s="39">
        <f t="shared" si="58"/>
        <v>0</v>
      </c>
      <c r="C1806" s="39" t="str">
        <f t="shared" si="57"/>
        <v>2021 Prior Year</v>
      </c>
      <c r="D1806" s="40">
        <v>2</v>
      </c>
      <c r="E1806" s="662" t="s">
        <v>152</v>
      </c>
      <c r="F1806" s="40" t="s">
        <v>739</v>
      </c>
      <c r="G1806" s="698" t="s">
        <v>231</v>
      </c>
      <c r="H1806" s="40" t="s">
        <v>213</v>
      </c>
      <c r="I1806" s="629" t="s">
        <v>211</v>
      </c>
      <c r="J1806" s="698" t="s">
        <v>261</v>
      </c>
      <c r="K1806" s="303">
        <v>0</v>
      </c>
      <c r="L1806" s="304">
        <v>0</v>
      </c>
      <c r="M1806" s="305">
        <v>0</v>
      </c>
      <c r="N1806" s="305">
        <v>0</v>
      </c>
      <c r="O1806" s="303">
        <v>0</v>
      </c>
      <c r="P1806" s="305">
        <v>0</v>
      </c>
      <c r="Q1806" s="303">
        <v>0</v>
      </c>
      <c r="R1806" s="16">
        <f>SUMIFS('Member Months'!$L:$L,'Member Months'!$A:$A,$A1806,'Member Months'!$C:$C,$C1806, 'Member Months'!$D:$D,$D1806)</f>
        <v>0</v>
      </c>
      <c r="T1806" s="172"/>
    </row>
    <row r="1807" spans="1:20">
      <c r="A1807" s="38" t="s">
        <v>152</v>
      </c>
      <c r="B1807" s="39">
        <f t="shared" si="58"/>
        <v>0</v>
      </c>
      <c r="C1807" s="39" t="str">
        <f t="shared" ref="C1807:C1870" si="59">$C$1302</f>
        <v>2021 Prior Year</v>
      </c>
      <c r="D1807" s="40">
        <v>2</v>
      </c>
      <c r="E1807" s="662" t="s">
        <v>152</v>
      </c>
      <c r="F1807" s="40" t="s">
        <v>739</v>
      </c>
      <c r="G1807" s="698" t="s">
        <v>231</v>
      </c>
      <c r="H1807" s="40" t="s">
        <v>213</v>
      </c>
      <c r="I1807" s="629" t="s">
        <v>214</v>
      </c>
      <c r="J1807" s="698" t="s">
        <v>676</v>
      </c>
      <c r="K1807" s="303">
        <v>0</v>
      </c>
      <c r="L1807" s="304">
        <v>0</v>
      </c>
      <c r="M1807" s="305">
        <v>0</v>
      </c>
      <c r="N1807" s="305">
        <v>0</v>
      </c>
      <c r="O1807" s="303">
        <v>0</v>
      </c>
      <c r="P1807" s="305">
        <v>0</v>
      </c>
      <c r="Q1807" s="303">
        <v>0</v>
      </c>
      <c r="R1807" s="16">
        <f>SUMIFS('Member Months'!$L:$L,'Member Months'!$A:$A,$A1807,'Member Months'!$C:$C,$C1807, 'Member Months'!$D:$D,$D1807)</f>
        <v>0</v>
      </c>
      <c r="T1807" s="172"/>
    </row>
    <row r="1808" spans="1:20">
      <c r="A1808" s="38" t="s">
        <v>152</v>
      </c>
      <c r="B1808" s="39">
        <f t="shared" si="58"/>
        <v>0</v>
      </c>
      <c r="C1808" s="39" t="str">
        <f t="shared" si="59"/>
        <v>2021 Prior Year</v>
      </c>
      <c r="D1808" s="40">
        <v>2</v>
      </c>
      <c r="E1808" s="662" t="s">
        <v>152</v>
      </c>
      <c r="F1808" s="40" t="s">
        <v>739</v>
      </c>
      <c r="G1808" s="698" t="s">
        <v>231</v>
      </c>
      <c r="H1808" s="40" t="s">
        <v>213</v>
      </c>
      <c r="I1808" s="629" t="s">
        <v>215</v>
      </c>
      <c r="J1808" s="698" t="s">
        <v>216</v>
      </c>
      <c r="K1808" s="303">
        <v>0</v>
      </c>
      <c r="L1808" s="304">
        <v>0</v>
      </c>
      <c r="M1808" s="305">
        <v>0</v>
      </c>
      <c r="N1808" s="305">
        <v>0</v>
      </c>
      <c r="O1808" s="303">
        <v>0</v>
      </c>
      <c r="P1808" s="305">
        <v>0</v>
      </c>
      <c r="Q1808" s="303">
        <v>0</v>
      </c>
      <c r="R1808" s="16">
        <f>SUMIFS('Member Months'!$L:$L,'Member Months'!$A:$A,$A1808,'Member Months'!$C:$C,$C1808, 'Member Months'!$D:$D,$D1808)</f>
        <v>0</v>
      </c>
      <c r="T1808" s="172"/>
    </row>
    <row r="1809" spans="1:20">
      <c r="A1809" s="38" t="s">
        <v>152</v>
      </c>
      <c r="B1809" s="39">
        <f t="shared" si="58"/>
        <v>0</v>
      </c>
      <c r="C1809" s="39" t="str">
        <f t="shared" si="59"/>
        <v>2021 Prior Year</v>
      </c>
      <c r="D1809" s="40">
        <v>2</v>
      </c>
      <c r="E1809" s="662" t="s">
        <v>152</v>
      </c>
      <c r="F1809" s="40" t="s">
        <v>739</v>
      </c>
      <c r="G1809" s="698" t="s">
        <v>231</v>
      </c>
      <c r="H1809" s="40" t="s">
        <v>213</v>
      </c>
      <c r="I1809" s="629" t="s">
        <v>217</v>
      </c>
      <c r="J1809" s="698" t="s">
        <v>262</v>
      </c>
      <c r="K1809" s="303">
        <v>0</v>
      </c>
      <c r="L1809" s="304">
        <v>0</v>
      </c>
      <c r="M1809" s="305">
        <v>0</v>
      </c>
      <c r="N1809" s="305">
        <v>0</v>
      </c>
      <c r="O1809" s="303">
        <v>0</v>
      </c>
      <c r="P1809" s="305">
        <v>0</v>
      </c>
      <c r="Q1809" s="303">
        <v>0</v>
      </c>
      <c r="R1809" s="16">
        <f>SUMIFS('Member Months'!$L:$L,'Member Months'!$A:$A,$A1809,'Member Months'!$C:$C,$C1809, 'Member Months'!$D:$D,$D1809)</f>
        <v>0</v>
      </c>
      <c r="T1809" s="172"/>
    </row>
    <row r="1810" spans="1:20">
      <c r="A1810" s="38" t="s">
        <v>152</v>
      </c>
      <c r="B1810" s="39">
        <f t="shared" si="58"/>
        <v>0</v>
      </c>
      <c r="C1810" s="39" t="str">
        <f t="shared" si="59"/>
        <v>2021 Prior Year</v>
      </c>
      <c r="D1810" s="40">
        <v>2</v>
      </c>
      <c r="E1810" s="662" t="s">
        <v>152</v>
      </c>
      <c r="F1810" s="40" t="s">
        <v>739</v>
      </c>
      <c r="G1810" s="698" t="s">
        <v>231</v>
      </c>
      <c r="H1810" s="40" t="s">
        <v>213</v>
      </c>
      <c r="I1810" s="629" t="s">
        <v>218</v>
      </c>
      <c r="J1810" s="698" t="s">
        <v>677</v>
      </c>
      <c r="K1810" s="303">
        <v>0</v>
      </c>
      <c r="L1810" s="304">
        <v>0</v>
      </c>
      <c r="M1810" s="305">
        <v>0</v>
      </c>
      <c r="N1810" s="305">
        <v>0</v>
      </c>
      <c r="O1810" s="303">
        <v>0</v>
      </c>
      <c r="P1810" s="305">
        <v>0</v>
      </c>
      <c r="Q1810" s="303">
        <v>0</v>
      </c>
      <c r="R1810" s="16">
        <f>SUMIFS('Member Months'!$L:$L,'Member Months'!$A:$A,$A1810,'Member Months'!$C:$C,$C1810, 'Member Months'!$D:$D,$D1810)</f>
        <v>0</v>
      </c>
      <c r="T1810" s="172"/>
    </row>
    <row r="1811" spans="1:20">
      <c r="A1811" s="38" t="s">
        <v>152</v>
      </c>
      <c r="B1811" s="39">
        <f t="shared" si="58"/>
        <v>0</v>
      </c>
      <c r="C1811" s="39" t="str">
        <f t="shared" si="59"/>
        <v>2021 Prior Year</v>
      </c>
      <c r="D1811" s="40">
        <v>2</v>
      </c>
      <c r="E1811" s="662" t="s">
        <v>152</v>
      </c>
      <c r="F1811" s="40" t="s">
        <v>739</v>
      </c>
      <c r="G1811" s="698" t="s">
        <v>231</v>
      </c>
      <c r="H1811" s="40" t="s">
        <v>213</v>
      </c>
      <c r="I1811" s="629" t="s">
        <v>219</v>
      </c>
      <c r="J1811" s="698" t="s">
        <v>263</v>
      </c>
      <c r="K1811" s="303">
        <v>0</v>
      </c>
      <c r="L1811" s="304">
        <v>0</v>
      </c>
      <c r="M1811" s="305">
        <v>0</v>
      </c>
      <c r="N1811" s="305">
        <v>0</v>
      </c>
      <c r="O1811" s="303">
        <v>0</v>
      </c>
      <c r="P1811" s="305">
        <v>0</v>
      </c>
      <c r="Q1811" s="303">
        <v>0</v>
      </c>
      <c r="R1811" s="16">
        <f>SUMIFS('Member Months'!$L:$L,'Member Months'!$A:$A,$A1811,'Member Months'!$C:$C,$C1811, 'Member Months'!$D:$D,$D1811)</f>
        <v>0</v>
      </c>
      <c r="T1811" s="172"/>
    </row>
    <row r="1812" spans="1:20">
      <c r="A1812" s="38" t="s">
        <v>152</v>
      </c>
      <c r="B1812" s="39">
        <f t="shared" si="58"/>
        <v>0</v>
      </c>
      <c r="C1812" s="39" t="str">
        <f t="shared" si="59"/>
        <v>2021 Prior Year</v>
      </c>
      <c r="D1812" s="40">
        <v>2</v>
      </c>
      <c r="E1812" s="662" t="s">
        <v>152</v>
      </c>
      <c r="F1812" s="40" t="s">
        <v>739</v>
      </c>
      <c r="G1812" s="698" t="s">
        <v>231</v>
      </c>
      <c r="H1812" s="40" t="s">
        <v>213</v>
      </c>
      <c r="I1812" s="629" t="s">
        <v>220</v>
      </c>
      <c r="J1812" s="698" t="s">
        <v>675</v>
      </c>
      <c r="K1812" s="303">
        <v>0</v>
      </c>
      <c r="L1812" s="304">
        <v>0</v>
      </c>
      <c r="M1812" s="305">
        <v>0</v>
      </c>
      <c r="N1812" s="305">
        <v>0</v>
      </c>
      <c r="O1812" s="303">
        <v>0</v>
      </c>
      <c r="P1812" s="305">
        <v>0</v>
      </c>
      <c r="Q1812" s="303">
        <v>0</v>
      </c>
      <c r="R1812" s="16">
        <f>SUMIFS('Member Months'!$L:$L,'Member Months'!$A:$A,$A1812,'Member Months'!$C:$C,$C1812, 'Member Months'!$D:$D,$D1812)</f>
        <v>0</v>
      </c>
      <c r="T1812" s="172"/>
    </row>
    <row r="1813" spans="1:20">
      <c r="A1813" s="38" t="s">
        <v>152</v>
      </c>
      <c r="B1813" s="39">
        <f t="shared" si="58"/>
        <v>0</v>
      </c>
      <c r="C1813" s="39" t="str">
        <f t="shared" si="59"/>
        <v>2021 Prior Year</v>
      </c>
      <c r="D1813" s="40">
        <v>2</v>
      </c>
      <c r="E1813" s="662" t="s">
        <v>152</v>
      </c>
      <c r="F1813" s="40" t="s">
        <v>739</v>
      </c>
      <c r="G1813" s="698" t="s">
        <v>231</v>
      </c>
      <c r="H1813" s="40" t="s">
        <v>213</v>
      </c>
      <c r="I1813" s="629" t="s">
        <v>221</v>
      </c>
      <c r="J1813" s="698" t="s">
        <v>264</v>
      </c>
      <c r="K1813" s="303">
        <v>0</v>
      </c>
      <c r="L1813" s="304">
        <v>0</v>
      </c>
      <c r="M1813" s="305">
        <v>0</v>
      </c>
      <c r="N1813" s="305">
        <v>0</v>
      </c>
      <c r="O1813" s="303">
        <v>0</v>
      </c>
      <c r="P1813" s="305">
        <v>0</v>
      </c>
      <c r="Q1813" s="303">
        <v>0</v>
      </c>
      <c r="R1813" s="16">
        <f>SUMIFS('Member Months'!$L:$L,'Member Months'!$A:$A,$A1813,'Member Months'!$C:$C,$C1813, 'Member Months'!$D:$D,$D1813)</f>
        <v>0</v>
      </c>
      <c r="T1813" s="172"/>
    </row>
    <row r="1814" spans="1:20">
      <c r="A1814" s="38" t="s">
        <v>152</v>
      </c>
      <c r="B1814" s="39">
        <f t="shared" si="58"/>
        <v>0</v>
      </c>
      <c r="C1814" s="39" t="str">
        <f t="shared" si="59"/>
        <v>2021 Prior Year</v>
      </c>
      <c r="D1814" s="40">
        <v>2</v>
      </c>
      <c r="E1814" s="662" t="s">
        <v>152</v>
      </c>
      <c r="F1814" s="40" t="s">
        <v>739</v>
      </c>
      <c r="G1814" s="698" t="s">
        <v>231</v>
      </c>
      <c r="H1814" s="40" t="s">
        <v>213</v>
      </c>
      <c r="I1814" s="629" t="s">
        <v>222</v>
      </c>
      <c r="J1814" s="698" t="s">
        <v>206</v>
      </c>
      <c r="K1814" s="303">
        <v>0</v>
      </c>
      <c r="L1814" s="304">
        <v>0</v>
      </c>
      <c r="M1814" s="305">
        <v>0</v>
      </c>
      <c r="N1814" s="305">
        <v>0</v>
      </c>
      <c r="O1814" s="303">
        <v>0</v>
      </c>
      <c r="P1814" s="305">
        <v>0</v>
      </c>
      <c r="Q1814" s="303">
        <v>0</v>
      </c>
      <c r="R1814" s="16">
        <f>SUMIFS('Member Months'!$L:$L,'Member Months'!$A:$A,$A1814,'Member Months'!$C:$C,$C1814, 'Member Months'!$D:$D,$D1814)</f>
        <v>0</v>
      </c>
      <c r="T1814" s="172"/>
    </row>
    <row r="1815" spans="1:20">
      <c r="A1815" s="38" t="s">
        <v>152</v>
      </c>
      <c r="B1815" s="39">
        <f t="shared" si="58"/>
        <v>0</v>
      </c>
      <c r="C1815" s="39" t="str">
        <f t="shared" si="59"/>
        <v>2021 Prior Year</v>
      </c>
      <c r="D1815" s="40">
        <v>2</v>
      </c>
      <c r="E1815" s="662" t="s">
        <v>152</v>
      </c>
      <c r="F1815" s="40" t="s">
        <v>739</v>
      </c>
      <c r="G1815" s="698" t="s">
        <v>231</v>
      </c>
      <c r="H1815" s="40" t="s">
        <v>213</v>
      </c>
      <c r="I1815" s="629" t="s">
        <v>223</v>
      </c>
      <c r="J1815" s="698" t="s">
        <v>181</v>
      </c>
      <c r="K1815" s="303">
        <v>0</v>
      </c>
      <c r="L1815" s="304">
        <v>0</v>
      </c>
      <c r="M1815" s="305">
        <v>0</v>
      </c>
      <c r="N1815" s="305">
        <v>0</v>
      </c>
      <c r="O1815" s="303">
        <v>0</v>
      </c>
      <c r="P1815" s="305">
        <v>0</v>
      </c>
      <c r="Q1815" s="303">
        <v>0</v>
      </c>
      <c r="R1815" s="16">
        <f>SUMIFS('Member Months'!$L:$L,'Member Months'!$A:$A,$A1815,'Member Months'!$C:$C,$C1815, 'Member Months'!$D:$D,$D1815)</f>
        <v>0</v>
      </c>
      <c r="T1815" s="172"/>
    </row>
    <row r="1816" spans="1:20">
      <c r="A1816" s="38" t="s">
        <v>152</v>
      </c>
      <c r="B1816" s="39">
        <f t="shared" si="58"/>
        <v>0</v>
      </c>
      <c r="C1816" s="39" t="str">
        <f t="shared" si="59"/>
        <v>2021 Prior Year</v>
      </c>
      <c r="D1816" s="40">
        <v>2</v>
      </c>
      <c r="E1816" s="662" t="s">
        <v>152</v>
      </c>
      <c r="F1816" s="40" t="s">
        <v>739</v>
      </c>
      <c r="G1816" s="698" t="s">
        <v>231</v>
      </c>
      <c r="H1816" s="40" t="s">
        <v>213</v>
      </c>
      <c r="I1816" s="629" t="s">
        <v>150</v>
      </c>
      <c r="J1816" s="698" t="s">
        <v>204</v>
      </c>
      <c r="K1816" s="303">
        <v>0</v>
      </c>
      <c r="L1816" s="304">
        <v>0</v>
      </c>
      <c r="M1816" s="305">
        <v>0</v>
      </c>
      <c r="N1816" s="305">
        <v>0</v>
      </c>
      <c r="O1816" s="303">
        <v>0</v>
      </c>
      <c r="P1816" s="305">
        <v>0</v>
      </c>
      <c r="Q1816" s="303">
        <v>0</v>
      </c>
      <c r="R1816" s="16">
        <f>SUMIFS('Member Months'!$L:$L,'Member Months'!$A:$A,$A1816,'Member Months'!$C:$C,$C1816, 'Member Months'!$D:$D,$D1816)</f>
        <v>0</v>
      </c>
      <c r="T1816" s="172"/>
    </row>
    <row r="1817" spans="1:20">
      <c r="A1817" s="38" t="s">
        <v>152</v>
      </c>
      <c r="B1817" s="39">
        <f t="shared" si="58"/>
        <v>0</v>
      </c>
      <c r="C1817" s="39" t="str">
        <f t="shared" si="59"/>
        <v>2021 Prior Year</v>
      </c>
      <c r="D1817" s="40">
        <v>2</v>
      </c>
      <c r="E1817" s="662" t="s">
        <v>152</v>
      </c>
      <c r="F1817" s="40" t="s">
        <v>739</v>
      </c>
      <c r="G1817" s="698" t="s">
        <v>231</v>
      </c>
      <c r="H1817" s="40" t="s">
        <v>213</v>
      </c>
      <c r="I1817" s="629" t="s">
        <v>151</v>
      </c>
      <c r="J1817" s="698" t="s">
        <v>205</v>
      </c>
      <c r="K1817" s="303">
        <v>0</v>
      </c>
      <c r="L1817" s="304">
        <v>0</v>
      </c>
      <c r="M1817" s="305">
        <v>0</v>
      </c>
      <c r="N1817" s="305">
        <v>0</v>
      </c>
      <c r="O1817" s="303">
        <v>0</v>
      </c>
      <c r="P1817" s="305">
        <v>0</v>
      </c>
      <c r="Q1817" s="303">
        <v>0</v>
      </c>
      <c r="R1817" s="16">
        <f>SUMIFS('Member Months'!$L:$L,'Member Months'!$A:$A,$A1817,'Member Months'!$C:$C,$C1817, 'Member Months'!$D:$D,$D1817)</f>
        <v>0</v>
      </c>
      <c r="T1817" s="172"/>
    </row>
    <row r="1818" spans="1:20">
      <c r="A1818" s="38" t="s">
        <v>152</v>
      </c>
      <c r="B1818" s="39">
        <f t="shared" si="58"/>
        <v>0</v>
      </c>
      <c r="C1818" s="39" t="str">
        <f t="shared" si="59"/>
        <v>2021 Prior Year</v>
      </c>
      <c r="D1818" s="40">
        <v>2</v>
      </c>
      <c r="E1818" s="662" t="s">
        <v>152</v>
      </c>
      <c r="F1818" s="40" t="s">
        <v>739</v>
      </c>
      <c r="G1818" s="698" t="s">
        <v>231</v>
      </c>
      <c r="H1818" s="40" t="s">
        <v>213</v>
      </c>
      <c r="I1818" s="629" t="s">
        <v>152</v>
      </c>
      <c r="J1818" s="698" t="s">
        <v>182</v>
      </c>
      <c r="K1818" s="303">
        <v>0</v>
      </c>
      <c r="L1818" s="304">
        <v>0</v>
      </c>
      <c r="M1818" s="305">
        <v>0</v>
      </c>
      <c r="N1818" s="305">
        <v>0</v>
      </c>
      <c r="O1818" s="303">
        <v>0</v>
      </c>
      <c r="P1818" s="305">
        <v>0</v>
      </c>
      <c r="Q1818" s="303">
        <v>0</v>
      </c>
      <c r="R1818" s="16">
        <f>SUMIFS('Member Months'!$L:$L,'Member Months'!$A:$A,$A1818,'Member Months'!$C:$C,$C1818, 'Member Months'!$D:$D,$D1818)</f>
        <v>0</v>
      </c>
      <c r="T1818" s="172"/>
    </row>
    <row r="1819" spans="1:20">
      <c r="A1819" s="38" t="s">
        <v>152</v>
      </c>
      <c r="B1819" s="39">
        <f t="shared" si="58"/>
        <v>0</v>
      </c>
      <c r="C1819" s="39" t="str">
        <f t="shared" si="59"/>
        <v>2021 Prior Year</v>
      </c>
      <c r="D1819" s="40">
        <v>2</v>
      </c>
      <c r="E1819" s="662" t="s">
        <v>152</v>
      </c>
      <c r="F1819" s="40" t="s">
        <v>739</v>
      </c>
      <c r="G1819" s="698" t="s">
        <v>231</v>
      </c>
      <c r="H1819" s="40" t="s">
        <v>213</v>
      </c>
      <c r="I1819" s="629" t="s">
        <v>70</v>
      </c>
      <c r="J1819" s="698" t="s">
        <v>265</v>
      </c>
      <c r="K1819" s="303">
        <v>0</v>
      </c>
      <c r="L1819" s="304">
        <v>0</v>
      </c>
      <c r="M1819" s="305">
        <v>0</v>
      </c>
      <c r="N1819" s="305">
        <v>0</v>
      </c>
      <c r="O1819" s="303">
        <v>0</v>
      </c>
      <c r="P1819" s="305">
        <v>0</v>
      </c>
      <c r="Q1819" s="303">
        <v>0</v>
      </c>
      <c r="R1819" s="16">
        <f>SUMIFS('Member Months'!$L:$L,'Member Months'!$A:$A,$A1819,'Member Months'!$C:$C,$C1819, 'Member Months'!$D:$D,$D1819)</f>
        <v>0</v>
      </c>
      <c r="T1819" s="172"/>
    </row>
    <row r="1820" spans="1:20">
      <c r="A1820" s="38" t="s">
        <v>152</v>
      </c>
      <c r="B1820" s="39">
        <f t="shared" si="58"/>
        <v>0</v>
      </c>
      <c r="C1820" s="39" t="str">
        <f t="shared" si="59"/>
        <v>2021 Prior Year</v>
      </c>
      <c r="D1820" s="40">
        <v>2</v>
      </c>
      <c r="E1820" s="662" t="s">
        <v>152</v>
      </c>
      <c r="F1820" s="40" t="s">
        <v>739</v>
      </c>
      <c r="G1820" s="698" t="s">
        <v>231</v>
      </c>
      <c r="H1820" s="40" t="s">
        <v>213</v>
      </c>
      <c r="I1820" s="629" t="s">
        <v>71</v>
      </c>
      <c r="J1820" s="698" t="s">
        <v>266</v>
      </c>
      <c r="K1820" s="303">
        <v>0</v>
      </c>
      <c r="L1820" s="304">
        <v>0</v>
      </c>
      <c r="M1820" s="305">
        <v>0</v>
      </c>
      <c r="N1820" s="305">
        <v>0</v>
      </c>
      <c r="O1820" s="303">
        <v>0</v>
      </c>
      <c r="P1820" s="305">
        <v>0</v>
      </c>
      <c r="Q1820" s="303">
        <v>0</v>
      </c>
      <c r="R1820" s="16">
        <f>SUMIFS('Member Months'!$L:$L,'Member Months'!$A:$A,$A1820,'Member Months'!$C:$C,$C1820, 'Member Months'!$D:$D,$D1820)</f>
        <v>0</v>
      </c>
      <c r="T1820" s="172"/>
    </row>
    <row r="1821" spans="1:20">
      <c r="A1821" s="38" t="s">
        <v>152</v>
      </c>
      <c r="B1821" s="39">
        <f t="shared" si="58"/>
        <v>0</v>
      </c>
      <c r="C1821" s="39" t="str">
        <f t="shared" si="59"/>
        <v>2021 Prior Year</v>
      </c>
      <c r="D1821" s="40">
        <v>2</v>
      </c>
      <c r="E1821" s="662" t="s">
        <v>152</v>
      </c>
      <c r="F1821" s="40" t="s">
        <v>739</v>
      </c>
      <c r="G1821" s="698" t="s">
        <v>231</v>
      </c>
      <c r="H1821" s="40" t="s">
        <v>213</v>
      </c>
      <c r="I1821" s="629" t="s">
        <v>72</v>
      </c>
      <c r="J1821" s="698" t="s">
        <v>527</v>
      </c>
      <c r="K1821" s="303">
        <v>0</v>
      </c>
      <c r="L1821" s="304">
        <v>0</v>
      </c>
      <c r="M1821" s="305">
        <v>0</v>
      </c>
      <c r="N1821" s="305">
        <v>0</v>
      </c>
      <c r="O1821" s="303">
        <v>0</v>
      </c>
      <c r="P1821" s="305">
        <v>0</v>
      </c>
      <c r="Q1821" s="303">
        <v>0</v>
      </c>
      <c r="R1821" s="16">
        <f>SUMIFS('Member Months'!$L:$L,'Member Months'!$A:$A,$A1821,'Member Months'!$C:$C,$C1821, 'Member Months'!$D:$D,$D1821)</f>
        <v>0</v>
      </c>
      <c r="T1821" s="172"/>
    </row>
    <row r="1822" spans="1:20">
      <c r="A1822" s="38" t="s">
        <v>152</v>
      </c>
      <c r="B1822" s="39">
        <f t="shared" si="58"/>
        <v>0</v>
      </c>
      <c r="C1822" s="39" t="str">
        <f t="shared" si="59"/>
        <v>2021 Prior Year</v>
      </c>
      <c r="D1822" s="40">
        <v>2</v>
      </c>
      <c r="E1822" s="662" t="s">
        <v>152</v>
      </c>
      <c r="F1822" s="40" t="s">
        <v>739</v>
      </c>
      <c r="G1822" s="698" t="s">
        <v>231</v>
      </c>
      <c r="H1822" s="40" t="s">
        <v>213</v>
      </c>
      <c r="I1822" s="629" t="s">
        <v>73</v>
      </c>
      <c r="J1822" s="698" t="s">
        <v>528</v>
      </c>
      <c r="K1822" s="303">
        <v>0</v>
      </c>
      <c r="L1822" s="304">
        <v>0</v>
      </c>
      <c r="M1822" s="305">
        <v>0</v>
      </c>
      <c r="N1822" s="305">
        <v>0</v>
      </c>
      <c r="O1822" s="303">
        <v>0</v>
      </c>
      <c r="P1822" s="305">
        <v>0</v>
      </c>
      <c r="Q1822" s="303">
        <v>0</v>
      </c>
      <c r="R1822" s="16">
        <f>SUMIFS('Member Months'!$L:$L,'Member Months'!$A:$A,$A1822,'Member Months'!$C:$C,$C1822, 'Member Months'!$D:$D,$D1822)</f>
        <v>0</v>
      </c>
      <c r="T1822" s="172"/>
    </row>
    <row r="1823" spans="1:20">
      <c r="A1823" s="38" t="s">
        <v>152</v>
      </c>
      <c r="B1823" s="39">
        <f t="shared" si="58"/>
        <v>0</v>
      </c>
      <c r="C1823" s="39" t="str">
        <f t="shared" si="59"/>
        <v>2021 Prior Year</v>
      </c>
      <c r="D1823" s="40">
        <v>2</v>
      </c>
      <c r="E1823" s="662" t="s">
        <v>152</v>
      </c>
      <c r="F1823" s="40" t="s">
        <v>739</v>
      </c>
      <c r="G1823" s="698" t="s">
        <v>231</v>
      </c>
      <c r="H1823" s="40" t="s">
        <v>213</v>
      </c>
      <c r="I1823" s="629" t="s">
        <v>409</v>
      </c>
      <c r="J1823" s="698" t="s">
        <v>803</v>
      </c>
      <c r="K1823" s="303">
        <v>0</v>
      </c>
      <c r="L1823" s="304">
        <v>0</v>
      </c>
      <c r="M1823" s="305">
        <v>0</v>
      </c>
      <c r="N1823" s="305">
        <v>0</v>
      </c>
      <c r="O1823" s="303">
        <v>0</v>
      </c>
      <c r="P1823" s="305">
        <v>0</v>
      </c>
      <c r="Q1823" s="303">
        <v>0</v>
      </c>
      <c r="R1823" s="16">
        <f>SUMIFS('Member Months'!$L:$L,'Member Months'!$A:$A,$A1823,'Member Months'!$C:$C,$C1823, 'Member Months'!$D:$D,$D1823)</f>
        <v>0</v>
      </c>
      <c r="T1823" s="172"/>
    </row>
    <row r="1824" spans="1:20">
      <c r="A1824" s="38">
        <v>14</v>
      </c>
      <c r="B1824" s="39">
        <f t="shared" si="58"/>
        <v>0</v>
      </c>
      <c r="C1824" s="39" t="str">
        <f t="shared" si="59"/>
        <v>2021 Prior Year</v>
      </c>
      <c r="D1824" s="40">
        <v>2</v>
      </c>
      <c r="E1824" s="662">
        <v>14</v>
      </c>
      <c r="F1824" s="40" t="s">
        <v>740</v>
      </c>
      <c r="G1824" s="698" t="s">
        <v>425</v>
      </c>
      <c r="H1824" s="40" t="s">
        <v>227</v>
      </c>
      <c r="I1824" s="629" t="s">
        <v>211</v>
      </c>
      <c r="J1824" s="698" t="s">
        <v>261</v>
      </c>
      <c r="K1824" s="303">
        <v>0</v>
      </c>
      <c r="L1824" s="304">
        <v>0</v>
      </c>
      <c r="M1824" s="305">
        <v>0</v>
      </c>
      <c r="N1824" s="305">
        <v>0</v>
      </c>
      <c r="O1824" s="303">
        <v>0</v>
      </c>
      <c r="P1824" s="305">
        <v>0</v>
      </c>
      <c r="Q1824" s="303">
        <v>0</v>
      </c>
      <c r="R1824" s="16">
        <f>SUMIFS('Member Months'!$L:$L,'Member Months'!$A:$A,$A1824,'Member Months'!$C:$C,$C1824, 'Member Months'!$D:$D,$D1824)</f>
        <v>0</v>
      </c>
      <c r="T1824" s="172"/>
    </row>
    <row r="1825" spans="1:20">
      <c r="A1825" s="38">
        <v>14</v>
      </c>
      <c r="B1825" s="39">
        <f t="shared" si="58"/>
        <v>0</v>
      </c>
      <c r="C1825" s="39" t="str">
        <f t="shared" si="59"/>
        <v>2021 Prior Year</v>
      </c>
      <c r="D1825" s="40">
        <v>2</v>
      </c>
      <c r="E1825" s="662">
        <v>14</v>
      </c>
      <c r="F1825" s="40" t="s">
        <v>740</v>
      </c>
      <c r="G1825" s="698" t="s">
        <v>425</v>
      </c>
      <c r="H1825" s="40" t="s">
        <v>227</v>
      </c>
      <c r="I1825" s="629" t="s">
        <v>214</v>
      </c>
      <c r="J1825" s="698" t="s">
        <v>676</v>
      </c>
      <c r="K1825" s="303">
        <v>0</v>
      </c>
      <c r="L1825" s="304">
        <v>0</v>
      </c>
      <c r="M1825" s="305">
        <v>0</v>
      </c>
      <c r="N1825" s="305">
        <v>0</v>
      </c>
      <c r="O1825" s="303">
        <v>0</v>
      </c>
      <c r="P1825" s="305">
        <v>0</v>
      </c>
      <c r="Q1825" s="303">
        <v>0</v>
      </c>
      <c r="R1825" s="16">
        <f>SUMIFS('Member Months'!$L:$L,'Member Months'!$A:$A,$A1825,'Member Months'!$C:$C,$C1825, 'Member Months'!$D:$D,$D1825)</f>
        <v>0</v>
      </c>
      <c r="T1825" s="172"/>
    </row>
    <row r="1826" spans="1:20">
      <c r="A1826" s="38">
        <v>14</v>
      </c>
      <c r="B1826" s="39">
        <f t="shared" si="58"/>
        <v>0</v>
      </c>
      <c r="C1826" s="39" t="str">
        <f t="shared" si="59"/>
        <v>2021 Prior Year</v>
      </c>
      <c r="D1826" s="40">
        <v>2</v>
      </c>
      <c r="E1826" s="662">
        <v>14</v>
      </c>
      <c r="F1826" s="40" t="s">
        <v>740</v>
      </c>
      <c r="G1826" s="698" t="s">
        <v>425</v>
      </c>
      <c r="H1826" s="40" t="s">
        <v>227</v>
      </c>
      <c r="I1826" s="629" t="s">
        <v>215</v>
      </c>
      <c r="J1826" s="698" t="s">
        <v>216</v>
      </c>
      <c r="K1826" s="303">
        <v>0</v>
      </c>
      <c r="L1826" s="304">
        <v>0</v>
      </c>
      <c r="M1826" s="305">
        <v>0</v>
      </c>
      <c r="N1826" s="305">
        <v>0</v>
      </c>
      <c r="O1826" s="303">
        <v>0</v>
      </c>
      <c r="P1826" s="305">
        <v>0</v>
      </c>
      <c r="Q1826" s="303">
        <v>0</v>
      </c>
      <c r="R1826" s="16">
        <f>SUMIFS('Member Months'!$L:$L,'Member Months'!$A:$A,$A1826,'Member Months'!$C:$C,$C1826, 'Member Months'!$D:$D,$D1826)</f>
        <v>0</v>
      </c>
      <c r="T1826" s="172"/>
    </row>
    <row r="1827" spans="1:20">
      <c r="A1827" s="38">
        <v>14</v>
      </c>
      <c r="B1827" s="39">
        <f t="shared" si="58"/>
        <v>0</v>
      </c>
      <c r="C1827" s="39" t="str">
        <f t="shared" si="59"/>
        <v>2021 Prior Year</v>
      </c>
      <c r="D1827" s="40">
        <v>2</v>
      </c>
      <c r="E1827" s="662">
        <v>14</v>
      </c>
      <c r="F1827" s="40" t="s">
        <v>740</v>
      </c>
      <c r="G1827" s="698" t="s">
        <v>425</v>
      </c>
      <c r="H1827" s="40" t="s">
        <v>227</v>
      </c>
      <c r="I1827" s="629" t="s">
        <v>217</v>
      </c>
      <c r="J1827" s="698" t="s">
        <v>262</v>
      </c>
      <c r="K1827" s="303">
        <v>0</v>
      </c>
      <c r="L1827" s="304">
        <v>0</v>
      </c>
      <c r="M1827" s="305">
        <v>0</v>
      </c>
      <c r="N1827" s="305">
        <v>0</v>
      </c>
      <c r="O1827" s="303">
        <v>0</v>
      </c>
      <c r="P1827" s="305">
        <v>0</v>
      </c>
      <c r="Q1827" s="303">
        <v>0</v>
      </c>
      <c r="R1827" s="16">
        <f>SUMIFS('Member Months'!$L:$L,'Member Months'!$A:$A,$A1827,'Member Months'!$C:$C,$C1827, 'Member Months'!$D:$D,$D1827)</f>
        <v>0</v>
      </c>
      <c r="T1827" s="172"/>
    </row>
    <row r="1828" spans="1:20">
      <c r="A1828" s="38">
        <v>14</v>
      </c>
      <c r="B1828" s="39">
        <f t="shared" si="58"/>
        <v>0</v>
      </c>
      <c r="C1828" s="39" t="str">
        <f t="shared" si="59"/>
        <v>2021 Prior Year</v>
      </c>
      <c r="D1828" s="40">
        <v>2</v>
      </c>
      <c r="E1828" s="662">
        <v>14</v>
      </c>
      <c r="F1828" s="40" t="s">
        <v>740</v>
      </c>
      <c r="G1828" s="698" t="s">
        <v>425</v>
      </c>
      <c r="H1828" s="40" t="s">
        <v>227</v>
      </c>
      <c r="I1828" s="629" t="s">
        <v>218</v>
      </c>
      <c r="J1828" s="698" t="s">
        <v>677</v>
      </c>
      <c r="K1828" s="303">
        <v>0</v>
      </c>
      <c r="L1828" s="304">
        <v>0</v>
      </c>
      <c r="M1828" s="305">
        <v>0</v>
      </c>
      <c r="N1828" s="305">
        <v>0</v>
      </c>
      <c r="O1828" s="303">
        <v>0</v>
      </c>
      <c r="P1828" s="305">
        <v>0</v>
      </c>
      <c r="Q1828" s="303">
        <v>0</v>
      </c>
      <c r="R1828" s="16">
        <f>SUMIFS('Member Months'!$L:$L,'Member Months'!$A:$A,$A1828,'Member Months'!$C:$C,$C1828, 'Member Months'!$D:$D,$D1828)</f>
        <v>0</v>
      </c>
      <c r="T1828" s="172"/>
    </row>
    <row r="1829" spans="1:20">
      <c r="A1829" s="38">
        <v>14</v>
      </c>
      <c r="B1829" s="39">
        <f t="shared" si="58"/>
        <v>0</v>
      </c>
      <c r="C1829" s="39" t="str">
        <f t="shared" si="59"/>
        <v>2021 Prior Year</v>
      </c>
      <c r="D1829" s="40">
        <v>2</v>
      </c>
      <c r="E1829" s="662">
        <v>14</v>
      </c>
      <c r="F1829" s="40" t="s">
        <v>740</v>
      </c>
      <c r="G1829" s="698" t="s">
        <v>425</v>
      </c>
      <c r="H1829" s="40" t="s">
        <v>227</v>
      </c>
      <c r="I1829" s="629" t="s">
        <v>219</v>
      </c>
      <c r="J1829" s="698" t="s">
        <v>263</v>
      </c>
      <c r="K1829" s="303">
        <v>0</v>
      </c>
      <c r="L1829" s="304">
        <v>0</v>
      </c>
      <c r="M1829" s="305">
        <v>0</v>
      </c>
      <c r="N1829" s="305">
        <v>0</v>
      </c>
      <c r="O1829" s="303">
        <v>0</v>
      </c>
      <c r="P1829" s="305">
        <v>0</v>
      </c>
      <c r="Q1829" s="303">
        <v>0</v>
      </c>
      <c r="R1829" s="16">
        <f>SUMIFS('Member Months'!$L:$L,'Member Months'!$A:$A,$A1829,'Member Months'!$C:$C,$C1829, 'Member Months'!$D:$D,$D1829)</f>
        <v>0</v>
      </c>
      <c r="T1829" s="172"/>
    </row>
    <row r="1830" spans="1:20">
      <c r="A1830" s="38">
        <v>14</v>
      </c>
      <c r="B1830" s="39">
        <f t="shared" si="58"/>
        <v>0</v>
      </c>
      <c r="C1830" s="39" t="str">
        <f t="shared" si="59"/>
        <v>2021 Prior Year</v>
      </c>
      <c r="D1830" s="40">
        <v>2</v>
      </c>
      <c r="E1830" s="662">
        <v>14</v>
      </c>
      <c r="F1830" s="40" t="s">
        <v>740</v>
      </c>
      <c r="G1830" s="698" t="s">
        <v>425</v>
      </c>
      <c r="H1830" s="40" t="s">
        <v>227</v>
      </c>
      <c r="I1830" s="629" t="s">
        <v>220</v>
      </c>
      <c r="J1830" s="698" t="s">
        <v>675</v>
      </c>
      <c r="K1830" s="303">
        <v>0</v>
      </c>
      <c r="L1830" s="304">
        <v>0</v>
      </c>
      <c r="M1830" s="305">
        <v>0</v>
      </c>
      <c r="N1830" s="305">
        <v>0</v>
      </c>
      <c r="O1830" s="303">
        <v>0</v>
      </c>
      <c r="P1830" s="305">
        <v>0</v>
      </c>
      <c r="Q1830" s="303">
        <v>0</v>
      </c>
      <c r="R1830" s="16">
        <f>SUMIFS('Member Months'!$L:$L,'Member Months'!$A:$A,$A1830,'Member Months'!$C:$C,$C1830, 'Member Months'!$D:$D,$D1830)</f>
        <v>0</v>
      </c>
      <c r="T1830" s="172"/>
    </row>
    <row r="1831" spans="1:20">
      <c r="A1831" s="38">
        <v>14</v>
      </c>
      <c r="B1831" s="39">
        <f t="shared" si="58"/>
        <v>0</v>
      </c>
      <c r="C1831" s="39" t="str">
        <f t="shared" si="59"/>
        <v>2021 Prior Year</v>
      </c>
      <c r="D1831" s="40">
        <v>2</v>
      </c>
      <c r="E1831" s="662">
        <v>14</v>
      </c>
      <c r="F1831" s="40" t="s">
        <v>740</v>
      </c>
      <c r="G1831" s="698" t="s">
        <v>425</v>
      </c>
      <c r="H1831" s="40" t="s">
        <v>227</v>
      </c>
      <c r="I1831" s="629" t="s">
        <v>221</v>
      </c>
      <c r="J1831" s="698" t="s">
        <v>264</v>
      </c>
      <c r="K1831" s="303">
        <v>0</v>
      </c>
      <c r="L1831" s="304">
        <v>0</v>
      </c>
      <c r="M1831" s="305">
        <v>0</v>
      </c>
      <c r="N1831" s="305">
        <v>0</v>
      </c>
      <c r="O1831" s="303">
        <v>0</v>
      </c>
      <c r="P1831" s="305">
        <v>0</v>
      </c>
      <c r="Q1831" s="303">
        <v>0</v>
      </c>
      <c r="R1831" s="16">
        <f>SUMIFS('Member Months'!$L:$L,'Member Months'!$A:$A,$A1831,'Member Months'!$C:$C,$C1831, 'Member Months'!$D:$D,$D1831)</f>
        <v>0</v>
      </c>
      <c r="T1831" s="172"/>
    </row>
    <row r="1832" spans="1:20">
      <c r="A1832" s="38">
        <v>14</v>
      </c>
      <c r="B1832" s="39">
        <f t="shared" si="58"/>
        <v>0</v>
      </c>
      <c r="C1832" s="39" t="str">
        <f t="shared" si="59"/>
        <v>2021 Prior Year</v>
      </c>
      <c r="D1832" s="40">
        <v>2</v>
      </c>
      <c r="E1832" s="662">
        <v>14</v>
      </c>
      <c r="F1832" s="40" t="s">
        <v>740</v>
      </c>
      <c r="G1832" s="698" t="s">
        <v>425</v>
      </c>
      <c r="H1832" s="40" t="s">
        <v>227</v>
      </c>
      <c r="I1832" s="629" t="s">
        <v>222</v>
      </c>
      <c r="J1832" s="698" t="s">
        <v>206</v>
      </c>
      <c r="K1832" s="303">
        <v>0</v>
      </c>
      <c r="L1832" s="304">
        <v>0</v>
      </c>
      <c r="M1832" s="305">
        <v>0</v>
      </c>
      <c r="N1832" s="305">
        <v>0</v>
      </c>
      <c r="O1832" s="303">
        <v>0</v>
      </c>
      <c r="P1832" s="305">
        <v>0</v>
      </c>
      <c r="Q1832" s="303">
        <v>0</v>
      </c>
      <c r="R1832" s="16">
        <f>SUMIFS('Member Months'!$L:$L,'Member Months'!$A:$A,$A1832,'Member Months'!$C:$C,$C1832, 'Member Months'!$D:$D,$D1832)</f>
        <v>0</v>
      </c>
      <c r="T1832" s="172"/>
    </row>
    <row r="1833" spans="1:20">
      <c r="A1833" s="38">
        <v>14</v>
      </c>
      <c r="B1833" s="39">
        <f t="shared" si="58"/>
        <v>0</v>
      </c>
      <c r="C1833" s="39" t="str">
        <f t="shared" si="59"/>
        <v>2021 Prior Year</v>
      </c>
      <c r="D1833" s="40">
        <v>2</v>
      </c>
      <c r="E1833" s="662">
        <v>14</v>
      </c>
      <c r="F1833" s="40" t="s">
        <v>740</v>
      </c>
      <c r="G1833" s="698" t="s">
        <v>425</v>
      </c>
      <c r="H1833" s="40" t="s">
        <v>227</v>
      </c>
      <c r="I1833" s="629" t="s">
        <v>223</v>
      </c>
      <c r="J1833" s="698" t="s">
        <v>181</v>
      </c>
      <c r="K1833" s="303">
        <v>0</v>
      </c>
      <c r="L1833" s="304">
        <v>0</v>
      </c>
      <c r="M1833" s="305">
        <v>0</v>
      </c>
      <c r="N1833" s="305">
        <v>0</v>
      </c>
      <c r="O1833" s="303">
        <v>0</v>
      </c>
      <c r="P1833" s="305">
        <v>0</v>
      </c>
      <c r="Q1833" s="303">
        <v>0</v>
      </c>
      <c r="R1833" s="16">
        <f>SUMIFS('Member Months'!$L:$L,'Member Months'!$A:$A,$A1833,'Member Months'!$C:$C,$C1833, 'Member Months'!$D:$D,$D1833)</f>
        <v>0</v>
      </c>
      <c r="T1833" s="172"/>
    </row>
    <row r="1834" spans="1:20">
      <c r="A1834" s="38">
        <v>14</v>
      </c>
      <c r="B1834" s="39">
        <f t="shared" si="58"/>
        <v>0</v>
      </c>
      <c r="C1834" s="39" t="str">
        <f t="shared" si="59"/>
        <v>2021 Prior Year</v>
      </c>
      <c r="D1834" s="40">
        <v>2</v>
      </c>
      <c r="E1834" s="662">
        <v>14</v>
      </c>
      <c r="F1834" s="40" t="s">
        <v>740</v>
      </c>
      <c r="G1834" s="698" t="s">
        <v>425</v>
      </c>
      <c r="H1834" s="40" t="s">
        <v>227</v>
      </c>
      <c r="I1834" s="629" t="s">
        <v>150</v>
      </c>
      <c r="J1834" s="698" t="s">
        <v>204</v>
      </c>
      <c r="K1834" s="303">
        <v>0</v>
      </c>
      <c r="L1834" s="304">
        <v>0</v>
      </c>
      <c r="M1834" s="305">
        <v>0</v>
      </c>
      <c r="N1834" s="305">
        <v>0</v>
      </c>
      <c r="O1834" s="303">
        <v>0</v>
      </c>
      <c r="P1834" s="305">
        <v>0</v>
      </c>
      <c r="Q1834" s="303">
        <v>0</v>
      </c>
      <c r="R1834" s="16">
        <f>SUMIFS('Member Months'!$L:$L,'Member Months'!$A:$A,$A1834,'Member Months'!$C:$C,$C1834, 'Member Months'!$D:$D,$D1834)</f>
        <v>0</v>
      </c>
      <c r="T1834" s="172"/>
    </row>
    <row r="1835" spans="1:20">
      <c r="A1835" s="38">
        <v>14</v>
      </c>
      <c r="B1835" s="39">
        <f t="shared" si="58"/>
        <v>0</v>
      </c>
      <c r="C1835" s="39" t="str">
        <f t="shared" si="59"/>
        <v>2021 Prior Year</v>
      </c>
      <c r="D1835" s="40">
        <v>2</v>
      </c>
      <c r="E1835" s="662">
        <v>14</v>
      </c>
      <c r="F1835" s="40" t="s">
        <v>740</v>
      </c>
      <c r="G1835" s="698" t="s">
        <v>425</v>
      </c>
      <c r="H1835" s="40" t="s">
        <v>227</v>
      </c>
      <c r="I1835" s="629" t="s">
        <v>151</v>
      </c>
      <c r="J1835" s="698" t="s">
        <v>205</v>
      </c>
      <c r="K1835" s="303">
        <v>0</v>
      </c>
      <c r="L1835" s="304">
        <v>0</v>
      </c>
      <c r="M1835" s="305">
        <v>0</v>
      </c>
      <c r="N1835" s="305">
        <v>0</v>
      </c>
      <c r="O1835" s="303">
        <v>0</v>
      </c>
      <c r="P1835" s="305">
        <v>0</v>
      </c>
      <c r="Q1835" s="303">
        <v>0</v>
      </c>
      <c r="R1835" s="16">
        <f>SUMIFS('Member Months'!$L:$L,'Member Months'!$A:$A,$A1835,'Member Months'!$C:$C,$C1835, 'Member Months'!$D:$D,$D1835)</f>
        <v>0</v>
      </c>
      <c r="T1835" s="172"/>
    </row>
    <row r="1836" spans="1:20">
      <c r="A1836" s="38">
        <v>14</v>
      </c>
      <c r="B1836" s="39">
        <f t="shared" si="58"/>
        <v>0</v>
      </c>
      <c r="C1836" s="39" t="str">
        <f t="shared" si="59"/>
        <v>2021 Prior Year</v>
      </c>
      <c r="D1836" s="40">
        <v>2</v>
      </c>
      <c r="E1836" s="662">
        <v>14</v>
      </c>
      <c r="F1836" s="40" t="s">
        <v>740</v>
      </c>
      <c r="G1836" s="698" t="s">
        <v>425</v>
      </c>
      <c r="H1836" s="40" t="s">
        <v>227</v>
      </c>
      <c r="I1836" s="629" t="s">
        <v>152</v>
      </c>
      <c r="J1836" s="698" t="s">
        <v>182</v>
      </c>
      <c r="K1836" s="303">
        <v>0</v>
      </c>
      <c r="L1836" s="304">
        <v>0</v>
      </c>
      <c r="M1836" s="305">
        <v>0</v>
      </c>
      <c r="N1836" s="305">
        <v>0</v>
      </c>
      <c r="O1836" s="303">
        <v>0</v>
      </c>
      <c r="P1836" s="305">
        <v>0</v>
      </c>
      <c r="Q1836" s="303">
        <v>0</v>
      </c>
      <c r="R1836" s="16">
        <f>SUMIFS('Member Months'!$L:$L,'Member Months'!$A:$A,$A1836,'Member Months'!$C:$C,$C1836, 'Member Months'!$D:$D,$D1836)</f>
        <v>0</v>
      </c>
      <c r="T1836" s="172"/>
    </row>
    <row r="1837" spans="1:20">
      <c r="A1837" s="38">
        <v>14</v>
      </c>
      <c r="B1837" s="39">
        <f t="shared" si="58"/>
        <v>0</v>
      </c>
      <c r="C1837" s="39" t="str">
        <f t="shared" si="59"/>
        <v>2021 Prior Year</v>
      </c>
      <c r="D1837" s="40">
        <v>2</v>
      </c>
      <c r="E1837" s="662">
        <v>14</v>
      </c>
      <c r="F1837" s="40" t="s">
        <v>740</v>
      </c>
      <c r="G1837" s="698" t="s">
        <v>425</v>
      </c>
      <c r="H1837" s="40" t="s">
        <v>227</v>
      </c>
      <c r="I1837" s="629" t="s">
        <v>70</v>
      </c>
      <c r="J1837" s="698" t="s">
        <v>265</v>
      </c>
      <c r="K1837" s="303">
        <v>0</v>
      </c>
      <c r="L1837" s="304">
        <v>0</v>
      </c>
      <c r="M1837" s="305">
        <v>0</v>
      </c>
      <c r="N1837" s="305">
        <v>0</v>
      </c>
      <c r="O1837" s="303">
        <v>0</v>
      </c>
      <c r="P1837" s="305">
        <v>0</v>
      </c>
      <c r="Q1837" s="303">
        <v>0</v>
      </c>
      <c r="R1837" s="16">
        <f>SUMIFS('Member Months'!$L:$L,'Member Months'!$A:$A,$A1837,'Member Months'!$C:$C,$C1837, 'Member Months'!$D:$D,$D1837)</f>
        <v>0</v>
      </c>
      <c r="T1837" s="172"/>
    </row>
    <row r="1838" spans="1:20">
      <c r="A1838" s="38">
        <v>14</v>
      </c>
      <c r="B1838" s="39">
        <f t="shared" si="58"/>
        <v>0</v>
      </c>
      <c r="C1838" s="39" t="str">
        <f t="shared" si="59"/>
        <v>2021 Prior Year</v>
      </c>
      <c r="D1838" s="40">
        <v>2</v>
      </c>
      <c r="E1838" s="662">
        <v>14</v>
      </c>
      <c r="F1838" s="40" t="s">
        <v>740</v>
      </c>
      <c r="G1838" s="698" t="s">
        <v>425</v>
      </c>
      <c r="H1838" s="40" t="s">
        <v>227</v>
      </c>
      <c r="I1838" s="629" t="s">
        <v>71</v>
      </c>
      <c r="J1838" s="698" t="s">
        <v>266</v>
      </c>
      <c r="K1838" s="303">
        <v>0</v>
      </c>
      <c r="L1838" s="304">
        <v>0</v>
      </c>
      <c r="M1838" s="305">
        <v>0</v>
      </c>
      <c r="N1838" s="305">
        <v>0</v>
      </c>
      <c r="O1838" s="303">
        <v>0</v>
      </c>
      <c r="P1838" s="305">
        <v>0</v>
      </c>
      <c r="Q1838" s="303">
        <v>0</v>
      </c>
      <c r="R1838" s="16">
        <f>SUMIFS('Member Months'!$L:$L,'Member Months'!$A:$A,$A1838,'Member Months'!$C:$C,$C1838, 'Member Months'!$D:$D,$D1838)</f>
        <v>0</v>
      </c>
      <c r="T1838" s="172"/>
    </row>
    <row r="1839" spans="1:20">
      <c r="A1839" s="38">
        <v>14</v>
      </c>
      <c r="B1839" s="39">
        <f t="shared" si="58"/>
        <v>0</v>
      </c>
      <c r="C1839" s="39" t="str">
        <f t="shared" si="59"/>
        <v>2021 Prior Year</v>
      </c>
      <c r="D1839" s="40">
        <v>2</v>
      </c>
      <c r="E1839" s="662">
        <v>14</v>
      </c>
      <c r="F1839" s="40" t="s">
        <v>740</v>
      </c>
      <c r="G1839" s="698" t="s">
        <v>425</v>
      </c>
      <c r="H1839" s="40" t="s">
        <v>227</v>
      </c>
      <c r="I1839" s="629" t="s">
        <v>72</v>
      </c>
      <c r="J1839" s="698" t="s">
        <v>527</v>
      </c>
      <c r="K1839" s="303">
        <v>0</v>
      </c>
      <c r="L1839" s="304">
        <v>0</v>
      </c>
      <c r="M1839" s="305">
        <v>0</v>
      </c>
      <c r="N1839" s="305">
        <v>0</v>
      </c>
      <c r="O1839" s="303">
        <v>0</v>
      </c>
      <c r="P1839" s="305">
        <v>0</v>
      </c>
      <c r="Q1839" s="303">
        <v>0</v>
      </c>
      <c r="R1839" s="16">
        <f>SUMIFS('Member Months'!$L:$L,'Member Months'!$A:$A,$A1839,'Member Months'!$C:$C,$C1839, 'Member Months'!$D:$D,$D1839)</f>
        <v>0</v>
      </c>
      <c r="T1839" s="172"/>
    </row>
    <row r="1840" spans="1:20">
      <c r="A1840" s="38">
        <v>14</v>
      </c>
      <c r="B1840" s="39">
        <f t="shared" si="58"/>
        <v>0</v>
      </c>
      <c r="C1840" s="39" t="str">
        <f t="shared" si="59"/>
        <v>2021 Prior Year</v>
      </c>
      <c r="D1840" s="40">
        <v>2</v>
      </c>
      <c r="E1840" s="662">
        <v>14</v>
      </c>
      <c r="F1840" s="40" t="s">
        <v>740</v>
      </c>
      <c r="G1840" s="698" t="s">
        <v>425</v>
      </c>
      <c r="H1840" s="40" t="s">
        <v>227</v>
      </c>
      <c r="I1840" s="629" t="s">
        <v>73</v>
      </c>
      <c r="J1840" s="698" t="s">
        <v>528</v>
      </c>
      <c r="K1840" s="303">
        <v>0</v>
      </c>
      <c r="L1840" s="304">
        <v>0</v>
      </c>
      <c r="M1840" s="305">
        <v>0</v>
      </c>
      <c r="N1840" s="305">
        <v>0</v>
      </c>
      <c r="O1840" s="303">
        <v>0</v>
      </c>
      <c r="P1840" s="305">
        <v>0</v>
      </c>
      <c r="Q1840" s="303">
        <v>0</v>
      </c>
      <c r="R1840" s="16">
        <f>SUMIFS('Member Months'!$L:$L,'Member Months'!$A:$A,$A1840,'Member Months'!$C:$C,$C1840, 'Member Months'!$D:$D,$D1840)</f>
        <v>0</v>
      </c>
      <c r="T1840" s="172"/>
    </row>
    <row r="1841" spans="1:20">
      <c r="A1841" s="38">
        <v>14</v>
      </c>
      <c r="B1841" s="39">
        <f t="shared" si="58"/>
        <v>0</v>
      </c>
      <c r="C1841" s="39" t="str">
        <f t="shared" si="59"/>
        <v>2021 Prior Year</v>
      </c>
      <c r="D1841" s="40">
        <v>2</v>
      </c>
      <c r="E1841" s="662">
        <v>14</v>
      </c>
      <c r="F1841" s="40" t="s">
        <v>740</v>
      </c>
      <c r="G1841" s="698" t="s">
        <v>425</v>
      </c>
      <c r="H1841" s="40" t="s">
        <v>227</v>
      </c>
      <c r="I1841" s="629" t="s">
        <v>409</v>
      </c>
      <c r="J1841" s="698" t="s">
        <v>803</v>
      </c>
      <c r="K1841" s="303">
        <v>0</v>
      </c>
      <c r="L1841" s="304">
        <v>0</v>
      </c>
      <c r="M1841" s="305">
        <v>0</v>
      </c>
      <c r="N1841" s="305">
        <v>0</v>
      </c>
      <c r="O1841" s="303">
        <v>0</v>
      </c>
      <c r="P1841" s="305">
        <v>0</v>
      </c>
      <c r="Q1841" s="303">
        <v>0</v>
      </c>
      <c r="R1841" s="16">
        <f>SUMIFS('Member Months'!$L:$L,'Member Months'!$A:$A,$A1841,'Member Months'!$C:$C,$C1841, 'Member Months'!$D:$D,$D1841)</f>
        <v>0</v>
      </c>
      <c r="T1841" s="172"/>
    </row>
    <row r="1842" spans="1:20">
      <c r="A1842" s="38">
        <v>22</v>
      </c>
      <c r="B1842" s="39">
        <f t="shared" ref="B1842:B1859" si="60">$B$6</f>
        <v>0</v>
      </c>
      <c r="C1842" s="39" t="str">
        <f t="shared" si="59"/>
        <v>2021 Prior Year</v>
      </c>
      <c r="D1842" s="40">
        <v>2</v>
      </c>
      <c r="E1842" s="662">
        <v>22</v>
      </c>
      <c r="F1842" s="662">
        <v>6</v>
      </c>
      <c r="G1842" s="991" t="s">
        <v>933</v>
      </c>
      <c r="H1842" s="40" t="s">
        <v>227</v>
      </c>
      <c r="I1842" s="629" t="s">
        <v>211</v>
      </c>
      <c r="J1842" s="991" t="s">
        <v>261</v>
      </c>
      <c r="K1842" s="303">
        <v>0</v>
      </c>
      <c r="L1842" s="304">
        <v>0</v>
      </c>
      <c r="M1842" s="305">
        <v>0</v>
      </c>
      <c r="N1842" s="305">
        <v>0</v>
      </c>
      <c r="O1842" s="303">
        <v>0</v>
      </c>
      <c r="P1842" s="305">
        <v>0</v>
      </c>
      <c r="Q1842" s="303">
        <v>0</v>
      </c>
      <c r="R1842" s="16">
        <f>SUMIFS('Member Months'!$L:$L,'Member Months'!$A:$A,$A1842,'Member Months'!$C:$C,$C1842, 'Member Months'!$D:$D,$D1842)</f>
        <v>0</v>
      </c>
      <c r="T1842" s="172"/>
    </row>
    <row r="1843" spans="1:20">
      <c r="A1843" s="38">
        <v>22</v>
      </c>
      <c r="B1843" s="39">
        <f t="shared" si="60"/>
        <v>0</v>
      </c>
      <c r="C1843" s="39" t="str">
        <f t="shared" si="59"/>
        <v>2021 Prior Year</v>
      </c>
      <c r="D1843" s="40">
        <v>2</v>
      </c>
      <c r="E1843" s="662">
        <v>22</v>
      </c>
      <c r="F1843" s="662">
        <v>6</v>
      </c>
      <c r="G1843" s="991" t="s">
        <v>933</v>
      </c>
      <c r="H1843" s="40" t="s">
        <v>227</v>
      </c>
      <c r="I1843" s="629" t="s">
        <v>214</v>
      </c>
      <c r="J1843" s="991" t="s">
        <v>676</v>
      </c>
      <c r="K1843" s="303">
        <v>0</v>
      </c>
      <c r="L1843" s="304">
        <v>0</v>
      </c>
      <c r="M1843" s="305">
        <v>0</v>
      </c>
      <c r="N1843" s="305">
        <v>0</v>
      </c>
      <c r="O1843" s="303">
        <v>0</v>
      </c>
      <c r="P1843" s="305">
        <v>0</v>
      </c>
      <c r="Q1843" s="303">
        <v>0</v>
      </c>
      <c r="R1843" s="16">
        <f>SUMIFS('Member Months'!$L:$L,'Member Months'!$A:$A,$A1843,'Member Months'!$C:$C,$C1843, 'Member Months'!$D:$D,$D1843)</f>
        <v>0</v>
      </c>
      <c r="T1843" s="172"/>
    </row>
    <row r="1844" spans="1:20">
      <c r="A1844" s="38">
        <v>22</v>
      </c>
      <c r="B1844" s="39">
        <f t="shared" si="60"/>
        <v>0</v>
      </c>
      <c r="C1844" s="39" t="str">
        <f t="shared" si="59"/>
        <v>2021 Prior Year</v>
      </c>
      <c r="D1844" s="40">
        <v>2</v>
      </c>
      <c r="E1844" s="662">
        <v>22</v>
      </c>
      <c r="F1844" s="662">
        <v>6</v>
      </c>
      <c r="G1844" s="991" t="s">
        <v>933</v>
      </c>
      <c r="H1844" s="40" t="s">
        <v>227</v>
      </c>
      <c r="I1844" s="629" t="s">
        <v>215</v>
      </c>
      <c r="J1844" s="991" t="s">
        <v>216</v>
      </c>
      <c r="K1844" s="303">
        <v>0</v>
      </c>
      <c r="L1844" s="304">
        <v>0</v>
      </c>
      <c r="M1844" s="305">
        <v>0</v>
      </c>
      <c r="N1844" s="305">
        <v>0</v>
      </c>
      <c r="O1844" s="303">
        <v>0</v>
      </c>
      <c r="P1844" s="305">
        <v>0</v>
      </c>
      <c r="Q1844" s="303">
        <v>0</v>
      </c>
      <c r="R1844" s="16">
        <f>SUMIFS('Member Months'!$L:$L,'Member Months'!$A:$A,$A1844,'Member Months'!$C:$C,$C1844, 'Member Months'!$D:$D,$D1844)</f>
        <v>0</v>
      </c>
      <c r="T1844" s="172"/>
    </row>
    <row r="1845" spans="1:20">
      <c r="A1845" s="38">
        <v>22</v>
      </c>
      <c r="B1845" s="39">
        <f t="shared" si="60"/>
        <v>0</v>
      </c>
      <c r="C1845" s="39" t="str">
        <f t="shared" si="59"/>
        <v>2021 Prior Year</v>
      </c>
      <c r="D1845" s="40">
        <v>2</v>
      </c>
      <c r="E1845" s="662">
        <v>22</v>
      </c>
      <c r="F1845" s="662">
        <v>6</v>
      </c>
      <c r="G1845" s="991" t="s">
        <v>933</v>
      </c>
      <c r="H1845" s="40" t="s">
        <v>227</v>
      </c>
      <c r="I1845" s="629" t="s">
        <v>217</v>
      </c>
      <c r="J1845" s="991" t="s">
        <v>262</v>
      </c>
      <c r="K1845" s="303">
        <v>0</v>
      </c>
      <c r="L1845" s="304">
        <v>0</v>
      </c>
      <c r="M1845" s="305">
        <v>0</v>
      </c>
      <c r="N1845" s="305">
        <v>0</v>
      </c>
      <c r="O1845" s="303">
        <v>0</v>
      </c>
      <c r="P1845" s="305">
        <v>0</v>
      </c>
      <c r="Q1845" s="303">
        <v>0</v>
      </c>
      <c r="R1845" s="16">
        <f>SUMIFS('Member Months'!$L:$L,'Member Months'!$A:$A,$A1845,'Member Months'!$C:$C,$C1845, 'Member Months'!$D:$D,$D1845)</f>
        <v>0</v>
      </c>
      <c r="T1845" s="172"/>
    </row>
    <row r="1846" spans="1:20">
      <c r="A1846" s="38">
        <v>22</v>
      </c>
      <c r="B1846" s="39">
        <f t="shared" si="60"/>
        <v>0</v>
      </c>
      <c r="C1846" s="39" t="str">
        <f t="shared" si="59"/>
        <v>2021 Prior Year</v>
      </c>
      <c r="D1846" s="40">
        <v>2</v>
      </c>
      <c r="E1846" s="662">
        <v>22</v>
      </c>
      <c r="F1846" s="662">
        <v>6</v>
      </c>
      <c r="G1846" s="991" t="s">
        <v>933</v>
      </c>
      <c r="H1846" s="40" t="s">
        <v>227</v>
      </c>
      <c r="I1846" s="629" t="s">
        <v>218</v>
      </c>
      <c r="J1846" s="991" t="s">
        <v>677</v>
      </c>
      <c r="K1846" s="303">
        <v>0</v>
      </c>
      <c r="L1846" s="304">
        <v>0</v>
      </c>
      <c r="M1846" s="305">
        <v>0</v>
      </c>
      <c r="N1846" s="305">
        <v>0</v>
      </c>
      <c r="O1846" s="303">
        <v>0</v>
      </c>
      <c r="P1846" s="305">
        <v>0</v>
      </c>
      <c r="Q1846" s="303">
        <v>0</v>
      </c>
      <c r="R1846" s="16">
        <f>SUMIFS('Member Months'!$L:$L,'Member Months'!$A:$A,$A1846,'Member Months'!$C:$C,$C1846, 'Member Months'!$D:$D,$D1846)</f>
        <v>0</v>
      </c>
      <c r="T1846" s="172"/>
    </row>
    <row r="1847" spans="1:20">
      <c r="A1847" s="38">
        <v>22</v>
      </c>
      <c r="B1847" s="39">
        <f t="shared" si="60"/>
        <v>0</v>
      </c>
      <c r="C1847" s="39" t="str">
        <f t="shared" si="59"/>
        <v>2021 Prior Year</v>
      </c>
      <c r="D1847" s="40">
        <v>2</v>
      </c>
      <c r="E1847" s="662">
        <v>22</v>
      </c>
      <c r="F1847" s="662">
        <v>6</v>
      </c>
      <c r="G1847" s="991" t="s">
        <v>933</v>
      </c>
      <c r="H1847" s="40" t="s">
        <v>227</v>
      </c>
      <c r="I1847" s="629" t="s">
        <v>219</v>
      </c>
      <c r="J1847" s="991" t="s">
        <v>263</v>
      </c>
      <c r="K1847" s="303">
        <v>0</v>
      </c>
      <c r="L1847" s="304">
        <v>0</v>
      </c>
      <c r="M1847" s="305">
        <v>0</v>
      </c>
      <c r="N1847" s="305">
        <v>0</v>
      </c>
      <c r="O1847" s="303">
        <v>0</v>
      </c>
      <c r="P1847" s="305">
        <v>0</v>
      </c>
      <c r="Q1847" s="303">
        <v>0</v>
      </c>
      <c r="R1847" s="16">
        <f>SUMIFS('Member Months'!$L:$L,'Member Months'!$A:$A,$A1847,'Member Months'!$C:$C,$C1847, 'Member Months'!$D:$D,$D1847)</f>
        <v>0</v>
      </c>
      <c r="T1847" s="172"/>
    </row>
    <row r="1848" spans="1:20">
      <c r="A1848" s="38">
        <v>22</v>
      </c>
      <c r="B1848" s="39">
        <f t="shared" si="60"/>
        <v>0</v>
      </c>
      <c r="C1848" s="39" t="str">
        <f t="shared" si="59"/>
        <v>2021 Prior Year</v>
      </c>
      <c r="D1848" s="40">
        <v>2</v>
      </c>
      <c r="E1848" s="662">
        <v>22</v>
      </c>
      <c r="F1848" s="662">
        <v>6</v>
      </c>
      <c r="G1848" s="991" t="s">
        <v>933</v>
      </c>
      <c r="H1848" s="40" t="s">
        <v>227</v>
      </c>
      <c r="I1848" s="629" t="s">
        <v>220</v>
      </c>
      <c r="J1848" s="991" t="s">
        <v>675</v>
      </c>
      <c r="K1848" s="303">
        <v>0</v>
      </c>
      <c r="L1848" s="304">
        <v>0</v>
      </c>
      <c r="M1848" s="305">
        <v>0</v>
      </c>
      <c r="N1848" s="305">
        <v>0</v>
      </c>
      <c r="O1848" s="303">
        <v>0</v>
      </c>
      <c r="P1848" s="305">
        <v>0</v>
      </c>
      <c r="Q1848" s="303">
        <v>0</v>
      </c>
      <c r="R1848" s="16">
        <f>SUMIFS('Member Months'!$L:$L,'Member Months'!$A:$A,$A1848,'Member Months'!$C:$C,$C1848, 'Member Months'!$D:$D,$D1848)</f>
        <v>0</v>
      </c>
      <c r="T1848" s="172"/>
    </row>
    <row r="1849" spans="1:20">
      <c r="A1849" s="38">
        <v>22</v>
      </c>
      <c r="B1849" s="39">
        <f t="shared" si="60"/>
        <v>0</v>
      </c>
      <c r="C1849" s="39" t="str">
        <f t="shared" si="59"/>
        <v>2021 Prior Year</v>
      </c>
      <c r="D1849" s="40">
        <v>2</v>
      </c>
      <c r="E1849" s="662">
        <v>22</v>
      </c>
      <c r="F1849" s="662">
        <v>6</v>
      </c>
      <c r="G1849" s="991" t="s">
        <v>933</v>
      </c>
      <c r="H1849" s="40" t="s">
        <v>227</v>
      </c>
      <c r="I1849" s="629" t="s">
        <v>221</v>
      </c>
      <c r="J1849" s="991" t="s">
        <v>264</v>
      </c>
      <c r="K1849" s="303">
        <v>0</v>
      </c>
      <c r="L1849" s="304">
        <v>0</v>
      </c>
      <c r="M1849" s="305">
        <v>0</v>
      </c>
      <c r="N1849" s="305">
        <v>0</v>
      </c>
      <c r="O1849" s="303">
        <v>0</v>
      </c>
      <c r="P1849" s="305">
        <v>0</v>
      </c>
      <c r="Q1849" s="303">
        <v>0</v>
      </c>
      <c r="R1849" s="16">
        <f>SUMIFS('Member Months'!$L:$L,'Member Months'!$A:$A,$A1849,'Member Months'!$C:$C,$C1849, 'Member Months'!$D:$D,$D1849)</f>
        <v>0</v>
      </c>
      <c r="T1849" s="172"/>
    </row>
    <row r="1850" spans="1:20">
      <c r="A1850" s="38">
        <v>22</v>
      </c>
      <c r="B1850" s="39">
        <f t="shared" si="60"/>
        <v>0</v>
      </c>
      <c r="C1850" s="39" t="str">
        <f t="shared" si="59"/>
        <v>2021 Prior Year</v>
      </c>
      <c r="D1850" s="40">
        <v>2</v>
      </c>
      <c r="E1850" s="662">
        <v>22</v>
      </c>
      <c r="F1850" s="662">
        <v>6</v>
      </c>
      <c r="G1850" s="991" t="s">
        <v>933</v>
      </c>
      <c r="H1850" s="40" t="s">
        <v>227</v>
      </c>
      <c r="I1850" s="630" t="s">
        <v>222</v>
      </c>
      <c r="J1850" s="991" t="s">
        <v>206</v>
      </c>
      <c r="K1850" s="303">
        <v>0</v>
      </c>
      <c r="L1850" s="304">
        <v>0</v>
      </c>
      <c r="M1850" s="305">
        <v>0</v>
      </c>
      <c r="N1850" s="305">
        <v>0</v>
      </c>
      <c r="O1850" s="303">
        <v>0</v>
      </c>
      <c r="P1850" s="305">
        <v>0</v>
      </c>
      <c r="Q1850" s="303">
        <v>0</v>
      </c>
      <c r="R1850" s="16">
        <f>SUMIFS('Member Months'!$L:$L,'Member Months'!$A:$A,$A1850,'Member Months'!$C:$C,$C1850, 'Member Months'!$D:$D,$D1850)</f>
        <v>0</v>
      </c>
      <c r="T1850" s="172"/>
    </row>
    <row r="1851" spans="1:20">
      <c r="A1851" s="38">
        <v>22</v>
      </c>
      <c r="B1851" s="39">
        <f t="shared" si="60"/>
        <v>0</v>
      </c>
      <c r="C1851" s="39" t="str">
        <f t="shared" si="59"/>
        <v>2021 Prior Year</v>
      </c>
      <c r="D1851" s="40">
        <v>2</v>
      </c>
      <c r="E1851" s="662">
        <v>22</v>
      </c>
      <c r="F1851" s="662">
        <v>6</v>
      </c>
      <c r="G1851" s="991" t="s">
        <v>933</v>
      </c>
      <c r="H1851" s="40" t="s">
        <v>227</v>
      </c>
      <c r="I1851" s="630" t="s">
        <v>223</v>
      </c>
      <c r="J1851" s="991" t="s">
        <v>181</v>
      </c>
      <c r="K1851" s="303">
        <v>0</v>
      </c>
      <c r="L1851" s="304">
        <v>0</v>
      </c>
      <c r="M1851" s="305">
        <v>0</v>
      </c>
      <c r="N1851" s="305">
        <v>0</v>
      </c>
      <c r="O1851" s="303">
        <v>0</v>
      </c>
      <c r="P1851" s="305">
        <v>0</v>
      </c>
      <c r="Q1851" s="303">
        <v>0</v>
      </c>
      <c r="R1851" s="16">
        <f>SUMIFS('Member Months'!$L:$L,'Member Months'!$A:$A,$A1851,'Member Months'!$C:$C,$C1851, 'Member Months'!$D:$D,$D1851)</f>
        <v>0</v>
      </c>
      <c r="T1851" s="172"/>
    </row>
    <row r="1852" spans="1:20">
      <c r="A1852" s="38">
        <v>22</v>
      </c>
      <c r="B1852" s="39">
        <f t="shared" si="60"/>
        <v>0</v>
      </c>
      <c r="C1852" s="39" t="str">
        <f t="shared" si="59"/>
        <v>2021 Prior Year</v>
      </c>
      <c r="D1852" s="40">
        <v>2</v>
      </c>
      <c r="E1852" s="662">
        <v>22</v>
      </c>
      <c r="F1852" s="662">
        <v>6</v>
      </c>
      <c r="G1852" s="991" t="s">
        <v>933</v>
      </c>
      <c r="H1852" s="40" t="s">
        <v>227</v>
      </c>
      <c r="I1852" s="630" t="s">
        <v>150</v>
      </c>
      <c r="J1852" s="991" t="s">
        <v>204</v>
      </c>
      <c r="K1852" s="303">
        <v>0</v>
      </c>
      <c r="L1852" s="304">
        <v>0</v>
      </c>
      <c r="M1852" s="305">
        <v>0</v>
      </c>
      <c r="N1852" s="305">
        <v>0</v>
      </c>
      <c r="O1852" s="303">
        <v>0</v>
      </c>
      <c r="P1852" s="305">
        <v>0</v>
      </c>
      <c r="Q1852" s="303">
        <v>0</v>
      </c>
      <c r="R1852" s="16">
        <f>SUMIFS('Member Months'!$L:$L,'Member Months'!$A:$A,$A1852,'Member Months'!$C:$C,$C1852, 'Member Months'!$D:$D,$D1852)</f>
        <v>0</v>
      </c>
      <c r="T1852" s="172"/>
    </row>
    <row r="1853" spans="1:20">
      <c r="A1853" s="38">
        <v>22</v>
      </c>
      <c r="B1853" s="39">
        <f t="shared" si="60"/>
        <v>0</v>
      </c>
      <c r="C1853" s="39" t="str">
        <f t="shared" si="59"/>
        <v>2021 Prior Year</v>
      </c>
      <c r="D1853" s="40">
        <v>2</v>
      </c>
      <c r="E1853" s="662">
        <v>22</v>
      </c>
      <c r="F1853" s="662">
        <v>6</v>
      </c>
      <c r="G1853" s="991" t="s">
        <v>933</v>
      </c>
      <c r="H1853" s="40" t="s">
        <v>227</v>
      </c>
      <c r="I1853" s="630" t="s">
        <v>151</v>
      </c>
      <c r="J1853" s="991" t="s">
        <v>205</v>
      </c>
      <c r="K1853" s="303">
        <v>0</v>
      </c>
      <c r="L1853" s="304">
        <v>0</v>
      </c>
      <c r="M1853" s="305">
        <v>0</v>
      </c>
      <c r="N1853" s="305">
        <v>0</v>
      </c>
      <c r="O1853" s="303">
        <v>0</v>
      </c>
      <c r="P1853" s="305">
        <v>0</v>
      </c>
      <c r="Q1853" s="303">
        <v>0</v>
      </c>
      <c r="R1853" s="16">
        <f>SUMIFS('Member Months'!$L:$L,'Member Months'!$A:$A,$A1853,'Member Months'!$C:$C,$C1853, 'Member Months'!$D:$D,$D1853)</f>
        <v>0</v>
      </c>
      <c r="T1853" s="172"/>
    </row>
    <row r="1854" spans="1:20">
      <c r="A1854" s="38">
        <v>22</v>
      </c>
      <c r="B1854" s="39">
        <f t="shared" si="60"/>
        <v>0</v>
      </c>
      <c r="C1854" s="39" t="str">
        <f t="shared" si="59"/>
        <v>2021 Prior Year</v>
      </c>
      <c r="D1854" s="40">
        <v>2</v>
      </c>
      <c r="E1854" s="662">
        <v>22</v>
      </c>
      <c r="F1854" s="662">
        <v>6</v>
      </c>
      <c r="G1854" s="991" t="s">
        <v>933</v>
      </c>
      <c r="H1854" s="40" t="s">
        <v>227</v>
      </c>
      <c r="I1854" s="630" t="s">
        <v>152</v>
      </c>
      <c r="J1854" s="991" t="s">
        <v>182</v>
      </c>
      <c r="K1854" s="303">
        <v>0</v>
      </c>
      <c r="L1854" s="304">
        <v>0</v>
      </c>
      <c r="M1854" s="305">
        <v>0</v>
      </c>
      <c r="N1854" s="305">
        <v>0</v>
      </c>
      <c r="O1854" s="303">
        <v>0</v>
      </c>
      <c r="P1854" s="305">
        <v>0</v>
      </c>
      <c r="Q1854" s="303">
        <v>0</v>
      </c>
      <c r="R1854" s="16">
        <f>SUMIFS('Member Months'!$L:$L,'Member Months'!$A:$A,$A1854,'Member Months'!$C:$C,$C1854, 'Member Months'!$D:$D,$D1854)</f>
        <v>0</v>
      </c>
      <c r="T1854" s="172"/>
    </row>
    <row r="1855" spans="1:20">
      <c r="A1855" s="38">
        <v>22</v>
      </c>
      <c r="B1855" s="39">
        <f t="shared" si="60"/>
        <v>0</v>
      </c>
      <c r="C1855" s="39" t="str">
        <f t="shared" si="59"/>
        <v>2021 Prior Year</v>
      </c>
      <c r="D1855" s="40">
        <v>2</v>
      </c>
      <c r="E1855" s="662">
        <v>22</v>
      </c>
      <c r="F1855" s="662">
        <v>6</v>
      </c>
      <c r="G1855" s="991" t="s">
        <v>933</v>
      </c>
      <c r="H1855" s="40" t="s">
        <v>227</v>
      </c>
      <c r="I1855" s="630" t="s">
        <v>70</v>
      </c>
      <c r="J1855" s="991" t="s">
        <v>265</v>
      </c>
      <c r="K1855" s="303">
        <v>0</v>
      </c>
      <c r="L1855" s="304">
        <v>0</v>
      </c>
      <c r="M1855" s="305">
        <v>0</v>
      </c>
      <c r="N1855" s="305">
        <v>0</v>
      </c>
      <c r="O1855" s="303">
        <v>0</v>
      </c>
      <c r="P1855" s="305">
        <v>0</v>
      </c>
      <c r="Q1855" s="303">
        <v>0</v>
      </c>
      <c r="R1855" s="16">
        <f>SUMIFS('Member Months'!$L:$L,'Member Months'!$A:$A,$A1855,'Member Months'!$C:$C,$C1855, 'Member Months'!$D:$D,$D1855)</f>
        <v>0</v>
      </c>
      <c r="T1855" s="172"/>
    </row>
    <row r="1856" spans="1:20">
      <c r="A1856" s="38">
        <v>22</v>
      </c>
      <c r="B1856" s="39">
        <f t="shared" si="60"/>
        <v>0</v>
      </c>
      <c r="C1856" s="39" t="str">
        <f t="shared" si="59"/>
        <v>2021 Prior Year</v>
      </c>
      <c r="D1856" s="40">
        <v>2</v>
      </c>
      <c r="E1856" s="662">
        <v>22</v>
      </c>
      <c r="F1856" s="662">
        <v>6</v>
      </c>
      <c r="G1856" s="991" t="s">
        <v>933</v>
      </c>
      <c r="H1856" s="40" t="s">
        <v>227</v>
      </c>
      <c r="I1856" s="630" t="s">
        <v>71</v>
      </c>
      <c r="J1856" s="991" t="s">
        <v>266</v>
      </c>
      <c r="K1856" s="303">
        <v>0</v>
      </c>
      <c r="L1856" s="304">
        <v>0</v>
      </c>
      <c r="M1856" s="305">
        <v>0</v>
      </c>
      <c r="N1856" s="305">
        <v>0</v>
      </c>
      <c r="O1856" s="303">
        <v>0</v>
      </c>
      <c r="P1856" s="305">
        <v>0</v>
      </c>
      <c r="Q1856" s="303">
        <v>0</v>
      </c>
      <c r="R1856" s="16">
        <f>SUMIFS('Member Months'!$L:$L,'Member Months'!$A:$A,$A1856,'Member Months'!$C:$C,$C1856, 'Member Months'!$D:$D,$D1856)</f>
        <v>0</v>
      </c>
      <c r="T1856" s="172"/>
    </row>
    <row r="1857" spans="1:20">
      <c r="A1857" s="38">
        <v>22</v>
      </c>
      <c r="B1857" s="39">
        <f t="shared" si="60"/>
        <v>0</v>
      </c>
      <c r="C1857" s="39" t="str">
        <f t="shared" si="59"/>
        <v>2021 Prior Year</v>
      </c>
      <c r="D1857" s="40">
        <v>2</v>
      </c>
      <c r="E1857" s="662">
        <v>22</v>
      </c>
      <c r="F1857" s="662">
        <v>6</v>
      </c>
      <c r="G1857" s="991" t="s">
        <v>933</v>
      </c>
      <c r="H1857" s="40" t="s">
        <v>227</v>
      </c>
      <c r="I1857" s="630" t="s">
        <v>72</v>
      </c>
      <c r="J1857" s="991" t="s">
        <v>527</v>
      </c>
      <c r="K1857" s="303">
        <v>0</v>
      </c>
      <c r="L1857" s="304">
        <v>0</v>
      </c>
      <c r="M1857" s="305">
        <v>0</v>
      </c>
      <c r="N1857" s="305">
        <v>0</v>
      </c>
      <c r="O1857" s="303">
        <v>0</v>
      </c>
      <c r="P1857" s="305">
        <v>0</v>
      </c>
      <c r="Q1857" s="303">
        <v>0</v>
      </c>
      <c r="R1857" s="16">
        <f>SUMIFS('Member Months'!$L:$L,'Member Months'!$A:$A,$A1857,'Member Months'!$C:$C,$C1857, 'Member Months'!$D:$D,$D1857)</f>
        <v>0</v>
      </c>
      <c r="T1857" s="172"/>
    </row>
    <row r="1858" spans="1:20">
      <c r="A1858" s="38">
        <v>22</v>
      </c>
      <c r="B1858" s="39">
        <f t="shared" si="60"/>
        <v>0</v>
      </c>
      <c r="C1858" s="39" t="str">
        <f t="shared" si="59"/>
        <v>2021 Prior Year</v>
      </c>
      <c r="D1858" s="40">
        <v>2</v>
      </c>
      <c r="E1858" s="662">
        <v>22</v>
      </c>
      <c r="F1858" s="662">
        <v>6</v>
      </c>
      <c r="G1858" s="991" t="s">
        <v>933</v>
      </c>
      <c r="H1858" s="40" t="s">
        <v>227</v>
      </c>
      <c r="I1858" s="630" t="s">
        <v>73</v>
      </c>
      <c r="J1858" s="991" t="s">
        <v>528</v>
      </c>
      <c r="K1858" s="303">
        <v>0</v>
      </c>
      <c r="L1858" s="304">
        <v>0</v>
      </c>
      <c r="M1858" s="305">
        <v>0</v>
      </c>
      <c r="N1858" s="305">
        <v>0</v>
      </c>
      <c r="O1858" s="303">
        <v>0</v>
      </c>
      <c r="P1858" s="305">
        <v>0</v>
      </c>
      <c r="Q1858" s="303">
        <v>0</v>
      </c>
      <c r="R1858" s="16">
        <f>SUMIFS('Member Months'!$L:$L,'Member Months'!$A:$A,$A1858,'Member Months'!$C:$C,$C1858, 'Member Months'!$D:$D,$D1858)</f>
        <v>0</v>
      </c>
      <c r="T1858" s="172"/>
    </row>
    <row r="1859" spans="1:20">
      <c r="A1859" s="38">
        <v>22</v>
      </c>
      <c r="B1859" s="39">
        <f t="shared" si="60"/>
        <v>0</v>
      </c>
      <c r="C1859" s="39" t="str">
        <f t="shared" si="59"/>
        <v>2021 Prior Year</v>
      </c>
      <c r="D1859" s="40">
        <v>2</v>
      </c>
      <c r="E1859" s="662">
        <v>22</v>
      </c>
      <c r="F1859" s="662">
        <v>6</v>
      </c>
      <c r="G1859" s="991" t="s">
        <v>933</v>
      </c>
      <c r="H1859" s="40" t="s">
        <v>227</v>
      </c>
      <c r="I1859" s="630" t="s">
        <v>409</v>
      </c>
      <c r="J1859" s="991" t="s">
        <v>803</v>
      </c>
      <c r="K1859" s="303">
        <v>0</v>
      </c>
      <c r="L1859" s="304">
        <v>0</v>
      </c>
      <c r="M1859" s="305">
        <v>0</v>
      </c>
      <c r="N1859" s="305">
        <v>0</v>
      </c>
      <c r="O1859" s="303">
        <v>0</v>
      </c>
      <c r="P1859" s="305">
        <v>0</v>
      </c>
      <c r="Q1859" s="303">
        <v>0</v>
      </c>
      <c r="R1859" s="16">
        <f>SUMIFS('Member Months'!$L:$L,'Member Months'!$A:$A,$A1859,'Member Months'!$C:$C,$C1859, 'Member Months'!$D:$D,$D1859)</f>
        <v>0</v>
      </c>
      <c r="T1859" s="172"/>
    </row>
    <row r="1860" spans="1:20">
      <c r="A1860" s="38">
        <v>23</v>
      </c>
      <c r="B1860" s="39">
        <v>0</v>
      </c>
      <c r="C1860" s="39" t="str">
        <f t="shared" si="59"/>
        <v>2021 Prior Year</v>
      </c>
      <c r="D1860" s="40">
        <v>2</v>
      </c>
      <c r="E1860" s="662">
        <v>23</v>
      </c>
      <c r="F1860" s="662">
        <v>6</v>
      </c>
      <c r="G1860" s="991" t="s">
        <v>933</v>
      </c>
      <c r="H1860" s="40" t="s">
        <v>228</v>
      </c>
      <c r="I1860" s="630" t="s">
        <v>211</v>
      </c>
      <c r="J1860" s="991" t="s">
        <v>261</v>
      </c>
      <c r="K1860" s="303">
        <v>0</v>
      </c>
      <c r="L1860" s="304">
        <v>0</v>
      </c>
      <c r="M1860" s="305">
        <v>0</v>
      </c>
      <c r="N1860" s="305">
        <v>0</v>
      </c>
      <c r="O1860" s="303">
        <v>0</v>
      </c>
      <c r="P1860" s="305">
        <v>0</v>
      </c>
      <c r="Q1860" s="303">
        <v>0</v>
      </c>
      <c r="R1860" s="16">
        <v>0</v>
      </c>
      <c r="T1860" s="172"/>
    </row>
    <row r="1861" spans="1:20">
      <c r="A1861" s="38">
        <v>23</v>
      </c>
      <c r="B1861" s="39">
        <v>0</v>
      </c>
      <c r="C1861" s="39" t="str">
        <f t="shared" si="59"/>
        <v>2021 Prior Year</v>
      </c>
      <c r="D1861" s="40">
        <v>2</v>
      </c>
      <c r="E1861" s="662">
        <v>23</v>
      </c>
      <c r="F1861" s="662">
        <v>6</v>
      </c>
      <c r="G1861" s="991" t="s">
        <v>933</v>
      </c>
      <c r="H1861" s="40" t="s">
        <v>228</v>
      </c>
      <c r="I1861" s="630" t="s">
        <v>214</v>
      </c>
      <c r="J1861" s="991" t="s">
        <v>676</v>
      </c>
      <c r="K1861" s="303">
        <v>0</v>
      </c>
      <c r="L1861" s="304">
        <v>0</v>
      </c>
      <c r="M1861" s="305">
        <v>0</v>
      </c>
      <c r="N1861" s="305">
        <v>0</v>
      </c>
      <c r="O1861" s="303">
        <v>0</v>
      </c>
      <c r="P1861" s="305">
        <v>0</v>
      </c>
      <c r="Q1861" s="303">
        <v>0</v>
      </c>
      <c r="R1861" s="16">
        <v>0</v>
      </c>
      <c r="T1861" s="172"/>
    </row>
    <row r="1862" spans="1:20">
      <c r="A1862" s="38">
        <v>23</v>
      </c>
      <c r="B1862" s="39">
        <v>0</v>
      </c>
      <c r="C1862" s="39" t="str">
        <f t="shared" si="59"/>
        <v>2021 Prior Year</v>
      </c>
      <c r="D1862" s="40">
        <v>2</v>
      </c>
      <c r="E1862" s="662">
        <v>23</v>
      </c>
      <c r="F1862" s="662">
        <v>6</v>
      </c>
      <c r="G1862" s="991" t="s">
        <v>933</v>
      </c>
      <c r="H1862" s="40" t="s">
        <v>228</v>
      </c>
      <c r="I1862" s="630" t="s">
        <v>215</v>
      </c>
      <c r="J1862" s="991" t="s">
        <v>216</v>
      </c>
      <c r="K1862" s="303">
        <v>0</v>
      </c>
      <c r="L1862" s="304">
        <v>0</v>
      </c>
      <c r="M1862" s="305">
        <v>0</v>
      </c>
      <c r="N1862" s="305">
        <v>0</v>
      </c>
      <c r="O1862" s="303">
        <v>0</v>
      </c>
      <c r="P1862" s="305">
        <v>0</v>
      </c>
      <c r="Q1862" s="303">
        <v>0</v>
      </c>
      <c r="R1862" s="16">
        <v>0</v>
      </c>
      <c r="T1862" s="172"/>
    </row>
    <row r="1863" spans="1:20">
      <c r="A1863" s="38">
        <v>23</v>
      </c>
      <c r="B1863" s="39">
        <v>0</v>
      </c>
      <c r="C1863" s="39" t="str">
        <f t="shared" si="59"/>
        <v>2021 Prior Year</v>
      </c>
      <c r="D1863" s="40">
        <v>2</v>
      </c>
      <c r="E1863" s="662">
        <v>23</v>
      </c>
      <c r="F1863" s="662">
        <v>6</v>
      </c>
      <c r="G1863" s="991" t="s">
        <v>933</v>
      </c>
      <c r="H1863" s="40" t="s">
        <v>228</v>
      </c>
      <c r="I1863" s="630" t="s">
        <v>217</v>
      </c>
      <c r="J1863" s="991" t="s">
        <v>262</v>
      </c>
      <c r="K1863" s="303">
        <v>0</v>
      </c>
      <c r="L1863" s="304">
        <v>0</v>
      </c>
      <c r="M1863" s="305">
        <v>0</v>
      </c>
      <c r="N1863" s="305">
        <v>0</v>
      </c>
      <c r="O1863" s="303">
        <v>0</v>
      </c>
      <c r="P1863" s="305">
        <v>0</v>
      </c>
      <c r="Q1863" s="303">
        <v>0</v>
      </c>
      <c r="R1863" s="16">
        <v>0</v>
      </c>
      <c r="T1863" s="172"/>
    </row>
    <row r="1864" spans="1:20">
      <c r="A1864" s="38">
        <v>23</v>
      </c>
      <c r="B1864" s="39">
        <v>0</v>
      </c>
      <c r="C1864" s="39" t="str">
        <f t="shared" si="59"/>
        <v>2021 Prior Year</v>
      </c>
      <c r="D1864" s="40">
        <v>2</v>
      </c>
      <c r="E1864" s="662">
        <v>23</v>
      </c>
      <c r="F1864" s="662">
        <v>6</v>
      </c>
      <c r="G1864" s="991" t="s">
        <v>933</v>
      </c>
      <c r="H1864" s="40" t="s">
        <v>228</v>
      </c>
      <c r="I1864" s="630" t="s">
        <v>218</v>
      </c>
      <c r="J1864" s="991" t="s">
        <v>677</v>
      </c>
      <c r="K1864" s="303">
        <v>0</v>
      </c>
      <c r="L1864" s="304">
        <v>0</v>
      </c>
      <c r="M1864" s="305">
        <v>0</v>
      </c>
      <c r="N1864" s="305">
        <v>0</v>
      </c>
      <c r="O1864" s="303">
        <v>0</v>
      </c>
      <c r="P1864" s="305">
        <v>0</v>
      </c>
      <c r="Q1864" s="303">
        <v>0</v>
      </c>
      <c r="R1864" s="16">
        <v>0</v>
      </c>
      <c r="T1864" s="172"/>
    </row>
    <row r="1865" spans="1:20">
      <c r="A1865" s="38">
        <v>23</v>
      </c>
      <c r="B1865" s="39">
        <v>0</v>
      </c>
      <c r="C1865" s="39" t="str">
        <f t="shared" si="59"/>
        <v>2021 Prior Year</v>
      </c>
      <c r="D1865" s="40">
        <v>2</v>
      </c>
      <c r="E1865" s="662">
        <v>23</v>
      </c>
      <c r="F1865" s="662">
        <v>6</v>
      </c>
      <c r="G1865" s="991" t="s">
        <v>933</v>
      </c>
      <c r="H1865" s="40" t="s">
        <v>228</v>
      </c>
      <c r="I1865" s="630" t="s">
        <v>219</v>
      </c>
      <c r="J1865" s="991" t="s">
        <v>263</v>
      </c>
      <c r="K1865" s="303">
        <v>0</v>
      </c>
      <c r="L1865" s="304">
        <v>0</v>
      </c>
      <c r="M1865" s="305">
        <v>0</v>
      </c>
      <c r="N1865" s="305">
        <v>0</v>
      </c>
      <c r="O1865" s="303">
        <v>0</v>
      </c>
      <c r="P1865" s="305">
        <v>0</v>
      </c>
      <c r="Q1865" s="303">
        <v>0</v>
      </c>
      <c r="R1865" s="16">
        <v>0</v>
      </c>
      <c r="T1865" s="172"/>
    </row>
    <row r="1866" spans="1:20">
      <c r="A1866" s="38">
        <v>23</v>
      </c>
      <c r="B1866" s="39">
        <v>0</v>
      </c>
      <c r="C1866" s="39" t="str">
        <f t="shared" si="59"/>
        <v>2021 Prior Year</v>
      </c>
      <c r="D1866" s="40">
        <v>2</v>
      </c>
      <c r="E1866" s="662">
        <v>23</v>
      </c>
      <c r="F1866" s="662">
        <v>6</v>
      </c>
      <c r="G1866" s="991" t="s">
        <v>933</v>
      </c>
      <c r="H1866" s="40" t="s">
        <v>228</v>
      </c>
      <c r="I1866" s="630" t="s">
        <v>220</v>
      </c>
      <c r="J1866" s="991" t="s">
        <v>675</v>
      </c>
      <c r="K1866" s="303">
        <v>0</v>
      </c>
      <c r="L1866" s="304">
        <v>0</v>
      </c>
      <c r="M1866" s="305">
        <v>0</v>
      </c>
      <c r="N1866" s="305">
        <v>0</v>
      </c>
      <c r="O1866" s="303">
        <v>0</v>
      </c>
      <c r="P1866" s="305">
        <v>0</v>
      </c>
      <c r="Q1866" s="303">
        <v>0</v>
      </c>
      <c r="R1866" s="16">
        <v>0</v>
      </c>
      <c r="T1866" s="172"/>
    </row>
    <row r="1867" spans="1:20">
      <c r="A1867" s="38">
        <v>23</v>
      </c>
      <c r="B1867" s="39">
        <v>0</v>
      </c>
      <c r="C1867" s="39" t="str">
        <f t="shared" si="59"/>
        <v>2021 Prior Year</v>
      </c>
      <c r="D1867" s="40">
        <v>2</v>
      </c>
      <c r="E1867" s="662">
        <v>23</v>
      </c>
      <c r="F1867" s="662">
        <v>6</v>
      </c>
      <c r="G1867" s="991" t="s">
        <v>933</v>
      </c>
      <c r="H1867" s="40" t="s">
        <v>228</v>
      </c>
      <c r="I1867" s="630" t="s">
        <v>221</v>
      </c>
      <c r="J1867" s="991" t="s">
        <v>264</v>
      </c>
      <c r="K1867" s="303">
        <v>0</v>
      </c>
      <c r="L1867" s="304">
        <v>0</v>
      </c>
      <c r="M1867" s="305">
        <v>0</v>
      </c>
      <c r="N1867" s="305">
        <v>0</v>
      </c>
      <c r="O1867" s="303">
        <v>0</v>
      </c>
      <c r="P1867" s="305">
        <v>0</v>
      </c>
      <c r="Q1867" s="303">
        <v>0</v>
      </c>
      <c r="R1867" s="16">
        <v>0</v>
      </c>
      <c r="T1867" s="172"/>
    </row>
    <row r="1868" spans="1:20">
      <c r="A1868" s="38">
        <v>23</v>
      </c>
      <c r="B1868" s="39">
        <v>0</v>
      </c>
      <c r="C1868" s="39" t="str">
        <f t="shared" si="59"/>
        <v>2021 Prior Year</v>
      </c>
      <c r="D1868" s="40">
        <v>2</v>
      </c>
      <c r="E1868" s="662">
        <v>23</v>
      </c>
      <c r="F1868" s="662">
        <v>6</v>
      </c>
      <c r="G1868" s="991" t="s">
        <v>933</v>
      </c>
      <c r="H1868" s="40" t="s">
        <v>228</v>
      </c>
      <c r="I1868" s="630" t="s">
        <v>222</v>
      </c>
      <c r="J1868" s="991" t="s">
        <v>206</v>
      </c>
      <c r="K1868" s="303">
        <v>0</v>
      </c>
      <c r="L1868" s="304">
        <v>0</v>
      </c>
      <c r="M1868" s="305">
        <v>0</v>
      </c>
      <c r="N1868" s="305">
        <v>0</v>
      </c>
      <c r="O1868" s="303">
        <v>0</v>
      </c>
      <c r="P1868" s="305">
        <v>0</v>
      </c>
      <c r="Q1868" s="303">
        <v>0</v>
      </c>
      <c r="R1868" s="16">
        <v>0</v>
      </c>
      <c r="T1868" s="172"/>
    </row>
    <row r="1869" spans="1:20">
      <c r="A1869" s="38">
        <v>23</v>
      </c>
      <c r="B1869" s="39">
        <v>0</v>
      </c>
      <c r="C1869" s="39" t="str">
        <f t="shared" si="59"/>
        <v>2021 Prior Year</v>
      </c>
      <c r="D1869" s="40">
        <v>2</v>
      </c>
      <c r="E1869" s="662">
        <v>23</v>
      </c>
      <c r="F1869" s="662">
        <v>6</v>
      </c>
      <c r="G1869" s="991" t="s">
        <v>933</v>
      </c>
      <c r="H1869" s="40" t="s">
        <v>228</v>
      </c>
      <c r="I1869" s="630" t="s">
        <v>223</v>
      </c>
      <c r="J1869" s="991" t="s">
        <v>181</v>
      </c>
      <c r="K1869" s="303">
        <v>0</v>
      </c>
      <c r="L1869" s="304">
        <v>0</v>
      </c>
      <c r="M1869" s="305">
        <v>0</v>
      </c>
      <c r="N1869" s="305">
        <v>0</v>
      </c>
      <c r="O1869" s="303">
        <v>0</v>
      </c>
      <c r="P1869" s="305">
        <v>0</v>
      </c>
      <c r="Q1869" s="303">
        <v>0</v>
      </c>
      <c r="R1869" s="16">
        <v>0</v>
      </c>
      <c r="T1869" s="172"/>
    </row>
    <row r="1870" spans="1:20">
      <c r="A1870" s="38">
        <v>23</v>
      </c>
      <c r="B1870" s="39">
        <v>0</v>
      </c>
      <c r="C1870" s="39" t="str">
        <f t="shared" si="59"/>
        <v>2021 Prior Year</v>
      </c>
      <c r="D1870" s="40">
        <v>2</v>
      </c>
      <c r="E1870" s="662">
        <v>23</v>
      </c>
      <c r="F1870" s="662">
        <v>6</v>
      </c>
      <c r="G1870" s="991" t="s">
        <v>933</v>
      </c>
      <c r="H1870" s="40" t="s">
        <v>228</v>
      </c>
      <c r="I1870" s="630" t="s">
        <v>150</v>
      </c>
      <c r="J1870" s="991" t="s">
        <v>204</v>
      </c>
      <c r="K1870" s="303">
        <v>0</v>
      </c>
      <c r="L1870" s="304">
        <v>0</v>
      </c>
      <c r="M1870" s="305">
        <v>0</v>
      </c>
      <c r="N1870" s="305">
        <v>0</v>
      </c>
      <c r="O1870" s="303">
        <v>0</v>
      </c>
      <c r="P1870" s="305">
        <v>0</v>
      </c>
      <c r="Q1870" s="303">
        <v>0</v>
      </c>
      <c r="R1870" s="16">
        <v>0</v>
      </c>
      <c r="T1870" s="172"/>
    </row>
    <row r="1871" spans="1:20">
      <c r="A1871" s="38">
        <v>23</v>
      </c>
      <c r="B1871" s="39">
        <v>0</v>
      </c>
      <c r="C1871" s="39" t="str">
        <f t="shared" ref="C1871:C1934" si="61">$C$1302</f>
        <v>2021 Prior Year</v>
      </c>
      <c r="D1871" s="40">
        <v>2</v>
      </c>
      <c r="E1871" s="662">
        <v>23</v>
      </c>
      <c r="F1871" s="662">
        <v>6</v>
      </c>
      <c r="G1871" s="991" t="s">
        <v>933</v>
      </c>
      <c r="H1871" s="40" t="s">
        <v>228</v>
      </c>
      <c r="I1871" s="630" t="s">
        <v>151</v>
      </c>
      <c r="J1871" s="991" t="s">
        <v>205</v>
      </c>
      <c r="K1871" s="303">
        <v>0</v>
      </c>
      <c r="L1871" s="304">
        <v>0</v>
      </c>
      <c r="M1871" s="305">
        <v>0</v>
      </c>
      <c r="N1871" s="305">
        <v>0</v>
      </c>
      <c r="O1871" s="303">
        <v>0</v>
      </c>
      <c r="P1871" s="305">
        <v>0</v>
      </c>
      <c r="Q1871" s="303">
        <v>0</v>
      </c>
      <c r="R1871" s="16">
        <v>0</v>
      </c>
      <c r="T1871" s="172"/>
    </row>
    <row r="1872" spans="1:20">
      <c r="A1872" s="38">
        <v>23</v>
      </c>
      <c r="B1872" s="39">
        <v>0</v>
      </c>
      <c r="C1872" s="39" t="str">
        <f t="shared" si="61"/>
        <v>2021 Prior Year</v>
      </c>
      <c r="D1872" s="40">
        <v>2</v>
      </c>
      <c r="E1872" s="662">
        <v>23</v>
      </c>
      <c r="F1872" s="662">
        <v>6</v>
      </c>
      <c r="G1872" s="991" t="s">
        <v>933</v>
      </c>
      <c r="H1872" s="40" t="s">
        <v>228</v>
      </c>
      <c r="I1872" s="630" t="s">
        <v>152</v>
      </c>
      <c r="J1872" s="991" t="s">
        <v>182</v>
      </c>
      <c r="K1872" s="303">
        <v>0</v>
      </c>
      <c r="L1872" s="304">
        <v>0</v>
      </c>
      <c r="M1872" s="305">
        <v>0</v>
      </c>
      <c r="N1872" s="305">
        <v>0</v>
      </c>
      <c r="O1872" s="303">
        <v>0</v>
      </c>
      <c r="P1872" s="305">
        <v>0</v>
      </c>
      <c r="Q1872" s="303">
        <v>0</v>
      </c>
      <c r="R1872" s="16">
        <v>0</v>
      </c>
      <c r="T1872" s="172"/>
    </row>
    <row r="1873" spans="1:20">
      <c r="A1873" s="38">
        <v>23</v>
      </c>
      <c r="B1873" s="39">
        <v>0</v>
      </c>
      <c r="C1873" s="39" t="str">
        <f t="shared" si="61"/>
        <v>2021 Prior Year</v>
      </c>
      <c r="D1873" s="40">
        <v>2</v>
      </c>
      <c r="E1873" s="662">
        <v>23</v>
      </c>
      <c r="F1873" s="662">
        <v>6</v>
      </c>
      <c r="G1873" s="991" t="s">
        <v>933</v>
      </c>
      <c r="H1873" s="40" t="s">
        <v>228</v>
      </c>
      <c r="I1873" s="630" t="s">
        <v>70</v>
      </c>
      <c r="J1873" s="991" t="s">
        <v>265</v>
      </c>
      <c r="K1873" s="303">
        <v>0</v>
      </c>
      <c r="L1873" s="304">
        <v>0</v>
      </c>
      <c r="M1873" s="305">
        <v>0</v>
      </c>
      <c r="N1873" s="305">
        <v>0</v>
      </c>
      <c r="O1873" s="303">
        <v>0</v>
      </c>
      <c r="P1873" s="305">
        <v>0</v>
      </c>
      <c r="Q1873" s="303">
        <v>0</v>
      </c>
      <c r="R1873" s="16">
        <v>0</v>
      </c>
      <c r="T1873" s="172"/>
    </row>
    <row r="1874" spans="1:20">
      <c r="A1874" s="38">
        <v>23</v>
      </c>
      <c r="B1874" s="39">
        <v>0</v>
      </c>
      <c r="C1874" s="39" t="str">
        <f t="shared" si="61"/>
        <v>2021 Prior Year</v>
      </c>
      <c r="D1874" s="40">
        <v>2</v>
      </c>
      <c r="E1874" s="662">
        <v>23</v>
      </c>
      <c r="F1874" s="662">
        <v>6</v>
      </c>
      <c r="G1874" s="991" t="s">
        <v>933</v>
      </c>
      <c r="H1874" s="40" t="s">
        <v>228</v>
      </c>
      <c r="I1874" s="630" t="s">
        <v>71</v>
      </c>
      <c r="J1874" s="991" t="s">
        <v>266</v>
      </c>
      <c r="K1874" s="303">
        <v>0</v>
      </c>
      <c r="L1874" s="304">
        <v>0</v>
      </c>
      <c r="M1874" s="305">
        <v>0</v>
      </c>
      <c r="N1874" s="305">
        <v>0</v>
      </c>
      <c r="O1874" s="303">
        <v>0</v>
      </c>
      <c r="P1874" s="305">
        <v>0</v>
      </c>
      <c r="Q1874" s="303">
        <v>0</v>
      </c>
      <c r="R1874" s="16">
        <v>0</v>
      </c>
      <c r="T1874" s="172"/>
    </row>
    <row r="1875" spans="1:20">
      <c r="A1875" s="38">
        <v>23</v>
      </c>
      <c r="B1875" s="39">
        <v>0</v>
      </c>
      <c r="C1875" s="39" t="str">
        <f t="shared" si="61"/>
        <v>2021 Prior Year</v>
      </c>
      <c r="D1875" s="40">
        <v>2</v>
      </c>
      <c r="E1875" s="662">
        <v>23</v>
      </c>
      <c r="F1875" s="662">
        <v>6</v>
      </c>
      <c r="G1875" s="991" t="s">
        <v>933</v>
      </c>
      <c r="H1875" s="40" t="s">
        <v>228</v>
      </c>
      <c r="I1875" s="630" t="s">
        <v>72</v>
      </c>
      <c r="J1875" s="991" t="s">
        <v>527</v>
      </c>
      <c r="K1875" s="303">
        <v>0</v>
      </c>
      <c r="L1875" s="304">
        <v>0</v>
      </c>
      <c r="M1875" s="305">
        <v>0</v>
      </c>
      <c r="N1875" s="305">
        <v>0</v>
      </c>
      <c r="O1875" s="303">
        <v>0</v>
      </c>
      <c r="P1875" s="305">
        <v>0</v>
      </c>
      <c r="Q1875" s="303">
        <v>0</v>
      </c>
      <c r="R1875" s="16">
        <v>0</v>
      </c>
      <c r="T1875" s="172"/>
    </row>
    <row r="1876" spans="1:20">
      <c r="A1876" s="38">
        <v>23</v>
      </c>
      <c r="B1876" s="39">
        <v>0</v>
      </c>
      <c r="C1876" s="39" t="str">
        <f t="shared" si="61"/>
        <v>2021 Prior Year</v>
      </c>
      <c r="D1876" s="40">
        <v>2</v>
      </c>
      <c r="E1876" s="662">
        <v>23</v>
      </c>
      <c r="F1876" s="662">
        <v>6</v>
      </c>
      <c r="G1876" s="991" t="s">
        <v>933</v>
      </c>
      <c r="H1876" s="40" t="s">
        <v>228</v>
      </c>
      <c r="I1876" s="630" t="s">
        <v>73</v>
      </c>
      <c r="J1876" s="991" t="s">
        <v>528</v>
      </c>
      <c r="K1876" s="303">
        <v>0</v>
      </c>
      <c r="L1876" s="304">
        <v>0</v>
      </c>
      <c r="M1876" s="305">
        <v>0</v>
      </c>
      <c r="N1876" s="305">
        <v>0</v>
      </c>
      <c r="O1876" s="303">
        <v>0</v>
      </c>
      <c r="P1876" s="305">
        <v>0</v>
      </c>
      <c r="Q1876" s="303">
        <v>0</v>
      </c>
      <c r="R1876" s="16">
        <v>0</v>
      </c>
      <c r="T1876" s="172"/>
    </row>
    <row r="1877" spans="1:20">
      <c r="A1877" s="38">
        <v>23</v>
      </c>
      <c r="B1877" s="39">
        <v>0</v>
      </c>
      <c r="C1877" s="39" t="str">
        <f t="shared" si="61"/>
        <v>2021 Prior Year</v>
      </c>
      <c r="D1877" s="40">
        <v>2</v>
      </c>
      <c r="E1877" s="662">
        <v>23</v>
      </c>
      <c r="F1877" s="662">
        <v>6</v>
      </c>
      <c r="G1877" s="991" t="s">
        <v>933</v>
      </c>
      <c r="H1877" s="40" t="s">
        <v>228</v>
      </c>
      <c r="I1877" s="630" t="s">
        <v>409</v>
      </c>
      <c r="J1877" s="991" t="s">
        <v>803</v>
      </c>
      <c r="K1877" s="303">
        <v>0</v>
      </c>
      <c r="L1877" s="304">
        <v>0</v>
      </c>
      <c r="M1877" s="305">
        <v>0</v>
      </c>
      <c r="N1877" s="305">
        <v>0</v>
      </c>
      <c r="O1877" s="303">
        <v>0</v>
      </c>
      <c r="P1877" s="305">
        <v>0</v>
      </c>
      <c r="Q1877" s="303">
        <v>0</v>
      </c>
      <c r="R1877" s="16">
        <v>0</v>
      </c>
      <c r="T1877" s="172"/>
    </row>
    <row r="1878" spans="1:20">
      <c r="A1878" s="38">
        <v>24</v>
      </c>
      <c r="B1878" s="39">
        <v>0</v>
      </c>
      <c r="C1878" s="39" t="str">
        <f t="shared" si="61"/>
        <v>2021 Prior Year</v>
      </c>
      <c r="D1878" s="40">
        <v>2</v>
      </c>
      <c r="E1878" s="662">
        <v>24</v>
      </c>
      <c r="F1878" s="662">
        <v>6</v>
      </c>
      <c r="G1878" s="991" t="s">
        <v>229</v>
      </c>
      <c r="H1878" s="40" t="s">
        <v>227</v>
      </c>
      <c r="I1878" s="630" t="s">
        <v>211</v>
      </c>
      <c r="J1878" s="991" t="s">
        <v>261</v>
      </c>
      <c r="K1878" s="303">
        <v>0</v>
      </c>
      <c r="L1878" s="304">
        <v>0</v>
      </c>
      <c r="M1878" s="305">
        <v>0</v>
      </c>
      <c r="N1878" s="305">
        <v>0</v>
      </c>
      <c r="O1878" s="303">
        <v>0</v>
      </c>
      <c r="P1878" s="305">
        <v>0</v>
      </c>
      <c r="Q1878" s="303">
        <v>0</v>
      </c>
      <c r="R1878" s="16">
        <v>0</v>
      </c>
      <c r="T1878" s="172"/>
    </row>
    <row r="1879" spans="1:20">
      <c r="A1879" s="38">
        <v>24</v>
      </c>
      <c r="B1879" s="39">
        <v>0</v>
      </c>
      <c r="C1879" s="39" t="str">
        <f t="shared" si="61"/>
        <v>2021 Prior Year</v>
      </c>
      <c r="D1879" s="40">
        <v>2</v>
      </c>
      <c r="E1879" s="662">
        <v>24</v>
      </c>
      <c r="F1879" s="662">
        <v>6</v>
      </c>
      <c r="G1879" s="991" t="s">
        <v>229</v>
      </c>
      <c r="H1879" s="40" t="s">
        <v>227</v>
      </c>
      <c r="I1879" s="630" t="s">
        <v>214</v>
      </c>
      <c r="J1879" s="991" t="s">
        <v>676</v>
      </c>
      <c r="K1879" s="303">
        <v>0</v>
      </c>
      <c r="L1879" s="304">
        <v>0</v>
      </c>
      <c r="M1879" s="305">
        <v>0</v>
      </c>
      <c r="N1879" s="305">
        <v>0</v>
      </c>
      <c r="O1879" s="303">
        <v>0</v>
      </c>
      <c r="P1879" s="305">
        <v>0</v>
      </c>
      <c r="Q1879" s="303">
        <v>0</v>
      </c>
      <c r="R1879" s="16">
        <v>0</v>
      </c>
      <c r="T1879" s="172"/>
    </row>
    <row r="1880" spans="1:20">
      <c r="A1880" s="38">
        <v>24</v>
      </c>
      <c r="B1880" s="39">
        <v>0</v>
      </c>
      <c r="C1880" s="39" t="str">
        <f t="shared" si="61"/>
        <v>2021 Prior Year</v>
      </c>
      <c r="D1880" s="40">
        <v>2</v>
      </c>
      <c r="E1880" s="662">
        <v>24</v>
      </c>
      <c r="F1880" s="662">
        <v>6</v>
      </c>
      <c r="G1880" s="991" t="s">
        <v>229</v>
      </c>
      <c r="H1880" s="40" t="s">
        <v>227</v>
      </c>
      <c r="I1880" s="630" t="s">
        <v>215</v>
      </c>
      <c r="J1880" s="991" t="s">
        <v>216</v>
      </c>
      <c r="K1880" s="303">
        <v>0</v>
      </c>
      <c r="L1880" s="304">
        <v>0</v>
      </c>
      <c r="M1880" s="305">
        <v>0</v>
      </c>
      <c r="N1880" s="305">
        <v>0</v>
      </c>
      <c r="O1880" s="303">
        <v>0</v>
      </c>
      <c r="P1880" s="305">
        <v>0</v>
      </c>
      <c r="Q1880" s="303">
        <v>0</v>
      </c>
      <c r="R1880" s="16">
        <v>0</v>
      </c>
      <c r="T1880" s="172"/>
    </row>
    <row r="1881" spans="1:20">
      <c r="A1881" s="38">
        <v>24</v>
      </c>
      <c r="B1881" s="39">
        <v>0</v>
      </c>
      <c r="C1881" s="39" t="str">
        <f t="shared" si="61"/>
        <v>2021 Prior Year</v>
      </c>
      <c r="D1881" s="40">
        <v>2</v>
      </c>
      <c r="E1881" s="662">
        <v>24</v>
      </c>
      <c r="F1881" s="662">
        <v>6</v>
      </c>
      <c r="G1881" s="991" t="s">
        <v>229</v>
      </c>
      <c r="H1881" s="40" t="s">
        <v>227</v>
      </c>
      <c r="I1881" s="630" t="s">
        <v>217</v>
      </c>
      <c r="J1881" s="991" t="s">
        <v>262</v>
      </c>
      <c r="K1881" s="303">
        <v>0</v>
      </c>
      <c r="L1881" s="304">
        <v>0</v>
      </c>
      <c r="M1881" s="305">
        <v>0</v>
      </c>
      <c r="N1881" s="305">
        <v>0</v>
      </c>
      <c r="O1881" s="303">
        <v>0</v>
      </c>
      <c r="P1881" s="305">
        <v>0</v>
      </c>
      <c r="Q1881" s="303">
        <v>0</v>
      </c>
      <c r="R1881" s="16">
        <v>0</v>
      </c>
      <c r="T1881" s="172"/>
    </row>
    <row r="1882" spans="1:20">
      <c r="A1882" s="38">
        <v>24</v>
      </c>
      <c r="B1882" s="39">
        <v>0</v>
      </c>
      <c r="C1882" s="39" t="str">
        <f t="shared" si="61"/>
        <v>2021 Prior Year</v>
      </c>
      <c r="D1882" s="40">
        <v>2</v>
      </c>
      <c r="E1882" s="662">
        <v>24</v>
      </c>
      <c r="F1882" s="662">
        <v>6</v>
      </c>
      <c r="G1882" s="991" t="s">
        <v>229</v>
      </c>
      <c r="H1882" s="40" t="s">
        <v>227</v>
      </c>
      <c r="I1882" s="630" t="s">
        <v>218</v>
      </c>
      <c r="J1882" s="991" t="s">
        <v>677</v>
      </c>
      <c r="K1882" s="303">
        <v>0</v>
      </c>
      <c r="L1882" s="304">
        <v>0</v>
      </c>
      <c r="M1882" s="305">
        <v>0</v>
      </c>
      <c r="N1882" s="305">
        <v>0</v>
      </c>
      <c r="O1882" s="303">
        <v>0</v>
      </c>
      <c r="P1882" s="305">
        <v>0</v>
      </c>
      <c r="Q1882" s="303">
        <v>0</v>
      </c>
      <c r="R1882" s="16">
        <v>0</v>
      </c>
      <c r="T1882" s="172"/>
    </row>
    <row r="1883" spans="1:20">
      <c r="A1883" s="38">
        <v>24</v>
      </c>
      <c r="B1883" s="39">
        <v>0</v>
      </c>
      <c r="C1883" s="39" t="str">
        <f t="shared" si="61"/>
        <v>2021 Prior Year</v>
      </c>
      <c r="D1883" s="40">
        <v>2</v>
      </c>
      <c r="E1883" s="662">
        <v>24</v>
      </c>
      <c r="F1883" s="662">
        <v>6</v>
      </c>
      <c r="G1883" s="991" t="s">
        <v>229</v>
      </c>
      <c r="H1883" s="40" t="s">
        <v>227</v>
      </c>
      <c r="I1883" s="630" t="s">
        <v>219</v>
      </c>
      <c r="J1883" s="991" t="s">
        <v>263</v>
      </c>
      <c r="K1883" s="303">
        <v>0</v>
      </c>
      <c r="L1883" s="304">
        <v>0</v>
      </c>
      <c r="M1883" s="305">
        <v>0</v>
      </c>
      <c r="N1883" s="305">
        <v>0</v>
      </c>
      <c r="O1883" s="303">
        <v>0</v>
      </c>
      <c r="P1883" s="305">
        <v>0</v>
      </c>
      <c r="Q1883" s="303">
        <v>0</v>
      </c>
      <c r="R1883" s="16">
        <v>0</v>
      </c>
      <c r="T1883" s="172"/>
    </row>
    <row r="1884" spans="1:20">
      <c r="A1884" s="38">
        <v>24</v>
      </c>
      <c r="B1884" s="39">
        <v>0</v>
      </c>
      <c r="C1884" s="39" t="str">
        <f t="shared" si="61"/>
        <v>2021 Prior Year</v>
      </c>
      <c r="D1884" s="40">
        <v>2</v>
      </c>
      <c r="E1884" s="662">
        <v>24</v>
      </c>
      <c r="F1884" s="662">
        <v>6</v>
      </c>
      <c r="G1884" s="991" t="s">
        <v>229</v>
      </c>
      <c r="H1884" s="40" t="s">
        <v>227</v>
      </c>
      <c r="I1884" s="630" t="s">
        <v>220</v>
      </c>
      <c r="J1884" s="991" t="s">
        <v>675</v>
      </c>
      <c r="K1884" s="303">
        <v>0</v>
      </c>
      <c r="L1884" s="304">
        <v>0</v>
      </c>
      <c r="M1884" s="305">
        <v>0</v>
      </c>
      <c r="N1884" s="305">
        <v>0</v>
      </c>
      <c r="O1884" s="303">
        <v>0</v>
      </c>
      <c r="P1884" s="305">
        <v>0</v>
      </c>
      <c r="Q1884" s="303">
        <v>0</v>
      </c>
      <c r="R1884" s="16">
        <v>0</v>
      </c>
      <c r="T1884" s="172"/>
    </row>
    <row r="1885" spans="1:20">
      <c r="A1885" s="38">
        <v>24</v>
      </c>
      <c r="B1885" s="39">
        <v>0</v>
      </c>
      <c r="C1885" s="39" t="str">
        <f t="shared" si="61"/>
        <v>2021 Prior Year</v>
      </c>
      <c r="D1885" s="40">
        <v>2</v>
      </c>
      <c r="E1885" s="662">
        <v>24</v>
      </c>
      <c r="F1885" s="662">
        <v>6</v>
      </c>
      <c r="G1885" s="991" t="s">
        <v>229</v>
      </c>
      <c r="H1885" s="40" t="s">
        <v>227</v>
      </c>
      <c r="I1885" s="630" t="s">
        <v>221</v>
      </c>
      <c r="J1885" s="991" t="s">
        <v>264</v>
      </c>
      <c r="K1885" s="303">
        <v>0</v>
      </c>
      <c r="L1885" s="304">
        <v>0</v>
      </c>
      <c r="M1885" s="305">
        <v>0</v>
      </c>
      <c r="N1885" s="305">
        <v>0</v>
      </c>
      <c r="O1885" s="303">
        <v>0</v>
      </c>
      <c r="P1885" s="305">
        <v>0</v>
      </c>
      <c r="Q1885" s="303">
        <v>0</v>
      </c>
      <c r="R1885" s="16">
        <v>0</v>
      </c>
      <c r="T1885" s="172"/>
    </row>
    <row r="1886" spans="1:20">
      <c r="A1886" s="38">
        <v>24</v>
      </c>
      <c r="B1886" s="39">
        <v>0</v>
      </c>
      <c r="C1886" s="39" t="str">
        <f t="shared" si="61"/>
        <v>2021 Prior Year</v>
      </c>
      <c r="D1886" s="40">
        <v>2</v>
      </c>
      <c r="E1886" s="662">
        <v>24</v>
      </c>
      <c r="F1886" s="662">
        <v>6</v>
      </c>
      <c r="G1886" s="991" t="s">
        <v>229</v>
      </c>
      <c r="H1886" s="40" t="s">
        <v>227</v>
      </c>
      <c r="I1886" s="630" t="s">
        <v>222</v>
      </c>
      <c r="J1886" s="991" t="s">
        <v>206</v>
      </c>
      <c r="K1886" s="303">
        <v>0</v>
      </c>
      <c r="L1886" s="304">
        <v>0</v>
      </c>
      <c r="M1886" s="305">
        <v>0</v>
      </c>
      <c r="N1886" s="305">
        <v>0</v>
      </c>
      <c r="O1886" s="303">
        <v>0</v>
      </c>
      <c r="P1886" s="305">
        <v>0</v>
      </c>
      <c r="Q1886" s="303">
        <v>0</v>
      </c>
      <c r="R1886" s="16">
        <v>0</v>
      </c>
      <c r="T1886" s="172"/>
    </row>
    <row r="1887" spans="1:20">
      <c r="A1887" s="38">
        <v>24</v>
      </c>
      <c r="B1887" s="39">
        <v>0</v>
      </c>
      <c r="C1887" s="39" t="str">
        <f t="shared" si="61"/>
        <v>2021 Prior Year</v>
      </c>
      <c r="D1887" s="40">
        <v>2</v>
      </c>
      <c r="E1887" s="662">
        <v>24</v>
      </c>
      <c r="F1887" s="662">
        <v>6</v>
      </c>
      <c r="G1887" s="991" t="s">
        <v>229</v>
      </c>
      <c r="H1887" s="40" t="s">
        <v>227</v>
      </c>
      <c r="I1887" s="630" t="s">
        <v>223</v>
      </c>
      <c r="J1887" s="991" t="s">
        <v>181</v>
      </c>
      <c r="K1887" s="303">
        <v>0</v>
      </c>
      <c r="L1887" s="304">
        <v>0</v>
      </c>
      <c r="M1887" s="305">
        <v>0</v>
      </c>
      <c r="N1887" s="305">
        <v>0</v>
      </c>
      <c r="O1887" s="303">
        <v>0</v>
      </c>
      <c r="P1887" s="305">
        <v>0</v>
      </c>
      <c r="Q1887" s="303">
        <v>0</v>
      </c>
      <c r="R1887" s="16">
        <v>0</v>
      </c>
      <c r="T1887" s="172"/>
    </row>
    <row r="1888" spans="1:20">
      <c r="A1888" s="38">
        <v>24</v>
      </c>
      <c r="B1888" s="39">
        <v>0</v>
      </c>
      <c r="C1888" s="39" t="str">
        <f t="shared" si="61"/>
        <v>2021 Prior Year</v>
      </c>
      <c r="D1888" s="40">
        <v>2</v>
      </c>
      <c r="E1888" s="662">
        <v>24</v>
      </c>
      <c r="F1888" s="662">
        <v>6</v>
      </c>
      <c r="G1888" s="991" t="s">
        <v>229</v>
      </c>
      <c r="H1888" s="40" t="s">
        <v>227</v>
      </c>
      <c r="I1888" s="630" t="s">
        <v>150</v>
      </c>
      <c r="J1888" s="991" t="s">
        <v>204</v>
      </c>
      <c r="K1888" s="303">
        <v>0</v>
      </c>
      <c r="L1888" s="304">
        <v>0</v>
      </c>
      <c r="M1888" s="305">
        <v>0</v>
      </c>
      <c r="N1888" s="305">
        <v>0</v>
      </c>
      <c r="O1888" s="303">
        <v>0</v>
      </c>
      <c r="P1888" s="305">
        <v>0</v>
      </c>
      <c r="Q1888" s="303">
        <v>0</v>
      </c>
      <c r="R1888" s="16">
        <v>0</v>
      </c>
      <c r="T1888" s="172"/>
    </row>
    <row r="1889" spans="1:20">
      <c r="A1889" s="38">
        <v>24</v>
      </c>
      <c r="B1889" s="39">
        <v>0</v>
      </c>
      <c r="C1889" s="39" t="str">
        <f t="shared" si="61"/>
        <v>2021 Prior Year</v>
      </c>
      <c r="D1889" s="40">
        <v>2</v>
      </c>
      <c r="E1889" s="662">
        <v>24</v>
      </c>
      <c r="F1889" s="662">
        <v>6</v>
      </c>
      <c r="G1889" s="991" t="s">
        <v>229</v>
      </c>
      <c r="H1889" s="40" t="s">
        <v>227</v>
      </c>
      <c r="I1889" s="630" t="s">
        <v>151</v>
      </c>
      <c r="J1889" s="991" t="s">
        <v>205</v>
      </c>
      <c r="K1889" s="303">
        <v>0</v>
      </c>
      <c r="L1889" s="304">
        <v>0</v>
      </c>
      <c r="M1889" s="305">
        <v>0</v>
      </c>
      <c r="N1889" s="305">
        <v>0</v>
      </c>
      <c r="O1889" s="303">
        <v>0</v>
      </c>
      <c r="P1889" s="305">
        <v>0</v>
      </c>
      <c r="Q1889" s="303">
        <v>0</v>
      </c>
      <c r="R1889" s="16">
        <v>0</v>
      </c>
      <c r="T1889" s="172"/>
    </row>
    <row r="1890" spans="1:20">
      <c r="A1890" s="38">
        <v>24</v>
      </c>
      <c r="B1890" s="39">
        <v>0</v>
      </c>
      <c r="C1890" s="39" t="str">
        <f t="shared" si="61"/>
        <v>2021 Prior Year</v>
      </c>
      <c r="D1890" s="40">
        <v>2</v>
      </c>
      <c r="E1890" s="662">
        <v>24</v>
      </c>
      <c r="F1890" s="662">
        <v>6</v>
      </c>
      <c r="G1890" s="991" t="s">
        <v>229</v>
      </c>
      <c r="H1890" s="40" t="s">
        <v>227</v>
      </c>
      <c r="I1890" s="630" t="s">
        <v>152</v>
      </c>
      <c r="J1890" s="991" t="s">
        <v>182</v>
      </c>
      <c r="K1890" s="303">
        <v>0</v>
      </c>
      <c r="L1890" s="304">
        <v>0</v>
      </c>
      <c r="M1890" s="305">
        <v>0</v>
      </c>
      <c r="N1890" s="305">
        <v>0</v>
      </c>
      <c r="O1890" s="303">
        <v>0</v>
      </c>
      <c r="P1890" s="305">
        <v>0</v>
      </c>
      <c r="Q1890" s="303">
        <v>0</v>
      </c>
      <c r="R1890" s="16">
        <v>0</v>
      </c>
      <c r="T1890" s="172"/>
    </row>
    <row r="1891" spans="1:20">
      <c r="A1891" s="38">
        <v>24</v>
      </c>
      <c r="B1891" s="39">
        <v>0</v>
      </c>
      <c r="C1891" s="39" t="str">
        <f t="shared" si="61"/>
        <v>2021 Prior Year</v>
      </c>
      <c r="D1891" s="40">
        <v>2</v>
      </c>
      <c r="E1891" s="662">
        <v>24</v>
      </c>
      <c r="F1891" s="662">
        <v>6</v>
      </c>
      <c r="G1891" s="991" t="s">
        <v>229</v>
      </c>
      <c r="H1891" s="40" t="s">
        <v>227</v>
      </c>
      <c r="I1891" s="630" t="s">
        <v>70</v>
      </c>
      <c r="J1891" s="991" t="s">
        <v>265</v>
      </c>
      <c r="K1891" s="303">
        <v>0</v>
      </c>
      <c r="L1891" s="304">
        <v>0</v>
      </c>
      <c r="M1891" s="305">
        <v>0</v>
      </c>
      <c r="N1891" s="305">
        <v>0</v>
      </c>
      <c r="O1891" s="303">
        <v>0</v>
      </c>
      <c r="P1891" s="305">
        <v>0</v>
      </c>
      <c r="Q1891" s="303">
        <v>0</v>
      </c>
      <c r="R1891" s="16">
        <v>0</v>
      </c>
      <c r="T1891" s="172"/>
    </row>
    <row r="1892" spans="1:20">
      <c r="A1892" s="38">
        <v>24</v>
      </c>
      <c r="B1892" s="39">
        <v>0</v>
      </c>
      <c r="C1892" s="39" t="str">
        <f t="shared" si="61"/>
        <v>2021 Prior Year</v>
      </c>
      <c r="D1892" s="40">
        <v>2</v>
      </c>
      <c r="E1892" s="662">
        <v>24</v>
      </c>
      <c r="F1892" s="662">
        <v>6</v>
      </c>
      <c r="G1892" s="991" t="s">
        <v>229</v>
      </c>
      <c r="H1892" s="40" t="s">
        <v>227</v>
      </c>
      <c r="I1892" s="630" t="s">
        <v>71</v>
      </c>
      <c r="J1892" s="991" t="s">
        <v>266</v>
      </c>
      <c r="K1892" s="303">
        <v>0</v>
      </c>
      <c r="L1892" s="304">
        <v>0</v>
      </c>
      <c r="M1892" s="305">
        <v>0</v>
      </c>
      <c r="N1892" s="305">
        <v>0</v>
      </c>
      <c r="O1892" s="303">
        <v>0</v>
      </c>
      <c r="P1892" s="305">
        <v>0</v>
      </c>
      <c r="Q1892" s="303">
        <v>0</v>
      </c>
      <c r="R1892" s="16">
        <v>0</v>
      </c>
      <c r="T1892" s="172"/>
    </row>
    <row r="1893" spans="1:20">
      <c r="A1893" s="38">
        <v>24</v>
      </c>
      <c r="B1893" s="39">
        <v>0</v>
      </c>
      <c r="C1893" s="39" t="str">
        <f t="shared" si="61"/>
        <v>2021 Prior Year</v>
      </c>
      <c r="D1893" s="40">
        <v>2</v>
      </c>
      <c r="E1893" s="662">
        <v>24</v>
      </c>
      <c r="F1893" s="662">
        <v>6</v>
      </c>
      <c r="G1893" s="991" t="s">
        <v>229</v>
      </c>
      <c r="H1893" s="40" t="s">
        <v>227</v>
      </c>
      <c r="I1893" s="630" t="s">
        <v>72</v>
      </c>
      <c r="J1893" s="991" t="s">
        <v>527</v>
      </c>
      <c r="K1893" s="303">
        <v>0</v>
      </c>
      <c r="L1893" s="304">
        <v>0</v>
      </c>
      <c r="M1893" s="305">
        <v>0</v>
      </c>
      <c r="N1893" s="305">
        <v>0</v>
      </c>
      <c r="O1893" s="303">
        <v>0</v>
      </c>
      <c r="P1893" s="305">
        <v>0</v>
      </c>
      <c r="Q1893" s="303">
        <v>0</v>
      </c>
      <c r="R1893" s="16">
        <v>0</v>
      </c>
      <c r="T1893" s="172"/>
    </row>
    <row r="1894" spans="1:20">
      <c r="A1894" s="38">
        <v>24</v>
      </c>
      <c r="B1894" s="39">
        <v>0</v>
      </c>
      <c r="C1894" s="39" t="str">
        <f t="shared" si="61"/>
        <v>2021 Prior Year</v>
      </c>
      <c r="D1894" s="40">
        <v>2</v>
      </c>
      <c r="E1894" s="662">
        <v>24</v>
      </c>
      <c r="F1894" s="662">
        <v>6</v>
      </c>
      <c r="G1894" s="991" t="s">
        <v>229</v>
      </c>
      <c r="H1894" s="40" t="s">
        <v>227</v>
      </c>
      <c r="I1894" s="630" t="s">
        <v>73</v>
      </c>
      <c r="J1894" s="991" t="s">
        <v>528</v>
      </c>
      <c r="K1894" s="303">
        <v>0</v>
      </c>
      <c r="L1894" s="304">
        <v>0</v>
      </c>
      <c r="M1894" s="305">
        <v>0</v>
      </c>
      <c r="N1894" s="305">
        <v>0</v>
      </c>
      <c r="O1894" s="303">
        <v>0</v>
      </c>
      <c r="P1894" s="305">
        <v>0</v>
      </c>
      <c r="Q1894" s="303">
        <v>0</v>
      </c>
      <c r="R1894" s="16">
        <v>0</v>
      </c>
      <c r="T1894" s="172"/>
    </row>
    <row r="1895" spans="1:20">
      <c r="A1895" s="38">
        <v>24</v>
      </c>
      <c r="B1895" s="39">
        <v>0</v>
      </c>
      <c r="C1895" s="39" t="str">
        <f t="shared" si="61"/>
        <v>2021 Prior Year</v>
      </c>
      <c r="D1895" s="40">
        <v>2</v>
      </c>
      <c r="E1895" s="662">
        <v>24</v>
      </c>
      <c r="F1895" s="662">
        <v>6</v>
      </c>
      <c r="G1895" s="991" t="s">
        <v>229</v>
      </c>
      <c r="H1895" s="40" t="s">
        <v>227</v>
      </c>
      <c r="I1895" s="630" t="s">
        <v>409</v>
      </c>
      <c r="J1895" s="991" t="s">
        <v>803</v>
      </c>
      <c r="K1895" s="303">
        <v>0</v>
      </c>
      <c r="L1895" s="304">
        <v>0</v>
      </c>
      <c r="M1895" s="305">
        <v>0</v>
      </c>
      <c r="N1895" s="305">
        <v>0</v>
      </c>
      <c r="O1895" s="303">
        <v>0</v>
      </c>
      <c r="P1895" s="305">
        <v>0</v>
      </c>
      <c r="Q1895" s="303">
        <v>0</v>
      </c>
      <c r="R1895" s="16">
        <v>0</v>
      </c>
      <c r="T1895" s="172"/>
    </row>
    <row r="1896" spans="1:20">
      <c r="A1896" s="38">
        <v>25</v>
      </c>
      <c r="B1896" s="39">
        <v>0</v>
      </c>
      <c r="C1896" s="39" t="str">
        <f t="shared" si="61"/>
        <v>2021 Prior Year</v>
      </c>
      <c r="D1896" s="40">
        <v>2</v>
      </c>
      <c r="E1896" s="662">
        <v>25</v>
      </c>
      <c r="F1896" s="662">
        <v>6</v>
      </c>
      <c r="G1896" s="991" t="s">
        <v>229</v>
      </c>
      <c r="H1896" s="40" t="s">
        <v>228</v>
      </c>
      <c r="I1896" s="630" t="s">
        <v>211</v>
      </c>
      <c r="J1896" s="991" t="s">
        <v>261</v>
      </c>
      <c r="K1896" s="303">
        <v>0</v>
      </c>
      <c r="L1896" s="304">
        <v>0</v>
      </c>
      <c r="M1896" s="305">
        <v>0</v>
      </c>
      <c r="N1896" s="305">
        <v>0</v>
      </c>
      <c r="O1896" s="303">
        <v>0</v>
      </c>
      <c r="P1896" s="305">
        <v>0</v>
      </c>
      <c r="Q1896" s="303">
        <v>0</v>
      </c>
      <c r="R1896" s="16">
        <v>0</v>
      </c>
      <c r="T1896" s="172"/>
    </row>
    <row r="1897" spans="1:20">
      <c r="A1897" s="38">
        <v>25</v>
      </c>
      <c r="B1897" s="39">
        <v>0</v>
      </c>
      <c r="C1897" s="39" t="str">
        <f t="shared" si="61"/>
        <v>2021 Prior Year</v>
      </c>
      <c r="D1897" s="40">
        <v>2</v>
      </c>
      <c r="E1897" s="662">
        <v>25</v>
      </c>
      <c r="F1897" s="662">
        <v>6</v>
      </c>
      <c r="G1897" s="991" t="s">
        <v>229</v>
      </c>
      <c r="H1897" s="40" t="s">
        <v>228</v>
      </c>
      <c r="I1897" s="630" t="s">
        <v>214</v>
      </c>
      <c r="J1897" s="991" t="s">
        <v>676</v>
      </c>
      <c r="K1897" s="303">
        <v>0</v>
      </c>
      <c r="L1897" s="304">
        <v>0</v>
      </c>
      <c r="M1897" s="305">
        <v>0</v>
      </c>
      <c r="N1897" s="305">
        <v>0</v>
      </c>
      <c r="O1897" s="303">
        <v>0</v>
      </c>
      <c r="P1897" s="305">
        <v>0</v>
      </c>
      <c r="Q1897" s="303">
        <v>0</v>
      </c>
      <c r="R1897" s="16">
        <v>0</v>
      </c>
      <c r="T1897" s="172"/>
    </row>
    <row r="1898" spans="1:20">
      <c r="A1898" s="38">
        <v>25</v>
      </c>
      <c r="B1898" s="39">
        <v>0</v>
      </c>
      <c r="C1898" s="39" t="str">
        <f t="shared" si="61"/>
        <v>2021 Prior Year</v>
      </c>
      <c r="D1898" s="40">
        <v>2</v>
      </c>
      <c r="E1898" s="662">
        <v>25</v>
      </c>
      <c r="F1898" s="662">
        <v>6</v>
      </c>
      <c r="G1898" s="991" t="s">
        <v>229</v>
      </c>
      <c r="H1898" s="40" t="s">
        <v>228</v>
      </c>
      <c r="I1898" s="630" t="s">
        <v>215</v>
      </c>
      <c r="J1898" s="991" t="s">
        <v>216</v>
      </c>
      <c r="K1898" s="303">
        <v>0</v>
      </c>
      <c r="L1898" s="304">
        <v>0</v>
      </c>
      <c r="M1898" s="305">
        <v>0</v>
      </c>
      <c r="N1898" s="305">
        <v>0</v>
      </c>
      <c r="O1898" s="303">
        <v>0</v>
      </c>
      <c r="P1898" s="305">
        <v>0</v>
      </c>
      <c r="Q1898" s="303">
        <v>0</v>
      </c>
      <c r="R1898" s="16">
        <v>0</v>
      </c>
      <c r="T1898" s="172"/>
    </row>
    <row r="1899" spans="1:20">
      <c r="A1899" s="38">
        <v>25</v>
      </c>
      <c r="B1899" s="39">
        <v>0</v>
      </c>
      <c r="C1899" s="39" t="str">
        <f t="shared" si="61"/>
        <v>2021 Prior Year</v>
      </c>
      <c r="D1899" s="40">
        <v>2</v>
      </c>
      <c r="E1899" s="662">
        <v>25</v>
      </c>
      <c r="F1899" s="662">
        <v>6</v>
      </c>
      <c r="G1899" s="991" t="s">
        <v>229</v>
      </c>
      <c r="H1899" s="40" t="s">
        <v>228</v>
      </c>
      <c r="I1899" s="630" t="s">
        <v>217</v>
      </c>
      <c r="J1899" s="991" t="s">
        <v>262</v>
      </c>
      <c r="K1899" s="303">
        <v>0</v>
      </c>
      <c r="L1899" s="304">
        <v>0</v>
      </c>
      <c r="M1899" s="305">
        <v>0</v>
      </c>
      <c r="N1899" s="305">
        <v>0</v>
      </c>
      <c r="O1899" s="303">
        <v>0</v>
      </c>
      <c r="P1899" s="305">
        <v>0</v>
      </c>
      <c r="Q1899" s="303">
        <v>0</v>
      </c>
      <c r="R1899" s="16">
        <v>0</v>
      </c>
      <c r="T1899" s="172"/>
    </row>
    <row r="1900" spans="1:20">
      <c r="A1900" s="38">
        <v>25</v>
      </c>
      <c r="B1900" s="39">
        <v>0</v>
      </c>
      <c r="C1900" s="39" t="str">
        <f t="shared" si="61"/>
        <v>2021 Prior Year</v>
      </c>
      <c r="D1900" s="40">
        <v>2</v>
      </c>
      <c r="E1900" s="662">
        <v>25</v>
      </c>
      <c r="F1900" s="662">
        <v>6</v>
      </c>
      <c r="G1900" s="991" t="s">
        <v>229</v>
      </c>
      <c r="H1900" s="40" t="s">
        <v>228</v>
      </c>
      <c r="I1900" s="630" t="s">
        <v>218</v>
      </c>
      <c r="J1900" s="991" t="s">
        <v>677</v>
      </c>
      <c r="K1900" s="303">
        <v>0</v>
      </c>
      <c r="L1900" s="304">
        <v>0</v>
      </c>
      <c r="M1900" s="305">
        <v>0</v>
      </c>
      <c r="N1900" s="305">
        <v>0</v>
      </c>
      <c r="O1900" s="303">
        <v>0</v>
      </c>
      <c r="P1900" s="305">
        <v>0</v>
      </c>
      <c r="Q1900" s="303">
        <v>0</v>
      </c>
      <c r="R1900" s="16">
        <v>0</v>
      </c>
      <c r="T1900" s="172"/>
    </row>
    <row r="1901" spans="1:20">
      <c r="A1901" s="38">
        <v>25</v>
      </c>
      <c r="B1901" s="39">
        <v>0</v>
      </c>
      <c r="C1901" s="39" t="str">
        <f t="shared" si="61"/>
        <v>2021 Prior Year</v>
      </c>
      <c r="D1901" s="40">
        <v>2</v>
      </c>
      <c r="E1901" s="662">
        <v>25</v>
      </c>
      <c r="F1901" s="662">
        <v>6</v>
      </c>
      <c r="G1901" s="991" t="s">
        <v>229</v>
      </c>
      <c r="H1901" s="40" t="s">
        <v>228</v>
      </c>
      <c r="I1901" s="630" t="s">
        <v>219</v>
      </c>
      <c r="J1901" s="991" t="s">
        <v>263</v>
      </c>
      <c r="K1901" s="303">
        <v>0</v>
      </c>
      <c r="L1901" s="304">
        <v>0</v>
      </c>
      <c r="M1901" s="305">
        <v>0</v>
      </c>
      <c r="N1901" s="305">
        <v>0</v>
      </c>
      <c r="O1901" s="303">
        <v>0</v>
      </c>
      <c r="P1901" s="305">
        <v>0</v>
      </c>
      <c r="Q1901" s="303">
        <v>0</v>
      </c>
      <c r="R1901" s="16">
        <v>0</v>
      </c>
      <c r="T1901" s="172"/>
    </row>
    <row r="1902" spans="1:20">
      <c r="A1902" s="38">
        <v>25</v>
      </c>
      <c r="B1902" s="39">
        <v>0</v>
      </c>
      <c r="C1902" s="39" t="str">
        <f t="shared" si="61"/>
        <v>2021 Prior Year</v>
      </c>
      <c r="D1902" s="40">
        <v>2</v>
      </c>
      <c r="E1902" s="662">
        <v>25</v>
      </c>
      <c r="F1902" s="662">
        <v>6</v>
      </c>
      <c r="G1902" s="991" t="s">
        <v>229</v>
      </c>
      <c r="H1902" s="40" t="s">
        <v>228</v>
      </c>
      <c r="I1902" s="630" t="s">
        <v>220</v>
      </c>
      <c r="J1902" s="991" t="s">
        <v>675</v>
      </c>
      <c r="K1902" s="303">
        <v>0</v>
      </c>
      <c r="L1902" s="304">
        <v>0</v>
      </c>
      <c r="M1902" s="305">
        <v>0</v>
      </c>
      <c r="N1902" s="305">
        <v>0</v>
      </c>
      <c r="O1902" s="303">
        <v>0</v>
      </c>
      <c r="P1902" s="305">
        <v>0</v>
      </c>
      <c r="Q1902" s="303">
        <v>0</v>
      </c>
      <c r="R1902" s="16">
        <v>0</v>
      </c>
      <c r="T1902" s="172"/>
    </row>
    <row r="1903" spans="1:20">
      <c r="A1903" s="38">
        <v>25</v>
      </c>
      <c r="B1903" s="39">
        <v>0</v>
      </c>
      <c r="C1903" s="39" t="str">
        <f t="shared" si="61"/>
        <v>2021 Prior Year</v>
      </c>
      <c r="D1903" s="40">
        <v>2</v>
      </c>
      <c r="E1903" s="662">
        <v>25</v>
      </c>
      <c r="F1903" s="662">
        <v>6</v>
      </c>
      <c r="G1903" s="991" t="s">
        <v>229</v>
      </c>
      <c r="H1903" s="40" t="s">
        <v>228</v>
      </c>
      <c r="I1903" s="630" t="s">
        <v>221</v>
      </c>
      <c r="J1903" s="991" t="s">
        <v>264</v>
      </c>
      <c r="K1903" s="303">
        <v>0</v>
      </c>
      <c r="L1903" s="304">
        <v>0</v>
      </c>
      <c r="M1903" s="305">
        <v>0</v>
      </c>
      <c r="N1903" s="305">
        <v>0</v>
      </c>
      <c r="O1903" s="303">
        <v>0</v>
      </c>
      <c r="P1903" s="305">
        <v>0</v>
      </c>
      <c r="Q1903" s="303">
        <v>0</v>
      </c>
      <c r="R1903" s="16">
        <v>0</v>
      </c>
      <c r="T1903" s="172"/>
    </row>
    <row r="1904" spans="1:20">
      <c r="A1904" s="38">
        <v>25</v>
      </c>
      <c r="B1904" s="39">
        <v>0</v>
      </c>
      <c r="C1904" s="39" t="str">
        <f t="shared" si="61"/>
        <v>2021 Prior Year</v>
      </c>
      <c r="D1904" s="40">
        <v>2</v>
      </c>
      <c r="E1904" s="662">
        <v>25</v>
      </c>
      <c r="F1904" s="662">
        <v>6</v>
      </c>
      <c r="G1904" s="991" t="s">
        <v>229</v>
      </c>
      <c r="H1904" s="40" t="s">
        <v>228</v>
      </c>
      <c r="I1904" s="630" t="s">
        <v>222</v>
      </c>
      <c r="J1904" s="991" t="s">
        <v>206</v>
      </c>
      <c r="K1904" s="303">
        <v>0</v>
      </c>
      <c r="L1904" s="304">
        <v>0</v>
      </c>
      <c r="M1904" s="305">
        <v>0</v>
      </c>
      <c r="N1904" s="305">
        <v>0</v>
      </c>
      <c r="O1904" s="303">
        <v>0</v>
      </c>
      <c r="P1904" s="305">
        <v>0</v>
      </c>
      <c r="Q1904" s="303">
        <v>0</v>
      </c>
      <c r="R1904" s="16">
        <v>0</v>
      </c>
      <c r="T1904" s="172"/>
    </row>
    <row r="1905" spans="1:20">
      <c r="A1905" s="38">
        <v>25</v>
      </c>
      <c r="B1905" s="39">
        <v>0</v>
      </c>
      <c r="C1905" s="39" t="str">
        <f t="shared" si="61"/>
        <v>2021 Prior Year</v>
      </c>
      <c r="D1905" s="40">
        <v>2</v>
      </c>
      <c r="E1905" s="662">
        <v>25</v>
      </c>
      <c r="F1905" s="662">
        <v>6</v>
      </c>
      <c r="G1905" s="991" t="s">
        <v>229</v>
      </c>
      <c r="H1905" s="40" t="s">
        <v>228</v>
      </c>
      <c r="I1905" s="630" t="s">
        <v>223</v>
      </c>
      <c r="J1905" s="991" t="s">
        <v>181</v>
      </c>
      <c r="K1905" s="303">
        <v>0</v>
      </c>
      <c r="L1905" s="304">
        <v>0</v>
      </c>
      <c r="M1905" s="305">
        <v>0</v>
      </c>
      <c r="N1905" s="305">
        <v>0</v>
      </c>
      <c r="O1905" s="303">
        <v>0</v>
      </c>
      <c r="P1905" s="305">
        <v>0</v>
      </c>
      <c r="Q1905" s="303">
        <v>0</v>
      </c>
      <c r="R1905" s="16">
        <v>0</v>
      </c>
      <c r="T1905" s="172"/>
    </row>
    <row r="1906" spans="1:20">
      <c r="A1906" s="38">
        <v>25</v>
      </c>
      <c r="B1906" s="39">
        <v>0</v>
      </c>
      <c r="C1906" s="39" t="str">
        <f t="shared" si="61"/>
        <v>2021 Prior Year</v>
      </c>
      <c r="D1906" s="40">
        <v>2</v>
      </c>
      <c r="E1906" s="662">
        <v>25</v>
      </c>
      <c r="F1906" s="662">
        <v>6</v>
      </c>
      <c r="G1906" s="991" t="s">
        <v>229</v>
      </c>
      <c r="H1906" s="40" t="s">
        <v>228</v>
      </c>
      <c r="I1906" s="630" t="s">
        <v>150</v>
      </c>
      <c r="J1906" s="991" t="s">
        <v>204</v>
      </c>
      <c r="K1906" s="303">
        <v>0</v>
      </c>
      <c r="L1906" s="304">
        <v>0</v>
      </c>
      <c r="M1906" s="305">
        <v>0</v>
      </c>
      <c r="N1906" s="305">
        <v>0</v>
      </c>
      <c r="O1906" s="303">
        <v>0</v>
      </c>
      <c r="P1906" s="305">
        <v>0</v>
      </c>
      <c r="Q1906" s="303">
        <v>0</v>
      </c>
      <c r="R1906" s="16">
        <v>0</v>
      </c>
      <c r="T1906" s="172"/>
    </row>
    <row r="1907" spans="1:20">
      <c r="A1907" s="38">
        <v>25</v>
      </c>
      <c r="B1907" s="39">
        <v>0</v>
      </c>
      <c r="C1907" s="39" t="str">
        <f t="shared" si="61"/>
        <v>2021 Prior Year</v>
      </c>
      <c r="D1907" s="40">
        <v>2</v>
      </c>
      <c r="E1907" s="662">
        <v>25</v>
      </c>
      <c r="F1907" s="662">
        <v>6</v>
      </c>
      <c r="G1907" s="991" t="s">
        <v>229</v>
      </c>
      <c r="H1907" s="40" t="s">
        <v>228</v>
      </c>
      <c r="I1907" s="630" t="s">
        <v>151</v>
      </c>
      <c r="J1907" s="991" t="s">
        <v>205</v>
      </c>
      <c r="K1907" s="303">
        <v>0</v>
      </c>
      <c r="L1907" s="304">
        <v>0</v>
      </c>
      <c r="M1907" s="305">
        <v>0</v>
      </c>
      <c r="N1907" s="305">
        <v>0</v>
      </c>
      <c r="O1907" s="303">
        <v>0</v>
      </c>
      <c r="P1907" s="305">
        <v>0</v>
      </c>
      <c r="Q1907" s="303">
        <v>0</v>
      </c>
      <c r="R1907" s="16">
        <v>0</v>
      </c>
      <c r="T1907" s="172"/>
    </row>
    <row r="1908" spans="1:20">
      <c r="A1908" s="38">
        <v>25</v>
      </c>
      <c r="B1908" s="39">
        <v>0</v>
      </c>
      <c r="C1908" s="39" t="str">
        <f t="shared" si="61"/>
        <v>2021 Prior Year</v>
      </c>
      <c r="D1908" s="40">
        <v>2</v>
      </c>
      <c r="E1908" s="662">
        <v>25</v>
      </c>
      <c r="F1908" s="662">
        <v>6</v>
      </c>
      <c r="G1908" s="991" t="s">
        <v>229</v>
      </c>
      <c r="H1908" s="40" t="s">
        <v>228</v>
      </c>
      <c r="I1908" s="630" t="s">
        <v>152</v>
      </c>
      <c r="J1908" s="991" t="s">
        <v>182</v>
      </c>
      <c r="K1908" s="303">
        <v>0</v>
      </c>
      <c r="L1908" s="304">
        <v>0</v>
      </c>
      <c r="M1908" s="305">
        <v>0</v>
      </c>
      <c r="N1908" s="305">
        <v>0</v>
      </c>
      <c r="O1908" s="303">
        <v>0</v>
      </c>
      <c r="P1908" s="305">
        <v>0</v>
      </c>
      <c r="Q1908" s="303">
        <v>0</v>
      </c>
      <c r="R1908" s="16">
        <v>0</v>
      </c>
      <c r="T1908" s="172"/>
    </row>
    <row r="1909" spans="1:20">
      <c r="A1909" s="38">
        <v>25</v>
      </c>
      <c r="B1909" s="39">
        <v>0</v>
      </c>
      <c r="C1909" s="39" t="str">
        <f t="shared" si="61"/>
        <v>2021 Prior Year</v>
      </c>
      <c r="D1909" s="40">
        <v>2</v>
      </c>
      <c r="E1909" s="662">
        <v>25</v>
      </c>
      <c r="F1909" s="662">
        <v>6</v>
      </c>
      <c r="G1909" s="991" t="s">
        <v>229</v>
      </c>
      <c r="H1909" s="40" t="s">
        <v>228</v>
      </c>
      <c r="I1909" s="630" t="s">
        <v>70</v>
      </c>
      <c r="J1909" s="991" t="s">
        <v>265</v>
      </c>
      <c r="K1909" s="303">
        <v>0</v>
      </c>
      <c r="L1909" s="304">
        <v>0</v>
      </c>
      <c r="M1909" s="305">
        <v>0</v>
      </c>
      <c r="N1909" s="305">
        <v>0</v>
      </c>
      <c r="O1909" s="303">
        <v>0</v>
      </c>
      <c r="P1909" s="305">
        <v>0</v>
      </c>
      <c r="Q1909" s="303">
        <v>0</v>
      </c>
      <c r="R1909" s="16">
        <v>0</v>
      </c>
      <c r="T1909" s="172"/>
    </row>
    <row r="1910" spans="1:20">
      <c r="A1910" s="38">
        <v>25</v>
      </c>
      <c r="B1910" s="39">
        <v>0</v>
      </c>
      <c r="C1910" s="39" t="str">
        <f t="shared" si="61"/>
        <v>2021 Prior Year</v>
      </c>
      <c r="D1910" s="40">
        <v>2</v>
      </c>
      <c r="E1910" s="662">
        <v>25</v>
      </c>
      <c r="F1910" s="662">
        <v>6</v>
      </c>
      <c r="G1910" s="991" t="s">
        <v>229</v>
      </c>
      <c r="H1910" s="40" t="s">
        <v>228</v>
      </c>
      <c r="I1910" s="630" t="s">
        <v>71</v>
      </c>
      <c r="J1910" s="991" t="s">
        <v>266</v>
      </c>
      <c r="K1910" s="303">
        <v>0</v>
      </c>
      <c r="L1910" s="304">
        <v>0</v>
      </c>
      <c r="M1910" s="305">
        <v>0</v>
      </c>
      <c r="N1910" s="305">
        <v>0</v>
      </c>
      <c r="O1910" s="303">
        <v>0</v>
      </c>
      <c r="P1910" s="305">
        <v>0</v>
      </c>
      <c r="Q1910" s="303">
        <v>0</v>
      </c>
      <c r="R1910" s="16">
        <v>0</v>
      </c>
      <c r="T1910" s="172"/>
    </row>
    <row r="1911" spans="1:20">
      <c r="A1911" s="38">
        <v>25</v>
      </c>
      <c r="B1911" s="39">
        <v>0</v>
      </c>
      <c r="C1911" s="39" t="str">
        <f t="shared" si="61"/>
        <v>2021 Prior Year</v>
      </c>
      <c r="D1911" s="40">
        <v>2</v>
      </c>
      <c r="E1911" s="662">
        <v>25</v>
      </c>
      <c r="F1911" s="662">
        <v>6</v>
      </c>
      <c r="G1911" s="991" t="s">
        <v>229</v>
      </c>
      <c r="H1911" s="40" t="s">
        <v>228</v>
      </c>
      <c r="I1911" s="630" t="s">
        <v>72</v>
      </c>
      <c r="J1911" s="991" t="s">
        <v>527</v>
      </c>
      <c r="K1911" s="303">
        <v>0</v>
      </c>
      <c r="L1911" s="304">
        <v>0</v>
      </c>
      <c r="M1911" s="305">
        <v>0</v>
      </c>
      <c r="N1911" s="305">
        <v>0</v>
      </c>
      <c r="O1911" s="303">
        <v>0</v>
      </c>
      <c r="P1911" s="305">
        <v>0</v>
      </c>
      <c r="Q1911" s="303">
        <v>0</v>
      </c>
      <c r="R1911" s="16">
        <v>0</v>
      </c>
      <c r="T1911" s="172"/>
    </row>
    <row r="1912" spans="1:20">
      <c r="A1912" s="38">
        <v>25</v>
      </c>
      <c r="B1912" s="39">
        <v>0</v>
      </c>
      <c r="C1912" s="39" t="str">
        <f t="shared" si="61"/>
        <v>2021 Prior Year</v>
      </c>
      <c r="D1912" s="40">
        <v>2</v>
      </c>
      <c r="E1912" s="662">
        <v>25</v>
      </c>
      <c r="F1912" s="662">
        <v>6</v>
      </c>
      <c r="G1912" s="991" t="s">
        <v>229</v>
      </c>
      <c r="H1912" s="40" t="s">
        <v>228</v>
      </c>
      <c r="I1912" s="630" t="s">
        <v>73</v>
      </c>
      <c r="J1912" s="991" t="s">
        <v>528</v>
      </c>
      <c r="K1912" s="303">
        <v>0</v>
      </c>
      <c r="L1912" s="304">
        <v>0</v>
      </c>
      <c r="M1912" s="305">
        <v>0</v>
      </c>
      <c r="N1912" s="305">
        <v>0</v>
      </c>
      <c r="O1912" s="303">
        <v>0</v>
      </c>
      <c r="P1912" s="305">
        <v>0</v>
      </c>
      <c r="Q1912" s="303">
        <v>0</v>
      </c>
      <c r="R1912" s="16">
        <v>0</v>
      </c>
      <c r="T1912" s="172"/>
    </row>
    <row r="1913" spans="1:20">
      <c r="A1913" s="38">
        <v>25</v>
      </c>
      <c r="B1913" s="39">
        <v>0</v>
      </c>
      <c r="C1913" s="39" t="str">
        <f t="shared" si="61"/>
        <v>2021 Prior Year</v>
      </c>
      <c r="D1913" s="40">
        <v>2</v>
      </c>
      <c r="E1913" s="662">
        <v>25</v>
      </c>
      <c r="F1913" s="662">
        <v>6</v>
      </c>
      <c r="G1913" s="991" t="s">
        <v>229</v>
      </c>
      <c r="H1913" s="40" t="s">
        <v>228</v>
      </c>
      <c r="I1913" s="630" t="s">
        <v>409</v>
      </c>
      <c r="J1913" s="991" t="s">
        <v>803</v>
      </c>
      <c r="K1913" s="303">
        <v>0</v>
      </c>
      <c r="L1913" s="304">
        <v>0</v>
      </c>
      <c r="M1913" s="305">
        <v>0</v>
      </c>
      <c r="N1913" s="305">
        <v>0</v>
      </c>
      <c r="O1913" s="303">
        <v>0</v>
      </c>
      <c r="P1913" s="305">
        <v>0</v>
      </c>
      <c r="Q1913" s="303">
        <v>0</v>
      </c>
      <c r="R1913" s="16">
        <v>0</v>
      </c>
      <c r="T1913" s="172"/>
    </row>
    <row r="1914" spans="1:20">
      <c r="A1914" s="38">
        <v>26</v>
      </c>
      <c r="B1914" s="39">
        <v>0</v>
      </c>
      <c r="C1914" s="39" t="str">
        <f t="shared" si="61"/>
        <v>2021 Prior Year</v>
      </c>
      <c r="D1914" s="40">
        <v>2</v>
      </c>
      <c r="E1914" s="662">
        <v>26</v>
      </c>
      <c r="F1914" s="662">
        <v>6</v>
      </c>
      <c r="G1914" s="991" t="s">
        <v>230</v>
      </c>
      <c r="H1914" s="40" t="s">
        <v>213</v>
      </c>
      <c r="I1914" s="630" t="s">
        <v>211</v>
      </c>
      <c r="J1914" s="991" t="s">
        <v>261</v>
      </c>
      <c r="K1914" s="303">
        <v>0</v>
      </c>
      <c r="L1914" s="304">
        <v>0</v>
      </c>
      <c r="M1914" s="305">
        <v>0</v>
      </c>
      <c r="N1914" s="305">
        <v>0</v>
      </c>
      <c r="O1914" s="303">
        <v>0</v>
      </c>
      <c r="P1914" s="305">
        <v>0</v>
      </c>
      <c r="Q1914" s="303">
        <v>0</v>
      </c>
      <c r="R1914" s="16">
        <v>0</v>
      </c>
      <c r="T1914" s="172"/>
    </row>
    <row r="1915" spans="1:20">
      <c r="A1915" s="38">
        <v>26</v>
      </c>
      <c r="B1915" s="39">
        <v>0</v>
      </c>
      <c r="C1915" s="39" t="str">
        <f t="shared" si="61"/>
        <v>2021 Prior Year</v>
      </c>
      <c r="D1915" s="40">
        <v>2</v>
      </c>
      <c r="E1915" s="662">
        <v>26</v>
      </c>
      <c r="F1915" s="662">
        <v>6</v>
      </c>
      <c r="G1915" s="991" t="s">
        <v>230</v>
      </c>
      <c r="H1915" s="40" t="s">
        <v>213</v>
      </c>
      <c r="I1915" s="630" t="s">
        <v>214</v>
      </c>
      <c r="J1915" s="991" t="s">
        <v>676</v>
      </c>
      <c r="K1915" s="303">
        <v>0</v>
      </c>
      <c r="L1915" s="304">
        <v>0</v>
      </c>
      <c r="M1915" s="305">
        <v>0</v>
      </c>
      <c r="N1915" s="305">
        <v>0</v>
      </c>
      <c r="O1915" s="303">
        <v>0</v>
      </c>
      <c r="P1915" s="305">
        <v>0</v>
      </c>
      <c r="Q1915" s="303">
        <v>0</v>
      </c>
      <c r="R1915" s="16">
        <v>0</v>
      </c>
      <c r="T1915" s="172"/>
    </row>
    <row r="1916" spans="1:20">
      <c r="A1916" s="38">
        <v>26</v>
      </c>
      <c r="B1916" s="39">
        <v>0</v>
      </c>
      <c r="C1916" s="39" t="str">
        <f t="shared" si="61"/>
        <v>2021 Prior Year</v>
      </c>
      <c r="D1916" s="40">
        <v>2</v>
      </c>
      <c r="E1916" s="662">
        <v>26</v>
      </c>
      <c r="F1916" s="662">
        <v>6</v>
      </c>
      <c r="G1916" s="991" t="s">
        <v>230</v>
      </c>
      <c r="H1916" s="40" t="s">
        <v>213</v>
      </c>
      <c r="I1916" s="630" t="s">
        <v>215</v>
      </c>
      <c r="J1916" s="991" t="s">
        <v>216</v>
      </c>
      <c r="K1916" s="303">
        <v>0</v>
      </c>
      <c r="L1916" s="304">
        <v>0</v>
      </c>
      <c r="M1916" s="305">
        <v>0</v>
      </c>
      <c r="N1916" s="305">
        <v>0</v>
      </c>
      <c r="O1916" s="303">
        <v>0</v>
      </c>
      <c r="P1916" s="305">
        <v>0</v>
      </c>
      <c r="Q1916" s="303">
        <v>0</v>
      </c>
      <c r="R1916" s="16">
        <v>0</v>
      </c>
      <c r="T1916" s="172"/>
    </row>
    <row r="1917" spans="1:20">
      <c r="A1917" s="38">
        <v>26</v>
      </c>
      <c r="B1917" s="39">
        <v>0</v>
      </c>
      <c r="C1917" s="39" t="str">
        <f t="shared" si="61"/>
        <v>2021 Prior Year</v>
      </c>
      <c r="D1917" s="40">
        <v>2</v>
      </c>
      <c r="E1917" s="662">
        <v>26</v>
      </c>
      <c r="F1917" s="662">
        <v>6</v>
      </c>
      <c r="G1917" s="991" t="s">
        <v>230</v>
      </c>
      <c r="H1917" s="40" t="s">
        <v>213</v>
      </c>
      <c r="I1917" s="630" t="s">
        <v>217</v>
      </c>
      <c r="J1917" s="991" t="s">
        <v>262</v>
      </c>
      <c r="K1917" s="303">
        <v>0</v>
      </c>
      <c r="L1917" s="304">
        <v>0</v>
      </c>
      <c r="M1917" s="305">
        <v>0</v>
      </c>
      <c r="N1917" s="305">
        <v>0</v>
      </c>
      <c r="O1917" s="303">
        <v>0</v>
      </c>
      <c r="P1917" s="305">
        <v>0</v>
      </c>
      <c r="Q1917" s="303">
        <v>0</v>
      </c>
      <c r="R1917" s="16">
        <v>0</v>
      </c>
      <c r="T1917" s="172"/>
    </row>
    <row r="1918" spans="1:20">
      <c r="A1918" s="38">
        <v>26</v>
      </c>
      <c r="B1918" s="39">
        <v>0</v>
      </c>
      <c r="C1918" s="39" t="str">
        <f t="shared" si="61"/>
        <v>2021 Prior Year</v>
      </c>
      <c r="D1918" s="40">
        <v>2</v>
      </c>
      <c r="E1918" s="662">
        <v>26</v>
      </c>
      <c r="F1918" s="662">
        <v>6</v>
      </c>
      <c r="G1918" s="991" t="s">
        <v>230</v>
      </c>
      <c r="H1918" s="40" t="s">
        <v>213</v>
      </c>
      <c r="I1918" s="630" t="s">
        <v>218</v>
      </c>
      <c r="J1918" s="991" t="s">
        <v>677</v>
      </c>
      <c r="K1918" s="303">
        <v>0</v>
      </c>
      <c r="L1918" s="304">
        <v>0</v>
      </c>
      <c r="M1918" s="305">
        <v>0</v>
      </c>
      <c r="N1918" s="305">
        <v>0</v>
      </c>
      <c r="O1918" s="303">
        <v>0</v>
      </c>
      <c r="P1918" s="305">
        <v>0</v>
      </c>
      <c r="Q1918" s="303">
        <v>0</v>
      </c>
      <c r="R1918" s="16">
        <v>0</v>
      </c>
      <c r="T1918" s="172"/>
    </row>
    <row r="1919" spans="1:20">
      <c r="A1919" s="38">
        <v>26</v>
      </c>
      <c r="B1919" s="39">
        <v>0</v>
      </c>
      <c r="C1919" s="39" t="str">
        <f t="shared" si="61"/>
        <v>2021 Prior Year</v>
      </c>
      <c r="D1919" s="40">
        <v>2</v>
      </c>
      <c r="E1919" s="662">
        <v>26</v>
      </c>
      <c r="F1919" s="662">
        <v>6</v>
      </c>
      <c r="G1919" s="991" t="s">
        <v>230</v>
      </c>
      <c r="H1919" s="40" t="s">
        <v>213</v>
      </c>
      <c r="I1919" s="630" t="s">
        <v>219</v>
      </c>
      <c r="J1919" s="991" t="s">
        <v>263</v>
      </c>
      <c r="K1919" s="303">
        <v>0</v>
      </c>
      <c r="L1919" s="304">
        <v>0</v>
      </c>
      <c r="M1919" s="305">
        <v>0</v>
      </c>
      <c r="N1919" s="305">
        <v>0</v>
      </c>
      <c r="O1919" s="303">
        <v>0</v>
      </c>
      <c r="P1919" s="305">
        <v>0</v>
      </c>
      <c r="Q1919" s="303">
        <v>0</v>
      </c>
      <c r="R1919" s="16">
        <v>0</v>
      </c>
      <c r="T1919" s="172"/>
    </row>
    <row r="1920" spans="1:20">
      <c r="A1920" s="38">
        <v>26</v>
      </c>
      <c r="B1920" s="39">
        <v>0</v>
      </c>
      <c r="C1920" s="39" t="str">
        <f t="shared" si="61"/>
        <v>2021 Prior Year</v>
      </c>
      <c r="D1920" s="40">
        <v>2</v>
      </c>
      <c r="E1920" s="662">
        <v>26</v>
      </c>
      <c r="F1920" s="662">
        <v>6</v>
      </c>
      <c r="G1920" s="991" t="s">
        <v>230</v>
      </c>
      <c r="H1920" s="40" t="s">
        <v>213</v>
      </c>
      <c r="I1920" s="630" t="s">
        <v>220</v>
      </c>
      <c r="J1920" s="991" t="s">
        <v>675</v>
      </c>
      <c r="K1920" s="303">
        <v>0</v>
      </c>
      <c r="L1920" s="304">
        <v>0</v>
      </c>
      <c r="M1920" s="305">
        <v>0</v>
      </c>
      <c r="N1920" s="305">
        <v>0</v>
      </c>
      <c r="O1920" s="303">
        <v>0</v>
      </c>
      <c r="P1920" s="305">
        <v>0</v>
      </c>
      <c r="Q1920" s="303">
        <v>0</v>
      </c>
      <c r="R1920" s="16">
        <v>0</v>
      </c>
      <c r="T1920" s="172"/>
    </row>
    <row r="1921" spans="1:20">
      <c r="A1921" s="38">
        <v>26</v>
      </c>
      <c r="B1921" s="39">
        <v>0</v>
      </c>
      <c r="C1921" s="39" t="str">
        <f t="shared" si="61"/>
        <v>2021 Prior Year</v>
      </c>
      <c r="D1921" s="40">
        <v>2</v>
      </c>
      <c r="E1921" s="662">
        <v>26</v>
      </c>
      <c r="F1921" s="662">
        <v>6</v>
      </c>
      <c r="G1921" s="991" t="s">
        <v>230</v>
      </c>
      <c r="H1921" s="40" t="s">
        <v>213</v>
      </c>
      <c r="I1921" s="630" t="s">
        <v>221</v>
      </c>
      <c r="J1921" s="991" t="s">
        <v>264</v>
      </c>
      <c r="K1921" s="303">
        <v>0</v>
      </c>
      <c r="L1921" s="304">
        <v>0</v>
      </c>
      <c r="M1921" s="305">
        <v>0</v>
      </c>
      <c r="N1921" s="305">
        <v>0</v>
      </c>
      <c r="O1921" s="303">
        <v>0</v>
      </c>
      <c r="P1921" s="305">
        <v>0</v>
      </c>
      <c r="Q1921" s="303">
        <v>0</v>
      </c>
      <c r="R1921" s="16">
        <v>0</v>
      </c>
      <c r="T1921" s="172"/>
    </row>
    <row r="1922" spans="1:20">
      <c r="A1922" s="38">
        <v>26</v>
      </c>
      <c r="B1922" s="39">
        <v>0</v>
      </c>
      <c r="C1922" s="39" t="str">
        <f t="shared" si="61"/>
        <v>2021 Prior Year</v>
      </c>
      <c r="D1922" s="40">
        <v>2</v>
      </c>
      <c r="E1922" s="662">
        <v>26</v>
      </c>
      <c r="F1922" s="662">
        <v>6</v>
      </c>
      <c r="G1922" s="991" t="s">
        <v>230</v>
      </c>
      <c r="H1922" s="40" t="s">
        <v>213</v>
      </c>
      <c r="I1922" s="630" t="s">
        <v>222</v>
      </c>
      <c r="J1922" s="991" t="s">
        <v>206</v>
      </c>
      <c r="K1922" s="303">
        <v>0</v>
      </c>
      <c r="L1922" s="304">
        <v>0</v>
      </c>
      <c r="M1922" s="305">
        <v>0</v>
      </c>
      <c r="N1922" s="305">
        <v>0</v>
      </c>
      <c r="O1922" s="303">
        <v>0</v>
      </c>
      <c r="P1922" s="305">
        <v>0</v>
      </c>
      <c r="Q1922" s="303">
        <v>0</v>
      </c>
      <c r="R1922" s="16">
        <v>0</v>
      </c>
      <c r="T1922" s="172"/>
    </row>
    <row r="1923" spans="1:20">
      <c r="A1923" s="38">
        <v>26</v>
      </c>
      <c r="B1923" s="39">
        <v>0</v>
      </c>
      <c r="C1923" s="39" t="str">
        <f t="shared" si="61"/>
        <v>2021 Prior Year</v>
      </c>
      <c r="D1923" s="40">
        <v>2</v>
      </c>
      <c r="E1923" s="662">
        <v>26</v>
      </c>
      <c r="F1923" s="662">
        <v>6</v>
      </c>
      <c r="G1923" s="991" t="s">
        <v>230</v>
      </c>
      <c r="H1923" s="40" t="s">
        <v>213</v>
      </c>
      <c r="I1923" s="630" t="s">
        <v>223</v>
      </c>
      <c r="J1923" s="991" t="s">
        <v>181</v>
      </c>
      <c r="K1923" s="303">
        <v>0</v>
      </c>
      <c r="L1923" s="304">
        <v>0</v>
      </c>
      <c r="M1923" s="305">
        <v>0</v>
      </c>
      <c r="N1923" s="305">
        <v>0</v>
      </c>
      <c r="O1923" s="303">
        <v>0</v>
      </c>
      <c r="P1923" s="305">
        <v>0</v>
      </c>
      <c r="Q1923" s="303">
        <v>0</v>
      </c>
      <c r="R1923" s="16">
        <v>0</v>
      </c>
      <c r="T1923" s="172"/>
    </row>
    <row r="1924" spans="1:20">
      <c r="A1924" s="38">
        <v>26</v>
      </c>
      <c r="B1924" s="39">
        <v>0</v>
      </c>
      <c r="C1924" s="39" t="str">
        <f t="shared" si="61"/>
        <v>2021 Prior Year</v>
      </c>
      <c r="D1924" s="40">
        <v>2</v>
      </c>
      <c r="E1924" s="662">
        <v>26</v>
      </c>
      <c r="F1924" s="662">
        <v>6</v>
      </c>
      <c r="G1924" s="991" t="s">
        <v>230</v>
      </c>
      <c r="H1924" s="40" t="s">
        <v>213</v>
      </c>
      <c r="I1924" s="630" t="s">
        <v>150</v>
      </c>
      <c r="J1924" s="991" t="s">
        <v>204</v>
      </c>
      <c r="K1924" s="303">
        <v>0</v>
      </c>
      <c r="L1924" s="304">
        <v>0</v>
      </c>
      <c r="M1924" s="305">
        <v>0</v>
      </c>
      <c r="N1924" s="305">
        <v>0</v>
      </c>
      <c r="O1924" s="303">
        <v>0</v>
      </c>
      <c r="P1924" s="305">
        <v>0</v>
      </c>
      <c r="Q1924" s="303">
        <v>0</v>
      </c>
      <c r="R1924" s="16">
        <v>0</v>
      </c>
      <c r="T1924" s="172"/>
    </row>
    <row r="1925" spans="1:20">
      <c r="A1925" s="38">
        <v>26</v>
      </c>
      <c r="B1925" s="39">
        <v>0</v>
      </c>
      <c r="C1925" s="39" t="str">
        <f t="shared" si="61"/>
        <v>2021 Prior Year</v>
      </c>
      <c r="D1925" s="40">
        <v>2</v>
      </c>
      <c r="E1925" s="662">
        <v>26</v>
      </c>
      <c r="F1925" s="662">
        <v>6</v>
      </c>
      <c r="G1925" s="991" t="s">
        <v>230</v>
      </c>
      <c r="H1925" s="40" t="s">
        <v>213</v>
      </c>
      <c r="I1925" s="630" t="s">
        <v>151</v>
      </c>
      <c r="J1925" s="991" t="s">
        <v>205</v>
      </c>
      <c r="K1925" s="303">
        <v>0</v>
      </c>
      <c r="L1925" s="304">
        <v>0</v>
      </c>
      <c r="M1925" s="305">
        <v>0</v>
      </c>
      <c r="N1925" s="305">
        <v>0</v>
      </c>
      <c r="O1925" s="303">
        <v>0</v>
      </c>
      <c r="P1925" s="305">
        <v>0</v>
      </c>
      <c r="Q1925" s="303">
        <v>0</v>
      </c>
      <c r="R1925" s="16">
        <v>0</v>
      </c>
      <c r="T1925" s="172"/>
    </row>
    <row r="1926" spans="1:20">
      <c r="A1926" s="38">
        <v>26</v>
      </c>
      <c r="B1926" s="39">
        <v>0</v>
      </c>
      <c r="C1926" s="39" t="str">
        <f t="shared" si="61"/>
        <v>2021 Prior Year</v>
      </c>
      <c r="D1926" s="40">
        <v>2</v>
      </c>
      <c r="E1926" s="662">
        <v>26</v>
      </c>
      <c r="F1926" s="662">
        <v>6</v>
      </c>
      <c r="G1926" s="991" t="s">
        <v>230</v>
      </c>
      <c r="H1926" s="40" t="s">
        <v>213</v>
      </c>
      <c r="I1926" s="630" t="s">
        <v>152</v>
      </c>
      <c r="J1926" s="991" t="s">
        <v>182</v>
      </c>
      <c r="K1926" s="303">
        <v>0</v>
      </c>
      <c r="L1926" s="304">
        <v>0</v>
      </c>
      <c r="M1926" s="305">
        <v>0</v>
      </c>
      <c r="N1926" s="305">
        <v>0</v>
      </c>
      <c r="O1926" s="303">
        <v>0</v>
      </c>
      <c r="P1926" s="305">
        <v>0</v>
      </c>
      <c r="Q1926" s="303">
        <v>0</v>
      </c>
      <c r="R1926" s="16">
        <v>0</v>
      </c>
      <c r="T1926" s="172"/>
    </row>
    <row r="1927" spans="1:20">
      <c r="A1927" s="38">
        <v>26</v>
      </c>
      <c r="B1927" s="39">
        <v>0</v>
      </c>
      <c r="C1927" s="39" t="str">
        <f t="shared" si="61"/>
        <v>2021 Prior Year</v>
      </c>
      <c r="D1927" s="40">
        <v>2</v>
      </c>
      <c r="E1927" s="662">
        <v>26</v>
      </c>
      <c r="F1927" s="662">
        <v>6</v>
      </c>
      <c r="G1927" s="991" t="s">
        <v>230</v>
      </c>
      <c r="H1927" s="40" t="s">
        <v>213</v>
      </c>
      <c r="I1927" s="630" t="s">
        <v>70</v>
      </c>
      <c r="J1927" s="991" t="s">
        <v>265</v>
      </c>
      <c r="K1927" s="303">
        <v>0</v>
      </c>
      <c r="L1927" s="304">
        <v>0</v>
      </c>
      <c r="M1927" s="305">
        <v>0</v>
      </c>
      <c r="N1927" s="305">
        <v>0</v>
      </c>
      <c r="O1927" s="303">
        <v>0</v>
      </c>
      <c r="P1927" s="305">
        <v>0</v>
      </c>
      <c r="Q1927" s="303">
        <v>0</v>
      </c>
      <c r="R1927" s="16">
        <v>0</v>
      </c>
      <c r="T1927" s="172"/>
    </row>
    <row r="1928" spans="1:20">
      <c r="A1928" s="38">
        <v>26</v>
      </c>
      <c r="B1928" s="39">
        <v>0</v>
      </c>
      <c r="C1928" s="39" t="str">
        <f t="shared" si="61"/>
        <v>2021 Prior Year</v>
      </c>
      <c r="D1928" s="40">
        <v>2</v>
      </c>
      <c r="E1928" s="662">
        <v>26</v>
      </c>
      <c r="F1928" s="662">
        <v>6</v>
      </c>
      <c r="G1928" s="991" t="s">
        <v>230</v>
      </c>
      <c r="H1928" s="40" t="s">
        <v>213</v>
      </c>
      <c r="I1928" s="630" t="s">
        <v>71</v>
      </c>
      <c r="J1928" s="991" t="s">
        <v>266</v>
      </c>
      <c r="K1928" s="303">
        <v>0</v>
      </c>
      <c r="L1928" s="304">
        <v>0</v>
      </c>
      <c r="M1928" s="305">
        <v>0</v>
      </c>
      <c r="N1928" s="305">
        <v>0</v>
      </c>
      <c r="O1928" s="303">
        <v>0</v>
      </c>
      <c r="P1928" s="305">
        <v>0</v>
      </c>
      <c r="Q1928" s="303">
        <v>0</v>
      </c>
      <c r="R1928" s="16">
        <v>0</v>
      </c>
      <c r="T1928" s="172"/>
    </row>
    <row r="1929" spans="1:20">
      <c r="A1929" s="38">
        <v>26</v>
      </c>
      <c r="B1929" s="39">
        <v>0</v>
      </c>
      <c r="C1929" s="39" t="str">
        <f t="shared" si="61"/>
        <v>2021 Prior Year</v>
      </c>
      <c r="D1929" s="40">
        <v>2</v>
      </c>
      <c r="E1929" s="662">
        <v>26</v>
      </c>
      <c r="F1929" s="662">
        <v>6</v>
      </c>
      <c r="G1929" s="991" t="s">
        <v>230</v>
      </c>
      <c r="H1929" s="40" t="s">
        <v>213</v>
      </c>
      <c r="I1929" s="630" t="s">
        <v>72</v>
      </c>
      <c r="J1929" s="991" t="s">
        <v>527</v>
      </c>
      <c r="K1929" s="303">
        <v>0</v>
      </c>
      <c r="L1929" s="304">
        <v>0</v>
      </c>
      <c r="M1929" s="305">
        <v>0</v>
      </c>
      <c r="N1929" s="305">
        <v>0</v>
      </c>
      <c r="O1929" s="303">
        <v>0</v>
      </c>
      <c r="P1929" s="305">
        <v>0</v>
      </c>
      <c r="Q1929" s="303">
        <v>0</v>
      </c>
      <c r="R1929" s="16">
        <v>0</v>
      </c>
      <c r="T1929" s="172"/>
    </row>
    <row r="1930" spans="1:20">
      <c r="A1930" s="38">
        <v>26</v>
      </c>
      <c r="B1930" s="39">
        <v>0</v>
      </c>
      <c r="C1930" s="39" t="str">
        <f t="shared" si="61"/>
        <v>2021 Prior Year</v>
      </c>
      <c r="D1930" s="40">
        <v>2</v>
      </c>
      <c r="E1930" s="662">
        <v>26</v>
      </c>
      <c r="F1930" s="662">
        <v>6</v>
      </c>
      <c r="G1930" s="991" t="s">
        <v>230</v>
      </c>
      <c r="H1930" s="40" t="s">
        <v>213</v>
      </c>
      <c r="I1930" s="630" t="s">
        <v>73</v>
      </c>
      <c r="J1930" s="991" t="s">
        <v>528</v>
      </c>
      <c r="K1930" s="303">
        <v>0</v>
      </c>
      <c r="L1930" s="304">
        <v>0</v>
      </c>
      <c r="M1930" s="305">
        <v>0</v>
      </c>
      <c r="N1930" s="305">
        <v>0</v>
      </c>
      <c r="O1930" s="303">
        <v>0</v>
      </c>
      <c r="P1930" s="305">
        <v>0</v>
      </c>
      <c r="Q1930" s="303">
        <v>0</v>
      </c>
      <c r="R1930" s="16">
        <v>0</v>
      </c>
      <c r="T1930" s="172"/>
    </row>
    <row r="1931" spans="1:20">
      <c r="A1931" s="38">
        <v>26</v>
      </c>
      <c r="B1931" s="39">
        <v>0</v>
      </c>
      <c r="C1931" s="39" t="str">
        <f t="shared" si="61"/>
        <v>2021 Prior Year</v>
      </c>
      <c r="D1931" s="40">
        <v>2</v>
      </c>
      <c r="E1931" s="662">
        <v>26</v>
      </c>
      <c r="F1931" s="662">
        <v>6</v>
      </c>
      <c r="G1931" s="991" t="s">
        <v>230</v>
      </c>
      <c r="H1931" s="40" t="s">
        <v>213</v>
      </c>
      <c r="I1931" s="630" t="s">
        <v>409</v>
      </c>
      <c r="J1931" s="991" t="s">
        <v>803</v>
      </c>
      <c r="K1931" s="303">
        <v>0</v>
      </c>
      <c r="L1931" s="304">
        <v>0</v>
      </c>
      <c r="M1931" s="305">
        <v>0</v>
      </c>
      <c r="N1931" s="305">
        <v>0</v>
      </c>
      <c r="O1931" s="303">
        <v>0</v>
      </c>
      <c r="P1931" s="305">
        <v>0</v>
      </c>
      <c r="Q1931" s="303">
        <v>0</v>
      </c>
      <c r="R1931" s="16">
        <v>0</v>
      </c>
      <c r="T1931" s="172"/>
    </row>
    <row r="1932" spans="1:20">
      <c r="A1932" s="38">
        <v>15</v>
      </c>
      <c r="B1932" s="39">
        <f t="shared" si="58"/>
        <v>0</v>
      </c>
      <c r="C1932" s="39" t="str">
        <f t="shared" si="61"/>
        <v>2021 Prior Year</v>
      </c>
      <c r="D1932" s="40">
        <v>2</v>
      </c>
      <c r="E1932" s="662">
        <v>15</v>
      </c>
      <c r="F1932" s="40" t="s">
        <v>424</v>
      </c>
      <c r="G1932" s="698" t="s">
        <v>212</v>
      </c>
      <c r="H1932" s="40" t="s">
        <v>213</v>
      </c>
      <c r="I1932" s="629" t="s">
        <v>211</v>
      </c>
      <c r="J1932" s="698" t="s">
        <v>261</v>
      </c>
      <c r="K1932" s="303">
        <v>0</v>
      </c>
      <c r="L1932" s="304">
        <v>0</v>
      </c>
      <c r="M1932" s="305">
        <v>0</v>
      </c>
      <c r="N1932" s="305">
        <v>0</v>
      </c>
      <c r="O1932" s="303">
        <v>0</v>
      </c>
      <c r="P1932" s="305">
        <v>0</v>
      </c>
      <c r="Q1932" s="303">
        <v>0</v>
      </c>
      <c r="R1932" s="16">
        <f>SUMIFS('Member Months'!$L:$L,'Member Months'!$A:$A,$A1932,'Member Months'!$C:$C,$C1932, 'Member Months'!$D:$D,$D1932)</f>
        <v>0</v>
      </c>
      <c r="T1932" s="172"/>
    </row>
    <row r="1933" spans="1:20">
      <c r="A1933" s="38">
        <v>15</v>
      </c>
      <c r="B1933" s="39">
        <f t="shared" si="58"/>
        <v>0</v>
      </c>
      <c r="C1933" s="39" t="str">
        <f t="shared" si="61"/>
        <v>2021 Prior Year</v>
      </c>
      <c r="D1933" s="40">
        <v>2</v>
      </c>
      <c r="E1933" s="662">
        <v>15</v>
      </c>
      <c r="F1933" s="40" t="s">
        <v>424</v>
      </c>
      <c r="G1933" s="698" t="s">
        <v>212</v>
      </c>
      <c r="H1933" s="40" t="s">
        <v>213</v>
      </c>
      <c r="I1933" s="629" t="s">
        <v>214</v>
      </c>
      <c r="J1933" s="698" t="s">
        <v>676</v>
      </c>
      <c r="K1933" s="303">
        <v>0</v>
      </c>
      <c r="L1933" s="304">
        <v>0</v>
      </c>
      <c r="M1933" s="305">
        <v>0</v>
      </c>
      <c r="N1933" s="305">
        <v>0</v>
      </c>
      <c r="O1933" s="303">
        <v>0</v>
      </c>
      <c r="P1933" s="305">
        <v>0</v>
      </c>
      <c r="Q1933" s="303">
        <v>0</v>
      </c>
      <c r="R1933" s="16">
        <f>SUMIFS('Member Months'!$L:$L,'Member Months'!$A:$A,$A1933,'Member Months'!$C:$C,$C1933, 'Member Months'!$D:$D,$D1933)</f>
        <v>0</v>
      </c>
      <c r="T1933" s="172"/>
    </row>
    <row r="1934" spans="1:20">
      <c r="A1934" s="38">
        <v>15</v>
      </c>
      <c r="B1934" s="39">
        <f t="shared" si="58"/>
        <v>0</v>
      </c>
      <c r="C1934" s="39" t="str">
        <f t="shared" si="61"/>
        <v>2021 Prior Year</v>
      </c>
      <c r="D1934" s="40">
        <v>2</v>
      </c>
      <c r="E1934" s="662">
        <v>15</v>
      </c>
      <c r="F1934" s="40" t="s">
        <v>424</v>
      </c>
      <c r="G1934" s="698" t="s">
        <v>212</v>
      </c>
      <c r="H1934" s="40" t="s">
        <v>213</v>
      </c>
      <c r="I1934" s="629" t="s">
        <v>215</v>
      </c>
      <c r="J1934" s="698" t="s">
        <v>216</v>
      </c>
      <c r="K1934" s="303">
        <v>0</v>
      </c>
      <c r="L1934" s="304">
        <v>0</v>
      </c>
      <c r="M1934" s="305">
        <v>0</v>
      </c>
      <c r="N1934" s="305">
        <v>0</v>
      </c>
      <c r="O1934" s="303">
        <v>0</v>
      </c>
      <c r="P1934" s="305">
        <v>0</v>
      </c>
      <c r="Q1934" s="303">
        <v>0</v>
      </c>
      <c r="R1934" s="16">
        <f>SUMIFS('Member Months'!$L:$L,'Member Months'!$A:$A,$A1934,'Member Months'!$C:$C,$C1934, 'Member Months'!$D:$D,$D1934)</f>
        <v>0</v>
      </c>
      <c r="T1934" s="172"/>
    </row>
    <row r="1935" spans="1:20">
      <c r="A1935" s="38">
        <v>15</v>
      </c>
      <c r="B1935" s="39">
        <f t="shared" si="58"/>
        <v>0</v>
      </c>
      <c r="C1935" s="39" t="str">
        <f t="shared" ref="C1935:C1998" si="62">$C$1302</f>
        <v>2021 Prior Year</v>
      </c>
      <c r="D1935" s="40">
        <v>2</v>
      </c>
      <c r="E1935" s="662">
        <v>15</v>
      </c>
      <c r="F1935" s="40" t="s">
        <v>424</v>
      </c>
      <c r="G1935" s="698" t="s">
        <v>212</v>
      </c>
      <c r="H1935" s="40" t="s">
        <v>213</v>
      </c>
      <c r="I1935" s="629" t="s">
        <v>217</v>
      </c>
      <c r="J1935" s="698" t="s">
        <v>262</v>
      </c>
      <c r="K1935" s="303">
        <v>0</v>
      </c>
      <c r="L1935" s="304">
        <v>0</v>
      </c>
      <c r="M1935" s="305">
        <v>0</v>
      </c>
      <c r="N1935" s="305">
        <v>0</v>
      </c>
      <c r="O1935" s="303">
        <v>0</v>
      </c>
      <c r="P1935" s="305">
        <v>0</v>
      </c>
      <c r="Q1935" s="303">
        <v>0</v>
      </c>
      <c r="R1935" s="16">
        <f>SUMIFS('Member Months'!$L:$L,'Member Months'!$A:$A,$A1935,'Member Months'!$C:$C,$C1935, 'Member Months'!$D:$D,$D1935)</f>
        <v>0</v>
      </c>
      <c r="T1935" s="172"/>
    </row>
    <row r="1936" spans="1:20">
      <c r="A1936" s="38">
        <v>15</v>
      </c>
      <c r="B1936" s="39">
        <f t="shared" si="58"/>
        <v>0</v>
      </c>
      <c r="C1936" s="39" t="str">
        <f t="shared" si="62"/>
        <v>2021 Prior Year</v>
      </c>
      <c r="D1936" s="40">
        <v>2</v>
      </c>
      <c r="E1936" s="662">
        <v>15</v>
      </c>
      <c r="F1936" s="40" t="s">
        <v>424</v>
      </c>
      <c r="G1936" s="698" t="s">
        <v>212</v>
      </c>
      <c r="H1936" s="40" t="s">
        <v>213</v>
      </c>
      <c r="I1936" s="629" t="s">
        <v>218</v>
      </c>
      <c r="J1936" s="698" t="s">
        <v>677</v>
      </c>
      <c r="K1936" s="303">
        <v>0</v>
      </c>
      <c r="L1936" s="304">
        <v>0</v>
      </c>
      <c r="M1936" s="305">
        <v>0</v>
      </c>
      <c r="N1936" s="305">
        <v>0</v>
      </c>
      <c r="O1936" s="303">
        <v>0</v>
      </c>
      <c r="P1936" s="305">
        <v>0</v>
      </c>
      <c r="Q1936" s="303">
        <v>0</v>
      </c>
      <c r="R1936" s="16">
        <f>SUMIFS('Member Months'!$L:$L,'Member Months'!$A:$A,$A1936,'Member Months'!$C:$C,$C1936, 'Member Months'!$D:$D,$D1936)</f>
        <v>0</v>
      </c>
      <c r="T1936" s="172"/>
    </row>
    <row r="1937" spans="1:20">
      <c r="A1937" s="38">
        <v>15</v>
      </c>
      <c r="B1937" s="39">
        <f t="shared" ref="B1937:B1949" si="63">$B$1302</f>
        <v>0</v>
      </c>
      <c r="C1937" s="39" t="str">
        <f t="shared" si="62"/>
        <v>2021 Prior Year</v>
      </c>
      <c r="D1937" s="40">
        <v>2</v>
      </c>
      <c r="E1937" s="662">
        <v>15</v>
      </c>
      <c r="F1937" s="40" t="s">
        <v>424</v>
      </c>
      <c r="G1937" s="698" t="s">
        <v>212</v>
      </c>
      <c r="H1937" s="40" t="s">
        <v>213</v>
      </c>
      <c r="I1937" s="629" t="s">
        <v>219</v>
      </c>
      <c r="J1937" s="698" t="s">
        <v>263</v>
      </c>
      <c r="K1937" s="303">
        <v>0</v>
      </c>
      <c r="L1937" s="304">
        <v>0</v>
      </c>
      <c r="M1937" s="305">
        <v>0</v>
      </c>
      <c r="N1937" s="305">
        <v>0</v>
      </c>
      <c r="O1937" s="303">
        <v>0</v>
      </c>
      <c r="P1937" s="305">
        <v>0</v>
      </c>
      <c r="Q1937" s="303">
        <v>0</v>
      </c>
      <c r="R1937" s="16">
        <f>SUMIFS('Member Months'!$L:$L,'Member Months'!$A:$A,$A1937,'Member Months'!$C:$C,$C1937, 'Member Months'!$D:$D,$D1937)</f>
        <v>0</v>
      </c>
      <c r="T1937" s="172"/>
    </row>
    <row r="1938" spans="1:20">
      <c r="A1938" s="38">
        <v>15</v>
      </c>
      <c r="B1938" s="39">
        <f t="shared" si="63"/>
        <v>0</v>
      </c>
      <c r="C1938" s="39" t="str">
        <f t="shared" si="62"/>
        <v>2021 Prior Year</v>
      </c>
      <c r="D1938" s="40">
        <v>2</v>
      </c>
      <c r="E1938" s="662">
        <v>15</v>
      </c>
      <c r="F1938" s="40" t="s">
        <v>424</v>
      </c>
      <c r="G1938" s="698" t="s">
        <v>212</v>
      </c>
      <c r="H1938" s="40" t="s">
        <v>213</v>
      </c>
      <c r="I1938" s="629" t="s">
        <v>220</v>
      </c>
      <c r="J1938" s="698" t="s">
        <v>675</v>
      </c>
      <c r="K1938" s="303">
        <v>0</v>
      </c>
      <c r="L1938" s="304">
        <v>0</v>
      </c>
      <c r="M1938" s="305">
        <v>0</v>
      </c>
      <c r="N1938" s="305">
        <v>0</v>
      </c>
      <c r="O1938" s="303">
        <v>0</v>
      </c>
      <c r="P1938" s="305">
        <v>0</v>
      </c>
      <c r="Q1938" s="303">
        <v>0</v>
      </c>
      <c r="R1938" s="16">
        <f>SUMIFS('Member Months'!$L:$L,'Member Months'!$A:$A,$A1938,'Member Months'!$C:$C,$C1938, 'Member Months'!$D:$D,$D1938)</f>
        <v>0</v>
      </c>
      <c r="T1938" s="172"/>
    </row>
    <row r="1939" spans="1:20">
      <c r="A1939" s="38">
        <v>15</v>
      </c>
      <c r="B1939" s="39">
        <f t="shared" si="63"/>
        <v>0</v>
      </c>
      <c r="C1939" s="39" t="str">
        <f t="shared" si="62"/>
        <v>2021 Prior Year</v>
      </c>
      <c r="D1939" s="40">
        <v>2</v>
      </c>
      <c r="E1939" s="662">
        <v>15</v>
      </c>
      <c r="F1939" s="40" t="s">
        <v>424</v>
      </c>
      <c r="G1939" s="698" t="s">
        <v>212</v>
      </c>
      <c r="H1939" s="40" t="s">
        <v>213</v>
      </c>
      <c r="I1939" s="629" t="s">
        <v>221</v>
      </c>
      <c r="J1939" s="698" t="s">
        <v>264</v>
      </c>
      <c r="K1939" s="303">
        <v>0</v>
      </c>
      <c r="L1939" s="304">
        <v>0</v>
      </c>
      <c r="M1939" s="305">
        <v>0</v>
      </c>
      <c r="N1939" s="305">
        <v>0</v>
      </c>
      <c r="O1939" s="303">
        <v>0</v>
      </c>
      <c r="P1939" s="305">
        <v>0</v>
      </c>
      <c r="Q1939" s="303">
        <v>0</v>
      </c>
      <c r="R1939" s="16">
        <f>SUMIFS('Member Months'!$L:$L,'Member Months'!$A:$A,$A1939,'Member Months'!$C:$C,$C1939, 'Member Months'!$D:$D,$D1939)</f>
        <v>0</v>
      </c>
      <c r="T1939" s="172"/>
    </row>
    <row r="1940" spans="1:20">
      <c r="A1940" s="38">
        <v>15</v>
      </c>
      <c r="B1940" s="39">
        <f t="shared" si="63"/>
        <v>0</v>
      </c>
      <c r="C1940" s="39" t="str">
        <f t="shared" si="62"/>
        <v>2021 Prior Year</v>
      </c>
      <c r="D1940" s="40">
        <v>2</v>
      </c>
      <c r="E1940" s="662">
        <v>15</v>
      </c>
      <c r="F1940" s="40" t="s">
        <v>424</v>
      </c>
      <c r="G1940" s="698" t="s">
        <v>212</v>
      </c>
      <c r="H1940" s="40" t="s">
        <v>213</v>
      </c>
      <c r="I1940" s="629" t="s">
        <v>222</v>
      </c>
      <c r="J1940" s="698" t="s">
        <v>206</v>
      </c>
      <c r="K1940" s="303">
        <v>0</v>
      </c>
      <c r="L1940" s="304">
        <v>0</v>
      </c>
      <c r="M1940" s="305">
        <v>0</v>
      </c>
      <c r="N1940" s="305">
        <v>0</v>
      </c>
      <c r="O1940" s="303">
        <v>0</v>
      </c>
      <c r="P1940" s="305">
        <v>0</v>
      </c>
      <c r="Q1940" s="303">
        <v>0</v>
      </c>
      <c r="R1940" s="16">
        <f>SUMIFS('Member Months'!$L:$L,'Member Months'!$A:$A,$A1940,'Member Months'!$C:$C,$C1940, 'Member Months'!$D:$D,$D1940)</f>
        <v>0</v>
      </c>
      <c r="T1940" s="172"/>
    </row>
    <row r="1941" spans="1:20">
      <c r="A1941" s="38">
        <v>15</v>
      </c>
      <c r="B1941" s="39">
        <f t="shared" si="63"/>
        <v>0</v>
      </c>
      <c r="C1941" s="39" t="str">
        <f t="shared" si="62"/>
        <v>2021 Prior Year</v>
      </c>
      <c r="D1941" s="40">
        <v>2</v>
      </c>
      <c r="E1941" s="662">
        <v>15</v>
      </c>
      <c r="F1941" s="40" t="s">
        <v>424</v>
      </c>
      <c r="G1941" s="698" t="s">
        <v>212</v>
      </c>
      <c r="H1941" s="40" t="s">
        <v>213</v>
      </c>
      <c r="I1941" s="629" t="s">
        <v>223</v>
      </c>
      <c r="J1941" s="698" t="s">
        <v>181</v>
      </c>
      <c r="K1941" s="303">
        <v>0</v>
      </c>
      <c r="L1941" s="304">
        <v>0</v>
      </c>
      <c r="M1941" s="305">
        <v>0</v>
      </c>
      <c r="N1941" s="305">
        <v>0</v>
      </c>
      <c r="O1941" s="303">
        <v>0</v>
      </c>
      <c r="P1941" s="305">
        <v>0</v>
      </c>
      <c r="Q1941" s="303">
        <v>0</v>
      </c>
      <c r="R1941" s="16">
        <f>SUMIFS('Member Months'!$L:$L,'Member Months'!$A:$A,$A1941,'Member Months'!$C:$C,$C1941, 'Member Months'!$D:$D,$D1941)</f>
        <v>0</v>
      </c>
      <c r="T1941" s="172"/>
    </row>
    <row r="1942" spans="1:20">
      <c r="A1942" s="38">
        <v>15</v>
      </c>
      <c r="B1942" s="39">
        <f t="shared" si="63"/>
        <v>0</v>
      </c>
      <c r="C1942" s="39" t="str">
        <f t="shared" si="62"/>
        <v>2021 Prior Year</v>
      </c>
      <c r="D1942" s="40">
        <v>2</v>
      </c>
      <c r="E1942" s="662">
        <v>15</v>
      </c>
      <c r="F1942" s="40" t="s">
        <v>424</v>
      </c>
      <c r="G1942" s="698" t="s">
        <v>212</v>
      </c>
      <c r="H1942" s="40" t="s">
        <v>213</v>
      </c>
      <c r="I1942" s="629" t="s">
        <v>150</v>
      </c>
      <c r="J1942" s="698" t="s">
        <v>204</v>
      </c>
      <c r="K1942" s="303">
        <v>0</v>
      </c>
      <c r="L1942" s="304">
        <v>0</v>
      </c>
      <c r="M1942" s="305">
        <v>0</v>
      </c>
      <c r="N1942" s="305">
        <v>0</v>
      </c>
      <c r="O1942" s="303">
        <v>0</v>
      </c>
      <c r="P1942" s="305">
        <v>0</v>
      </c>
      <c r="Q1942" s="303">
        <v>0</v>
      </c>
      <c r="R1942" s="16">
        <f>SUMIFS('Member Months'!$L:$L,'Member Months'!$A:$A,$A1942,'Member Months'!$C:$C,$C1942, 'Member Months'!$D:$D,$D1942)</f>
        <v>0</v>
      </c>
      <c r="T1942" s="172"/>
    </row>
    <row r="1943" spans="1:20">
      <c r="A1943" s="38">
        <v>15</v>
      </c>
      <c r="B1943" s="39">
        <f t="shared" si="63"/>
        <v>0</v>
      </c>
      <c r="C1943" s="39" t="str">
        <f t="shared" si="62"/>
        <v>2021 Prior Year</v>
      </c>
      <c r="D1943" s="40">
        <v>2</v>
      </c>
      <c r="E1943" s="662">
        <v>15</v>
      </c>
      <c r="F1943" s="40" t="s">
        <v>424</v>
      </c>
      <c r="G1943" s="698" t="s">
        <v>212</v>
      </c>
      <c r="H1943" s="40" t="s">
        <v>213</v>
      </c>
      <c r="I1943" s="629" t="s">
        <v>151</v>
      </c>
      <c r="J1943" s="698" t="s">
        <v>205</v>
      </c>
      <c r="K1943" s="303">
        <v>0</v>
      </c>
      <c r="L1943" s="304">
        <v>0</v>
      </c>
      <c r="M1943" s="305">
        <v>0</v>
      </c>
      <c r="N1943" s="305">
        <v>0</v>
      </c>
      <c r="O1943" s="303">
        <v>0</v>
      </c>
      <c r="P1943" s="305">
        <v>0</v>
      </c>
      <c r="Q1943" s="303">
        <v>0</v>
      </c>
      <c r="R1943" s="16">
        <f>SUMIFS('Member Months'!$L:$L,'Member Months'!$A:$A,$A1943,'Member Months'!$C:$C,$C1943, 'Member Months'!$D:$D,$D1943)</f>
        <v>0</v>
      </c>
      <c r="T1943" s="172"/>
    </row>
    <row r="1944" spans="1:20">
      <c r="A1944" s="38">
        <v>15</v>
      </c>
      <c r="B1944" s="39">
        <f t="shared" si="63"/>
        <v>0</v>
      </c>
      <c r="C1944" s="39" t="str">
        <f t="shared" si="62"/>
        <v>2021 Prior Year</v>
      </c>
      <c r="D1944" s="40">
        <v>2</v>
      </c>
      <c r="E1944" s="662">
        <v>15</v>
      </c>
      <c r="F1944" s="40" t="s">
        <v>424</v>
      </c>
      <c r="G1944" s="698" t="s">
        <v>212</v>
      </c>
      <c r="H1944" s="40" t="s">
        <v>213</v>
      </c>
      <c r="I1944" s="629" t="s">
        <v>152</v>
      </c>
      <c r="J1944" s="698" t="s">
        <v>182</v>
      </c>
      <c r="K1944" s="303">
        <v>0</v>
      </c>
      <c r="L1944" s="304">
        <v>0</v>
      </c>
      <c r="M1944" s="305">
        <v>0</v>
      </c>
      <c r="N1944" s="305">
        <v>0</v>
      </c>
      <c r="O1944" s="303">
        <v>0</v>
      </c>
      <c r="P1944" s="305">
        <v>0</v>
      </c>
      <c r="Q1944" s="303">
        <v>0</v>
      </c>
      <c r="R1944" s="16">
        <f>SUMIFS('Member Months'!$L:$L,'Member Months'!$A:$A,$A1944,'Member Months'!$C:$C,$C1944, 'Member Months'!$D:$D,$D1944)</f>
        <v>0</v>
      </c>
      <c r="T1944" s="172"/>
    </row>
    <row r="1945" spans="1:20">
      <c r="A1945" s="38">
        <v>15</v>
      </c>
      <c r="B1945" s="39">
        <f t="shared" si="63"/>
        <v>0</v>
      </c>
      <c r="C1945" s="39" t="str">
        <f t="shared" si="62"/>
        <v>2021 Prior Year</v>
      </c>
      <c r="D1945" s="40">
        <v>2</v>
      </c>
      <c r="E1945" s="662">
        <v>15</v>
      </c>
      <c r="F1945" s="40" t="s">
        <v>424</v>
      </c>
      <c r="G1945" s="698" t="s">
        <v>212</v>
      </c>
      <c r="H1945" s="40" t="s">
        <v>213</v>
      </c>
      <c r="I1945" s="629" t="s">
        <v>70</v>
      </c>
      <c r="J1945" s="698" t="s">
        <v>265</v>
      </c>
      <c r="K1945" s="303">
        <v>0</v>
      </c>
      <c r="L1945" s="304">
        <v>0</v>
      </c>
      <c r="M1945" s="305">
        <v>0</v>
      </c>
      <c r="N1945" s="305">
        <v>0</v>
      </c>
      <c r="O1945" s="303">
        <v>0</v>
      </c>
      <c r="P1945" s="305">
        <v>0</v>
      </c>
      <c r="Q1945" s="303">
        <v>0</v>
      </c>
      <c r="R1945" s="16">
        <f>SUMIFS('Member Months'!$L:$L,'Member Months'!$A:$A,$A1945,'Member Months'!$C:$C,$C1945, 'Member Months'!$D:$D,$D1945)</f>
        <v>0</v>
      </c>
      <c r="T1945" s="172"/>
    </row>
    <row r="1946" spans="1:20">
      <c r="A1946" s="38">
        <v>15</v>
      </c>
      <c r="B1946" s="39">
        <f t="shared" si="63"/>
        <v>0</v>
      </c>
      <c r="C1946" s="39" t="str">
        <f t="shared" si="62"/>
        <v>2021 Prior Year</v>
      </c>
      <c r="D1946" s="40">
        <v>2</v>
      </c>
      <c r="E1946" s="662">
        <v>15</v>
      </c>
      <c r="F1946" s="40" t="s">
        <v>424</v>
      </c>
      <c r="G1946" s="698" t="s">
        <v>212</v>
      </c>
      <c r="H1946" s="40" t="s">
        <v>213</v>
      </c>
      <c r="I1946" s="629" t="s">
        <v>71</v>
      </c>
      <c r="J1946" s="698" t="s">
        <v>266</v>
      </c>
      <c r="K1946" s="303">
        <v>0</v>
      </c>
      <c r="L1946" s="304">
        <v>0</v>
      </c>
      <c r="M1946" s="305">
        <v>0</v>
      </c>
      <c r="N1946" s="305">
        <v>0</v>
      </c>
      <c r="O1946" s="303">
        <v>0</v>
      </c>
      <c r="P1946" s="305">
        <v>0</v>
      </c>
      <c r="Q1946" s="303">
        <v>0</v>
      </c>
      <c r="R1946" s="16">
        <f>SUMIFS('Member Months'!$L:$L,'Member Months'!$A:$A,$A1946,'Member Months'!$C:$C,$C1946, 'Member Months'!$D:$D,$D1946)</f>
        <v>0</v>
      </c>
      <c r="T1946" s="172"/>
    </row>
    <row r="1947" spans="1:20">
      <c r="A1947" s="38">
        <v>15</v>
      </c>
      <c r="B1947" s="39">
        <f t="shared" si="63"/>
        <v>0</v>
      </c>
      <c r="C1947" s="39" t="str">
        <f t="shared" si="62"/>
        <v>2021 Prior Year</v>
      </c>
      <c r="D1947" s="40">
        <v>2</v>
      </c>
      <c r="E1947" s="662">
        <v>15</v>
      </c>
      <c r="F1947" s="40" t="s">
        <v>424</v>
      </c>
      <c r="G1947" s="698" t="s">
        <v>212</v>
      </c>
      <c r="H1947" s="40" t="s">
        <v>213</v>
      </c>
      <c r="I1947" s="629" t="s">
        <v>72</v>
      </c>
      <c r="J1947" s="698" t="s">
        <v>527</v>
      </c>
      <c r="K1947" s="303">
        <v>0</v>
      </c>
      <c r="L1947" s="304">
        <v>0</v>
      </c>
      <c r="M1947" s="305">
        <v>0</v>
      </c>
      <c r="N1947" s="305">
        <v>0</v>
      </c>
      <c r="O1947" s="303">
        <v>0</v>
      </c>
      <c r="P1947" s="305">
        <v>0</v>
      </c>
      <c r="Q1947" s="303">
        <v>0</v>
      </c>
      <c r="R1947" s="16">
        <f>SUMIFS('Member Months'!$L:$L,'Member Months'!$A:$A,$A1947,'Member Months'!$C:$C,$C1947, 'Member Months'!$D:$D,$D1947)</f>
        <v>0</v>
      </c>
      <c r="T1947" s="172"/>
    </row>
    <row r="1948" spans="1:20">
      <c r="A1948" s="38">
        <v>15</v>
      </c>
      <c r="B1948" s="39">
        <f t="shared" si="63"/>
        <v>0</v>
      </c>
      <c r="C1948" s="39" t="str">
        <f t="shared" si="62"/>
        <v>2021 Prior Year</v>
      </c>
      <c r="D1948" s="40">
        <v>2</v>
      </c>
      <c r="E1948" s="662">
        <v>15</v>
      </c>
      <c r="F1948" s="40" t="s">
        <v>424</v>
      </c>
      <c r="G1948" s="698" t="s">
        <v>212</v>
      </c>
      <c r="H1948" s="40" t="s">
        <v>213</v>
      </c>
      <c r="I1948" s="629" t="s">
        <v>73</v>
      </c>
      <c r="J1948" s="698" t="s">
        <v>528</v>
      </c>
      <c r="K1948" s="303">
        <v>0</v>
      </c>
      <c r="L1948" s="304">
        <v>0</v>
      </c>
      <c r="M1948" s="305">
        <v>0</v>
      </c>
      <c r="N1948" s="305">
        <v>0</v>
      </c>
      <c r="O1948" s="303">
        <v>0</v>
      </c>
      <c r="P1948" s="305">
        <v>0</v>
      </c>
      <c r="Q1948" s="303">
        <v>0</v>
      </c>
      <c r="R1948" s="16">
        <f>SUMIFS('Member Months'!$L:$L,'Member Months'!$A:$A,$A1948,'Member Months'!$C:$C,$C1948, 'Member Months'!$D:$D,$D1948)</f>
        <v>0</v>
      </c>
      <c r="T1948" s="172"/>
    </row>
    <row r="1949" spans="1:20">
      <c r="A1949" s="775">
        <v>15</v>
      </c>
      <c r="B1949" s="776">
        <f t="shared" si="63"/>
        <v>0</v>
      </c>
      <c r="C1949" s="776" t="str">
        <f t="shared" si="62"/>
        <v>2021 Prior Year</v>
      </c>
      <c r="D1949" s="777">
        <v>2</v>
      </c>
      <c r="E1949" s="778">
        <v>15</v>
      </c>
      <c r="F1949" s="777" t="s">
        <v>424</v>
      </c>
      <c r="G1949" s="779" t="s">
        <v>212</v>
      </c>
      <c r="H1949" s="777" t="s">
        <v>213</v>
      </c>
      <c r="I1949" s="786" t="s">
        <v>409</v>
      </c>
      <c r="J1949" s="779" t="s">
        <v>803</v>
      </c>
      <c r="K1949" s="781">
        <v>0</v>
      </c>
      <c r="L1949" s="782">
        <v>0</v>
      </c>
      <c r="M1949" s="783">
        <v>0</v>
      </c>
      <c r="N1949" s="783">
        <v>0</v>
      </c>
      <c r="O1949" s="781">
        <v>0</v>
      </c>
      <c r="P1949" s="783">
        <v>0</v>
      </c>
      <c r="Q1949" s="781">
        <v>0</v>
      </c>
      <c r="R1949" s="785">
        <f>SUMIFS('Member Months'!$L:$L,'Member Months'!$A:$A,$A1949,'Member Months'!$C:$C,$C1949, 'Member Months'!$D:$D,$D1949)</f>
        <v>0</v>
      </c>
      <c r="T1949" s="172"/>
    </row>
    <row r="1950" spans="1:20">
      <c r="A1950" s="38" t="s">
        <v>211</v>
      </c>
      <c r="B1950" s="39">
        <f>$J$2</f>
        <v>0</v>
      </c>
      <c r="C1950" s="39" t="str">
        <f t="shared" si="62"/>
        <v>2021 Prior Year</v>
      </c>
      <c r="D1950" s="40">
        <v>3</v>
      </c>
      <c r="E1950" s="40" t="s">
        <v>211</v>
      </c>
      <c r="F1950" s="40" t="s">
        <v>738</v>
      </c>
      <c r="G1950" s="698" t="s">
        <v>212</v>
      </c>
      <c r="H1950" s="40" t="s">
        <v>213</v>
      </c>
      <c r="I1950" s="629" t="s">
        <v>211</v>
      </c>
      <c r="J1950" s="698" t="s">
        <v>261</v>
      </c>
      <c r="K1950" s="109">
        <v>0</v>
      </c>
      <c r="L1950" s="110">
        <v>0</v>
      </c>
      <c r="M1950" s="111">
        <v>0</v>
      </c>
      <c r="N1950" s="111">
        <v>0</v>
      </c>
      <c r="O1950" s="109">
        <v>0</v>
      </c>
      <c r="P1950" s="111">
        <v>0</v>
      </c>
      <c r="Q1950" s="109">
        <v>0</v>
      </c>
      <c r="R1950" s="16">
        <f>SUMIFS('Member Months'!$L:$L,'Member Months'!$A:$A,$A1950,'Member Months'!$C:$C,$C1950, 'Member Months'!$D:$D,$D1950)</f>
        <v>0</v>
      </c>
      <c r="T1950" s="172"/>
    </row>
    <row r="1951" spans="1:20">
      <c r="A1951" s="38" t="s">
        <v>211</v>
      </c>
      <c r="B1951" s="39">
        <f t="shared" ref="B1951:B2014" si="64">$B$1950</f>
        <v>0</v>
      </c>
      <c r="C1951" s="39" t="str">
        <f t="shared" si="62"/>
        <v>2021 Prior Year</v>
      </c>
      <c r="D1951" s="40">
        <v>3</v>
      </c>
      <c r="E1951" s="40" t="s">
        <v>211</v>
      </c>
      <c r="F1951" s="40" t="s">
        <v>738</v>
      </c>
      <c r="G1951" s="698" t="s">
        <v>212</v>
      </c>
      <c r="H1951" s="40" t="s">
        <v>213</v>
      </c>
      <c r="I1951" s="629" t="s">
        <v>214</v>
      </c>
      <c r="J1951" s="698" t="s">
        <v>676</v>
      </c>
      <c r="K1951" s="109">
        <v>0</v>
      </c>
      <c r="L1951" s="110">
        <v>0</v>
      </c>
      <c r="M1951" s="111">
        <v>0</v>
      </c>
      <c r="N1951" s="111">
        <v>0</v>
      </c>
      <c r="O1951" s="109">
        <v>0</v>
      </c>
      <c r="P1951" s="111">
        <v>0</v>
      </c>
      <c r="Q1951" s="109">
        <v>0</v>
      </c>
      <c r="R1951" s="16">
        <f>SUMIFS('Member Months'!$L:$L,'Member Months'!$A:$A,$A1951,'Member Months'!$C:$C,$C1951, 'Member Months'!$D:$D,$D1951)</f>
        <v>0</v>
      </c>
      <c r="T1951" s="172"/>
    </row>
    <row r="1952" spans="1:20">
      <c r="A1952" s="38" t="s">
        <v>211</v>
      </c>
      <c r="B1952" s="39">
        <f t="shared" si="64"/>
        <v>0</v>
      </c>
      <c r="C1952" s="39" t="str">
        <f t="shared" si="62"/>
        <v>2021 Prior Year</v>
      </c>
      <c r="D1952" s="40">
        <v>3</v>
      </c>
      <c r="E1952" s="40" t="s">
        <v>211</v>
      </c>
      <c r="F1952" s="40" t="s">
        <v>738</v>
      </c>
      <c r="G1952" s="698" t="s">
        <v>212</v>
      </c>
      <c r="H1952" s="40" t="s">
        <v>213</v>
      </c>
      <c r="I1952" s="629" t="s">
        <v>215</v>
      </c>
      <c r="J1952" s="698" t="s">
        <v>216</v>
      </c>
      <c r="K1952" s="109">
        <v>0</v>
      </c>
      <c r="L1952" s="110">
        <v>0</v>
      </c>
      <c r="M1952" s="111">
        <v>0</v>
      </c>
      <c r="N1952" s="111">
        <v>0</v>
      </c>
      <c r="O1952" s="109">
        <v>0</v>
      </c>
      <c r="P1952" s="111">
        <v>0</v>
      </c>
      <c r="Q1952" s="109">
        <v>0</v>
      </c>
      <c r="R1952" s="16">
        <f>SUMIFS('Member Months'!$L:$L,'Member Months'!$A:$A,$A1952,'Member Months'!$C:$C,$C1952, 'Member Months'!$D:$D,$D1952)</f>
        <v>0</v>
      </c>
      <c r="T1952" s="172"/>
    </row>
    <row r="1953" spans="1:20">
      <c r="A1953" s="38" t="s">
        <v>211</v>
      </c>
      <c r="B1953" s="39">
        <f t="shared" si="64"/>
        <v>0</v>
      </c>
      <c r="C1953" s="39" t="str">
        <f t="shared" si="62"/>
        <v>2021 Prior Year</v>
      </c>
      <c r="D1953" s="40">
        <v>3</v>
      </c>
      <c r="E1953" s="40" t="s">
        <v>211</v>
      </c>
      <c r="F1953" s="40" t="s">
        <v>738</v>
      </c>
      <c r="G1953" s="698" t="s">
        <v>212</v>
      </c>
      <c r="H1953" s="40" t="s">
        <v>213</v>
      </c>
      <c r="I1953" s="629" t="s">
        <v>217</v>
      </c>
      <c r="J1953" s="698" t="s">
        <v>262</v>
      </c>
      <c r="K1953" s="109">
        <v>0</v>
      </c>
      <c r="L1953" s="110">
        <v>0</v>
      </c>
      <c r="M1953" s="111">
        <v>0</v>
      </c>
      <c r="N1953" s="111">
        <v>0</v>
      </c>
      <c r="O1953" s="109">
        <v>0</v>
      </c>
      <c r="P1953" s="111">
        <v>0</v>
      </c>
      <c r="Q1953" s="109">
        <v>0</v>
      </c>
      <c r="R1953" s="16">
        <f>SUMIFS('Member Months'!$L:$L,'Member Months'!$A:$A,$A1953,'Member Months'!$C:$C,$C1953, 'Member Months'!$D:$D,$D1953)</f>
        <v>0</v>
      </c>
      <c r="T1953" s="172"/>
    </row>
    <row r="1954" spans="1:20">
      <c r="A1954" s="38" t="s">
        <v>211</v>
      </c>
      <c r="B1954" s="39">
        <f t="shared" si="64"/>
        <v>0</v>
      </c>
      <c r="C1954" s="39" t="str">
        <f t="shared" si="62"/>
        <v>2021 Prior Year</v>
      </c>
      <c r="D1954" s="40">
        <v>3</v>
      </c>
      <c r="E1954" s="40" t="s">
        <v>211</v>
      </c>
      <c r="F1954" s="40" t="s">
        <v>738</v>
      </c>
      <c r="G1954" s="698" t="s">
        <v>212</v>
      </c>
      <c r="H1954" s="40" t="s">
        <v>213</v>
      </c>
      <c r="I1954" s="629" t="s">
        <v>218</v>
      </c>
      <c r="J1954" s="698" t="s">
        <v>677</v>
      </c>
      <c r="K1954" s="109">
        <v>0</v>
      </c>
      <c r="L1954" s="110">
        <v>0</v>
      </c>
      <c r="M1954" s="111">
        <v>0</v>
      </c>
      <c r="N1954" s="111">
        <v>0</v>
      </c>
      <c r="O1954" s="109">
        <v>0</v>
      </c>
      <c r="P1954" s="111">
        <v>0</v>
      </c>
      <c r="Q1954" s="109">
        <v>0</v>
      </c>
      <c r="R1954" s="16">
        <f>SUMIFS('Member Months'!$L:$L,'Member Months'!$A:$A,$A1954,'Member Months'!$C:$C,$C1954, 'Member Months'!$D:$D,$D1954)</f>
        <v>0</v>
      </c>
      <c r="T1954" s="172"/>
    </row>
    <row r="1955" spans="1:20">
      <c r="A1955" s="38" t="s">
        <v>211</v>
      </c>
      <c r="B1955" s="39">
        <f t="shared" si="64"/>
        <v>0</v>
      </c>
      <c r="C1955" s="39" t="str">
        <f t="shared" si="62"/>
        <v>2021 Prior Year</v>
      </c>
      <c r="D1955" s="40">
        <v>3</v>
      </c>
      <c r="E1955" s="40" t="s">
        <v>211</v>
      </c>
      <c r="F1955" s="40" t="s">
        <v>738</v>
      </c>
      <c r="G1955" s="698" t="s">
        <v>212</v>
      </c>
      <c r="H1955" s="40" t="s">
        <v>213</v>
      </c>
      <c r="I1955" s="629" t="s">
        <v>219</v>
      </c>
      <c r="J1955" s="698" t="s">
        <v>263</v>
      </c>
      <c r="K1955" s="109">
        <v>0</v>
      </c>
      <c r="L1955" s="110">
        <v>0</v>
      </c>
      <c r="M1955" s="111">
        <v>0</v>
      </c>
      <c r="N1955" s="111">
        <v>0</v>
      </c>
      <c r="O1955" s="109">
        <v>0</v>
      </c>
      <c r="P1955" s="111">
        <v>0</v>
      </c>
      <c r="Q1955" s="109">
        <v>0</v>
      </c>
      <c r="R1955" s="16">
        <f>SUMIFS('Member Months'!$L:$L,'Member Months'!$A:$A,$A1955,'Member Months'!$C:$C,$C1955, 'Member Months'!$D:$D,$D1955)</f>
        <v>0</v>
      </c>
      <c r="T1955" s="172"/>
    </row>
    <row r="1956" spans="1:20">
      <c r="A1956" s="38" t="s">
        <v>211</v>
      </c>
      <c r="B1956" s="39">
        <f t="shared" si="64"/>
        <v>0</v>
      </c>
      <c r="C1956" s="39" t="str">
        <f t="shared" si="62"/>
        <v>2021 Prior Year</v>
      </c>
      <c r="D1956" s="40">
        <v>3</v>
      </c>
      <c r="E1956" s="40" t="s">
        <v>211</v>
      </c>
      <c r="F1956" s="40" t="s">
        <v>738</v>
      </c>
      <c r="G1956" s="698" t="s">
        <v>212</v>
      </c>
      <c r="H1956" s="40" t="s">
        <v>213</v>
      </c>
      <c r="I1956" s="629" t="s">
        <v>220</v>
      </c>
      <c r="J1956" s="698" t="s">
        <v>675</v>
      </c>
      <c r="K1956" s="109">
        <v>0</v>
      </c>
      <c r="L1956" s="110">
        <v>0</v>
      </c>
      <c r="M1956" s="111">
        <v>0</v>
      </c>
      <c r="N1956" s="111">
        <v>0</v>
      </c>
      <c r="O1956" s="109">
        <v>0</v>
      </c>
      <c r="P1956" s="111">
        <v>0</v>
      </c>
      <c r="Q1956" s="109">
        <v>0</v>
      </c>
      <c r="R1956" s="16">
        <f>SUMIFS('Member Months'!$L:$L,'Member Months'!$A:$A,$A1956,'Member Months'!$C:$C,$C1956, 'Member Months'!$D:$D,$D1956)</f>
        <v>0</v>
      </c>
      <c r="T1956" s="172"/>
    </row>
    <row r="1957" spans="1:20">
      <c r="A1957" s="38" t="s">
        <v>211</v>
      </c>
      <c r="B1957" s="39">
        <f t="shared" si="64"/>
        <v>0</v>
      </c>
      <c r="C1957" s="39" t="str">
        <f t="shared" si="62"/>
        <v>2021 Prior Year</v>
      </c>
      <c r="D1957" s="40">
        <v>3</v>
      </c>
      <c r="E1957" s="40" t="s">
        <v>211</v>
      </c>
      <c r="F1957" s="40" t="s">
        <v>738</v>
      </c>
      <c r="G1957" s="698" t="s">
        <v>212</v>
      </c>
      <c r="H1957" s="40" t="s">
        <v>213</v>
      </c>
      <c r="I1957" s="629" t="s">
        <v>221</v>
      </c>
      <c r="J1957" s="698" t="s">
        <v>264</v>
      </c>
      <c r="K1957" s="109">
        <v>0</v>
      </c>
      <c r="L1957" s="110">
        <v>0</v>
      </c>
      <c r="M1957" s="111">
        <v>0</v>
      </c>
      <c r="N1957" s="111">
        <v>0</v>
      </c>
      <c r="O1957" s="109">
        <v>0</v>
      </c>
      <c r="P1957" s="111">
        <v>0</v>
      </c>
      <c r="Q1957" s="109">
        <v>0</v>
      </c>
      <c r="R1957" s="16">
        <f>SUMIFS('Member Months'!$L:$L,'Member Months'!$A:$A,$A1957,'Member Months'!$C:$C,$C1957, 'Member Months'!$D:$D,$D1957)</f>
        <v>0</v>
      </c>
      <c r="T1957" s="172"/>
    </row>
    <row r="1958" spans="1:20">
      <c r="A1958" s="38" t="s">
        <v>211</v>
      </c>
      <c r="B1958" s="39">
        <f t="shared" si="64"/>
        <v>0</v>
      </c>
      <c r="C1958" s="39" t="str">
        <f t="shared" si="62"/>
        <v>2021 Prior Year</v>
      </c>
      <c r="D1958" s="40">
        <v>3</v>
      </c>
      <c r="E1958" s="40" t="s">
        <v>211</v>
      </c>
      <c r="F1958" s="40" t="s">
        <v>738</v>
      </c>
      <c r="G1958" s="698" t="s">
        <v>212</v>
      </c>
      <c r="H1958" s="40" t="s">
        <v>213</v>
      </c>
      <c r="I1958" s="629" t="s">
        <v>222</v>
      </c>
      <c r="J1958" s="698" t="s">
        <v>206</v>
      </c>
      <c r="K1958" s="109">
        <v>0</v>
      </c>
      <c r="L1958" s="110">
        <v>0</v>
      </c>
      <c r="M1958" s="111">
        <v>0</v>
      </c>
      <c r="N1958" s="111">
        <v>0</v>
      </c>
      <c r="O1958" s="109">
        <v>0</v>
      </c>
      <c r="P1958" s="111">
        <v>0</v>
      </c>
      <c r="Q1958" s="109">
        <v>0</v>
      </c>
      <c r="R1958" s="16">
        <f>SUMIFS('Member Months'!$L:$L,'Member Months'!$A:$A,$A1958,'Member Months'!$C:$C,$C1958, 'Member Months'!$D:$D,$D1958)</f>
        <v>0</v>
      </c>
      <c r="T1958" s="172"/>
    </row>
    <row r="1959" spans="1:20">
      <c r="A1959" s="38" t="s">
        <v>211</v>
      </c>
      <c r="B1959" s="39">
        <f t="shared" si="64"/>
        <v>0</v>
      </c>
      <c r="C1959" s="39" t="str">
        <f t="shared" si="62"/>
        <v>2021 Prior Year</v>
      </c>
      <c r="D1959" s="40">
        <v>3</v>
      </c>
      <c r="E1959" s="40" t="s">
        <v>211</v>
      </c>
      <c r="F1959" s="40" t="s">
        <v>738</v>
      </c>
      <c r="G1959" s="698" t="s">
        <v>212</v>
      </c>
      <c r="H1959" s="40" t="s">
        <v>213</v>
      </c>
      <c r="I1959" s="629" t="s">
        <v>223</v>
      </c>
      <c r="J1959" s="698" t="s">
        <v>181</v>
      </c>
      <c r="K1959" s="109">
        <v>0</v>
      </c>
      <c r="L1959" s="110">
        <v>0</v>
      </c>
      <c r="M1959" s="111">
        <v>0</v>
      </c>
      <c r="N1959" s="111">
        <v>0</v>
      </c>
      <c r="O1959" s="109">
        <v>0</v>
      </c>
      <c r="P1959" s="111">
        <v>0</v>
      </c>
      <c r="Q1959" s="109">
        <v>0</v>
      </c>
      <c r="R1959" s="16">
        <f>SUMIFS('Member Months'!$L:$L,'Member Months'!$A:$A,$A1959,'Member Months'!$C:$C,$C1959, 'Member Months'!$D:$D,$D1959)</f>
        <v>0</v>
      </c>
      <c r="T1959" s="172"/>
    </row>
    <row r="1960" spans="1:20">
      <c r="A1960" s="38" t="s">
        <v>211</v>
      </c>
      <c r="B1960" s="39">
        <f t="shared" si="64"/>
        <v>0</v>
      </c>
      <c r="C1960" s="39" t="str">
        <f t="shared" si="62"/>
        <v>2021 Prior Year</v>
      </c>
      <c r="D1960" s="40">
        <v>3</v>
      </c>
      <c r="E1960" s="40" t="s">
        <v>211</v>
      </c>
      <c r="F1960" s="40" t="s">
        <v>738</v>
      </c>
      <c r="G1960" s="698" t="s">
        <v>212</v>
      </c>
      <c r="H1960" s="40" t="s">
        <v>213</v>
      </c>
      <c r="I1960" s="629" t="s">
        <v>150</v>
      </c>
      <c r="J1960" s="698" t="s">
        <v>204</v>
      </c>
      <c r="K1960" s="109">
        <v>0</v>
      </c>
      <c r="L1960" s="110">
        <v>0</v>
      </c>
      <c r="M1960" s="111">
        <v>0</v>
      </c>
      <c r="N1960" s="111">
        <v>0</v>
      </c>
      <c r="O1960" s="109">
        <v>0</v>
      </c>
      <c r="P1960" s="111">
        <v>0</v>
      </c>
      <c r="Q1960" s="109">
        <v>0</v>
      </c>
      <c r="R1960" s="16">
        <f>SUMIFS('Member Months'!$L:$L,'Member Months'!$A:$A,$A1960,'Member Months'!$C:$C,$C1960, 'Member Months'!$D:$D,$D1960)</f>
        <v>0</v>
      </c>
      <c r="T1960" s="172"/>
    </row>
    <row r="1961" spans="1:20">
      <c r="A1961" s="38" t="s">
        <v>211</v>
      </c>
      <c r="B1961" s="39">
        <f t="shared" si="64"/>
        <v>0</v>
      </c>
      <c r="C1961" s="39" t="str">
        <f t="shared" si="62"/>
        <v>2021 Prior Year</v>
      </c>
      <c r="D1961" s="40">
        <v>3</v>
      </c>
      <c r="E1961" s="40" t="s">
        <v>211</v>
      </c>
      <c r="F1961" s="40" t="s">
        <v>738</v>
      </c>
      <c r="G1961" s="698" t="s">
        <v>212</v>
      </c>
      <c r="H1961" s="40" t="s">
        <v>213</v>
      </c>
      <c r="I1961" s="629" t="s">
        <v>151</v>
      </c>
      <c r="J1961" s="698" t="s">
        <v>205</v>
      </c>
      <c r="K1961" s="109">
        <v>0</v>
      </c>
      <c r="L1961" s="110">
        <v>0</v>
      </c>
      <c r="M1961" s="111">
        <v>0</v>
      </c>
      <c r="N1961" s="111">
        <v>0</v>
      </c>
      <c r="O1961" s="109">
        <v>0</v>
      </c>
      <c r="P1961" s="111">
        <v>0</v>
      </c>
      <c r="Q1961" s="109">
        <v>0</v>
      </c>
      <c r="R1961" s="16">
        <f>SUMIFS('Member Months'!$L:$L,'Member Months'!$A:$A,$A1961,'Member Months'!$C:$C,$C1961, 'Member Months'!$D:$D,$D1961)</f>
        <v>0</v>
      </c>
      <c r="T1961" s="172"/>
    </row>
    <row r="1962" spans="1:20">
      <c r="A1962" s="38" t="s">
        <v>211</v>
      </c>
      <c r="B1962" s="39">
        <f t="shared" si="64"/>
        <v>0</v>
      </c>
      <c r="C1962" s="39" t="str">
        <f t="shared" si="62"/>
        <v>2021 Prior Year</v>
      </c>
      <c r="D1962" s="40">
        <v>3</v>
      </c>
      <c r="E1962" s="40" t="s">
        <v>211</v>
      </c>
      <c r="F1962" s="40" t="s">
        <v>738</v>
      </c>
      <c r="G1962" s="698" t="s">
        <v>212</v>
      </c>
      <c r="H1962" s="40" t="s">
        <v>213</v>
      </c>
      <c r="I1962" s="629" t="s">
        <v>152</v>
      </c>
      <c r="J1962" s="698" t="s">
        <v>182</v>
      </c>
      <c r="K1962" s="109">
        <v>0</v>
      </c>
      <c r="L1962" s="110">
        <v>0</v>
      </c>
      <c r="M1962" s="111">
        <v>0</v>
      </c>
      <c r="N1962" s="111">
        <v>0</v>
      </c>
      <c r="O1962" s="109">
        <v>0</v>
      </c>
      <c r="P1962" s="111">
        <v>0</v>
      </c>
      <c r="Q1962" s="109">
        <v>0</v>
      </c>
      <c r="R1962" s="16">
        <f>SUMIFS('Member Months'!$L:$L,'Member Months'!$A:$A,$A1962,'Member Months'!$C:$C,$C1962, 'Member Months'!$D:$D,$D1962)</f>
        <v>0</v>
      </c>
      <c r="T1962" s="172"/>
    </row>
    <row r="1963" spans="1:20">
      <c r="A1963" s="38" t="s">
        <v>211</v>
      </c>
      <c r="B1963" s="39">
        <f t="shared" si="64"/>
        <v>0</v>
      </c>
      <c r="C1963" s="39" t="str">
        <f t="shared" si="62"/>
        <v>2021 Prior Year</v>
      </c>
      <c r="D1963" s="40">
        <v>3</v>
      </c>
      <c r="E1963" s="40" t="s">
        <v>211</v>
      </c>
      <c r="F1963" s="40" t="s">
        <v>738</v>
      </c>
      <c r="G1963" s="698" t="s">
        <v>212</v>
      </c>
      <c r="H1963" s="40" t="s">
        <v>213</v>
      </c>
      <c r="I1963" s="629" t="s">
        <v>70</v>
      </c>
      <c r="J1963" s="698" t="s">
        <v>265</v>
      </c>
      <c r="K1963" s="109">
        <v>0</v>
      </c>
      <c r="L1963" s="110">
        <v>0</v>
      </c>
      <c r="M1963" s="111">
        <v>0</v>
      </c>
      <c r="N1963" s="111">
        <v>0</v>
      </c>
      <c r="O1963" s="109">
        <v>0</v>
      </c>
      <c r="P1963" s="111">
        <v>0</v>
      </c>
      <c r="Q1963" s="109">
        <v>0</v>
      </c>
      <c r="R1963" s="16">
        <f>SUMIFS('Member Months'!$L:$L,'Member Months'!$A:$A,$A1963,'Member Months'!$C:$C,$C1963, 'Member Months'!$D:$D,$D1963)</f>
        <v>0</v>
      </c>
      <c r="T1963" s="172"/>
    </row>
    <row r="1964" spans="1:20">
      <c r="A1964" s="38" t="s">
        <v>211</v>
      </c>
      <c r="B1964" s="39">
        <f t="shared" si="64"/>
        <v>0</v>
      </c>
      <c r="C1964" s="39" t="str">
        <f t="shared" si="62"/>
        <v>2021 Prior Year</v>
      </c>
      <c r="D1964" s="40">
        <v>3</v>
      </c>
      <c r="E1964" s="40" t="s">
        <v>211</v>
      </c>
      <c r="F1964" s="40" t="s">
        <v>738</v>
      </c>
      <c r="G1964" s="698" t="s">
        <v>212</v>
      </c>
      <c r="H1964" s="40" t="s">
        <v>213</v>
      </c>
      <c r="I1964" s="629" t="s">
        <v>71</v>
      </c>
      <c r="J1964" s="698" t="s">
        <v>266</v>
      </c>
      <c r="K1964" s="109">
        <v>0</v>
      </c>
      <c r="L1964" s="110">
        <v>0</v>
      </c>
      <c r="M1964" s="111">
        <v>0</v>
      </c>
      <c r="N1964" s="111">
        <v>0</v>
      </c>
      <c r="O1964" s="109">
        <v>0</v>
      </c>
      <c r="P1964" s="111">
        <v>0</v>
      </c>
      <c r="Q1964" s="109">
        <v>0</v>
      </c>
      <c r="R1964" s="16">
        <f>SUMIFS('Member Months'!$L:$L,'Member Months'!$A:$A,$A1964,'Member Months'!$C:$C,$C1964, 'Member Months'!$D:$D,$D1964)</f>
        <v>0</v>
      </c>
      <c r="T1964" s="172"/>
    </row>
    <row r="1965" spans="1:20">
      <c r="A1965" s="38" t="s">
        <v>211</v>
      </c>
      <c r="B1965" s="39">
        <f t="shared" si="64"/>
        <v>0</v>
      </c>
      <c r="C1965" s="39" t="str">
        <f t="shared" si="62"/>
        <v>2021 Prior Year</v>
      </c>
      <c r="D1965" s="40">
        <v>3</v>
      </c>
      <c r="E1965" s="40" t="s">
        <v>211</v>
      </c>
      <c r="F1965" s="40" t="s">
        <v>738</v>
      </c>
      <c r="G1965" s="698" t="s">
        <v>212</v>
      </c>
      <c r="H1965" s="40" t="s">
        <v>213</v>
      </c>
      <c r="I1965" s="629" t="s">
        <v>72</v>
      </c>
      <c r="J1965" s="698" t="s">
        <v>527</v>
      </c>
      <c r="K1965" s="109">
        <v>0</v>
      </c>
      <c r="L1965" s="110">
        <v>0</v>
      </c>
      <c r="M1965" s="111">
        <v>0</v>
      </c>
      <c r="N1965" s="111">
        <v>0</v>
      </c>
      <c r="O1965" s="109">
        <v>0</v>
      </c>
      <c r="P1965" s="111">
        <v>0</v>
      </c>
      <c r="Q1965" s="109">
        <v>0</v>
      </c>
      <c r="R1965" s="16">
        <f>SUMIFS('Member Months'!$L:$L,'Member Months'!$A:$A,$A1965,'Member Months'!$C:$C,$C1965, 'Member Months'!$D:$D,$D1965)</f>
        <v>0</v>
      </c>
      <c r="T1965" s="172"/>
    </row>
    <row r="1966" spans="1:20">
      <c r="A1966" s="38" t="s">
        <v>211</v>
      </c>
      <c r="B1966" s="39">
        <f t="shared" si="64"/>
        <v>0</v>
      </c>
      <c r="C1966" s="39" t="str">
        <f t="shared" si="62"/>
        <v>2021 Prior Year</v>
      </c>
      <c r="D1966" s="40">
        <v>3</v>
      </c>
      <c r="E1966" s="40" t="s">
        <v>211</v>
      </c>
      <c r="F1966" s="40" t="s">
        <v>738</v>
      </c>
      <c r="G1966" s="698" t="s">
        <v>212</v>
      </c>
      <c r="H1966" s="40" t="s">
        <v>213</v>
      </c>
      <c r="I1966" s="629" t="s">
        <v>73</v>
      </c>
      <c r="J1966" s="698" t="s">
        <v>528</v>
      </c>
      <c r="K1966" s="109">
        <v>0</v>
      </c>
      <c r="L1966" s="110">
        <v>0</v>
      </c>
      <c r="M1966" s="111">
        <v>0</v>
      </c>
      <c r="N1966" s="111">
        <v>0</v>
      </c>
      <c r="O1966" s="109">
        <v>0</v>
      </c>
      <c r="P1966" s="111">
        <v>0</v>
      </c>
      <c r="Q1966" s="109">
        <v>0</v>
      </c>
      <c r="R1966" s="16">
        <f>SUMIFS('Member Months'!$L:$L,'Member Months'!$A:$A,$A1966,'Member Months'!$C:$C,$C1966, 'Member Months'!$D:$D,$D1966)</f>
        <v>0</v>
      </c>
      <c r="T1966" s="172"/>
    </row>
    <row r="1967" spans="1:20">
      <c r="A1967" s="38" t="s">
        <v>211</v>
      </c>
      <c r="B1967" s="39">
        <f t="shared" si="64"/>
        <v>0</v>
      </c>
      <c r="C1967" s="39" t="str">
        <f t="shared" si="62"/>
        <v>2021 Prior Year</v>
      </c>
      <c r="D1967" s="40">
        <v>3</v>
      </c>
      <c r="E1967" s="40" t="s">
        <v>211</v>
      </c>
      <c r="F1967" s="40" t="s">
        <v>738</v>
      </c>
      <c r="G1967" s="698" t="s">
        <v>212</v>
      </c>
      <c r="H1967" s="40" t="s">
        <v>213</v>
      </c>
      <c r="I1967" s="629" t="s">
        <v>409</v>
      </c>
      <c r="J1967" s="698" t="s">
        <v>803</v>
      </c>
      <c r="K1967" s="109">
        <v>0</v>
      </c>
      <c r="L1967" s="110">
        <v>0</v>
      </c>
      <c r="M1967" s="111">
        <v>0</v>
      </c>
      <c r="N1967" s="111">
        <v>0</v>
      </c>
      <c r="O1967" s="109">
        <v>0</v>
      </c>
      <c r="P1967" s="111">
        <v>0</v>
      </c>
      <c r="Q1967" s="109">
        <v>0</v>
      </c>
      <c r="R1967" s="16">
        <f>SUMIFS('Member Months'!$L:$L,'Member Months'!$A:$A,$A1967,'Member Months'!$C:$C,$C1967, 'Member Months'!$D:$D,$D1967)</f>
        <v>0</v>
      </c>
      <c r="T1967" s="172"/>
    </row>
    <row r="1968" spans="1:20">
      <c r="A1968" s="38" t="s">
        <v>214</v>
      </c>
      <c r="B1968" s="39">
        <f t="shared" si="64"/>
        <v>0</v>
      </c>
      <c r="C1968" s="39" t="str">
        <f t="shared" si="62"/>
        <v>2021 Prior Year</v>
      </c>
      <c r="D1968" s="40">
        <v>3</v>
      </c>
      <c r="E1968" s="40" t="s">
        <v>214</v>
      </c>
      <c r="F1968" s="40" t="s">
        <v>738</v>
      </c>
      <c r="G1968" s="698" t="s">
        <v>224</v>
      </c>
      <c r="H1968" s="40" t="s">
        <v>213</v>
      </c>
      <c r="I1968" s="629" t="s">
        <v>211</v>
      </c>
      <c r="J1968" s="698" t="s">
        <v>261</v>
      </c>
      <c r="K1968" s="109">
        <v>0</v>
      </c>
      <c r="L1968" s="110">
        <v>0</v>
      </c>
      <c r="M1968" s="111">
        <v>0</v>
      </c>
      <c r="N1968" s="111">
        <v>0</v>
      </c>
      <c r="O1968" s="109">
        <v>0</v>
      </c>
      <c r="P1968" s="111">
        <v>0</v>
      </c>
      <c r="Q1968" s="109">
        <v>0</v>
      </c>
      <c r="R1968" s="16">
        <f>SUMIFS('Member Months'!$L:$L,'Member Months'!$A:$A,$A1968,'Member Months'!$C:$C,$C1968, 'Member Months'!$D:$D,$D1968)</f>
        <v>0</v>
      </c>
      <c r="T1968" s="172"/>
    </row>
    <row r="1969" spans="1:20">
      <c r="A1969" s="38" t="s">
        <v>214</v>
      </c>
      <c r="B1969" s="39">
        <f t="shared" si="64"/>
        <v>0</v>
      </c>
      <c r="C1969" s="39" t="str">
        <f t="shared" si="62"/>
        <v>2021 Prior Year</v>
      </c>
      <c r="D1969" s="40">
        <v>3</v>
      </c>
      <c r="E1969" s="40" t="s">
        <v>214</v>
      </c>
      <c r="F1969" s="40" t="s">
        <v>738</v>
      </c>
      <c r="G1969" s="698" t="s">
        <v>224</v>
      </c>
      <c r="H1969" s="40" t="s">
        <v>213</v>
      </c>
      <c r="I1969" s="629" t="s">
        <v>214</v>
      </c>
      <c r="J1969" s="698" t="s">
        <v>676</v>
      </c>
      <c r="K1969" s="109">
        <v>0</v>
      </c>
      <c r="L1969" s="110">
        <v>0</v>
      </c>
      <c r="M1969" s="111">
        <v>0</v>
      </c>
      <c r="N1969" s="111">
        <v>0</v>
      </c>
      <c r="O1969" s="109">
        <v>0</v>
      </c>
      <c r="P1969" s="111">
        <v>0</v>
      </c>
      <c r="Q1969" s="109">
        <v>0</v>
      </c>
      <c r="R1969" s="16">
        <f>SUMIFS('Member Months'!$L:$L,'Member Months'!$A:$A,$A1969,'Member Months'!$C:$C,$C1969, 'Member Months'!$D:$D,$D1969)</f>
        <v>0</v>
      </c>
      <c r="T1969" s="172"/>
    </row>
    <row r="1970" spans="1:20">
      <c r="A1970" s="38" t="s">
        <v>214</v>
      </c>
      <c r="B1970" s="39">
        <f t="shared" si="64"/>
        <v>0</v>
      </c>
      <c r="C1970" s="39" t="str">
        <f t="shared" si="62"/>
        <v>2021 Prior Year</v>
      </c>
      <c r="D1970" s="40">
        <v>3</v>
      </c>
      <c r="E1970" s="40" t="s">
        <v>214</v>
      </c>
      <c r="F1970" s="40" t="s">
        <v>738</v>
      </c>
      <c r="G1970" s="698" t="s">
        <v>224</v>
      </c>
      <c r="H1970" s="40" t="s">
        <v>213</v>
      </c>
      <c r="I1970" s="629" t="s">
        <v>215</v>
      </c>
      <c r="J1970" s="698" t="s">
        <v>216</v>
      </c>
      <c r="K1970" s="109">
        <v>0</v>
      </c>
      <c r="L1970" s="110">
        <v>0</v>
      </c>
      <c r="M1970" s="111">
        <v>0</v>
      </c>
      <c r="N1970" s="111">
        <v>0</v>
      </c>
      <c r="O1970" s="109">
        <v>0</v>
      </c>
      <c r="P1970" s="111">
        <v>0</v>
      </c>
      <c r="Q1970" s="109">
        <v>0</v>
      </c>
      <c r="R1970" s="16">
        <f>SUMIFS('Member Months'!$L:$L,'Member Months'!$A:$A,$A1970,'Member Months'!$C:$C,$C1970, 'Member Months'!$D:$D,$D1970)</f>
        <v>0</v>
      </c>
      <c r="T1970" s="172"/>
    </row>
    <row r="1971" spans="1:20">
      <c r="A1971" s="38" t="s">
        <v>214</v>
      </c>
      <c r="B1971" s="39">
        <f t="shared" si="64"/>
        <v>0</v>
      </c>
      <c r="C1971" s="39" t="str">
        <f t="shared" si="62"/>
        <v>2021 Prior Year</v>
      </c>
      <c r="D1971" s="40">
        <v>3</v>
      </c>
      <c r="E1971" s="40" t="s">
        <v>214</v>
      </c>
      <c r="F1971" s="40" t="s">
        <v>738</v>
      </c>
      <c r="G1971" s="698" t="s">
        <v>224</v>
      </c>
      <c r="H1971" s="40" t="s">
        <v>213</v>
      </c>
      <c r="I1971" s="629" t="s">
        <v>217</v>
      </c>
      <c r="J1971" s="698" t="s">
        <v>262</v>
      </c>
      <c r="K1971" s="109">
        <v>0</v>
      </c>
      <c r="L1971" s="110">
        <v>0</v>
      </c>
      <c r="M1971" s="111">
        <v>0</v>
      </c>
      <c r="N1971" s="111">
        <v>0</v>
      </c>
      <c r="O1971" s="109">
        <v>0</v>
      </c>
      <c r="P1971" s="111">
        <v>0</v>
      </c>
      <c r="Q1971" s="109">
        <v>0</v>
      </c>
      <c r="R1971" s="16">
        <f>SUMIFS('Member Months'!$L:$L,'Member Months'!$A:$A,$A1971,'Member Months'!$C:$C,$C1971, 'Member Months'!$D:$D,$D1971)</f>
        <v>0</v>
      </c>
      <c r="T1971" s="172"/>
    </row>
    <row r="1972" spans="1:20">
      <c r="A1972" s="38" t="s">
        <v>214</v>
      </c>
      <c r="B1972" s="39">
        <f t="shared" si="64"/>
        <v>0</v>
      </c>
      <c r="C1972" s="39" t="str">
        <f t="shared" si="62"/>
        <v>2021 Prior Year</v>
      </c>
      <c r="D1972" s="40">
        <v>3</v>
      </c>
      <c r="E1972" s="40" t="s">
        <v>214</v>
      </c>
      <c r="F1972" s="40" t="s">
        <v>738</v>
      </c>
      <c r="G1972" s="698" t="s">
        <v>224</v>
      </c>
      <c r="H1972" s="40" t="s">
        <v>213</v>
      </c>
      <c r="I1972" s="629" t="s">
        <v>218</v>
      </c>
      <c r="J1972" s="698" t="s">
        <v>677</v>
      </c>
      <c r="K1972" s="109">
        <v>0</v>
      </c>
      <c r="L1972" s="110">
        <v>0</v>
      </c>
      <c r="M1972" s="111">
        <v>0</v>
      </c>
      <c r="N1972" s="111">
        <v>0</v>
      </c>
      <c r="O1972" s="109">
        <v>0</v>
      </c>
      <c r="P1972" s="111">
        <v>0</v>
      </c>
      <c r="Q1972" s="109">
        <v>0</v>
      </c>
      <c r="R1972" s="16">
        <f>SUMIFS('Member Months'!$L:$L,'Member Months'!$A:$A,$A1972,'Member Months'!$C:$C,$C1972, 'Member Months'!$D:$D,$D1972)</f>
        <v>0</v>
      </c>
      <c r="T1972" s="172"/>
    </row>
    <row r="1973" spans="1:20">
      <c r="A1973" s="38" t="s">
        <v>214</v>
      </c>
      <c r="B1973" s="39">
        <f t="shared" si="64"/>
        <v>0</v>
      </c>
      <c r="C1973" s="39" t="str">
        <f t="shared" si="62"/>
        <v>2021 Prior Year</v>
      </c>
      <c r="D1973" s="40">
        <v>3</v>
      </c>
      <c r="E1973" s="40" t="s">
        <v>214</v>
      </c>
      <c r="F1973" s="40" t="s">
        <v>738</v>
      </c>
      <c r="G1973" s="698" t="s">
        <v>224</v>
      </c>
      <c r="H1973" s="40" t="s">
        <v>213</v>
      </c>
      <c r="I1973" s="629" t="s">
        <v>219</v>
      </c>
      <c r="J1973" s="698" t="s">
        <v>263</v>
      </c>
      <c r="K1973" s="109">
        <v>0</v>
      </c>
      <c r="L1973" s="110">
        <v>0</v>
      </c>
      <c r="M1973" s="111">
        <v>0</v>
      </c>
      <c r="N1973" s="111">
        <v>0</v>
      </c>
      <c r="O1973" s="109">
        <v>0</v>
      </c>
      <c r="P1973" s="111">
        <v>0</v>
      </c>
      <c r="Q1973" s="109">
        <v>0</v>
      </c>
      <c r="R1973" s="16">
        <f>SUMIFS('Member Months'!$L:$L,'Member Months'!$A:$A,$A1973,'Member Months'!$C:$C,$C1973, 'Member Months'!$D:$D,$D1973)</f>
        <v>0</v>
      </c>
      <c r="T1973" s="172"/>
    </row>
    <row r="1974" spans="1:20">
      <c r="A1974" s="38" t="s">
        <v>214</v>
      </c>
      <c r="B1974" s="39">
        <f t="shared" si="64"/>
        <v>0</v>
      </c>
      <c r="C1974" s="39" t="str">
        <f t="shared" si="62"/>
        <v>2021 Prior Year</v>
      </c>
      <c r="D1974" s="40">
        <v>3</v>
      </c>
      <c r="E1974" s="40" t="s">
        <v>214</v>
      </c>
      <c r="F1974" s="40" t="s">
        <v>738</v>
      </c>
      <c r="G1974" s="698" t="s">
        <v>224</v>
      </c>
      <c r="H1974" s="40" t="s">
        <v>213</v>
      </c>
      <c r="I1974" s="629" t="s">
        <v>220</v>
      </c>
      <c r="J1974" s="698" t="s">
        <v>675</v>
      </c>
      <c r="K1974" s="109">
        <v>0</v>
      </c>
      <c r="L1974" s="110">
        <v>0</v>
      </c>
      <c r="M1974" s="111">
        <v>0</v>
      </c>
      <c r="N1974" s="111">
        <v>0</v>
      </c>
      <c r="O1974" s="109">
        <v>0</v>
      </c>
      <c r="P1974" s="111">
        <v>0</v>
      </c>
      <c r="Q1974" s="109">
        <v>0</v>
      </c>
      <c r="R1974" s="16">
        <f>SUMIFS('Member Months'!$L:$L,'Member Months'!$A:$A,$A1974,'Member Months'!$C:$C,$C1974, 'Member Months'!$D:$D,$D1974)</f>
        <v>0</v>
      </c>
      <c r="T1974" s="172"/>
    </row>
    <row r="1975" spans="1:20">
      <c r="A1975" s="38" t="s">
        <v>214</v>
      </c>
      <c r="B1975" s="39">
        <f t="shared" si="64"/>
        <v>0</v>
      </c>
      <c r="C1975" s="39" t="str">
        <f t="shared" si="62"/>
        <v>2021 Prior Year</v>
      </c>
      <c r="D1975" s="40">
        <v>3</v>
      </c>
      <c r="E1975" s="40" t="s">
        <v>214</v>
      </c>
      <c r="F1975" s="40" t="s">
        <v>738</v>
      </c>
      <c r="G1975" s="698" t="s">
        <v>224</v>
      </c>
      <c r="H1975" s="40" t="s">
        <v>213</v>
      </c>
      <c r="I1975" s="629" t="s">
        <v>221</v>
      </c>
      <c r="J1975" s="698" t="s">
        <v>264</v>
      </c>
      <c r="K1975" s="109">
        <v>0</v>
      </c>
      <c r="L1975" s="110">
        <v>0</v>
      </c>
      <c r="M1975" s="111">
        <v>0</v>
      </c>
      <c r="N1975" s="111">
        <v>0</v>
      </c>
      <c r="O1975" s="109">
        <v>0</v>
      </c>
      <c r="P1975" s="111">
        <v>0</v>
      </c>
      <c r="Q1975" s="109">
        <v>0</v>
      </c>
      <c r="R1975" s="16">
        <f>SUMIFS('Member Months'!$L:$L,'Member Months'!$A:$A,$A1975,'Member Months'!$C:$C,$C1975, 'Member Months'!$D:$D,$D1975)</f>
        <v>0</v>
      </c>
      <c r="T1975" s="172"/>
    </row>
    <row r="1976" spans="1:20">
      <c r="A1976" s="38" t="s">
        <v>214</v>
      </c>
      <c r="B1976" s="39">
        <f t="shared" si="64"/>
        <v>0</v>
      </c>
      <c r="C1976" s="39" t="str">
        <f t="shared" si="62"/>
        <v>2021 Prior Year</v>
      </c>
      <c r="D1976" s="40">
        <v>3</v>
      </c>
      <c r="E1976" s="40" t="s">
        <v>214</v>
      </c>
      <c r="F1976" s="40" t="s">
        <v>738</v>
      </c>
      <c r="G1976" s="698" t="s">
        <v>224</v>
      </c>
      <c r="H1976" s="40" t="s">
        <v>213</v>
      </c>
      <c r="I1976" s="629" t="s">
        <v>222</v>
      </c>
      <c r="J1976" s="698" t="s">
        <v>206</v>
      </c>
      <c r="K1976" s="109">
        <v>0</v>
      </c>
      <c r="L1976" s="110">
        <v>0</v>
      </c>
      <c r="M1976" s="111">
        <v>0</v>
      </c>
      <c r="N1976" s="111">
        <v>0</v>
      </c>
      <c r="O1976" s="109">
        <v>0</v>
      </c>
      <c r="P1976" s="111">
        <v>0</v>
      </c>
      <c r="Q1976" s="109">
        <v>0</v>
      </c>
      <c r="R1976" s="16">
        <f>SUMIFS('Member Months'!$L:$L,'Member Months'!$A:$A,$A1976,'Member Months'!$C:$C,$C1976, 'Member Months'!$D:$D,$D1976)</f>
        <v>0</v>
      </c>
      <c r="T1976" s="172"/>
    </row>
    <row r="1977" spans="1:20">
      <c r="A1977" s="38" t="s">
        <v>214</v>
      </c>
      <c r="B1977" s="39">
        <f t="shared" si="64"/>
        <v>0</v>
      </c>
      <c r="C1977" s="39" t="str">
        <f t="shared" si="62"/>
        <v>2021 Prior Year</v>
      </c>
      <c r="D1977" s="40">
        <v>3</v>
      </c>
      <c r="E1977" s="40" t="s">
        <v>214</v>
      </c>
      <c r="F1977" s="40" t="s">
        <v>738</v>
      </c>
      <c r="G1977" s="698" t="s">
        <v>224</v>
      </c>
      <c r="H1977" s="40" t="s">
        <v>213</v>
      </c>
      <c r="I1977" s="629" t="s">
        <v>223</v>
      </c>
      <c r="J1977" s="698" t="s">
        <v>181</v>
      </c>
      <c r="K1977" s="109">
        <v>0</v>
      </c>
      <c r="L1977" s="110">
        <v>0</v>
      </c>
      <c r="M1977" s="111">
        <v>0</v>
      </c>
      <c r="N1977" s="111">
        <v>0</v>
      </c>
      <c r="O1977" s="109">
        <v>0</v>
      </c>
      <c r="P1977" s="111">
        <v>0</v>
      </c>
      <c r="Q1977" s="109">
        <v>0</v>
      </c>
      <c r="R1977" s="16">
        <f>SUMIFS('Member Months'!$L:$L,'Member Months'!$A:$A,$A1977,'Member Months'!$C:$C,$C1977, 'Member Months'!$D:$D,$D1977)</f>
        <v>0</v>
      </c>
      <c r="T1977" s="172"/>
    </row>
    <row r="1978" spans="1:20">
      <c r="A1978" s="38" t="s">
        <v>214</v>
      </c>
      <c r="B1978" s="39">
        <f t="shared" si="64"/>
        <v>0</v>
      </c>
      <c r="C1978" s="39" t="str">
        <f t="shared" si="62"/>
        <v>2021 Prior Year</v>
      </c>
      <c r="D1978" s="40">
        <v>3</v>
      </c>
      <c r="E1978" s="40" t="s">
        <v>214</v>
      </c>
      <c r="F1978" s="40" t="s">
        <v>738</v>
      </c>
      <c r="G1978" s="698" t="s">
        <v>224</v>
      </c>
      <c r="H1978" s="40" t="s">
        <v>213</v>
      </c>
      <c r="I1978" s="629" t="s">
        <v>150</v>
      </c>
      <c r="J1978" s="698" t="s">
        <v>204</v>
      </c>
      <c r="K1978" s="303">
        <v>0</v>
      </c>
      <c r="L1978" s="304">
        <v>0</v>
      </c>
      <c r="M1978" s="305">
        <v>0</v>
      </c>
      <c r="N1978" s="305">
        <v>0</v>
      </c>
      <c r="O1978" s="303">
        <v>0</v>
      </c>
      <c r="P1978" s="305">
        <v>0</v>
      </c>
      <c r="Q1978" s="303">
        <v>0</v>
      </c>
      <c r="R1978" s="16">
        <f>SUMIFS('Member Months'!$L:$L,'Member Months'!$A:$A,$A1978,'Member Months'!$C:$C,$C1978, 'Member Months'!$D:$D,$D1978)</f>
        <v>0</v>
      </c>
      <c r="T1978" s="172"/>
    </row>
    <row r="1979" spans="1:20">
      <c r="A1979" s="38" t="s">
        <v>214</v>
      </c>
      <c r="B1979" s="39">
        <f t="shared" si="64"/>
        <v>0</v>
      </c>
      <c r="C1979" s="39" t="str">
        <f t="shared" si="62"/>
        <v>2021 Prior Year</v>
      </c>
      <c r="D1979" s="40">
        <v>3</v>
      </c>
      <c r="E1979" s="40" t="s">
        <v>214</v>
      </c>
      <c r="F1979" s="40" t="s">
        <v>738</v>
      </c>
      <c r="G1979" s="698" t="s">
        <v>224</v>
      </c>
      <c r="H1979" s="40" t="s">
        <v>213</v>
      </c>
      <c r="I1979" s="629" t="s">
        <v>151</v>
      </c>
      <c r="J1979" s="698" t="s">
        <v>205</v>
      </c>
      <c r="K1979" s="303">
        <v>0</v>
      </c>
      <c r="L1979" s="304">
        <v>0</v>
      </c>
      <c r="M1979" s="305">
        <v>0</v>
      </c>
      <c r="N1979" s="305">
        <v>0</v>
      </c>
      <c r="O1979" s="303">
        <v>0</v>
      </c>
      <c r="P1979" s="305">
        <v>0</v>
      </c>
      <c r="Q1979" s="303">
        <v>0</v>
      </c>
      <c r="R1979" s="16">
        <f>SUMIFS('Member Months'!$L:$L,'Member Months'!$A:$A,$A1979,'Member Months'!$C:$C,$C1979, 'Member Months'!$D:$D,$D1979)</f>
        <v>0</v>
      </c>
      <c r="T1979" s="172"/>
    </row>
    <row r="1980" spans="1:20">
      <c r="A1980" s="38" t="s">
        <v>214</v>
      </c>
      <c r="B1980" s="39">
        <f t="shared" si="64"/>
        <v>0</v>
      </c>
      <c r="C1980" s="39" t="str">
        <f t="shared" si="62"/>
        <v>2021 Prior Year</v>
      </c>
      <c r="D1980" s="40">
        <v>3</v>
      </c>
      <c r="E1980" s="40" t="s">
        <v>214</v>
      </c>
      <c r="F1980" s="40" t="s">
        <v>738</v>
      </c>
      <c r="G1980" s="698" t="s">
        <v>224</v>
      </c>
      <c r="H1980" s="40" t="s">
        <v>213</v>
      </c>
      <c r="I1980" s="629" t="s">
        <v>152</v>
      </c>
      <c r="J1980" s="698" t="s">
        <v>182</v>
      </c>
      <c r="K1980" s="303">
        <v>0</v>
      </c>
      <c r="L1980" s="304">
        <v>0</v>
      </c>
      <c r="M1980" s="305">
        <v>0</v>
      </c>
      <c r="N1980" s="305">
        <v>0</v>
      </c>
      <c r="O1980" s="303">
        <v>0</v>
      </c>
      <c r="P1980" s="305">
        <v>0</v>
      </c>
      <c r="Q1980" s="303">
        <v>0</v>
      </c>
      <c r="R1980" s="16">
        <f>SUMIFS('Member Months'!$L:$L,'Member Months'!$A:$A,$A1980,'Member Months'!$C:$C,$C1980, 'Member Months'!$D:$D,$D1980)</f>
        <v>0</v>
      </c>
      <c r="T1980" s="172"/>
    </row>
    <row r="1981" spans="1:20">
      <c r="A1981" s="38" t="s">
        <v>214</v>
      </c>
      <c r="B1981" s="39">
        <f t="shared" si="64"/>
        <v>0</v>
      </c>
      <c r="C1981" s="39" t="str">
        <f t="shared" si="62"/>
        <v>2021 Prior Year</v>
      </c>
      <c r="D1981" s="40">
        <v>3</v>
      </c>
      <c r="E1981" s="40" t="s">
        <v>214</v>
      </c>
      <c r="F1981" s="40" t="s">
        <v>738</v>
      </c>
      <c r="G1981" s="698" t="s">
        <v>224</v>
      </c>
      <c r="H1981" s="40" t="s">
        <v>213</v>
      </c>
      <c r="I1981" s="629" t="s">
        <v>70</v>
      </c>
      <c r="J1981" s="698" t="s">
        <v>265</v>
      </c>
      <c r="K1981" s="303">
        <v>0</v>
      </c>
      <c r="L1981" s="304">
        <v>0</v>
      </c>
      <c r="M1981" s="305">
        <v>0</v>
      </c>
      <c r="N1981" s="305">
        <v>0</v>
      </c>
      <c r="O1981" s="303">
        <v>0</v>
      </c>
      <c r="P1981" s="305">
        <v>0</v>
      </c>
      <c r="Q1981" s="303">
        <v>0</v>
      </c>
      <c r="R1981" s="16">
        <f>SUMIFS('Member Months'!$L:$L,'Member Months'!$A:$A,$A1981,'Member Months'!$C:$C,$C1981, 'Member Months'!$D:$D,$D1981)</f>
        <v>0</v>
      </c>
      <c r="T1981" s="172"/>
    </row>
    <row r="1982" spans="1:20">
      <c r="A1982" s="38" t="s">
        <v>214</v>
      </c>
      <c r="B1982" s="39">
        <f t="shared" si="64"/>
        <v>0</v>
      </c>
      <c r="C1982" s="39" t="str">
        <f t="shared" si="62"/>
        <v>2021 Prior Year</v>
      </c>
      <c r="D1982" s="40">
        <v>3</v>
      </c>
      <c r="E1982" s="40" t="s">
        <v>214</v>
      </c>
      <c r="F1982" s="40" t="s">
        <v>738</v>
      </c>
      <c r="G1982" s="698" t="s">
        <v>224</v>
      </c>
      <c r="H1982" s="40" t="s">
        <v>213</v>
      </c>
      <c r="I1982" s="629" t="s">
        <v>71</v>
      </c>
      <c r="J1982" s="698" t="s">
        <v>266</v>
      </c>
      <c r="K1982" s="303">
        <v>0</v>
      </c>
      <c r="L1982" s="304">
        <v>0</v>
      </c>
      <c r="M1982" s="305">
        <v>0</v>
      </c>
      <c r="N1982" s="305">
        <v>0</v>
      </c>
      <c r="O1982" s="303">
        <v>0</v>
      </c>
      <c r="P1982" s="305">
        <v>0</v>
      </c>
      <c r="Q1982" s="303">
        <v>0</v>
      </c>
      <c r="R1982" s="16">
        <f>SUMIFS('Member Months'!$L:$L,'Member Months'!$A:$A,$A1982,'Member Months'!$C:$C,$C1982, 'Member Months'!$D:$D,$D1982)</f>
        <v>0</v>
      </c>
      <c r="T1982" s="172"/>
    </row>
    <row r="1983" spans="1:20">
      <c r="A1983" s="38" t="s">
        <v>214</v>
      </c>
      <c r="B1983" s="39">
        <f t="shared" si="64"/>
        <v>0</v>
      </c>
      <c r="C1983" s="39" t="str">
        <f t="shared" si="62"/>
        <v>2021 Prior Year</v>
      </c>
      <c r="D1983" s="40">
        <v>3</v>
      </c>
      <c r="E1983" s="40" t="s">
        <v>214</v>
      </c>
      <c r="F1983" s="40" t="s">
        <v>738</v>
      </c>
      <c r="G1983" s="698" t="s">
        <v>224</v>
      </c>
      <c r="H1983" s="40" t="s">
        <v>213</v>
      </c>
      <c r="I1983" s="629" t="s">
        <v>72</v>
      </c>
      <c r="J1983" s="698" t="s">
        <v>527</v>
      </c>
      <c r="K1983" s="303">
        <v>0</v>
      </c>
      <c r="L1983" s="304">
        <v>0</v>
      </c>
      <c r="M1983" s="305">
        <v>0</v>
      </c>
      <c r="N1983" s="305">
        <v>0</v>
      </c>
      <c r="O1983" s="303">
        <v>0</v>
      </c>
      <c r="P1983" s="305">
        <v>0</v>
      </c>
      <c r="Q1983" s="303">
        <v>0</v>
      </c>
      <c r="R1983" s="16">
        <f>SUMIFS('Member Months'!$L:$L,'Member Months'!$A:$A,$A1983,'Member Months'!$C:$C,$C1983, 'Member Months'!$D:$D,$D1983)</f>
        <v>0</v>
      </c>
      <c r="T1983" s="172"/>
    </row>
    <row r="1984" spans="1:20">
      <c r="A1984" s="38" t="s">
        <v>214</v>
      </c>
      <c r="B1984" s="39">
        <f t="shared" si="64"/>
        <v>0</v>
      </c>
      <c r="C1984" s="39" t="str">
        <f t="shared" si="62"/>
        <v>2021 Prior Year</v>
      </c>
      <c r="D1984" s="40">
        <v>3</v>
      </c>
      <c r="E1984" s="40" t="s">
        <v>214</v>
      </c>
      <c r="F1984" s="40" t="s">
        <v>738</v>
      </c>
      <c r="G1984" s="698" t="s">
        <v>224</v>
      </c>
      <c r="H1984" s="40" t="s">
        <v>213</v>
      </c>
      <c r="I1984" s="629" t="s">
        <v>73</v>
      </c>
      <c r="J1984" s="698" t="s">
        <v>528</v>
      </c>
      <c r="K1984" s="303">
        <v>0</v>
      </c>
      <c r="L1984" s="304">
        <v>0</v>
      </c>
      <c r="M1984" s="305">
        <v>0</v>
      </c>
      <c r="N1984" s="305">
        <v>0</v>
      </c>
      <c r="O1984" s="303">
        <v>0</v>
      </c>
      <c r="P1984" s="305">
        <v>0</v>
      </c>
      <c r="Q1984" s="303">
        <v>0</v>
      </c>
      <c r="R1984" s="16">
        <f>SUMIFS('Member Months'!$L:$L,'Member Months'!$A:$A,$A1984,'Member Months'!$C:$C,$C1984, 'Member Months'!$D:$D,$D1984)</f>
        <v>0</v>
      </c>
      <c r="T1984" s="172"/>
    </row>
    <row r="1985" spans="1:20">
      <c r="A1985" s="38" t="s">
        <v>214</v>
      </c>
      <c r="B1985" s="39">
        <f t="shared" si="64"/>
        <v>0</v>
      </c>
      <c r="C1985" s="39" t="str">
        <f t="shared" si="62"/>
        <v>2021 Prior Year</v>
      </c>
      <c r="D1985" s="40">
        <v>3</v>
      </c>
      <c r="E1985" s="40" t="s">
        <v>214</v>
      </c>
      <c r="F1985" s="40" t="s">
        <v>738</v>
      </c>
      <c r="G1985" s="698" t="s">
        <v>224</v>
      </c>
      <c r="H1985" s="40" t="s">
        <v>213</v>
      </c>
      <c r="I1985" s="629" t="s">
        <v>409</v>
      </c>
      <c r="J1985" s="698" t="s">
        <v>803</v>
      </c>
      <c r="K1985" s="303">
        <v>0</v>
      </c>
      <c r="L1985" s="304">
        <v>0</v>
      </c>
      <c r="M1985" s="305">
        <v>0</v>
      </c>
      <c r="N1985" s="305">
        <v>0</v>
      </c>
      <c r="O1985" s="303">
        <v>0</v>
      </c>
      <c r="P1985" s="305">
        <v>0</v>
      </c>
      <c r="Q1985" s="303">
        <v>0</v>
      </c>
      <c r="R1985" s="16">
        <f>SUMIFS('Member Months'!$L:$L,'Member Months'!$A:$A,$A1985,'Member Months'!$C:$C,$C1985, 'Member Months'!$D:$D,$D1985)</f>
        <v>0</v>
      </c>
      <c r="T1985" s="172"/>
    </row>
    <row r="1986" spans="1:20">
      <c r="A1986" s="38" t="s">
        <v>215</v>
      </c>
      <c r="B1986" s="39">
        <f t="shared" si="64"/>
        <v>0</v>
      </c>
      <c r="C1986" s="39" t="str">
        <f t="shared" si="62"/>
        <v>2021 Prior Year</v>
      </c>
      <c r="D1986" s="40">
        <v>3</v>
      </c>
      <c r="E1986" s="40" t="s">
        <v>215</v>
      </c>
      <c r="F1986" s="40" t="s">
        <v>738</v>
      </c>
      <c r="G1986" s="698" t="s">
        <v>225</v>
      </c>
      <c r="H1986" s="40" t="s">
        <v>213</v>
      </c>
      <c r="I1986" s="629" t="s">
        <v>211</v>
      </c>
      <c r="J1986" s="698" t="s">
        <v>261</v>
      </c>
      <c r="K1986" s="303">
        <v>0</v>
      </c>
      <c r="L1986" s="304">
        <v>0</v>
      </c>
      <c r="M1986" s="305">
        <v>0</v>
      </c>
      <c r="N1986" s="305">
        <v>0</v>
      </c>
      <c r="O1986" s="303">
        <v>0</v>
      </c>
      <c r="P1986" s="305">
        <v>0</v>
      </c>
      <c r="Q1986" s="303">
        <v>0</v>
      </c>
      <c r="R1986" s="16">
        <f>SUMIFS('Member Months'!$L:$L,'Member Months'!$A:$A,$A1986,'Member Months'!$C:$C,$C1986, 'Member Months'!$D:$D,$D1986)</f>
        <v>0</v>
      </c>
      <c r="T1986" s="172"/>
    </row>
    <row r="1987" spans="1:20">
      <c r="A1987" s="38" t="s">
        <v>215</v>
      </c>
      <c r="B1987" s="39">
        <f t="shared" si="64"/>
        <v>0</v>
      </c>
      <c r="C1987" s="39" t="str">
        <f t="shared" si="62"/>
        <v>2021 Prior Year</v>
      </c>
      <c r="D1987" s="40">
        <v>3</v>
      </c>
      <c r="E1987" s="40" t="s">
        <v>215</v>
      </c>
      <c r="F1987" s="40" t="s">
        <v>738</v>
      </c>
      <c r="G1987" s="698" t="s">
        <v>225</v>
      </c>
      <c r="H1987" s="40" t="s">
        <v>213</v>
      </c>
      <c r="I1987" s="629" t="s">
        <v>214</v>
      </c>
      <c r="J1987" s="698" t="s">
        <v>676</v>
      </c>
      <c r="K1987" s="303">
        <v>0</v>
      </c>
      <c r="L1987" s="304">
        <v>0</v>
      </c>
      <c r="M1987" s="305">
        <v>0</v>
      </c>
      <c r="N1987" s="305">
        <v>0</v>
      </c>
      <c r="O1987" s="303">
        <v>0</v>
      </c>
      <c r="P1987" s="305">
        <v>0</v>
      </c>
      <c r="Q1987" s="303">
        <v>0</v>
      </c>
      <c r="R1987" s="16">
        <f>SUMIFS('Member Months'!$L:$L,'Member Months'!$A:$A,$A1987,'Member Months'!$C:$C,$C1987, 'Member Months'!$D:$D,$D1987)</f>
        <v>0</v>
      </c>
      <c r="T1987" s="172"/>
    </row>
    <row r="1988" spans="1:20">
      <c r="A1988" s="38" t="s">
        <v>215</v>
      </c>
      <c r="B1988" s="39">
        <f t="shared" si="64"/>
        <v>0</v>
      </c>
      <c r="C1988" s="39" t="str">
        <f t="shared" si="62"/>
        <v>2021 Prior Year</v>
      </c>
      <c r="D1988" s="40">
        <v>3</v>
      </c>
      <c r="E1988" s="40" t="s">
        <v>215</v>
      </c>
      <c r="F1988" s="40" t="s">
        <v>738</v>
      </c>
      <c r="G1988" s="698" t="s">
        <v>225</v>
      </c>
      <c r="H1988" s="40" t="s">
        <v>213</v>
      </c>
      <c r="I1988" s="629" t="s">
        <v>215</v>
      </c>
      <c r="J1988" s="698" t="s">
        <v>216</v>
      </c>
      <c r="K1988" s="303">
        <v>0</v>
      </c>
      <c r="L1988" s="304">
        <v>0</v>
      </c>
      <c r="M1988" s="305">
        <v>0</v>
      </c>
      <c r="N1988" s="305">
        <v>0</v>
      </c>
      <c r="O1988" s="303">
        <v>0</v>
      </c>
      <c r="P1988" s="305">
        <v>0</v>
      </c>
      <c r="Q1988" s="303">
        <v>0</v>
      </c>
      <c r="R1988" s="16">
        <f>SUMIFS('Member Months'!$L:$L,'Member Months'!$A:$A,$A1988,'Member Months'!$C:$C,$C1988, 'Member Months'!$D:$D,$D1988)</f>
        <v>0</v>
      </c>
      <c r="T1988" s="172"/>
    </row>
    <row r="1989" spans="1:20">
      <c r="A1989" s="38" t="s">
        <v>215</v>
      </c>
      <c r="B1989" s="39">
        <f t="shared" si="64"/>
        <v>0</v>
      </c>
      <c r="C1989" s="39" t="str">
        <f t="shared" si="62"/>
        <v>2021 Prior Year</v>
      </c>
      <c r="D1989" s="40">
        <v>3</v>
      </c>
      <c r="E1989" s="40" t="s">
        <v>215</v>
      </c>
      <c r="F1989" s="40" t="s">
        <v>738</v>
      </c>
      <c r="G1989" s="698" t="s">
        <v>225</v>
      </c>
      <c r="H1989" s="40" t="s">
        <v>213</v>
      </c>
      <c r="I1989" s="629" t="s">
        <v>217</v>
      </c>
      <c r="J1989" s="698" t="s">
        <v>262</v>
      </c>
      <c r="K1989" s="303">
        <v>0</v>
      </c>
      <c r="L1989" s="304">
        <v>0</v>
      </c>
      <c r="M1989" s="305">
        <v>0</v>
      </c>
      <c r="N1989" s="305">
        <v>0</v>
      </c>
      <c r="O1989" s="303">
        <v>0</v>
      </c>
      <c r="P1989" s="305">
        <v>0</v>
      </c>
      <c r="Q1989" s="303">
        <v>0</v>
      </c>
      <c r="R1989" s="16">
        <f>SUMIFS('Member Months'!$L:$L,'Member Months'!$A:$A,$A1989,'Member Months'!$C:$C,$C1989, 'Member Months'!$D:$D,$D1989)</f>
        <v>0</v>
      </c>
      <c r="T1989" s="172"/>
    </row>
    <row r="1990" spans="1:20">
      <c r="A1990" s="38" t="s">
        <v>215</v>
      </c>
      <c r="B1990" s="39">
        <f t="shared" si="64"/>
        <v>0</v>
      </c>
      <c r="C1990" s="39" t="str">
        <f t="shared" si="62"/>
        <v>2021 Prior Year</v>
      </c>
      <c r="D1990" s="40">
        <v>3</v>
      </c>
      <c r="E1990" s="40" t="s">
        <v>215</v>
      </c>
      <c r="F1990" s="40" t="s">
        <v>738</v>
      </c>
      <c r="G1990" s="698" t="s">
        <v>225</v>
      </c>
      <c r="H1990" s="40" t="s">
        <v>213</v>
      </c>
      <c r="I1990" s="629" t="s">
        <v>218</v>
      </c>
      <c r="J1990" s="698" t="s">
        <v>677</v>
      </c>
      <c r="K1990" s="303">
        <v>0</v>
      </c>
      <c r="L1990" s="304">
        <v>0</v>
      </c>
      <c r="M1990" s="305">
        <v>0</v>
      </c>
      <c r="N1990" s="305">
        <v>0</v>
      </c>
      <c r="O1990" s="303">
        <v>0</v>
      </c>
      <c r="P1990" s="305">
        <v>0</v>
      </c>
      <c r="Q1990" s="303">
        <v>0</v>
      </c>
      <c r="R1990" s="16">
        <f>SUMIFS('Member Months'!$L:$L,'Member Months'!$A:$A,$A1990,'Member Months'!$C:$C,$C1990, 'Member Months'!$D:$D,$D1990)</f>
        <v>0</v>
      </c>
      <c r="T1990" s="172"/>
    </row>
    <row r="1991" spans="1:20">
      <c r="A1991" s="38" t="s">
        <v>215</v>
      </c>
      <c r="B1991" s="39">
        <f t="shared" si="64"/>
        <v>0</v>
      </c>
      <c r="C1991" s="39" t="str">
        <f t="shared" si="62"/>
        <v>2021 Prior Year</v>
      </c>
      <c r="D1991" s="40">
        <v>3</v>
      </c>
      <c r="E1991" s="40" t="s">
        <v>215</v>
      </c>
      <c r="F1991" s="40" t="s">
        <v>738</v>
      </c>
      <c r="G1991" s="698" t="s">
        <v>225</v>
      </c>
      <c r="H1991" s="40" t="s">
        <v>213</v>
      </c>
      <c r="I1991" s="629" t="s">
        <v>219</v>
      </c>
      <c r="J1991" s="698" t="s">
        <v>263</v>
      </c>
      <c r="K1991" s="303">
        <v>0</v>
      </c>
      <c r="L1991" s="304">
        <v>0</v>
      </c>
      <c r="M1991" s="305">
        <v>0</v>
      </c>
      <c r="N1991" s="305">
        <v>0</v>
      </c>
      <c r="O1991" s="303">
        <v>0</v>
      </c>
      <c r="P1991" s="305">
        <v>0</v>
      </c>
      <c r="Q1991" s="303">
        <v>0</v>
      </c>
      <c r="R1991" s="16">
        <f>SUMIFS('Member Months'!$L:$L,'Member Months'!$A:$A,$A1991,'Member Months'!$C:$C,$C1991, 'Member Months'!$D:$D,$D1991)</f>
        <v>0</v>
      </c>
      <c r="T1991" s="172"/>
    </row>
    <row r="1992" spans="1:20">
      <c r="A1992" s="38" t="s">
        <v>215</v>
      </c>
      <c r="B1992" s="39">
        <f t="shared" si="64"/>
        <v>0</v>
      </c>
      <c r="C1992" s="39" t="str">
        <f t="shared" si="62"/>
        <v>2021 Prior Year</v>
      </c>
      <c r="D1992" s="40">
        <v>3</v>
      </c>
      <c r="E1992" s="40" t="s">
        <v>215</v>
      </c>
      <c r="F1992" s="40" t="s">
        <v>738</v>
      </c>
      <c r="G1992" s="698" t="s">
        <v>225</v>
      </c>
      <c r="H1992" s="40" t="s">
        <v>213</v>
      </c>
      <c r="I1992" s="629" t="s">
        <v>220</v>
      </c>
      <c r="J1992" s="698" t="s">
        <v>675</v>
      </c>
      <c r="K1992" s="303">
        <v>0</v>
      </c>
      <c r="L1992" s="304">
        <v>0</v>
      </c>
      <c r="M1992" s="305">
        <v>0</v>
      </c>
      <c r="N1992" s="305">
        <v>0</v>
      </c>
      <c r="O1992" s="303">
        <v>0</v>
      </c>
      <c r="P1992" s="305">
        <v>0</v>
      </c>
      <c r="Q1992" s="303">
        <v>0</v>
      </c>
      <c r="R1992" s="16">
        <f>SUMIFS('Member Months'!$L:$L,'Member Months'!$A:$A,$A1992,'Member Months'!$C:$C,$C1992, 'Member Months'!$D:$D,$D1992)</f>
        <v>0</v>
      </c>
      <c r="T1992" s="172"/>
    </row>
    <row r="1993" spans="1:20">
      <c r="A1993" s="38" t="s">
        <v>215</v>
      </c>
      <c r="B1993" s="39">
        <f t="shared" si="64"/>
        <v>0</v>
      </c>
      <c r="C1993" s="39" t="str">
        <f t="shared" si="62"/>
        <v>2021 Prior Year</v>
      </c>
      <c r="D1993" s="40">
        <v>3</v>
      </c>
      <c r="E1993" s="40" t="s">
        <v>215</v>
      </c>
      <c r="F1993" s="40" t="s">
        <v>738</v>
      </c>
      <c r="G1993" s="698" t="s">
        <v>225</v>
      </c>
      <c r="H1993" s="40" t="s">
        <v>213</v>
      </c>
      <c r="I1993" s="629" t="s">
        <v>221</v>
      </c>
      <c r="J1993" s="698" t="s">
        <v>264</v>
      </c>
      <c r="K1993" s="303">
        <v>0</v>
      </c>
      <c r="L1993" s="304">
        <v>0</v>
      </c>
      <c r="M1993" s="305">
        <v>0</v>
      </c>
      <c r="N1993" s="305">
        <v>0</v>
      </c>
      <c r="O1993" s="303">
        <v>0</v>
      </c>
      <c r="P1993" s="305">
        <v>0</v>
      </c>
      <c r="Q1993" s="303">
        <v>0</v>
      </c>
      <c r="R1993" s="16">
        <f>SUMIFS('Member Months'!$L:$L,'Member Months'!$A:$A,$A1993,'Member Months'!$C:$C,$C1993, 'Member Months'!$D:$D,$D1993)</f>
        <v>0</v>
      </c>
      <c r="T1993" s="172"/>
    </row>
    <row r="1994" spans="1:20">
      <c r="A1994" s="38" t="s">
        <v>215</v>
      </c>
      <c r="B1994" s="39">
        <f t="shared" si="64"/>
        <v>0</v>
      </c>
      <c r="C1994" s="39" t="str">
        <f t="shared" si="62"/>
        <v>2021 Prior Year</v>
      </c>
      <c r="D1994" s="40">
        <v>3</v>
      </c>
      <c r="E1994" s="40" t="s">
        <v>215</v>
      </c>
      <c r="F1994" s="40" t="s">
        <v>738</v>
      </c>
      <c r="G1994" s="698" t="s">
        <v>225</v>
      </c>
      <c r="H1994" s="40" t="s">
        <v>213</v>
      </c>
      <c r="I1994" s="629" t="s">
        <v>222</v>
      </c>
      <c r="J1994" s="698" t="s">
        <v>206</v>
      </c>
      <c r="K1994" s="303">
        <v>0</v>
      </c>
      <c r="L1994" s="304">
        <v>0</v>
      </c>
      <c r="M1994" s="305">
        <v>0</v>
      </c>
      <c r="N1994" s="305">
        <v>0</v>
      </c>
      <c r="O1994" s="303">
        <v>0</v>
      </c>
      <c r="P1994" s="305">
        <v>0</v>
      </c>
      <c r="Q1994" s="303">
        <v>0</v>
      </c>
      <c r="R1994" s="16">
        <f>SUMIFS('Member Months'!$L:$L,'Member Months'!$A:$A,$A1994,'Member Months'!$C:$C,$C1994, 'Member Months'!$D:$D,$D1994)</f>
        <v>0</v>
      </c>
      <c r="T1994" s="172"/>
    </row>
    <row r="1995" spans="1:20">
      <c r="A1995" s="38" t="s">
        <v>215</v>
      </c>
      <c r="B1995" s="39">
        <f t="shared" si="64"/>
        <v>0</v>
      </c>
      <c r="C1995" s="39" t="str">
        <f t="shared" si="62"/>
        <v>2021 Prior Year</v>
      </c>
      <c r="D1995" s="40">
        <v>3</v>
      </c>
      <c r="E1995" s="40" t="s">
        <v>215</v>
      </c>
      <c r="F1995" s="40" t="s">
        <v>738</v>
      </c>
      <c r="G1995" s="698" t="s">
        <v>225</v>
      </c>
      <c r="H1995" s="40" t="s">
        <v>213</v>
      </c>
      <c r="I1995" s="629" t="s">
        <v>223</v>
      </c>
      <c r="J1995" s="698" t="s">
        <v>181</v>
      </c>
      <c r="K1995" s="303">
        <v>0</v>
      </c>
      <c r="L1995" s="304">
        <v>0</v>
      </c>
      <c r="M1995" s="305">
        <v>0</v>
      </c>
      <c r="N1995" s="305">
        <v>0</v>
      </c>
      <c r="O1995" s="303">
        <v>0</v>
      </c>
      <c r="P1995" s="305">
        <v>0</v>
      </c>
      <c r="Q1995" s="303">
        <v>0</v>
      </c>
      <c r="R1995" s="16">
        <f>SUMIFS('Member Months'!$L:$L,'Member Months'!$A:$A,$A1995,'Member Months'!$C:$C,$C1995, 'Member Months'!$D:$D,$D1995)</f>
        <v>0</v>
      </c>
      <c r="T1995" s="172"/>
    </row>
    <row r="1996" spans="1:20">
      <c r="A1996" s="38" t="s">
        <v>215</v>
      </c>
      <c r="B1996" s="39">
        <f t="shared" si="64"/>
        <v>0</v>
      </c>
      <c r="C1996" s="39" t="str">
        <f t="shared" si="62"/>
        <v>2021 Prior Year</v>
      </c>
      <c r="D1996" s="40">
        <v>3</v>
      </c>
      <c r="E1996" s="40" t="s">
        <v>215</v>
      </c>
      <c r="F1996" s="40" t="s">
        <v>738</v>
      </c>
      <c r="G1996" s="698" t="s">
        <v>225</v>
      </c>
      <c r="H1996" s="40" t="s">
        <v>213</v>
      </c>
      <c r="I1996" s="629" t="s">
        <v>150</v>
      </c>
      <c r="J1996" s="698" t="s">
        <v>204</v>
      </c>
      <c r="K1996" s="303">
        <v>0</v>
      </c>
      <c r="L1996" s="304">
        <v>0</v>
      </c>
      <c r="M1996" s="305">
        <v>0</v>
      </c>
      <c r="N1996" s="305">
        <v>0</v>
      </c>
      <c r="O1996" s="303">
        <v>0</v>
      </c>
      <c r="P1996" s="305">
        <v>0</v>
      </c>
      <c r="Q1996" s="303">
        <v>0</v>
      </c>
      <c r="R1996" s="16">
        <f>SUMIFS('Member Months'!$L:$L,'Member Months'!$A:$A,$A1996,'Member Months'!$C:$C,$C1996, 'Member Months'!$D:$D,$D1996)</f>
        <v>0</v>
      </c>
      <c r="T1996" s="172"/>
    </row>
    <row r="1997" spans="1:20">
      <c r="A1997" s="38" t="s">
        <v>215</v>
      </c>
      <c r="B1997" s="39">
        <f t="shared" si="64"/>
        <v>0</v>
      </c>
      <c r="C1997" s="39" t="str">
        <f t="shared" si="62"/>
        <v>2021 Prior Year</v>
      </c>
      <c r="D1997" s="40">
        <v>3</v>
      </c>
      <c r="E1997" s="40" t="s">
        <v>215</v>
      </c>
      <c r="F1997" s="40" t="s">
        <v>738</v>
      </c>
      <c r="G1997" s="698" t="s">
        <v>225</v>
      </c>
      <c r="H1997" s="40" t="s">
        <v>213</v>
      </c>
      <c r="I1997" s="629" t="s">
        <v>151</v>
      </c>
      <c r="J1997" s="698" t="s">
        <v>205</v>
      </c>
      <c r="K1997" s="303">
        <v>0</v>
      </c>
      <c r="L1997" s="304">
        <v>0</v>
      </c>
      <c r="M1997" s="305">
        <v>0</v>
      </c>
      <c r="N1997" s="305">
        <v>0</v>
      </c>
      <c r="O1997" s="303">
        <v>0</v>
      </c>
      <c r="P1997" s="305">
        <v>0</v>
      </c>
      <c r="Q1997" s="303">
        <v>0</v>
      </c>
      <c r="R1997" s="16">
        <f>SUMIFS('Member Months'!$L:$L,'Member Months'!$A:$A,$A1997,'Member Months'!$C:$C,$C1997, 'Member Months'!$D:$D,$D1997)</f>
        <v>0</v>
      </c>
      <c r="T1997" s="172"/>
    </row>
    <row r="1998" spans="1:20">
      <c r="A1998" s="38" t="s">
        <v>215</v>
      </c>
      <c r="B1998" s="39">
        <f t="shared" si="64"/>
        <v>0</v>
      </c>
      <c r="C1998" s="39" t="str">
        <f t="shared" si="62"/>
        <v>2021 Prior Year</v>
      </c>
      <c r="D1998" s="40">
        <v>3</v>
      </c>
      <c r="E1998" s="40" t="s">
        <v>215</v>
      </c>
      <c r="F1998" s="40" t="s">
        <v>738</v>
      </c>
      <c r="G1998" s="698" t="s">
        <v>225</v>
      </c>
      <c r="H1998" s="40" t="s">
        <v>213</v>
      </c>
      <c r="I1998" s="629" t="s">
        <v>152</v>
      </c>
      <c r="J1998" s="698" t="s">
        <v>182</v>
      </c>
      <c r="K1998" s="303">
        <v>0</v>
      </c>
      <c r="L1998" s="304">
        <v>0</v>
      </c>
      <c r="M1998" s="305">
        <v>0</v>
      </c>
      <c r="N1998" s="305">
        <v>0</v>
      </c>
      <c r="O1998" s="303">
        <v>0</v>
      </c>
      <c r="P1998" s="305">
        <v>0</v>
      </c>
      <c r="Q1998" s="303">
        <v>0</v>
      </c>
      <c r="R1998" s="16">
        <f>SUMIFS('Member Months'!$L:$L,'Member Months'!$A:$A,$A1998,'Member Months'!$C:$C,$C1998, 'Member Months'!$D:$D,$D1998)</f>
        <v>0</v>
      </c>
      <c r="T1998" s="172"/>
    </row>
    <row r="1999" spans="1:20">
      <c r="A1999" s="38" t="s">
        <v>215</v>
      </c>
      <c r="B1999" s="39">
        <f t="shared" si="64"/>
        <v>0</v>
      </c>
      <c r="C1999" s="39" t="str">
        <f t="shared" ref="C1999:C2062" si="65">$C$1302</f>
        <v>2021 Prior Year</v>
      </c>
      <c r="D1999" s="40">
        <v>3</v>
      </c>
      <c r="E1999" s="40" t="s">
        <v>215</v>
      </c>
      <c r="F1999" s="40" t="s">
        <v>738</v>
      </c>
      <c r="G1999" s="698" t="s">
        <v>225</v>
      </c>
      <c r="H1999" s="40" t="s">
        <v>213</v>
      </c>
      <c r="I1999" s="629" t="s">
        <v>70</v>
      </c>
      <c r="J1999" s="698" t="s">
        <v>265</v>
      </c>
      <c r="K1999" s="303">
        <v>0</v>
      </c>
      <c r="L1999" s="304">
        <v>0</v>
      </c>
      <c r="M1999" s="305">
        <v>0</v>
      </c>
      <c r="N1999" s="305">
        <v>0</v>
      </c>
      <c r="O1999" s="303">
        <v>0</v>
      </c>
      <c r="P1999" s="305">
        <v>0</v>
      </c>
      <c r="Q1999" s="303">
        <v>0</v>
      </c>
      <c r="R1999" s="16">
        <f>SUMIFS('Member Months'!$L:$L,'Member Months'!$A:$A,$A1999,'Member Months'!$C:$C,$C1999, 'Member Months'!$D:$D,$D1999)</f>
        <v>0</v>
      </c>
      <c r="T1999" s="172"/>
    </row>
    <row r="2000" spans="1:20">
      <c r="A2000" s="38" t="s">
        <v>215</v>
      </c>
      <c r="B2000" s="39">
        <f t="shared" si="64"/>
        <v>0</v>
      </c>
      <c r="C2000" s="39" t="str">
        <f t="shared" si="65"/>
        <v>2021 Prior Year</v>
      </c>
      <c r="D2000" s="40">
        <v>3</v>
      </c>
      <c r="E2000" s="40" t="s">
        <v>215</v>
      </c>
      <c r="F2000" s="40" t="s">
        <v>738</v>
      </c>
      <c r="G2000" s="698" t="s">
        <v>225</v>
      </c>
      <c r="H2000" s="40" t="s">
        <v>213</v>
      </c>
      <c r="I2000" s="629" t="s">
        <v>71</v>
      </c>
      <c r="J2000" s="698" t="s">
        <v>266</v>
      </c>
      <c r="K2000" s="303">
        <v>0</v>
      </c>
      <c r="L2000" s="304">
        <v>0</v>
      </c>
      <c r="M2000" s="305">
        <v>0</v>
      </c>
      <c r="N2000" s="305">
        <v>0</v>
      </c>
      <c r="O2000" s="303">
        <v>0</v>
      </c>
      <c r="P2000" s="305">
        <v>0</v>
      </c>
      <c r="Q2000" s="303">
        <v>0</v>
      </c>
      <c r="R2000" s="16">
        <f>SUMIFS('Member Months'!$L:$L,'Member Months'!$A:$A,$A2000,'Member Months'!$C:$C,$C2000, 'Member Months'!$D:$D,$D2000)</f>
        <v>0</v>
      </c>
      <c r="T2000" s="172"/>
    </row>
    <row r="2001" spans="1:20">
      <c r="A2001" s="38" t="s">
        <v>215</v>
      </c>
      <c r="B2001" s="39">
        <f t="shared" si="64"/>
        <v>0</v>
      </c>
      <c r="C2001" s="39" t="str">
        <f t="shared" si="65"/>
        <v>2021 Prior Year</v>
      </c>
      <c r="D2001" s="40">
        <v>3</v>
      </c>
      <c r="E2001" s="40" t="s">
        <v>215</v>
      </c>
      <c r="F2001" s="40" t="s">
        <v>738</v>
      </c>
      <c r="G2001" s="698" t="s">
        <v>225</v>
      </c>
      <c r="H2001" s="40" t="s">
        <v>213</v>
      </c>
      <c r="I2001" s="629" t="s">
        <v>72</v>
      </c>
      <c r="J2001" s="698" t="s">
        <v>527</v>
      </c>
      <c r="K2001" s="303">
        <v>0</v>
      </c>
      <c r="L2001" s="304">
        <v>0</v>
      </c>
      <c r="M2001" s="305">
        <v>0</v>
      </c>
      <c r="N2001" s="305">
        <v>0</v>
      </c>
      <c r="O2001" s="303">
        <v>0</v>
      </c>
      <c r="P2001" s="305">
        <v>0</v>
      </c>
      <c r="Q2001" s="303">
        <v>0</v>
      </c>
      <c r="R2001" s="16">
        <f>SUMIFS('Member Months'!$L:$L,'Member Months'!$A:$A,$A2001,'Member Months'!$C:$C,$C2001, 'Member Months'!$D:$D,$D2001)</f>
        <v>0</v>
      </c>
      <c r="T2001" s="172"/>
    </row>
    <row r="2002" spans="1:20">
      <c r="A2002" s="38" t="s">
        <v>215</v>
      </c>
      <c r="B2002" s="39">
        <f t="shared" si="64"/>
        <v>0</v>
      </c>
      <c r="C2002" s="39" t="str">
        <f t="shared" si="65"/>
        <v>2021 Prior Year</v>
      </c>
      <c r="D2002" s="40">
        <v>3</v>
      </c>
      <c r="E2002" s="40" t="s">
        <v>215</v>
      </c>
      <c r="F2002" s="40" t="s">
        <v>738</v>
      </c>
      <c r="G2002" s="698" t="s">
        <v>225</v>
      </c>
      <c r="H2002" s="40" t="s">
        <v>213</v>
      </c>
      <c r="I2002" s="629" t="s">
        <v>73</v>
      </c>
      <c r="J2002" s="698" t="s">
        <v>528</v>
      </c>
      <c r="K2002" s="303">
        <v>0</v>
      </c>
      <c r="L2002" s="304">
        <v>0</v>
      </c>
      <c r="M2002" s="305">
        <v>0</v>
      </c>
      <c r="N2002" s="305">
        <v>0</v>
      </c>
      <c r="O2002" s="303">
        <v>0</v>
      </c>
      <c r="P2002" s="305">
        <v>0</v>
      </c>
      <c r="Q2002" s="303">
        <v>0</v>
      </c>
      <c r="R2002" s="16">
        <f>SUMIFS('Member Months'!$L:$L,'Member Months'!$A:$A,$A2002,'Member Months'!$C:$C,$C2002, 'Member Months'!$D:$D,$D2002)</f>
        <v>0</v>
      </c>
      <c r="T2002" s="172"/>
    </row>
    <row r="2003" spans="1:20">
      <c r="A2003" s="38" t="s">
        <v>215</v>
      </c>
      <c r="B2003" s="39">
        <f t="shared" si="64"/>
        <v>0</v>
      </c>
      <c r="C2003" s="39" t="str">
        <f t="shared" si="65"/>
        <v>2021 Prior Year</v>
      </c>
      <c r="D2003" s="40">
        <v>3</v>
      </c>
      <c r="E2003" s="40" t="s">
        <v>215</v>
      </c>
      <c r="F2003" s="40" t="s">
        <v>738</v>
      </c>
      <c r="G2003" s="698" t="s">
        <v>225</v>
      </c>
      <c r="H2003" s="40" t="s">
        <v>213</v>
      </c>
      <c r="I2003" s="629" t="s">
        <v>409</v>
      </c>
      <c r="J2003" s="698" t="s">
        <v>803</v>
      </c>
      <c r="K2003" s="303">
        <v>0</v>
      </c>
      <c r="L2003" s="304">
        <v>0</v>
      </c>
      <c r="M2003" s="305">
        <v>0</v>
      </c>
      <c r="N2003" s="305">
        <v>0</v>
      </c>
      <c r="O2003" s="303">
        <v>0</v>
      </c>
      <c r="P2003" s="305">
        <v>0</v>
      </c>
      <c r="Q2003" s="303">
        <v>0</v>
      </c>
      <c r="R2003" s="16">
        <f>SUMIFS('Member Months'!$L:$L,'Member Months'!$A:$A,$A2003,'Member Months'!$C:$C,$C2003, 'Member Months'!$D:$D,$D2003)</f>
        <v>0</v>
      </c>
      <c r="T2003" s="172"/>
    </row>
    <row r="2004" spans="1:20">
      <c r="A2004" s="38" t="s">
        <v>217</v>
      </c>
      <c r="B2004" s="39">
        <f t="shared" si="64"/>
        <v>0</v>
      </c>
      <c r="C2004" s="39" t="str">
        <f t="shared" si="65"/>
        <v>2021 Prior Year</v>
      </c>
      <c r="D2004" s="40">
        <v>3</v>
      </c>
      <c r="E2004" s="40" t="s">
        <v>217</v>
      </c>
      <c r="F2004" s="40" t="s">
        <v>738</v>
      </c>
      <c r="G2004" s="698" t="s">
        <v>226</v>
      </c>
      <c r="H2004" s="40" t="s">
        <v>227</v>
      </c>
      <c r="I2004" s="629" t="s">
        <v>211</v>
      </c>
      <c r="J2004" s="698" t="s">
        <v>261</v>
      </c>
      <c r="K2004" s="303">
        <v>0</v>
      </c>
      <c r="L2004" s="304">
        <v>0</v>
      </c>
      <c r="M2004" s="305">
        <v>0</v>
      </c>
      <c r="N2004" s="305">
        <v>0</v>
      </c>
      <c r="O2004" s="303">
        <v>0</v>
      </c>
      <c r="P2004" s="305">
        <v>0</v>
      </c>
      <c r="Q2004" s="303">
        <v>0</v>
      </c>
      <c r="R2004" s="16">
        <f>SUMIFS('Member Months'!$L:$L,'Member Months'!$A:$A,$A2004,'Member Months'!$C:$C,$C2004, 'Member Months'!$D:$D,$D2004)</f>
        <v>0</v>
      </c>
      <c r="T2004" s="172"/>
    </row>
    <row r="2005" spans="1:20">
      <c r="A2005" s="38" t="s">
        <v>217</v>
      </c>
      <c r="B2005" s="39">
        <f t="shared" si="64"/>
        <v>0</v>
      </c>
      <c r="C2005" s="39" t="str">
        <f t="shared" si="65"/>
        <v>2021 Prior Year</v>
      </c>
      <c r="D2005" s="40">
        <v>3</v>
      </c>
      <c r="E2005" s="40" t="s">
        <v>217</v>
      </c>
      <c r="F2005" s="40" t="s">
        <v>738</v>
      </c>
      <c r="G2005" s="698" t="s">
        <v>226</v>
      </c>
      <c r="H2005" s="40" t="s">
        <v>227</v>
      </c>
      <c r="I2005" s="629" t="s">
        <v>214</v>
      </c>
      <c r="J2005" s="698" t="s">
        <v>676</v>
      </c>
      <c r="K2005" s="303">
        <v>0</v>
      </c>
      <c r="L2005" s="304">
        <v>0</v>
      </c>
      <c r="M2005" s="305">
        <v>0</v>
      </c>
      <c r="N2005" s="305">
        <v>0</v>
      </c>
      <c r="O2005" s="303">
        <v>0</v>
      </c>
      <c r="P2005" s="305">
        <v>0</v>
      </c>
      <c r="Q2005" s="303">
        <v>0</v>
      </c>
      <c r="R2005" s="16">
        <f>SUMIFS('Member Months'!$L:$L,'Member Months'!$A:$A,$A2005,'Member Months'!$C:$C,$C2005, 'Member Months'!$D:$D,$D2005)</f>
        <v>0</v>
      </c>
      <c r="T2005" s="172"/>
    </row>
    <row r="2006" spans="1:20">
      <c r="A2006" s="38" t="s">
        <v>217</v>
      </c>
      <c r="B2006" s="39">
        <f t="shared" si="64"/>
        <v>0</v>
      </c>
      <c r="C2006" s="39" t="str">
        <f t="shared" si="65"/>
        <v>2021 Prior Year</v>
      </c>
      <c r="D2006" s="40">
        <v>3</v>
      </c>
      <c r="E2006" s="40" t="s">
        <v>217</v>
      </c>
      <c r="F2006" s="40" t="s">
        <v>738</v>
      </c>
      <c r="G2006" s="698" t="s">
        <v>226</v>
      </c>
      <c r="H2006" s="40" t="s">
        <v>227</v>
      </c>
      <c r="I2006" s="629" t="s">
        <v>215</v>
      </c>
      <c r="J2006" s="698" t="s">
        <v>216</v>
      </c>
      <c r="K2006" s="303">
        <v>0</v>
      </c>
      <c r="L2006" s="304">
        <v>0</v>
      </c>
      <c r="M2006" s="305">
        <v>0</v>
      </c>
      <c r="N2006" s="305">
        <v>0</v>
      </c>
      <c r="O2006" s="303">
        <v>0</v>
      </c>
      <c r="P2006" s="305">
        <v>0</v>
      </c>
      <c r="Q2006" s="303">
        <v>0</v>
      </c>
      <c r="R2006" s="16">
        <f>SUMIFS('Member Months'!$L:$L,'Member Months'!$A:$A,$A2006,'Member Months'!$C:$C,$C2006, 'Member Months'!$D:$D,$D2006)</f>
        <v>0</v>
      </c>
      <c r="T2006" s="172"/>
    </row>
    <row r="2007" spans="1:20">
      <c r="A2007" s="38" t="s">
        <v>217</v>
      </c>
      <c r="B2007" s="39">
        <f t="shared" si="64"/>
        <v>0</v>
      </c>
      <c r="C2007" s="39" t="str">
        <f t="shared" si="65"/>
        <v>2021 Prior Year</v>
      </c>
      <c r="D2007" s="40">
        <v>3</v>
      </c>
      <c r="E2007" s="40" t="s">
        <v>217</v>
      </c>
      <c r="F2007" s="40" t="s">
        <v>738</v>
      </c>
      <c r="G2007" s="698" t="s">
        <v>226</v>
      </c>
      <c r="H2007" s="40" t="s">
        <v>227</v>
      </c>
      <c r="I2007" s="629" t="s">
        <v>217</v>
      </c>
      <c r="J2007" s="698" t="s">
        <v>262</v>
      </c>
      <c r="K2007" s="303">
        <v>0</v>
      </c>
      <c r="L2007" s="304">
        <v>0</v>
      </c>
      <c r="M2007" s="305">
        <v>0</v>
      </c>
      <c r="N2007" s="305">
        <v>0</v>
      </c>
      <c r="O2007" s="303">
        <v>0</v>
      </c>
      <c r="P2007" s="305">
        <v>0</v>
      </c>
      <c r="Q2007" s="303">
        <v>0</v>
      </c>
      <c r="R2007" s="16">
        <f>SUMIFS('Member Months'!$L:$L,'Member Months'!$A:$A,$A2007,'Member Months'!$C:$C,$C2007, 'Member Months'!$D:$D,$D2007)</f>
        <v>0</v>
      </c>
      <c r="T2007" s="172"/>
    </row>
    <row r="2008" spans="1:20">
      <c r="A2008" s="38" t="s">
        <v>217</v>
      </c>
      <c r="B2008" s="39">
        <f t="shared" si="64"/>
        <v>0</v>
      </c>
      <c r="C2008" s="39" t="str">
        <f t="shared" si="65"/>
        <v>2021 Prior Year</v>
      </c>
      <c r="D2008" s="40">
        <v>3</v>
      </c>
      <c r="E2008" s="40" t="s">
        <v>217</v>
      </c>
      <c r="F2008" s="40" t="s">
        <v>738</v>
      </c>
      <c r="G2008" s="698" t="s">
        <v>226</v>
      </c>
      <c r="H2008" s="40" t="s">
        <v>227</v>
      </c>
      <c r="I2008" s="629" t="s">
        <v>218</v>
      </c>
      <c r="J2008" s="698" t="s">
        <v>677</v>
      </c>
      <c r="K2008" s="303">
        <v>0</v>
      </c>
      <c r="L2008" s="304">
        <v>0</v>
      </c>
      <c r="M2008" s="305">
        <v>0</v>
      </c>
      <c r="N2008" s="305">
        <v>0</v>
      </c>
      <c r="O2008" s="303">
        <v>0</v>
      </c>
      <c r="P2008" s="305">
        <v>0</v>
      </c>
      <c r="Q2008" s="303">
        <v>0</v>
      </c>
      <c r="R2008" s="16">
        <f>SUMIFS('Member Months'!$L:$L,'Member Months'!$A:$A,$A2008,'Member Months'!$C:$C,$C2008, 'Member Months'!$D:$D,$D2008)</f>
        <v>0</v>
      </c>
      <c r="T2008" s="172"/>
    </row>
    <row r="2009" spans="1:20">
      <c r="A2009" s="38" t="s">
        <v>217</v>
      </c>
      <c r="B2009" s="39">
        <f t="shared" si="64"/>
        <v>0</v>
      </c>
      <c r="C2009" s="39" t="str">
        <f t="shared" si="65"/>
        <v>2021 Prior Year</v>
      </c>
      <c r="D2009" s="40">
        <v>3</v>
      </c>
      <c r="E2009" s="40" t="s">
        <v>217</v>
      </c>
      <c r="F2009" s="40" t="s">
        <v>738</v>
      </c>
      <c r="G2009" s="698" t="s">
        <v>226</v>
      </c>
      <c r="H2009" s="40" t="s">
        <v>227</v>
      </c>
      <c r="I2009" s="629" t="s">
        <v>219</v>
      </c>
      <c r="J2009" s="698" t="s">
        <v>263</v>
      </c>
      <c r="K2009" s="303">
        <v>0</v>
      </c>
      <c r="L2009" s="304">
        <v>0</v>
      </c>
      <c r="M2009" s="305">
        <v>0</v>
      </c>
      <c r="N2009" s="305">
        <v>0</v>
      </c>
      <c r="O2009" s="303">
        <v>0</v>
      </c>
      <c r="P2009" s="305">
        <v>0</v>
      </c>
      <c r="Q2009" s="303">
        <v>0</v>
      </c>
      <c r="R2009" s="16">
        <f>SUMIFS('Member Months'!$L:$L,'Member Months'!$A:$A,$A2009,'Member Months'!$C:$C,$C2009, 'Member Months'!$D:$D,$D2009)</f>
        <v>0</v>
      </c>
      <c r="T2009" s="172"/>
    </row>
    <row r="2010" spans="1:20">
      <c r="A2010" s="38" t="s">
        <v>217</v>
      </c>
      <c r="B2010" s="39">
        <f t="shared" si="64"/>
        <v>0</v>
      </c>
      <c r="C2010" s="39" t="str">
        <f t="shared" si="65"/>
        <v>2021 Prior Year</v>
      </c>
      <c r="D2010" s="40">
        <v>3</v>
      </c>
      <c r="E2010" s="40" t="s">
        <v>217</v>
      </c>
      <c r="F2010" s="40" t="s">
        <v>738</v>
      </c>
      <c r="G2010" s="698" t="s">
        <v>226</v>
      </c>
      <c r="H2010" s="40" t="s">
        <v>227</v>
      </c>
      <c r="I2010" s="629" t="s">
        <v>220</v>
      </c>
      <c r="J2010" s="698" t="s">
        <v>675</v>
      </c>
      <c r="K2010" s="303">
        <v>0</v>
      </c>
      <c r="L2010" s="304">
        <v>0</v>
      </c>
      <c r="M2010" s="305">
        <v>0</v>
      </c>
      <c r="N2010" s="305">
        <v>0</v>
      </c>
      <c r="O2010" s="303">
        <v>0</v>
      </c>
      <c r="P2010" s="305">
        <v>0</v>
      </c>
      <c r="Q2010" s="303">
        <v>0</v>
      </c>
      <c r="R2010" s="16">
        <f>SUMIFS('Member Months'!$L:$L,'Member Months'!$A:$A,$A2010,'Member Months'!$C:$C,$C2010, 'Member Months'!$D:$D,$D2010)</f>
        <v>0</v>
      </c>
      <c r="T2010" s="172"/>
    </row>
    <row r="2011" spans="1:20">
      <c r="A2011" s="38" t="s">
        <v>217</v>
      </c>
      <c r="B2011" s="39">
        <f t="shared" si="64"/>
        <v>0</v>
      </c>
      <c r="C2011" s="39" t="str">
        <f t="shared" si="65"/>
        <v>2021 Prior Year</v>
      </c>
      <c r="D2011" s="40">
        <v>3</v>
      </c>
      <c r="E2011" s="40" t="s">
        <v>217</v>
      </c>
      <c r="F2011" s="40" t="s">
        <v>738</v>
      </c>
      <c r="G2011" s="698" t="s">
        <v>226</v>
      </c>
      <c r="H2011" s="40" t="s">
        <v>227</v>
      </c>
      <c r="I2011" s="629" t="s">
        <v>221</v>
      </c>
      <c r="J2011" s="698" t="s">
        <v>264</v>
      </c>
      <c r="K2011" s="303">
        <v>0</v>
      </c>
      <c r="L2011" s="304">
        <v>0</v>
      </c>
      <c r="M2011" s="305">
        <v>0</v>
      </c>
      <c r="N2011" s="305">
        <v>0</v>
      </c>
      <c r="O2011" s="303">
        <v>0</v>
      </c>
      <c r="P2011" s="305">
        <v>0</v>
      </c>
      <c r="Q2011" s="303">
        <v>0</v>
      </c>
      <c r="R2011" s="16">
        <f>SUMIFS('Member Months'!$L:$L,'Member Months'!$A:$A,$A2011,'Member Months'!$C:$C,$C2011, 'Member Months'!$D:$D,$D2011)</f>
        <v>0</v>
      </c>
      <c r="T2011" s="172"/>
    </row>
    <row r="2012" spans="1:20">
      <c r="A2012" s="38" t="s">
        <v>217</v>
      </c>
      <c r="B2012" s="39">
        <f t="shared" si="64"/>
        <v>0</v>
      </c>
      <c r="C2012" s="39" t="str">
        <f t="shared" si="65"/>
        <v>2021 Prior Year</v>
      </c>
      <c r="D2012" s="40">
        <v>3</v>
      </c>
      <c r="E2012" s="40" t="s">
        <v>217</v>
      </c>
      <c r="F2012" s="40" t="s">
        <v>738</v>
      </c>
      <c r="G2012" s="698" t="s">
        <v>226</v>
      </c>
      <c r="H2012" s="40" t="s">
        <v>227</v>
      </c>
      <c r="I2012" s="629" t="s">
        <v>222</v>
      </c>
      <c r="J2012" s="698" t="s">
        <v>206</v>
      </c>
      <c r="K2012" s="303">
        <v>0</v>
      </c>
      <c r="L2012" s="304">
        <v>0</v>
      </c>
      <c r="M2012" s="305">
        <v>0</v>
      </c>
      <c r="N2012" s="305">
        <v>0</v>
      </c>
      <c r="O2012" s="303">
        <v>0</v>
      </c>
      <c r="P2012" s="305">
        <v>0</v>
      </c>
      <c r="Q2012" s="303">
        <v>0</v>
      </c>
      <c r="R2012" s="16">
        <f>SUMIFS('Member Months'!$L:$L,'Member Months'!$A:$A,$A2012,'Member Months'!$C:$C,$C2012, 'Member Months'!$D:$D,$D2012)</f>
        <v>0</v>
      </c>
      <c r="T2012" s="172"/>
    </row>
    <row r="2013" spans="1:20">
      <c r="A2013" s="38" t="s">
        <v>217</v>
      </c>
      <c r="B2013" s="39">
        <f t="shared" si="64"/>
        <v>0</v>
      </c>
      <c r="C2013" s="39" t="str">
        <f t="shared" si="65"/>
        <v>2021 Prior Year</v>
      </c>
      <c r="D2013" s="40">
        <v>3</v>
      </c>
      <c r="E2013" s="40" t="s">
        <v>217</v>
      </c>
      <c r="F2013" s="40" t="s">
        <v>738</v>
      </c>
      <c r="G2013" s="698" t="s">
        <v>226</v>
      </c>
      <c r="H2013" s="40" t="s">
        <v>227</v>
      </c>
      <c r="I2013" s="629" t="s">
        <v>223</v>
      </c>
      <c r="J2013" s="698" t="s">
        <v>181</v>
      </c>
      <c r="K2013" s="303">
        <v>0</v>
      </c>
      <c r="L2013" s="304">
        <v>0</v>
      </c>
      <c r="M2013" s="305">
        <v>0</v>
      </c>
      <c r="N2013" s="305">
        <v>0</v>
      </c>
      <c r="O2013" s="303">
        <v>0</v>
      </c>
      <c r="P2013" s="305">
        <v>0</v>
      </c>
      <c r="Q2013" s="303">
        <v>0</v>
      </c>
      <c r="R2013" s="16">
        <f>SUMIFS('Member Months'!$L:$L,'Member Months'!$A:$A,$A2013,'Member Months'!$C:$C,$C2013, 'Member Months'!$D:$D,$D2013)</f>
        <v>0</v>
      </c>
      <c r="T2013" s="172"/>
    </row>
    <row r="2014" spans="1:20">
      <c r="A2014" s="38" t="s">
        <v>217</v>
      </c>
      <c r="B2014" s="39">
        <f t="shared" si="64"/>
        <v>0</v>
      </c>
      <c r="C2014" s="39" t="str">
        <f t="shared" si="65"/>
        <v>2021 Prior Year</v>
      </c>
      <c r="D2014" s="40">
        <v>3</v>
      </c>
      <c r="E2014" s="40" t="s">
        <v>217</v>
      </c>
      <c r="F2014" s="40" t="s">
        <v>738</v>
      </c>
      <c r="G2014" s="698" t="s">
        <v>226</v>
      </c>
      <c r="H2014" s="40" t="s">
        <v>227</v>
      </c>
      <c r="I2014" s="629" t="s">
        <v>150</v>
      </c>
      <c r="J2014" s="698" t="s">
        <v>204</v>
      </c>
      <c r="K2014" s="303">
        <v>0</v>
      </c>
      <c r="L2014" s="304">
        <v>0</v>
      </c>
      <c r="M2014" s="305">
        <v>0</v>
      </c>
      <c r="N2014" s="305">
        <v>0</v>
      </c>
      <c r="O2014" s="303">
        <v>0</v>
      </c>
      <c r="P2014" s="305">
        <v>0</v>
      </c>
      <c r="Q2014" s="303">
        <v>0</v>
      </c>
      <c r="R2014" s="16">
        <f>SUMIFS('Member Months'!$L:$L,'Member Months'!$A:$A,$A2014,'Member Months'!$C:$C,$C2014, 'Member Months'!$D:$D,$D2014)</f>
        <v>0</v>
      </c>
      <c r="T2014" s="172"/>
    </row>
    <row r="2015" spans="1:20">
      <c r="A2015" s="38" t="s">
        <v>217</v>
      </c>
      <c r="B2015" s="39">
        <f t="shared" ref="B2015:B2078" si="66">$B$1950</f>
        <v>0</v>
      </c>
      <c r="C2015" s="39" t="str">
        <f t="shared" si="65"/>
        <v>2021 Prior Year</v>
      </c>
      <c r="D2015" s="40">
        <v>3</v>
      </c>
      <c r="E2015" s="40" t="s">
        <v>217</v>
      </c>
      <c r="F2015" s="40" t="s">
        <v>738</v>
      </c>
      <c r="G2015" s="698" t="s">
        <v>226</v>
      </c>
      <c r="H2015" s="40" t="s">
        <v>227</v>
      </c>
      <c r="I2015" s="629" t="s">
        <v>151</v>
      </c>
      <c r="J2015" s="698" t="s">
        <v>205</v>
      </c>
      <c r="K2015" s="303">
        <v>0</v>
      </c>
      <c r="L2015" s="304">
        <v>0</v>
      </c>
      <c r="M2015" s="305">
        <v>0</v>
      </c>
      <c r="N2015" s="305">
        <v>0</v>
      </c>
      <c r="O2015" s="303">
        <v>0</v>
      </c>
      <c r="P2015" s="305">
        <v>0</v>
      </c>
      <c r="Q2015" s="303">
        <v>0</v>
      </c>
      <c r="R2015" s="16">
        <f>SUMIFS('Member Months'!$L:$L,'Member Months'!$A:$A,$A2015,'Member Months'!$C:$C,$C2015, 'Member Months'!$D:$D,$D2015)</f>
        <v>0</v>
      </c>
      <c r="T2015" s="172"/>
    </row>
    <row r="2016" spans="1:20">
      <c r="A2016" s="38" t="s">
        <v>217</v>
      </c>
      <c r="B2016" s="39">
        <f t="shared" si="66"/>
        <v>0</v>
      </c>
      <c r="C2016" s="39" t="str">
        <f t="shared" si="65"/>
        <v>2021 Prior Year</v>
      </c>
      <c r="D2016" s="40">
        <v>3</v>
      </c>
      <c r="E2016" s="40" t="s">
        <v>217</v>
      </c>
      <c r="F2016" s="40" t="s">
        <v>738</v>
      </c>
      <c r="G2016" s="698" t="s">
        <v>226</v>
      </c>
      <c r="H2016" s="40" t="s">
        <v>227</v>
      </c>
      <c r="I2016" s="629" t="s">
        <v>152</v>
      </c>
      <c r="J2016" s="698" t="s">
        <v>182</v>
      </c>
      <c r="K2016" s="303">
        <v>0</v>
      </c>
      <c r="L2016" s="304">
        <v>0</v>
      </c>
      <c r="M2016" s="305">
        <v>0</v>
      </c>
      <c r="N2016" s="305">
        <v>0</v>
      </c>
      <c r="O2016" s="303">
        <v>0</v>
      </c>
      <c r="P2016" s="305">
        <v>0</v>
      </c>
      <c r="Q2016" s="303">
        <v>0</v>
      </c>
      <c r="R2016" s="16">
        <f>SUMIFS('Member Months'!$L:$L,'Member Months'!$A:$A,$A2016,'Member Months'!$C:$C,$C2016, 'Member Months'!$D:$D,$D2016)</f>
        <v>0</v>
      </c>
      <c r="T2016" s="172"/>
    </row>
    <row r="2017" spans="1:20">
      <c r="A2017" s="38" t="s">
        <v>217</v>
      </c>
      <c r="B2017" s="39">
        <f t="shared" si="66"/>
        <v>0</v>
      </c>
      <c r="C2017" s="39" t="str">
        <f t="shared" si="65"/>
        <v>2021 Prior Year</v>
      </c>
      <c r="D2017" s="40">
        <v>3</v>
      </c>
      <c r="E2017" s="40" t="s">
        <v>217</v>
      </c>
      <c r="F2017" s="40" t="s">
        <v>738</v>
      </c>
      <c r="G2017" s="698" t="s">
        <v>226</v>
      </c>
      <c r="H2017" s="40" t="s">
        <v>227</v>
      </c>
      <c r="I2017" s="629" t="s">
        <v>70</v>
      </c>
      <c r="J2017" s="698" t="s">
        <v>265</v>
      </c>
      <c r="K2017" s="303">
        <v>0</v>
      </c>
      <c r="L2017" s="304">
        <v>0</v>
      </c>
      <c r="M2017" s="305">
        <v>0</v>
      </c>
      <c r="N2017" s="305">
        <v>0</v>
      </c>
      <c r="O2017" s="303">
        <v>0</v>
      </c>
      <c r="P2017" s="305">
        <v>0</v>
      </c>
      <c r="Q2017" s="303">
        <v>0</v>
      </c>
      <c r="R2017" s="16">
        <f>SUMIFS('Member Months'!$L:$L,'Member Months'!$A:$A,$A2017,'Member Months'!$C:$C,$C2017, 'Member Months'!$D:$D,$D2017)</f>
        <v>0</v>
      </c>
      <c r="T2017" s="172"/>
    </row>
    <row r="2018" spans="1:20">
      <c r="A2018" s="38" t="s">
        <v>217</v>
      </c>
      <c r="B2018" s="39">
        <f t="shared" si="66"/>
        <v>0</v>
      </c>
      <c r="C2018" s="39" t="str">
        <f t="shared" si="65"/>
        <v>2021 Prior Year</v>
      </c>
      <c r="D2018" s="40">
        <v>3</v>
      </c>
      <c r="E2018" s="40" t="s">
        <v>217</v>
      </c>
      <c r="F2018" s="40" t="s">
        <v>738</v>
      </c>
      <c r="G2018" s="698" t="s">
        <v>226</v>
      </c>
      <c r="H2018" s="40" t="s">
        <v>227</v>
      </c>
      <c r="I2018" s="629" t="s">
        <v>71</v>
      </c>
      <c r="J2018" s="698" t="s">
        <v>266</v>
      </c>
      <c r="K2018" s="303">
        <v>0</v>
      </c>
      <c r="L2018" s="304">
        <v>0</v>
      </c>
      <c r="M2018" s="305">
        <v>0</v>
      </c>
      <c r="N2018" s="305">
        <v>0</v>
      </c>
      <c r="O2018" s="303">
        <v>0</v>
      </c>
      <c r="P2018" s="305">
        <v>0</v>
      </c>
      <c r="Q2018" s="303">
        <v>0</v>
      </c>
      <c r="R2018" s="16">
        <f>SUMIFS('Member Months'!$L:$L,'Member Months'!$A:$A,$A2018,'Member Months'!$C:$C,$C2018, 'Member Months'!$D:$D,$D2018)</f>
        <v>0</v>
      </c>
      <c r="T2018" s="172"/>
    </row>
    <row r="2019" spans="1:20">
      <c r="A2019" s="38" t="s">
        <v>217</v>
      </c>
      <c r="B2019" s="39">
        <f t="shared" si="66"/>
        <v>0</v>
      </c>
      <c r="C2019" s="39" t="str">
        <f t="shared" si="65"/>
        <v>2021 Prior Year</v>
      </c>
      <c r="D2019" s="40">
        <v>3</v>
      </c>
      <c r="E2019" s="40" t="s">
        <v>217</v>
      </c>
      <c r="F2019" s="40" t="s">
        <v>738</v>
      </c>
      <c r="G2019" s="698" t="s">
        <v>226</v>
      </c>
      <c r="H2019" s="40" t="s">
        <v>227</v>
      </c>
      <c r="I2019" s="629" t="s">
        <v>72</v>
      </c>
      <c r="J2019" s="698" t="s">
        <v>527</v>
      </c>
      <c r="K2019" s="303">
        <v>0</v>
      </c>
      <c r="L2019" s="304">
        <v>0</v>
      </c>
      <c r="M2019" s="305">
        <v>0</v>
      </c>
      <c r="N2019" s="305">
        <v>0</v>
      </c>
      <c r="O2019" s="303">
        <v>0</v>
      </c>
      <c r="P2019" s="305">
        <v>0</v>
      </c>
      <c r="Q2019" s="303">
        <v>0</v>
      </c>
      <c r="R2019" s="16">
        <f>SUMIFS('Member Months'!$L:$L,'Member Months'!$A:$A,$A2019,'Member Months'!$C:$C,$C2019, 'Member Months'!$D:$D,$D2019)</f>
        <v>0</v>
      </c>
      <c r="T2019" s="172"/>
    </row>
    <row r="2020" spans="1:20">
      <c r="A2020" s="38" t="s">
        <v>217</v>
      </c>
      <c r="B2020" s="39">
        <f t="shared" si="66"/>
        <v>0</v>
      </c>
      <c r="C2020" s="39" t="str">
        <f t="shared" si="65"/>
        <v>2021 Prior Year</v>
      </c>
      <c r="D2020" s="40">
        <v>3</v>
      </c>
      <c r="E2020" s="40" t="s">
        <v>217</v>
      </c>
      <c r="F2020" s="40" t="s">
        <v>738</v>
      </c>
      <c r="G2020" s="698" t="s">
        <v>226</v>
      </c>
      <c r="H2020" s="40" t="s">
        <v>227</v>
      </c>
      <c r="I2020" s="629" t="s">
        <v>73</v>
      </c>
      <c r="J2020" s="698" t="s">
        <v>528</v>
      </c>
      <c r="K2020" s="303">
        <v>0</v>
      </c>
      <c r="L2020" s="304">
        <v>0</v>
      </c>
      <c r="M2020" s="305">
        <v>0</v>
      </c>
      <c r="N2020" s="305">
        <v>0</v>
      </c>
      <c r="O2020" s="303">
        <v>0</v>
      </c>
      <c r="P2020" s="305">
        <v>0</v>
      </c>
      <c r="Q2020" s="303">
        <v>0</v>
      </c>
      <c r="R2020" s="16">
        <f>SUMIFS('Member Months'!$L:$L,'Member Months'!$A:$A,$A2020,'Member Months'!$C:$C,$C2020, 'Member Months'!$D:$D,$D2020)</f>
        <v>0</v>
      </c>
      <c r="T2020" s="172"/>
    </row>
    <row r="2021" spans="1:20">
      <c r="A2021" s="38" t="s">
        <v>217</v>
      </c>
      <c r="B2021" s="39">
        <f t="shared" si="66"/>
        <v>0</v>
      </c>
      <c r="C2021" s="39" t="str">
        <f t="shared" si="65"/>
        <v>2021 Prior Year</v>
      </c>
      <c r="D2021" s="40">
        <v>3</v>
      </c>
      <c r="E2021" s="40" t="s">
        <v>217</v>
      </c>
      <c r="F2021" s="40" t="s">
        <v>738</v>
      </c>
      <c r="G2021" s="698" t="s">
        <v>226</v>
      </c>
      <c r="H2021" s="40" t="s">
        <v>227</v>
      </c>
      <c r="I2021" s="629" t="s">
        <v>409</v>
      </c>
      <c r="J2021" s="698" t="s">
        <v>803</v>
      </c>
      <c r="K2021" s="303">
        <v>0</v>
      </c>
      <c r="L2021" s="304">
        <v>0</v>
      </c>
      <c r="M2021" s="305">
        <v>0</v>
      </c>
      <c r="N2021" s="305">
        <v>0</v>
      </c>
      <c r="O2021" s="303">
        <v>0</v>
      </c>
      <c r="P2021" s="305">
        <v>0</v>
      </c>
      <c r="Q2021" s="303">
        <v>0</v>
      </c>
      <c r="R2021" s="16">
        <f>SUMIFS('Member Months'!$L:$L,'Member Months'!$A:$A,$A2021,'Member Months'!$C:$C,$C2021, 'Member Months'!$D:$D,$D2021)</f>
        <v>0</v>
      </c>
      <c r="T2021" s="172"/>
    </row>
    <row r="2022" spans="1:20">
      <c r="A2022" s="38" t="s">
        <v>218</v>
      </c>
      <c r="B2022" s="39">
        <f t="shared" si="66"/>
        <v>0</v>
      </c>
      <c r="C2022" s="39" t="str">
        <f t="shared" si="65"/>
        <v>2021 Prior Year</v>
      </c>
      <c r="D2022" s="40">
        <v>3</v>
      </c>
      <c r="E2022" s="40" t="s">
        <v>218</v>
      </c>
      <c r="F2022" s="40" t="s">
        <v>738</v>
      </c>
      <c r="G2022" s="698" t="s">
        <v>226</v>
      </c>
      <c r="H2022" s="40" t="s">
        <v>228</v>
      </c>
      <c r="I2022" s="629" t="s">
        <v>211</v>
      </c>
      <c r="J2022" s="698" t="s">
        <v>261</v>
      </c>
      <c r="K2022" s="303">
        <v>0</v>
      </c>
      <c r="L2022" s="304">
        <v>0</v>
      </c>
      <c r="M2022" s="305">
        <v>0</v>
      </c>
      <c r="N2022" s="305">
        <v>0</v>
      </c>
      <c r="O2022" s="303">
        <v>0</v>
      </c>
      <c r="P2022" s="305">
        <v>0</v>
      </c>
      <c r="Q2022" s="303">
        <v>0</v>
      </c>
      <c r="R2022" s="16">
        <f>SUMIFS('Member Months'!$L:$L,'Member Months'!$A:$A,$A2022,'Member Months'!$C:$C,$C2022, 'Member Months'!$D:$D,$D2022)</f>
        <v>0</v>
      </c>
      <c r="T2022" s="172"/>
    </row>
    <row r="2023" spans="1:20">
      <c r="A2023" s="38" t="s">
        <v>218</v>
      </c>
      <c r="B2023" s="39">
        <f t="shared" si="66"/>
        <v>0</v>
      </c>
      <c r="C2023" s="39" t="str">
        <f t="shared" si="65"/>
        <v>2021 Prior Year</v>
      </c>
      <c r="D2023" s="40">
        <v>3</v>
      </c>
      <c r="E2023" s="40" t="s">
        <v>218</v>
      </c>
      <c r="F2023" s="40" t="s">
        <v>738</v>
      </c>
      <c r="G2023" s="698" t="s">
        <v>226</v>
      </c>
      <c r="H2023" s="40" t="s">
        <v>228</v>
      </c>
      <c r="I2023" s="629" t="s">
        <v>214</v>
      </c>
      <c r="J2023" s="698" t="s">
        <v>676</v>
      </c>
      <c r="K2023" s="303">
        <v>0</v>
      </c>
      <c r="L2023" s="304">
        <v>0</v>
      </c>
      <c r="M2023" s="305">
        <v>0</v>
      </c>
      <c r="N2023" s="305">
        <v>0</v>
      </c>
      <c r="O2023" s="303">
        <v>0</v>
      </c>
      <c r="P2023" s="305">
        <v>0</v>
      </c>
      <c r="Q2023" s="303">
        <v>0</v>
      </c>
      <c r="R2023" s="16">
        <f>SUMIFS('Member Months'!$L:$L,'Member Months'!$A:$A,$A2023,'Member Months'!$C:$C,$C2023, 'Member Months'!$D:$D,$D2023)</f>
        <v>0</v>
      </c>
      <c r="T2023" s="172"/>
    </row>
    <row r="2024" spans="1:20">
      <c r="A2024" s="38" t="s">
        <v>218</v>
      </c>
      <c r="B2024" s="39">
        <f t="shared" si="66"/>
        <v>0</v>
      </c>
      <c r="C2024" s="39" t="str">
        <f t="shared" si="65"/>
        <v>2021 Prior Year</v>
      </c>
      <c r="D2024" s="40">
        <v>3</v>
      </c>
      <c r="E2024" s="40" t="s">
        <v>218</v>
      </c>
      <c r="F2024" s="40" t="s">
        <v>738</v>
      </c>
      <c r="G2024" s="698" t="s">
        <v>226</v>
      </c>
      <c r="H2024" s="40" t="s">
        <v>228</v>
      </c>
      <c r="I2024" s="629" t="s">
        <v>215</v>
      </c>
      <c r="J2024" s="698" t="s">
        <v>216</v>
      </c>
      <c r="K2024" s="303">
        <v>0</v>
      </c>
      <c r="L2024" s="304">
        <v>0</v>
      </c>
      <c r="M2024" s="305">
        <v>0</v>
      </c>
      <c r="N2024" s="305">
        <v>0</v>
      </c>
      <c r="O2024" s="303">
        <v>0</v>
      </c>
      <c r="P2024" s="305">
        <v>0</v>
      </c>
      <c r="Q2024" s="303">
        <v>0</v>
      </c>
      <c r="R2024" s="16">
        <f>SUMIFS('Member Months'!$L:$L,'Member Months'!$A:$A,$A2024,'Member Months'!$C:$C,$C2024, 'Member Months'!$D:$D,$D2024)</f>
        <v>0</v>
      </c>
      <c r="T2024" s="172"/>
    </row>
    <row r="2025" spans="1:20">
      <c r="A2025" s="38" t="s">
        <v>218</v>
      </c>
      <c r="B2025" s="39">
        <f t="shared" si="66"/>
        <v>0</v>
      </c>
      <c r="C2025" s="39" t="str">
        <f t="shared" si="65"/>
        <v>2021 Prior Year</v>
      </c>
      <c r="D2025" s="40">
        <v>3</v>
      </c>
      <c r="E2025" s="40" t="s">
        <v>218</v>
      </c>
      <c r="F2025" s="40" t="s">
        <v>738</v>
      </c>
      <c r="G2025" s="698" t="s">
        <v>226</v>
      </c>
      <c r="H2025" s="40" t="s">
        <v>228</v>
      </c>
      <c r="I2025" s="629" t="s">
        <v>217</v>
      </c>
      <c r="J2025" s="698" t="s">
        <v>262</v>
      </c>
      <c r="K2025" s="303">
        <v>0</v>
      </c>
      <c r="L2025" s="304">
        <v>0</v>
      </c>
      <c r="M2025" s="305">
        <v>0</v>
      </c>
      <c r="N2025" s="305">
        <v>0</v>
      </c>
      <c r="O2025" s="303">
        <v>0</v>
      </c>
      <c r="P2025" s="305">
        <v>0</v>
      </c>
      <c r="Q2025" s="303">
        <v>0</v>
      </c>
      <c r="R2025" s="16">
        <f>SUMIFS('Member Months'!$L:$L,'Member Months'!$A:$A,$A2025,'Member Months'!$C:$C,$C2025, 'Member Months'!$D:$D,$D2025)</f>
        <v>0</v>
      </c>
      <c r="T2025" s="172"/>
    </row>
    <row r="2026" spans="1:20">
      <c r="A2026" s="38" t="s">
        <v>218</v>
      </c>
      <c r="B2026" s="39">
        <f t="shared" si="66"/>
        <v>0</v>
      </c>
      <c r="C2026" s="39" t="str">
        <f t="shared" si="65"/>
        <v>2021 Prior Year</v>
      </c>
      <c r="D2026" s="40">
        <v>3</v>
      </c>
      <c r="E2026" s="40" t="s">
        <v>218</v>
      </c>
      <c r="F2026" s="40" t="s">
        <v>738</v>
      </c>
      <c r="G2026" s="698" t="s">
        <v>226</v>
      </c>
      <c r="H2026" s="40" t="s">
        <v>228</v>
      </c>
      <c r="I2026" s="629" t="s">
        <v>218</v>
      </c>
      <c r="J2026" s="698" t="s">
        <v>677</v>
      </c>
      <c r="K2026" s="303">
        <v>0</v>
      </c>
      <c r="L2026" s="304">
        <v>0</v>
      </c>
      <c r="M2026" s="305">
        <v>0</v>
      </c>
      <c r="N2026" s="305">
        <v>0</v>
      </c>
      <c r="O2026" s="303">
        <v>0</v>
      </c>
      <c r="P2026" s="305">
        <v>0</v>
      </c>
      <c r="Q2026" s="303">
        <v>0</v>
      </c>
      <c r="R2026" s="16">
        <f>SUMIFS('Member Months'!$L:$L,'Member Months'!$A:$A,$A2026,'Member Months'!$C:$C,$C2026, 'Member Months'!$D:$D,$D2026)</f>
        <v>0</v>
      </c>
      <c r="T2026" s="172"/>
    </row>
    <row r="2027" spans="1:20">
      <c r="A2027" s="38" t="s">
        <v>218</v>
      </c>
      <c r="B2027" s="39">
        <f t="shared" si="66"/>
        <v>0</v>
      </c>
      <c r="C2027" s="39" t="str">
        <f t="shared" si="65"/>
        <v>2021 Prior Year</v>
      </c>
      <c r="D2027" s="40">
        <v>3</v>
      </c>
      <c r="E2027" s="40" t="s">
        <v>218</v>
      </c>
      <c r="F2027" s="40" t="s">
        <v>738</v>
      </c>
      <c r="G2027" s="698" t="s">
        <v>226</v>
      </c>
      <c r="H2027" s="40" t="s">
        <v>228</v>
      </c>
      <c r="I2027" s="629" t="s">
        <v>219</v>
      </c>
      <c r="J2027" s="698" t="s">
        <v>263</v>
      </c>
      <c r="K2027" s="303">
        <v>0</v>
      </c>
      <c r="L2027" s="304">
        <v>0</v>
      </c>
      <c r="M2027" s="305">
        <v>0</v>
      </c>
      <c r="N2027" s="305">
        <v>0</v>
      </c>
      <c r="O2027" s="303">
        <v>0</v>
      </c>
      <c r="P2027" s="305">
        <v>0</v>
      </c>
      <c r="Q2027" s="303">
        <v>0</v>
      </c>
      <c r="R2027" s="16">
        <f>SUMIFS('Member Months'!$L:$L,'Member Months'!$A:$A,$A2027,'Member Months'!$C:$C,$C2027, 'Member Months'!$D:$D,$D2027)</f>
        <v>0</v>
      </c>
      <c r="T2027" s="172"/>
    </row>
    <row r="2028" spans="1:20">
      <c r="A2028" s="38" t="s">
        <v>218</v>
      </c>
      <c r="B2028" s="39">
        <f t="shared" si="66"/>
        <v>0</v>
      </c>
      <c r="C2028" s="39" t="str">
        <f t="shared" si="65"/>
        <v>2021 Prior Year</v>
      </c>
      <c r="D2028" s="40">
        <v>3</v>
      </c>
      <c r="E2028" s="40" t="s">
        <v>218</v>
      </c>
      <c r="F2028" s="40" t="s">
        <v>738</v>
      </c>
      <c r="G2028" s="698" t="s">
        <v>226</v>
      </c>
      <c r="H2028" s="40" t="s">
        <v>228</v>
      </c>
      <c r="I2028" s="629" t="s">
        <v>220</v>
      </c>
      <c r="J2028" s="698" t="s">
        <v>675</v>
      </c>
      <c r="K2028" s="303">
        <v>0</v>
      </c>
      <c r="L2028" s="304">
        <v>0</v>
      </c>
      <c r="M2028" s="305">
        <v>0</v>
      </c>
      <c r="N2028" s="305">
        <v>0</v>
      </c>
      <c r="O2028" s="303">
        <v>0</v>
      </c>
      <c r="P2028" s="305">
        <v>0</v>
      </c>
      <c r="Q2028" s="303">
        <v>0</v>
      </c>
      <c r="R2028" s="16">
        <f>SUMIFS('Member Months'!$L:$L,'Member Months'!$A:$A,$A2028,'Member Months'!$C:$C,$C2028, 'Member Months'!$D:$D,$D2028)</f>
        <v>0</v>
      </c>
      <c r="T2028" s="172"/>
    </row>
    <row r="2029" spans="1:20">
      <c r="A2029" s="38" t="s">
        <v>218</v>
      </c>
      <c r="B2029" s="39">
        <f t="shared" si="66"/>
        <v>0</v>
      </c>
      <c r="C2029" s="39" t="str">
        <f t="shared" si="65"/>
        <v>2021 Prior Year</v>
      </c>
      <c r="D2029" s="40">
        <v>3</v>
      </c>
      <c r="E2029" s="40" t="s">
        <v>218</v>
      </c>
      <c r="F2029" s="40" t="s">
        <v>738</v>
      </c>
      <c r="G2029" s="698" t="s">
        <v>226</v>
      </c>
      <c r="H2029" s="40" t="s">
        <v>228</v>
      </c>
      <c r="I2029" s="629" t="s">
        <v>221</v>
      </c>
      <c r="J2029" s="698" t="s">
        <v>264</v>
      </c>
      <c r="K2029" s="303">
        <v>0</v>
      </c>
      <c r="L2029" s="304">
        <v>0</v>
      </c>
      <c r="M2029" s="305">
        <v>0</v>
      </c>
      <c r="N2029" s="305">
        <v>0</v>
      </c>
      <c r="O2029" s="303">
        <v>0</v>
      </c>
      <c r="P2029" s="305">
        <v>0</v>
      </c>
      <c r="Q2029" s="303">
        <v>0</v>
      </c>
      <c r="R2029" s="16">
        <f>SUMIFS('Member Months'!$L:$L,'Member Months'!$A:$A,$A2029,'Member Months'!$C:$C,$C2029, 'Member Months'!$D:$D,$D2029)</f>
        <v>0</v>
      </c>
      <c r="T2029" s="172"/>
    </row>
    <row r="2030" spans="1:20">
      <c r="A2030" s="38" t="s">
        <v>218</v>
      </c>
      <c r="B2030" s="39">
        <f t="shared" si="66"/>
        <v>0</v>
      </c>
      <c r="C2030" s="39" t="str">
        <f t="shared" si="65"/>
        <v>2021 Prior Year</v>
      </c>
      <c r="D2030" s="40">
        <v>3</v>
      </c>
      <c r="E2030" s="40" t="s">
        <v>218</v>
      </c>
      <c r="F2030" s="40" t="s">
        <v>738</v>
      </c>
      <c r="G2030" s="698" t="s">
        <v>226</v>
      </c>
      <c r="H2030" s="40" t="s">
        <v>228</v>
      </c>
      <c r="I2030" s="629" t="s">
        <v>222</v>
      </c>
      <c r="J2030" s="698" t="s">
        <v>206</v>
      </c>
      <c r="K2030" s="303">
        <v>0</v>
      </c>
      <c r="L2030" s="304">
        <v>0</v>
      </c>
      <c r="M2030" s="305">
        <v>0</v>
      </c>
      <c r="N2030" s="305">
        <v>0</v>
      </c>
      <c r="O2030" s="303">
        <v>0</v>
      </c>
      <c r="P2030" s="305">
        <v>0</v>
      </c>
      <c r="Q2030" s="303">
        <v>0</v>
      </c>
      <c r="R2030" s="16">
        <f>SUMIFS('Member Months'!$L:$L,'Member Months'!$A:$A,$A2030,'Member Months'!$C:$C,$C2030, 'Member Months'!$D:$D,$D2030)</f>
        <v>0</v>
      </c>
      <c r="T2030" s="172"/>
    </row>
    <row r="2031" spans="1:20">
      <c r="A2031" s="38" t="s">
        <v>218</v>
      </c>
      <c r="B2031" s="39">
        <f t="shared" si="66"/>
        <v>0</v>
      </c>
      <c r="C2031" s="39" t="str">
        <f t="shared" si="65"/>
        <v>2021 Prior Year</v>
      </c>
      <c r="D2031" s="40">
        <v>3</v>
      </c>
      <c r="E2031" s="40" t="s">
        <v>218</v>
      </c>
      <c r="F2031" s="40" t="s">
        <v>738</v>
      </c>
      <c r="G2031" s="698" t="s">
        <v>226</v>
      </c>
      <c r="H2031" s="40" t="s">
        <v>228</v>
      </c>
      <c r="I2031" s="629" t="s">
        <v>223</v>
      </c>
      <c r="J2031" s="698" t="s">
        <v>181</v>
      </c>
      <c r="K2031" s="303">
        <v>0</v>
      </c>
      <c r="L2031" s="304">
        <v>0</v>
      </c>
      <c r="M2031" s="305">
        <v>0</v>
      </c>
      <c r="N2031" s="305">
        <v>0</v>
      </c>
      <c r="O2031" s="303">
        <v>0</v>
      </c>
      <c r="P2031" s="305">
        <v>0</v>
      </c>
      <c r="Q2031" s="303">
        <v>0</v>
      </c>
      <c r="R2031" s="16">
        <f>SUMIFS('Member Months'!$L:$L,'Member Months'!$A:$A,$A2031,'Member Months'!$C:$C,$C2031, 'Member Months'!$D:$D,$D2031)</f>
        <v>0</v>
      </c>
      <c r="T2031" s="172"/>
    </row>
    <row r="2032" spans="1:20">
      <c r="A2032" s="38" t="s">
        <v>218</v>
      </c>
      <c r="B2032" s="39">
        <f t="shared" si="66"/>
        <v>0</v>
      </c>
      <c r="C2032" s="39" t="str">
        <f t="shared" si="65"/>
        <v>2021 Prior Year</v>
      </c>
      <c r="D2032" s="40">
        <v>3</v>
      </c>
      <c r="E2032" s="40" t="s">
        <v>218</v>
      </c>
      <c r="F2032" s="40" t="s">
        <v>738</v>
      </c>
      <c r="G2032" s="698" t="s">
        <v>226</v>
      </c>
      <c r="H2032" s="40" t="s">
        <v>228</v>
      </c>
      <c r="I2032" s="629" t="s">
        <v>150</v>
      </c>
      <c r="J2032" s="698" t="s">
        <v>204</v>
      </c>
      <c r="K2032" s="303">
        <v>0</v>
      </c>
      <c r="L2032" s="304">
        <v>0</v>
      </c>
      <c r="M2032" s="305">
        <v>0</v>
      </c>
      <c r="N2032" s="305">
        <v>0</v>
      </c>
      <c r="O2032" s="303">
        <v>0</v>
      </c>
      <c r="P2032" s="305">
        <v>0</v>
      </c>
      <c r="Q2032" s="303">
        <v>0</v>
      </c>
      <c r="R2032" s="16">
        <f>SUMIFS('Member Months'!$L:$L,'Member Months'!$A:$A,$A2032,'Member Months'!$C:$C,$C2032, 'Member Months'!$D:$D,$D2032)</f>
        <v>0</v>
      </c>
      <c r="T2032" s="172"/>
    </row>
    <row r="2033" spans="1:20">
      <c r="A2033" s="38" t="s">
        <v>218</v>
      </c>
      <c r="B2033" s="39">
        <f t="shared" si="66"/>
        <v>0</v>
      </c>
      <c r="C2033" s="39" t="str">
        <f t="shared" si="65"/>
        <v>2021 Prior Year</v>
      </c>
      <c r="D2033" s="40">
        <v>3</v>
      </c>
      <c r="E2033" s="40" t="s">
        <v>218</v>
      </c>
      <c r="F2033" s="40" t="s">
        <v>738</v>
      </c>
      <c r="G2033" s="698" t="s">
        <v>226</v>
      </c>
      <c r="H2033" s="40" t="s">
        <v>228</v>
      </c>
      <c r="I2033" s="629" t="s">
        <v>151</v>
      </c>
      <c r="J2033" s="698" t="s">
        <v>205</v>
      </c>
      <c r="K2033" s="303">
        <v>0</v>
      </c>
      <c r="L2033" s="304">
        <v>0</v>
      </c>
      <c r="M2033" s="305">
        <v>0</v>
      </c>
      <c r="N2033" s="305">
        <v>0</v>
      </c>
      <c r="O2033" s="303">
        <v>0</v>
      </c>
      <c r="P2033" s="305">
        <v>0</v>
      </c>
      <c r="Q2033" s="303">
        <v>0</v>
      </c>
      <c r="R2033" s="16">
        <f>SUMIFS('Member Months'!$L:$L,'Member Months'!$A:$A,$A2033,'Member Months'!$C:$C,$C2033, 'Member Months'!$D:$D,$D2033)</f>
        <v>0</v>
      </c>
      <c r="T2033" s="172"/>
    </row>
    <row r="2034" spans="1:20">
      <c r="A2034" s="38" t="s">
        <v>218</v>
      </c>
      <c r="B2034" s="39">
        <f t="shared" si="66"/>
        <v>0</v>
      </c>
      <c r="C2034" s="39" t="str">
        <f t="shared" si="65"/>
        <v>2021 Prior Year</v>
      </c>
      <c r="D2034" s="40">
        <v>3</v>
      </c>
      <c r="E2034" s="40" t="s">
        <v>218</v>
      </c>
      <c r="F2034" s="40" t="s">
        <v>738</v>
      </c>
      <c r="G2034" s="698" t="s">
        <v>226</v>
      </c>
      <c r="H2034" s="40" t="s">
        <v>228</v>
      </c>
      <c r="I2034" s="629" t="s">
        <v>152</v>
      </c>
      <c r="J2034" s="698" t="s">
        <v>182</v>
      </c>
      <c r="K2034" s="303">
        <v>0</v>
      </c>
      <c r="L2034" s="304">
        <v>0</v>
      </c>
      <c r="M2034" s="305">
        <v>0</v>
      </c>
      <c r="N2034" s="305">
        <v>0</v>
      </c>
      <c r="O2034" s="303">
        <v>0</v>
      </c>
      <c r="P2034" s="305">
        <v>0</v>
      </c>
      <c r="Q2034" s="303">
        <v>0</v>
      </c>
      <c r="R2034" s="16">
        <f>SUMIFS('Member Months'!$L:$L,'Member Months'!$A:$A,$A2034,'Member Months'!$C:$C,$C2034, 'Member Months'!$D:$D,$D2034)</f>
        <v>0</v>
      </c>
      <c r="T2034" s="172"/>
    </row>
    <row r="2035" spans="1:20">
      <c r="A2035" s="38" t="s">
        <v>218</v>
      </c>
      <c r="B2035" s="39">
        <f t="shared" si="66"/>
        <v>0</v>
      </c>
      <c r="C2035" s="39" t="str">
        <f t="shared" si="65"/>
        <v>2021 Prior Year</v>
      </c>
      <c r="D2035" s="40">
        <v>3</v>
      </c>
      <c r="E2035" s="40" t="s">
        <v>218</v>
      </c>
      <c r="F2035" s="40" t="s">
        <v>738</v>
      </c>
      <c r="G2035" s="698" t="s">
        <v>226</v>
      </c>
      <c r="H2035" s="40" t="s">
        <v>228</v>
      </c>
      <c r="I2035" s="629" t="s">
        <v>70</v>
      </c>
      <c r="J2035" s="698" t="s">
        <v>265</v>
      </c>
      <c r="K2035" s="303">
        <v>0</v>
      </c>
      <c r="L2035" s="304">
        <v>0</v>
      </c>
      <c r="M2035" s="305">
        <v>0</v>
      </c>
      <c r="N2035" s="305">
        <v>0</v>
      </c>
      <c r="O2035" s="303">
        <v>0</v>
      </c>
      <c r="P2035" s="305">
        <v>0</v>
      </c>
      <c r="Q2035" s="303">
        <v>0</v>
      </c>
      <c r="R2035" s="16">
        <f>SUMIFS('Member Months'!$L:$L,'Member Months'!$A:$A,$A2035,'Member Months'!$C:$C,$C2035, 'Member Months'!$D:$D,$D2035)</f>
        <v>0</v>
      </c>
      <c r="T2035" s="172"/>
    </row>
    <row r="2036" spans="1:20">
      <c r="A2036" s="38" t="s">
        <v>218</v>
      </c>
      <c r="B2036" s="39">
        <f t="shared" si="66"/>
        <v>0</v>
      </c>
      <c r="C2036" s="39" t="str">
        <f t="shared" si="65"/>
        <v>2021 Prior Year</v>
      </c>
      <c r="D2036" s="40">
        <v>3</v>
      </c>
      <c r="E2036" s="40" t="s">
        <v>218</v>
      </c>
      <c r="F2036" s="40" t="s">
        <v>738</v>
      </c>
      <c r="G2036" s="698" t="s">
        <v>226</v>
      </c>
      <c r="H2036" s="40" t="s">
        <v>228</v>
      </c>
      <c r="I2036" s="629" t="s">
        <v>71</v>
      </c>
      <c r="J2036" s="698" t="s">
        <v>266</v>
      </c>
      <c r="K2036" s="303">
        <v>0</v>
      </c>
      <c r="L2036" s="304">
        <v>0</v>
      </c>
      <c r="M2036" s="305">
        <v>0</v>
      </c>
      <c r="N2036" s="305">
        <v>0</v>
      </c>
      <c r="O2036" s="303">
        <v>0</v>
      </c>
      <c r="P2036" s="305">
        <v>0</v>
      </c>
      <c r="Q2036" s="303">
        <v>0</v>
      </c>
      <c r="R2036" s="16">
        <f>SUMIFS('Member Months'!$L:$L,'Member Months'!$A:$A,$A2036,'Member Months'!$C:$C,$C2036, 'Member Months'!$D:$D,$D2036)</f>
        <v>0</v>
      </c>
      <c r="T2036" s="172"/>
    </row>
    <row r="2037" spans="1:20">
      <c r="A2037" s="38" t="s">
        <v>218</v>
      </c>
      <c r="B2037" s="39">
        <f t="shared" si="66"/>
        <v>0</v>
      </c>
      <c r="C2037" s="39" t="str">
        <f t="shared" si="65"/>
        <v>2021 Prior Year</v>
      </c>
      <c r="D2037" s="40">
        <v>3</v>
      </c>
      <c r="E2037" s="40" t="s">
        <v>218</v>
      </c>
      <c r="F2037" s="40" t="s">
        <v>738</v>
      </c>
      <c r="G2037" s="698" t="s">
        <v>226</v>
      </c>
      <c r="H2037" s="40" t="s">
        <v>228</v>
      </c>
      <c r="I2037" s="629" t="s">
        <v>72</v>
      </c>
      <c r="J2037" s="698" t="s">
        <v>527</v>
      </c>
      <c r="K2037" s="303">
        <v>0</v>
      </c>
      <c r="L2037" s="304">
        <v>0</v>
      </c>
      <c r="M2037" s="305">
        <v>0</v>
      </c>
      <c r="N2037" s="305">
        <v>0</v>
      </c>
      <c r="O2037" s="303">
        <v>0</v>
      </c>
      <c r="P2037" s="305">
        <v>0</v>
      </c>
      <c r="Q2037" s="303">
        <v>0</v>
      </c>
      <c r="R2037" s="16">
        <f>SUMIFS('Member Months'!$L:$L,'Member Months'!$A:$A,$A2037,'Member Months'!$C:$C,$C2037, 'Member Months'!$D:$D,$D2037)</f>
        <v>0</v>
      </c>
      <c r="T2037" s="172"/>
    </row>
    <row r="2038" spans="1:20">
      <c r="A2038" s="38" t="s">
        <v>218</v>
      </c>
      <c r="B2038" s="39">
        <f t="shared" si="66"/>
        <v>0</v>
      </c>
      <c r="C2038" s="39" t="str">
        <f t="shared" si="65"/>
        <v>2021 Prior Year</v>
      </c>
      <c r="D2038" s="40">
        <v>3</v>
      </c>
      <c r="E2038" s="40" t="s">
        <v>218</v>
      </c>
      <c r="F2038" s="40" t="s">
        <v>738</v>
      </c>
      <c r="G2038" s="698" t="s">
        <v>226</v>
      </c>
      <c r="H2038" s="40" t="s">
        <v>228</v>
      </c>
      <c r="I2038" s="629" t="s">
        <v>73</v>
      </c>
      <c r="J2038" s="698" t="s">
        <v>528</v>
      </c>
      <c r="K2038" s="303">
        <v>0</v>
      </c>
      <c r="L2038" s="304">
        <v>0</v>
      </c>
      <c r="M2038" s="305">
        <v>0</v>
      </c>
      <c r="N2038" s="305">
        <v>0</v>
      </c>
      <c r="O2038" s="303">
        <v>0</v>
      </c>
      <c r="P2038" s="305">
        <v>0</v>
      </c>
      <c r="Q2038" s="303">
        <v>0</v>
      </c>
      <c r="R2038" s="16">
        <f>SUMIFS('Member Months'!$L:$L,'Member Months'!$A:$A,$A2038,'Member Months'!$C:$C,$C2038, 'Member Months'!$D:$D,$D2038)</f>
        <v>0</v>
      </c>
      <c r="T2038" s="172"/>
    </row>
    <row r="2039" spans="1:20">
      <c r="A2039" s="38" t="s">
        <v>218</v>
      </c>
      <c r="B2039" s="39">
        <f t="shared" si="66"/>
        <v>0</v>
      </c>
      <c r="C2039" s="39" t="str">
        <f t="shared" si="65"/>
        <v>2021 Prior Year</v>
      </c>
      <c r="D2039" s="40">
        <v>3</v>
      </c>
      <c r="E2039" s="40" t="s">
        <v>218</v>
      </c>
      <c r="F2039" s="40" t="s">
        <v>738</v>
      </c>
      <c r="G2039" s="698" t="s">
        <v>226</v>
      </c>
      <c r="H2039" s="40" t="s">
        <v>228</v>
      </c>
      <c r="I2039" s="629" t="s">
        <v>409</v>
      </c>
      <c r="J2039" s="698" t="s">
        <v>803</v>
      </c>
      <c r="K2039" s="303">
        <v>0</v>
      </c>
      <c r="L2039" s="304">
        <v>0</v>
      </c>
      <c r="M2039" s="305">
        <v>0</v>
      </c>
      <c r="N2039" s="305">
        <v>0</v>
      </c>
      <c r="O2039" s="303">
        <v>0</v>
      </c>
      <c r="P2039" s="305">
        <v>0</v>
      </c>
      <c r="Q2039" s="303">
        <v>0</v>
      </c>
      <c r="R2039" s="16">
        <f>SUMIFS('Member Months'!$L:$L,'Member Months'!$A:$A,$A2039,'Member Months'!$C:$C,$C2039, 'Member Months'!$D:$D,$D2039)</f>
        <v>0</v>
      </c>
      <c r="T2039" s="172"/>
    </row>
    <row r="2040" spans="1:20">
      <c r="A2040" s="38" t="s">
        <v>219</v>
      </c>
      <c r="B2040" s="39">
        <f t="shared" si="66"/>
        <v>0</v>
      </c>
      <c r="C2040" s="39" t="str">
        <f t="shared" si="65"/>
        <v>2021 Prior Year</v>
      </c>
      <c r="D2040" s="40">
        <v>3</v>
      </c>
      <c r="E2040" s="40" t="s">
        <v>219</v>
      </c>
      <c r="F2040" s="40" t="s">
        <v>738</v>
      </c>
      <c r="G2040" s="698" t="s">
        <v>229</v>
      </c>
      <c r="H2040" s="40" t="s">
        <v>227</v>
      </c>
      <c r="I2040" s="629" t="s">
        <v>211</v>
      </c>
      <c r="J2040" s="698" t="s">
        <v>261</v>
      </c>
      <c r="K2040" s="303">
        <v>0</v>
      </c>
      <c r="L2040" s="304">
        <v>0</v>
      </c>
      <c r="M2040" s="305">
        <v>0</v>
      </c>
      <c r="N2040" s="305">
        <v>0</v>
      </c>
      <c r="O2040" s="303">
        <v>0</v>
      </c>
      <c r="P2040" s="305">
        <v>0</v>
      </c>
      <c r="Q2040" s="303">
        <v>0</v>
      </c>
      <c r="R2040" s="16">
        <f>SUMIFS('Member Months'!$L:$L,'Member Months'!$A:$A,$A2040,'Member Months'!$C:$C,$C2040, 'Member Months'!$D:$D,$D2040)</f>
        <v>0</v>
      </c>
      <c r="T2040" s="172"/>
    </row>
    <row r="2041" spans="1:20">
      <c r="A2041" s="38" t="s">
        <v>219</v>
      </c>
      <c r="B2041" s="39">
        <f t="shared" si="66"/>
        <v>0</v>
      </c>
      <c r="C2041" s="39" t="str">
        <f t="shared" si="65"/>
        <v>2021 Prior Year</v>
      </c>
      <c r="D2041" s="40">
        <v>3</v>
      </c>
      <c r="E2041" s="40" t="s">
        <v>219</v>
      </c>
      <c r="F2041" s="40" t="s">
        <v>738</v>
      </c>
      <c r="G2041" s="698" t="s">
        <v>229</v>
      </c>
      <c r="H2041" s="40" t="s">
        <v>227</v>
      </c>
      <c r="I2041" s="629" t="s">
        <v>214</v>
      </c>
      <c r="J2041" s="698" t="s">
        <v>676</v>
      </c>
      <c r="K2041" s="303">
        <v>0</v>
      </c>
      <c r="L2041" s="304">
        <v>0</v>
      </c>
      <c r="M2041" s="305">
        <v>0</v>
      </c>
      <c r="N2041" s="305">
        <v>0</v>
      </c>
      <c r="O2041" s="303">
        <v>0</v>
      </c>
      <c r="P2041" s="305">
        <v>0</v>
      </c>
      <c r="Q2041" s="303">
        <v>0</v>
      </c>
      <c r="R2041" s="16">
        <f>SUMIFS('Member Months'!$L:$L,'Member Months'!$A:$A,$A2041,'Member Months'!$C:$C,$C2041, 'Member Months'!$D:$D,$D2041)</f>
        <v>0</v>
      </c>
      <c r="T2041" s="172"/>
    </row>
    <row r="2042" spans="1:20">
      <c r="A2042" s="38" t="s">
        <v>219</v>
      </c>
      <c r="B2042" s="39">
        <f t="shared" si="66"/>
        <v>0</v>
      </c>
      <c r="C2042" s="39" t="str">
        <f t="shared" si="65"/>
        <v>2021 Prior Year</v>
      </c>
      <c r="D2042" s="40">
        <v>3</v>
      </c>
      <c r="E2042" s="40" t="s">
        <v>219</v>
      </c>
      <c r="F2042" s="40" t="s">
        <v>738</v>
      </c>
      <c r="G2042" s="698" t="s">
        <v>229</v>
      </c>
      <c r="H2042" s="40" t="s">
        <v>227</v>
      </c>
      <c r="I2042" s="629" t="s">
        <v>215</v>
      </c>
      <c r="J2042" s="698" t="s">
        <v>216</v>
      </c>
      <c r="K2042" s="303">
        <v>0</v>
      </c>
      <c r="L2042" s="304">
        <v>0</v>
      </c>
      <c r="M2042" s="305">
        <v>0</v>
      </c>
      <c r="N2042" s="305">
        <v>0</v>
      </c>
      <c r="O2042" s="303">
        <v>0</v>
      </c>
      <c r="P2042" s="305">
        <v>0</v>
      </c>
      <c r="Q2042" s="303">
        <v>0</v>
      </c>
      <c r="R2042" s="16">
        <f>SUMIFS('Member Months'!$L:$L,'Member Months'!$A:$A,$A2042,'Member Months'!$C:$C,$C2042, 'Member Months'!$D:$D,$D2042)</f>
        <v>0</v>
      </c>
      <c r="T2042" s="172"/>
    </row>
    <row r="2043" spans="1:20">
      <c r="A2043" s="38" t="s">
        <v>219</v>
      </c>
      <c r="B2043" s="39">
        <f t="shared" si="66"/>
        <v>0</v>
      </c>
      <c r="C2043" s="39" t="str">
        <f t="shared" si="65"/>
        <v>2021 Prior Year</v>
      </c>
      <c r="D2043" s="40">
        <v>3</v>
      </c>
      <c r="E2043" s="40" t="s">
        <v>219</v>
      </c>
      <c r="F2043" s="40" t="s">
        <v>738</v>
      </c>
      <c r="G2043" s="698" t="s">
        <v>229</v>
      </c>
      <c r="H2043" s="40" t="s">
        <v>227</v>
      </c>
      <c r="I2043" s="629" t="s">
        <v>217</v>
      </c>
      <c r="J2043" s="698" t="s">
        <v>262</v>
      </c>
      <c r="K2043" s="303">
        <v>0</v>
      </c>
      <c r="L2043" s="304">
        <v>0</v>
      </c>
      <c r="M2043" s="305">
        <v>0</v>
      </c>
      <c r="N2043" s="305">
        <v>0</v>
      </c>
      <c r="O2043" s="303">
        <v>0</v>
      </c>
      <c r="P2043" s="305">
        <v>0</v>
      </c>
      <c r="Q2043" s="303">
        <v>0</v>
      </c>
      <c r="R2043" s="16">
        <f>SUMIFS('Member Months'!$L:$L,'Member Months'!$A:$A,$A2043,'Member Months'!$C:$C,$C2043, 'Member Months'!$D:$D,$D2043)</f>
        <v>0</v>
      </c>
      <c r="T2043" s="172"/>
    </row>
    <row r="2044" spans="1:20">
      <c r="A2044" s="38" t="s">
        <v>219</v>
      </c>
      <c r="B2044" s="39">
        <f t="shared" si="66"/>
        <v>0</v>
      </c>
      <c r="C2044" s="39" t="str">
        <f t="shared" si="65"/>
        <v>2021 Prior Year</v>
      </c>
      <c r="D2044" s="40">
        <v>3</v>
      </c>
      <c r="E2044" s="40" t="s">
        <v>219</v>
      </c>
      <c r="F2044" s="40" t="s">
        <v>738</v>
      </c>
      <c r="G2044" s="698" t="s">
        <v>229</v>
      </c>
      <c r="H2044" s="40" t="s">
        <v>227</v>
      </c>
      <c r="I2044" s="629" t="s">
        <v>218</v>
      </c>
      <c r="J2044" s="698" t="s">
        <v>677</v>
      </c>
      <c r="K2044" s="303">
        <v>0</v>
      </c>
      <c r="L2044" s="304">
        <v>0</v>
      </c>
      <c r="M2044" s="305">
        <v>0</v>
      </c>
      <c r="N2044" s="305">
        <v>0</v>
      </c>
      <c r="O2044" s="303">
        <v>0</v>
      </c>
      <c r="P2044" s="305">
        <v>0</v>
      </c>
      <c r="Q2044" s="303">
        <v>0</v>
      </c>
      <c r="R2044" s="16">
        <f>SUMIFS('Member Months'!$L:$L,'Member Months'!$A:$A,$A2044,'Member Months'!$C:$C,$C2044, 'Member Months'!$D:$D,$D2044)</f>
        <v>0</v>
      </c>
      <c r="T2044" s="172"/>
    </row>
    <row r="2045" spans="1:20">
      <c r="A2045" s="38" t="s">
        <v>219</v>
      </c>
      <c r="B2045" s="39">
        <f t="shared" si="66"/>
        <v>0</v>
      </c>
      <c r="C2045" s="39" t="str">
        <f t="shared" si="65"/>
        <v>2021 Prior Year</v>
      </c>
      <c r="D2045" s="40">
        <v>3</v>
      </c>
      <c r="E2045" s="40" t="s">
        <v>219</v>
      </c>
      <c r="F2045" s="40" t="s">
        <v>738</v>
      </c>
      <c r="G2045" s="698" t="s">
        <v>229</v>
      </c>
      <c r="H2045" s="40" t="s">
        <v>227</v>
      </c>
      <c r="I2045" s="629" t="s">
        <v>219</v>
      </c>
      <c r="J2045" s="698" t="s">
        <v>263</v>
      </c>
      <c r="K2045" s="303">
        <v>0</v>
      </c>
      <c r="L2045" s="304">
        <v>0</v>
      </c>
      <c r="M2045" s="305">
        <v>0</v>
      </c>
      <c r="N2045" s="305">
        <v>0</v>
      </c>
      <c r="O2045" s="303">
        <v>0</v>
      </c>
      <c r="P2045" s="305">
        <v>0</v>
      </c>
      <c r="Q2045" s="303">
        <v>0</v>
      </c>
      <c r="R2045" s="16">
        <f>SUMIFS('Member Months'!$L:$L,'Member Months'!$A:$A,$A2045,'Member Months'!$C:$C,$C2045, 'Member Months'!$D:$D,$D2045)</f>
        <v>0</v>
      </c>
      <c r="T2045" s="172"/>
    </row>
    <row r="2046" spans="1:20">
      <c r="A2046" s="38" t="s">
        <v>219</v>
      </c>
      <c r="B2046" s="39">
        <f t="shared" si="66"/>
        <v>0</v>
      </c>
      <c r="C2046" s="39" t="str">
        <f t="shared" si="65"/>
        <v>2021 Prior Year</v>
      </c>
      <c r="D2046" s="40">
        <v>3</v>
      </c>
      <c r="E2046" s="40" t="s">
        <v>219</v>
      </c>
      <c r="F2046" s="40" t="s">
        <v>738</v>
      </c>
      <c r="G2046" s="698" t="s">
        <v>229</v>
      </c>
      <c r="H2046" s="40" t="s">
        <v>227</v>
      </c>
      <c r="I2046" s="629" t="s">
        <v>220</v>
      </c>
      <c r="J2046" s="698" t="s">
        <v>675</v>
      </c>
      <c r="K2046" s="303">
        <v>0</v>
      </c>
      <c r="L2046" s="304">
        <v>0</v>
      </c>
      <c r="M2046" s="305">
        <v>0</v>
      </c>
      <c r="N2046" s="305">
        <v>0</v>
      </c>
      <c r="O2046" s="303">
        <v>0</v>
      </c>
      <c r="P2046" s="305">
        <v>0</v>
      </c>
      <c r="Q2046" s="303">
        <v>0</v>
      </c>
      <c r="R2046" s="16">
        <f>SUMIFS('Member Months'!$L:$L,'Member Months'!$A:$A,$A2046,'Member Months'!$C:$C,$C2046, 'Member Months'!$D:$D,$D2046)</f>
        <v>0</v>
      </c>
      <c r="T2046" s="172"/>
    </row>
    <row r="2047" spans="1:20">
      <c r="A2047" s="38" t="s">
        <v>219</v>
      </c>
      <c r="B2047" s="39">
        <f t="shared" si="66"/>
        <v>0</v>
      </c>
      <c r="C2047" s="39" t="str">
        <f t="shared" si="65"/>
        <v>2021 Prior Year</v>
      </c>
      <c r="D2047" s="40">
        <v>3</v>
      </c>
      <c r="E2047" s="40" t="s">
        <v>219</v>
      </c>
      <c r="F2047" s="40" t="s">
        <v>738</v>
      </c>
      <c r="G2047" s="698" t="s">
        <v>229</v>
      </c>
      <c r="H2047" s="40" t="s">
        <v>227</v>
      </c>
      <c r="I2047" s="629" t="s">
        <v>221</v>
      </c>
      <c r="J2047" s="698" t="s">
        <v>264</v>
      </c>
      <c r="K2047" s="303">
        <v>0</v>
      </c>
      <c r="L2047" s="304">
        <v>0</v>
      </c>
      <c r="M2047" s="305">
        <v>0</v>
      </c>
      <c r="N2047" s="305">
        <v>0</v>
      </c>
      <c r="O2047" s="303">
        <v>0</v>
      </c>
      <c r="P2047" s="305">
        <v>0</v>
      </c>
      <c r="Q2047" s="303">
        <v>0</v>
      </c>
      <c r="R2047" s="16">
        <f>SUMIFS('Member Months'!$L:$L,'Member Months'!$A:$A,$A2047,'Member Months'!$C:$C,$C2047, 'Member Months'!$D:$D,$D2047)</f>
        <v>0</v>
      </c>
      <c r="T2047" s="172"/>
    </row>
    <row r="2048" spans="1:20">
      <c r="A2048" s="38" t="s">
        <v>219</v>
      </c>
      <c r="B2048" s="39">
        <f t="shared" si="66"/>
        <v>0</v>
      </c>
      <c r="C2048" s="39" t="str">
        <f t="shared" si="65"/>
        <v>2021 Prior Year</v>
      </c>
      <c r="D2048" s="40">
        <v>3</v>
      </c>
      <c r="E2048" s="40" t="s">
        <v>219</v>
      </c>
      <c r="F2048" s="40" t="s">
        <v>738</v>
      </c>
      <c r="G2048" s="698" t="s">
        <v>229</v>
      </c>
      <c r="H2048" s="40" t="s">
        <v>227</v>
      </c>
      <c r="I2048" s="629" t="s">
        <v>222</v>
      </c>
      <c r="J2048" s="698" t="s">
        <v>206</v>
      </c>
      <c r="K2048" s="303">
        <v>0</v>
      </c>
      <c r="L2048" s="304">
        <v>0</v>
      </c>
      <c r="M2048" s="305">
        <v>0</v>
      </c>
      <c r="N2048" s="305">
        <v>0</v>
      </c>
      <c r="O2048" s="303">
        <v>0</v>
      </c>
      <c r="P2048" s="305">
        <v>0</v>
      </c>
      <c r="Q2048" s="303">
        <v>0</v>
      </c>
      <c r="R2048" s="16">
        <f>SUMIFS('Member Months'!$L:$L,'Member Months'!$A:$A,$A2048,'Member Months'!$C:$C,$C2048, 'Member Months'!$D:$D,$D2048)</f>
        <v>0</v>
      </c>
      <c r="T2048" s="172"/>
    </row>
    <row r="2049" spans="1:20">
      <c r="A2049" s="38" t="s">
        <v>219</v>
      </c>
      <c r="B2049" s="39">
        <f t="shared" si="66"/>
        <v>0</v>
      </c>
      <c r="C2049" s="39" t="str">
        <f t="shared" si="65"/>
        <v>2021 Prior Year</v>
      </c>
      <c r="D2049" s="40">
        <v>3</v>
      </c>
      <c r="E2049" s="40" t="s">
        <v>219</v>
      </c>
      <c r="F2049" s="40" t="s">
        <v>738</v>
      </c>
      <c r="G2049" s="698" t="s">
        <v>229</v>
      </c>
      <c r="H2049" s="40" t="s">
        <v>227</v>
      </c>
      <c r="I2049" s="629" t="s">
        <v>223</v>
      </c>
      <c r="J2049" s="698" t="s">
        <v>181</v>
      </c>
      <c r="K2049" s="303">
        <v>0</v>
      </c>
      <c r="L2049" s="304">
        <v>0</v>
      </c>
      <c r="M2049" s="305">
        <v>0</v>
      </c>
      <c r="N2049" s="305">
        <v>0</v>
      </c>
      <c r="O2049" s="303">
        <v>0</v>
      </c>
      <c r="P2049" s="305">
        <v>0</v>
      </c>
      <c r="Q2049" s="303">
        <v>0</v>
      </c>
      <c r="R2049" s="16">
        <f>SUMIFS('Member Months'!$L:$L,'Member Months'!$A:$A,$A2049,'Member Months'!$C:$C,$C2049, 'Member Months'!$D:$D,$D2049)</f>
        <v>0</v>
      </c>
      <c r="T2049" s="172"/>
    </row>
    <row r="2050" spans="1:20">
      <c r="A2050" s="38" t="s">
        <v>219</v>
      </c>
      <c r="B2050" s="39">
        <f t="shared" si="66"/>
        <v>0</v>
      </c>
      <c r="C2050" s="39" t="str">
        <f t="shared" si="65"/>
        <v>2021 Prior Year</v>
      </c>
      <c r="D2050" s="40">
        <v>3</v>
      </c>
      <c r="E2050" s="40" t="s">
        <v>219</v>
      </c>
      <c r="F2050" s="40" t="s">
        <v>738</v>
      </c>
      <c r="G2050" s="698" t="s">
        <v>229</v>
      </c>
      <c r="H2050" s="40" t="s">
        <v>227</v>
      </c>
      <c r="I2050" s="629" t="s">
        <v>150</v>
      </c>
      <c r="J2050" s="698" t="s">
        <v>204</v>
      </c>
      <c r="K2050" s="303">
        <v>0</v>
      </c>
      <c r="L2050" s="304">
        <v>0</v>
      </c>
      <c r="M2050" s="305">
        <v>0</v>
      </c>
      <c r="N2050" s="305">
        <v>0</v>
      </c>
      <c r="O2050" s="303">
        <v>0</v>
      </c>
      <c r="P2050" s="305">
        <v>0</v>
      </c>
      <c r="Q2050" s="303">
        <v>0</v>
      </c>
      <c r="R2050" s="16">
        <f>SUMIFS('Member Months'!$L:$L,'Member Months'!$A:$A,$A2050,'Member Months'!$C:$C,$C2050, 'Member Months'!$D:$D,$D2050)</f>
        <v>0</v>
      </c>
      <c r="T2050" s="172"/>
    </row>
    <row r="2051" spans="1:20">
      <c r="A2051" s="38" t="s">
        <v>219</v>
      </c>
      <c r="B2051" s="39">
        <f t="shared" si="66"/>
        <v>0</v>
      </c>
      <c r="C2051" s="39" t="str">
        <f t="shared" si="65"/>
        <v>2021 Prior Year</v>
      </c>
      <c r="D2051" s="40">
        <v>3</v>
      </c>
      <c r="E2051" s="40" t="s">
        <v>219</v>
      </c>
      <c r="F2051" s="40" t="s">
        <v>738</v>
      </c>
      <c r="G2051" s="698" t="s">
        <v>229</v>
      </c>
      <c r="H2051" s="40" t="s">
        <v>227</v>
      </c>
      <c r="I2051" s="629" t="s">
        <v>151</v>
      </c>
      <c r="J2051" s="698" t="s">
        <v>205</v>
      </c>
      <c r="K2051" s="303">
        <v>0</v>
      </c>
      <c r="L2051" s="304">
        <v>0</v>
      </c>
      <c r="M2051" s="305">
        <v>0</v>
      </c>
      <c r="N2051" s="305">
        <v>0</v>
      </c>
      <c r="O2051" s="303">
        <v>0</v>
      </c>
      <c r="P2051" s="305">
        <v>0</v>
      </c>
      <c r="Q2051" s="303">
        <v>0</v>
      </c>
      <c r="R2051" s="16">
        <f>SUMIFS('Member Months'!$L:$L,'Member Months'!$A:$A,$A2051,'Member Months'!$C:$C,$C2051, 'Member Months'!$D:$D,$D2051)</f>
        <v>0</v>
      </c>
      <c r="T2051" s="172"/>
    </row>
    <row r="2052" spans="1:20">
      <c r="A2052" s="38" t="s">
        <v>219</v>
      </c>
      <c r="B2052" s="39">
        <f t="shared" si="66"/>
        <v>0</v>
      </c>
      <c r="C2052" s="39" t="str">
        <f t="shared" si="65"/>
        <v>2021 Prior Year</v>
      </c>
      <c r="D2052" s="40">
        <v>3</v>
      </c>
      <c r="E2052" s="40" t="s">
        <v>219</v>
      </c>
      <c r="F2052" s="40" t="s">
        <v>738</v>
      </c>
      <c r="G2052" s="698" t="s">
        <v>229</v>
      </c>
      <c r="H2052" s="40" t="s">
        <v>227</v>
      </c>
      <c r="I2052" s="629" t="s">
        <v>152</v>
      </c>
      <c r="J2052" s="698" t="s">
        <v>182</v>
      </c>
      <c r="K2052" s="303">
        <v>0</v>
      </c>
      <c r="L2052" s="304">
        <v>0</v>
      </c>
      <c r="M2052" s="305">
        <v>0</v>
      </c>
      <c r="N2052" s="305">
        <v>0</v>
      </c>
      <c r="O2052" s="303">
        <v>0</v>
      </c>
      <c r="P2052" s="305">
        <v>0</v>
      </c>
      <c r="Q2052" s="303">
        <v>0</v>
      </c>
      <c r="R2052" s="16">
        <f>SUMIFS('Member Months'!$L:$L,'Member Months'!$A:$A,$A2052,'Member Months'!$C:$C,$C2052, 'Member Months'!$D:$D,$D2052)</f>
        <v>0</v>
      </c>
      <c r="T2052" s="172"/>
    </row>
    <row r="2053" spans="1:20">
      <c r="A2053" s="38" t="s">
        <v>219</v>
      </c>
      <c r="B2053" s="39">
        <f t="shared" si="66"/>
        <v>0</v>
      </c>
      <c r="C2053" s="39" t="str">
        <f t="shared" si="65"/>
        <v>2021 Prior Year</v>
      </c>
      <c r="D2053" s="40">
        <v>3</v>
      </c>
      <c r="E2053" s="40" t="s">
        <v>219</v>
      </c>
      <c r="F2053" s="40" t="s">
        <v>738</v>
      </c>
      <c r="G2053" s="698" t="s">
        <v>229</v>
      </c>
      <c r="H2053" s="40" t="s">
        <v>227</v>
      </c>
      <c r="I2053" s="629" t="s">
        <v>70</v>
      </c>
      <c r="J2053" s="698" t="s">
        <v>265</v>
      </c>
      <c r="K2053" s="303">
        <v>0</v>
      </c>
      <c r="L2053" s="304">
        <v>0</v>
      </c>
      <c r="M2053" s="305">
        <v>0</v>
      </c>
      <c r="N2053" s="305">
        <v>0</v>
      </c>
      <c r="O2053" s="303">
        <v>0</v>
      </c>
      <c r="P2053" s="305">
        <v>0</v>
      </c>
      <c r="Q2053" s="303">
        <v>0</v>
      </c>
      <c r="R2053" s="16">
        <f>SUMIFS('Member Months'!$L:$L,'Member Months'!$A:$A,$A2053,'Member Months'!$C:$C,$C2053, 'Member Months'!$D:$D,$D2053)</f>
        <v>0</v>
      </c>
      <c r="T2053" s="172"/>
    </row>
    <row r="2054" spans="1:20">
      <c r="A2054" s="38" t="s">
        <v>219</v>
      </c>
      <c r="B2054" s="39">
        <f t="shared" si="66"/>
        <v>0</v>
      </c>
      <c r="C2054" s="39" t="str">
        <f t="shared" si="65"/>
        <v>2021 Prior Year</v>
      </c>
      <c r="D2054" s="40">
        <v>3</v>
      </c>
      <c r="E2054" s="40" t="s">
        <v>219</v>
      </c>
      <c r="F2054" s="40" t="s">
        <v>738</v>
      </c>
      <c r="G2054" s="698" t="s">
        <v>229</v>
      </c>
      <c r="H2054" s="40" t="s">
        <v>227</v>
      </c>
      <c r="I2054" s="629" t="s">
        <v>71</v>
      </c>
      <c r="J2054" s="698" t="s">
        <v>266</v>
      </c>
      <c r="K2054" s="303">
        <v>0</v>
      </c>
      <c r="L2054" s="304">
        <v>0</v>
      </c>
      <c r="M2054" s="305">
        <v>0</v>
      </c>
      <c r="N2054" s="305">
        <v>0</v>
      </c>
      <c r="O2054" s="303">
        <v>0</v>
      </c>
      <c r="P2054" s="305">
        <v>0</v>
      </c>
      <c r="Q2054" s="303">
        <v>0</v>
      </c>
      <c r="R2054" s="16">
        <f>SUMIFS('Member Months'!$L:$L,'Member Months'!$A:$A,$A2054,'Member Months'!$C:$C,$C2054, 'Member Months'!$D:$D,$D2054)</f>
        <v>0</v>
      </c>
      <c r="T2054" s="172"/>
    </row>
    <row r="2055" spans="1:20">
      <c r="A2055" s="38" t="s">
        <v>219</v>
      </c>
      <c r="B2055" s="39">
        <f t="shared" si="66"/>
        <v>0</v>
      </c>
      <c r="C2055" s="39" t="str">
        <f t="shared" si="65"/>
        <v>2021 Prior Year</v>
      </c>
      <c r="D2055" s="40">
        <v>3</v>
      </c>
      <c r="E2055" s="40" t="s">
        <v>219</v>
      </c>
      <c r="F2055" s="40" t="s">
        <v>738</v>
      </c>
      <c r="G2055" s="698" t="s">
        <v>229</v>
      </c>
      <c r="H2055" s="40" t="s">
        <v>227</v>
      </c>
      <c r="I2055" s="629" t="s">
        <v>72</v>
      </c>
      <c r="J2055" s="698" t="s">
        <v>527</v>
      </c>
      <c r="K2055" s="303">
        <v>0</v>
      </c>
      <c r="L2055" s="304">
        <v>0</v>
      </c>
      <c r="M2055" s="305">
        <v>0</v>
      </c>
      <c r="N2055" s="305">
        <v>0</v>
      </c>
      <c r="O2055" s="303">
        <v>0</v>
      </c>
      <c r="P2055" s="305">
        <v>0</v>
      </c>
      <c r="Q2055" s="303">
        <v>0</v>
      </c>
      <c r="R2055" s="16">
        <f>SUMIFS('Member Months'!$L:$L,'Member Months'!$A:$A,$A2055,'Member Months'!$C:$C,$C2055, 'Member Months'!$D:$D,$D2055)</f>
        <v>0</v>
      </c>
      <c r="T2055" s="172"/>
    </row>
    <row r="2056" spans="1:20">
      <c r="A2056" s="38" t="s">
        <v>219</v>
      </c>
      <c r="B2056" s="39">
        <f t="shared" si="66"/>
        <v>0</v>
      </c>
      <c r="C2056" s="39" t="str">
        <f t="shared" si="65"/>
        <v>2021 Prior Year</v>
      </c>
      <c r="D2056" s="40">
        <v>3</v>
      </c>
      <c r="E2056" s="40" t="s">
        <v>219</v>
      </c>
      <c r="F2056" s="40" t="s">
        <v>738</v>
      </c>
      <c r="G2056" s="698" t="s">
        <v>229</v>
      </c>
      <c r="H2056" s="40" t="s">
        <v>227</v>
      </c>
      <c r="I2056" s="629" t="s">
        <v>73</v>
      </c>
      <c r="J2056" s="698" t="s">
        <v>528</v>
      </c>
      <c r="K2056" s="303">
        <v>0</v>
      </c>
      <c r="L2056" s="304">
        <v>0</v>
      </c>
      <c r="M2056" s="305">
        <v>0</v>
      </c>
      <c r="N2056" s="305">
        <v>0</v>
      </c>
      <c r="O2056" s="303">
        <v>0</v>
      </c>
      <c r="P2056" s="305">
        <v>0</v>
      </c>
      <c r="Q2056" s="303">
        <v>0</v>
      </c>
      <c r="R2056" s="16">
        <f>SUMIFS('Member Months'!$L:$L,'Member Months'!$A:$A,$A2056,'Member Months'!$C:$C,$C2056, 'Member Months'!$D:$D,$D2056)</f>
        <v>0</v>
      </c>
      <c r="T2056" s="172"/>
    </row>
    <row r="2057" spans="1:20">
      <c r="A2057" s="38" t="s">
        <v>219</v>
      </c>
      <c r="B2057" s="39">
        <f t="shared" si="66"/>
        <v>0</v>
      </c>
      <c r="C2057" s="39" t="str">
        <f t="shared" si="65"/>
        <v>2021 Prior Year</v>
      </c>
      <c r="D2057" s="40">
        <v>3</v>
      </c>
      <c r="E2057" s="40" t="s">
        <v>219</v>
      </c>
      <c r="F2057" s="40" t="s">
        <v>738</v>
      </c>
      <c r="G2057" s="698" t="s">
        <v>229</v>
      </c>
      <c r="H2057" s="40" t="s">
        <v>227</v>
      </c>
      <c r="I2057" s="629" t="s">
        <v>409</v>
      </c>
      <c r="J2057" s="698" t="s">
        <v>803</v>
      </c>
      <c r="K2057" s="303">
        <v>0</v>
      </c>
      <c r="L2057" s="304">
        <v>0</v>
      </c>
      <c r="M2057" s="305">
        <v>0</v>
      </c>
      <c r="N2057" s="305">
        <v>0</v>
      </c>
      <c r="O2057" s="303">
        <v>0</v>
      </c>
      <c r="P2057" s="305">
        <v>0</v>
      </c>
      <c r="Q2057" s="303">
        <v>0</v>
      </c>
      <c r="R2057" s="16">
        <f>SUMIFS('Member Months'!$L:$L,'Member Months'!$A:$A,$A2057,'Member Months'!$C:$C,$C2057, 'Member Months'!$D:$D,$D2057)</f>
        <v>0</v>
      </c>
      <c r="T2057" s="172"/>
    </row>
    <row r="2058" spans="1:20">
      <c r="A2058" s="38" t="s">
        <v>220</v>
      </c>
      <c r="B2058" s="39">
        <f t="shared" si="66"/>
        <v>0</v>
      </c>
      <c r="C2058" s="39" t="str">
        <f t="shared" si="65"/>
        <v>2021 Prior Year</v>
      </c>
      <c r="D2058" s="40">
        <v>3</v>
      </c>
      <c r="E2058" s="40" t="s">
        <v>220</v>
      </c>
      <c r="F2058" s="40" t="s">
        <v>738</v>
      </c>
      <c r="G2058" s="698" t="s">
        <v>229</v>
      </c>
      <c r="H2058" s="40" t="s">
        <v>228</v>
      </c>
      <c r="I2058" s="629" t="s">
        <v>211</v>
      </c>
      <c r="J2058" s="698" t="s">
        <v>261</v>
      </c>
      <c r="K2058" s="303">
        <v>0</v>
      </c>
      <c r="L2058" s="304">
        <v>0</v>
      </c>
      <c r="M2058" s="305">
        <v>0</v>
      </c>
      <c r="N2058" s="305">
        <v>0</v>
      </c>
      <c r="O2058" s="303">
        <v>0</v>
      </c>
      <c r="P2058" s="305">
        <v>0</v>
      </c>
      <c r="Q2058" s="303">
        <v>0</v>
      </c>
      <c r="R2058" s="16">
        <f>SUMIFS('Member Months'!$L:$L,'Member Months'!$A:$A,$A2058,'Member Months'!$C:$C,$C2058, 'Member Months'!$D:$D,$D2058)</f>
        <v>0</v>
      </c>
      <c r="T2058" s="172"/>
    </row>
    <row r="2059" spans="1:20">
      <c r="A2059" s="38" t="s">
        <v>220</v>
      </c>
      <c r="B2059" s="39">
        <f t="shared" si="66"/>
        <v>0</v>
      </c>
      <c r="C2059" s="39" t="str">
        <f t="shared" si="65"/>
        <v>2021 Prior Year</v>
      </c>
      <c r="D2059" s="40">
        <v>3</v>
      </c>
      <c r="E2059" s="40" t="s">
        <v>220</v>
      </c>
      <c r="F2059" s="40" t="s">
        <v>738</v>
      </c>
      <c r="G2059" s="698" t="s">
        <v>229</v>
      </c>
      <c r="H2059" s="40" t="s">
        <v>228</v>
      </c>
      <c r="I2059" s="629" t="s">
        <v>214</v>
      </c>
      <c r="J2059" s="698" t="s">
        <v>676</v>
      </c>
      <c r="K2059" s="303">
        <v>0</v>
      </c>
      <c r="L2059" s="304">
        <v>0</v>
      </c>
      <c r="M2059" s="305">
        <v>0</v>
      </c>
      <c r="N2059" s="305">
        <v>0</v>
      </c>
      <c r="O2059" s="303">
        <v>0</v>
      </c>
      <c r="P2059" s="305">
        <v>0</v>
      </c>
      <c r="Q2059" s="303">
        <v>0</v>
      </c>
      <c r="R2059" s="16">
        <f>SUMIFS('Member Months'!$L:$L,'Member Months'!$A:$A,$A2059,'Member Months'!$C:$C,$C2059, 'Member Months'!$D:$D,$D2059)</f>
        <v>0</v>
      </c>
      <c r="T2059" s="172"/>
    </row>
    <row r="2060" spans="1:20">
      <c r="A2060" s="38" t="s">
        <v>220</v>
      </c>
      <c r="B2060" s="39">
        <f t="shared" si="66"/>
        <v>0</v>
      </c>
      <c r="C2060" s="39" t="str">
        <f t="shared" si="65"/>
        <v>2021 Prior Year</v>
      </c>
      <c r="D2060" s="40">
        <v>3</v>
      </c>
      <c r="E2060" s="40" t="s">
        <v>220</v>
      </c>
      <c r="F2060" s="40" t="s">
        <v>738</v>
      </c>
      <c r="G2060" s="698" t="s">
        <v>229</v>
      </c>
      <c r="H2060" s="40" t="s">
        <v>228</v>
      </c>
      <c r="I2060" s="629" t="s">
        <v>215</v>
      </c>
      <c r="J2060" s="698" t="s">
        <v>216</v>
      </c>
      <c r="K2060" s="303">
        <v>0</v>
      </c>
      <c r="L2060" s="304">
        <v>0</v>
      </c>
      <c r="M2060" s="305">
        <v>0</v>
      </c>
      <c r="N2060" s="305">
        <v>0</v>
      </c>
      <c r="O2060" s="303">
        <v>0</v>
      </c>
      <c r="P2060" s="305">
        <v>0</v>
      </c>
      <c r="Q2060" s="303">
        <v>0</v>
      </c>
      <c r="R2060" s="16">
        <f>SUMIFS('Member Months'!$L:$L,'Member Months'!$A:$A,$A2060,'Member Months'!$C:$C,$C2060, 'Member Months'!$D:$D,$D2060)</f>
        <v>0</v>
      </c>
      <c r="T2060" s="172"/>
    </row>
    <row r="2061" spans="1:20">
      <c r="A2061" s="38" t="s">
        <v>220</v>
      </c>
      <c r="B2061" s="39">
        <f t="shared" si="66"/>
        <v>0</v>
      </c>
      <c r="C2061" s="39" t="str">
        <f t="shared" si="65"/>
        <v>2021 Prior Year</v>
      </c>
      <c r="D2061" s="40">
        <v>3</v>
      </c>
      <c r="E2061" s="40" t="s">
        <v>220</v>
      </c>
      <c r="F2061" s="40" t="s">
        <v>738</v>
      </c>
      <c r="G2061" s="698" t="s">
        <v>229</v>
      </c>
      <c r="H2061" s="40" t="s">
        <v>228</v>
      </c>
      <c r="I2061" s="629" t="s">
        <v>217</v>
      </c>
      <c r="J2061" s="698" t="s">
        <v>262</v>
      </c>
      <c r="K2061" s="303">
        <v>0</v>
      </c>
      <c r="L2061" s="304">
        <v>0</v>
      </c>
      <c r="M2061" s="305">
        <v>0</v>
      </c>
      <c r="N2061" s="305">
        <v>0</v>
      </c>
      <c r="O2061" s="303">
        <v>0</v>
      </c>
      <c r="P2061" s="305">
        <v>0</v>
      </c>
      <c r="Q2061" s="303">
        <v>0</v>
      </c>
      <c r="R2061" s="16">
        <f>SUMIFS('Member Months'!$L:$L,'Member Months'!$A:$A,$A2061,'Member Months'!$C:$C,$C2061, 'Member Months'!$D:$D,$D2061)</f>
        <v>0</v>
      </c>
      <c r="T2061" s="172"/>
    </row>
    <row r="2062" spans="1:20">
      <c r="A2062" s="38" t="s">
        <v>220</v>
      </c>
      <c r="B2062" s="39">
        <f t="shared" si="66"/>
        <v>0</v>
      </c>
      <c r="C2062" s="39" t="str">
        <f t="shared" si="65"/>
        <v>2021 Prior Year</v>
      </c>
      <c r="D2062" s="40">
        <v>3</v>
      </c>
      <c r="E2062" s="40" t="s">
        <v>220</v>
      </c>
      <c r="F2062" s="40" t="s">
        <v>738</v>
      </c>
      <c r="G2062" s="698" t="s">
        <v>229</v>
      </c>
      <c r="H2062" s="40" t="s">
        <v>228</v>
      </c>
      <c r="I2062" s="629" t="s">
        <v>218</v>
      </c>
      <c r="J2062" s="698" t="s">
        <v>677</v>
      </c>
      <c r="K2062" s="303">
        <v>0</v>
      </c>
      <c r="L2062" s="304">
        <v>0</v>
      </c>
      <c r="M2062" s="305">
        <v>0</v>
      </c>
      <c r="N2062" s="305">
        <v>0</v>
      </c>
      <c r="O2062" s="303">
        <v>0</v>
      </c>
      <c r="P2062" s="305">
        <v>0</v>
      </c>
      <c r="Q2062" s="303">
        <v>0</v>
      </c>
      <c r="R2062" s="16">
        <f>SUMIFS('Member Months'!$L:$L,'Member Months'!$A:$A,$A2062,'Member Months'!$C:$C,$C2062, 'Member Months'!$D:$D,$D2062)</f>
        <v>0</v>
      </c>
      <c r="T2062" s="172"/>
    </row>
    <row r="2063" spans="1:20">
      <c r="A2063" s="38" t="s">
        <v>220</v>
      </c>
      <c r="B2063" s="39">
        <f t="shared" si="66"/>
        <v>0</v>
      </c>
      <c r="C2063" s="39" t="str">
        <f t="shared" ref="C2063:C2093" si="67">$C$1302</f>
        <v>2021 Prior Year</v>
      </c>
      <c r="D2063" s="40">
        <v>3</v>
      </c>
      <c r="E2063" s="40" t="s">
        <v>220</v>
      </c>
      <c r="F2063" s="40" t="s">
        <v>738</v>
      </c>
      <c r="G2063" s="698" t="s">
        <v>229</v>
      </c>
      <c r="H2063" s="40" t="s">
        <v>228</v>
      </c>
      <c r="I2063" s="629" t="s">
        <v>219</v>
      </c>
      <c r="J2063" s="698" t="s">
        <v>263</v>
      </c>
      <c r="K2063" s="303">
        <v>0</v>
      </c>
      <c r="L2063" s="304">
        <v>0</v>
      </c>
      <c r="M2063" s="305">
        <v>0</v>
      </c>
      <c r="N2063" s="305">
        <v>0</v>
      </c>
      <c r="O2063" s="303">
        <v>0</v>
      </c>
      <c r="P2063" s="305">
        <v>0</v>
      </c>
      <c r="Q2063" s="303">
        <v>0</v>
      </c>
      <c r="R2063" s="16">
        <f>SUMIFS('Member Months'!$L:$L,'Member Months'!$A:$A,$A2063,'Member Months'!$C:$C,$C2063, 'Member Months'!$D:$D,$D2063)</f>
        <v>0</v>
      </c>
      <c r="T2063" s="172"/>
    </row>
    <row r="2064" spans="1:20">
      <c r="A2064" s="38" t="s">
        <v>220</v>
      </c>
      <c r="B2064" s="39">
        <f t="shared" si="66"/>
        <v>0</v>
      </c>
      <c r="C2064" s="39" t="str">
        <f t="shared" si="67"/>
        <v>2021 Prior Year</v>
      </c>
      <c r="D2064" s="40">
        <v>3</v>
      </c>
      <c r="E2064" s="40" t="s">
        <v>220</v>
      </c>
      <c r="F2064" s="40" t="s">
        <v>738</v>
      </c>
      <c r="G2064" s="698" t="s">
        <v>229</v>
      </c>
      <c r="H2064" s="40" t="s">
        <v>228</v>
      </c>
      <c r="I2064" s="629" t="s">
        <v>220</v>
      </c>
      <c r="J2064" s="698" t="s">
        <v>675</v>
      </c>
      <c r="K2064" s="303">
        <v>0</v>
      </c>
      <c r="L2064" s="304">
        <v>0</v>
      </c>
      <c r="M2064" s="305">
        <v>0</v>
      </c>
      <c r="N2064" s="305">
        <v>0</v>
      </c>
      <c r="O2064" s="303">
        <v>0</v>
      </c>
      <c r="P2064" s="305">
        <v>0</v>
      </c>
      <c r="Q2064" s="303">
        <v>0</v>
      </c>
      <c r="R2064" s="16">
        <f>SUMIFS('Member Months'!$L:$L,'Member Months'!$A:$A,$A2064,'Member Months'!$C:$C,$C2064, 'Member Months'!$D:$D,$D2064)</f>
        <v>0</v>
      </c>
      <c r="T2064" s="172"/>
    </row>
    <row r="2065" spans="1:20">
      <c r="A2065" s="38" t="s">
        <v>220</v>
      </c>
      <c r="B2065" s="39">
        <f t="shared" si="66"/>
        <v>0</v>
      </c>
      <c r="C2065" s="39" t="str">
        <f t="shared" si="67"/>
        <v>2021 Prior Year</v>
      </c>
      <c r="D2065" s="40">
        <v>3</v>
      </c>
      <c r="E2065" s="40" t="s">
        <v>220</v>
      </c>
      <c r="F2065" s="40" t="s">
        <v>738</v>
      </c>
      <c r="G2065" s="698" t="s">
        <v>229</v>
      </c>
      <c r="H2065" s="40" t="s">
        <v>228</v>
      </c>
      <c r="I2065" s="629" t="s">
        <v>221</v>
      </c>
      <c r="J2065" s="698" t="s">
        <v>264</v>
      </c>
      <c r="K2065" s="303">
        <v>0</v>
      </c>
      <c r="L2065" s="304">
        <v>0</v>
      </c>
      <c r="M2065" s="305">
        <v>0</v>
      </c>
      <c r="N2065" s="305">
        <v>0</v>
      </c>
      <c r="O2065" s="303">
        <v>0</v>
      </c>
      <c r="P2065" s="305">
        <v>0</v>
      </c>
      <c r="Q2065" s="303">
        <v>0</v>
      </c>
      <c r="R2065" s="16">
        <f>SUMIFS('Member Months'!$L:$L,'Member Months'!$A:$A,$A2065,'Member Months'!$C:$C,$C2065, 'Member Months'!$D:$D,$D2065)</f>
        <v>0</v>
      </c>
      <c r="T2065" s="172"/>
    </row>
    <row r="2066" spans="1:20">
      <c r="A2066" s="38" t="s">
        <v>220</v>
      </c>
      <c r="B2066" s="39">
        <f t="shared" si="66"/>
        <v>0</v>
      </c>
      <c r="C2066" s="39" t="str">
        <f t="shared" si="67"/>
        <v>2021 Prior Year</v>
      </c>
      <c r="D2066" s="40">
        <v>3</v>
      </c>
      <c r="E2066" s="40" t="s">
        <v>220</v>
      </c>
      <c r="F2066" s="40" t="s">
        <v>738</v>
      </c>
      <c r="G2066" s="698" t="s">
        <v>229</v>
      </c>
      <c r="H2066" s="40" t="s">
        <v>228</v>
      </c>
      <c r="I2066" s="629" t="s">
        <v>222</v>
      </c>
      <c r="J2066" s="698" t="s">
        <v>206</v>
      </c>
      <c r="K2066" s="303">
        <v>0</v>
      </c>
      <c r="L2066" s="304">
        <v>0</v>
      </c>
      <c r="M2066" s="305">
        <v>0</v>
      </c>
      <c r="N2066" s="305">
        <v>0</v>
      </c>
      <c r="O2066" s="303">
        <v>0</v>
      </c>
      <c r="P2066" s="305">
        <v>0</v>
      </c>
      <c r="Q2066" s="303">
        <v>0</v>
      </c>
      <c r="R2066" s="16">
        <f>SUMIFS('Member Months'!$L:$L,'Member Months'!$A:$A,$A2066,'Member Months'!$C:$C,$C2066, 'Member Months'!$D:$D,$D2066)</f>
        <v>0</v>
      </c>
      <c r="T2066" s="172"/>
    </row>
    <row r="2067" spans="1:20">
      <c r="A2067" s="38" t="s">
        <v>220</v>
      </c>
      <c r="B2067" s="39">
        <f t="shared" si="66"/>
        <v>0</v>
      </c>
      <c r="C2067" s="39" t="str">
        <f t="shared" si="67"/>
        <v>2021 Prior Year</v>
      </c>
      <c r="D2067" s="40">
        <v>3</v>
      </c>
      <c r="E2067" s="40" t="s">
        <v>220</v>
      </c>
      <c r="F2067" s="40" t="s">
        <v>738</v>
      </c>
      <c r="G2067" s="698" t="s">
        <v>229</v>
      </c>
      <c r="H2067" s="40" t="s">
        <v>228</v>
      </c>
      <c r="I2067" s="629" t="s">
        <v>223</v>
      </c>
      <c r="J2067" s="698" t="s">
        <v>181</v>
      </c>
      <c r="K2067" s="303">
        <v>0</v>
      </c>
      <c r="L2067" s="304">
        <v>0</v>
      </c>
      <c r="M2067" s="305">
        <v>0</v>
      </c>
      <c r="N2067" s="305">
        <v>0</v>
      </c>
      <c r="O2067" s="303">
        <v>0</v>
      </c>
      <c r="P2067" s="305">
        <v>0</v>
      </c>
      <c r="Q2067" s="303">
        <v>0</v>
      </c>
      <c r="R2067" s="16">
        <f>SUMIFS('Member Months'!$L:$L,'Member Months'!$A:$A,$A2067,'Member Months'!$C:$C,$C2067, 'Member Months'!$D:$D,$D2067)</f>
        <v>0</v>
      </c>
      <c r="T2067" s="172"/>
    </row>
    <row r="2068" spans="1:20">
      <c r="A2068" s="38" t="s">
        <v>220</v>
      </c>
      <c r="B2068" s="39">
        <f t="shared" si="66"/>
        <v>0</v>
      </c>
      <c r="C2068" s="39" t="str">
        <f t="shared" si="67"/>
        <v>2021 Prior Year</v>
      </c>
      <c r="D2068" s="40">
        <v>3</v>
      </c>
      <c r="E2068" s="40" t="s">
        <v>220</v>
      </c>
      <c r="F2068" s="40" t="s">
        <v>738</v>
      </c>
      <c r="G2068" s="698" t="s">
        <v>229</v>
      </c>
      <c r="H2068" s="40" t="s">
        <v>228</v>
      </c>
      <c r="I2068" s="629" t="s">
        <v>150</v>
      </c>
      <c r="J2068" s="698" t="s">
        <v>204</v>
      </c>
      <c r="K2068" s="303">
        <v>0</v>
      </c>
      <c r="L2068" s="304">
        <v>0</v>
      </c>
      <c r="M2068" s="305">
        <v>0</v>
      </c>
      <c r="N2068" s="305">
        <v>0</v>
      </c>
      <c r="O2068" s="303">
        <v>0</v>
      </c>
      <c r="P2068" s="305">
        <v>0</v>
      </c>
      <c r="Q2068" s="303">
        <v>0</v>
      </c>
      <c r="R2068" s="16">
        <f>SUMIFS('Member Months'!$L:$L,'Member Months'!$A:$A,$A2068,'Member Months'!$C:$C,$C2068, 'Member Months'!$D:$D,$D2068)</f>
        <v>0</v>
      </c>
      <c r="T2068" s="172"/>
    </row>
    <row r="2069" spans="1:20">
      <c r="A2069" s="38" t="s">
        <v>220</v>
      </c>
      <c r="B2069" s="39">
        <f t="shared" si="66"/>
        <v>0</v>
      </c>
      <c r="C2069" s="39" t="str">
        <f t="shared" si="67"/>
        <v>2021 Prior Year</v>
      </c>
      <c r="D2069" s="40">
        <v>3</v>
      </c>
      <c r="E2069" s="40" t="s">
        <v>220</v>
      </c>
      <c r="F2069" s="40" t="s">
        <v>738</v>
      </c>
      <c r="G2069" s="698" t="s">
        <v>229</v>
      </c>
      <c r="H2069" s="40" t="s">
        <v>228</v>
      </c>
      <c r="I2069" s="629" t="s">
        <v>151</v>
      </c>
      <c r="J2069" s="698" t="s">
        <v>205</v>
      </c>
      <c r="K2069" s="303">
        <v>0</v>
      </c>
      <c r="L2069" s="304">
        <v>0</v>
      </c>
      <c r="M2069" s="305">
        <v>0</v>
      </c>
      <c r="N2069" s="305">
        <v>0</v>
      </c>
      <c r="O2069" s="303">
        <v>0</v>
      </c>
      <c r="P2069" s="305">
        <v>0</v>
      </c>
      <c r="Q2069" s="303">
        <v>0</v>
      </c>
      <c r="R2069" s="16">
        <f>SUMIFS('Member Months'!$L:$L,'Member Months'!$A:$A,$A2069,'Member Months'!$C:$C,$C2069, 'Member Months'!$D:$D,$D2069)</f>
        <v>0</v>
      </c>
      <c r="T2069" s="172"/>
    </row>
    <row r="2070" spans="1:20">
      <c r="A2070" s="38" t="s">
        <v>220</v>
      </c>
      <c r="B2070" s="39">
        <f t="shared" si="66"/>
        <v>0</v>
      </c>
      <c r="C2070" s="39" t="str">
        <f t="shared" si="67"/>
        <v>2021 Prior Year</v>
      </c>
      <c r="D2070" s="40">
        <v>3</v>
      </c>
      <c r="E2070" s="40" t="s">
        <v>220</v>
      </c>
      <c r="F2070" s="40" t="s">
        <v>738</v>
      </c>
      <c r="G2070" s="698" t="s">
        <v>229</v>
      </c>
      <c r="H2070" s="40" t="s">
        <v>228</v>
      </c>
      <c r="I2070" s="629" t="s">
        <v>152</v>
      </c>
      <c r="J2070" s="698" t="s">
        <v>182</v>
      </c>
      <c r="K2070" s="303">
        <v>0</v>
      </c>
      <c r="L2070" s="304">
        <v>0</v>
      </c>
      <c r="M2070" s="305">
        <v>0</v>
      </c>
      <c r="N2070" s="305">
        <v>0</v>
      </c>
      <c r="O2070" s="303">
        <v>0</v>
      </c>
      <c r="P2070" s="305">
        <v>0</v>
      </c>
      <c r="Q2070" s="303">
        <v>0</v>
      </c>
      <c r="R2070" s="16">
        <f>SUMIFS('Member Months'!$L:$L,'Member Months'!$A:$A,$A2070,'Member Months'!$C:$C,$C2070, 'Member Months'!$D:$D,$D2070)</f>
        <v>0</v>
      </c>
      <c r="T2070" s="172"/>
    </row>
    <row r="2071" spans="1:20">
      <c r="A2071" s="38" t="s">
        <v>220</v>
      </c>
      <c r="B2071" s="39">
        <f t="shared" si="66"/>
        <v>0</v>
      </c>
      <c r="C2071" s="39" t="str">
        <f t="shared" si="67"/>
        <v>2021 Prior Year</v>
      </c>
      <c r="D2071" s="40">
        <v>3</v>
      </c>
      <c r="E2071" s="40" t="s">
        <v>220</v>
      </c>
      <c r="F2071" s="40" t="s">
        <v>738</v>
      </c>
      <c r="G2071" s="698" t="s">
        <v>229</v>
      </c>
      <c r="H2071" s="40" t="s">
        <v>228</v>
      </c>
      <c r="I2071" s="629" t="s">
        <v>70</v>
      </c>
      <c r="J2071" s="698" t="s">
        <v>265</v>
      </c>
      <c r="K2071" s="303">
        <v>0</v>
      </c>
      <c r="L2071" s="304">
        <v>0</v>
      </c>
      <c r="M2071" s="305">
        <v>0</v>
      </c>
      <c r="N2071" s="305">
        <v>0</v>
      </c>
      <c r="O2071" s="303">
        <v>0</v>
      </c>
      <c r="P2071" s="305">
        <v>0</v>
      </c>
      <c r="Q2071" s="303">
        <v>0</v>
      </c>
      <c r="R2071" s="16">
        <f>SUMIFS('Member Months'!$L:$L,'Member Months'!$A:$A,$A2071,'Member Months'!$C:$C,$C2071, 'Member Months'!$D:$D,$D2071)</f>
        <v>0</v>
      </c>
      <c r="T2071" s="172"/>
    </row>
    <row r="2072" spans="1:20">
      <c r="A2072" s="38" t="s">
        <v>220</v>
      </c>
      <c r="B2072" s="39">
        <f t="shared" si="66"/>
        <v>0</v>
      </c>
      <c r="C2072" s="39" t="str">
        <f t="shared" si="67"/>
        <v>2021 Prior Year</v>
      </c>
      <c r="D2072" s="40">
        <v>3</v>
      </c>
      <c r="E2072" s="40" t="s">
        <v>220</v>
      </c>
      <c r="F2072" s="40" t="s">
        <v>738</v>
      </c>
      <c r="G2072" s="698" t="s">
        <v>229</v>
      </c>
      <c r="H2072" s="40" t="s">
        <v>228</v>
      </c>
      <c r="I2072" s="629" t="s">
        <v>71</v>
      </c>
      <c r="J2072" s="698" t="s">
        <v>266</v>
      </c>
      <c r="K2072" s="303">
        <v>0</v>
      </c>
      <c r="L2072" s="304">
        <v>0</v>
      </c>
      <c r="M2072" s="305">
        <v>0</v>
      </c>
      <c r="N2072" s="305">
        <v>0</v>
      </c>
      <c r="O2072" s="303">
        <v>0</v>
      </c>
      <c r="P2072" s="305">
        <v>0</v>
      </c>
      <c r="Q2072" s="303">
        <v>0</v>
      </c>
      <c r="R2072" s="16">
        <f>SUMIFS('Member Months'!$L:$L,'Member Months'!$A:$A,$A2072,'Member Months'!$C:$C,$C2072, 'Member Months'!$D:$D,$D2072)</f>
        <v>0</v>
      </c>
      <c r="T2072" s="172"/>
    </row>
    <row r="2073" spans="1:20">
      <c r="A2073" s="38" t="s">
        <v>220</v>
      </c>
      <c r="B2073" s="39">
        <f t="shared" si="66"/>
        <v>0</v>
      </c>
      <c r="C2073" s="39" t="str">
        <f t="shared" si="67"/>
        <v>2021 Prior Year</v>
      </c>
      <c r="D2073" s="40">
        <v>3</v>
      </c>
      <c r="E2073" s="40" t="s">
        <v>220</v>
      </c>
      <c r="F2073" s="40" t="s">
        <v>738</v>
      </c>
      <c r="G2073" s="698" t="s">
        <v>229</v>
      </c>
      <c r="H2073" s="40" t="s">
        <v>228</v>
      </c>
      <c r="I2073" s="629" t="s">
        <v>72</v>
      </c>
      <c r="J2073" s="698" t="s">
        <v>527</v>
      </c>
      <c r="K2073" s="303">
        <v>0</v>
      </c>
      <c r="L2073" s="304">
        <v>0</v>
      </c>
      <c r="M2073" s="305">
        <v>0</v>
      </c>
      <c r="N2073" s="305">
        <v>0</v>
      </c>
      <c r="O2073" s="303">
        <v>0</v>
      </c>
      <c r="P2073" s="305">
        <v>0</v>
      </c>
      <c r="Q2073" s="303">
        <v>0</v>
      </c>
      <c r="R2073" s="16">
        <f>SUMIFS('Member Months'!$L:$L,'Member Months'!$A:$A,$A2073,'Member Months'!$C:$C,$C2073, 'Member Months'!$D:$D,$D2073)</f>
        <v>0</v>
      </c>
      <c r="T2073" s="172"/>
    </row>
    <row r="2074" spans="1:20">
      <c r="A2074" s="38" t="s">
        <v>220</v>
      </c>
      <c r="B2074" s="39">
        <f t="shared" si="66"/>
        <v>0</v>
      </c>
      <c r="C2074" s="39" t="str">
        <f t="shared" si="67"/>
        <v>2021 Prior Year</v>
      </c>
      <c r="D2074" s="40">
        <v>3</v>
      </c>
      <c r="E2074" s="40" t="s">
        <v>220</v>
      </c>
      <c r="F2074" s="40" t="s">
        <v>738</v>
      </c>
      <c r="G2074" s="698" t="s">
        <v>229</v>
      </c>
      <c r="H2074" s="40" t="s">
        <v>228</v>
      </c>
      <c r="I2074" s="629" t="s">
        <v>73</v>
      </c>
      <c r="J2074" s="698" t="s">
        <v>528</v>
      </c>
      <c r="K2074" s="303">
        <v>0</v>
      </c>
      <c r="L2074" s="304">
        <v>0</v>
      </c>
      <c r="M2074" s="305">
        <v>0</v>
      </c>
      <c r="N2074" s="305">
        <v>0</v>
      </c>
      <c r="O2074" s="303">
        <v>0</v>
      </c>
      <c r="P2074" s="305">
        <v>0</v>
      </c>
      <c r="Q2074" s="303">
        <v>0</v>
      </c>
      <c r="R2074" s="16">
        <f>SUMIFS('Member Months'!$L:$L,'Member Months'!$A:$A,$A2074,'Member Months'!$C:$C,$C2074, 'Member Months'!$D:$D,$D2074)</f>
        <v>0</v>
      </c>
      <c r="T2074" s="172"/>
    </row>
    <row r="2075" spans="1:20">
      <c r="A2075" s="38" t="s">
        <v>220</v>
      </c>
      <c r="B2075" s="39">
        <f t="shared" si="66"/>
        <v>0</v>
      </c>
      <c r="C2075" s="39" t="str">
        <f t="shared" si="67"/>
        <v>2021 Prior Year</v>
      </c>
      <c r="D2075" s="40">
        <v>3</v>
      </c>
      <c r="E2075" s="40" t="s">
        <v>220</v>
      </c>
      <c r="F2075" s="40" t="s">
        <v>738</v>
      </c>
      <c r="G2075" s="698" t="s">
        <v>229</v>
      </c>
      <c r="H2075" s="40" t="s">
        <v>228</v>
      </c>
      <c r="I2075" s="629" t="s">
        <v>409</v>
      </c>
      <c r="J2075" s="698" t="s">
        <v>803</v>
      </c>
      <c r="K2075" s="303">
        <v>0</v>
      </c>
      <c r="L2075" s="304">
        <v>0</v>
      </c>
      <c r="M2075" s="305">
        <v>0</v>
      </c>
      <c r="N2075" s="305">
        <v>0</v>
      </c>
      <c r="O2075" s="303">
        <v>0</v>
      </c>
      <c r="P2075" s="305">
        <v>0</v>
      </c>
      <c r="Q2075" s="303">
        <v>0</v>
      </c>
      <c r="R2075" s="16">
        <f>SUMIFS('Member Months'!$L:$L,'Member Months'!$A:$A,$A2075,'Member Months'!$C:$C,$C2075, 'Member Months'!$D:$D,$D2075)</f>
        <v>0</v>
      </c>
      <c r="T2075" s="172"/>
    </row>
    <row r="2076" spans="1:20">
      <c r="A2076" s="38" t="s">
        <v>221</v>
      </c>
      <c r="B2076" s="39">
        <f t="shared" si="66"/>
        <v>0</v>
      </c>
      <c r="C2076" s="39" t="str">
        <f t="shared" si="67"/>
        <v>2021 Prior Year</v>
      </c>
      <c r="D2076" s="40">
        <v>3</v>
      </c>
      <c r="E2076" s="40" t="s">
        <v>221</v>
      </c>
      <c r="F2076" s="40" t="s">
        <v>738</v>
      </c>
      <c r="G2076" s="698" t="s">
        <v>230</v>
      </c>
      <c r="H2076" s="40" t="s">
        <v>213</v>
      </c>
      <c r="I2076" s="629" t="s">
        <v>211</v>
      </c>
      <c r="J2076" s="698" t="s">
        <v>261</v>
      </c>
      <c r="K2076" s="303">
        <v>0</v>
      </c>
      <c r="L2076" s="304">
        <v>0</v>
      </c>
      <c r="M2076" s="305">
        <v>0</v>
      </c>
      <c r="N2076" s="305">
        <v>0</v>
      </c>
      <c r="O2076" s="303">
        <v>0</v>
      </c>
      <c r="P2076" s="305">
        <v>0</v>
      </c>
      <c r="Q2076" s="303">
        <v>0</v>
      </c>
      <c r="R2076" s="16">
        <f>SUMIFS('Member Months'!$L:$L,'Member Months'!$A:$A,$A2076,'Member Months'!$C:$C,$C2076, 'Member Months'!$D:$D,$D2076)</f>
        <v>0</v>
      </c>
      <c r="T2076" s="172"/>
    </row>
    <row r="2077" spans="1:20">
      <c r="A2077" s="38" t="s">
        <v>221</v>
      </c>
      <c r="B2077" s="39">
        <f t="shared" si="66"/>
        <v>0</v>
      </c>
      <c r="C2077" s="39" t="str">
        <f t="shared" si="67"/>
        <v>2021 Prior Year</v>
      </c>
      <c r="D2077" s="40">
        <v>3</v>
      </c>
      <c r="E2077" s="40" t="s">
        <v>221</v>
      </c>
      <c r="F2077" s="40" t="s">
        <v>738</v>
      </c>
      <c r="G2077" s="698" t="s">
        <v>230</v>
      </c>
      <c r="H2077" s="40" t="s">
        <v>213</v>
      </c>
      <c r="I2077" s="629" t="s">
        <v>214</v>
      </c>
      <c r="J2077" s="698" t="s">
        <v>676</v>
      </c>
      <c r="K2077" s="303">
        <v>0</v>
      </c>
      <c r="L2077" s="304">
        <v>0</v>
      </c>
      <c r="M2077" s="305">
        <v>0</v>
      </c>
      <c r="N2077" s="305">
        <v>0</v>
      </c>
      <c r="O2077" s="303">
        <v>0</v>
      </c>
      <c r="P2077" s="305">
        <v>0</v>
      </c>
      <c r="Q2077" s="303">
        <v>0</v>
      </c>
      <c r="R2077" s="16">
        <f>SUMIFS('Member Months'!$L:$L,'Member Months'!$A:$A,$A2077,'Member Months'!$C:$C,$C2077, 'Member Months'!$D:$D,$D2077)</f>
        <v>0</v>
      </c>
      <c r="T2077" s="172"/>
    </row>
    <row r="2078" spans="1:20">
      <c r="A2078" s="38" t="s">
        <v>221</v>
      </c>
      <c r="B2078" s="39">
        <f t="shared" si="66"/>
        <v>0</v>
      </c>
      <c r="C2078" s="39" t="str">
        <f t="shared" si="67"/>
        <v>2021 Prior Year</v>
      </c>
      <c r="D2078" s="40">
        <v>3</v>
      </c>
      <c r="E2078" s="40" t="s">
        <v>221</v>
      </c>
      <c r="F2078" s="40" t="s">
        <v>738</v>
      </c>
      <c r="G2078" s="698" t="s">
        <v>230</v>
      </c>
      <c r="H2078" s="40" t="s">
        <v>213</v>
      </c>
      <c r="I2078" s="629" t="s">
        <v>215</v>
      </c>
      <c r="J2078" s="698" t="s">
        <v>216</v>
      </c>
      <c r="K2078" s="303">
        <v>0</v>
      </c>
      <c r="L2078" s="304">
        <v>0</v>
      </c>
      <c r="M2078" s="305">
        <v>0</v>
      </c>
      <c r="N2078" s="305">
        <v>0</v>
      </c>
      <c r="O2078" s="303">
        <v>0</v>
      </c>
      <c r="P2078" s="305">
        <v>0</v>
      </c>
      <c r="Q2078" s="303">
        <v>0</v>
      </c>
      <c r="R2078" s="16">
        <f>SUMIFS('Member Months'!$L:$L,'Member Months'!$A:$A,$A2078,'Member Months'!$C:$C,$C2078, 'Member Months'!$D:$D,$D2078)</f>
        <v>0</v>
      </c>
      <c r="T2078" s="172"/>
    </row>
    <row r="2079" spans="1:20">
      <c r="A2079" s="38" t="s">
        <v>221</v>
      </c>
      <c r="B2079" s="39">
        <f t="shared" ref="B2079:B2106" si="68">$B$1950</f>
        <v>0</v>
      </c>
      <c r="C2079" s="39" t="str">
        <f t="shared" si="67"/>
        <v>2021 Prior Year</v>
      </c>
      <c r="D2079" s="40">
        <v>3</v>
      </c>
      <c r="E2079" s="40" t="s">
        <v>221</v>
      </c>
      <c r="F2079" s="40" t="s">
        <v>738</v>
      </c>
      <c r="G2079" s="698" t="s">
        <v>230</v>
      </c>
      <c r="H2079" s="40" t="s">
        <v>213</v>
      </c>
      <c r="I2079" s="629" t="s">
        <v>217</v>
      </c>
      <c r="J2079" s="698" t="s">
        <v>262</v>
      </c>
      <c r="K2079" s="303">
        <v>0</v>
      </c>
      <c r="L2079" s="304">
        <v>0</v>
      </c>
      <c r="M2079" s="305">
        <v>0</v>
      </c>
      <c r="N2079" s="305">
        <v>0</v>
      </c>
      <c r="O2079" s="303">
        <v>0</v>
      </c>
      <c r="P2079" s="305">
        <v>0</v>
      </c>
      <c r="Q2079" s="303">
        <v>0</v>
      </c>
      <c r="R2079" s="16">
        <f>SUMIFS('Member Months'!$L:$L,'Member Months'!$A:$A,$A2079,'Member Months'!$C:$C,$C2079, 'Member Months'!$D:$D,$D2079)</f>
        <v>0</v>
      </c>
      <c r="T2079" s="172"/>
    </row>
    <row r="2080" spans="1:20">
      <c r="A2080" s="38" t="s">
        <v>221</v>
      </c>
      <c r="B2080" s="39">
        <f t="shared" si="68"/>
        <v>0</v>
      </c>
      <c r="C2080" s="39" t="str">
        <f t="shared" si="67"/>
        <v>2021 Prior Year</v>
      </c>
      <c r="D2080" s="40">
        <v>3</v>
      </c>
      <c r="E2080" s="40" t="s">
        <v>221</v>
      </c>
      <c r="F2080" s="40" t="s">
        <v>738</v>
      </c>
      <c r="G2080" s="698" t="s">
        <v>230</v>
      </c>
      <c r="H2080" s="40" t="s">
        <v>213</v>
      </c>
      <c r="I2080" s="629" t="s">
        <v>218</v>
      </c>
      <c r="J2080" s="698" t="s">
        <v>677</v>
      </c>
      <c r="K2080" s="303">
        <v>0</v>
      </c>
      <c r="L2080" s="304">
        <v>0</v>
      </c>
      <c r="M2080" s="305">
        <v>0</v>
      </c>
      <c r="N2080" s="305">
        <v>0</v>
      </c>
      <c r="O2080" s="303">
        <v>0</v>
      </c>
      <c r="P2080" s="305">
        <v>0</v>
      </c>
      <c r="Q2080" s="303">
        <v>0</v>
      </c>
      <c r="R2080" s="16">
        <f>SUMIFS('Member Months'!$L:$L,'Member Months'!$A:$A,$A2080,'Member Months'!$C:$C,$C2080, 'Member Months'!$D:$D,$D2080)</f>
        <v>0</v>
      </c>
      <c r="T2080" s="172"/>
    </row>
    <row r="2081" spans="1:20">
      <c r="A2081" s="38" t="s">
        <v>221</v>
      </c>
      <c r="B2081" s="39">
        <f t="shared" si="68"/>
        <v>0</v>
      </c>
      <c r="C2081" s="39" t="str">
        <f t="shared" si="67"/>
        <v>2021 Prior Year</v>
      </c>
      <c r="D2081" s="40">
        <v>3</v>
      </c>
      <c r="E2081" s="40" t="s">
        <v>221</v>
      </c>
      <c r="F2081" s="40" t="s">
        <v>738</v>
      </c>
      <c r="G2081" s="698" t="s">
        <v>230</v>
      </c>
      <c r="H2081" s="40" t="s">
        <v>213</v>
      </c>
      <c r="I2081" s="629" t="s">
        <v>219</v>
      </c>
      <c r="J2081" s="698" t="s">
        <v>263</v>
      </c>
      <c r="K2081" s="303">
        <v>0</v>
      </c>
      <c r="L2081" s="304">
        <v>0</v>
      </c>
      <c r="M2081" s="305">
        <v>0</v>
      </c>
      <c r="N2081" s="305">
        <v>0</v>
      </c>
      <c r="O2081" s="303">
        <v>0</v>
      </c>
      <c r="P2081" s="305">
        <v>0</v>
      </c>
      <c r="Q2081" s="303">
        <v>0</v>
      </c>
      <c r="R2081" s="16">
        <f>SUMIFS('Member Months'!$L:$L,'Member Months'!$A:$A,$A2081,'Member Months'!$C:$C,$C2081, 'Member Months'!$D:$D,$D2081)</f>
        <v>0</v>
      </c>
      <c r="T2081" s="172"/>
    </row>
    <row r="2082" spans="1:20">
      <c r="A2082" s="38" t="s">
        <v>221</v>
      </c>
      <c r="B2082" s="39">
        <f t="shared" si="68"/>
        <v>0</v>
      </c>
      <c r="C2082" s="39" t="str">
        <f t="shared" si="67"/>
        <v>2021 Prior Year</v>
      </c>
      <c r="D2082" s="40">
        <v>3</v>
      </c>
      <c r="E2082" s="40" t="s">
        <v>221</v>
      </c>
      <c r="F2082" s="40" t="s">
        <v>738</v>
      </c>
      <c r="G2082" s="698" t="s">
        <v>230</v>
      </c>
      <c r="H2082" s="40" t="s">
        <v>213</v>
      </c>
      <c r="I2082" s="629" t="s">
        <v>220</v>
      </c>
      <c r="J2082" s="698" t="s">
        <v>675</v>
      </c>
      <c r="K2082" s="303">
        <v>0</v>
      </c>
      <c r="L2082" s="304">
        <v>0</v>
      </c>
      <c r="M2082" s="305">
        <v>0</v>
      </c>
      <c r="N2082" s="305">
        <v>0</v>
      </c>
      <c r="O2082" s="303">
        <v>0</v>
      </c>
      <c r="P2082" s="305">
        <v>0</v>
      </c>
      <c r="Q2082" s="303">
        <v>0</v>
      </c>
      <c r="R2082" s="16">
        <f>SUMIFS('Member Months'!$L:$L,'Member Months'!$A:$A,$A2082,'Member Months'!$C:$C,$C2082, 'Member Months'!$D:$D,$D2082)</f>
        <v>0</v>
      </c>
      <c r="T2082" s="172"/>
    </row>
    <row r="2083" spans="1:20">
      <c r="A2083" s="38" t="s">
        <v>221</v>
      </c>
      <c r="B2083" s="39">
        <f t="shared" si="68"/>
        <v>0</v>
      </c>
      <c r="C2083" s="39" t="str">
        <f t="shared" si="67"/>
        <v>2021 Prior Year</v>
      </c>
      <c r="D2083" s="40">
        <v>3</v>
      </c>
      <c r="E2083" s="40" t="s">
        <v>221</v>
      </c>
      <c r="F2083" s="40" t="s">
        <v>738</v>
      </c>
      <c r="G2083" s="698" t="s">
        <v>230</v>
      </c>
      <c r="H2083" s="40" t="s">
        <v>213</v>
      </c>
      <c r="I2083" s="629" t="s">
        <v>221</v>
      </c>
      <c r="J2083" s="698" t="s">
        <v>264</v>
      </c>
      <c r="K2083" s="303">
        <v>0</v>
      </c>
      <c r="L2083" s="304">
        <v>0</v>
      </c>
      <c r="M2083" s="305">
        <v>0</v>
      </c>
      <c r="N2083" s="305">
        <v>0</v>
      </c>
      <c r="O2083" s="303">
        <v>0</v>
      </c>
      <c r="P2083" s="305">
        <v>0</v>
      </c>
      <c r="Q2083" s="303">
        <v>0</v>
      </c>
      <c r="R2083" s="16">
        <f>SUMIFS('Member Months'!$L:$L,'Member Months'!$A:$A,$A2083,'Member Months'!$C:$C,$C2083, 'Member Months'!$D:$D,$D2083)</f>
        <v>0</v>
      </c>
      <c r="T2083" s="172"/>
    </row>
    <row r="2084" spans="1:20">
      <c r="A2084" s="38" t="s">
        <v>221</v>
      </c>
      <c r="B2084" s="39">
        <f t="shared" si="68"/>
        <v>0</v>
      </c>
      <c r="C2084" s="39" t="str">
        <f t="shared" si="67"/>
        <v>2021 Prior Year</v>
      </c>
      <c r="D2084" s="40">
        <v>3</v>
      </c>
      <c r="E2084" s="40" t="s">
        <v>221</v>
      </c>
      <c r="F2084" s="40" t="s">
        <v>738</v>
      </c>
      <c r="G2084" s="698" t="s">
        <v>230</v>
      </c>
      <c r="H2084" s="40" t="s">
        <v>213</v>
      </c>
      <c r="I2084" s="629" t="s">
        <v>222</v>
      </c>
      <c r="J2084" s="698" t="s">
        <v>206</v>
      </c>
      <c r="K2084" s="303">
        <v>0</v>
      </c>
      <c r="L2084" s="304">
        <v>0</v>
      </c>
      <c r="M2084" s="305">
        <v>0</v>
      </c>
      <c r="N2084" s="305">
        <v>0</v>
      </c>
      <c r="O2084" s="303">
        <v>0</v>
      </c>
      <c r="P2084" s="305">
        <v>0</v>
      </c>
      <c r="Q2084" s="303">
        <v>0</v>
      </c>
      <c r="R2084" s="16">
        <f>SUMIFS('Member Months'!$L:$L,'Member Months'!$A:$A,$A2084,'Member Months'!$C:$C,$C2084, 'Member Months'!$D:$D,$D2084)</f>
        <v>0</v>
      </c>
      <c r="T2084" s="172"/>
    </row>
    <row r="2085" spans="1:20">
      <c r="A2085" s="38" t="s">
        <v>221</v>
      </c>
      <c r="B2085" s="39">
        <f t="shared" si="68"/>
        <v>0</v>
      </c>
      <c r="C2085" s="39" t="str">
        <f t="shared" si="67"/>
        <v>2021 Prior Year</v>
      </c>
      <c r="D2085" s="40">
        <v>3</v>
      </c>
      <c r="E2085" s="40" t="s">
        <v>221</v>
      </c>
      <c r="F2085" s="40" t="s">
        <v>738</v>
      </c>
      <c r="G2085" s="698" t="s">
        <v>230</v>
      </c>
      <c r="H2085" s="40" t="s">
        <v>213</v>
      </c>
      <c r="I2085" s="629" t="s">
        <v>223</v>
      </c>
      <c r="J2085" s="698" t="s">
        <v>181</v>
      </c>
      <c r="K2085" s="303">
        <v>0</v>
      </c>
      <c r="L2085" s="304">
        <v>0</v>
      </c>
      <c r="M2085" s="305">
        <v>0</v>
      </c>
      <c r="N2085" s="305">
        <v>0</v>
      </c>
      <c r="O2085" s="303">
        <v>0</v>
      </c>
      <c r="P2085" s="305">
        <v>0</v>
      </c>
      <c r="Q2085" s="303">
        <v>0</v>
      </c>
      <c r="R2085" s="16">
        <f>SUMIFS('Member Months'!$L:$L,'Member Months'!$A:$A,$A2085,'Member Months'!$C:$C,$C2085, 'Member Months'!$D:$D,$D2085)</f>
        <v>0</v>
      </c>
      <c r="T2085" s="172"/>
    </row>
    <row r="2086" spans="1:20">
      <c r="A2086" s="38" t="s">
        <v>221</v>
      </c>
      <c r="B2086" s="39">
        <f t="shared" si="68"/>
        <v>0</v>
      </c>
      <c r="C2086" s="39" t="str">
        <f t="shared" si="67"/>
        <v>2021 Prior Year</v>
      </c>
      <c r="D2086" s="40">
        <v>3</v>
      </c>
      <c r="E2086" s="40" t="s">
        <v>221</v>
      </c>
      <c r="F2086" s="40" t="s">
        <v>738</v>
      </c>
      <c r="G2086" s="698" t="s">
        <v>230</v>
      </c>
      <c r="H2086" s="40" t="s">
        <v>213</v>
      </c>
      <c r="I2086" s="629" t="s">
        <v>150</v>
      </c>
      <c r="J2086" s="698" t="s">
        <v>204</v>
      </c>
      <c r="K2086" s="303">
        <v>0</v>
      </c>
      <c r="L2086" s="304">
        <v>0</v>
      </c>
      <c r="M2086" s="305">
        <v>0</v>
      </c>
      <c r="N2086" s="305">
        <v>0</v>
      </c>
      <c r="O2086" s="303">
        <v>0</v>
      </c>
      <c r="P2086" s="305">
        <v>0</v>
      </c>
      <c r="Q2086" s="303">
        <v>0</v>
      </c>
      <c r="R2086" s="16">
        <f>SUMIFS('Member Months'!$L:$L,'Member Months'!$A:$A,$A2086,'Member Months'!$C:$C,$C2086, 'Member Months'!$D:$D,$D2086)</f>
        <v>0</v>
      </c>
      <c r="T2086" s="172"/>
    </row>
    <row r="2087" spans="1:20">
      <c r="A2087" s="38" t="s">
        <v>221</v>
      </c>
      <c r="B2087" s="39">
        <f t="shared" si="68"/>
        <v>0</v>
      </c>
      <c r="C2087" s="39" t="str">
        <f t="shared" si="67"/>
        <v>2021 Prior Year</v>
      </c>
      <c r="D2087" s="40">
        <v>3</v>
      </c>
      <c r="E2087" s="40" t="s">
        <v>221</v>
      </c>
      <c r="F2087" s="40" t="s">
        <v>738</v>
      </c>
      <c r="G2087" s="698" t="s">
        <v>230</v>
      </c>
      <c r="H2087" s="40" t="s">
        <v>213</v>
      </c>
      <c r="I2087" s="629" t="s">
        <v>151</v>
      </c>
      <c r="J2087" s="698" t="s">
        <v>205</v>
      </c>
      <c r="K2087" s="303">
        <v>0</v>
      </c>
      <c r="L2087" s="304">
        <v>0</v>
      </c>
      <c r="M2087" s="305">
        <v>0</v>
      </c>
      <c r="N2087" s="305">
        <v>0</v>
      </c>
      <c r="O2087" s="303">
        <v>0</v>
      </c>
      <c r="P2087" s="305">
        <v>0</v>
      </c>
      <c r="Q2087" s="303">
        <v>0</v>
      </c>
      <c r="R2087" s="16">
        <f>SUMIFS('Member Months'!$L:$L,'Member Months'!$A:$A,$A2087,'Member Months'!$C:$C,$C2087, 'Member Months'!$D:$D,$D2087)</f>
        <v>0</v>
      </c>
      <c r="T2087" s="172"/>
    </row>
    <row r="2088" spans="1:20">
      <c r="A2088" s="38" t="s">
        <v>221</v>
      </c>
      <c r="B2088" s="39">
        <f t="shared" si="68"/>
        <v>0</v>
      </c>
      <c r="C2088" s="39" t="str">
        <f t="shared" si="67"/>
        <v>2021 Prior Year</v>
      </c>
      <c r="D2088" s="40">
        <v>3</v>
      </c>
      <c r="E2088" s="40" t="s">
        <v>221</v>
      </c>
      <c r="F2088" s="40" t="s">
        <v>738</v>
      </c>
      <c r="G2088" s="698" t="s">
        <v>230</v>
      </c>
      <c r="H2088" s="40" t="s">
        <v>213</v>
      </c>
      <c r="I2088" s="629" t="s">
        <v>152</v>
      </c>
      <c r="J2088" s="698" t="s">
        <v>182</v>
      </c>
      <c r="K2088" s="303">
        <v>0</v>
      </c>
      <c r="L2088" s="304">
        <v>0</v>
      </c>
      <c r="M2088" s="305">
        <v>0</v>
      </c>
      <c r="N2088" s="305">
        <v>0</v>
      </c>
      <c r="O2088" s="303">
        <v>0</v>
      </c>
      <c r="P2088" s="305">
        <v>0</v>
      </c>
      <c r="Q2088" s="303">
        <v>0</v>
      </c>
      <c r="R2088" s="16">
        <f>SUMIFS('Member Months'!$L:$L,'Member Months'!$A:$A,$A2088,'Member Months'!$C:$C,$C2088, 'Member Months'!$D:$D,$D2088)</f>
        <v>0</v>
      </c>
      <c r="T2088" s="172"/>
    </row>
    <row r="2089" spans="1:20">
      <c r="A2089" s="38" t="s">
        <v>221</v>
      </c>
      <c r="B2089" s="39">
        <f t="shared" si="68"/>
        <v>0</v>
      </c>
      <c r="C2089" s="39" t="str">
        <f t="shared" si="67"/>
        <v>2021 Prior Year</v>
      </c>
      <c r="D2089" s="40">
        <v>3</v>
      </c>
      <c r="E2089" s="40" t="s">
        <v>221</v>
      </c>
      <c r="F2089" s="40" t="s">
        <v>738</v>
      </c>
      <c r="G2089" s="698" t="s">
        <v>230</v>
      </c>
      <c r="H2089" s="40" t="s">
        <v>213</v>
      </c>
      <c r="I2089" s="629" t="s">
        <v>70</v>
      </c>
      <c r="J2089" s="698" t="s">
        <v>265</v>
      </c>
      <c r="K2089" s="303">
        <v>0</v>
      </c>
      <c r="L2089" s="304">
        <v>0</v>
      </c>
      <c r="M2089" s="305">
        <v>0</v>
      </c>
      <c r="N2089" s="305">
        <v>0</v>
      </c>
      <c r="O2089" s="303">
        <v>0</v>
      </c>
      <c r="P2089" s="305">
        <v>0</v>
      </c>
      <c r="Q2089" s="303">
        <v>0</v>
      </c>
      <c r="R2089" s="16">
        <f>SUMIFS('Member Months'!$L:$L,'Member Months'!$A:$A,$A2089,'Member Months'!$C:$C,$C2089, 'Member Months'!$D:$D,$D2089)</f>
        <v>0</v>
      </c>
      <c r="T2089" s="172"/>
    </row>
    <row r="2090" spans="1:20">
      <c r="A2090" s="38" t="s">
        <v>221</v>
      </c>
      <c r="B2090" s="39">
        <f t="shared" si="68"/>
        <v>0</v>
      </c>
      <c r="C2090" s="39" t="str">
        <f t="shared" si="67"/>
        <v>2021 Prior Year</v>
      </c>
      <c r="D2090" s="40">
        <v>3</v>
      </c>
      <c r="E2090" s="40" t="s">
        <v>221</v>
      </c>
      <c r="F2090" s="40" t="s">
        <v>738</v>
      </c>
      <c r="G2090" s="698" t="s">
        <v>230</v>
      </c>
      <c r="H2090" s="40" t="s">
        <v>213</v>
      </c>
      <c r="I2090" s="629" t="s">
        <v>71</v>
      </c>
      <c r="J2090" s="698" t="s">
        <v>266</v>
      </c>
      <c r="K2090" s="303">
        <v>0</v>
      </c>
      <c r="L2090" s="304">
        <v>0</v>
      </c>
      <c r="M2090" s="305">
        <v>0</v>
      </c>
      <c r="N2090" s="305">
        <v>0</v>
      </c>
      <c r="O2090" s="303">
        <v>0</v>
      </c>
      <c r="P2090" s="305">
        <v>0</v>
      </c>
      <c r="Q2090" s="303">
        <v>0</v>
      </c>
      <c r="R2090" s="16">
        <f>SUMIFS('Member Months'!$L:$L,'Member Months'!$A:$A,$A2090,'Member Months'!$C:$C,$C2090, 'Member Months'!$D:$D,$D2090)</f>
        <v>0</v>
      </c>
      <c r="T2090" s="172"/>
    </row>
    <row r="2091" spans="1:20">
      <c r="A2091" s="38" t="s">
        <v>221</v>
      </c>
      <c r="B2091" s="39">
        <f t="shared" si="68"/>
        <v>0</v>
      </c>
      <c r="C2091" s="39" t="str">
        <f t="shared" si="67"/>
        <v>2021 Prior Year</v>
      </c>
      <c r="D2091" s="40">
        <v>3</v>
      </c>
      <c r="E2091" s="40" t="s">
        <v>221</v>
      </c>
      <c r="F2091" s="40" t="s">
        <v>738</v>
      </c>
      <c r="G2091" s="698" t="s">
        <v>230</v>
      </c>
      <c r="H2091" s="40" t="s">
        <v>213</v>
      </c>
      <c r="I2091" s="629" t="s">
        <v>72</v>
      </c>
      <c r="J2091" s="698" t="s">
        <v>527</v>
      </c>
      <c r="K2091" s="303">
        <v>0</v>
      </c>
      <c r="L2091" s="304">
        <v>0</v>
      </c>
      <c r="M2091" s="305">
        <v>0</v>
      </c>
      <c r="N2091" s="305">
        <v>0</v>
      </c>
      <c r="O2091" s="303">
        <v>0</v>
      </c>
      <c r="P2091" s="305">
        <v>0</v>
      </c>
      <c r="Q2091" s="303">
        <v>0</v>
      </c>
      <c r="R2091" s="16">
        <f>SUMIFS('Member Months'!$L:$L,'Member Months'!$A:$A,$A2091,'Member Months'!$C:$C,$C2091, 'Member Months'!$D:$D,$D2091)</f>
        <v>0</v>
      </c>
      <c r="T2091" s="172"/>
    </row>
    <row r="2092" spans="1:20">
      <c r="A2092" s="38" t="s">
        <v>221</v>
      </c>
      <c r="B2092" s="39">
        <f t="shared" si="68"/>
        <v>0</v>
      </c>
      <c r="C2092" s="39" t="str">
        <f t="shared" si="67"/>
        <v>2021 Prior Year</v>
      </c>
      <c r="D2092" s="40">
        <v>3</v>
      </c>
      <c r="E2092" s="40" t="s">
        <v>221</v>
      </c>
      <c r="F2092" s="40" t="s">
        <v>738</v>
      </c>
      <c r="G2092" s="698" t="s">
        <v>230</v>
      </c>
      <c r="H2092" s="40" t="s">
        <v>213</v>
      </c>
      <c r="I2092" s="629" t="s">
        <v>73</v>
      </c>
      <c r="J2092" s="698" t="s">
        <v>528</v>
      </c>
      <c r="K2092" s="303">
        <v>0</v>
      </c>
      <c r="L2092" s="304">
        <v>0</v>
      </c>
      <c r="M2092" s="305">
        <v>0</v>
      </c>
      <c r="N2092" s="305">
        <v>0</v>
      </c>
      <c r="O2092" s="303">
        <v>0</v>
      </c>
      <c r="P2092" s="305">
        <v>0</v>
      </c>
      <c r="Q2092" s="303">
        <v>0</v>
      </c>
      <c r="R2092" s="16">
        <f>SUMIFS('Member Months'!$L:$L,'Member Months'!$A:$A,$A2092,'Member Months'!$C:$C,$C2092, 'Member Months'!$D:$D,$D2092)</f>
        <v>0</v>
      </c>
      <c r="T2092" s="172"/>
    </row>
    <row r="2093" spans="1:20">
      <c r="A2093" s="38" t="s">
        <v>221</v>
      </c>
      <c r="B2093" s="39">
        <f t="shared" si="68"/>
        <v>0</v>
      </c>
      <c r="C2093" s="39" t="str">
        <f t="shared" si="67"/>
        <v>2021 Prior Year</v>
      </c>
      <c r="D2093" s="40">
        <v>3</v>
      </c>
      <c r="E2093" s="40" t="s">
        <v>221</v>
      </c>
      <c r="F2093" s="40" t="s">
        <v>738</v>
      </c>
      <c r="G2093" s="698" t="s">
        <v>230</v>
      </c>
      <c r="H2093" s="40" t="s">
        <v>213</v>
      </c>
      <c r="I2093" s="629" t="s">
        <v>409</v>
      </c>
      <c r="J2093" s="698" t="s">
        <v>803</v>
      </c>
      <c r="K2093" s="303">
        <v>0</v>
      </c>
      <c r="L2093" s="304">
        <v>0</v>
      </c>
      <c r="M2093" s="305">
        <v>0</v>
      </c>
      <c r="N2093" s="305">
        <v>0</v>
      </c>
      <c r="O2093" s="303">
        <v>0</v>
      </c>
      <c r="P2093" s="305">
        <v>0</v>
      </c>
      <c r="Q2093" s="303">
        <v>0</v>
      </c>
      <c r="R2093" s="16">
        <f>SUMIFS('Member Months'!$L:$L,'Member Months'!$A:$A,$A2093,'Member Months'!$C:$C,$C2093, 'Member Months'!$D:$D,$D2093)</f>
        <v>0</v>
      </c>
      <c r="T2093" s="172"/>
    </row>
    <row r="2094" spans="1:20">
      <c r="A2094" s="38" t="s">
        <v>150</v>
      </c>
      <c r="B2094" s="39">
        <f t="shared" si="68"/>
        <v>0</v>
      </c>
      <c r="C2094" s="39" t="str">
        <f t="shared" ref="C2094:C2154" si="69">$C$1302</f>
        <v>2021 Prior Year</v>
      </c>
      <c r="D2094" s="40">
        <v>3</v>
      </c>
      <c r="E2094" s="662" t="s">
        <v>150</v>
      </c>
      <c r="F2094" s="40" t="s">
        <v>739</v>
      </c>
      <c r="G2094" s="698" t="s">
        <v>161</v>
      </c>
      <c r="H2094" s="40" t="s">
        <v>213</v>
      </c>
      <c r="I2094" s="629" t="s">
        <v>211</v>
      </c>
      <c r="J2094" s="698" t="s">
        <v>261</v>
      </c>
      <c r="K2094" s="303">
        <v>0</v>
      </c>
      <c r="L2094" s="304">
        <v>0</v>
      </c>
      <c r="M2094" s="305">
        <v>0</v>
      </c>
      <c r="N2094" s="305">
        <v>0</v>
      </c>
      <c r="O2094" s="303">
        <v>0</v>
      </c>
      <c r="P2094" s="305">
        <v>0</v>
      </c>
      <c r="Q2094" s="303">
        <v>0</v>
      </c>
      <c r="R2094" s="16">
        <f>SUMIFS('Member Months'!$L:$L,'Member Months'!$A:$A,$A2094,'Member Months'!$C:$C,$C2094, 'Member Months'!$D:$D,$D2094)</f>
        <v>0</v>
      </c>
      <c r="T2094" s="172"/>
    </row>
    <row r="2095" spans="1:20">
      <c r="A2095" s="38" t="s">
        <v>150</v>
      </c>
      <c r="B2095" s="39">
        <f t="shared" si="68"/>
        <v>0</v>
      </c>
      <c r="C2095" s="39" t="str">
        <f t="shared" si="69"/>
        <v>2021 Prior Year</v>
      </c>
      <c r="D2095" s="40">
        <v>3</v>
      </c>
      <c r="E2095" s="662" t="s">
        <v>150</v>
      </c>
      <c r="F2095" s="40" t="s">
        <v>739</v>
      </c>
      <c r="G2095" s="698" t="s">
        <v>161</v>
      </c>
      <c r="H2095" s="40" t="s">
        <v>213</v>
      </c>
      <c r="I2095" s="629" t="s">
        <v>214</v>
      </c>
      <c r="J2095" s="698" t="s">
        <v>676</v>
      </c>
      <c r="K2095" s="303">
        <v>0</v>
      </c>
      <c r="L2095" s="304">
        <v>0</v>
      </c>
      <c r="M2095" s="305">
        <v>0</v>
      </c>
      <c r="N2095" s="305">
        <v>0</v>
      </c>
      <c r="O2095" s="303">
        <v>0</v>
      </c>
      <c r="P2095" s="305">
        <v>0</v>
      </c>
      <c r="Q2095" s="303">
        <v>0</v>
      </c>
      <c r="R2095" s="16">
        <f>SUMIFS('Member Months'!$L:$L,'Member Months'!$A:$A,$A2095,'Member Months'!$C:$C,$C2095, 'Member Months'!$D:$D,$D2095)</f>
        <v>0</v>
      </c>
      <c r="T2095" s="172"/>
    </row>
    <row r="2096" spans="1:20">
      <c r="A2096" s="38" t="s">
        <v>150</v>
      </c>
      <c r="B2096" s="39">
        <f t="shared" si="68"/>
        <v>0</v>
      </c>
      <c r="C2096" s="39" t="str">
        <f t="shared" si="69"/>
        <v>2021 Prior Year</v>
      </c>
      <c r="D2096" s="40">
        <v>3</v>
      </c>
      <c r="E2096" s="662" t="s">
        <v>150</v>
      </c>
      <c r="F2096" s="40" t="s">
        <v>739</v>
      </c>
      <c r="G2096" s="698" t="s">
        <v>161</v>
      </c>
      <c r="H2096" s="40" t="s">
        <v>213</v>
      </c>
      <c r="I2096" s="629" t="s">
        <v>215</v>
      </c>
      <c r="J2096" s="698" t="s">
        <v>216</v>
      </c>
      <c r="K2096" s="303">
        <v>0</v>
      </c>
      <c r="L2096" s="304">
        <v>0</v>
      </c>
      <c r="M2096" s="305">
        <v>0</v>
      </c>
      <c r="N2096" s="305">
        <v>0</v>
      </c>
      <c r="O2096" s="303">
        <v>0</v>
      </c>
      <c r="P2096" s="305">
        <v>0</v>
      </c>
      <c r="Q2096" s="303">
        <v>0</v>
      </c>
      <c r="R2096" s="16">
        <f>SUMIFS('Member Months'!$L:$L,'Member Months'!$A:$A,$A2096,'Member Months'!$C:$C,$C2096, 'Member Months'!$D:$D,$D2096)</f>
        <v>0</v>
      </c>
      <c r="T2096" s="172"/>
    </row>
    <row r="2097" spans="1:20">
      <c r="A2097" s="38" t="s">
        <v>150</v>
      </c>
      <c r="B2097" s="39">
        <f t="shared" si="68"/>
        <v>0</v>
      </c>
      <c r="C2097" s="39" t="str">
        <f t="shared" si="69"/>
        <v>2021 Prior Year</v>
      </c>
      <c r="D2097" s="40">
        <v>3</v>
      </c>
      <c r="E2097" s="662" t="s">
        <v>150</v>
      </c>
      <c r="F2097" s="40" t="s">
        <v>739</v>
      </c>
      <c r="G2097" s="698" t="s">
        <v>161</v>
      </c>
      <c r="H2097" s="40" t="s">
        <v>213</v>
      </c>
      <c r="I2097" s="629" t="s">
        <v>217</v>
      </c>
      <c r="J2097" s="698" t="s">
        <v>262</v>
      </c>
      <c r="K2097" s="303">
        <v>0</v>
      </c>
      <c r="L2097" s="304">
        <v>0</v>
      </c>
      <c r="M2097" s="305">
        <v>0</v>
      </c>
      <c r="N2097" s="305">
        <v>0</v>
      </c>
      <c r="O2097" s="303">
        <v>0</v>
      </c>
      <c r="P2097" s="305">
        <v>0</v>
      </c>
      <c r="Q2097" s="303">
        <v>0</v>
      </c>
      <c r="R2097" s="16">
        <f>SUMIFS('Member Months'!$L:$L,'Member Months'!$A:$A,$A2097,'Member Months'!$C:$C,$C2097, 'Member Months'!$D:$D,$D2097)</f>
        <v>0</v>
      </c>
      <c r="T2097" s="172"/>
    </row>
    <row r="2098" spans="1:20">
      <c r="A2098" s="38" t="s">
        <v>150</v>
      </c>
      <c r="B2098" s="39">
        <f t="shared" si="68"/>
        <v>0</v>
      </c>
      <c r="C2098" s="39" t="str">
        <f t="shared" si="69"/>
        <v>2021 Prior Year</v>
      </c>
      <c r="D2098" s="40">
        <v>3</v>
      </c>
      <c r="E2098" s="662" t="s">
        <v>150</v>
      </c>
      <c r="F2098" s="40" t="s">
        <v>739</v>
      </c>
      <c r="G2098" s="698" t="s">
        <v>161</v>
      </c>
      <c r="H2098" s="40" t="s">
        <v>213</v>
      </c>
      <c r="I2098" s="629" t="s">
        <v>218</v>
      </c>
      <c r="J2098" s="698" t="s">
        <v>677</v>
      </c>
      <c r="K2098" s="303">
        <v>0</v>
      </c>
      <c r="L2098" s="304">
        <v>0</v>
      </c>
      <c r="M2098" s="305">
        <v>0</v>
      </c>
      <c r="N2098" s="305">
        <v>0</v>
      </c>
      <c r="O2098" s="303">
        <v>0</v>
      </c>
      <c r="P2098" s="305">
        <v>0</v>
      </c>
      <c r="Q2098" s="303">
        <v>0</v>
      </c>
      <c r="R2098" s="16">
        <f>SUMIFS('Member Months'!$L:$L,'Member Months'!$A:$A,$A2098,'Member Months'!$C:$C,$C2098, 'Member Months'!$D:$D,$D2098)</f>
        <v>0</v>
      </c>
      <c r="T2098" s="172"/>
    </row>
    <row r="2099" spans="1:20">
      <c r="A2099" s="38" t="s">
        <v>150</v>
      </c>
      <c r="B2099" s="39">
        <f t="shared" si="68"/>
        <v>0</v>
      </c>
      <c r="C2099" s="39" t="str">
        <f t="shared" si="69"/>
        <v>2021 Prior Year</v>
      </c>
      <c r="D2099" s="40">
        <v>3</v>
      </c>
      <c r="E2099" s="662" t="s">
        <v>150</v>
      </c>
      <c r="F2099" s="40" t="s">
        <v>739</v>
      </c>
      <c r="G2099" s="698" t="s">
        <v>161</v>
      </c>
      <c r="H2099" s="40" t="s">
        <v>213</v>
      </c>
      <c r="I2099" s="629" t="s">
        <v>219</v>
      </c>
      <c r="J2099" s="698" t="s">
        <v>263</v>
      </c>
      <c r="K2099" s="303">
        <v>0</v>
      </c>
      <c r="L2099" s="304">
        <v>0</v>
      </c>
      <c r="M2099" s="305">
        <v>0</v>
      </c>
      <c r="N2099" s="305">
        <v>0</v>
      </c>
      <c r="O2099" s="303">
        <v>0</v>
      </c>
      <c r="P2099" s="305">
        <v>0</v>
      </c>
      <c r="Q2099" s="303">
        <v>0</v>
      </c>
      <c r="R2099" s="16">
        <f>SUMIFS('Member Months'!$L:$L,'Member Months'!$A:$A,$A2099,'Member Months'!$C:$C,$C2099, 'Member Months'!$D:$D,$D2099)</f>
        <v>0</v>
      </c>
      <c r="T2099" s="172"/>
    </row>
    <row r="2100" spans="1:20">
      <c r="A2100" s="38" t="s">
        <v>150</v>
      </c>
      <c r="B2100" s="39">
        <f t="shared" si="68"/>
        <v>0</v>
      </c>
      <c r="C2100" s="39" t="str">
        <f t="shared" si="69"/>
        <v>2021 Prior Year</v>
      </c>
      <c r="D2100" s="40">
        <v>3</v>
      </c>
      <c r="E2100" s="662" t="s">
        <v>150</v>
      </c>
      <c r="F2100" s="40" t="s">
        <v>739</v>
      </c>
      <c r="G2100" s="698" t="s">
        <v>161</v>
      </c>
      <c r="H2100" s="40" t="s">
        <v>213</v>
      </c>
      <c r="I2100" s="629" t="s">
        <v>220</v>
      </c>
      <c r="J2100" s="698" t="s">
        <v>675</v>
      </c>
      <c r="K2100" s="303">
        <v>0</v>
      </c>
      <c r="L2100" s="304">
        <v>0</v>
      </c>
      <c r="M2100" s="305">
        <v>0</v>
      </c>
      <c r="N2100" s="305">
        <v>0</v>
      </c>
      <c r="O2100" s="303">
        <v>0</v>
      </c>
      <c r="P2100" s="305">
        <v>0</v>
      </c>
      <c r="Q2100" s="303">
        <v>0</v>
      </c>
      <c r="R2100" s="16">
        <f>SUMIFS('Member Months'!$L:$L,'Member Months'!$A:$A,$A2100,'Member Months'!$C:$C,$C2100, 'Member Months'!$D:$D,$D2100)</f>
        <v>0</v>
      </c>
      <c r="T2100" s="172"/>
    </row>
    <row r="2101" spans="1:20">
      <c r="A2101" s="38" t="s">
        <v>150</v>
      </c>
      <c r="B2101" s="39">
        <f t="shared" si="68"/>
        <v>0</v>
      </c>
      <c r="C2101" s="39" t="str">
        <f t="shared" si="69"/>
        <v>2021 Prior Year</v>
      </c>
      <c r="D2101" s="40">
        <v>3</v>
      </c>
      <c r="E2101" s="662" t="s">
        <v>150</v>
      </c>
      <c r="F2101" s="40" t="s">
        <v>739</v>
      </c>
      <c r="G2101" s="698" t="s">
        <v>161</v>
      </c>
      <c r="H2101" s="40" t="s">
        <v>213</v>
      </c>
      <c r="I2101" s="629" t="s">
        <v>221</v>
      </c>
      <c r="J2101" s="698" t="s">
        <v>264</v>
      </c>
      <c r="K2101" s="303">
        <v>0</v>
      </c>
      <c r="L2101" s="304">
        <v>0</v>
      </c>
      <c r="M2101" s="305">
        <v>0</v>
      </c>
      <c r="N2101" s="305">
        <v>0</v>
      </c>
      <c r="O2101" s="303">
        <v>0</v>
      </c>
      <c r="P2101" s="305">
        <v>0</v>
      </c>
      <c r="Q2101" s="303">
        <v>0</v>
      </c>
      <c r="R2101" s="16">
        <f>SUMIFS('Member Months'!$L:$L,'Member Months'!$A:$A,$A2101,'Member Months'!$C:$C,$C2101, 'Member Months'!$D:$D,$D2101)</f>
        <v>0</v>
      </c>
      <c r="T2101" s="172"/>
    </row>
    <row r="2102" spans="1:20">
      <c r="A2102" s="38" t="s">
        <v>150</v>
      </c>
      <c r="B2102" s="39">
        <f t="shared" si="68"/>
        <v>0</v>
      </c>
      <c r="C2102" s="39" t="str">
        <f t="shared" si="69"/>
        <v>2021 Prior Year</v>
      </c>
      <c r="D2102" s="40">
        <v>3</v>
      </c>
      <c r="E2102" s="662" t="s">
        <v>150</v>
      </c>
      <c r="F2102" s="40" t="s">
        <v>739</v>
      </c>
      <c r="G2102" s="698" t="s">
        <v>161</v>
      </c>
      <c r="H2102" s="40" t="s">
        <v>213</v>
      </c>
      <c r="I2102" s="629" t="s">
        <v>222</v>
      </c>
      <c r="J2102" s="698" t="s">
        <v>206</v>
      </c>
      <c r="K2102" s="303">
        <v>0</v>
      </c>
      <c r="L2102" s="304">
        <v>0</v>
      </c>
      <c r="M2102" s="305">
        <v>0</v>
      </c>
      <c r="N2102" s="305">
        <v>0</v>
      </c>
      <c r="O2102" s="303">
        <v>0</v>
      </c>
      <c r="P2102" s="305">
        <v>0</v>
      </c>
      <c r="Q2102" s="303">
        <v>0</v>
      </c>
      <c r="R2102" s="16">
        <f>SUMIFS('Member Months'!$L:$L,'Member Months'!$A:$A,$A2102,'Member Months'!$C:$C,$C2102, 'Member Months'!$D:$D,$D2102)</f>
        <v>0</v>
      </c>
      <c r="T2102" s="172"/>
    </row>
    <row r="2103" spans="1:20">
      <c r="A2103" s="38" t="s">
        <v>150</v>
      </c>
      <c r="B2103" s="39">
        <f t="shared" si="68"/>
        <v>0</v>
      </c>
      <c r="C2103" s="39" t="str">
        <f t="shared" si="69"/>
        <v>2021 Prior Year</v>
      </c>
      <c r="D2103" s="40">
        <v>3</v>
      </c>
      <c r="E2103" s="662" t="s">
        <v>150</v>
      </c>
      <c r="F2103" s="40" t="s">
        <v>739</v>
      </c>
      <c r="G2103" s="698" t="s">
        <v>161</v>
      </c>
      <c r="H2103" s="40" t="s">
        <v>213</v>
      </c>
      <c r="I2103" s="629" t="s">
        <v>223</v>
      </c>
      <c r="J2103" s="698" t="s">
        <v>181</v>
      </c>
      <c r="K2103" s="303">
        <v>0</v>
      </c>
      <c r="L2103" s="304">
        <v>0</v>
      </c>
      <c r="M2103" s="305">
        <v>0</v>
      </c>
      <c r="N2103" s="305">
        <v>0</v>
      </c>
      <c r="O2103" s="303">
        <v>0</v>
      </c>
      <c r="P2103" s="305">
        <v>0</v>
      </c>
      <c r="Q2103" s="303">
        <v>0</v>
      </c>
      <c r="R2103" s="16">
        <f>SUMIFS('Member Months'!$L:$L,'Member Months'!$A:$A,$A2103,'Member Months'!$C:$C,$C2103, 'Member Months'!$D:$D,$D2103)</f>
        <v>0</v>
      </c>
      <c r="T2103" s="172"/>
    </row>
    <row r="2104" spans="1:20">
      <c r="A2104" s="38" t="s">
        <v>150</v>
      </c>
      <c r="B2104" s="39">
        <f t="shared" si="68"/>
        <v>0</v>
      </c>
      <c r="C2104" s="39" t="str">
        <f t="shared" si="69"/>
        <v>2021 Prior Year</v>
      </c>
      <c r="D2104" s="40">
        <v>3</v>
      </c>
      <c r="E2104" s="662" t="s">
        <v>150</v>
      </c>
      <c r="F2104" s="40" t="s">
        <v>739</v>
      </c>
      <c r="G2104" s="698" t="s">
        <v>161</v>
      </c>
      <c r="H2104" s="40" t="s">
        <v>213</v>
      </c>
      <c r="I2104" s="629" t="s">
        <v>150</v>
      </c>
      <c r="J2104" s="698" t="s">
        <v>204</v>
      </c>
      <c r="K2104" s="303">
        <v>0</v>
      </c>
      <c r="L2104" s="304">
        <v>0</v>
      </c>
      <c r="M2104" s="305">
        <v>0</v>
      </c>
      <c r="N2104" s="305">
        <v>0</v>
      </c>
      <c r="O2104" s="303">
        <v>0</v>
      </c>
      <c r="P2104" s="305">
        <v>0</v>
      </c>
      <c r="Q2104" s="303">
        <v>0</v>
      </c>
      <c r="R2104" s="16">
        <f>SUMIFS('Member Months'!$L:$L,'Member Months'!$A:$A,$A2104,'Member Months'!$C:$C,$C2104, 'Member Months'!$D:$D,$D2104)</f>
        <v>0</v>
      </c>
      <c r="T2104" s="172"/>
    </row>
    <row r="2105" spans="1:20">
      <c r="A2105" s="38" t="s">
        <v>150</v>
      </c>
      <c r="B2105" s="39">
        <f t="shared" si="68"/>
        <v>0</v>
      </c>
      <c r="C2105" s="39" t="str">
        <f t="shared" si="69"/>
        <v>2021 Prior Year</v>
      </c>
      <c r="D2105" s="40">
        <v>3</v>
      </c>
      <c r="E2105" s="662" t="s">
        <v>150</v>
      </c>
      <c r="F2105" s="40" t="s">
        <v>739</v>
      </c>
      <c r="G2105" s="698" t="s">
        <v>161</v>
      </c>
      <c r="H2105" s="40" t="s">
        <v>213</v>
      </c>
      <c r="I2105" s="629" t="s">
        <v>151</v>
      </c>
      <c r="J2105" s="698" t="s">
        <v>205</v>
      </c>
      <c r="K2105" s="303">
        <v>0</v>
      </c>
      <c r="L2105" s="304">
        <v>0</v>
      </c>
      <c r="M2105" s="305">
        <v>0</v>
      </c>
      <c r="N2105" s="305">
        <v>0</v>
      </c>
      <c r="O2105" s="303">
        <v>0</v>
      </c>
      <c r="P2105" s="305">
        <v>0</v>
      </c>
      <c r="Q2105" s="303">
        <v>0</v>
      </c>
      <c r="R2105" s="16">
        <f>SUMIFS('Member Months'!$L:$L,'Member Months'!$A:$A,$A2105,'Member Months'!$C:$C,$C2105, 'Member Months'!$D:$D,$D2105)</f>
        <v>0</v>
      </c>
      <c r="T2105" s="172"/>
    </row>
    <row r="2106" spans="1:20">
      <c r="A2106" s="38" t="s">
        <v>150</v>
      </c>
      <c r="B2106" s="39">
        <f t="shared" si="68"/>
        <v>0</v>
      </c>
      <c r="C2106" s="39" t="str">
        <f t="shared" si="69"/>
        <v>2021 Prior Year</v>
      </c>
      <c r="D2106" s="40">
        <v>3</v>
      </c>
      <c r="E2106" s="662" t="s">
        <v>150</v>
      </c>
      <c r="F2106" s="40" t="s">
        <v>739</v>
      </c>
      <c r="G2106" s="698" t="s">
        <v>161</v>
      </c>
      <c r="H2106" s="40" t="s">
        <v>213</v>
      </c>
      <c r="I2106" s="629" t="s">
        <v>152</v>
      </c>
      <c r="J2106" s="698" t="s">
        <v>182</v>
      </c>
      <c r="K2106" s="303">
        <v>0</v>
      </c>
      <c r="L2106" s="304">
        <v>0</v>
      </c>
      <c r="M2106" s="305">
        <v>0</v>
      </c>
      <c r="N2106" s="305">
        <v>0</v>
      </c>
      <c r="O2106" s="303">
        <v>0</v>
      </c>
      <c r="P2106" s="305">
        <v>0</v>
      </c>
      <c r="Q2106" s="303">
        <v>0</v>
      </c>
      <c r="R2106" s="16">
        <f>SUMIFS('Member Months'!$L:$L,'Member Months'!$A:$A,$A2106,'Member Months'!$C:$C,$C2106, 'Member Months'!$D:$D,$D2106)</f>
        <v>0</v>
      </c>
      <c r="T2106" s="172"/>
    </row>
    <row r="2107" spans="1:20">
      <c r="A2107" s="38" t="s">
        <v>150</v>
      </c>
      <c r="B2107" s="39">
        <f t="shared" ref="B2107:B2260" si="70">$B$1950</f>
        <v>0</v>
      </c>
      <c r="C2107" s="39" t="str">
        <f t="shared" si="69"/>
        <v>2021 Prior Year</v>
      </c>
      <c r="D2107" s="40">
        <v>3</v>
      </c>
      <c r="E2107" s="662" t="s">
        <v>150</v>
      </c>
      <c r="F2107" s="40" t="s">
        <v>739</v>
      </c>
      <c r="G2107" s="698" t="s">
        <v>161</v>
      </c>
      <c r="H2107" s="40" t="s">
        <v>213</v>
      </c>
      <c r="I2107" s="629" t="s">
        <v>70</v>
      </c>
      <c r="J2107" s="698" t="s">
        <v>265</v>
      </c>
      <c r="K2107" s="303">
        <v>0</v>
      </c>
      <c r="L2107" s="304">
        <v>0</v>
      </c>
      <c r="M2107" s="305">
        <v>0</v>
      </c>
      <c r="N2107" s="305">
        <v>0</v>
      </c>
      <c r="O2107" s="303">
        <v>0</v>
      </c>
      <c r="P2107" s="305">
        <v>0</v>
      </c>
      <c r="Q2107" s="303">
        <v>0</v>
      </c>
      <c r="R2107" s="16">
        <f>SUMIFS('Member Months'!$L:$L,'Member Months'!$A:$A,$A2107,'Member Months'!$C:$C,$C2107, 'Member Months'!$D:$D,$D2107)</f>
        <v>0</v>
      </c>
      <c r="T2107" s="172"/>
    </row>
    <row r="2108" spans="1:20">
      <c r="A2108" s="38" t="s">
        <v>150</v>
      </c>
      <c r="B2108" s="39">
        <f t="shared" si="70"/>
        <v>0</v>
      </c>
      <c r="C2108" s="39" t="str">
        <f t="shared" si="69"/>
        <v>2021 Prior Year</v>
      </c>
      <c r="D2108" s="40">
        <v>3</v>
      </c>
      <c r="E2108" s="662" t="s">
        <v>150</v>
      </c>
      <c r="F2108" s="40" t="s">
        <v>739</v>
      </c>
      <c r="G2108" s="698" t="s">
        <v>161</v>
      </c>
      <c r="H2108" s="40" t="s">
        <v>213</v>
      </c>
      <c r="I2108" s="629" t="s">
        <v>71</v>
      </c>
      <c r="J2108" s="698" t="s">
        <v>266</v>
      </c>
      <c r="K2108" s="303">
        <v>0</v>
      </c>
      <c r="L2108" s="304">
        <v>0</v>
      </c>
      <c r="M2108" s="305">
        <v>0</v>
      </c>
      <c r="N2108" s="305">
        <v>0</v>
      </c>
      <c r="O2108" s="303">
        <v>0</v>
      </c>
      <c r="P2108" s="305">
        <v>0</v>
      </c>
      <c r="Q2108" s="303">
        <v>0</v>
      </c>
      <c r="R2108" s="16">
        <f>SUMIFS('Member Months'!$L:$L,'Member Months'!$A:$A,$A2108,'Member Months'!$C:$C,$C2108, 'Member Months'!$D:$D,$D2108)</f>
        <v>0</v>
      </c>
      <c r="T2108" s="172"/>
    </row>
    <row r="2109" spans="1:20">
      <c r="A2109" s="38" t="s">
        <v>150</v>
      </c>
      <c r="B2109" s="39">
        <f t="shared" si="70"/>
        <v>0</v>
      </c>
      <c r="C2109" s="39" t="str">
        <f t="shared" si="69"/>
        <v>2021 Prior Year</v>
      </c>
      <c r="D2109" s="40">
        <v>3</v>
      </c>
      <c r="E2109" s="662" t="s">
        <v>150</v>
      </c>
      <c r="F2109" s="40" t="s">
        <v>739</v>
      </c>
      <c r="G2109" s="698" t="s">
        <v>161</v>
      </c>
      <c r="H2109" s="40" t="s">
        <v>213</v>
      </c>
      <c r="I2109" s="629" t="s">
        <v>72</v>
      </c>
      <c r="J2109" s="698" t="s">
        <v>527</v>
      </c>
      <c r="K2109" s="303">
        <v>0</v>
      </c>
      <c r="L2109" s="304">
        <v>0</v>
      </c>
      <c r="M2109" s="305">
        <v>0</v>
      </c>
      <c r="N2109" s="305">
        <v>0</v>
      </c>
      <c r="O2109" s="303">
        <v>0</v>
      </c>
      <c r="P2109" s="305">
        <v>0</v>
      </c>
      <c r="Q2109" s="303">
        <v>0</v>
      </c>
      <c r="R2109" s="16">
        <f>SUMIFS('Member Months'!$L:$L,'Member Months'!$A:$A,$A2109,'Member Months'!$C:$C,$C2109, 'Member Months'!$D:$D,$D2109)</f>
        <v>0</v>
      </c>
      <c r="T2109" s="172"/>
    </row>
    <row r="2110" spans="1:20">
      <c r="A2110" s="38" t="s">
        <v>150</v>
      </c>
      <c r="B2110" s="39">
        <f t="shared" si="70"/>
        <v>0</v>
      </c>
      <c r="C2110" s="39" t="str">
        <f t="shared" si="69"/>
        <v>2021 Prior Year</v>
      </c>
      <c r="D2110" s="40">
        <v>3</v>
      </c>
      <c r="E2110" s="662" t="s">
        <v>150</v>
      </c>
      <c r="F2110" s="40" t="s">
        <v>739</v>
      </c>
      <c r="G2110" s="698" t="s">
        <v>161</v>
      </c>
      <c r="H2110" s="40" t="s">
        <v>213</v>
      </c>
      <c r="I2110" s="629" t="s">
        <v>73</v>
      </c>
      <c r="J2110" s="698" t="s">
        <v>528</v>
      </c>
      <c r="K2110" s="303">
        <v>0</v>
      </c>
      <c r="L2110" s="304">
        <v>0</v>
      </c>
      <c r="M2110" s="305">
        <v>0</v>
      </c>
      <c r="N2110" s="305">
        <v>0</v>
      </c>
      <c r="O2110" s="303">
        <v>0</v>
      </c>
      <c r="P2110" s="305">
        <v>0</v>
      </c>
      <c r="Q2110" s="303">
        <v>0</v>
      </c>
      <c r="R2110" s="16">
        <f>SUMIFS('Member Months'!$L:$L,'Member Months'!$A:$A,$A2110,'Member Months'!$C:$C,$C2110, 'Member Months'!$D:$D,$D2110)</f>
        <v>0</v>
      </c>
      <c r="T2110" s="172"/>
    </row>
    <row r="2111" spans="1:20">
      <c r="A2111" s="38" t="s">
        <v>150</v>
      </c>
      <c r="B2111" s="39">
        <f t="shared" si="70"/>
        <v>0</v>
      </c>
      <c r="C2111" s="39" t="str">
        <f t="shared" si="69"/>
        <v>2021 Prior Year</v>
      </c>
      <c r="D2111" s="40">
        <v>3</v>
      </c>
      <c r="E2111" s="662" t="s">
        <v>150</v>
      </c>
      <c r="F2111" s="40" t="s">
        <v>739</v>
      </c>
      <c r="G2111" s="698" t="s">
        <v>161</v>
      </c>
      <c r="H2111" s="40" t="s">
        <v>213</v>
      </c>
      <c r="I2111" s="629" t="s">
        <v>409</v>
      </c>
      <c r="J2111" s="698" t="s">
        <v>803</v>
      </c>
      <c r="K2111" s="303">
        <v>0</v>
      </c>
      <c r="L2111" s="304">
        <v>0</v>
      </c>
      <c r="M2111" s="305">
        <v>0</v>
      </c>
      <c r="N2111" s="305">
        <v>0</v>
      </c>
      <c r="O2111" s="303">
        <v>0</v>
      </c>
      <c r="P2111" s="305">
        <v>0</v>
      </c>
      <c r="Q2111" s="303">
        <v>0</v>
      </c>
      <c r="R2111" s="16">
        <f>SUMIFS('Member Months'!$L:$L,'Member Months'!$A:$A,$A2111,'Member Months'!$C:$C,$C2111, 'Member Months'!$D:$D,$D2111)</f>
        <v>0</v>
      </c>
      <c r="T2111" s="172"/>
    </row>
    <row r="2112" spans="1:20">
      <c r="A2112" s="38" t="s">
        <v>151</v>
      </c>
      <c r="B2112" s="39">
        <f t="shared" si="70"/>
        <v>0</v>
      </c>
      <c r="C2112" s="39" t="str">
        <f t="shared" si="69"/>
        <v>2021 Prior Year</v>
      </c>
      <c r="D2112" s="40">
        <v>3</v>
      </c>
      <c r="E2112" s="662" t="s">
        <v>151</v>
      </c>
      <c r="F2112" s="40" t="s">
        <v>739</v>
      </c>
      <c r="G2112" s="698" t="s">
        <v>225</v>
      </c>
      <c r="H2112" s="40" t="s">
        <v>213</v>
      </c>
      <c r="I2112" s="629" t="s">
        <v>211</v>
      </c>
      <c r="J2112" s="698" t="s">
        <v>261</v>
      </c>
      <c r="K2112" s="303">
        <v>0</v>
      </c>
      <c r="L2112" s="304">
        <v>0</v>
      </c>
      <c r="M2112" s="305">
        <v>0</v>
      </c>
      <c r="N2112" s="305">
        <v>0</v>
      </c>
      <c r="O2112" s="303">
        <v>0</v>
      </c>
      <c r="P2112" s="305">
        <v>0</v>
      </c>
      <c r="Q2112" s="303">
        <v>0</v>
      </c>
      <c r="R2112" s="16">
        <f>SUMIFS('Member Months'!$L:$L,'Member Months'!$A:$A,$A2112,'Member Months'!$C:$C,$C2112, 'Member Months'!$D:$D,$D2112)</f>
        <v>0</v>
      </c>
      <c r="T2112" s="172"/>
    </row>
    <row r="2113" spans="1:20">
      <c r="A2113" s="38" t="s">
        <v>151</v>
      </c>
      <c r="B2113" s="39">
        <f t="shared" si="70"/>
        <v>0</v>
      </c>
      <c r="C2113" s="39" t="str">
        <f t="shared" si="69"/>
        <v>2021 Prior Year</v>
      </c>
      <c r="D2113" s="40">
        <v>3</v>
      </c>
      <c r="E2113" s="662" t="s">
        <v>151</v>
      </c>
      <c r="F2113" s="40" t="s">
        <v>739</v>
      </c>
      <c r="G2113" s="698" t="s">
        <v>225</v>
      </c>
      <c r="H2113" s="40" t="s">
        <v>213</v>
      </c>
      <c r="I2113" s="629" t="s">
        <v>214</v>
      </c>
      <c r="J2113" s="698" t="s">
        <v>676</v>
      </c>
      <c r="K2113" s="303">
        <v>0</v>
      </c>
      <c r="L2113" s="304">
        <v>0</v>
      </c>
      <c r="M2113" s="305">
        <v>0</v>
      </c>
      <c r="N2113" s="305">
        <v>0</v>
      </c>
      <c r="O2113" s="303">
        <v>0</v>
      </c>
      <c r="P2113" s="305">
        <v>0</v>
      </c>
      <c r="Q2113" s="303">
        <v>0</v>
      </c>
      <c r="R2113" s="16">
        <f>SUMIFS('Member Months'!$L:$L,'Member Months'!$A:$A,$A2113,'Member Months'!$C:$C,$C2113, 'Member Months'!$D:$D,$D2113)</f>
        <v>0</v>
      </c>
      <c r="T2113" s="172"/>
    </row>
    <row r="2114" spans="1:20">
      <c r="A2114" s="38" t="s">
        <v>151</v>
      </c>
      <c r="B2114" s="39">
        <f t="shared" si="70"/>
        <v>0</v>
      </c>
      <c r="C2114" s="39" t="str">
        <f t="shared" si="69"/>
        <v>2021 Prior Year</v>
      </c>
      <c r="D2114" s="40">
        <v>3</v>
      </c>
      <c r="E2114" s="662" t="s">
        <v>151</v>
      </c>
      <c r="F2114" s="40" t="s">
        <v>739</v>
      </c>
      <c r="G2114" s="698" t="s">
        <v>225</v>
      </c>
      <c r="H2114" s="40" t="s">
        <v>213</v>
      </c>
      <c r="I2114" s="629" t="s">
        <v>215</v>
      </c>
      <c r="J2114" s="698" t="s">
        <v>216</v>
      </c>
      <c r="K2114" s="303">
        <v>0</v>
      </c>
      <c r="L2114" s="304">
        <v>0</v>
      </c>
      <c r="M2114" s="305">
        <v>0</v>
      </c>
      <c r="N2114" s="305">
        <v>0</v>
      </c>
      <c r="O2114" s="303">
        <v>0</v>
      </c>
      <c r="P2114" s="305">
        <v>0</v>
      </c>
      <c r="Q2114" s="303">
        <v>0</v>
      </c>
      <c r="R2114" s="16">
        <f>SUMIFS('Member Months'!$L:$L,'Member Months'!$A:$A,$A2114,'Member Months'!$C:$C,$C2114, 'Member Months'!$D:$D,$D2114)</f>
        <v>0</v>
      </c>
      <c r="T2114" s="172"/>
    </row>
    <row r="2115" spans="1:20">
      <c r="A2115" s="38" t="s">
        <v>151</v>
      </c>
      <c r="B2115" s="39">
        <f t="shared" si="70"/>
        <v>0</v>
      </c>
      <c r="C2115" s="39" t="str">
        <f t="shared" si="69"/>
        <v>2021 Prior Year</v>
      </c>
      <c r="D2115" s="40">
        <v>3</v>
      </c>
      <c r="E2115" s="662" t="s">
        <v>151</v>
      </c>
      <c r="F2115" s="40" t="s">
        <v>739</v>
      </c>
      <c r="G2115" s="698" t="s">
        <v>225</v>
      </c>
      <c r="H2115" s="40" t="s">
        <v>213</v>
      </c>
      <c r="I2115" s="629" t="s">
        <v>217</v>
      </c>
      <c r="J2115" s="698" t="s">
        <v>262</v>
      </c>
      <c r="K2115" s="303">
        <v>0</v>
      </c>
      <c r="L2115" s="304">
        <v>0</v>
      </c>
      <c r="M2115" s="305">
        <v>0</v>
      </c>
      <c r="N2115" s="305">
        <v>0</v>
      </c>
      <c r="O2115" s="303">
        <v>0</v>
      </c>
      <c r="P2115" s="305">
        <v>0</v>
      </c>
      <c r="Q2115" s="303">
        <v>0</v>
      </c>
      <c r="R2115" s="16">
        <f>SUMIFS('Member Months'!$L:$L,'Member Months'!$A:$A,$A2115,'Member Months'!$C:$C,$C2115, 'Member Months'!$D:$D,$D2115)</f>
        <v>0</v>
      </c>
      <c r="T2115" s="172"/>
    </row>
    <row r="2116" spans="1:20">
      <c r="A2116" s="38" t="s">
        <v>151</v>
      </c>
      <c r="B2116" s="39">
        <f t="shared" si="70"/>
        <v>0</v>
      </c>
      <c r="C2116" s="39" t="str">
        <f t="shared" si="69"/>
        <v>2021 Prior Year</v>
      </c>
      <c r="D2116" s="40">
        <v>3</v>
      </c>
      <c r="E2116" s="662" t="s">
        <v>151</v>
      </c>
      <c r="F2116" s="40" t="s">
        <v>739</v>
      </c>
      <c r="G2116" s="698" t="s">
        <v>225</v>
      </c>
      <c r="H2116" s="40" t="s">
        <v>213</v>
      </c>
      <c r="I2116" s="629" t="s">
        <v>218</v>
      </c>
      <c r="J2116" s="698" t="s">
        <v>677</v>
      </c>
      <c r="K2116" s="303">
        <v>0</v>
      </c>
      <c r="L2116" s="304">
        <v>0</v>
      </c>
      <c r="M2116" s="305">
        <v>0</v>
      </c>
      <c r="N2116" s="305">
        <v>0</v>
      </c>
      <c r="O2116" s="303">
        <v>0</v>
      </c>
      <c r="P2116" s="305">
        <v>0</v>
      </c>
      <c r="Q2116" s="303">
        <v>0</v>
      </c>
      <c r="R2116" s="16">
        <f>SUMIFS('Member Months'!$L:$L,'Member Months'!$A:$A,$A2116,'Member Months'!$C:$C,$C2116, 'Member Months'!$D:$D,$D2116)</f>
        <v>0</v>
      </c>
      <c r="T2116" s="172"/>
    </row>
    <row r="2117" spans="1:20">
      <c r="A2117" s="38" t="s">
        <v>151</v>
      </c>
      <c r="B2117" s="39">
        <f t="shared" si="70"/>
        <v>0</v>
      </c>
      <c r="C2117" s="39" t="str">
        <f t="shared" si="69"/>
        <v>2021 Prior Year</v>
      </c>
      <c r="D2117" s="40">
        <v>3</v>
      </c>
      <c r="E2117" s="662" t="s">
        <v>151</v>
      </c>
      <c r="F2117" s="40" t="s">
        <v>739</v>
      </c>
      <c r="G2117" s="698" t="s">
        <v>225</v>
      </c>
      <c r="H2117" s="40" t="s">
        <v>213</v>
      </c>
      <c r="I2117" s="629" t="s">
        <v>219</v>
      </c>
      <c r="J2117" s="698" t="s">
        <v>263</v>
      </c>
      <c r="K2117" s="303">
        <v>0</v>
      </c>
      <c r="L2117" s="304">
        <v>0</v>
      </c>
      <c r="M2117" s="305">
        <v>0</v>
      </c>
      <c r="N2117" s="305">
        <v>0</v>
      </c>
      <c r="O2117" s="303">
        <v>0</v>
      </c>
      <c r="P2117" s="305">
        <v>0</v>
      </c>
      <c r="Q2117" s="303">
        <v>0</v>
      </c>
      <c r="R2117" s="16">
        <f>SUMIFS('Member Months'!$L:$L,'Member Months'!$A:$A,$A2117,'Member Months'!$C:$C,$C2117, 'Member Months'!$D:$D,$D2117)</f>
        <v>0</v>
      </c>
      <c r="T2117" s="172"/>
    </row>
    <row r="2118" spans="1:20">
      <c r="A2118" s="38" t="s">
        <v>151</v>
      </c>
      <c r="B2118" s="39">
        <f t="shared" si="70"/>
        <v>0</v>
      </c>
      <c r="C2118" s="39" t="str">
        <f t="shared" si="69"/>
        <v>2021 Prior Year</v>
      </c>
      <c r="D2118" s="40">
        <v>3</v>
      </c>
      <c r="E2118" s="662" t="s">
        <v>151</v>
      </c>
      <c r="F2118" s="40" t="s">
        <v>739</v>
      </c>
      <c r="G2118" s="698" t="s">
        <v>225</v>
      </c>
      <c r="H2118" s="40" t="s">
        <v>213</v>
      </c>
      <c r="I2118" s="629" t="s">
        <v>220</v>
      </c>
      <c r="J2118" s="698" t="s">
        <v>675</v>
      </c>
      <c r="K2118" s="303">
        <v>0</v>
      </c>
      <c r="L2118" s="304">
        <v>0</v>
      </c>
      <c r="M2118" s="305">
        <v>0</v>
      </c>
      <c r="N2118" s="305">
        <v>0</v>
      </c>
      <c r="O2118" s="303">
        <v>0</v>
      </c>
      <c r="P2118" s="305">
        <v>0</v>
      </c>
      <c r="Q2118" s="303">
        <v>0</v>
      </c>
      <c r="R2118" s="16">
        <f>SUMIFS('Member Months'!$L:$L,'Member Months'!$A:$A,$A2118,'Member Months'!$C:$C,$C2118, 'Member Months'!$D:$D,$D2118)</f>
        <v>0</v>
      </c>
      <c r="T2118" s="172"/>
    </row>
    <row r="2119" spans="1:20">
      <c r="A2119" s="38" t="s">
        <v>151</v>
      </c>
      <c r="B2119" s="39">
        <f t="shared" si="70"/>
        <v>0</v>
      </c>
      <c r="C2119" s="39" t="str">
        <f t="shared" si="69"/>
        <v>2021 Prior Year</v>
      </c>
      <c r="D2119" s="40">
        <v>3</v>
      </c>
      <c r="E2119" s="662" t="s">
        <v>151</v>
      </c>
      <c r="F2119" s="40" t="s">
        <v>739</v>
      </c>
      <c r="G2119" s="698" t="s">
        <v>225</v>
      </c>
      <c r="H2119" s="40" t="s">
        <v>213</v>
      </c>
      <c r="I2119" s="629" t="s">
        <v>221</v>
      </c>
      <c r="J2119" s="698" t="s">
        <v>264</v>
      </c>
      <c r="K2119" s="303">
        <v>0</v>
      </c>
      <c r="L2119" s="304">
        <v>0</v>
      </c>
      <c r="M2119" s="305">
        <v>0</v>
      </c>
      <c r="N2119" s="305">
        <v>0</v>
      </c>
      <c r="O2119" s="303">
        <v>0</v>
      </c>
      <c r="P2119" s="305">
        <v>0</v>
      </c>
      <c r="Q2119" s="303">
        <v>0</v>
      </c>
      <c r="R2119" s="16">
        <f>SUMIFS('Member Months'!$L:$L,'Member Months'!$A:$A,$A2119,'Member Months'!$C:$C,$C2119, 'Member Months'!$D:$D,$D2119)</f>
        <v>0</v>
      </c>
      <c r="T2119" s="172"/>
    </row>
    <row r="2120" spans="1:20">
      <c r="A2120" s="38" t="s">
        <v>151</v>
      </c>
      <c r="B2120" s="39">
        <f t="shared" si="70"/>
        <v>0</v>
      </c>
      <c r="C2120" s="39" t="str">
        <f t="shared" si="69"/>
        <v>2021 Prior Year</v>
      </c>
      <c r="D2120" s="40">
        <v>3</v>
      </c>
      <c r="E2120" s="662" t="s">
        <v>151</v>
      </c>
      <c r="F2120" s="40" t="s">
        <v>739</v>
      </c>
      <c r="G2120" s="698" t="s">
        <v>225</v>
      </c>
      <c r="H2120" s="40" t="s">
        <v>213</v>
      </c>
      <c r="I2120" s="629" t="s">
        <v>222</v>
      </c>
      <c r="J2120" s="698" t="s">
        <v>206</v>
      </c>
      <c r="K2120" s="303">
        <v>0</v>
      </c>
      <c r="L2120" s="304">
        <v>0</v>
      </c>
      <c r="M2120" s="305">
        <v>0</v>
      </c>
      <c r="N2120" s="305">
        <v>0</v>
      </c>
      <c r="O2120" s="303">
        <v>0</v>
      </c>
      <c r="P2120" s="305">
        <v>0</v>
      </c>
      <c r="Q2120" s="303">
        <v>0</v>
      </c>
      <c r="R2120" s="16">
        <f>SUMIFS('Member Months'!$L:$L,'Member Months'!$A:$A,$A2120,'Member Months'!$C:$C,$C2120, 'Member Months'!$D:$D,$D2120)</f>
        <v>0</v>
      </c>
      <c r="T2120" s="172"/>
    </row>
    <row r="2121" spans="1:20">
      <c r="A2121" s="38" t="s">
        <v>151</v>
      </c>
      <c r="B2121" s="39">
        <f t="shared" si="70"/>
        <v>0</v>
      </c>
      <c r="C2121" s="39" t="str">
        <f t="shared" si="69"/>
        <v>2021 Prior Year</v>
      </c>
      <c r="D2121" s="40">
        <v>3</v>
      </c>
      <c r="E2121" s="662" t="s">
        <v>151</v>
      </c>
      <c r="F2121" s="40" t="s">
        <v>739</v>
      </c>
      <c r="G2121" s="698" t="s">
        <v>225</v>
      </c>
      <c r="H2121" s="40" t="s">
        <v>213</v>
      </c>
      <c r="I2121" s="629" t="s">
        <v>223</v>
      </c>
      <c r="J2121" s="698" t="s">
        <v>181</v>
      </c>
      <c r="K2121" s="303">
        <v>0</v>
      </c>
      <c r="L2121" s="304">
        <v>0</v>
      </c>
      <c r="M2121" s="305">
        <v>0</v>
      </c>
      <c r="N2121" s="305">
        <v>0</v>
      </c>
      <c r="O2121" s="303">
        <v>0</v>
      </c>
      <c r="P2121" s="305">
        <v>0</v>
      </c>
      <c r="Q2121" s="303">
        <v>0</v>
      </c>
      <c r="R2121" s="16">
        <f>SUMIFS('Member Months'!$L:$L,'Member Months'!$A:$A,$A2121,'Member Months'!$C:$C,$C2121, 'Member Months'!$D:$D,$D2121)</f>
        <v>0</v>
      </c>
      <c r="T2121" s="172"/>
    </row>
    <row r="2122" spans="1:20">
      <c r="A2122" s="38" t="s">
        <v>151</v>
      </c>
      <c r="B2122" s="39">
        <f t="shared" si="70"/>
        <v>0</v>
      </c>
      <c r="C2122" s="39" t="str">
        <f t="shared" si="69"/>
        <v>2021 Prior Year</v>
      </c>
      <c r="D2122" s="40">
        <v>3</v>
      </c>
      <c r="E2122" s="662" t="s">
        <v>151</v>
      </c>
      <c r="F2122" s="40" t="s">
        <v>739</v>
      </c>
      <c r="G2122" s="698" t="s">
        <v>225</v>
      </c>
      <c r="H2122" s="40" t="s">
        <v>213</v>
      </c>
      <c r="I2122" s="629" t="s">
        <v>150</v>
      </c>
      <c r="J2122" s="698" t="s">
        <v>204</v>
      </c>
      <c r="K2122" s="303">
        <v>0</v>
      </c>
      <c r="L2122" s="304">
        <v>0</v>
      </c>
      <c r="M2122" s="305">
        <v>0</v>
      </c>
      <c r="N2122" s="305">
        <v>0</v>
      </c>
      <c r="O2122" s="303">
        <v>0</v>
      </c>
      <c r="P2122" s="305">
        <v>0</v>
      </c>
      <c r="Q2122" s="303">
        <v>0</v>
      </c>
      <c r="R2122" s="16">
        <f>SUMIFS('Member Months'!$L:$L,'Member Months'!$A:$A,$A2122,'Member Months'!$C:$C,$C2122, 'Member Months'!$D:$D,$D2122)</f>
        <v>0</v>
      </c>
      <c r="T2122" s="172"/>
    </row>
    <row r="2123" spans="1:20">
      <c r="A2123" s="38" t="s">
        <v>151</v>
      </c>
      <c r="B2123" s="39">
        <f t="shared" si="70"/>
        <v>0</v>
      </c>
      <c r="C2123" s="39" t="str">
        <f t="shared" si="69"/>
        <v>2021 Prior Year</v>
      </c>
      <c r="D2123" s="40">
        <v>3</v>
      </c>
      <c r="E2123" s="662" t="s">
        <v>151</v>
      </c>
      <c r="F2123" s="40" t="s">
        <v>739</v>
      </c>
      <c r="G2123" s="698" t="s">
        <v>225</v>
      </c>
      <c r="H2123" s="40" t="s">
        <v>213</v>
      </c>
      <c r="I2123" s="629" t="s">
        <v>151</v>
      </c>
      <c r="J2123" s="698" t="s">
        <v>205</v>
      </c>
      <c r="K2123" s="303">
        <v>0</v>
      </c>
      <c r="L2123" s="304">
        <v>0</v>
      </c>
      <c r="M2123" s="305">
        <v>0</v>
      </c>
      <c r="N2123" s="305">
        <v>0</v>
      </c>
      <c r="O2123" s="303">
        <v>0</v>
      </c>
      <c r="P2123" s="305">
        <v>0</v>
      </c>
      <c r="Q2123" s="303">
        <v>0</v>
      </c>
      <c r="R2123" s="16">
        <f>SUMIFS('Member Months'!$L:$L,'Member Months'!$A:$A,$A2123,'Member Months'!$C:$C,$C2123, 'Member Months'!$D:$D,$D2123)</f>
        <v>0</v>
      </c>
      <c r="T2123" s="172"/>
    </row>
    <row r="2124" spans="1:20">
      <c r="A2124" s="38" t="s">
        <v>151</v>
      </c>
      <c r="B2124" s="39">
        <f t="shared" si="70"/>
        <v>0</v>
      </c>
      <c r="C2124" s="39" t="str">
        <f t="shared" si="69"/>
        <v>2021 Prior Year</v>
      </c>
      <c r="D2124" s="40">
        <v>3</v>
      </c>
      <c r="E2124" s="662" t="s">
        <v>151</v>
      </c>
      <c r="F2124" s="40" t="s">
        <v>739</v>
      </c>
      <c r="G2124" s="698" t="s">
        <v>225</v>
      </c>
      <c r="H2124" s="40" t="s">
        <v>213</v>
      </c>
      <c r="I2124" s="629" t="s">
        <v>152</v>
      </c>
      <c r="J2124" s="698" t="s">
        <v>182</v>
      </c>
      <c r="K2124" s="303">
        <v>0</v>
      </c>
      <c r="L2124" s="304">
        <v>0</v>
      </c>
      <c r="M2124" s="305">
        <v>0</v>
      </c>
      <c r="N2124" s="305">
        <v>0</v>
      </c>
      <c r="O2124" s="303">
        <v>0</v>
      </c>
      <c r="P2124" s="305">
        <v>0</v>
      </c>
      <c r="Q2124" s="303">
        <v>0</v>
      </c>
      <c r="R2124" s="16">
        <f>SUMIFS('Member Months'!$L:$L,'Member Months'!$A:$A,$A2124,'Member Months'!$C:$C,$C2124, 'Member Months'!$D:$D,$D2124)</f>
        <v>0</v>
      </c>
      <c r="T2124" s="172"/>
    </row>
    <row r="2125" spans="1:20">
      <c r="A2125" s="38" t="s">
        <v>151</v>
      </c>
      <c r="B2125" s="39">
        <f t="shared" si="70"/>
        <v>0</v>
      </c>
      <c r="C2125" s="39" t="str">
        <f t="shared" si="69"/>
        <v>2021 Prior Year</v>
      </c>
      <c r="D2125" s="40">
        <v>3</v>
      </c>
      <c r="E2125" s="662" t="s">
        <v>151</v>
      </c>
      <c r="F2125" s="40" t="s">
        <v>739</v>
      </c>
      <c r="G2125" s="698" t="s">
        <v>225</v>
      </c>
      <c r="H2125" s="40" t="s">
        <v>213</v>
      </c>
      <c r="I2125" s="629" t="s">
        <v>70</v>
      </c>
      <c r="J2125" s="698" t="s">
        <v>265</v>
      </c>
      <c r="K2125" s="303">
        <v>0</v>
      </c>
      <c r="L2125" s="304">
        <v>0</v>
      </c>
      <c r="M2125" s="305">
        <v>0</v>
      </c>
      <c r="N2125" s="305">
        <v>0</v>
      </c>
      <c r="O2125" s="303">
        <v>0</v>
      </c>
      <c r="P2125" s="305">
        <v>0</v>
      </c>
      <c r="Q2125" s="303">
        <v>0</v>
      </c>
      <c r="R2125" s="16">
        <f>SUMIFS('Member Months'!$L:$L,'Member Months'!$A:$A,$A2125,'Member Months'!$C:$C,$C2125, 'Member Months'!$D:$D,$D2125)</f>
        <v>0</v>
      </c>
      <c r="T2125" s="172"/>
    </row>
    <row r="2126" spans="1:20">
      <c r="A2126" s="38" t="s">
        <v>151</v>
      </c>
      <c r="B2126" s="39">
        <f t="shared" si="70"/>
        <v>0</v>
      </c>
      <c r="C2126" s="39" t="str">
        <f t="shared" si="69"/>
        <v>2021 Prior Year</v>
      </c>
      <c r="D2126" s="40">
        <v>3</v>
      </c>
      <c r="E2126" s="662" t="s">
        <v>151</v>
      </c>
      <c r="F2126" s="40" t="s">
        <v>739</v>
      </c>
      <c r="G2126" s="698" t="s">
        <v>225</v>
      </c>
      <c r="H2126" s="40" t="s">
        <v>213</v>
      </c>
      <c r="I2126" s="629" t="s">
        <v>71</v>
      </c>
      <c r="J2126" s="698" t="s">
        <v>266</v>
      </c>
      <c r="K2126" s="303">
        <v>0</v>
      </c>
      <c r="L2126" s="304">
        <v>0</v>
      </c>
      <c r="M2126" s="305">
        <v>0</v>
      </c>
      <c r="N2126" s="305">
        <v>0</v>
      </c>
      <c r="O2126" s="303">
        <v>0</v>
      </c>
      <c r="P2126" s="305">
        <v>0</v>
      </c>
      <c r="Q2126" s="303">
        <v>0</v>
      </c>
      <c r="R2126" s="16">
        <f>SUMIFS('Member Months'!$L:$L,'Member Months'!$A:$A,$A2126,'Member Months'!$C:$C,$C2126, 'Member Months'!$D:$D,$D2126)</f>
        <v>0</v>
      </c>
      <c r="T2126" s="172"/>
    </row>
    <row r="2127" spans="1:20">
      <c r="A2127" s="38" t="s">
        <v>151</v>
      </c>
      <c r="B2127" s="39">
        <f t="shared" si="70"/>
        <v>0</v>
      </c>
      <c r="C2127" s="39" t="str">
        <f t="shared" si="69"/>
        <v>2021 Prior Year</v>
      </c>
      <c r="D2127" s="40">
        <v>3</v>
      </c>
      <c r="E2127" s="662" t="s">
        <v>151</v>
      </c>
      <c r="F2127" s="40" t="s">
        <v>739</v>
      </c>
      <c r="G2127" s="698" t="s">
        <v>225</v>
      </c>
      <c r="H2127" s="40" t="s">
        <v>213</v>
      </c>
      <c r="I2127" s="629" t="s">
        <v>72</v>
      </c>
      <c r="J2127" s="698" t="s">
        <v>527</v>
      </c>
      <c r="K2127" s="303">
        <v>0</v>
      </c>
      <c r="L2127" s="304">
        <v>0</v>
      </c>
      <c r="M2127" s="305">
        <v>0</v>
      </c>
      <c r="N2127" s="305">
        <v>0</v>
      </c>
      <c r="O2127" s="303">
        <v>0</v>
      </c>
      <c r="P2127" s="305">
        <v>0</v>
      </c>
      <c r="Q2127" s="303">
        <v>0</v>
      </c>
      <c r="R2127" s="16">
        <f>SUMIFS('Member Months'!$L:$L,'Member Months'!$A:$A,$A2127,'Member Months'!$C:$C,$C2127, 'Member Months'!$D:$D,$D2127)</f>
        <v>0</v>
      </c>
      <c r="T2127" s="172"/>
    </row>
    <row r="2128" spans="1:20">
      <c r="A2128" s="38" t="s">
        <v>151</v>
      </c>
      <c r="B2128" s="39">
        <f t="shared" si="70"/>
        <v>0</v>
      </c>
      <c r="C2128" s="39" t="str">
        <f t="shared" si="69"/>
        <v>2021 Prior Year</v>
      </c>
      <c r="D2128" s="40">
        <v>3</v>
      </c>
      <c r="E2128" s="662" t="s">
        <v>151</v>
      </c>
      <c r="F2128" s="40" t="s">
        <v>739</v>
      </c>
      <c r="G2128" s="698" t="s">
        <v>225</v>
      </c>
      <c r="H2128" s="40" t="s">
        <v>213</v>
      </c>
      <c r="I2128" s="629" t="s">
        <v>73</v>
      </c>
      <c r="J2128" s="698" t="s">
        <v>528</v>
      </c>
      <c r="K2128" s="303">
        <v>0</v>
      </c>
      <c r="L2128" s="304">
        <v>0</v>
      </c>
      <c r="M2128" s="305">
        <v>0</v>
      </c>
      <c r="N2128" s="305">
        <v>0</v>
      </c>
      <c r="O2128" s="303">
        <v>0</v>
      </c>
      <c r="P2128" s="305">
        <v>0</v>
      </c>
      <c r="Q2128" s="303">
        <v>0</v>
      </c>
      <c r="R2128" s="16">
        <f>SUMIFS('Member Months'!$L:$L,'Member Months'!$A:$A,$A2128,'Member Months'!$C:$C,$C2128, 'Member Months'!$D:$D,$D2128)</f>
        <v>0</v>
      </c>
      <c r="T2128" s="172"/>
    </row>
    <row r="2129" spans="1:20">
      <c r="A2129" s="38" t="s">
        <v>151</v>
      </c>
      <c r="B2129" s="39">
        <f t="shared" si="70"/>
        <v>0</v>
      </c>
      <c r="C2129" s="39" t="str">
        <f t="shared" si="69"/>
        <v>2021 Prior Year</v>
      </c>
      <c r="D2129" s="40">
        <v>3</v>
      </c>
      <c r="E2129" s="662" t="s">
        <v>151</v>
      </c>
      <c r="F2129" s="40" t="s">
        <v>739</v>
      </c>
      <c r="G2129" s="698" t="s">
        <v>225</v>
      </c>
      <c r="H2129" s="40" t="s">
        <v>213</v>
      </c>
      <c r="I2129" s="629" t="s">
        <v>409</v>
      </c>
      <c r="J2129" s="698" t="s">
        <v>803</v>
      </c>
      <c r="K2129" s="303">
        <v>0</v>
      </c>
      <c r="L2129" s="304">
        <v>0</v>
      </c>
      <c r="M2129" s="305">
        <v>0</v>
      </c>
      <c r="N2129" s="305">
        <v>0</v>
      </c>
      <c r="O2129" s="303">
        <v>0</v>
      </c>
      <c r="P2129" s="305">
        <v>0</v>
      </c>
      <c r="Q2129" s="303">
        <v>0</v>
      </c>
      <c r="R2129" s="16">
        <f>SUMIFS('Member Months'!$L:$L,'Member Months'!$A:$A,$A2129,'Member Months'!$C:$C,$C2129, 'Member Months'!$D:$D,$D2129)</f>
        <v>0</v>
      </c>
      <c r="T2129" s="172"/>
    </row>
    <row r="2130" spans="1:20">
      <c r="A2130" s="38" t="s">
        <v>152</v>
      </c>
      <c r="B2130" s="39">
        <f t="shared" si="70"/>
        <v>0</v>
      </c>
      <c r="C2130" s="39" t="str">
        <f t="shared" si="69"/>
        <v>2021 Prior Year</v>
      </c>
      <c r="D2130" s="40">
        <v>3</v>
      </c>
      <c r="E2130" s="662" t="s">
        <v>152</v>
      </c>
      <c r="F2130" s="40" t="s">
        <v>739</v>
      </c>
      <c r="G2130" s="698" t="s">
        <v>231</v>
      </c>
      <c r="H2130" s="40" t="s">
        <v>213</v>
      </c>
      <c r="I2130" s="629" t="s">
        <v>211</v>
      </c>
      <c r="J2130" s="698" t="s">
        <v>261</v>
      </c>
      <c r="K2130" s="303">
        <v>0</v>
      </c>
      <c r="L2130" s="304">
        <v>0</v>
      </c>
      <c r="M2130" s="305">
        <v>0</v>
      </c>
      <c r="N2130" s="305">
        <v>0</v>
      </c>
      <c r="O2130" s="303">
        <v>0</v>
      </c>
      <c r="P2130" s="305">
        <v>0</v>
      </c>
      <c r="Q2130" s="303">
        <v>0</v>
      </c>
      <c r="R2130" s="16">
        <f>SUMIFS('Member Months'!$L:$L,'Member Months'!$A:$A,$A2130,'Member Months'!$C:$C,$C2130, 'Member Months'!$D:$D,$D2130)</f>
        <v>0</v>
      </c>
      <c r="T2130" s="172"/>
    </row>
    <row r="2131" spans="1:20">
      <c r="A2131" s="38" t="s">
        <v>152</v>
      </c>
      <c r="B2131" s="39">
        <f t="shared" si="70"/>
        <v>0</v>
      </c>
      <c r="C2131" s="39" t="str">
        <f t="shared" si="69"/>
        <v>2021 Prior Year</v>
      </c>
      <c r="D2131" s="40">
        <v>3</v>
      </c>
      <c r="E2131" s="662" t="s">
        <v>152</v>
      </c>
      <c r="F2131" s="40" t="s">
        <v>739</v>
      </c>
      <c r="G2131" s="698" t="s">
        <v>231</v>
      </c>
      <c r="H2131" s="40" t="s">
        <v>213</v>
      </c>
      <c r="I2131" s="629" t="s">
        <v>214</v>
      </c>
      <c r="J2131" s="698" t="s">
        <v>676</v>
      </c>
      <c r="K2131" s="303">
        <v>0</v>
      </c>
      <c r="L2131" s="304">
        <v>0</v>
      </c>
      <c r="M2131" s="305">
        <v>0</v>
      </c>
      <c r="N2131" s="305">
        <v>0</v>
      </c>
      <c r="O2131" s="303">
        <v>0</v>
      </c>
      <c r="P2131" s="305">
        <v>0</v>
      </c>
      <c r="Q2131" s="303">
        <v>0</v>
      </c>
      <c r="R2131" s="16">
        <f>SUMIFS('Member Months'!$L:$L,'Member Months'!$A:$A,$A2131,'Member Months'!$C:$C,$C2131, 'Member Months'!$D:$D,$D2131)</f>
        <v>0</v>
      </c>
      <c r="T2131" s="172"/>
    </row>
    <row r="2132" spans="1:20">
      <c r="A2132" s="38" t="s">
        <v>152</v>
      </c>
      <c r="B2132" s="39">
        <f t="shared" si="70"/>
        <v>0</v>
      </c>
      <c r="C2132" s="39" t="str">
        <f t="shared" si="69"/>
        <v>2021 Prior Year</v>
      </c>
      <c r="D2132" s="40">
        <v>3</v>
      </c>
      <c r="E2132" s="662" t="s">
        <v>152</v>
      </c>
      <c r="F2132" s="40" t="s">
        <v>739</v>
      </c>
      <c r="G2132" s="698" t="s">
        <v>231</v>
      </c>
      <c r="H2132" s="40" t="s">
        <v>213</v>
      </c>
      <c r="I2132" s="629" t="s">
        <v>215</v>
      </c>
      <c r="J2132" s="698" t="s">
        <v>216</v>
      </c>
      <c r="K2132" s="303">
        <v>0</v>
      </c>
      <c r="L2132" s="304">
        <v>0</v>
      </c>
      <c r="M2132" s="305">
        <v>0</v>
      </c>
      <c r="N2132" s="305">
        <v>0</v>
      </c>
      <c r="O2132" s="303">
        <v>0</v>
      </c>
      <c r="P2132" s="305">
        <v>0</v>
      </c>
      <c r="Q2132" s="303">
        <v>0</v>
      </c>
      <c r="R2132" s="16">
        <f>SUMIFS('Member Months'!$L:$L,'Member Months'!$A:$A,$A2132,'Member Months'!$C:$C,$C2132, 'Member Months'!$D:$D,$D2132)</f>
        <v>0</v>
      </c>
      <c r="T2132" s="172"/>
    </row>
    <row r="2133" spans="1:20">
      <c r="A2133" s="38" t="s">
        <v>152</v>
      </c>
      <c r="B2133" s="39">
        <f t="shared" si="70"/>
        <v>0</v>
      </c>
      <c r="C2133" s="39" t="str">
        <f t="shared" si="69"/>
        <v>2021 Prior Year</v>
      </c>
      <c r="D2133" s="40">
        <v>3</v>
      </c>
      <c r="E2133" s="662" t="s">
        <v>152</v>
      </c>
      <c r="F2133" s="40" t="s">
        <v>739</v>
      </c>
      <c r="G2133" s="698" t="s">
        <v>231</v>
      </c>
      <c r="H2133" s="40" t="s">
        <v>213</v>
      </c>
      <c r="I2133" s="629" t="s">
        <v>217</v>
      </c>
      <c r="J2133" s="698" t="s">
        <v>262</v>
      </c>
      <c r="K2133" s="303">
        <v>0</v>
      </c>
      <c r="L2133" s="304">
        <v>0</v>
      </c>
      <c r="M2133" s="305">
        <v>0</v>
      </c>
      <c r="N2133" s="305">
        <v>0</v>
      </c>
      <c r="O2133" s="303">
        <v>0</v>
      </c>
      <c r="P2133" s="305">
        <v>0</v>
      </c>
      <c r="Q2133" s="303">
        <v>0</v>
      </c>
      <c r="R2133" s="16">
        <f>SUMIFS('Member Months'!$L:$L,'Member Months'!$A:$A,$A2133,'Member Months'!$C:$C,$C2133, 'Member Months'!$D:$D,$D2133)</f>
        <v>0</v>
      </c>
      <c r="T2133" s="172"/>
    </row>
    <row r="2134" spans="1:20">
      <c r="A2134" s="38" t="s">
        <v>152</v>
      </c>
      <c r="B2134" s="39">
        <f t="shared" si="70"/>
        <v>0</v>
      </c>
      <c r="C2134" s="39" t="str">
        <f t="shared" si="69"/>
        <v>2021 Prior Year</v>
      </c>
      <c r="D2134" s="40">
        <v>3</v>
      </c>
      <c r="E2134" s="662" t="s">
        <v>152</v>
      </c>
      <c r="F2134" s="40" t="s">
        <v>739</v>
      </c>
      <c r="G2134" s="698" t="s">
        <v>231</v>
      </c>
      <c r="H2134" s="40" t="s">
        <v>213</v>
      </c>
      <c r="I2134" s="629" t="s">
        <v>218</v>
      </c>
      <c r="J2134" s="698" t="s">
        <v>677</v>
      </c>
      <c r="K2134" s="303">
        <v>0</v>
      </c>
      <c r="L2134" s="304">
        <v>0</v>
      </c>
      <c r="M2134" s="305">
        <v>0</v>
      </c>
      <c r="N2134" s="305">
        <v>0</v>
      </c>
      <c r="O2134" s="303">
        <v>0</v>
      </c>
      <c r="P2134" s="305">
        <v>0</v>
      </c>
      <c r="Q2134" s="303">
        <v>0</v>
      </c>
      <c r="R2134" s="16">
        <f>SUMIFS('Member Months'!$L:$L,'Member Months'!$A:$A,$A2134,'Member Months'!$C:$C,$C2134, 'Member Months'!$D:$D,$D2134)</f>
        <v>0</v>
      </c>
      <c r="T2134" s="172"/>
    </row>
    <row r="2135" spans="1:20">
      <c r="A2135" s="38" t="s">
        <v>152</v>
      </c>
      <c r="B2135" s="39">
        <f t="shared" si="70"/>
        <v>0</v>
      </c>
      <c r="C2135" s="39" t="str">
        <f t="shared" si="69"/>
        <v>2021 Prior Year</v>
      </c>
      <c r="D2135" s="40">
        <v>3</v>
      </c>
      <c r="E2135" s="662" t="s">
        <v>152</v>
      </c>
      <c r="F2135" s="40" t="s">
        <v>739</v>
      </c>
      <c r="G2135" s="698" t="s">
        <v>231</v>
      </c>
      <c r="H2135" s="40" t="s">
        <v>213</v>
      </c>
      <c r="I2135" s="629" t="s">
        <v>219</v>
      </c>
      <c r="J2135" s="698" t="s">
        <v>263</v>
      </c>
      <c r="K2135" s="303">
        <v>0</v>
      </c>
      <c r="L2135" s="304">
        <v>0</v>
      </c>
      <c r="M2135" s="305">
        <v>0</v>
      </c>
      <c r="N2135" s="305">
        <v>0</v>
      </c>
      <c r="O2135" s="303">
        <v>0</v>
      </c>
      <c r="P2135" s="305">
        <v>0</v>
      </c>
      <c r="Q2135" s="303">
        <v>0</v>
      </c>
      <c r="R2135" s="16">
        <f>SUMIFS('Member Months'!$L:$L,'Member Months'!$A:$A,$A2135,'Member Months'!$C:$C,$C2135, 'Member Months'!$D:$D,$D2135)</f>
        <v>0</v>
      </c>
      <c r="T2135" s="172"/>
    </row>
    <row r="2136" spans="1:20">
      <c r="A2136" s="38" t="s">
        <v>152</v>
      </c>
      <c r="B2136" s="39">
        <f t="shared" si="70"/>
        <v>0</v>
      </c>
      <c r="C2136" s="39" t="str">
        <f t="shared" si="69"/>
        <v>2021 Prior Year</v>
      </c>
      <c r="D2136" s="40">
        <v>3</v>
      </c>
      <c r="E2136" s="662" t="s">
        <v>152</v>
      </c>
      <c r="F2136" s="40" t="s">
        <v>739</v>
      </c>
      <c r="G2136" s="698" t="s">
        <v>231</v>
      </c>
      <c r="H2136" s="40" t="s">
        <v>213</v>
      </c>
      <c r="I2136" s="629" t="s">
        <v>220</v>
      </c>
      <c r="J2136" s="698" t="s">
        <v>675</v>
      </c>
      <c r="K2136" s="303">
        <v>0</v>
      </c>
      <c r="L2136" s="304">
        <v>0</v>
      </c>
      <c r="M2136" s="305">
        <v>0</v>
      </c>
      <c r="N2136" s="305">
        <v>0</v>
      </c>
      <c r="O2136" s="303">
        <v>0</v>
      </c>
      <c r="P2136" s="305">
        <v>0</v>
      </c>
      <c r="Q2136" s="303">
        <v>0</v>
      </c>
      <c r="R2136" s="16">
        <f>SUMIFS('Member Months'!$L:$L,'Member Months'!$A:$A,$A2136,'Member Months'!$C:$C,$C2136, 'Member Months'!$D:$D,$D2136)</f>
        <v>0</v>
      </c>
      <c r="T2136" s="172"/>
    </row>
    <row r="2137" spans="1:20">
      <c r="A2137" s="38" t="s">
        <v>152</v>
      </c>
      <c r="B2137" s="39">
        <f t="shared" si="70"/>
        <v>0</v>
      </c>
      <c r="C2137" s="39" t="str">
        <f t="shared" si="69"/>
        <v>2021 Prior Year</v>
      </c>
      <c r="D2137" s="40">
        <v>3</v>
      </c>
      <c r="E2137" s="662" t="s">
        <v>152</v>
      </c>
      <c r="F2137" s="40" t="s">
        <v>739</v>
      </c>
      <c r="G2137" s="698" t="s">
        <v>231</v>
      </c>
      <c r="H2137" s="40" t="s">
        <v>213</v>
      </c>
      <c r="I2137" s="629" t="s">
        <v>221</v>
      </c>
      <c r="J2137" s="698" t="s">
        <v>264</v>
      </c>
      <c r="K2137" s="303">
        <v>0</v>
      </c>
      <c r="L2137" s="304">
        <v>0</v>
      </c>
      <c r="M2137" s="305">
        <v>0</v>
      </c>
      <c r="N2137" s="305">
        <v>0</v>
      </c>
      <c r="O2137" s="303">
        <v>0</v>
      </c>
      <c r="P2137" s="305">
        <v>0</v>
      </c>
      <c r="Q2137" s="303">
        <v>0</v>
      </c>
      <c r="R2137" s="16">
        <f>SUMIFS('Member Months'!$L:$L,'Member Months'!$A:$A,$A2137,'Member Months'!$C:$C,$C2137, 'Member Months'!$D:$D,$D2137)</f>
        <v>0</v>
      </c>
      <c r="T2137" s="172"/>
    </row>
    <row r="2138" spans="1:20">
      <c r="A2138" s="38" t="s">
        <v>152</v>
      </c>
      <c r="B2138" s="39">
        <f t="shared" si="70"/>
        <v>0</v>
      </c>
      <c r="C2138" s="39" t="str">
        <f t="shared" si="69"/>
        <v>2021 Prior Year</v>
      </c>
      <c r="D2138" s="40">
        <v>3</v>
      </c>
      <c r="E2138" s="662" t="s">
        <v>152</v>
      </c>
      <c r="F2138" s="40" t="s">
        <v>739</v>
      </c>
      <c r="G2138" s="698" t="s">
        <v>231</v>
      </c>
      <c r="H2138" s="40" t="s">
        <v>213</v>
      </c>
      <c r="I2138" s="629" t="s">
        <v>222</v>
      </c>
      <c r="J2138" s="698" t="s">
        <v>206</v>
      </c>
      <c r="K2138" s="303">
        <v>0</v>
      </c>
      <c r="L2138" s="304">
        <v>0</v>
      </c>
      <c r="M2138" s="305">
        <v>0</v>
      </c>
      <c r="N2138" s="305">
        <v>0</v>
      </c>
      <c r="O2138" s="303">
        <v>0</v>
      </c>
      <c r="P2138" s="305">
        <v>0</v>
      </c>
      <c r="Q2138" s="303">
        <v>0</v>
      </c>
      <c r="R2138" s="16">
        <f>SUMIFS('Member Months'!$L:$L,'Member Months'!$A:$A,$A2138,'Member Months'!$C:$C,$C2138, 'Member Months'!$D:$D,$D2138)</f>
        <v>0</v>
      </c>
      <c r="T2138" s="172"/>
    </row>
    <row r="2139" spans="1:20">
      <c r="A2139" s="38" t="s">
        <v>152</v>
      </c>
      <c r="B2139" s="39">
        <f t="shared" si="70"/>
        <v>0</v>
      </c>
      <c r="C2139" s="39" t="str">
        <f t="shared" si="69"/>
        <v>2021 Prior Year</v>
      </c>
      <c r="D2139" s="40">
        <v>3</v>
      </c>
      <c r="E2139" s="662" t="s">
        <v>152</v>
      </c>
      <c r="F2139" s="40" t="s">
        <v>739</v>
      </c>
      <c r="G2139" s="698" t="s">
        <v>231</v>
      </c>
      <c r="H2139" s="40" t="s">
        <v>213</v>
      </c>
      <c r="I2139" s="629" t="s">
        <v>223</v>
      </c>
      <c r="J2139" s="698" t="s">
        <v>181</v>
      </c>
      <c r="K2139" s="303">
        <v>0</v>
      </c>
      <c r="L2139" s="304">
        <v>0</v>
      </c>
      <c r="M2139" s="305">
        <v>0</v>
      </c>
      <c r="N2139" s="305">
        <v>0</v>
      </c>
      <c r="O2139" s="303">
        <v>0</v>
      </c>
      <c r="P2139" s="305">
        <v>0</v>
      </c>
      <c r="Q2139" s="303">
        <v>0</v>
      </c>
      <c r="R2139" s="16">
        <f>SUMIFS('Member Months'!$L:$L,'Member Months'!$A:$A,$A2139,'Member Months'!$C:$C,$C2139, 'Member Months'!$D:$D,$D2139)</f>
        <v>0</v>
      </c>
      <c r="T2139" s="172"/>
    </row>
    <row r="2140" spans="1:20">
      <c r="A2140" s="38" t="s">
        <v>152</v>
      </c>
      <c r="B2140" s="39">
        <f t="shared" si="70"/>
        <v>0</v>
      </c>
      <c r="C2140" s="39" t="str">
        <f t="shared" si="69"/>
        <v>2021 Prior Year</v>
      </c>
      <c r="D2140" s="40">
        <v>3</v>
      </c>
      <c r="E2140" s="662" t="s">
        <v>152</v>
      </c>
      <c r="F2140" s="40" t="s">
        <v>739</v>
      </c>
      <c r="G2140" s="698" t="s">
        <v>231</v>
      </c>
      <c r="H2140" s="40" t="s">
        <v>213</v>
      </c>
      <c r="I2140" s="629" t="s">
        <v>150</v>
      </c>
      <c r="J2140" s="698" t="s">
        <v>204</v>
      </c>
      <c r="K2140" s="303">
        <v>0</v>
      </c>
      <c r="L2140" s="304">
        <v>0</v>
      </c>
      <c r="M2140" s="305">
        <v>0</v>
      </c>
      <c r="N2140" s="305">
        <v>0</v>
      </c>
      <c r="O2140" s="303">
        <v>0</v>
      </c>
      <c r="P2140" s="305">
        <v>0</v>
      </c>
      <c r="Q2140" s="303">
        <v>0</v>
      </c>
      <c r="R2140" s="16">
        <f>SUMIFS('Member Months'!$L:$L,'Member Months'!$A:$A,$A2140,'Member Months'!$C:$C,$C2140, 'Member Months'!$D:$D,$D2140)</f>
        <v>0</v>
      </c>
      <c r="T2140" s="172"/>
    </row>
    <row r="2141" spans="1:20">
      <c r="A2141" s="38" t="s">
        <v>152</v>
      </c>
      <c r="B2141" s="39">
        <f t="shared" si="70"/>
        <v>0</v>
      </c>
      <c r="C2141" s="39" t="str">
        <f t="shared" si="69"/>
        <v>2021 Prior Year</v>
      </c>
      <c r="D2141" s="40">
        <v>3</v>
      </c>
      <c r="E2141" s="662" t="s">
        <v>152</v>
      </c>
      <c r="F2141" s="40" t="s">
        <v>739</v>
      </c>
      <c r="G2141" s="698" t="s">
        <v>231</v>
      </c>
      <c r="H2141" s="40" t="s">
        <v>213</v>
      </c>
      <c r="I2141" s="629" t="s">
        <v>151</v>
      </c>
      <c r="J2141" s="698" t="s">
        <v>205</v>
      </c>
      <c r="K2141" s="303">
        <v>0</v>
      </c>
      <c r="L2141" s="304">
        <v>0</v>
      </c>
      <c r="M2141" s="305">
        <v>0</v>
      </c>
      <c r="N2141" s="305">
        <v>0</v>
      </c>
      <c r="O2141" s="303">
        <v>0</v>
      </c>
      <c r="P2141" s="305">
        <v>0</v>
      </c>
      <c r="Q2141" s="303">
        <v>0</v>
      </c>
      <c r="R2141" s="16">
        <f>SUMIFS('Member Months'!$L:$L,'Member Months'!$A:$A,$A2141,'Member Months'!$C:$C,$C2141, 'Member Months'!$D:$D,$D2141)</f>
        <v>0</v>
      </c>
      <c r="T2141" s="172"/>
    </row>
    <row r="2142" spans="1:20">
      <c r="A2142" s="38" t="s">
        <v>152</v>
      </c>
      <c r="B2142" s="39">
        <f t="shared" si="70"/>
        <v>0</v>
      </c>
      <c r="C2142" s="39" t="str">
        <f t="shared" si="69"/>
        <v>2021 Prior Year</v>
      </c>
      <c r="D2142" s="40">
        <v>3</v>
      </c>
      <c r="E2142" s="662" t="s">
        <v>152</v>
      </c>
      <c r="F2142" s="40" t="s">
        <v>739</v>
      </c>
      <c r="G2142" s="698" t="s">
        <v>231</v>
      </c>
      <c r="H2142" s="40" t="s">
        <v>213</v>
      </c>
      <c r="I2142" s="629" t="s">
        <v>152</v>
      </c>
      <c r="J2142" s="698" t="s">
        <v>182</v>
      </c>
      <c r="K2142" s="303">
        <v>0</v>
      </c>
      <c r="L2142" s="304">
        <v>0</v>
      </c>
      <c r="M2142" s="305">
        <v>0</v>
      </c>
      <c r="N2142" s="305">
        <v>0</v>
      </c>
      <c r="O2142" s="303">
        <v>0</v>
      </c>
      <c r="P2142" s="305">
        <v>0</v>
      </c>
      <c r="Q2142" s="303">
        <v>0</v>
      </c>
      <c r="R2142" s="16">
        <f>SUMIFS('Member Months'!$L:$L,'Member Months'!$A:$A,$A2142,'Member Months'!$C:$C,$C2142, 'Member Months'!$D:$D,$D2142)</f>
        <v>0</v>
      </c>
      <c r="T2142" s="172"/>
    </row>
    <row r="2143" spans="1:20">
      <c r="A2143" s="38" t="s">
        <v>152</v>
      </c>
      <c r="B2143" s="39">
        <f t="shared" si="70"/>
        <v>0</v>
      </c>
      <c r="C2143" s="39" t="str">
        <f t="shared" si="69"/>
        <v>2021 Prior Year</v>
      </c>
      <c r="D2143" s="40">
        <v>3</v>
      </c>
      <c r="E2143" s="662" t="s">
        <v>152</v>
      </c>
      <c r="F2143" s="40" t="s">
        <v>739</v>
      </c>
      <c r="G2143" s="698" t="s">
        <v>231</v>
      </c>
      <c r="H2143" s="40" t="s">
        <v>213</v>
      </c>
      <c r="I2143" s="629" t="s">
        <v>70</v>
      </c>
      <c r="J2143" s="698" t="s">
        <v>265</v>
      </c>
      <c r="K2143" s="303">
        <v>0</v>
      </c>
      <c r="L2143" s="304">
        <v>0</v>
      </c>
      <c r="M2143" s="305">
        <v>0</v>
      </c>
      <c r="N2143" s="305">
        <v>0</v>
      </c>
      <c r="O2143" s="303">
        <v>0</v>
      </c>
      <c r="P2143" s="305">
        <v>0</v>
      </c>
      <c r="Q2143" s="303">
        <v>0</v>
      </c>
      <c r="R2143" s="16">
        <f>SUMIFS('Member Months'!$L:$L,'Member Months'!$A:$A,$A2143,'Member Months'!$C:$C,$C2143, 'Member Months'!$D:$D,$D2143)</f>
        <v>0</v>
      </c>
      <c r="T2143" s="172"/>
    </row>
    <row r="2144" spans="1:20">
      <c r="A2144" s="38" t="s">
        <v>152</v>
      </c>
      <c r="B2144" s="39">
        <f t="shared" si="70"/>
        <v>0</v>
      </c>
      <c r="C2144" s="39" t="str">
        <f t="shared" si="69"/>
        <v>2021 Prior Year</v>
      </c>
      <c r="D2144" s="40">
        <v>3</v>
      </c>
      <c r="E2144" s="662" t="s">
        <v>152</v>
      </c>
      <c r="F2144" s="40" t="s">
        <v>739</v>
      </c>
      <c r="G2144" s="698" t="s">
        <v>231</v>
      </c>
      <c r="H2144" s="40" t="s">
        <v>213</v>
      </c>
      <c r="I2144" s="629" t="s">
        <v>71</v>
      </c>
      <c r="J2144" s="698" t="s">
        <v>266</v>
      </c>
      <c r="K2144" s="303">
        <v>0</v>
      </c>
      <c r="L2144" s="304">
        <v>0</v>
      </c>
      <c r="M2144" s="305">
        <v>0</v>
      </c>
      <c r="N2144" s="305">
        <v>0</v>
      </c>
      <c r="O2144" s="303">
        <v>0</v>
      </c>
      <c r="P2144" s="305">
        <v>0</v>
      </c>
      <c r="Q2144" s="303">
        <v>0</v>
      </c>
      <c r="R2144" s="16">
        <f>SUMIFS('Member Months'!$L:$L,'Member Months'!$A:$A,$A2144,'Member Months'!$C:$C,$C2144, 'Member Months'!$D:$D,$D2144)</f>
        <v>0</v>
      </c>
      <c r="T2144" s="172"/>
    </row>
    <row r="2145" spans="1:20">
      <c r="A2145" s="38" t="s">
        <v>152</v>
      </c>
      <c r="B2145" s="39">
        <f t="shared" si="70"/>
        <v>0</v>
      </c>
      <c r="C2145" s="39" t="str">
        <f t="shared" si="69"/>
        <v>2021 Prior Year</v>
      </c>
      <c r="D2145" s="40">
        <v>3</v>
      </c>
      <c r="E2145" s="662" t="s">
        <v>152</v>
      </c>
      <c r="F2145" s="40" t="s">
        <v>739</v>
      </c>
      <c r="G2145" s="698" t="s">
        <v>231</v>
      </c>
      <c r="H2145" s="40" t="s">
        <v>213</v>
      </c>
      <c r="I2145" s="629" t="s">
        <v>72</v>
      </c>
      <c r="J2145" s="698" t="s">
        <v>527</v>
      </c>
      <c r="K2145" s="303">
        <v>0</v>
      </c>
      <c r="L2145" s="304">
        <v>0</v>
      </c>
      <c r="M2145" s="305">
        <v>0</v>
      </c>
      <c r="N2145" s="305">
        <v>0</v>
      </c>
      <c r="O2145" s="303">
        <v>0</v>
      </c>
      <c r="P2145" s="305">
        <v>0</v>
      </c>
      <c r="Q2145" s="303">
        <v>0</v>
      </c>
      <c r="R2145" s="16">
        <f>SUMIFS('Member Months'!$L:$L,'Member Months'!$A:$A,$A2145,'Member Months'!$C:$C,$C2145, 'Member Months'!$D:$D,$D2145)</f>
        <v>0</v>
      </c>
      <c r="T2145" s="172"/>
    </row>
    <row r="2146" spans="1:20">
      <c r="A2146" s="38" t="s">
        <v>152</v>
      </c>
      <c r="B2146" s="39">
        <f t="shared" si="70"/>
        <v>0</v>
      </c>
      <c r="C2146" s="39" t="str">
        <f t="shared" si="69"/>
        <v>2021 Prior Year</v>
      </c>
      <c r="D2146" s="40">
        <v>3</v>
      </c>
      <c r="E2146" s="662" t="s">
        <v>152</v>
      </c>
      <c r="F2146" s="40" t="s">
        <v>739</v>
      </c>
      <c r="G2146" s="698" t="s">
        <v>231</v>
      </c>
      <c r="H2146" s="40" t="s">
        <v>213</v>
      </c>
      <c r="I2146" s="629" t="s">
        <v>73</v>
      </c>
      <c r="J2146" s="698" t="s">
        <v>528</v>
      </c>
      <c r="K2146" s="303">
        <v>0</v>
      </c>
      <c r="L2146" s="304">
        <v>0</v>
      </c>
      <c r="M2146" s="305">
        <v>0</v>
      </c>
      <c r="N2146" s="305">
        <v>0</v>
      </c>
      <c r="O2146" s="303">
        <v>0</v>
      </c>
      <c r="P2146" s="305">
        <v>0</v>
      </c>
      <c r="Q2146" s="303">
        <v>0</v>
      </c>
      <c r="R2146" s="16">
        <f>SUMIFS('Member Months'!$L:$L,'Member Months'!$A:$A,$A2146,'Member Months'!$C:$C,$C2146, 'Member Months'!$D:$D,$D2146)</f>
        <v>0</v>
      </c>
      <c r="T2146" s="172"/>
    </row>
    <row r="2147" spans="1:20">
      <c r="A2147" s="38" t="s">
        <v>152</v>
      </c>
      <c r="B2147" s="39">
        <f t="shared" si="70"/>
        <v>0</v>
      </c>
      <c r="C2147" s="39" t="str">
        <f t="shared" si="69"/>
        <v>2021 Prior Year</v>
      </c>
      <c r="D2147" s="40">
        <v>3</v>
      </c>
      <c r="E2147" s="662" t="s">
        <v>152</v>
      </c>
      <c r="F2147" s="40" t="s">
        <v>739</v>
      </c>
      <c r="G2147" s="698" t="s">
        <v>231</v>
      </c>
      <c r="H2147" s="40" t="s">
        <v>213</v>
      </c>
      <c r="I2147" s="629" t="s">
        <v>409</v>
      </c>
      <c r="J2147" s="698" t="s">
        <v>803</v>
      </c>
      <c r="K2147" s="303">
        <v>0</v>
      </c>
      <c r="L2147" s="304">
        <v>0</v>
      </c>
      <c r="M2147" s="305">
        <v>0</v>
      </c>
      <c r="N2147" s="305">
        <v>0</v>
      </c>
      <c r="O2147" s="303">
        <v>0</v>
      </c>
      <c r="P2147" s="305">
        <v>0</v>
      </c>
      <c r="Q2147" s="303">
        <v>0</v>
      </c>
      <c r="R2147" s="16">
        <f>SUMIFS('Member Months'!$L:$L,'Member Months'!$A:$A,$A2147,'Member Months'!$C:$C,$C2147, 'Member Months'!$D:$D,$D2147)</f>
        <v>0</v>
      </c>
      <c r="T2147" s="172"/>
    </row>
    <row r="2148" spans="1:20">
      <c r="A2148" s="38">
        <v>14</v>
      </c>
      <c r="B2148" s="39">
        <f t="shared" si="70"/>
        <v>0</v>
      </c>
      <c r="C2148" s="39" t="str">
        <f t="shared" si="69"/>
        <v>2021 Prior Year</v>
      </c>
      <c r="D2148" s="40">
        <v>3</v>
      </c>
      <c r="E2148" s="662">
        <v>14</v>
      </c>
      <c r="F2148" s="40" t="s">
        <v>740</v>
      </c>
      <c r="G2148" s="698" t="s">
        <v>425</v>
      </c>
      <c r="H2148" s="40" t="s">
        <v>227</v>
      </c>
      <c r="I2148" s="629" t="s">
        <v>211</v>
      </c>
      <c r="J2148" s="698" t="s">
        <v>261</v>
      </c>
      <c r="K2148" s="303">
        <v>0</v>
      </c>
      <c r="L2148" s="304">
        <v>0</v>
      </c>
      <c r="M2148" s="305">
        <v>0</v>
      </c>
      <c r="N2148" s="305">
        <v>0</v>
      </c>
      <c r="O2148" s="303">
        <v>0</v>
      </c>
      <c r="P2148" s="305">
        <v>0</v>
      </c>
      <c r="Q2148" s="303">
        <v>0</v>
      </c>
      <c r="R2148" s="16">
        <f>SUMIFS('Member Months'!$L:$L,'Member Months'!$A:$A,$A2148,'Member Months'!$C:$C,$C2148, 'Member Months'!$D:$D,$D2148)</f>
        <v>0</v>
      </c>
      <c r="T2148" s="172"/>
    </row>
    <row r="2149" spans="1:20">
      <c r="A2149" s="38">
        <v>14</v>
      </c>
      <c r="B2149" s="39">
        <f t="shared" si="70"/>
        <v>0</v>
      </c>
      <c r="C2149" s="39" t="str">
        <f t="shared" si="69"/>
        <v>2021 Prior Year</v>
      </c>
      <c r="D2149" s="40">
        <v>3</v>
      </c>
      <c r="E2149" s="662">
        <v>14</v>
      </c>
      <c r="F2149" s="40" t="s">
        <v>740</v>
      </c>
      <c r="G2149" s="698" t="s">
        <v>425</v>
      </c>
      <c r="H2149" s="40" t="s">
        <v>227</v>
      </c>
      <c r="I2149" s="629" t="s">
        <v>214</v>
      </c>
      <c r="J2149" s="698" t="s">
        <v>676</v>
      </c>
      <c r="K2149" s="303">
        <v>0</v>
      </c>
      <c r="L2149" s="304">
        <v>0</v>
      </c>
      <c r="M2149" s="305">
        <v>0</v>
      </c>
      <c r="N2149" s="305">
        <v>0</v>
      </c>
      <c r="O2149" s="303">
        <v>0</v>
      </c>
      <c r="P2149" s="305">
        <v>0</v>
      </c>
      <c r="Q2149" s="303">
        <v>0</v>
      </c>
      <c r="R2149" s="16">
        <f>SUMIFS('Member Months'!$L:$L,'Member Months'!$A:$A,$A2149,'Member Months'!$C:$C,$C2149, 'Member Months'!$D:$D,$D2149)</f>
        <v>0</v>
      </c>
      <c r="T2149" s="172"/>
    </row>
    <row r="2150" spans="1:20">
      <c r="A2150" s="38">
        <v>14</v>
      </c>
      <c r="B2150" s="39">
        <f t="shared" si="70"/>
        <v>0</v>
      </c>
      <c r="C2150" s="39" t="str">
        <f t="shared" si="69"/>
        <v>2021 Prior Year</v>
      </c>
      <c r="D2150" s="40">
        <v>3</v>
      </c>
      <c r="E2150" s="662">
        <v>14</v>
      </c>
      <c r="F2150" s="40" t="s">
        <v>740</v>
      </c>
      <c r="G2150" s="698" t="s">
        <v>425</v>
      </c>
      <c r="H2150" s="40" t="s">
        <v>227</v>
      </c>
      <c r="I2150" s="629" t="s">
        <v>215</v>
      </c>
      <c r="J2150" s="698" t="s">
        <v>216</v>
      </c>
      <c r="K2150" s="303">
        <v>0</v>
      </c>
      <c r="L2150" s="304">
        <v>0</v>
      </c>
      <c r="M2150" s="305">
        <v>0</v>
      </c>
      <c r="N2150" s="305">
        <v>0</v>
      </c>
      <c r="O2150" s="303">
        <v>0</v>
      </c>
      <c r="P2150" s="305">
        <v>0</v>
      </c>
      <c r="Q2150" s="303">
        <v>0</v>
      </c>
      <c r="R2150" s="16">
        <f>SUMIFS('Member Months'!$L:$L,'Member Months'!$A:$A,$A2150,'Member Months'!$C:$C,$C2150, 'Member Months'!$D:$D,$D2150)</f>
        <v>0</v>
      </c>
      <c r="T2150" s="172"/>
    </row>
    <row r="2151" spans="1:20">
      <c r="A2151" s="38">
        <v>14</v>
      </c>
      <c r="B2151" s="39">
        <f t="shared" si="70"/>
        <v>0</v>
      </c>
      <c r="C2151" s="39" t="str">
        <f t="shared" si="69"/>
        <v>2021 Prior Year</v>
      </c>
      <c r="D2151" s="40">
        <v>3</v>
      </c>
      <c r="E2151" s="662">
        <v>14</v>
      </c>
      <c r="F2151" s="40" t="s">
        <v>740</v>
      </c>
      <c r="G2151" s="698" t="s">
        <v>425</v>
      </c>
      <c r="H2151" s="40" t="s">
        <v>227</v>
      </c>
      <c r="I2151" s="629" t="s">
        <v>217</v>
      </c>
      <c r="J2151" s="698" t="s">
        <v>262</v>
      </c>
      <c r="K2151" s="303">
        <v>0</v>
      </c>
      <c r="L2151" s="304">
        <v>0</v>
      </c>
      <c r="M2151" s="305">
        <v>0</v>
      </c>
      <c r="N2151" s="305">
        <v>0</v>
      </c>
      <c r="O2151" s="303">
        <v>0</v>
      </c>
      <c r="P2151" s="305">
        <v>0</v>
      </c>
      <c r="Q2151" s="303">
        <v>0</v>
      </c>
      <c r="R2151" s="16">
        <f>SUMIFS('Member Months'!$L:$L,'Member Months'!$A:$A,$A2151,'Member Months'!$C:$C,$C2151, 'Member Months'!$D:$D,$D2151)</f>
        <v>0</v>
      </c>
      <c r="T2151" s="172"/>
    </row>
    <row r="2152" spans="1:20">
      <c r="A2152" s="38">
        <v>14</v>
      </c>
      <c r="B2152" s="39">
        <f t="shared" si="70"/>
        <v>0</v>
      </c>
      <c r="C2152" s="39" t="str">
        <f t="shared" si="69"/>
        <v>2021 Prior Year</v>
      </c>
      <c r="D2152" s="40">
        <v>3</v>
      </c>
      <c r="E2152" s="662">
        <v>14</v>
      </c>
      <c r="F2152" s="40" t="s">
        <v>740</v>
      </c>
      <c r="G2152" s="698" t="s">
        <v>425</v>
      </c>
      <c r="H2152" s="40" t="s">
        <v>227</v>
      </c>
      <c r="I2152" s="629" t="s">
        <v>218</v>
      </c>
      <c r="J2152" s="698" t="s">
        <v>677</v>
      </c>
      <c r="K2152" s="303">
        <v>0</v>
      </c>
      <c r="L2152" s="304">
        <v>0</v>
      </c>
      <c r="M2152" s="305">
        <v>0</v>
      </c>
      <c r="N2152" s="305">
        <v>0</v>
      </c>
      <c r="O2152" s="303">
        <v>0</v>
      </c>
      <c r="P2152" s="305">
        <v>0</v>
      </c>
      <c r="Q2152" s="303">
        <v>0</v>
      </c>
      <c r="R2152" s="16">
        <f>SUMIFS('Member Months'!$L:$L,'Member Months'!$A:$A,$A2152,'Member Months'!$C:$C,$C2152, 'Member Months'!$D:$D,$D2152)</f>
        <v>0</v>
      </c>
      <c r="T2152" s="172"/>
    </row>
    <row r="2153" spans="1:20">
      <c r="A2153" s="38">
        <v>14</v>
      </c>
      <c r="B2153" s="39">
        <f t="shared" si="70"/>
        <v>0</v>
      </c>
      <c r="C2153" s="39" t="str">
        <f t="shared" si="69"/>
        <v>2021 Prior Year</v>
      </c>
      <c r="D2153" s="40">
        <v>3</v>
      </c>
      <c r="E2153" s="662">
        <v>14</v>
      </c>
      <c r="F2153" s="40" t="s">
        <v>740</v>
      </c>
      <c r="G2153" s="698" t="s">
        <v>425</v>
      </c>
      <c r="H2153" s="40" t="s">
        <v>227</v>
      </c>
      <c r="I2153" s="629" t="s">
        <v>219</v>
      </c>
      <c r="J2153" s="698" t="s">
        <v>263</v>
      </c>
      <c r="K2153" s="303">
        <v>0</v>
      </c>
      <c r="L2153" s="304">
        <v>0</v>
      </c>
      <c r="M2153" s="305">
        <v>0</v>
      </c>
      <c r="N2153" s="305">
        <v>0</v>
      </c>
      <c r="O2153" s="303">
        <v>0</v>
      </c>
      <c r="P2153" s="305">
        <v>0</v>
      </c>
      <c r="Q2153" s="303">
        <v>0</v>
      </c>
      <c r="R2153" s="16">
        <f>SUMIFS('Member Months'!$L:$L,'Member Months'!$A:$A,$A2153,'Member Months'!$C:$C,$C2153, 'Member Months'!$D:$D,$D2153)</f>
        <v>0</v>
      </c>
      <c r="T2153" s="172"/>
    </row>
    <row r="2154" spans="1:20">
      <c r="A2154" s="38">
        <v>14</v>
      </c>
      <c r="B2154" s="39">
        <f t="shared" si="70"/>
        <v>0</v>
      </c>
      <c r="C2154" s="39" t="str">
        <f t="shared" si="69"/>
        <v>2021 Prior Year</v>
      </c>
      <c r="D2154" s="40">
        <v>3</v>
      </c>
      <c r="E2154" s="662">
        <v>14</v>
      </c>
      <c r="F2154" s="40" t="s">
        <v>740</v>
      </c>
      <c r="G2154" s="698" t="s">
        <v>425</v>
      </c>
      <c r="H2154" s="40" t="s">
        <v>227</v>
      </c>
      <c r="I2154" s="629" t="s">
        <v>220</v>
      </c>
      <c r="J2154" s="698" t="s">
        <v>675</v>
      </c>
      <c r="K2154" s="303">
        <v>0</v>
      </c>
      <c r="L2154" s="304">
        <v>0</v>
      </c>
      <c r="M2154" s="305">
        <v>0</v>
      </c>
      <c r="N2154" s="305">
        <v>0</v>
      </c>
      <c r="O2154" s="303">
        <v>0</v>
      </c>
      <c r="P2154" s="305">
        <v>0</v>
      </c>
      <c r="Q2154" s="303">
        <v>0</v>
      </c>
      <c r="R2154" s="16">
        <f>SUMIFS('Member Months'!$L:$L,'Member Months'!$A:$A,$A2154,'Member Months'!$C:$C,$C2154, 'Member Months'!$D:$D,$D2154)</f>
        <v>0</v>
      </c>
      <c r="T2154" s="172"/>
    </row>
    <row r="2155" spans="1:20">
      <c r="A2155" s="38">
        <v>14</v>
      </c>
      <c r="B2155" s="39">
        <f t="shared" si="70"/>
        <v>0</v>
      </c>
      <c r="C2155" s="39" t="str">
        <f t="shared" ref="C2155:C2218" si="71">$C$1302</f>
        <v>2021 Prior Year</v>
      </c>
      <c r="D2155" s="40">
        <v>3</v>
      </c>
      <c r="E2155" s="662">
        <v>14</v>
      </c>
      <c r="F2155" s="40" t="s">
        <v>740</v>
      </c>
      <c r="G2155" s="698" t="s">
        <v>425</v>
      </c>
      <c r="H2155" s="40" t="s">
        <v>227</v>
      </c>
      <c r="I2155" s="629" t="s">
        <v>221</v>
      </c>
      <c r="J2155" s="698" t="s">
        <v>264</v>
      </c>
      <c r="K2155" s="303">
        <v>0</v>
      </c>
      <c r="L2155" s="304">
        <v>0</v>
      </c>
      <c r="M2155" s="305">
        <v>0</v>
      </c>
      <c r="N2155" s="305">
        <v>0</v>
      </c>
      <c r="O2155" s="303">
        <v>0</v>
      </c>
      <c r="P2155" s="305">
        <v>0</v>
      </c>
      <c r="Q2155" s="303">
        <v>0</v>
      </c>
      <c r="R2155" s="16">
        <f>SUMIFS('Member Months'!$L:$L,'Member Months'!$A:$A,$A2155,'Member Months'!$C:$C,$C2155, 'Member Months'!$D:$D,$D2155)</f>
        <v>0</v>
      </c>
      <c r="T2155" s="172"/>
    </row>
    <row r="2156" spans="1:20">
      <c r="A2156" s="38">
        <v>14</v>
      </c>
      <c r="B2156" s="39">
        <f t="shared" si="70"/>
        <v>0</v>
      </c>
      <c r="C2156" s="39" t="str">
        <f t="shared" si="71"/>
        <v>2021 Prior Year</v>
      </c>
      <c r="D2156" s="40">
        <v>3</v>
      </c>
      <c r="E2156" s="662">
        <v>14</v>
      </c>
      <c r="F2156" s="40" t="s">
        <v>740</v>
      </c>
      <c r="G2156" s="698" t="s">
        <v>425</v>
      </c>
      <c r="H2156" s="40" t="s">
        <v>227</v>
      </c>
      <c r="I2156" s="629" t="s">
        <v>222</v>
      </c>
      <c r="J2156" s="698" t="s">
        <v>206</v>
      </c>
      <c r="K2156" s="303">
        <v>0</v>
      </c>
      <c r="L2156" s="304">
        <v>0</v>
      </c>
      <c r="M2156" s="305">
        <v>0</v>
      </c>
      <c r="N2156" s="305">
        <v>0</v>
      </c>
      <c r="O2156" s="303">
        <v>0</v>
      </c>
      <c r="P2156" s="305">
        <v>0</v>
      </c>
      <c r="Q2156" s="303">
        <v>0</v>
      </c>
      <c r="R2156" s="16">
        <f>SUMIFS('Member Months'!$L:$L,'Member Months'!$A:$A,$A2156,'Member Months'!$C:$C,$C2156, 'Member Months'!$D:$D,$D2156)</f>
        <v>0</v>
      </c>
      <c r="T2156" s="172"/>
    </row>
    <row r="2157" spans="1:20">
      <c r="A2157" s="38">
        <v>14</v>
      </c>
      <c r="B2157" s="39">
        <f t="shared" si="70"/>
        <v>0</v>
      </c>
      <c r="C2157" s="39" t="str">
        <f t="shared" si="71"/>
        <v>2021 Prior Year</v>
      </c>
      <c r="D2157" s="40">
        <v>3</v>
      </c>
      <c r="E2157" s="662">
        <v>14</v>
      </c>
      <c r="F2157" s="40" t="s">
        <v>740</v>
      </c>
      <c r="G2157" s="698" t="s">
        <v>425</v>
      </c>
      <c r="H2157" s="40" t="s">
        <v>227</v>
      </c>
      <c r="I2157" s="629" t="s">
        <v>223</v>
      </c>
      <c r="J2157" s="698" t="s">
        <v>181</v>
      </c>
      <c r="K2157" s="303">
        <v>0</v>
      </c>
      <c r="L2157" s="304">
        <v>0</v>
      </c>
      <c r="M2157" s="305">
        <v>0</v>
      </c>
      <c r="N2157" s="305">
        <v>0</v>
      </c>
      <c r="O2157" s="303">
        <v>0</v>
      </c>
      <c r="P2157" s="305">
        <v>0</v>
      </c>
      <c r="Q2157" s="303">
        <v>0</v>
      </c>
      <c r="R2157" s="16">
        <f>SUMIFS('Member Months'!$L:$L,'Member Months'!$A:$A,$A2157,'Member Months'!$C:$C,$C2157, 'Member Months'!$D:$D,$D2157)</f>
        <v>0</v>
      </c>
      <c r="T2157" s="172"/>
    </row>
    <row r="2158" spans="1:20">
      <c r="A2158" s="38">
        <v>14</v>
      </c>
      <c r="B2158" s="39">
        <f t="shared" si="70"/>
        <v>0</v>
      </c>
      <c r="C2158" s="39" t="str">
        <f t="shared" si="71"/>
        <v>2021 Prior Year</v>
      </c>
      <c r="D2158" s="40">
        <v>3</v>
      </c>
      <c r="E2158" s="662">
        <v>14</v>
      </c>
      <c r="F2158" s="40" t="s">
        <v>740</v>
      </c>
      <c r="G2158" s="698" t="s">
        <v>425</v>
      </c>
      <c r="H2158" s="40" t="s">
        <v>227</v>
      </c>
      <c r="I2158" s="629" t="s">
        <v>150</v>
      </c>
      <c r="J2158" s="698" t="s">
        <v>204</v>
      </c>
      <c r="K2158" s="303">
        <v>0</v>
      </c>
      <c r="L2158" s="304">
        <v>0</v>
      </c>
      <c r="M2158" s="305">
        <v>0</v>
      </c>
      <c r="N2158" s="305">
        <v>0</v>
      </c>
      <c r="O2158" s="303">
        <v>0</v>
      </c>
      <c r="P2158" s="305">
        <v>0</v>
      </c>
      <c r="Q2158" s="303">
        <v>0</v>
      </c>
      <c r="R2158" s="16">
        <f>SUMIFS('Member Months'!$L:$L,'Member Months'!$A:$A,$A2158,'Member Months'!$C:$C,$C2158, 'Member Months'!$D:$D,$D2158)</f>
        <v>0</v>
      </c>
      <c r="T2158" s="172"/>
    </row>
    <row r="2159" spans="1:20">
      <c r="A2159" s="38">
        <v>14</v>
      </c>
      <c r="B2159" s="39">
        <f t="shared" si="70"/>
        <v>0</v>
      </c>
      <c r="C2159" s="39" t="str">
        <f t="shared" si="71"/>
        <v>2021 Prior Year</v>
      </c>
      <c r="D2159" s="40">
        <v>3</v>
      </c>
      <c r="E2159" s="662">
        <v>14</v>
      </c>
      <c r="F2159" s="40" t="s">
        <v>740</v>
      </c>
      <c r="G2159" s="698" t="s">
        <v>425</v>
      </c>
      <c r="H2159" s="40" t="s">
        <v>227</v>
      </c>
      <c r="I2159" s="629" t="s">
        <v>151</v>
      </c>
      <c r="J2159" s="698" t="s">
        <v>205</v>
      </c>
      <c r="K2159" s="303">
        <v>0</v>
      </c>
      <c r="L2159" s="304">
        <v>0</v>
      </c>
      <c r="M2159" s="305">
        <v>0</v>
      </c>
      <c r="N2159" s="305">
        <v>0</v>
      </c>
      <c r="O2159" s="303">
        <v>0</v>
      </c>
      <c r="P2159" s="305">
        <v>0</v>
      </c>
      <c r="Q2159" s="303">
        <v>0</v>
      </c>
      <c r="R2159" s="16">
        <f>SUMIFS('Member Months'!$L:$L,'Member Months'!$A:$A,$A2159,'Member Months'!$C:$C,$C2159, 'Member Months'!$D:$D,$D2159)</f>
        <v>0</v>
      </c>
      <c r="T2159" s="172"/>
    </row>
    <row r="2160" spans="1:20">
      <c r="A2160" s="38">
        <v>14</v>
      </c>
      <c r="B2160" s="39">
        <f t="shared" si="70"/>
        <v>0</v>
      </c>
      <c r="C2160" s="39" t="str">
        <f t="shared" si="71"/>
        <v>2021 Prior Year</v>
      </c>
      <c r="D2160" s="40">
        <v>3</v>
      </c>
      <c r="E2160" s="662">
        <v>14</v>
      </c>
      <c r="F2160" s="40" t="s">
        <v>740</v>
      </c>
      <c r="G2160" s="698" t="s">
        <v>425</v>
      </c>
      <c r="H2160" s="40" t="s">
        <v>227</v>
      </c>
      <c r="I2160" s="629" t="s">
        <v>152</v>
      </c>
      <c r="J2160" s="698" t="s">
        <v>182</v>
      </c>
      <c r="K2160" s="303">
        <v>0</v>
      </c>
      <c r="L2160" s="304">
        <v>0</v>
      </c>
      <c r="M2160" s="305">
        <v>0</v>
      </c>
      <c r="N2160" s="305">
        <v>0</v>
      </c>
      <c r="O2160" s="303">
        <v>0</v>
      </c>
      <c r="P2160" s="305">
        <v>0</v>
      </c>
      <c r="Q2160" s="303">
        <v>0</v>
      </c>
      <c r="R2160" s="16">
        <f>SUMIFS('Member Months'!$L:$L,'Member Months'!$A:$A,$A2160,'Member Months'!$C:$C,$C2160, 'Member Months'!$D:$D,$D2160)</f>
        <v>0</v>
      </c>
      <c r="T2160" s="172"/>
    </row>
    <row r="2161" spans="1:20">
      <c r="A2161" s="38">
        <v>14</v>
      </c>
      <c r="B2161" s="39">
        <f t="shared" si="70"/>
        <v>0</v>
      </c>
      <c r="C2161" s="39" t="str">
        <f t="shared" si="71"/>
        <v>2021 Prior Year</v>
      </c>
      <c r="D2161" s="40">
        <v>3</v>
      </c>
      <c r="E2161" s="662">
        <v>14</v>
      </c>
      <c r="F2161" s="40" t="s">
        <v>740</v>
      </c>
      <c r="G2161" s="698" t="s">
        <v>425</v>
      </c>
      <c r="H2161" s="40" t="s">
        <v>227</v>
      </c>
      <c r="I2161" s="629" t="s">
        <v>70</v>
      </c>
      <c r="J2161" s="698" t="s">
        <v>265</v>
      </c>
      <c r="K2161" s="303">
        <v>0</v>
      </c>
      <c r="L2161" s="304">
        <v>0</v>
      </c>
      <c r="M2161" s="305">
        <v>0</v>
      </c>
      <c r="N2161" s="305">
        <v>0</v>
      </c>
      <c r="O2161" s="303">
        <v>0</v>
      </c>
      <c r="P2161" s="305">
        <v>0</v>
      </c>
      <c r="Q2161" s="303">
        <v>0</v>
      </c>
      <c r="R2161" s="16">
        <f>SUMIFS('Member Months'!$L:$L,'Member Months'!$A:$A,$A2161,'Member Months'!$C:$C,$C2161, 'Member Months'!$D:$D,$D2161)</f>
        <v>0</v>
      </c>
      <c r="T2161" s="172"/>
    </row>
    <row r="2162" spans="1:20">
      <c r="A2162" s="38">
        <v>14</v>
      </c>
      <c r="B2162" s="39">
        <f t="shared" si="70"/>
        <v>0</v>
      </c>
      <c r="C2162" s="39" t="str">
        <f t="shared" si="71"/>
        <v>2021 Prior Year</v>
      </c>
      <c r="D2162" s="40">
        <v>3</v>
      </c>
      <c r="E2162" s="662">
        <v>14</v>
      </c>
      <c r="F2162" s="40" t="s">
        <v>740</v>
      </c>
      <c r="G2162" s="698" t="s">
        <v>425</v>
      </c>
      <c r="H2162" s="40" t="s">
        <v>227</v>
      </c>
      <c r="I2162" s="629" t="s">
        <v>71</v>
      </c>
      <c r="J2162" s="698" t="s">
        <v>266</v>
      </c>
      <c r="K2162" s="303">
        <v>0</v>
      </c>
      <c r="L2162" s="304">
        <v>0</v>
      </c>
      <c r="M2162" s="305">
        <v>0</v>
      </c>
      <c r="N2162" s="305">
        <v>0</v>
      </c>
      <c r="O2162" s="303">
        <v>0</v>
      </c>
      <c r="P2162" s="305">
        <v>0</v>
      </c>
      <c r="Q2162" s="303">
        <v>0</v>
      </c>
      <c r="R2162" s="16">
        <f>SUMIFS('Member Months'!$L:$L,'Member Months'!$A:$A,$A2162,'Member Months'!$C:$C,$C2162, 'Member Months'!$D:$D,$D2162)</f>
        <v>0</v>
      </c>
      <c r="T2162" s="172"/>
    </row>
    <row r="2163" spans="1:20">
      <c r="A2163" s="38">
        <v>14</v>
      </c>
      <c r="B2163" s="39">
        <f t="shared" si="70"/>
        <v>0</v>
      </c>
      <c r="C2163" s="39" t="str">
        <f t="shared" si="71"/>
        <v>2021 Prior Year</v>
      </c>
      <c r="D2163" s="40">
        <v>3</v>
      </c>
      <c r="E2163" s="662">
        <v>14</v>
      </c>
      <c r="F2163" s="40" t="s">
        <v>740</v>
      </c>
      <c r="G2163" s="698" t="s">
        <v>425</v>
      </c>
      <c r="H2163" s="40" t="s">
        <v>227</v>
      </c>
      <c r="I2163" s="629" t="s">
        <v>72</v>
      </c>
      <c r="J2163" s="698" t="s">
        <v>527</v>
      </c>
      <c r="K2163" s="303">
        <v>0</v>
      </c>
      <c r="L2163" s="304">
        <v>0</v>
      </c>
      <c r="M2163" s="305">
        <v>0</v>
      </c>
      <c r="N2163" s="305">
        <v>0</v>
      </c>
      <c r="O2163" s="303">
        <v>0</v>
      </c>
      <c r="P2163" s="305">
        <v>0</v>
      </c>
      <c r="Q2163" s="303">
        <v>0</v>
      </c>
      <c r="R2163" s="16">
        <f>SUMIFS('Member Months'!$L:$L,'Member Months'!$A:$A,$A2163,'Member Months'!$C:$C,$C2163, 'Member Months'!$D:$D,$D2163)</f>
        <v>0</v>
      </c>
      <c r="T2163" s="172"/>
    </row>
    <row r="2164" spans="1:20">
      <c r="A2164" s="38">
        <v>14</v>
      </c>
      <c r="B2164" s="39">
        <f t="shared" si="70"/>
        <v>0</v>
      </c>
      <c r="C2164" s="39" t="str">
        <f t="shared" si="71"/>
        <v>2021 Prior Year</v>
      </c>
      <c r="D2164" s="40">
        <v>3</v>
      </c>
      <c r="E2164" s="662">
        <v>14</v>
      </c>
      <c r="F2164" s="40" t="s">
        <v>740</v>
      </c>
      <c r="G2164" s="698" t="s">
        <v>425</v>
      </c>
      <c r="H2164" s="40" t="s">
        <v>227</v>
      </c>
      <c r="I2164" s="629" t="s">
        <v>73</v>
      </c>
      <c r="J2164" s="698" t="s">
        <v>528</v>
      </c>
      <c r="K2164" s="303">
        <v>0</v>
      </c>
      <c r="L2164" s="304">
        <v>0</v>
      </c>
      <c r="M2164" s="305">
        <v>0</v>
      </c>
      <c r="N2164" s="305">
        <v>0</v>
      </c>
      <c r="O2164" s="303">
        <v>0</v>
      </c>
      <c r="P2164" s="305">
        <v>0</v>
      </c>
      <c r="Q2164" s="303">
        <v>0</v>
      </c>
      <c r="R2164" s="16">
        <f>SUMIFS('Member Months'!$L:$L,'Member Months'!$A:$A,$A2164,'Member Months'!$C:$C,$C2164, 'Member Months'!$D:$D,$D2164)</f>
        <v>0</v>
      </c>
      <c r="T2164" s="172"/>
    </row>
    <row r="2165" spans="1:20">
      <c r="A2165" s="38">
        <v>14</v>
      </c>
      <c r="B2165" s="39">
        <f t="shared" si="70"/>
        <v>0</v>
      </c>
      <c r="C2165" s="39" t="str">
        <f t="shared" si="71"/>
        <v>2021 Prior Year</v>
      </c>
      <c r="D2165" s="40">
        <v>3</v>
      </c>
      <c r="E2165" s="662">
        <v>14</v>
      </c>
      <c r="F2165" s="40" t="s">
        <v>740</v>
      </c>
      <c r="G2165" s="698" t="s">
        <v>425</v>
      </c>
      <c r="H2165" s="40" t="s">
        <v>227</v>
      </c>
      <c r="I2165" s="629" t="s">
        <v>409</v>
      </c>
      <c r="J2165" s="698" t="s">
        <v>803</v>
      </c>
      <c r="K2165" s="303">
        <v>0</v>
      </c>
      <c r="L2165" s="304">
        <v>0</v>
      </c>
      <c r="M2165" s="305">
        <v>0</v>
      </c>
      <c r="N2165" s="305">
        <v>0</v>
      </c>
      <c r="O2165" s="303">
        <v>0</v>
      </c>
      <c r="P2165" s="305">
        <v>0</v>
      </c>
      <c r="Q2165" s="303">
        <v>0</v>
      </c>
      <c r="R2165" s="16">
        <f>SUMIFS('Member Months'!$L:$L,'Member Months'!$A:$A,$A2165,'Member Months'!$C:$C,$C2165, 'Member Months'!$D:$D,$D2165)</f>
        <v>0</v>
      </c>
      <c r="T2165" s="172"/>
    </row>
    <row r="2166" spans="1:20">
      <c r="A2166" s="38">
        <v>22</v>
      </c>
      <c r="B2166" s="39">
        <f t="shared" ref="B2166:B2183" si="72">$B$6</f>
        <v>0</v>
      </c>
      <c r="C2166" s="39" t="str">
        <f t="shared" si="71"/>
        <v>2021 Prior Year</v>
      </c>
      <c r="D2166" s="40">
        <v>3</v>
      </c>
      <c r="E2166" s="662">
        <v>22</v>
      </c>
      <c r="F2166" s="662">
        <v>6</v>
      </c>
      <c r="G2166" s="991" t="s">
        <v>933</v>
      </c>
      <c r="H2166" s="40" t="s">
        <v>227</v>
      </c>
      <c r="I2166" s="629" t="s">
        <v>211</v>
      </c>
      <c r="J2166" s="991" t="s">
        <v>261</v>
      </c>
      <c r="K2166" s="303">
        <v>0</v>
      </c>
      <c r="L2166" s="304">
        <v>0</v>
      </c>
      <c r="M2166" s="305">
        <v>0</v>
      </c>
      <c r="N2166" s="305">
        <v>0</v>
      </c>
      <c r="O2166" s="303">
        <v>0</v>
      </c>
      <c r="P2166" s="305">
        <v>0</v>
      </c>
      <c r="Q2166" s="303">
        <v>0</v>
      </c>
      <c r="R2166" s="16">
        <f>SUMIFS('Member Months'!$L:$L,'Member Months'!$A:$A,$A2166,'Member Months'!$C:$C,$C2166, 'Member Months'!$D:$D,$D2166)</f>
        <v>0</v>
      </c>
      <c r="T2166" s="172"/>
    </row>
    <row r="2167" spans="1:20">
      <c r="A2167" s="38">
        <v>22</v>
      </c>
      <c r="B2167" s="39">
        <f t="shared" si="72"/>
        <v>0</v>
      </c>
      <c r="C2167" s="39" t="str">
        <f t="shared" si="71"/>
        <v>2021 Prior Year</v>
      </c>
      <c r="D2167" s="40">
        <v>3</v>
      </c>
      <c r="E2167" s="662">
        <v>22</v>
      </c>
      <c r="F2167" s="662">
        <v>6</v>
      </c>
      <c r="G2167" s="991" t="s">
        <v>933</v>
      </c>
      <c r="H2167" s="40" t="s">
        <v>227</v>
      </c>
      <c r="I2167" s="629" t="s">
        <v>214</v>
      </c>
      <c r="J2167" s="991" t="s">
        <v>676</v>
      </c>
      <c r="K2167" s="303">
        <v>0</v>
      </c>
      <c r="L2167" s="304">
        <v>0</v>
      </c>
      <c r="M2167" s="305">
        <v>0</v>
      </c>
      <c r="N2167" s="305">
        <v>0</v>
      </c>
      <c r="O2167" s="303">
        <v>0</v>
      </c>
      <c r="P2167" s="305">
        <v>0</v>
      </c>
      <c r="Q2167" s="303">
        <v>0</v>
      </c>
      <c r="R2167" s="16">
        <f>SUMIFS('Member Months'!$L:$L,'Member Months'!$A:$A,$A2167,'Member Months'!$C:$C,$C2167, 'Member Months'!$D:$D,$D2167)</f>
        <v>0</v>
      </c>
      <c r="T2167" s="172"/>
    </row>
    <row r="2168" spans="1:20">
      <c r="A2168" s="38">
        <v>22</v>
      </c>
      <c r="B2168" s="39">
        <f t="shared" si="72"/>
        <v>0</v>
      </c>
      <c r="C2168" s="39" t="str">
        <f t="shared" si="71"/>
        <v>2021 Prior Year</v>
      </c>
      <c r="D2168" s="40">
        <v>3</v>
      </c>
      <c r="E2168" s="662">
        <v>22</v>
      </c>
      <c r="F2168" s="662">
        <v>6</v>
      </c>
      <c r="G2168" s="991" t="s">
        <v>933</v>
      </c>
      <c r="H2168" s="40" t="s">
        <v>227</v>
      </c>
      <c r="I2168" s="629" t="s">
        <v>215</v>
      </c>
      <c r="J2168" s="991" t="s">
        <v>216</v>
      </c>
      <c r="K2168" s="303">
        <v>0</v>
      </c>
      <c r="L2168" s="304">
        <v>0</v>
      </c>
      <c r="M2168" s="305">
        <v>0</v>
      </c>
      <c r="N2168" s="305">
        <v>0</v>
      </c>
      <c r="O2168" s="303">
        <v>0</v>
      </c>
      <c r="P2168" s="305">
        <v>0</v>
      </c>
      <c r="Q2168" s="303">
        <v>0</v>
      </c>
      <c r="R2168" s="16">
        <f>SUMIFS('Member Months'!$L:$L,'Member Months'!$A:$A,$A2168,'Member Months'!$C:$C,$C2168, 'Member Months'!$D:$D,$D2168)</f>
        <v>0</v>
      </c>
      <c r="T2168" s="172"/>
    </row>
    <row r="2169" spans="1:20">
      <c r="A2169" s="38">
        <v>22</v>
      </c>
      <c r="B2169" s="39">
        <f t="shared" si="72"/>
        <v>0</v>
      </c>
      <c r="C2169" s="39" t="str">
        <f t="shared" si="71"/>
        <v>2021 Prior Year</v>
      </c>
      <c r="D2169" s="40">
        <v>3</v>
      </c>
      <c r="E2169" s="662">
        <v>22</v>
      </c>
      <c r="F2169" s="662">
        <v>6</v>
      </c>
      <c r="G2169" s="991" t="s">
        <v>933</v>
      </c>
      <c r="H2169" s="40" t="s">
        <v>227</v>
      </c>
      <c r="I2169" s="629" t="s">
        <v>217</v>
      </c>
      <c r="J2169" s="991" t="s">
        <v>262</v>
      </c>
      <c r="K2169" s="303">
        <v>0</v>
      </c>
      <c r="L2169" s="304">
        <v>0</v>
      </c>
      <c r="M2169" s="305">
        <v>0</v>
      </c>
      <c r="N2169" s="305">
        <v>0</v>
      </c>
      <c r="O2169" s="303">
        <v>0</v>
      </c>
      <c r="P2169" s="305">
        <v>0</v>
      </c>
      <c r="Q2169" s="303">
        <v>0</v>
      </c>
      <c r="R2169" s="16">
        <f>SUMIFS('Member Months'!$L:$L,'Member Months'!$A:$A,$A2169,'Member Months'!$C:$C,$C2169, 'Member Months'!$D:$D,$D2169)</f>
        <v>0</v>
      </c>
      <c r="T2169" s="172"/>
    </row>
    <row r="2170" spans="1:20">
      <c r="A2170" s="38">
        <v>22</v>
      </c>
      <c r="B2170" s="39">
        <f t="shared" si="72"/>
        <v>0</v>
      </c>
      <c r="C2170" s="39" t="str">
        <f t="shared" si="71"/>
        <v>2021 Prior Year</v>
      </c>
      <c r="D2170" s="40">
        <v>3</v>
      </c>
      <c r="E2170" s="662">
        <v>22</v>
      </c>
      <c r="F2170" s="662">
        <v>6</v>
      </c>
      <c r="G2170" s="991" t="s">
        <v>933</v>
      </c>
      <c r="H2170" s="40" t="s">
        <v>227</v>
      </c>
      <c r="I2170" s="629" t="s">
        <v>218</v>
      </c>
      <c r="J2170" s="991" t="s">
        <v>677</v>
      </c>
      <c r="K2170" s="303">
        <v>0</v>
      </c>
      <c r="L2170" s="304">
        <v>0</v>
      </c>
      <c r="M2170" s="305">
        <v>0</v>
      </c>
      <c r="N2170" s="305">
        <v>0</v>
      </c>
      <c r="O2170" s="303">
        <v>0</v>
      </c>
      <c r="P2170" s="305">
        <v>0</v>
      </c>
      <c r="Q2170" s="303">
        <v>0</v>
      </c>
      <c r="R2170" s="16">
        <f>SUMIFS('Member Months'!$L:$L,'Member Months'!$A:$A,$A2170,'Member Months'!$C:$C,$C2170, 'Member Months'!$D:$D,$D2170)</f>
        <v>0</v>
      </c>
      <c r="T2170" s="172"/>
    </row>
    <row r="2171" spans="1:20">
      <c r="A2171" s="38">
        <v>22</v>
      </c>
      <c r="B2171" s="39">
        <f t="shared" si="72"/>
        <v>0</v>
      </c>
      <c r="C2171" s="39" t="str">
        <f t="shared" si="71"/>
        <v>2021 Prior Year</v>
      </c>
      <c r="D2171" s="40">
        <v>3</v>
      </c>
      <c r="E2171" s="662">
        <v>22</v>
      </c>
      <c r="F2171" s="662">
        <v>6</v>
      </c>
      <c r="G2171" s="991" t="s">
        <v>933</v>
      </c>
      <c r="H2171" s="40" t="s">
        <v>227</v>
      </c>
      <c r="I2171" s="629" t="s">
        <v>219</v>
      </c>
      <c r="J2171" s="991" t="s">
        <v>263</v>
      </c>
      <c r="K2171" s="303">
        <v>0</v>
      </c>
      <c r="L2171" s="304">
        <v>0</v>
      </c>
      <c r="M2171" s="305">
        <v>0</v>
      </c>
      <c r="N2171" s="305">
        <v>0</v>
      </c>
      <c r="O2171" s="303">
        <v>0</v>
      </c>
      <c r="P2171" s="305">
        <v>0</v>
      </c>
      <c r="Q2171" s="303">
        <v>0</v>
      </c>
      <c r="R2171" s="16">
        <f>SUMIFS('Member Months'!$L:$L,'Member Months'!$A:$A,$A2171,'Member Months'!$C:$C,$C2171, 'Member Months'!$D:$D,$D2171)</f>
        <v>0</v>
      </c>
      <c r="T2171" s="172"/>
    </row>
    <row r="2172" spans="1:20">
      <c r="A2172" s="38">
        <v>22</v>
      </c>
      <c r="B2172" s="39">
        <f t="shared" si="72"/>
        <v>0</v>
      </c>
      <c r="C2172" s="39" t="str">
        <f t="shared" si="71"/>
        <v>2021 Prior Year</v>
      </c>
      <c r="D2172" s="40">
        <v>3</v>
      </c>
      <c r="E2172" s="662">
        <v>22</v>
      </c>
      <c r="F2172" s="662">
        <v>6</v>
      </c>
      <c r="G2172" s="991" t="s">
        <v>933</v>
      </c>
      <c r="H2172" s="40" t="s">
        <v>227</v>
      </c>
      <c r="I2172" s="629" t="s">
        <v>220</v>
      </c>
      <c r="J2172" s="991" t="s">
        <v>675</v>
      </c>
      <c r="K2172" s="303">
        <v>0</v>
      </c>
      <c r="L2172" s="304">
        <v>0</v>
      </c>
      <c r="M2172" s="305">
        <v>0</v>
      </c>
      <c r="N2172" s="305">
        <v>0</v>
      </c>
      <c r="O2172" s="303">
        <v>0</v>
      </c>
      <c r="P2172" s="305">
        <v>0</v>
      </c>
      <c r="Q2172" s="303">
        <v>0</v>
      </c>
      <c r="R2172" s="16">
        <f>SUMIFS('Member Months'!$L:$L,'Member Months'!$A:$A,$A2172,'Member Months'!$C:$C,$C2172, 'Member Months'!$D:$D,$D2172)</f>
        <v>0</v>
      </c>
      <c r="T2172" s="172"/>
    </row>
    <row r="2173" spans="1:20">
      <c r="A2173" s="38">
        <v>22</v>
      </c>
      <c r="B2173" s="39">
        <f t="shared" si="72"/>
        <v>0</v>
      </c>
      <c r="C2173" s="39" t="str">
        <f t="shared" si="71"/>
        <v>2021 Prior Year</v>
      </c>
      <c r="D2173" s="40">
        <v>3</v>
      </c>
      <c r="E2173" s="662">
        <v>22</v>
      </c>
      <c r="F2173" s="662">
        <v>6</v>
      </c>
      <c r="G2173" s="991" t="s">
        <v>933</v>
      </c>
      <c r="H2173" s="40" t="s">
        <v>227</v>
      </c>
      <c r="I2173" s="629" t="s">
        <v>221</v>
      </c>
      <c r="J2173" s="991" t="s">
        <v>264</v>
      </c>
      <c r="K2173" s="303">
        <v>0</v>
      </c>
      <c r="L2173" s="304">
        <v>0</v>
      </c>
      <c r="M2173" s="305">
        <v>0</v>
      </c>
      <c r="N2173" s="305">
        <v>0</v>
      </c>
      <c r="O2173" s="303">
        <v>0</v>
      </c>
      <c r="P2173" s="305">
        <v>0</v>
      </c>
      <c r="Q2173" s="303">
        <v>0</v>
      </c>
      <c r="R2173" s="16">
        <f>SUMIFS('Member Months'!$L:$L,'Member Months'!$A:$A,$A2173,'Member Months'!$C:$C,$C2173, 'Member Months'!$D:$D,$D2173)</f>
        <v>0</v>
      </c>
      <c r="T2173" s="172"/>
    </row>
    <row r="2174" spans="1:20">
      <c r="A2174" s="38">
        <v>22</v>
      </c>
      <c r="B2174" s="39">
        <f t="shared" si="72"/>
        <v>0</v>
      </c>
      <c r="C2174" s="39" t="str">
        <f t="shared" si="71"/>
        <v>2021 Prior Year</v>
      </c>
      <c r="D2174" s="40">
        <v>3</v>
      </c>
      <c r="E2174" s="662">
        <v>22</v>
      </c>
      <c r="F2174" s="662">
        <v>6</v>
      </c>
      <c r="G2174" s="991" t="s">
        <v>933</v>
      </c>
      <c r="H2174" s="40" t="s">
        <v>227</v>
      </c>
      <c r="I2174" s="630" t="s">
        <v>222</v>
      </c>
      <c r="J2174" s="991" t="s">
        <v>206</v>
      </c>
      <c r="K2174" s="303">
        <v>0</v>
      </c>
      <c r="L2174" s="304">
        <v>0</v>
      </c>
      <c r="M2174" s="305">
        <v>0</v>
      </c>
      <c r="N2174" s="305">
        <v>0</v>
      </c>
      <c r="O2174" s="303">
        <v>0</v>
      </c>
      <c r="P2174" s="305">
        <v>0</v>
      </c>
      <c r="Q2174" s="303">
        <v>0</v>
      </c>
      <c r="R2174" s="16">
        <f>SUMIFS('Member Months'!$L:$L,'Member Months'!$A:$A,$A2174,'Member Months'!$C:$C,$C2174, 'Member Months'!$D:$D,$D2174)</f>
        <v>0</v>
      </c>
      <c r="T2174" s="172"/>
    </row>
    <row r="2175" spans="1:20">
      <c r="A2175" s="38">
        <v>22</v>
      </c>
      <c r="B2175" s="39">
        <f t="shared" si="72"/>
        <v>0</v>
      </c>
      <c r="C2175" s="39" t="str">
        <f t="shared" si="71"/>
        <v>2021 Prior Year</v>
      </c>
      <c r="D2175" s="40">
        <v>3</v>
      </c>
      <c r="E2175" s="662">
        <v>22</v>
      </c>
      <c r="F2175" s="662">
        <v>6</v>
      </c>
      <c r="G2175" s="991" t="s">
        <v>933</v>
      </c>
      <c r="H2175" s="40" t="s">
        <v>227</v>
      </c>
      <c r="I2175" s="630" t="s">
        <v>223</v>
      </c>
      <c r="J2175" s="991" t="s">
        <v>181</v>
      </c>
      <c r="K2175" s="303">
        <v>0</v>
      </c>
      <c r="L2175" s="304">
        <v>0</v>
      </c>
      <c r="M2175" s="305">
        <v>0</v>
      </c>
      <c r="N2175" s="305">
        <v>0</v>
      </c>
      <c r="O2175" s="303">
        <v>0</v>
      </c>
      <c r="P2175" s="305">
        <v>0</v>
      </c>
      <c r="Q2175" s="303">
        <v>0</v>
      </c>
      <c r="R2175" s="16">
        <f>SUMIFS('Member Months'!$L:$L,'Member Months'!$A:$A,$A2175,'Member Months'!$C:$C,$C2175, 'Member Months'!$D:$D,$D2175)</f>
        <v>0</v>
      </c>
      <c r="T2175" s="172"/>
    </row>
    <row r="2176" spans="1:20">
      <c r="A2176" s="38">
        <v>22</v>
      </c>
      <c r="B2176" s="39">
        <f t="shared" si="72"/>
        <v>0</v>
      </c>
      <c r="C2176" s="39" t="str">
        <f t="shared" si="71"/>
        <v>2021 Prior Year</v>
      </c>
      <c r="D2176" s="40">
        <v>3</v>
      </c>
      <c r="E2176" s="662">
        <v>22</v>
      </c>
      <c r="F2176" s="662">
        <v>6</v>
      </c>
      <c r="G2176" s="991" t="s">
        <v>933</v>
      </c>
      <c r="H2176" s="40" t="s">
        <v>227</v>
      </c>
      <c r="I2176" s="630" t="s">
        <v>150</v>
      </c>
      <c r="J2176" s="991" t="s">
        <v>204</v>
      </c>
      <c r="K2176" s="303">
        <v>0</v>
      </c>
      <c r="L2176" s="304">
        <v>0</v>
      </c>
      <c r="M2176" s="305">
        <v>0</v>
      </c>
      <c r="N2176" s="305">
        <v>0</v>
      </c>
      <c r="O2176" s="303">
        <v>0</v>
      </c>
      <c r="P2176" s="305">
        <v>0</v>
      </c>
      <c r="Q2176" s="303">
        <v>0</v>
      </c>
      <c r="R2176" s="16">
        <f>SUMIFS('Member Months'!$L:$L,'Member Months'!$A:$A,$A2176,'Member Months'!$C:$C,$C2176, 'Member Months'!$D:$D,$D2176)</f>
        <v>0</v>
      </c>
      <c r="T2176" s="172"/>
    </row>
    <row r="2177" spans="1:20">
      <c r="A2177" s="38">
        <v>22</v>
      </c>
      <c r="B2177" s="39">
        <f t="shared" si="72"/>
        <v>0</v>
      </c>
      <c r="C2177" s="39" t="str">
        <f t="shared" si="71"/>
        <v>2021 Prior Year</v>
      </c>
      <c r="D2177" s="40">
        <v>3</v>
      </c>
      <c r="E2177" s="662">
        <v>22</v>
      </c>
      <c r="F2177" s="662">
        <v>6</v>
      </c>
      <c r="G2177" s="991" t="s">
        <v>933</v>
      </c>
      <c r="H2177" s="40" t="s">
        <v>227</v>
      </c>
      <c r="I2177" s="630" t="s">
        <v>151</v>
      </c>
      <c r="J2177" s="991" t="s">
        <v>205</v>
      </c>
      <c r="K2177" s="303">
        <v>0</v>
      </c>
      <c r="L2177" s="304">
        <v>0</v>
      </c>
      <c r="M2177" s="305">
        <v>0</v>
      </c>
      <c r="N2177" s="305">
        <v>0</v>
      </c>
      <c r="O2177" s="303">
        <v>0</v>
      </c>
      <c r="P2177" s="305">
        <v>0</v>
      </c>
      <c r="Q2177" s="303">
        <v>0</v>
      </c>
      <c r="R2177" s="16">
        <f>SUMIFS('Member Months'!$L:$L,'Member Months'!$A:$A,$A2177,'Member Months'!$C:$C,$C2177, 'Member Months'!$D:$D,$D2177)</f>
        <v>0</v>
      </c>
      <c r="T2177" s="172"/>
    </row>
    <row r="2178" spans="1:20">
      <c r="A2178" s="38">
        <v>22</v>
      </c>
      <c r="B2178" s="39">
        <f t="shared" si="72"/>
        <v>0</v>
      </c>
      <c r="C2178" s="39" t="str">
        <f t="shared" si="71"/>
        <v>2021 Prior Year</v>
      </c>
      <c r="D2178" s="40">
        <v>3</v>
      </c>
      <c r="E2178" s="662">
        <v>22</v>
      </c>
      <c r="F2178" s="662">
        <v>6</v>
      </c>
      <c r="G2178" s="991" t="s">
        <v>933</v>
      </c>
      <c r="H2178" s="40" t="s">
        <v>227</v>
      </c>
      <c r="I2178" s="630" t="s">
        <v>152</v>
      </c>
      <c r="J2178" s="991" t="s">
        <v>182</v>
      </c>
      <c r="K2178" s="303">
        <v>0</v>
      </c>
      <c r="L2178" s="304">
        <v>0</v>
      </c>
      <c r="M2178" s="305">
        <v>0</v>
      </c>
      <c r="N2178" s="305">
        <v>0</v>
      </c>
      <c r="O2178" s="303">
        <v>0</v>
      </c>
      <c r="P2178" s="305">
        <v>0</v>
      </c>
      <c r="Q2178" s="303">
        <v>0</v>
      </c>
      <c r="R2178" s="16">
        <f>SUMIFS('Member Months'!$L:$L,'Member Months'!$A:$A,$A2178,'Member Months'!$C:$C,$C2178, 'Member Months'!$D:$D,$D2178)</f>
        <v>0</v>
      </c>
      <c r="T2178" s="172"/>
    </row>
    <row r="2179" spans="1:20">
      <c r="A2179" s="38">
        <v>22</v>
      </c>
      <c r="B2179" s="39">
        <f t="shared" si="72"/>
        <v>0</v>
      </c>
      <c r="C2179" s="39" t="str">
        <f t="shared" si="71"/>
        <v>2021 Prior Year</v>
      </c>
      <c r="D2179" s="40">
        <v>3</v>
      </c>
      <c r="E2179" s="662">
        <v>22</v>
      </c>
      <c r="F2179" s="662">
        <v>6</v>
      </c>
      <c r="G2179" s="991" t="s">
        <v>933</v>
      </c>
      <c r="H2179" s="40" t="s">
        <v>227</v>
      </c>
      <c r="I2179" s="630" t="s">
        <v>70</v>
      </c>
      <c r="J2179" s="991" t="s">
        <v>265</v>
      </c>
      <c r="K2179" s="303">
        <v>0</v>
      </c>
      <c r="L2179" s="304">
        <v>0</v>
      </c>
      <c r="M2179" s="305">
        <v>0</v>
      </c>
      <c r="N2179" s="305">
        <v>0</v>
      </c>
      <c r="O2179" s="303">
        <v>0</v>
      </c>
      <c r="P2179" s="305">
        <v>0</v>
      </c>
      <c r="Q2179" s="303">
        <v>0</v>
      </c>
      <c r="R2179" s="16">
        <f>SUMIFS('Member Months'!$L:$L,'Member Months'!$A:$A,$A2179,'Member Months'!$C:$C,$C2179, 'Member Months'!$D:$D,$D2179)</f>
        <v>0</v>
      </c>
      <c r="T2179" s="172"/>
    </row>
    <row r="2180" spans="1:20">
      <c r="A2180" s="38">
        <v>22</v>
      </c>
      <c r="B2180" s="39">
        <f t="shared" si="72"/>
        <v>0</v>
      </c>
      <c r="C2180" s="39" t="str">
        <f t="shared" si="71"/>
        <v>2021 Prior Year</v>
      </c>
      <c r="D2180" s="40">
        <v>3</v>
      </c>
      <c r="E2180" s="662">
        <v>22</v>
      </c>
      <c r="F2180" s="662">
        <v>6</v>
      </c>
      <c r="G2180" s="991" t="s">
        <v>933</v>
      </c>
      <c r="H2180" s="40" t="s">
        <v>227</v>
      </c>
      <c r="I2180" s="630" t="s">
        <v>71</v>
      </c>
      <c r="J2180" s="991" t="s">
        <v>266</v>
      </c>
      <c r="K2180" s="303">
        <v>0</v>
      </c>
      <c r="L2180" s="304">
        <v>0</v>
      </c>
      <c r="M2180" s="305">
        <v>0</v>
      </c>
      <c r="N2180" s="305">
        <v>0</v>
      </c>
      <c r="O2180" s="303">
        <v>0</v>
      </c>
      <c r="P2180" s="305">
        <v>0</v>
      </c>
      <c r="Q2180" s="303">
        <v>0</v>
      </c>
      <c r="R2180" s="16">
        <f>SUMIFS('Member Months'!$L:$L,'Member Months'!$A:$A,$A2180,'Member Months'!$C:$C,$C2180, 'Member Months'!$D:$D,$D2180)</f>
        <v>0</v>
      </c>
      <c r="T2180" s="172"/>
    </row>
    <row r="2181" spans="1:20">
      <c r="A2181" s="38">
        <v>22</v>
      </c>
      <c r="B2181" s="39">
        <f t="shared" si="72"/>
        <v>0</v>
      </c>
      <c r="C2181" s="39" t="str">
        <f t="shared" si="71"/>
        <v>2021 Prior Year</v>
      </c>
      <c r="D2181" s="40">
        <v>3</v>
      </c>
      <c r="E2181" s="662">
        <v>22</v>
      </c>
      <c r="F2181" s="662">
        <v>6</v>
      </c>
      <c r="G2181" s="991" t="s">
        <v>933</v>
      </c>
      <c r="H2181" s="40" t="s">
        <v>227</v>
      </c>
      <c r="I2181" s="630" t="s">
        <v>72</v>
      </c>
      <c r="J2181" s="991" t="s">
        <v>527</v>
      </c>
      <c r="K2181" s="303">
        <v>0</v>
      </c>
      <c r="L2181" s="304">
        <v>0</v>
      </c>
      <c r="M2181" s="305">
        <v>0</v>
      </c>
      <c r="N2181" s="305">
        <v>0</v>
      </c>
      <c r="O2181" s="303">
        <v>0</v>
      </c>
      <c r="P2181" s="305">
        <v>0</v>
      </c>
      <c r="Q2181" s="303">
        <v>0</v>
      </c>
      <c r="R2181" s="16">
        <f>SUMIFS('Member Months'!$L:$L,'Member Months'!$A:$A,$A2181,'Member Months'!$C:$C,$C2181, 'Member Months'!$D:$D,$D2181)</f>
        <v>0</v>
      </c>
      <c r="T2181" s="172"/>
    </row>
    <row r="2182" spans="1:20">
      <c r="A2182" s="38">
        <v>22</v>
      </c>
      <c r="B2182" s="39">
        <f t="shared" si="72"/>
        <v>0</v>
      </c>
      <c r="C2182" s="39" t="str">
        <f t="shared" si="71"/>
        <v>2021 Prior Year</v>
      </c>
      <c r="D2182" s="40">
        <v>3</v>
      </c>
      <c r="E2182" s="662">
        <v>22</v>
      </c>
      <c r="F2182" s="662">
        <v>6</v>
      </c>
      <c r="G2182" s="991" t="s">
        <v>933</v>
      </c>
      <c r="H2182" s="40" t="s">
        <v>227</v>
      </c>
      <c r="I2182" s="630" t="s">
        <v>73</v>
      </c>
      <c r="J2182" s="991" t="s">
        <v>528</v>
      </c>
      <c r="K2182" s="303">
        <v>0</v>
      </c>
      <c r="L2182" s="304">
        <v>0</v>
      </c>
      <c r="M2182" s="305">
        <v>0</v>
      </c>
      <c r="N2182" s="305">
        <v>0</v>
      </c>
      <c r="O2182" s="303">
        <v>0</v>
      </c>
      <c r="P2182" s="305">
        <v>0</v>
      </c>
      <c r="Q2182" s="303">
        <v>0</v>
      </c>
      <c r="R2182" s="16">
        <f>SUMIFS('Member Months'!$L:$L,'Member Months'!$A:$A,$A2182,'Member Months'!$C:$C,$C2182, 'Member Months'!$D:$D,$D2182)</f>
        <v>0</v>
      </c>
      <c r="T2182" s="172"/>
    </row>
    <row r="2183" spans="1:20">
      <c r="A2183" s="38">
        <v>22</v>
      </c>
      <c r="B2183" s="39">
        <f t="shared" si="72"/>
        <v>0</v>
      </c>
      <c r="C2183" s="39" t="str">
        <f t="shared" si="71"/>
        <v>2021 Prior Year</v>
      </c>
      <c r="D2183" s="40">
        <v>3</v>
      </c>
      <c r="E2183" s="662">
        <v>22</v>
      </c>
      <c r="F2183" s="662">
        <v>6</v>
      </c>
      <c r="G2183" s="991" t="s">
        <v>933</v>
      </c>
      <c r="H2183" s="40" t="s">
        <v>227</v>
      </c>
      <c r="I2183" s="630" t="s">
        <v>409</v>
      </c>
      <c r="J2183" s="991" t="s">
        <v>803</v>
      </c>
      <c r="K2183" s="303">
        <v>0</v>
      </c>
      <c r="L2183" s="304">
        <v>0</v>
      </c>
      <c r="M2183" s="305">
        <v>0</v>
      </c>
      <c r="N2183" s="305">
        <v>0</v>
      </c>
      <c r="O2183" s="303">
        <v>0</v>
      </c>
      <c r="P2183" s="305">
        <v>0</v>
      </c>
      <c r="Q2183" s="303">
        <v>0</v>
      </c>
      <c r="R2183" s="16">
        <f>SUMIFS('Member Months'!$L:$L,'Member Months'!$A:$A,$A2183,'Member Months'!$C:$C,$C2183, 'Member Months'!$D:$D,$D2183)</f>
        <v>0</v>
      </c>
      <c r="T2183" s="172"/>
    </row>
    <row r="2184" spans="1:20">
      <c r="A2184" s="38">
        <v>23</v>
      </c>
      <c r="B2184" s="39">
        <v>0</v>
      </c>
      <c r="C2184" s="39" t="str">
        <f t="shared" si="71"/>
        <v>2021 Prior Year</v>
      </c>
      <c r="D2184" s="40">
        <v>3</v>
      </c>
      <c r="E2184" s="662">
        <v>23</v>
      </c>
      <c r="F2184" s="662">
        <v>6</v>
      </c>
      <c r="G2184" s="991" t="s">
        <v>933</v>
      </c>
      <c r="H2184" s="40" t="s">
        <v>228</v>
      </c>
      <c r="I2184" s="630" t="s">
        <v>211</v>
      </c>
      <c r="J2184" s="991" t="s">
        <v>261</v>
      </c>
      <c r="K2184" s="303">
        <v>0</v>
      </c>
      <c r="L2184" s="304">
        <v>0</v>
      </c>
      <c r="M2184" s="305">
        <v>0</v>
      </c>
      <c r="N2184" s="305">
        <v>0</v>
      </c>
      <c r="O2184" s="303">
        <v>0</v>
      </c>
      <c r="P2184" s="305">
        <v>0</v>
      </c>
      <c r="Q2184" s="303">
        <v>0</v>
      </c>
      <c r="R2184" s="16">
        <v>0</v>
      </c>
      <c r="T2184" s="172"/>
    </row>
    <row r="2185" spans="1:20">
      <c r="A2185" s="38">
        <v>23</v>
      </c>
      <c r="B2185" s="39">
        <v>0</v>
      </c>
      <c r="C2185" s="39" t="str">
        <f t="shared" si="71"/>
        <v>2021 Prior Year</v>
      </c>
      <c r="D2185" s="40">
        <v>3</v>
      </c>
      <c r="E2185" s="662">
        <v>23</v>
      </c>
      <c r="F2185" s="662">
        <v>6</v>
      </c>
      <c r="G2185" s="991" t="s">
        <v>933</v>
      </c>
      <c r="H2185" s="40" t="s">
        <v>228</v>
      </c>
      <c r="I2185" s="630" t="s">
        <v>214</v>
      </c>
      <c r="J2185" s="991" t="s">
        <v>676</v>
      </c>
      <c r="K2185" s="303">
        <v>0</v>
      </c>
      <c r="L2185" s="304">
        <v>0</v>
      </c>
      <c r="M2185" s="305">
        <v>0</v>
      </c>
      <c r="N2185" s="305">
        <v>0</v>
      </c>
      <c r="O2185" s="303">
        <v>0</v>
      </c>
      <c r="P2185" s="305">
        <v>0</v>
      </c>
      <c r="Q2185" s="303">
        <v>0</v>
      </c>
      <c r="R2185" s="16">
        <v>0</v>
      </c>
      <c r="T2185" s="172"/>
    </row>
    <row r="2186" spans="1:20">
      <c r="A2186" s="38">
        <v>23</v>
      </c>
      <c r="B2186" s="39">
        <v>0</v>
      </c>
      <c r="C2186" s="39" t="str">
        <f t="shared" si="71"/>
        <v>2021 Prior Year</v>
      </c>
      <c r="D2186" s="40">
        <v>3</v>
      </c>
      <c r="E2186" s="662">
        <v>23</v>
      </c>
      <c r="F2186" s="662">
        <v>6</v>
      </c>
      <c r="G2186" s="991" t="s">
        <v>933</v>
      </c>
      <c r="H2186" s="40" t="s">
        <v>228</v>
      </c>
      <c r="I2186" s="630" t="s">
        <v>215</v>
      </c>
      <c r="J2186" s="991" t="s">
        <v>216</v>
      </c>
      <c r="K2186" s="303">
        <v>0</v>
      </c>
      <c r="L2186" s="304">
        <v>0</v>
      </c>
      <c r="M2186" s="305">
        <v>0</v>
      </c>
      <c r="N2186" s="305">
        <v>0</v>
      </c>
      <c r="O2186" s="303">
        <v>0</v>
      </c>
      <c r="P2186" s="305">
        <v>0</v>
      </c>
      <c r="Q2186" s="303">
        <v>0</v>
      </c>
      <c r="R2186" s="16">
        <v>0</v>
      </c>
      <c r="T2186" s="172"/>
    </row>
    <row r="2187" spans="1:20">
      <c r="A2187" s="38">
        <v>23</v>
      </c>
      <c r="B2187" s="39">
        <v>0</v>
      </c>
      <c r="C2187" s="39" t="str">
        <f t="shared" si="71"/>
        <v>2021 Prior Year</v>
      </c>
      <c r="D2187" s="40">
        <v>3</v>
      </c>
      <c r="E2187" s="662">
        <v>23</v>
      </c>
      <c r="F2187" s="662">
        <v>6</v>
      </c>
      <c r="G2187" s="991" t="s">
        <v>933</v>
      </c>
      <c r="H2187" s="40" t="s">
        <v>228</v>
      </c>
      <c r="I2187" s="630" t="s">
        <v>217</v>
      </c>
      <c r="J2187" s="991" t="s">
        <v>262</v>
      </c>
      <c r="K2187" s="303">
        <v>0</v>
      </c>
      <c r="L2187" s="304">
        <v>0</v>
      </c>
      <c r="M2187" s="305">
        <v>0</v>
      </c>
      <c r="N2187" s="305">
        <v>0</v>
      </c>
      <c r="O2187" s="303">
        <v>0</v>
      </c>
      <c r="P2187" s="305">
        <v>0</v>
      </c>
      <c r="Q2187" s="303">
        <v>0</v>
      </c>
      <c r="R2187" s="16">
        <v>0</v>
      </c>
      <c r="T2187" s="172"/>
    </row>
    <row r="2188" spans="1:20">
      <c r="A2188" s="38">
        <v>23</v>
      </c>
      <c r="B2188" s="39">
        <v>0</v>
      </c>
      <c r="C2188" s="39" t="str">
        <f t="shared" si="71"/>
        <v>2021 Prior Year</v>
      </c>
      <c r="D2188" s="40">
        <v>3</v>
      </c>
      <c r="E2188" s="662">
        <v>23</v>
      </c>
      <c r="F2188" s="662">
        <v>6</v>
      </c>
      <c r="G2188" s="991" t="s">
        <v>933</v>
      </c>
      <c r="H2188" s="40" t="s">
        <v>228</v>
      </c>
      <c r="I2188" s="630" t="s">
        <v>218</v>
      </c>
      <c r="J2188" s="991" t="s">
        <v>677</v>
      </c>
      <c r="K2188" s="303">
        <v>0</v>
      </c>
      <c r="L2188" s="304">
        <v>0</v>
      </c>
      <c r="M2188" s="305">
        <v>0</v>
      </c>
      <c r="N2188" s="305">
        <v>0</v>
      </c>
      <c r="O2188" s="303">
        <v>0</v>
      </c>
      <c r="P2188" s="305">
        <v>0</v>
      </c>
      <c r="Q2188" s="303">
        <v>0</v>
      </c>
      <c r="R2188" s="16">
        <v>0</v>
      </c>
      <c r="T2188" s="172"/>
    </row>
    <row r="2189" spans="1:20">
      <c r="A2189" s="38">
        <v>23</v>
      </c>
      <c r="B2189" s="39">
        <v>0</v>
      </c>
      <c r="C2189" s="39" t="str">
        <f t="shared" si="71"/>
        <v>2021 Prior Year</v>
      </c>
      <c r="D2189" s="40">
        <v>3</v>
      </c>
      <c r="E2189" s="662">
        <v>23</v>
      </c>
      <c r="F2189" s="662">
        <v>6</v>
      </c>
      <c r="G2189" s="991" t="s">
        <v>933</v>
      </c>
      <c r="H2189" s="40" t="s">
        <v>228</v>
      </c>
      <c r="I2189" s="630" t="s">
        <v>219</v>
      </c>
      <c r="J2189" s="991" t="s">
        <v>263</v>
      </c>
      <c r="K2189" s="303">
        <v>0</v>
      </c>
      <c r="L2189" s="304">
        <v>0</v>
      </c>
      <c r="M2189" s="305">
        <v>0</v>
      </c>
      <c r="N2189" s="305">
        <v>0</v>
      </c>
      <c r="O2189" s="303">
        <v>0</v>
      </c>
      <c r="P2189" s="305">
        <v>0</v>
      </c>
      <c r="Q2189" s="303">
        <v>0</v>
      </c>
      <c r="R2189" s="16">
        <v>0</v>
      </c>
      <c r="T2189" s="172"/>
    </row>
    <row r="2190" spans="1:20">
      <c r="A2190" s="38">
        <v>23</v>
      </c>
      <c r="B2190" s="39">
        <v>0</v>
      </c>
      <c r="C2190" s="39" t="str">
        <f t="shared" si="71"/>
        <v>2021 Prior Year</v>
      </c>
      <c r="D2190" s="40">
        <v>3</v>
      </c>
      <c r="E2190" s="662">
        <v>23</v>
      </c>
      <c r="F2190" s="662">
        <v>6</v>
      </c>
      <c r="G2190" s="991" t="s">
        <v>933</v>
      </c>
      <c r="H2190" s="40" t="s">
        <v>228</v>
      </c>
      <c r="I2190" s="630" t="s">
        <v>220</v>
      </c>
      <c r="J2190" s="991" t="s">
        <v>675</v>
      </c>
      <c r="K2190" s="303">
        <v>0</v>
      </c>
      <c r="L2190" s="304">
        <v>0</v>
      </c>
      <c r="M2190" s="305">
        <v>0</v>
      </c>
      <c r="N2190" s="305">
        <v>0</v>
      </c>
      <c r="O2190" s="303">
        <v>0</v>
      </c>
      <c r="P2190" s="305">
        <v>0</v>
      </c>
      <c r="Q2190" s="303">
        <v>0</v>
      </c>
      <c r="R2190" s="16">
        <v>0</v>
      </c>
      <c r="T2190" s="172"/>
    </row>
    <row r="2191" spans="1:20">
      <c r="A2191" s="38">
        <v>23</v>
      </c>
      <c r="B2191" s="39">
        <v>0</v>
      </c>
      <c r="C2191" s="39" t="str">
        <f t="shared" si="71"/>
        <v>2021 Prior Year</v>
      </c>
      <c r="D2191" s="40">
        <v>3</v>
      </c>
      <c r="E2191" s="662">
        <v>23</v>
      </c>
      <c r="F2191" s="662">
        <v>6</v>
      </c>
      <c r="G2191" s="991" t="s">
        <v>933</v>
      </c>
      <c r="H2191" s="40" t="s">
        <v>228</v>
      </c>
      <c r="I2191" s="630" t="s">
        <v>221</v>
      </c>
      <c r="J2191" s="991" t="s">
        <v>264</v>
      </c>
      <c r="K2191" s="303">
        <v>0</v>
      </c>
      <c r="L2191" s="304">
        <v>0</v>
      </c>
      <c r="M2191" s="305">
        <v>0</v>
      </c>
      <c r="N2191" s="305">
        <v>0</v>
      </c>
      <c r="O2191" s="303">
        <v>0</v>
      </c>
      <c r="P2191" s="305">
        <v>0</v>
      </c>
      <c r="Q2191" s="303">
        <v>0</v>
      </c>
      <c r="R2191" s="16">
        <v>0</v>
      </c>
      <c r="T2191" s="172"/>
    </row>
    <row r="2192" spans="1:20">
      <c r="A2192" s="38">
        <v>23</v>
      </c>
      <c r="B2192" s="39">
        <v>0</v>
      </c>
      <c r="C2192" s="39" t="str">
        <f t="shared" si="71"/>
        <v>2021 Prior Year</v>
      </c>
      <c r="D2192" s="40">
        <v>3</v>
      </c>
      <c r="E2192" s="662">
        <v>23</v>
      </c>
      <c r="F2192" s="662">
        <v>6</v>
      </c>
      <c r="G2192" s="991" t="s">
        <v>933</v>
      </c>
      <c r="H2192" s="40" t="s">
        <v>228</v>
      </c>
      <c r="I2192" s="630" t="s">
        <v>222</v>
      </c>
      <c r="J2192" s="991" t="s">
        <v>206</v>
      </c>
      <c r="K2192" s="303">
        <v>0</v>
      </c>
      <c r="L2192" s="304">
        <v>0</v>
      </c>
      <c r="M2192" s="305">
        <v>0</v>
      </c>
      <c r="N2192" s="305">
        <v>0</v>
      </c>
      <c r="O2192" s="303">
        <v>0</v>
      </c>
      <c r="P2192" s="305">
        <v>0</v>
      </c>
      <c r="Q2192" s="303">
        <v>0</v>
      </c>
      <c r="R2192" s="16">
        <v>0</v>
      </c>
      <c r="T2192" s="172"/>
    </row>
    <row r="2193" spans="1:20">
      <c r="A2193" s="38">
        <v>23</v>
      </c>
      <c r="B2193" s="39">
        <v>0</v>
      </c>
      <c r="C2193" s="39" t="str">
        <f t="shared" si="71"/>
        <v>2021 Prior Year</v>
      </c>
      <c r="D2193" s="40">
        <v>3</v>
      </c>
      <c r="E2193" s="662">
        <v>23</v>
      </c>
      <c r="F2193" s="662">
        <v>6</v>
      </c>
      <c r="G2193" s="991" t="s">
        <v>933</v>
      </c>
      <c r="H2193" s="40" t="s">
        <v>228</v>
      </c>
      <c r="I2193" s="630" t="s">
        <v>223</v>
      </c>
      <c r="J2193" s="991" t="s">
        <v>181</v>
      </c>
      <c r="K2193" s="303">
        <v>0</v>
      </c>
      <c r="L2193" s="304">
        <v>0</v>
      </c>
      <c r="M2193" s="305">
        <v>0</v>
      </c>
      <c r="N2193" s="305">
        <v>0</v>
      </c>
      <c r="O2193" s="303">
        <v>0</v>
      </c>
      <c r="P2193" s="305">
        <v>0</v>
      </c>
      <c r="Q2193" s="303">
        <v>0</v>
      </c>
      <c r="R2193" s="16">
        <v>0</v>
      </c>
      <c r="T2193" s="172"/>
    </row>
    <row r="2194" spans="1:20">
      <c r="A2194" s="38">
        <v>23</v>
      </c>
      <c r="B2194" s="39">
        <v>0</v>
      </c>
      <c r="C2194" s="39" t="str">
        <f t="shared" si="71"/>
        <v>2021 Prior Year</v>
      </c>
      <c r="D2194" s="40">
        <v>3</v>
      </c>
      <c r="E2194" s="662">
        <v>23</v>
      </c>
      <c r="F2194" s="662">
        <v>6</v>
      </c>
      <c r="G2194" s="991" t="s">
        <v>933</v>
      </c>
      <c r="H2194" s="40" t="s">
        <v>228</v>
      </c>
      <c r="I2194" s="630" t="s">
        <v>150</v>
      </c>
      <c r="J2194" s="991" t="s">
        <v>204</v>
      </c>
      <c r="K2194" s="303">
        <v>0</v>
      </c>
      <c r="L2194" s="304">
        <v>0</v>
      </c>
      <c r="M2194" s="305">
        <v>0</v>
      </c>
      <c r="N2194" s="305">
        <v>0</v>
      </c>
      <c r="O2194" s="303">
        <v>0</v>
      </c>
      <c r="P2194" s="305">
        <v>0</v>
      </c>
      <c r="Q2194" s="303">
        <v>0</v>
      </c>
      <c r="R2194" s="16">
        <v>0</v>
      </c>
      <c r="T2194" s="172"/>
    </row>
    <row r="2195" spans="1:20">
      <c r="A2195" s="38">
        <v>23</v>
      </c>
      <c r="B2195" s="39">
        <v>0</v>
      </c>
      <c r="C2195" s="39" t="str">
        <f t="shared" si="71"/>
        <v>2021 Prior Year</v>
      </c>
      <c r="D2195" s="40">
        <v>3</v>
      </c>
      <c r="E2195" s="662">
        <v>23</v>
      </c>
      <c r="F2195" s="662">
        <v>6</v>
      </c>
      <c r="G2195" s="991" t="s">
        <v>933</v>
      </c>
      <c r="H2195" s="40" t="s">
        <v>228</v>
      </c>
      <c r="I2195" s="630" t="s">
        <v>151</v>
      </c>
      <c r="J2195" s="991" t="s">
        <v>205</v>
      </c>
      <c r="K2195" s="303">
        <v>0</v>
      </c>
      <c r="L2195" s="304">
        <v>0</v>
      </c>
      <c r="M2195" s="305">
        <v>0</v>
      </c>
      <c r="N2195" s="305">
        <v>0</v>
      </c>
      <c r="O2195" s="303">
        <v>0</v>
      </c>
      <c r="P2195" s="305">
        <v>0</v>
      </c>
      <c r="Q2195" s="303">
        <v>0</v>
      </c>
      <c r="R2195" s="16">
        <v>0</v>
      </c>
      <c r="T2195" s="172"/>
    </row>
    <row r="2196" spans="1:20">
      <c r="A2196" s="38">
        <v>23</v>
      </c>
      <c r="B2196" s="39">
        <v>0</v>
      </c>
      <c r="C2196" s="39" t="str">
        <f t="shared" si="71"/>
        <v>2021 Prior Year</v>
      </c>
      <c r="D2196" s="40">
        <v>3</v>
      </c>
      <c r="E2196" s="662">
        <v>23</v>
      </c>
      <c r="F2196" s="662">
        <v>6</v>
      </c>
      <c r="G2196" s="991" t="s">
        <v>933</v>
      </c>
      <c r="H2196" s="40" t="s">
        <v>228</v>
      </c>
      <c r="I2196" s="630" t="s">
        <v>152</v>
      </c>
      <c r="J2196" s="991" t="s">
        <v>182</v>
      </c>
      <c r="K2196" s="303">
        <v>0</v>
      </c>
      <c r="L2196" s="304">
        <v>0</v>
      </c>
      <c r="M2196" s="305">
        <v>0</v>
      </c>
      <c r="N2196" s="305">
        <v>0</v>
      </c>
      <c r="O2196" s="303">
        <v>0</v>
      </c>
      <c r="P2196" s="305">
        <v>0</v>
      </c>
      <c r="Q2196" s="303">
        <v>0</v>
      </c>
      <c r="R2196" s="16">
        <v>0</v>
      </c>
      <c r="T2196" s="172"/>
    </row>
    <row r="2197" spans="1:20">
      <c r="A2197" s="38">
        <v>23</v>
      </c>
      <c r="B2197" s="39">
        <v>0</v>
      </c>
      <c r="C2197" s="39" t="str">
        <f t="shared" si="71"/>
        <v>2021 Prior Year</v>
      </c>
      <c r="D2197" s="40">
        <v>3</v>
      </c>
      <c r="E2197" s="662">
        <v>23</v>
      </c>
      <c r="F2197" s="662">
        <v>6</v>
      </c>
      <c r="G2197" s="991" t="s">
        <v>933</v>
      </c>
      <c r="H2197" s="40" t="s">
        <v>228</v>
      </c>
      <c r="I2197" s="630" t="s">
        <v>70</v>
      </c>
      <c r="J2197" s="991" t="s">
        <v>265</v>
      </c>
      <c r="K2197" s="303">
        <v>0</v>
      </c>
      <c r="L2197" s="304">
        <v>0</v>
      </c>
      <c r="M2197" s="305">
        <v>0</v>
      </c>
      <c r="N2197" s="305">
        <v>0</v>
      </c>
      <c r="O2197" s="303">
        <v>0</v>
      </c>
      <c r="P2197" s="305">
        <v>0</v>
      </c>
      <c r="Q2197" s="303">
        <v>0</v>
      </c>
      <c r="R2197" s="16">
        <v>0</v>
      </c>
      <c r="T2197" s="172"/>
    </row>
    <row r="2198" spans="1:20">
      <c r="A2198" s="38">
        <v>23</v>
      </c>
      <c r="B2198" s="39">
        <v>0</v>
      </c>
      <c r="C2198" s="39" t="str">
        <f t="shared" si="71"/>
        <v>2021 Prior Year</v>
      </c>
      <c r="D2198" s="40">
        <v>3</v>
      </c>
      <c r="E2198" s="662">
        <v>23</v>
      </c>
      <c r="F2198" s="662">
        <v>6</v>
      </c>
      <c r="G2198" s="991" t="s">
        <v>933</v>
      </c>
      <c r="H2198" s="40" t="s">
        <v>228</v>
      </c>
      <c r="I2198" s="630" t="s">
        <v>71</v>
      </c>
      <c r="J2198" s="991" t="s">
        <v>266</v>
      </c>
      <c r="K2198" s="303">
        <v>0</v>
      </c>
      <c r="L2198" s="304">
        <v>0</v>
      </c>
      <c r="M2198" s="305">
        <v>0</v>
      </c>
      <c r="N2198" s="305">
        <v>0</v>
      </c>
      <c r="O2198" s="303">
        <v>0</v>
      </c>
      <c r="P2198" s="305">
        <v>0</v>
      </c>
      <c r="Q2198" s="303">
        <v>0</v>
      </c>
      <c r="R2198" s="16">
        <v>0</v>
      </c>
      <c r="T2198" s="172"/>
    </row>
    <row r="2199" spans="1:20">
      <c r="A2199" s="38">
        <v>23</v>
      </c>
      <c r="B2199" s="39">
        <v>0</v>
      </c>
      <c r="C2199" s="39" t="str">
        <f t="shared" si="71"/>
        <v>2021 Prior Year</v>
      </c>
      <c r="D2199" s="40">
        <v>3</v>
      </c>
      <c r="E2199" s="662">
        <v>23</v>
      </c>
      <c r="F2199" s="662">
        <v>6</v>
      </c>
      <c r="G2199" s="991" t="s">
        <v>933</v>
      </c>
      <c r="H2199" s="40" t="s">
        <v>228</v>
      </c>
      <c r="I2199" s="630" t="s">
        <v>72</v>
      </c>
      <c r="J2199" s="991" t="s">
        <v>527</v>
      </c>
      <c r="K2199" s="303">
        <v>0</v>
      </c>
      <c r="L2199" s="304">
        <v>0</v>
      </c>
      <c r="M2199" s="305">
        <v>0</v>
      </c>
      <c r="N2199" s="305">
        <v>0</v>
      </c>
      <c r="O2199" s="303">
        <v>0</v>
      </c>
      <c r="P2199" s="305">
        <v>0</v>
      </c>
      <c r="Q2199" s="303">
        <v>0</v>
      </c>
      <c r="R2199" s="16">
        <v>0</v>
      </c>
      <c r="T2199" s="172"/>
    </row>
    <row r="2200" spans="1:20">
      <c r="A2200" s="38">
        <v>23</v>
      </c>
      <c r="B2200" s="39">
        <v>0</v>
      </c>
      <c r="C2200" s="39" t="str">
        <f t="shared" si="71"/>
        <v>2021 Prior Year</v>
      </c>
      <c r="D2200" s="40">
        <v>3</v>
      </c>
      <c r="E2200" s="662">
        <v>23</v>
      </c>
      <c r="F2200" s="662">
        <v>6</v>
      </c>
      <c r="G2200" s="991" t="s">
        <v>933</v>
      </c>
      <c r="H2200" s="40" t="s">
        <v>228</v>
      </c>
      <c r="I2200" s="630" t="s">
        <v>73</v>
      </c>
      <c r="J2200" s="991" t="s">
        <v>528</v>
      </c>
      <c r="K2200" s="303">
        <v>0</v>
      </c>
      <c r="L2200" s="304">
        <v>0</v>
      </c>
      <c r="M2200" s="305">
        <v>0</v>
      </c>
      <c r="N2200" s="305">
        <v>0</v>
      </c>
      <c r="O2200" s="303">
        <v>0</v>
      </c>
      <c r="P2200" s="305">
        <v>0</v>
      </c>
      <c r="Q2200" s="303">
        <v>0</v>
      </c>
      <c r="R2200" s="16">
        <v>0</v>
      </c>
      <c r="T2200" s="172"/>
    </row>
    <row r="2201" spans="1:20">
      <c r="A2201" s="38">
        <v>23</v>
      </c>
      <c r="B2201" s="39">
        <v>0</v>
      </c>
      <c r="C2201" s="39" t="str">
        <f t="shared" si="71"/>
        <v>2021 Prior Year</v>
      </c>
      <c r="D2201" s="40">
        <v>3</v>
      </c>
      <c r="E2201" s="662">
        <v>23</v>
      </c>
      <c r="F2201" s="662">
        <v>6</v>
      </c>
      <c r="G2201" s="991" t="s">
        <v>933</v>
      </c>
      <c r="H2201" s="40" t="s">
        <v>228</v>
      </c>
      <c r="I2201" s="630" t="s">
        <v>409</v>
      </c>
      <c r="J2201" s="991" t="s">
        <v>803</v>
      </c>
      <c r="K2201" s="303">
        <v>0</v>
      </c>
      <c r="L2201" s="304">
        <v>0</v>
      </c>
      <c r="M2201" s="305">
        <v>0</v>
      </c>
      <c r="N2201" s="305">
        <v>0</v>
      </c>
      <c r="O2201" s="303">
        <v>0</v>
      </c>
      <c r="P2201" s="305">
        <v>0</v>
      </c>
      <c r="Q2201" s="303">
        <v>0</v>
      </c>
      <c r="R2201" s="16">
        <v>0</v>
      </c>
      <c r="T2201" s="172"/>
    </row>
    <row r="2202" spans="1:20">
      <c r="A2202" s="38">
        <v>24</v>
      </c>
      <c r="B2202" s="39">
        <v>0</v>
      </c>
      <c r="C2202" s="39" t="str">
        <f t="shared" si="71"/>
        <v>2021 Prior Year</v>
      </c>
      <c r="D2202" s="40">
        <v>3</v>
      </c>
      <c r="E2202" s="662">
        <v>24</v>
      </c>
      <c r="F2202" s="662">
        <v>6</v>
      </c>
      <c r="G2202" s="991" t="s">
        <v>229</v>
      </c>
      <c r="H2202" s="40" t="s">
        <v>227</v>
      </c>
      <c r="I2202" s="630" t="s">
        <v>211</v>
      </c>
      <c r="J2202" s="991" t="s">
        <v>261</v>
      </c>
      <c r="K2202" s="303">
        <v>0</v>
      </c>
      <c r="L2202" s="304">
        <v>0</v>
      </c>
      <c r="M2202" s="305">
        <v>0</v>
      </c>
      <c r="N2202" s="305">
        <v>0</v>
      </c>
      <c r="O2202" s="303">
        <v>0</v>
      </c>
      <c r="P2202" s="305">
        <v>0</v>
      </c>
      <c r="Q2202" s="303">
        <v>0</v>
      </c>
      <c r="R2202" s="16">
        <v>0</v>
      </c>
      <c r="T2202" s="172"/>
    </row>
    <row r="2203" spans="1:20">
      <c r="A2203" s="38">
        <v>24</v>
      </c>
      <c r="B2203" s="39">
        <v>0</v>
      </c>
      <c r="C2203" s="39" t="str">
        <f t="shared" si="71"/>
        <v>2021 Prior Year</v>
      </c>
      <c r="D2203" s="40">
        <v>3</v>
      </c>
      <c r="E2203" s="662">
        <v>24</v>
      </c>
      <c r="F2203" s="662">
        <v>6</v>
      </c>
      <c r="G2203" s="991" t="s">
        <v>229</v>
      </c>
      <c r="H2203" s="40" t="s">
        <v>227</v>
      </c>
      <c r="I2203" s="630" t="s">
        <v>214</v>
      </c>
      <c r="J2203" s="991" t="s">
        <v>676</v>
      </c>
      <c r="K2203" s="303">
        <v>0</v>
      </c>
      <c r="L2203" s="304">
        <v>0</v>
      </c>
      <c r="M2203" s="305">
        <v>0</v>
      </c>
      <c r="N2203" s="305">
        <v>0</v>
      </c>
      <c r="O2203" s="303">
        <v>0</v>
      </c>
      <c r="P2203" s="305">
        <v>0</v>
      </c>
      <c r="Q2203" s="303">
        <v>0</v>
      </c>
      <c r="R2203" s="16">
        <v>0</v>
      </c>
      <c r="T2203" s="172"/>
    </row>
    <row r="2204" spans="1:20">
      <c r="A2204" s="38">
        <v>24</v>
      </c>
      <c r="B2204" s="39">
        <v>0</v>
      </c>
      <c r="C2204" s="39" t="str">
        <f t="shared" si="71"/>
        <v>2021 Prior Year</v>
      </c>
      <c r="D2204" s="40">
        <v>3</v>
      </c>
      <c r="E2204" s="662">
        <v>24</v>
      </c>
      <c r="F2204" s="662">
        <v>6</v>
      </c>
      <c r="G2204" s="991" t="s">
        <v>229</v>
      </c>
      <c r="H2204" s="40" t="s">
        <v>227</v>
      </c>
      <c r="I2204" s="630" t="s">
        <v>215</v>
      </c>
      <c r="J2204" s="991" t="s">
        <v>216</v>
      </c>
      <c r="K2204" s="303">
        <v>0</v>
      </c>
      <c r="L2204" s="304">
        <v>0</v>
      </c>
      <c r="M2204" s="305">
        <v>0</v>
      </c>
      <c r="N2204" s="305">
        <v>0</v>
      </c>
      <c r="O2204" s="303">
        <v>0</v>
      </c>
      <c r="P2204" s="305">
        <v>0</v>
      </c>
      <c r="Q2204" s="303">
        <v>0</v>
      </c>
      <c r="R2204" s="16">
        <v>0</v>
      </c>
      <c r="T2204" s="172"/>
    </row>
    <row r="2205" spans="1:20">
      <c r="A2205" s="38">
        <v>24</v>
      </c>
      <c r="B2205" s="39">
        <v>0</v>
      </c>
      <c r="C2205" s="39" t="str">
        <f t="shared" si="71"/>
        <v>2021 Prior Year</v>
      </c>
      <c r="D2205" s="40">
        <v>3</v>
      </c>
      <c r="E2205" s="662">
        <v>24</v>
      </c>
      <c r="F2205" s="662">
        <v>6</v>
      </c>
      <c r="G2205" s="991" t="s">
        <v>229</v>
      </c>
      <c r="H2205" s="40" t="s">
        <v>227</v>
      </c>
      <c r="I2205" s="630" t="s">
        <v>217</v>
      </c>
      <c r="J2205" s="991" t="s">
        <v>262</v>
      </c>
      <c r="K2205" s="303">
        <v>0</v>
      </c>
      <c r="L2205" s="304">
        <v>0</v>
      </c>
      <c r="M2205" s="305">
        <v>0</v>
      </c>
      <c r="N2205" s="305">
        <v>0</v>
      </c>
      <c r="O2205" s="303">
        <v>0</v>
      </c>
      <c r="P2205" s="305">
        <v>0</v>
      </c>
      <c r="Q2205" s="303">
        <v>0</v>
      </c>
      <c r="R2205" s="16">
        <v>0</v>
      </c>
      <c r="T2205" s="172"/>
    </row>
    <row r="2206" spans="1:20">
      <c r="A2206" s="38">
        <v>24</v>
      </c>
      <c r="B2206" s="39">
        <v>0</v>
      </c>
      <c r="C2206" s="39" t="str">
        <f t="shared" si="71"/>
        <v>2021 Prior Year</v>
      </c>
      <c r="D2206" s="40">
        <v>3</v>
      </c>
      <c r="E2206" s="662">
        <v>24</v>
      </c>
      <c r="F2206" s="662">
        <v>6</v>
      </c>
      <c r="G2206" s="991" t="s">
        <v>229</v>
      </c>
      <c r="H2206" s="40" t="s">
        <v>227</v>
      </c>
      <c r="I2206" s="630" t="s">
        <v>218</v>
      </c>
      <c r="J2206" s="991" t="s">
        <v>677</v>
      </c>
      <c r="K2206" s="303">
        <v>0</v>
      </c>
      <c r="L2206" s="304">
        <v>0</v>
      </c>
      <c r="M2206" s="305">
        <v>0</v>
      </c>
      <c r="N2206" s="305">
        <v>0</v>
      </c>
      <c r="O2206" s="303">
        <v>0</v>
      </c>
      <c r="P2206" s="305">
        <v>0</v>
      </c>
      <c r="Q2206" s="303">
        <v>0</v>
      </c>
      <c r="R2206" s="16">
        <v>0</v>
      </c>
      <c r="T2206" s="172"/>
    </row>
    <row r="2207" spans="1:20">
      <c r="A2207" s="38">
        <v>24</v>
      </c>
      <c r="B2207" s="39">
        <v>0</v>
      </c>
      <c r="C2207" s="39" t="str">
        <f t="shared" si="71"/>
        <v>2021 Prior Year</v>
      </c>
      <c r="D2207" s="40">
        <v>3</v>
      </c>
      <c r="E2207" s="662">
        <v>24</v>
      </c>
      <c r="F2207" s="662">
        <v>6</v>
      </c>
      <c r="G2207" s="991" t="s">
        <v>229</v>
      </c>
      <c r="H2207" s="40" t="s">
        <v>227</v>
      </c>
      <c r="I2207" s="630" t="s">
        <v>219</v>
      </c>
      <c r="J2207" s="991" t="s">
        <v>263</v>
      </c>
      <c r="K2207" s="303">
        <v>0</v>
      </c>
      <c r="L2207" s="304">
        <v>0</v>
      </c>
      <c r="M2207" s="305">
        <v>0</v>
      </c>
      <c r="N2207" s="305">
        <v>0</v>
      </c>
      <c r="O2207" s="303">
        <v>0</v>
      </c>
      <c r="P2207" s="305">
        <v>0</v>
      </c>
      <c r="Q2207" s="303">
        <v>0</v>
      </c>
      <c r="R2207" s="16">
        <v>0</v>
      </c>
      <c r="T2207" s="172"/>
    </row>
    <row r="2208" spans="1:20">
      <c r="A2208" s="38">
        <v>24</v>
      </c>
      <c r="B2208" s="39">
        <v>0</v>
      </c>
      <c r="C2208" s="39" t="str">
        <f t="shared" si="71"/>
        <v>2021 Prior Year</v>
      </c>
      <c r="D2208" s="40">
        <v>3</v>
      </c>
      <c r="E2208" s="662">
        <v>24</v>
      </c>
      <c r="F2208" s="662">
        <v>6</v>
      </c>
      <c r="G2208" s="991" t="s">
        <v>229</v>
      </c>
      <c r="H2208" s="40" t="s">
        <v>227</v>
      </c>
      <c r="I2208" s="630" t="s">
        <v>220</v>
      </c>
      <c r="J2208" s="991" t="s">
        <v>675</v>
      </c>
      <c r="K2208" s="303">
        <v>0</v>
      </c>
      <c r="L2208" s="304">
        <v>0</v>
      </c>
      <c r="M2208" s="305">
        <v>0</v>
      </c>
      <c r="N2208" s="305">
        <v>0</v>
      </c>
      <c r="O2208" s="303">
        <v>0</v>
      </c>
      <c r="P2208" s="305">
        <v>0</v>
      </c>
      <c r="Q2208" s="303">
        <v>0</v>
      </c>
      <c r="R2208" s="16">
        <v>0</v>
      </c>
      <c r="T2208" s="172"/>
    </row>
    <row r="2209" spans="1:20">
      <c r="A2209" s="38">
        <v>24</v>
      </c>
      <c r="B2209" s="39">
        <v>0</v>
      </c>
      <c r="C2209" s="39" t="str">
        <f t="shared" si="71"/>
        <v>2021 Prior Year</v>
      </c>
      <c r="D2209" s="40">
        <v>3</v>
      </c>
      <c r="E2209" s="662">
        <v>24</v>
      </c>
      <c r="F2209" s="662">
        <v>6</v>
      </c>
      <c r="G2209" s="991" t="s">
        <v>229</v>
      </c>
      <c r="H2209" s="40" t="s">
        <v>227</v>
      </c>
      <c r="I2209" s="630" t="s">
        <v>221</v>
      </c>
      <c r="J2209" s="991" t="s">
        <v>264</v>
      </c>
      <c r="K2209" s="303">
        <v>0</v>
      </c>
      <c r="L2209" s="304">
        <v>0</v>
      </c>
      <c r="M2209" s="305">
        <v>0</v>
      </c>
      <c r="N2209" s="305">
        <v>0</v>
      </c>
      <c r="O2209" s="303">
        <v>0</v>
      </c>
      <c r="P2209" s="305">
        <v>0</v>
      </c>
      <c r="Q2209" s="303">
        <v>0</v>
      </c>
      <c r="R2209" s="16">
        <v>0</v>
      </c>
      <c r="T2209" s="172"/>
    </row>
    <row r="2210" spans="1:20">
      <c r="A2210" s="38">
        <v>24</v>
      </c>
      <c r="B2210" s="39">
        <v>0</v>
      </c>
      <c r="C2210" s="39" t="str">
        <f t="shared" si="71"/>
        <v>2021 Prior Year</v>
      </c>
      <c r="D2210" s="40">
        <v>3</v>
      </c>
      <c r="E2210" s="662">
        <v>24</v>
      </c>
      <c r="F2210" s="662">
        <v>6</v>
      </c>
      <c r="G2210" s="991" t="s">
        <v>229</v>
      </c>
      <c r="H2210" s="40" t="s">
        <v>227</v>
      </c>
      <c r="I2210" s="630" t="s">
        <v>222</v>
      </c>
      <c r="J2210" s="991" t="s">
        <v>206</v>
      </c>
      <c r="K2210" s="303">
        <v>0</v>
      </c>
      <c r="L2210" s="304">
        <v>0</v>
      </c>
      <c r="M2210" s="305">
        <v>0</v>
      </c>
      <c r="N2210" s="305">
        <v>0</v>
      </c>
      <c r="O2210" s="303">
        <v>0</v>
      </c>
      <c r="P2210" s="305">
        <v>0</v>
      </c>
      <c r="Q2210" s="303">
        <v>0</v>
      </c>
      <c r="R2210" s="16">
        <v>0</v>
      </c>
      <c r="T2210" s="172"/>
    </row>
    <row r="2211" spans="1:20">
      <c r="A2211" s="38">
        <v>24</v>
      </c>
      <c r="B2211" s="39">
        <v>0</v>
      </c>
      <c r="C2211" s="39" t="str">
        <f t="shared" si="71"/>
        <v>2021 Prior Year</v>
      </c>
      <c r="D2211" s="40">
        <v>3</v>
      </c>
      <c r="E2211" s="662">
        <v>24</v>
      </c>
      <c r="F2211" s="662">
        <v>6</v>
      </c>
      <c r="G2211" s="991" t="s">
        <v>229</v>
      </c>
      <c r="H2211" s="40" t="s">
        <v>227</v>
      </c>
      <c r="I2211" s="630" t="s">
        <v>223</v>
      </c>
      <c r="J2211" s="991" t="s">
        <v>181</v>
      </c>
      <c r="K2211" s="303">
        <v>0</v>
      </c>
      <c r="L2211" s="304">
        <v>0</v>
      </c>
      <c r="M2211" s="305">
        <v>0</v>
      </c>
      <c r="N2211" s="305">
        <v>0</v>
      </c>
      <c r="O2211" s="303">
        <v>0</v>
      </c>
      <c r="P2211" s="305">
        <v>0</v>
      </c>
      <c r="Q2211" s="303">
        <v>0</v>
      </c>
      <c r="R2211" s="16">
        <v>0</v>
      </c>
      <c r="T2211" s="172"/>
    </row>
    <row r="2212" spans="1:20">
      <c r="A2212" s="38">
        <v>24</v>
      </c>
      <c r="B2212" s="39">
        <v>0</v>
      </c>
      <c r="C2212" s="39" t="str">
        <f t="shared" si="71"/>
        <v>2021 Prior Year</v>
      </c>
      <c r="D2212" s="40">
        <v>3</v>
      </c>
      <c r="E2212" s="662">
        <v>24</v>
      </c>
      <c r="F2212" s="662">
        <v>6</v>
      </c>
      <c r="G2212" s="991" t="s">
        <v>229</v>
      </c>
      <c r="H2212" s="40" t="s">
        <v>227</v>
      </c>
      <c r="I2212" s="630" t="s">
        <v>150</v>
      </c>
      <c r="J2212" s="991" t="s">
        <v>204</v>
      </c>
      <c r="K2212" s="303">
        <v>0</v>
      </c>
      <c r="L2212" s="304">
        <v>0</v>
      </c>
      <c r="M2212" s="305">
        <v>0</v>
      </c>
      <c r="N2212" s="305">
        <v>0</v>
      </c>
      <c r="O2212" s="303">
        <v>0</v>
      </c>
      <c r="P2212" s="305">
        <v>0</v>
      </c>
      <c r="Q2212" s="303">
        <v>0</v>
      </c>
      <c r="R2212" s="16">
        <v>0</v>
      </c>
      <c r="T2212" s="172"/>
    </row>
    <row r="2213" spans="1:20">
      <c r="A2213" s="38">
        <v>24</v>
      </c>
      <c r="B2213" s="39">
        <v>0</v>
      </c>
      <c r="C2213" s="39" t="str">
        <f t="shared" si="71"/>
        <v>2021 Prior Year</v>
      </c>
      <c r="D2213" s="40">
        <v>3</v>
      </c>
      <c r="E2213" s="662">
        <v>24</v>
      </c>
      <c r="F2213" s="662">
        <v>6</v>
      </c>
      <c r="G2213" s="991" t="s">
        <v>229</v>
      </c>
      <c r="H2213" s="40" t="s">
        <v>227</v>
      </c>
      <c r="I2213" s="630" t="s">
        <v>151</v>
      </c>
      <c r="J2213" s="991" t="s">
        <v>205</v>
      </c>
      <c r="K2213" s="303">
        <v>0</v>
      </c>
      <c r="L2213" s="304">
        <v>0</v>
      </c>
      <c r="M2213" s="305">
        <v>0</v>
      </c>
      <c r="N2213" s="305">
        <v>0</v>
      </c>
      <c r="O2213" s="303">
        <v>0</v>
      </c>
      <c r="P2213" s="305">
        <v>0</v>
      </c>
      <c r="Q2213" s="303">
        <v>0</v>
      </c>
      <c r="R2213" s="16">
        <v>0</v>
      </c>
      <c r="T2213" s="172"/>
    </row>
    <row r="2214" spans="1:20">
      <c r="A2214" s="38">
        <v>24</v>
      </c>
      <c r="B2214" s="39">
        <v>0</v>
      </c>
      <c r="C2214" s="39" t="str">
        <f t="shared" si="71"/>
        <v>2021 Prior Year</v>
      </c>
      <c r="D2214" s="40">
        <v>3</v>
      </c>
      <c r="E2214" s="662">
        <v>24</v>
      </c>
      <c r="F2214" s="662">
        <v>6</v>
      </c>
      <c r="G2214" s="991" t="s">
        <v>229</v>
      </c>
      <c r="H2214" s="40" t="s">
        <v>227</v>
      </c>
      <c r="I2214" s="630" t="s">
        <v>152</v>
      </c>
      <c r="J2214" s="991" t="s">
        <v>182</v>
      </c>
      <c r="K2214" s="303">
        <v>0</v>
      </c>
      <c r="L2214" s="304">
        <v>0</v>
      </c>
      <c r="M2214" s="305">
        <v>0</v>
      </c>
      <c r="N2214" s="305">
        <v>0</v>
      </c>
      <c r="O2214" s="303">
        <v>0</v>
      </c>
      <c r="P2214" s="305">
        <v>0</v>
      </c>
      <c r="Q2214" s="303">
        <v>0</v>
      </c>
      <c r="R2214" s="16">
        <v>0</v>
      </c>
      <c r="T2214" s="172"/>
    </row>
    <row r="2215" spans="1:20">
      <c r="A2215" s="38">
        <v>24</v>
      </c>
      <c r="B2215" s="39">
        <v>0</v>
      </c>
      <c r="C2215" s="39" t="str">
        <f t="shared" si="71"/>
        <v>2021 Prior Year</v>
      </c>
      <c r="D2215" s="40">
        <v>3</v>
      </c>
      <c r="E2215" s="662">
        <v>24</v>
      </c>
      <c r="F2215" s="662">
        <v>6</v>
      </c>
      <c r="G2215" s="991" t="s">
        <v>229</v>
      </c>
      <c r="H2215" s="40" t="s">
        <v>227</v>
      </c>
      <c r="I2215" s="630" t="s">
        <v>70</v>
      </c>
      <c r="J2215" s="991" t="s">
        <v>265</v>
      </c>
      <c r="K2215" s="303">
        <v>0</v>
      </c>
      <c r="L2215" s="304">
        <v>0</v>
      </c>
      <c r="M2215" s="305">
        <v>0</v>
      </c>
      <c r="N2215" s="305">
        <v>0</v>
      </c>
      <c r="O2215" s="303">
        <v>0</v>
      </c>
      <c r="P2215" s="305">
        <v>0</v>
      </c>
      <c r="Q2215" s="303">
        <v>0</v>
      </c>
      <c r="R2215" s="16">
        <v>0</v>
      </c>
      <c r="T2215" s="172"/>
    </row>
    <row r="2216" spans="1:20">
      <c r="A2216" s="38">
        <v>24</v>
      </c>
      <c r="B2216" s="39">
        <v>0</v>
      </c>
      <c r="C2216" s="39" t="str">
        <f t="shared" si="71"/>
        <v>2021 Prior Year</v>
      </c>
      <c r="D2216" s="40">
        <v>3</v>
      </c>
      <c r="E2216" s="662">
        <v>24</v>
      </c>
      <c r="F2216" s="662">
        <v>6</v>
      </c>
      <c r="G2216" s="991" t="s">
        <v>229</v>
      </c>
      <c r="H2216" s="40" t="s">
        <v>227</v>
      </c>
      <c r="I2216" s="630" t="s">
        <v>71</v>
      </c>
      <c r="J2216" s="991" t="s">
        <v>266</v>
      </c>
      <c r="K2216" s="303">
        <v>0</v>
      </c>
      <c r="L2216" s="304">
        <v>0</v>
      </c>
      <c r="M2216" s="305">
        <v>0</v>
      </c>
      <c r="N2216" s="305">
        <v>0</v>
      </c>
      <c r="O2216" s="303">
        <v>0</v>
      </c>
      <c r="P2216" s="305">
        <v>0</v>
      </c>
      <c r="Q2216" s="303">
        <v>0</v>
      </c>
      <c r="R2216" s="16">
        <v>0</v>
      </c>
      <c r="T2216" s="172"/>
    </row>
    <row r="2217" spans="1:20">
      <c r="A2217" s="38">
        <v>24</v>
      </c>
      <c r="B2217" s="39">
        <v>0</v>
      </c>
      <c r="C2217" s="39" t="str">
        <f t="shared" si="71"/>
        <v>2021 Prior Year</v>
      </c>
      <c r="D2217" s="40">
        <v>3</v>
      </c>
      <c r="E2217" s="662">
        <v>24</v>
      </c>
      <c r="F2217" s="662">
        <v>6</v>
      </c>
      <c r="G2217" s="991" t="s">
        <v>229</v>
      </c>
      <c r="H2217" s="40" t="s">
        <v>227</v>
      </c>
      <c r="I2217" s="630" t="s">
        <v>72</v>
      </c>
      <c r="J2217" s="991" t="s">
        <v>527</v>
      </c>
      <c r="K2217" s="303">
        <v>0</v>
      </c>
      <c r="L2217" s="304">
        <v>0</v>
      </c>
      <c r="M2217" s="305">
        <v>0</v>
      </c>
      <c r="N2217" s="305">
        <v>0</v>
      </c>
      <c r="O2217" s="303">
        <v>0</v>
      </c>
      <c r="P2217" s="305">
        <v>0</v>
      </c>
      <c r="Q2217" s="303">
        <v>0</v>
      </c>
      <c r="R2217" s="16">
        <v>0</v>
      </c>
      <c r="T2217" s="172"/>
    </row>
    <row r="2218" spans="1:20">
      <c r="A2218" s="38">
        <v>24</v>
      </c>
      <c r="B2218" s="39">
        <v>0</v>
      </c>
      <c r="C2218" s="39" t="str">
        <f t="shared" si="71"/>
        <v>2021 Prior Year</v>
      </c>
      <c r="D2218" s="40">
        <v>3</v>
      </c>
      <c r="E2218" s="662">
        <v>24</v>
      </c>
      <c r="F2218" s="662">
        <v>6</v>
      </c>
      <c r="G2218" s="991" t="s">
        <v>229</v>
      </c>
      <c r="H2218" s="40" t="s">
        <v>227</v>
      </c>
      <c r="I2218" s="630" t="s">
        <v>73</v>
      </c>
      <c r="J2218" s="991" t="s">
        <v>528</v>
      </c>
      <c r="K2218" s="303">
        <v>0</v>
      </c>
      <c r="L2218" s="304">
        <v>0</v>
      </c>
      <c r="M2218" s="305">
        <v>0</v>
      </c>
      <c r="N2218" s="305">
        <v>0</v>
      </c>
      <c r="O2218" s="303">
        <v>0</v>
      </c>
      <c r="P2218" s="305">
        <v>0</v>
      </c>
      <c r="Q2218" s="303">
        <v>0</v>
      </c>
      <c r="R2218" s="16">
        <v>0</v>
      </c>
      <c r="T2218" s="172"/>
    </row>
    <row r="2219" spans="1:20">
      <c r="A2219" s="38">
        <v>24</v>
      </c>
      <c r="B2219" s="39">
        <v>0</v>
      </c>
      <c r="C2219" s="39" t="str">
        <f t="shared" ref="C2219:C2282" si="73">$C$1302</f>
        <v>2021 Prior Year</v>
      </c>
      <c r="D2219" s="40">
        <v>3</v>
      </c>
      <c r="E2219" s="662">
        <v>24</v>
      </c>
      <c r="F2219" s="662">
        <v>6</v>
      </c>
      <c r="G2219" s="991" t="s">
        <v>229</v>
      </c>
      <c r="H2219" s="40" t="s">
        <v>227</v>
      </c>
      <c r="I2219" s="630" t="s">
        <v>409</v>
      </c>
      <c r="J2219" s="991" t="s">
        <v>803</v>
      </c>
      <c r="K2219" s="303">
        <v>0</v>
      </c>
      <c r="L2219" s="304">
        <v>0</v>
      </c>
      <c r="M2219" s="305">
        <v>0</v>
      </c>
      <c r="N2219" s="305">
        <v>0</v>
      </c>
      <c r="O2219" s="303">
        <v>0</v>
      </c>
      <c r="P2219" s="305">
        <v>0</v>
      </c>
      <c r="Q2219" s="303">
        <v>0</v>
      </c>
      <c r="R2219" s="16">
        <v>0</v>
      </c>
      <c r="T2219" s="172"/>
    </row>
    <row r="2220" spans="1:20">
      <c r="A2220" s="38">
        <v>25</v>
      </c>
      <c r="B2220" s="39">
        <v>0</v>
      </c>
      <c r="C2220" s="39" t="str">
        <f t="shared" si="73"/>
        <v>2021 Prior Year</v>
      </c>
      <c r="D2220" s="40">
        <v>3</v>
      </c>
      <c r="E2220" s="662">
        <v>25</v>
      </c>
      <c r="F2220" s="662">
        <v>6</v>
      </c>
      <c r="G2220" s="991" t="s">
        <v>229</v>
      </c>
      <c r="H2220" s="40" t="s">
        <v>228</v>
      </c>
      <c r="I2220" s="630" t="s">
        <v>211</v>
      </c>
      <c r="J2220" s="991" t="s">
        <v>261</v>
      </c>
      <c r="K2220" s="303">
        <v>0</v>
      </c>
      <c r="L2220" s="304">
        <v>0</v>
      </c>
      <c r="M2220" s="305">
        <v>0</v>
      </c>
      <c r="N2220" s="305">
        <v>0</v>
      </c>
      <c r="O2220" s="303">
        <v>0</v>
      </c>
      <c r="P2220" s="305">
        <v>0</v>
      </c>
      <c r="Q2220" s="303">
        <v>0</v>
      </c>
      <c r="R2220" s="16">
        <v>0</v>
      </c>
      <c r="T2220" s="172"/>
    </row>
    <row r="2221" spans="1:20">
      <c r="A2221" s="38">
        <v>25</v>
      </c>
      <c r="B2221" s="39">
        <v>0</v>
      </c>
      <c r="C2221" s="39" t="str">
        <f t="shared" si="73"/>
        <v>2021 Prior Year</v>
      </c>
      <c r="D2221" s="40">
        <v>3</v>
      </c>
      <c r="E2221" s="662">
        <v>25</v>
      </c>
      <c r="F2221" s="662">
        <v>6</v>
      </c>
      <c r="G2221" s="991" t="s">
        <v>229</v>
      </c>
      <c r="H2221" s="40" t="s">
        <v>228</v>
      </c>
      <c r="I2221" s="630" t="s">
        <v>214</v>
      </c>
      <c r="J2221" s="991" t="s">
        <v>676</v>
      </c>
      <c r="K2221" s="303">
        <v>0</v>
      </c>
      <c r="L2221" s="304">
        <v>0</v>
      </c>
      <c r="M2221" s="305">
        <v>0</v>
      </c>
      <c r="N2221" s="305">
        <v>0</v>
      </c>
      <c r="O2221" s="303">
        <v>0</v>
      </c>
      <c r="P2221" s="305">
        <v>0</v>
      </c>
      <c r="Q2221" s="303">
        <v>0</v>
      </c>
      <c r="R2221" s="16">
        <v>0</v>
      </c>
      <c r="T2221" s="172"/>
    </row>
    <row r="2222" spans="1:20">
      <c r="A2222" s="38">
        <v>25</v>
      </c>
      <c r="B2222" s="39">
        <v>0</v>
      </c>
      <c r="C2222" s="39" t="str">
        <f t="shared" si="73"/>
        <v>2021 Prior Year</v>
      </c>
      <c r="D2222" s="40">
        <v>3</v>
      </c>
      <c r="E2222" s="662">
        <v>25</v>
      </c>
      <c r="F2222" s="662">
        <v>6</v>
      </c>
      <c r="G2222" s="991" t="s">
        <v>229</v>
      </c>
      <c r="H2222" s="40" t="s">
        <v>228</v>
      </c>
      <c r="I2222" s="630" t="s">
        <v>215</v>
      </c>
      <c r="J2222" s="991" t="s">
        <v>216</v>
      </c>
      <c r="K2222" s="303">
        <v>0</v>
      </c>
      <c r="L2222" s="304">
        <v>0</v>
      </c>
      <c r="M2222" s="305">
        <v>0</v>
      </c>
      <c r="N2222" s="305">
        <v>0</v>
      </c>
      <c r="O2222" s="303">
        <v>0</v>
      </c>
      <c r="P2222" s="305">
        <v>0</v>
      </c>
      <c r="Q2222" s="303">
        <v>0</v>
      </c>
      <c r="R2222" s="16">
        <v>0</v>
      </c>
      <c r="T2222" s="172"/>
    </row>
    <row r="2223" spans="1:20">
      <c r="A2223" s="38">
        <v>25</v>
      </c>
      <c r="B2223" s="39">
        <v>0</v>
      </c>
      <c r="C2223" s="39" t="str">
        <f t="shared" si="73"/>
        <v>2021 Prior Year</v>
      </c>
      <c r="D2223" s="40">
        <v>3</v>
      </c>
      <c r="E2223" s="662">
        <v>25</v>
      </c>
      <c r="F2223" s="662">
        <v>6</v>
      </c>
      <c r="G2223" s="991" t="s">
        <v>229</v>
      </c>
      <c r="H2223" s="40" t="s">
        <v>228</v>
      </c>
      <c r="I2223" s="630" t="s">
        <v>217</v>
      </c>
      <c r="J2223" s="991" t="s">
        <v>262</v>
      </c>
      <c r="K2223" s="303">
        <v>0</v>
      </c>
      <c r="L2223" s="304">
        <v>0</v>
      </c>
      <c r="M2223" s="305">
        <v>0</v>
      </c>
      <c r="N2223" s="305">
        <v>0</v>
      </c>
      <c r="O2223" s="303">
        <v>0</v>
      </c>
      <c r="P2223" s="305">
        <v>0</v>
      </c>
      <c r="Q2223" s="303">
        <v>0</v>
      </c>
      <c r="R2223" s="16">
        <v>0</v>
      </c>
      <c r="T2223" s="172"/>
    </row>
    <row r="2224" spans="1:20">
      <c r="A2224" s="38">
        <v>25</v>
      </c>
      <c r="B2224" s="39">
        <v>0</v>
      </c>
      <c r="C2224" s="39" t="str">
        <f t="shared" si="73"/>
        <v>2021 Prior Year</v>
      </c>
      <c r="D2224" s="40">
        <v>3</v>
      </c>
      <c r="E2224" s="662">
        <v>25</v>
      </c>
      <c r="F2224" s="662">
        <v>6</v>
      </c>
      <c r="G2224" s="991" t="s">
        <v>229</v>
      </c>
      <c r="H2224" s="40" t="s">
        <v>228</v>
      </c>
      <c r="I2224" s="630" t="s">
        <v>218</v>
      </c>
      <c r="J2224" s="991" t="s">
        <v>677</v>
      </c>
      <c r="K2224" s="303">
        <v>0</v>
      </c>
      <c r="L2224" s="304">
        <v>0</v>
      </c>
      <c r="M2224" s="305">
        <v>0</v>
      </c>
      <c r="N2224" s="305">
        <v>0</v>
      </c>
      <c r="O2224" s="303">
        <v>0</v>
      </c>
      <c r="P2224" s="305">
        <v>0</v>
      </c>
      <c r="Q2224" s="303">
        <v>0</v>
      </c>
      <c r="R2224" s="16">
        <v>0</v>
      </c>
      <c r="T2224" s="172"/>
    </row>
    <row r="2225" spans="1:20">
      <c r="A2225" s="38">
        <v>25</v>
      </c>
      <c r="B2225" s="39">
        <v>0</v>
      </c>
      <c r="C2225" s="39" t="str">
        <f t="shared" si="73"/>
        <v>2021 Prior Year</v>
      </c>
      <c r="D2225" s="40">
        <v>3</v>
      </c>
      <c r="E2225" s="662">
        <v>25</v>
      </c>
      <c r="F2225" s="662">
        <v>6</v>
      </c>
      <c r="G2225" s="991" t="s">
        <v>229</v>
      </c>
      <c r="H2225" s="40" t="s">
        <v>228</v>
      </c>
      <c r="I2225" s="630" t="s">
        <v>219</v>
      </c>
      <c r="J2225" s="991" t="s">
        <v>263</v>
      </c>
      <c r="K2225" s="303">
        <v>0</v>
      </c>
      <c r="L2225" s="304">
        <v>0</v>
      </c>
      <c r="M2225" s="305">
        <v>0</v>
      </c>
      <c r="N2225" s="305">
        <v>0</v>
      </c>
      <c r="O2225" s="303">
        <v>0</v>
      </c>
      <c r="P2225" s="305">
        <v>0</v>
      </c>
      <c r="Q2225" s="303">
        <v>0</v>
      </c>
      <c r="R2225" s="16">
        <v>0</v>
      </c>
      <c r="T2225" s="172"/>
    </row>
    <row r="2226" spans="1:20">
      <c r="A2226" s="38">
        <v>25</v>
      </c>
      <c r="B2226" s="39">
        <v>0</v>
      </c>
      <c r="C2226" s="39" t="str">
        <f t="shared" si="73"/>
        <v>2021 Prior Year</v>
      </c>
      <c r="D2226" s="40">
        <v>3</v>
      </c>
      <c r="E2226" s="662">
        <v>25</v>
      </c>
      <c r="F2226" s="662">
        <v>6</v>
      </c>
      <c r="G2226" s="991" t="s">
        <v>229</v>
      </c>
      <c r="H2226" s="40" t="s">
        <v>228</v>
      </c>
      <c r="I2226" s="630" t="s">
        <v>220</v>
      </c>
      <c r="J2226" s="991" t="s">
        <v>675</v>
      </c>
      <c r="K2226" s="303">
        <v>0</v>
      </c>
      <c r="L2226" s="304">
        <v>0</v>
      </c>
      <c r="M2226" s="305">
        <v>0</v>
      </c>
      <c r="N2226" s="305">
        <v>0</v>
      </c>
      <c r="O2226" s="303">
        <v>0</v>
      </c>
      <c r="P2226" s="305">
        <v>0</v>
      </c>
      <c r="Q2226" s="303">
        <v>0</v>
      </c>
      <c r="R2226" s="16">
        <v>0</v>
      </c>
      <c r="T2226" s="172"/>
    </row>
    <row r="2227" spans="1:20">
      <c r="A2227" s="38">
        <v>25</v>
      </c>
      <c r="B2227" s="39">
        <v>0</v>
      </c>
      <c r="C2227" s="39" t="str">
        <f t="shared" si="73"/>
        <v>2021 Prior Year</v>
      </c>
      <c r="D2227" s="40">
        <v>3</v>
      </c>
      <c r="E2227" s="662">
        <v>25</v>
      </c>
      <c r="F2227" s="662">
        <v>6</v>
      </c>
      <c r="G2227" s="991" t="s">
        <v>229</v>
      </c>
      <c r="H2227" s="40" t="s">
        <v>228</v>
      </c>
      <c r="I2227" s="630" t="s">
        <v>221</v>
      </c>
      <c r="J2227" s="991" t="s">
        <v>264</v>
      </c>
      <c r="K2227" s="303">
        <v>0</v>
      </c>
      <c r="L2227" s="304">
        <v>0</v>
      </c>
      <c r="M2227" s="305">
        <v>0</v>
      </c>
      <c r="N2227" s="305">
        <v>0</v>
      </c>
      <c r="O2227" s="303">
        <v>0</v>
      </c>
      <c r="P2227" s="305">
        <v>0</v>
      </c>
      <c r="Q2227" s="303">
        <v>0</v>
      </c>
      <c r="R2227" s="16">
        <v>0</v>
      </c>
      <c r="T2227" s="172"/>
    </row>
    <row r="2228" spans="1:20">
      <c r="A2228" s="38">
        <v>25</v>
      </c>
      <c r="B2228" s="39">
        <v>0</v>
      </c>
      <c r="C2228" s="39" t="str">
        <f t="shared" si="73"/>
        <v>2021 Prior Year</v>
      </c>
      <c r="D2228" s="40">
        <v>3</v>
      </c>
      <c r="E2228" s="662">
        <v>25</v>
      </c>
      <c r="F2228" s="662">
        <v>6</v>
      </c>
      <c r="G2228" s="991" t="s">
        <v>229</v>
      </c>
      <c r="H2228" s="40" t="s">
        <v>228</v>
      </c>
      <c r="I2228" s="630" t="s">
        <v>222</v>
      </c>
      <c r="J2228" s="991" t="s">
        <v>206</v>
      </c>
      <c r="K2228" s="303">
        <v>0</v>
      </c>
      <c r="L2228" s="304">
        <v>0</v>
      </c>
      <c r="M2228" s="305">
        <v>0</v>
      </c>
      <c r="N2228" s="305">
        <v>0</v>
      </c>
      <c r="O2228" s="303">
        <v>0</v>
      </c>
      <c r="P2228" s="305">
        <v>0</v>
      </c>
      <c r="Q2228" s="303">
        <v>0</v>
      </c>
      <c r="R2228" s="16">
        <v>0</v>
      </c>
      <c r="T2228" s="172"/>
    </row>
    <row r="2229" spans="1:20">
      <c r="A2229" s="38">
        <v>25</v>
      </c>
      <c r="B2229" s="39">
        <v>0</v>
      </c>
      <c r="C2229" s="39" t="str">
        <f t="shared" si="73"/>
        <v>2021 Prior Year</v>
      </c>
      <c r="D2229" s="40">
        <v>3</v>
      </c>
      <c r="E2229" s="662">
        <v>25</v>
      </c>
      <c r="F2229" s="662">
        <v>6</v>
      </c>
      <c r="G2229" s="991" t="s">
        <v>229</v>
      </c>
      <c r="H2229" s="40" t="s">
        <v>228</v>
      </c>
      <c r="I2229" s="630" t="s">
        <v>223</v>
      </c>
      <c r="J2229" s="991" t="s">
        <v>181</v>
      </c>
      <c r="K2229" s="303">
        <v>0</v>
      </c>
      <c r="L2229" s="304">
        <v>0</v>
      </c>
      <c r="M2229" s="305">
        <v>0</v>
      </c>
      <c r="N2229" s="305">
        <v>0</v>
      </c>
      <c r="O2229" s="303">
        <v>0</v>
      </c>
      <c r="P2229" s="305">
        <v>0</v>
      </c>
      <c r="Q2229" s="303">
        <v>0</v>
      </c>
      <c r="R2229" s="16">
        <v>0</v>
      </c>
      <c r="T2229" s="172"/>
    </row>
    <row r="2230" spans="1:20">
      <c r="A2230" s="38">
        <v>25</v>
      </c>
      <c r="B2230" s="39">
        <v>0</v>
      </c>
      <c r="C2230" s="39" t="str">
        <f t="shared" si="73"/>
        <v>2021 Prior Year</v>
      </c>
      <c r="D2230" s="40">
        <v>3</v>
      </c>
      <c r="E2230" s="662">
        <v>25</v>
      </c>
      <c r="F2230" s="662">
        <v>6</v>
      </c>
      <c r="G2230" s="991" t="s">
        <v>229</v>
      </c>
      <c r="H2230" s="40" t="s">
        <v>228</v>
      </c>
      <c r="I2230" s="630" t="s">
        <v>150</v>
      </c>
      <c r="J2230" s="991" t="s">
        <v>204</v>
      </c>
      <c r="K2230" s="303">
        <v>0</v>
      </c>
      <c r="L2230" s="304">
        <v>0</v>
      </c>
      <c r="M2230" s="305">
        <v>0</v>
      </c>
      <c r="N2230" s="305">
        <v>0</v>
      </c>
      <c r="O2230" s="303">
        <v>0</v>
      </c>
      <c r="P2230" s="305">
        <v>0</v>
      </c>
      <c r="Q2230" s="303">
        <v>0</v>
      </c>
      <c r="R2230" s="16">
        <v>0</v>
      </c>
      <c r="T2230" s="172"/>
    </row>
    <row r="2231" spans="1:20">
      <c r="A2231" s="38">
        <v>25</v>
      </c>
      <c r="B2231" s="39">
        <v>0</v>
      </c>
      <c r="C2231" s="39" t="str">
        <f t="shared" si="73"/>
        <v>2021 Prior Year</v>
      </c>
      <c r="D2231" s="40">
        <v>3</v>
      </c>
      <c r="E2231" s="662">
        <v>25</v>
      </c>
      <c r="F2231" s="662">
        <v>6</v>
      </c>
      <c r="G2231" s="991" t="s">
        <v>229</v>
      </c>
      <c r="H2231" s="40" t="s">
        <v>228</v>
      </c>
      <c r="I2231" s="630" t="s">
        <v>151</v>
      </c>
      <c r="J2231" s="991" t="s">
        <v>205</v>
      </c>
      <c r="K2231" s="303">
        <v>0</v>
      </c>
      <c r="L2231" s="304">
        <v>0</v>
      </c>
      <c r="M2231" s="305">
        <v>0</v>
      </c>
      <c r="N2231" s="305">
        <v>0</v>
      </c>
      <c r="O2231" s="303">
        <v>0</v>
      </c>
      <c r="P2231" s="305">
        <v>0</v>
      </c>
      <c r="Q2231" s="303">
        <v>0</v>
      </c>
      <c r="R2231" s="16">
        <v>0</v>
      </c>
      <c r="T2231" s="172"/>
    </row>
    <row r="2232" spans="1:20">
      <c r="A2232" s="38">
        <v>25</v>
      </c>
      <c r="B2232" s="39">
        <v>0</v>
      </c>
      <c r="C2232" s="39" t="str">
        <f t="shared" si="73"/>
        <v>2021 Prior Year</v>
      </c>
      <c r="D2232" s="40">
        <v>3</v>
      </c>
      <c r="E2232" s="662">
        <v>25</v>
      </c>
      <c r="F2232" s="662">
        <v>6</v>
      </c>
      <c r="G2232" s="991" t="s">
        <v>229</v>
      </c>
      <c r="H2232" s="40" t="s">
        <v>228</v>
      </c>
      <c r="I2232" s="630" t="s">
        <v>152</v>
      </c>
      <c r="J2232" s="991" t="s">
        <v>182</v>
      </c>
      <c r="K2232" s="303">
        <v>0</v>
      </c>
      <c r="L2232" s="304">
        <v>0</v>
      </c>
      <c r="M2232" s="305">
        <v>0</v>
      </c>
      <c r="N2232" s="305">
        <v>0</v>
      </c>
      <c r="O2232" s="303">
        <v>0</v>
      </c>
      <c r="P2232" s="305">
        <v>0</v>
      </c>
      <c r="Q2232" s="303">
        <v>0</v>
      </c>
      <c r="R2232" s="16">
        <v>0</v>
      </c>
      <c r="T2232" s="172"/>
    </row>
    <row r="2233" spans="1:20">
      <c r="A2233" s="38">
        <v>25</v>
      </c>
      <c r="B2233" s="39">
        <v>0</v>
      </c>
      <c r="C2233" s="39" t="str">
        <f t="shared" si="73"/>
        <v>2021 Prior Year</v>
      </c>
      <c r="D2233" s="40">
        <v>3</v>
      </c>
      <c r="E2233" s="662">
        <v>25</v>
      </c>
      <c r="F2233" s="662">
        <v>6</v>
      </c>
      <c r="G2233" s="991" t="s">
        <v>229</v>
      </c>
      <c r="H2233" s="40" t="s">
        <v>228</v>
      </c>
      <c r="I2233" s="630" t="s">
        <v>70</v>
      </c>
      <c r="J2233" s="991" t="s">
        <v>265</v>
      </c>
      <c r="K2233" s="303">
        <v>0</v>
      </c>
      <c r="L2233" s="304">
        <v>0</v>
      </c>
      <c r="M2233" s="305">
        <v>0</v>
      </c>
      <c r="N2233" s="305">
        <v>0</v>
      </c>
      <c r="O2233" s="303">
        <v>0</v>
      </c>
      <c r="P2233" s="305">
        <v>0</v>
      </c>
      <c r="Q2233" s="303">
        <v>0</v>
      </c>
      <c r="R2233" s="16">
        <v>0</v>
      </c>
      <c r="T2233" s="172"/>
    </row>
    <row r="2234" spans="1:20">
      <c r="A2234" s="38">
        <v>25</v>
      </c>
      <c r="B2234" s="39">
        <v>0</v>
      </c>
      <c r="C2234" s="39" t="str">
        <f t="shared" si="73"/>
        <v>2021 Prior Year</v>
      </c>
      <c r="D2234" s="40">
        <v>3</v>
      </c>
      <c r="E2234" s="662">
        <v>25</v>
      </c>
      <c r="F2234" s="662">
        <v>6</v>
      </c>
      <c r="G2234" s="991" t="s">
        <v>229</v>
      </c>
      <c r="H2234" s="40" t="s">
        <v>228</v>
      </c>
      <c r="I2234" s="630" t="s">
        <v>71</v>
      </c>
      <c r="J2234" s="991" t="s">
        <v>266</v>
      </c>
      <c r="K2234" s="303">
        <v>0</v>
      </c>
      <c r="L2234" s="304">
        <v>0</v>
      </c>
      <c r="M2234" s="305">
        <v>0</v>
      </c>
      <c r="N2234" s="305">
        <v>0</v>
      </c>
      <c r="O2234" s="303">
        <v>0</v>
      </c>
      <c r="P2234" s="305">
        <v>0</v>
      </c>
      <c r="Q2234" s="303">
        <v>0</v>
      </c>
      <c r="R2234" s="16">
        <v>0</v>
      </c>
      <c r="T2234" s="172"/>
    </row>
    <row r="2235" spans="1:20">
      <c r="A2235" s="38">
        <v>25</v>
      </c>
      <c r="B2235" s="39">
        <v>0</v>
      </c>
      <c r="C2235" s="39" t="str">
        <f t="shared" si="73"/>
        <v>2021 Prior Year</v>
      </c>
      <c r="D2235" s="40">
        <v>3</v>
      </c>
      <c r="E2235" s="662">
        <v>25</v>
      </c>
      <c r="F2235" s="662">
        <v>6</v>
      </c>
      <c r="G2235" s="991" t="s">
        <v>229</v>
      </c>
      <c r="H2235" s="40" t="s">
        <v>228</v>
      </c>
      <c r="I2235" s="630" t="s">
        <v>72</v>
      </c>
      <c r="J2235" s="991" t="s">
        <v>527</v>
      </c>
      <c r="K2235" s="303">
        <v>0</v>
      </c>
      <c r="L2235" s="304">
        <v>0</v>
      </c>
      <c r="M2235" s="305">
        <v>0</v>
      </c>
      <c r="N2235" s="305">
        <v>0</v>
      </c>
      <c r="O2235" s="303">
        <v>0</v>
      </c>
      <c r="P2235" s="305">
        <v>0</v>
      </c>
      <c r="Q2235" s="303">
        <v>0</v>
      </c>
      <c r="R2235" s="16">
        <v>0</v>
      </c>
      <c r="T2235" s="172"/>
    </row>
    <row r="2236" spans="1:20">
      <c r="A2236" s="38">
        <v>25</v>
      </c>
      <c r="B2236" s="39">
        <v>0</v>
      </c>
      <c r="C2236" s="39" t="str">
        <f t="shared" si="73"/>
        <v>2021 Prior Year</v>
      </c>
      <c r="D2236" s="40">
        <v>3</v>
      </c>
      <c r="E2236" s="662">
        <v>25</v>
      </c>
      <c r="F2236" s="662">
        <v>6</v>
      </c>
      <c r="G2236" s="991" t="s">
        <v>229</v>
      </c>
      <c r="H2236" s="40" t="s">
        <v>228</v>
      </c>
      <c r="I2236" s="630" t="s">
        <v>73</v>
      </c>
      <c r="J2236" s="991" t="s">
        <v>528</v>
      </c>
      <c r="K2236" s="303">
        <v>0</v>
      </c>
      <c r="L2236" s="304">
        <v>0</v>
      </c>
      <c r="M2236" s="305">
        <v>0</v>
      </c>
      <c r="N2236" s="305">
        <v>0</v>
      </c>
      <c r="O2236" s="303">
        <v>0</v>
      </c>
      <c r="P2236" s="305">
        <v>0</v>
      </c>
      <c r="Q2236" s="303">
        <v>0</v>
      </c>
      <c r="R2236" s="16">
        <v>0</v>
      </c>
      <c r="T2236" s="172"/>
    </row>
    <row r="2237" spans="1:20">
      <c r="A2237" s="38">
        <v>25</v>
      </c>
      <c r="B2237" s="39">
        <v>0</v>
      </c>
      <c r="C2237" s="39" t="str">
        <f t="shared" si="73"/>
        <v>2021 Prior Year</v>
      </c>
      <c r="D2237" s="40">
        <v>3</v>
      </c>
      <c r="E2237" s="662">
        <v>25</v>
      </c>
      <c r="F2237" s="662">
        <v>6</v>
      </c>
      <c r="G2237" s="991" t="s">
        <v>229</v>
      </c>
      <c r="H2237" s="40" t="s">
        <v>228</v>
      </c>
      <c r="I2237" s="630" t="s">
        <v>409</v>
      </c>
      <c r="J2237" s="991" t="s">
        <v>803</v>
      </c>
      <c r="K2237" s="303">
        <v>0</v>
      </c>
      <c r="L2237" s="304">
        <v>0</v>
      </c>
      <c r="M2237" s="305">
        <v>0</v>
      </c>
      <c r="N2237" s="305">
        <v>0</v>
      </c>
      <c r="O2237" s="303">
        <v>0</v>
      </c>
      <c r="P2237" s="305">
        <v>0</v>
      </c>
      <c r="Q2237" s="303">
        <v>0</v>
      </c>
      <c r="R2237" s="16">
        <v>0</v>
      </c>
      <c r="T2237" s="172"/>
    </row>
    <row r="2238" spans="1:20">
      <c r="A2238" s="38">
        <v>26</v>
      </c>
      <c r="B2238" s="39">
        <v>0</v>
      </c>
      <c r="C2238" s="39" t="str">
        <f t="shared" si="73"/>
        <v>2021 Prior Year</v>
      </c>
      <c r="D2238" s="40">
        <v>3</v>
      </c>
      <c r="E2238" s="662">
        <v>26</v>
      </c>
      <c r="F2238" s="662">
        <v>6</v>
      </c>
      <c r="G2238" s="991" t="s">
        <v>230</v>
      </c>
      <c r="H2238" s="40" t="s">
        <v>213</v>
      </c>
      <c r="I2238" s="630" t="s">
        <v>211</v>
      </c>
      <c r="J2238" s="991" t="s">
        <v>261</v>
      </c>
      <c r="K2238" s="303">
        <v>0</v>
      </c>
      <c r="L2238" s="304">
        <v>0</v>
      </c>
      <c r="M2238" s="305">
        <v>0</v>
      </c>
      <c r="N2238" s="305">
        <v>0</v>
      </c>
      <c r="O2238" s="303">
        <v>0</v>
      </c>
      <c r="P2238" s="305">
        <v>0</v>
      </c>
      <c r="Q2238" s="303">
        <v>0</v>
      </c>
      <c r="R2238" s="16">
        <v>0</v>
      </c>
      <c r="T2238" s="172"/>
    </row>
    <row r="2239" spans="1:20">
      <c r="A2239" s="38">
        <v>26</v>
      </c>
      <c r="B2239" s="39">
        <v>0</v>
      </c>
      <c r="C2239" s="39" t="str">
        <f t="shared" si="73"/>
        <v>2021 Prior Year</v>
      </c>
      <c r="D2239" s="40">
        <v>3</v>
      </c>
      <c r="E2239" s="662">
        <v>26</v>
      </c>
      <c r="F2239" s="662">
        <v>6</v>
      </c>
      <c r="G2239" s="991" t="s">
        <v>230</v>
      </c>
      <c r="H2239" s="40" t="s">
        <v>213</v>
      </c>
      <c r="I2239" s="630" t="s">
        <v>214</v>
      </c>
      <c r="J2239" s="991" t="s">
        <v>676</v>
      </c>
      <c r="K2239" s="303">
        <v>0</v>
      </c>
      <c r="L2239" s="304">
        <v>0</v>
      </c>
      <c r="M2239" s="305">
        <v>0</v>
      </c>
      <c r="N2239" s="305">
        <v>0</v>
      </c>
      <c r="O2239" s="303">
        <v>0</v>
      </c>
      <c r="P2239" s="305">
        <v>0</v>
      </c>
      <c r="Q2239" s="303">
        <v>0</v>
      </c>
      <c r="R2239" s="16">
        <v>0</v>
      </c>
      <c r="T2239" s="172"/>
    </row>
    <row r="2240" spans="1:20">
      <c r="A2240" s="38">
        <v>26</v>
      </c>
      <c r="B2240" s="39">
        <v>0</v>
      </c>
      <c r="C2240" s="39" t="str">
        <f t="shared" si="73"/>
        <v>2021 Prior Year</v>
      </c>
      <c r="D2240" s="40">
        <v>3</v>
      </c>
      <c r="E2240" s="662">
        <v>26</v>
      </c>
      <c r="F2240" s="662">
        <v>6</v>
      </c>
      <c r="G2240" s="991" t="s">
        <v>230</v>
      </c>
      <c r="H2240" s="40" t="s">
        <v>213</v>
      </c>
      <c r="I2240" s="630" t="s">
        <v>215</v>
      </c>
      <c r="J2240" s="991" t="s">
        <v>216</v>
      </c>
      <c r="K2240" s="303">
        <v>0</v>
      </c>
      <c r="L2240" s="304">
        <v>0</v>
      </c>
      <c r="M2240" s="305">
        <v>0</v>
      </c>
      <c r="N2240" s="305">
        <v>0</v>
      </c>
      <c r="O2240" s="303">
        <v>0</v>
      </c>
      <c r="P2240" s="305">
        <v>0</v>
      </c>
      <c r="Q2240" s="303">
        <v>0</v>
      </c>
      <c r="R2240" s="16">
        <v>0</v>
      </c>
      <c r="T2240" s="172"/>
    </row>
    <row r="2241" spans="1:20">
      <c r="A2241" s="38">
        <v>26</v>
      </c>
      <c r="B2241" s="39">
        <v>0</v>
      </c>
      <c r="C2241" s="39" t="str">
        <f t="shared" si="73"/>
        <v>2021 Prior Year</v>
      </c>
      <c r="D2241" s="40">
        <v>3</v>
      </c>
      <c r="E2241" s="662">
        <v>26</v>
      </c>
      <c r="F2241" s="662">
        <v>6</v>
      </c>
      <c r="G2241" s="991" t="s">
        <v>230</v>
      </c>
      <c r="H2241" s="40" t="s">
        <v>213</v>
      </c>
      <c r="I2241" s="630" t="s">
        <v>217</v>
      </c>
      <c r="J2241" s="991" t="s">
        <v>262</v>
      </c>
      <c r="K2241" s="303">
        <v>0</v>
      </c>
      <c r="L2241" s="304">
        <v>0</v>
      </c>
      <c r="M2241" s="305">
        <v>0</v>
      </c>
      <c r="N2241" s="305">
        <v>0</v>
      </c>
      <c r="O2241" s="303">
        <v>0</v>
      </c>
      <c r="P2241" s="305">
        <v>0</v>
      </c>
      <c r="Q2241" s="303">
        <v>0</v>
      </c>
      <c r="R2241" s="16">
        <v>0</v>
      </c>
      <c r="T2241" s="172"/>
    </row>
    <row r="2242" spans="1:20">
      <c r="A2242" s="38">
        <v>26</v>
      </c>
      <c r="B2242" s="39">
        <v>0</v>
      </c>
      <c r="C2242" s="39" t="str">
        <f t="shared" si="73"/>
        <v>2021 Prior Year</v>
      </c>
      <c r="D2242" s="40">
        <v>3</v>
      </c>
      <c r="E2242" s="662">
        <v>26</v>
      </c>
      <c r="F2242" s="662">
        <v>6</v>
      </c>
      <c r="G2242" s="991" t="s">
        <v>230</v>
      </c>
      <c r="H2242" s="40" t="s">
        <v>213</v>
      </c>
      <c r="I2242" s="630" t="s">
        <v>218</v>
      </c>
      <c r="J2242" s="991" t="s">
        <v>677</v>
      </c>
      <c r="K2242" s="303">
        <v>0</v>
      </c>
      <c r="L2242" s="304">
        <v>0</v>
      </c>
      <c r="M2242" s="305">
        <v>0</v>
      </c>
      <c r="N2242" s="305">
        <v>0</v>
      </c>
      <c r="O2242" s="303">
        <v>0</v>
      </c>
      <c r="P2242" s="305">
        <v>0</v>
      </c>
      <c r="Q2242" s="303">
        <v>0</v>
      </c>
      <c r="R2242" s="16">
        <v>0</v>
      </c>
      <c r="T2242" s="172"/>
    </row>
    <row r="2243" spans="1:20">
      <c r="A2243" s="38">
        <v>26</v>
      </c>
      <c r="B2243" s="39">
        <v>0</v>
      </c>
      <c r="C2243" s="39" t="str">
        <f t="shared" si="73"/>
        <v>2021 Prior Year</v>
      </c>
      <c r="D2243" s="40">
        <v>3</v>
      </c>
      <c r="E2243" s="662">
        <v>26</v>
      </c>
      <c r="F2243" s="662">
        <v>6</v>
      </c>
      <c r="G2243" s="991" t="s">
        <v>230</v>
      </c>
      <c r="H2243" s="40" t="s">
        <v>213</v>
      </c>
      <c r="I2243" s="630" t="s">
        <v>219</v>
      </c>
      <c r="J2243" s="991" t="s">
        <v>263</v>
      </c>
      <c r="K2243" s="303">
        <v>0</v>
      </c>
      <c r="L2243" s="304">
        <v>0</v>
      </c>
      <c r="M2243" s="305">
        <v>0</v>
      </c>
      <c r="N2243" s="305">
        <v>0</v>
      </c>
      <c r="O2243" s="303">
        <v>0</v>
      </c>
      <c r="P2243" s="305">
        <v>0</v>
      </c>
      <c r="Q2243" s="303">
        <v>0</v>
      </c>
      <c r="R2243" s="16">
        <v>0</v>
      </c>
      <c r="T2243" s="172"/>
    </row>
    <row r="2244" spans="1:20">
      <c r="A2244" s="38">
        <v>26</v>
      </c>
      <c r="B2244" s="39">
        <v>0</v>
      </c>
      <c r="C2244" s="39" t="str">
        <f t="shared" si="73"/>
        <v>2021 Prior Year</v>
      </c>
      <c r="D2244" s="40">
        <v>3</v>
      </c>
      <c r="E2244" s="662">
        <v>26</v>
      </c>
      <c r="F2244" s="662">
        <v>6</v>
      </c>
      <c r="G2244" s="991" t="s">
        <v>230</v>
      </c>
      <c r="H2244" s="40" t="s">
        <v>213</v>
      </c>
      <c r="I2244" s="630" t="s">
        <v>220</v>
      </c>
      <c r="J2244" s="991" t="s">
        <v>675</v>
      </c>
      <c r="K2244" s="303">
        <v>0</v>
      </c>
      <c r="L2244" s="304">
        <v>0</v>
      </c>
      <c r="M2244" s="305">
        <v>0</v>
      </c>
      <c r="N2244" s="305">
        <v>0</v>
      </c>
      <c r="O2244" s="303">
        <v>0</v>
      </c>
      <c r="P2244" s="305">
        <v>0</v>
      </c>
      <c r="Q2244" s="303">
        <v>0</v>
      </c>
      <c r="R2244" s="16">
        <v>0</v>
      </c>
      <c r="T2244" s="172"/>
    </row>
    <row r="2245" spans="1:20">
      <c r="A2245" s="38">
        <v>26</v>
      </c>
      <c r="B2245" s="39">
        <v>0</v>
      </c>
      <c r="C2245" s="39" t="str">
        <f t="shared" si="73"/>
        <v>2021 Prior Year</v>
      </c>
      <c r="D2245" s="40">
        <v>3</v>
      </c>
      <c r="E2245" s="662">
        <v>26</v>
      </c>
      <c r="F2245" s="662">
        <v>6</v>
      </c>
      <c r="G2245" s="991" t="s">
        <v>230</v>
      </c>
      <c r="H2245" s="40" t="s">
        <v>213</v>
      </c>
      <c r="I2245" s="630" t="s">
        <v>221</v>
      </c>
      <c r="J2245" s="991" t="s">
        <v>264</v>
      </c>
      <c r="K2245" s="303">
        <v>0</v>
      </c>
      <c r="L2245" s="304">
        <v>0</v>
      </c>
      <c r="M2245" s="305">
        <v>0</v>
      </c>
      <c r="N2245" s="305">
        <v>0</v>
      </c>
      <c r="O2245" s="303">
        <v>0</v>
      </c>
      <c r="P2245" s="305">
        <v>0</v>
      </c>
      <c r="Q2245" s="303">
        <v>0</v>
      </c>
      <c r="R2245" s="16">
        <v>0</v>
      </c>
      <c r="T2245" s="172"/>
    </row>
    <row r="2246" spans="1:20">
      <c r="A2246" s="38">
        <v>26</v>
      </c>
      <c r="B2246" s="39">
        <v>0</v>
      </c>
      <c r="C2246" s="39" t="str">
        <f t="shared" si="73"/>
        <v>2021 Prior Year</v>
      </c>
      <c r="D2246" s="40">
        <v>3</v>
      </c>
      <c r="E2246" s="662">
        <v>26</v>
      </c>
      <c r="F2246" s="662">
        <v>6</v>
      </c>
      <c r="G2246" s="991" t="s">
        <v>230</v>
      </c>
      <c r="H2246" s="40" t="s">
        <v>213</v>
      </c>
      <c r="I2246" s="630" t="s">
        <v>222</v>
      </c>
      <c r="J2246" s="991" t="s">
        <v>206</v>
      </c>
      <c r="K2246" s="303">
        <v>0</v>
      </c>
      <c r="L2246" s="304">
        <v>0</v>
      </c>
      <c r="M2246" s="305">
        <v>0</v>
      </c>
      <c r="N2246" s="305">
        <v>0</v>
      </c>
      <c r="O2246" s="303">
        <v>0</v>
      </c>
      <c r="P2246" s="305">
        <v>0</v>
      </c>
      <c r="Q2246" s="303">
        <v>0</v>
      </c>
      <c r="R2246" s="16">
        <v>0</v>
      </c>
      <c r="T2246" s="172"/>
    </row>
    <row r="2247" spans="1:20">
      <c r="A2247" s="38">
        <v>26</v>
      </c>
      <c r="B2247" s="39">
        <v>0</v>
      </c>
      <c r="C2247" s="39" t="str">
        <f t="shared" si="73"/>
        <v>2021 Prior Year</v>
      </c>
      <c r="D2247" s="40">
        <v>3</v>
      </c>
      <c r="E2247" s="662">
        <v>26</v>
      </c>
      <c r="F2247" s="662">
        <v>6</v>
      </c>
      <c r="G2247" s="991" t="s">
        <v>230</v>
      </c>
      <c r="H2247" s="40" t="s">
        <v>213</v>
      </c>
      <c r="I2247" s="630" t="s">
        <v>223</v>
      </c>
      <c r="J2247" s="991" t="s">
        <v>181</v>
      </c>
      <c r="K2247" s="303">
        <v>0</v>
      </c>
      <c r="L2247" s="304">
        <v>0</v>
      </c>
      <c r="M2247" s="305">
        <v>0</v>
      </c>
      <c r="N2247" s="305">
        <v>0</v>
      </c>
      <c r="O2247" s="303">
        <v>0</v>
      </c>
      <c r="P2247" s="305">
        <v>0</v>
      </c>
      <c r="Q2247" s="303">
        <v>0</v>
      </c>
      <c r="R2247" s="16">
        <v>0</v>
      </c>
      <c r="T2247" s="172"/>
    </row>
    <row r="2248" spans="1:20">
      <c r="A2248" s="38">
        <v>26</v>
      </c>
      <c r="B2248" s="39">
        <v>0</v>
      </c>
      <c r="C2248" s="39" t="str">
        <f t="shared" si="73"/>
        <v>2021 Prior Year</v>
      </c>
      <c r="D2248" s="40">
        <v>3</v>
      </c>
      <c r="E2248" s="662">
        <v>26</v>
      </c>
      <c r="F2248" s="662">
        <v>6</v>
      </c>
      <c r="G2248" s="991" t="s">
        <v>230</v>
      </c>
      <c r="H2248" s="40" t="s">
        <v>213</v>
      </c>
      <c r="I2248" s="630" t="s">
        <v>150</v>
      </c>
      <c r="J2248" s="991" t="s">
        <v>204</v>
      </c>
      <c r="K2248" s="303">
        <v>0</v>
      </c>
      <c r="L2248" s="304">
        <v>0</v>
      </c>
      <c r="M2248" s="305">
        <v>0</v>
      </c>
      <c r="N2248" s="305">
        <v>0</v>
      </c>
      <c r="O2248" s="303">
        <v>0</v>
      </c>
      <c r="P2248" s="305">
        <v>0</v>
      </c>
      <c r="Q2248" s="303">
        <v>0</v>
      </c>
      <c r="R2248" s="16">
        <v>0</v>
      </c>
      <c r="T2248" s="172"/>
    </row>
    <row r="2249" spans="1:20">
      <c r="A2249" s="38">
        <v>26</v>
      </c>
      <c r="B2249" s="39">
        <v>0</v>
      </c>
      <c r="C2249" s="39" t="str">
        <f t="shared" si="73"/>
        <v>2021 Prior Year</v>
      </c>
      <c r="D2249" s="40">
        <v>3</v>
      </c>
      <c r="E2249" s="662">
        <v>26</v>
      </c>
      <c r="F2249" s="662">
        <v>6</v>
      </c>
      <c r="G2249" s="991" t="s">
        <v>230</v>
      </c>
      <c r="H2249" s="40" t="s">
        <v>213</v>
      </c>
      <c r="I2249" s="630" t="s">
        <v>151</v>
      </c>
      <c r="J2249" s="991" t="s">
        <v>205</v>
      </c>
      <c r="K2249" s="303">
        <v>0</v>
      </c>
      <c r="L2249" s="304">
        <v>0</v>
      </c>
      <c r="M2249" s="305">
        <v>0</v>
      </c>
      <c r="N2249" s="305">
        <v>0</v>
      </c>
      <c r="O2249" s="303">
        <v>0</v>
      </c>
      <c r="P2249" s="305">
        <v>0</v>
      </c>
      <c r="Q2249" s="303">
        <v>0</v>
      </c>
      <c r="R2249" s="16">
        <v>0</v>
      </c>
      <c r="T2249" s="172"/>
    </row>
    <row r="2250" spans="1:20">
      <c r="A2250" s="38">
        <v>26</v>
      </c>
      <c r="B2250" s="39">
        <v>0</v>
      </c>
      <c r="C2250" s="39" t="str">
        <f t="shared" si="73"/>
        <v>2021 Prior Year</v>
      </c>
      <c r="D2250" s="40">
        <v>3</v>
      </c>
      <c r="E2250" s="662">
        <v>26</v>
      </c>
      <c r="F2250" s="662">
        <v>6</v>
      </c>
      <c r="G2250" s="991" t="s">
        <v>230</v>
      </c>
      <c r="H2250" s="40" t="s">
        <v>213</v>
      </c>
      <c r="I2250" s="630" t="s">
        <v>152</v>
      </c>
      <c r="J2250" s="991" t="s">
        <v>182</v>
      </c>
      <c r="K2250" s="303">
        <v>0</v>
      </c>
      <c r="L2250" s="304">
        <v>0</v>
      </c>
      <c r="M2250" s="305">
        <v>0</v>
      </c>
      <c r="N2250" s="305">
        <v>0</v>
      </c>
      <c r="O2250" s="303">
        <v>0</v>
      </c>
      <c r="P2250" s="305">
        <v>0</v>
      </c>
      <c r="Q2250" s="303">
        <v>0</v>
      </c>
      <c r="R2250" s="16">
        <v>0</v>
      </c>
      <c r="T2250" s="172"/>
    </row>
    <row r="2251" spans="1:20">
      <c r="A2251" s="38">
        <v>26</v>
      </c>
      <c r="B2251" s="39">
        <v>0</v>
      </c>
      <c r="C2251" s="39" t="str">
        <f t="shared" si="73"/>
        <v>2021 Prior Year</v>
      </c>
      <c r="D2251" s="40">
        <v>3</v>
      </c>
      <c r="E2251" s="662">
        <v>26</v>
      </c>
      <c r="F2251" s="662">
        <v>6</v>
      </c>
      <c r="G2251" s="991" t="s">
        <v>230</v>
      </c>
      <c r="H2251" s="40" t="s">
        <v>213</v>
      </c>
      <c r="I2251" s="630" t="s">
        <v>70</v>
      </c>
      <c r="J2251" s="991" t="s">
        <v>265</v>
      </c>
      <c r="K2251" s="303">
        <v>0</v>
      </c>
      <c r="L2251" s="304">
        <v>0</v>
      </c>
      <c r="M2251" s="305">
        <v>0</v>
      </c>
      <c r="N2251" s="305">
        <v>0</v>
      </c>
      <c r="O2251" s="303">
        <v>0</v>
      </c>
      <c r="P2251" s="305">
        <v>0</v>
      </c>
      <c r="Q2251" s="303">
        <v>0</v>
      </c>
      <c r="R2251" s="16">
        <v>0</v>
      </c>
      <c r="T2251" s="172"/>
    </row>
    <row r="2252" spans="1:20">
      <c r="A2252" s="38">
        <v>26</v>
      </c>
      <c r="B2252" s="39">
        <v>0</v>
      </c>
      <c r="C2252" s="39" t="str">
        <f t="shared" si="73"/>
        <v>2021 Prior Year</v>
      </c>
      <c r="D2252" s="40">
        <v>3</v>
      </c>
      <c r="E2252" s="662">
        <v>26</v>
      </c>
      <c r="F2252" s="662">
        <v>6</v>
      </c>
      <c r="G2252" s="991" t="s">
        <v>230</v>
      </c>
      <c r="H2252" s="40" t="s">
        <v>213</v>
      </c>
      <c r="I2252" s="630" t="s">
        <v>71</v>
      </c>
      <c r="J2252" s="991" t="s">
        <v>266</v>
      </c>
      <c r="K2252" s="303">
        <v>0</v>
      </c>
      <c r="L2252" s="304">
        <v>0</v>
      </c>
      <c r="M2252" s="305">
        <v>0</v>
      </c>
      <c r="N2252" s="305">
        <v>0</v>
      </c>
      <c r="O2252" s="303">
        <v>0</v>
      </c>
      <c r="P2252" s="305">
        <v>0</v>
      </c>
      <c r="Q2252" s="303">
        <v>0</v>
      </c>
      <c r="R2252" s="16">
        <v>0</v>
      </c>
      <c r="T2252" s="172"/>
    </row>
    <row r="2253" spans="1:20">
      <c r="A2253" s="38">
        <v>26</v>
      </c>
      <c r="B2253" s="39">
        <v>0</v>
      </c>
      <c r="C2253" s="39" t="str">
        <f t="shared" si="73"/>
        <v>2021 Prior Year</v>
      </c>
      <c r="D2253" s="40">
        <v>3</v>
      </c>
      <c r="E2253" s="662">
        <v>26</v>
      </c>
      <c r="F2253" s="662">
        <v>6</v>
      </c>
      <c r="G2253" s="991" t="s">
        <v>230</v>
      </c>
      <c r="H2253" s="40" t="s">
        <v>213</v>
      </c>
      <c r="I2253" s="630" t="s">
        <v>72</v>
      </c>
      <c r="J2253" s="991" t="s">
        <v>527</v>
      </c>
      <c r="K2253" s="303">
        <v>0</v>
      </c>
      <c r="L2253" s="304">
        <v>0</v>
      </c>
      <c r="M2253" s="305">
        <v>0</v>
      </c>
      <c r="N2253" s="305">
        <v>0</v>
      </c>
      <c r="O2253" s="303">
        <v>0</v>
      </c>
      <c r="P2253" s="305">
        <v>0</v>
      </c>
      <c r="Q2253" s="303">
        <v>0</v>
      </c>
      <c r="R2253" s="16">
        <v>0</v>
      </c>
      <c r="T2253" s="172"/>
    </row>
    <row r="2254" spans="1:20">
      <c r="A2254" s="38">
        <v>26</v>
      </c>
      <c r="B2254" s="39">
        <v>0</v>
      </c>
      <c r="C2254" s="39" t="str">
        <f t="shared" si="73"/>
        <v>2021 Prior Year</v>
      </c>
      <c r="D2254" s="40">
        <v>3</v>
      </c>
      <c r="E2254" s="662">
        <v>26</v>
      </c>
      <c r="F2254" s="662">
        <v>6</v>
      </c>
      <c r="G2254" s="991" t="s">
        <v>230</v>
      </c>
      <c r="H2254" s="40" t="s">
        <v>213</v>
      </c>
      <c r="I2254" s="630" t="s">
        <v>73</v>
      </c>
      <c r="J2254" s="991" t="s">
        <v>528</v>
      </c>
      <c r="K2254" s="303">
        <v>0</v>
      </c>
      <c r="L2254" s="304">
        <v>0</v>
      </c>
      <c r="M2254" s="305">
        <v>0</v>
      </c>
      <c r="N2254" s="305">
        <v>0</v>
      </c>
      <c r="O2254" s="303">
        <v>0</v>
      </c>
      <c r="P2254" s="305">
        <v>0</v>
      </c>
      <c r="Q2254" s="303">
        <v>0</v>
      </c>
      <c r="R2254" s="16">
        <v>0</v>
      </c>
      <c r="T2254" s="172"/>
    </row>
    <row r="2255" spans="1:20">
      <c r="A2255" s="38">
        <v>26</v>
      </c>
      <c r="B2255" s="39">
        <v>0</v>
      </c>
      <c r="C2255" s="39" t="str">
        <f t="shared" si="73"/>
        <v>2021 Prior Year</v>
      </c>
      <c r="D2255" s="40">
        <v>3</v>
      </c>
      <c r="E2255" s="662">
        <v>26</v>
      </c>
      <c r="F2255" s="662">
        <v>6</v>
      </c>
      <c r="G2255" s="991" t="s">
        <v>230</v>
      </c>
      <c r="H2255" s="40" t="s">
        <v>213</v>
      </c>
      <c r="I2255" s="630" t="s">
        <v>409</v>
      </c>
      <c r="J2255" s="991" t="s">
        <v>803</v>
      </c>
      <c r="K2255" s="303">
        <v>0</v>
      </c>
      <c r="L2255" s="304">
        <v>0</v>
      </c>
      <c r="M2255" s="305">
        <v>0</v>
      </c>
      <c r="N2255" s="305">
        <v>0</v>
      </c>
      <c r="O2255" s="303">
        <v>0</v>
      </c>
      <c r="P2255" s="305">
        <v>0</v>
      </c>
      <c r="Q2255" s="303">
        <v>0</v>
      </c>
      <c r="R2255" s="16">
        <v>0</v>
      </c>
      <c r="T2255" s="172"/>
    </row>
    <row r="2256" spans="1:20">
      <c r="A2256" s="38">
        <v>15</v>
      </c>
      <c r="B2256" s="39">
        <f t="shared" si="70"/>
        <v>0</v>
      </c>
      <c r="C2256" s="39" t="str">
        <f t="shared" si="73"/>
        <v>2021 Prior Year</v>
      </c>
      <c r="D2256" s="40">
        <v>3</v>
      </c>
      <c r="E2256" s="662">
        <v>15</v>
      </c>
      <c r="F2256" s="40" t="s">
        <v>424</v>
      </c>
      <c r="G2256" s="698" t="s">
        <v>212</v>
      </c>
      <c r="H2256" s="40" t="s">
        <v>213</v>
      </c>
      <c r="I2256" s="629" t="s">
        <v>211</v>
      </c>
      <c r="J2256" s="698" t="s">
        <v>261</v>
      </c>
      <c r="K2256" s="303">
        <v>0</v>
      </c>
      <c r="L2256" s="304">
        <v>0</v>
      </c>
      <c r="M2256" s="305">
        <v>0</v>
      </c>
      <c r="N2256" s="305">
        <v>0</v>
      </c>
      <c r="O2256" s="303">
        <v>0</v>
      </c>
      <c r="P2256" s="305">
        <v>0</v>
      </c>
      <c r="Q2256" s="303">
        <v>0</v>
      </c>
      <c r="R2256" s="16">
        <f>SUMIFS('Member Months'!$L:$L,'Member Months'!$A:$A,$A2256,'Member Months'!$C:$C,$C2256, 'Member Months'!$D:$D,$D2256)</f>
        <v>0</v>
      </c>
      <c r="T2256" s="172"/>
    </row>
    <row r="2257" spans="1:20">
      <c r="A2257" s="38">
        <v>15</v>
      </c>
      <c r="B2257" s="39">
        <f t="shared" si="70"/>
        <v>0</v>
      </c>
      <c r="C2257" s="39" t="str">
        <f t="shared" si="73"/>
        <v>2021 Prior Year</v>
      </c>
      <c r="D2257" s="40">
        <v>3</v>
      </c>
      <c r="E2257" s="662">
        <v>15</v>
      </c>
      <c r="F2257" s="40" t="s">
        <v>424</v>
      </c>
      <c r="G2257" s="698" t="s">
        <v>212</v>
      </c>
      <c r="H2257" s="40" t="s">
        <v>213</v>
      </c>
      <c r="I2257" s="629" t="s">
        <v>214</v>
      </c>
      <c r="J2257" s="698" t="s">
        <v>676</v>
      </c>
      <c r="K2257" s="303">
        <v>0</v>
      </c>
      <c r="L2257" s="304">
        <v>0</v>
      </c>
      <c r="M2257" s="305">
        <v>0</v>
      </c>
      <c r="N2257" s="305">
        <v>0</v>
      </c>
      <c r="O2257" s="303">
        <v>0</v>
      </c>
      <c r="P2257" s="305">
        <v>0</v>
      </c>
      <c r="Q2257" s="303">
        <v>0</v>
      </c>
      <c r="R2257" s="16">
        <f>SUMIFS('Member Months'!$L:$L,'Member Months'!$A:$A,$A2257,'Member Months'!$C:$C,$C2257, 'Member Months'!$D:$D,$D2257)</f>
        <v>0</v>
      </c>
      <c r="T2257" s="172"/>
    </row>
    <row r="2258" spans="1:20">
      <c r="A2258" s="38">
        <v>15</v>
      </c>
      <c r="B2258" s="39">
        <f t="shared" si="70"/>
        <v>0</v>
      </c>
      <c r="C2258" s="39" t="str">
        <f t="shared" si="73"/>
        <v>2021 Prior Year</v>
      </c>
      <c r="D2258" s="40">
        <v>3</v>
      </c>
      <c r="E2258" s="662">
        <v>15</v>
      </c>
      <c r="F2258" s="40" t="s">
        <v>424</v>
      </c>
      <c r="G2258" s="698" t="s">
        <v>212</v>
      </c>
      <c r="H2258" s="40" t="s">
        <v>213</v>
      </c>
      <c r="I2258" s="629" t="s">
        <v>215</v>
      </c>
      <c r="J2258" s="698" t="s">
        <v>216</v>
      </c>
      <c r="K2258" s="303">
        <v>0</v>
      </c>
      <c r="L2258" s="304">
        <v>0</v>
      </c>
      <c r="M2258" s="305">
        <v>0</v>
      </c>
      <c r="N2258" s="305">
        <v>0</v>
      </c>
      <c r="O2258" s="303">
        <v>0</v>
      </c>
      <c r="P2258" s="305">
        <v>0</v>
      </c>
      <c r="Q2258" s="303">
        <v>0</v>
      </c>
      <c r="R2258" s="16">
        <f>SUMIFS('Member Months'!$L:$L,'Member Months'!$A:$A,$A2258,'Member Months'!$C:$C,$C2258, 'Member Months'!$D:$D,$D2258)</f>
        <v>0</v>
      </c>
      <c r="T2258" s="172"/>
    </row>
    <row r="2259" spans="1:20">
      <c r="A2259" s="38">
        <v>15</v>
      </c>
      <c r="B2259" s="39">
        <f t="shared" si="70"/>
        <v>0</v>
      </c>
      <c r="C2259" s="39" t="str">
        <f t="shared" si="73"/>
        <v>2021 Prior Year</v>
      </c>
      <c r="D2259" s="40">
        <v>3</v>
      </c>
      <c r="E2259" s="662">
        <v>15</v>
      </c>
      <c r="F2259" s="40" t="s">
        <v>424</v>
      </c>
      <c r="G2259" s="698" t="s">
        <v>212</v>
      </c>
      <c r="H2259" s="40" t="s">
        <v>213</v>
      </c>
      <c r="I2259" s="629" t="s">
        <v>217</v>
      </c>
      <c r="J2259" s="698" t="s">
        <v>262</v>
      </c>
      <c r="K2259" s="303">
        <v>0</v>
      </c>
      <c r="L2259" s="304">
        <v>0</v>
      </c>
      <c r="M2259" s="305">
        <v>0</v>
      </c>
      <c r="N2259" s="305">
        <v>0</v>
      </c>
      <c r="O2259" s="303">
        <v>0</v>
      </c>
      <c r="P2259" s="305">
        <v>0</v>
      </c>
      <c r="Q2259" s="303">
        <v>0</v>
      </c>
      <c r="R2259" s="16">
        <f>SUMIFS('Member Months'!$L:$L,'Member Months'!$A:$A,$A2259,'Member Months'!$C:$C,$C2259, 'Member Months'!$D:$D,$D2259)</f>
        <v>0</v>
      </c>
      <c r="T2259" s="172"/>
    </row>
    <row r="2260" spans="1:20">
      <c r="A2260" s="38">
        <v>15</v>
      </c>
      <c r="B2260" s="39">
        <f t="shared" si="70"/>
        <v>0</v>
      </c>
      <c r="C2260" s="39" t="str">
        <f t="shared" si="73"/>
        <v>2021 Prior Year</v>
      </c>
      <c r="D2260" s="40">
        <v>3</v>
      </c>
      <c r="E2260" s="662">
        <v>15</v>
      </c>
      <c r="F2260" s="40" t="s">
        <v>424</v>
      </c>
      <c r="G2260" s="698" t="s">
        <v>212</v>
      </c>
      <c r="H2260" s="40" t="s">
        <v>213</v>
      </c>
      <c r="I2260" s="629" t="s">
        <v>218</v>
      </c>
      <c r="J2260" s="698" t="s">
        <v>677</v>
      </c>
      <c r="K2260" s="303">
        <v>0</v>
      </c>
      <c r="L2260" s="304">
        <v>0</v>
      </c>
      <c r="M2260" s="305">
        <v>0</v>
      </c>
      <c r="N2260" s="305">
        <v>0</v>
      </c>
      <c r="O2260" s="303">
        <v>0</v>
      </c>
      <c r="P2260" s="305">
        <v>0</v>
      </c>
      <c r="Q2260" s="303">
        <v>0</v>
      </c>
      <c r="R2260" s="16">
        <f>SUMIFS('Member Months'!$L:$L,'Member Months'!$A:$A,$A2260,'Member Months'!$C:$C,$C2260, 'Member Months'!$D:$D,$D2260)</f>
        <v>0</v>
      </c>
      <c r="T2260" s="172"/>
    </row>
    <row r="2261" spans="1:20">
      <c r="A2261" s="38">
        <v>15</v>
      </c>
      <c r="B2261" s="39">
        <f t="shared" ref="B2261:B2273" si="74">$B$1950</f>
        <v>0</v>
      </c>
      <c r="C2261" s="39" t="str">
        <f t="shared" si="73"/>
        <v>2021 Prior Year</v>
      </c>
      <c r="D2261" s="40">
        <v>3</v>
      </c>
      <c r="E2261" s="662">
        <v>15</v>
      </c>
      <c r="F2261" s="40" t="s">
        <v>424</v>
      </c>
      <c r="G2261" s="698" t="s">
        <v>212</v>
      </c>
      <c r="H2261" s="40" t="s">
        <v>213</v>
      </c>
      <c r="I2261" s="629" t="s">
        <v>219</v>
      </c>
      <c r="J2261" s="698" t="s">
        <v>263</v>
      </c>
      <c r="K2261" s="303">
        <v>0</v>
      </c>
      <c r="L2261" s="304">
        <v>0</v>
      </c>
      <c r="M2261" s="305">
        <v>0</v>
      </c>
      <c r="N2261" s="305">
        <v>0</v>
      </c>
      <c r="O2261" s="303">
        <v>0</v>
      </c>
      <c r="P2261" s="305">
        <v>0</v>
      </c>
      <c r="Q2261" s="303">
        <v>0</v>
      </c>
      <c r="R2261" s="16">
        <f>SUMIFS('Member Months'!$L:$L,'Member Months'!$A:$A,$A2261,'Member Months'!$C:$C,$C2261, 'Member Months'!$D:$D,$D2261)</f>
        <v>0</v>
      </c>
      <c r="T2261" s="172"/>
    </row>
    <row r="2262" spans="1:20">
      <c r="A2262" s="38">
        <v>15</v>
      </c>
      <c r="B2262" s="39">
        <f t="shared" si="74"/>
        <v>0</v>
      </c>
      <c r="C2262" s="39" t="str">
        <f t="shared" si="73"/>
        <v>2021 Prior Year</v>
      </c>
      <c r="D2262" s="40">
        <v>3</v>
      </c>
      <c r="E2262" s="662">
        <v>15</v>
      </c>
      <c r="F2262" s="40" t="s">
        <v>424</v>
      </c>
      <c r="G2262" s="698" t="s">
        <v>212</v>
      </c>
      <c r="H2262" s="40" t="s">
        <v>213</v>
      </c>
      <c r="I2262" s="629" t="s">
        <v>220</v>
      </c>
      <c r="J2262" s="698" t="s">
        <v>675</v>
      </c>
      <c r="K2262" s="303">
        <v>0</v>
      </c>
      <c r="L2262" s="304">
        <v>0</v>
      </c>
      <c r="M2262" s="305">
        <v>0</v>
      </c>
      <c r="N2262" s="305">
        <v>0</v>
      </c>
      <c r="O2262" s="303">
        <v>0</v>
      </c>
      <c r="P2262" s="305">
        <v>0</v>
      </c>
      <c r="Q2262" s="303">
        <v>0</v>
      </c>
      <c r="R2262" s="16">
        <f>SUMIFS('Member Months'!$L:$L,'Member Months'!$A:$A,$A2262,'Member Months'!$C:$C,$C2262, 'Member Months'!$D:$D,$D2262)</f>
        <v>0</v>
      </c>
      <c r="T2262" s="172"/>
    </row>
    <row r="2263" spans="1:20">
      <c r="A2263" s="38">
        <v>15</v>
      </c>
      <c r="B2263" s="39">
        <f t="shared" si="74"/>
        <v>0</v>
      </c>
      <c r="C2263" s="39" t="str">
        <f t="shared" si="73"/>
        <v>2021 Prior Year</v>
      </c>
      <c r="D2263" s="40">
        <v>3</v>
      </c>
      <c r="E2263" s="662">
        <v>15</v>
      </c>
      <c r="F2263" s="40" t="s">
        <v>424</v>
      </c>
      <c r="G2263" s="698" t="s">
        <v>212</v>
      </c>
      <c r="H2263" s="40" t="s">
        <v>213</v>
      </c>
      <c r="I2263" s="629" t="s">
        <v>221</v>
      </c>
      <c r="J2263" s="698" t="s">
        <v>264</v>
      </c>
      <c r="K2263" s="303">
        <v>0</v>
      </c>
      <c r="L2263" s="304">
        <v>0</v>
      </c>
      <c r="M2263" s="305">
        <v>0</v>
      </c>
      <c r="N2263" s="305">
        <v>0</v>
      </c>
      <c r="O2263" s="303">
        <v>0</v>
      </c>
      <c r="P2263" s="305">
        <v>0</v>
      </c>
      <c r="Q2263" s="303">
        <v>0</v>
      </c>
      <c r="R2263" s="16">
        <f>SUMIFS('Member Months'!$L:$L,'Member Months'!$A:$A,$A2263,'Member Months'!$C:$C,$C2263, 'Member Months'!$D:$D,$D2263)</f>
        <v>0</v>
      </c>
      <c r="T2263" s="172"/>
    </row>
    <row r="2264" spans="1:20">
      <c r="A2264" s="38">
        <v>15</v>
      </c>
      <c r="B2264" s="39">
        <f t="shared" si="74"/>
        <v>0</v>
      </c>
      <c r="C2264" s="39" t="str">
        <f t="shared" si="73"/>
        <v>2021 Prior Year</v>
      </c>
      <c r="D2264" s="40">
        <v>3</v>
      </c>
      <c r="E2264" s="662">
        <v>15</v>
      </c>
      <c r="F2264" s="40" t="s">
        <v>424</v>
      </c>
      <c r="G2264" s="698" t="s">
        <v>212</v>
      </c>
      <c r="H2264" s="40" t="s">
        <v>213</v>
      </c>
      <c r="I2264" s="629" t="s">
        <v>222</v>
      </c>
      <c r="J2264" s="698" t="s">
        <v>206</v>
      </c>
      <c r="K2264" s="303">
        <v>0</v>
      </c>
      <c r="L2264" s="304">
        <v>0</v>
      </c>
      <c r="M2264" s="305">
        <v>0</v>
      </c>
      <c r="N2264" s="305">
        <v>0</v>
      </c>
      <c r="O2264" s="303">
        <v>0</v>
      </c>
      <c r="P2264" s="305">
        <v>0</v>
      </c>
      <c r="Q2264" s="303">
        <v>0</v>
      </c>
      <c r="R2264" s="16">
        <f>SUMIFS('Member Months'!$L:$L,'Member Months'!$A:$A,$A2264,'Member Months'!$C:$C,$C2264, 'Member Months'!$D:$D,$D2264)</f>
        <v>0</v>
      </c>
      <c r="T2264" s="172"/>
    </row>
    <row r="2265" spans="1:20">
      <c r="A2265" s="38">
        <v>15</v>
      </c>
      <c r="B2265" s="39">
        <f t="shared" si="74"/>
        <v>0</v>
      </c>
      <c r="C2265" s="39" t="str">
        <f t="shared" si="73"/>
        <v>2021 Prior Year</v>
      </c>
      <c r="D2265" s="40">
        <v>3</v>
      </c>
      <c r="E2265" s="662">
        <v>15</v>
      </c>
      <c r="F2265" s="40" t="s">
        <v>424</v>
      </c>
      <c r="G2265" s="698" t="s">
        <v>212</v>
      </c>
      <c r="H2265" s="40" t="s">
        <v>213</v>
      </c>
      <c r="I2265" s="629" t="s">
        <v>223</v>
      </c>
      <c r="J2265" s="698" t="s">
        <v>181</v>
      </c>
      <c r="K2265" s="303">
        <v>0</v>
      </c>
      <c r="L2265" s="304">
        <v>0</v>
      </c>
      <c r="M2265" s="305">
        <v>0</v>
      </c>
      <c r="N2265" s="305">
        <v>0</v>
      </c>
      <c r="O2265" s="303">
        <v>0</v>
      </c>
      <c r="P2265" s="305">
        <v>0</v>
      </c>
      <c r="Q2265" s="303">
        <v>0</v>
      </c>
      <c r="R2265" s="16">
        <f>SUMIFS('Member Months'!$L:$L,'Member Months'!$A:$A,$A2265,'Member Months'!$C:$C,$C2265, 'Member Months'!$D:$D,$D2265)</f>
        <v>0</v>
      </c>
      <c r="T2265" s="172"/>
    </row>
    <row r="2266" spans="1:20">
      <c r="A2266" s="38">
        <v>15</v>
      </c>
      <c r="B2266" s="39">
        <f t="shared" si="74"/>
        <v>0</v>
      </c>
      <c r="C2266" s="39" t="str">
        <f t="shared" si="73"/>
        <v>2021 Prior Year</v>
      </c>
      <c r="D2266" s="40">
        <v>3</v>
      </c>
      <c r="E2266" s="662">
        <v>15</v>
      </c>
      <c r="F2266" s="40" t="s">
        <v>424</v>
      </c>
      <c r="G2266" s="698" t="s">
        <v>212</v>
      </c>
      <c r="H2266" s="40" t="s">
        <v>213</v>
      </c>
      <c r="I2266" s="629" t="s">
        <v>150</v>
      </c>
      <c r="J2266" s="698" t="s">
        <v>204</v>
      </c>
      <c r="K2266" s="303">
        <v>0</v>
      </c>
      <c r="L2266" s="304">
        <v>0</v>
      </c>
      <c r="M2266" s="305">
        <v>0</v>
      </c>
      <c r="N2266" s="305">
        <v>0</v>
      </c>
      <c r="O2266" s="303">
        <v>0</v>
      </c>
      <c r="P2266" s="305">
        <v>0</v>
      </c>
      <c r="Q2266" s="303">
        <v>0</v>
      </c>
      <c r="R2266" s="16">
        <f>SUMIFS('Member Months'!$L:$L,'Member Months'!$A:$A,$A2266,'Member Months'!$C:$C,$C2266, 'Member Months'!$D:$D,$D2266)</f>
        <v>0</v>
      </c>
      <c r="T2266" s="172"/>
    </row>
    <row r="2267" spans="1:20">
      <c r="A2267" s="38">
        <v>15</v>
      </c>
      <c r="B2267" s="39">
        <f t="shared" si="74"/>
        <v>0</v>
      </c>
      <c r="C2267" s="39" t="str">
        <f t="shared" si="73"/>
        <v>2021 Prior Year</v>
      </c>
      <c r="D2267" s="40">
        <v>3</v>
      </c>
      <c r="E2267" s="662">
        <v>15</v>
      </c>
      <c r="F2267" s="40" t="s">
        <v>424</v>
      </c>
      <c r="G2267" s="698" t="s">
        <v>212</v>
      </c>
      <c r="H2267" s="40" t="s">
        <v>213</v>
      </c>
      <c r="I2267" s="629" t="s">
        <v>151</v>
      </c>
      <c r="J2267" s="698" t="s">
        <v>205</v>
      </c>
      <c r="K2267" s="303">
        <v>0</v>
      </c>
      <c r="L2267" s="304">
        <v>0</v>
      </c>
      <c r="M2267" s="305">
        <v>0</v>
      </c>
      <c r="N2267" s="305">
        <v>0</v>
      </c>
      <c r="O2267" s="303">
        <v>0</v>
      </c>
      <c r="P2267" s="305">
        <v>0</v>
      </c>
      <c r="Q2267" s="303">
        <v>0</v>
      </c>
      <c r="R2267" s="16">
        <f>SUMIFS('Member Months'!$L:$L,'Member Months'!$A:$A,$A2267,'Member Months'!$C:$C,$C2267, 'Member Months'!$D:$D,$D2267)</f>
        <v>0</v>
      </c>
      <c r="T2267" s="172"/>
    </row>
    <row r="2268" spans="1:20">
      <c r="A2268" s="38">
        <v>15</v>
      </c>
      <c r="B2268" s="39">
        <f t="shared" si="74"/>
        <v>0</v>
      </c>
      <c r="C2268" s="39" t="str">
        <f t="shared" si="73"/>
        <v>2021 Prior Year</v>
      </c>
      <c r="D2268" s="40">
        <v>3</v>
      </c>
      <c r="E2268" s="662">
        <v>15</v>
      </c>
      <c r="F2268" s="40" t="s">
        <v>424</v>
      </c>
      <c r="G2268" s="698" t="s">
        <v>212</v>
      </c>
      <c r="H2268" s="40" t="s">
        <v>213</v>
      </c>
      <c r="I2268" s="629" t="s">
        <v>152</v>
      </c>
      <c r="J2268" s="698" t="s">
        <v>182</v>
      </c>
      <c r="K2268" s="303">
        <v>0</v>
      </c>
      <c r="L2268" s="304">
        <v>0</v>
      </c>
      <c r="M2268" s="305">
        <v>0</v>
      </c>
      <c r="N2268" s="305">
        <v>0</v>
      </c>
      <c r="O2268" s="303">
        <v>0</v>
      </c>
      <c r="P2268" s="305">
        <v>0</v>
      </c>
      <c r="Q2268" s="303">
        <v>0</v>
      </c>
      <c r="R2268" s="16">
        <f>SUMIFS('Member Months'!$L:$L,'Member Months'!$A:$A,$A2268,'Member Months'!$C:$C,$C2268, 'Member Months'!$D:$D,$D2268)</f>
        <v>0</v>
      </c>
      <c r="T2268" s="172"/>
    </row>
    <row r="2269" spans="1:20">
      <c r="A2269" s="38">
        <v>15</v>
      </c>
      <c r="B2269" s="39">
        <f t="shared" si="74"/>
        <v>0</v>
      </c>
      <c r="C2269" s="39" t="str">
        <f t="shared" si="73"/>
        <v>2021 Prior Year</v>
      </c>
      <c r="D2269" s="40">
        <v>3</v>
      </c>
      <c r="E2269" s="662">
        <v>15</v>
      </c>
      <c r="F2269" s="40" t="s">
        <v>424</v>
      </c>
      <c r="G2269" s="698" t="s">
        <v>212</v>
      </c>
      <c r="H2269" s="40" t="s">
        <v>213</v>
      </c>
      <c r="I2269" s="629" t="s">
        <v>70</v>
      </c>
      <c r="J2269" s="698" t="s">
        <v>265</v>
      </c>
      <c r="K2269" s="303">
        <v>0</v>
      </c>
      <c r="L2269" s="304">
        <v>0</v>
      </c>
      <c r="M2269" s="305">
        <v>0</v>
      </c>
      <c r="N2269" s="305">
        <v>0</v>
      </c>
      <c r="O2269" s="303">
        <v>0</v>
      </c>
      <c r="P2269" s="305">
        <v>0</v>
      </c>
      <c r="Q2269" s="303">
        <v>0</v>
      </c>
      <c r="R2269" s="16">
        <f>SUMIFS('Member Months'!$L:$L,'Member Months'!$A:$A,$A2269,'Member Months'!$C:$C,$C2269, 'Member Months'!$D:$D,$D2269)</f>
        <v>0</v>
      </c>
      <c r="T2269" s="172"/>
    </row>
    <row r="2270" spans="1:20">
      <c r="A2270" s="38">
        <v>15</v>
      </c>
      <c r="B2270" s="39">
        <f t="shared" si="74"/>
        <v>0</v>
      </c>
      <c r="C2270" s="39" t="str">
        <f t="shared" si="73"/>
        <v>2021 Prior Year</v>
      </c>
      <c r="D2270" s="40">
        <v>3</v>
      </c>
      <c r="E2270" s="662">
        <v>15</v>
      </c>
      <c r="F2270" s="40" t="s">
        <v>424</v>
      </c>
      <c r="G2270" s="698" t="s">
        <v>212</v>
      </c>
      <c r="H2270" s="40" t="s">
        <v>213</v>
      </c>
      <c r="I2270" s="629" t="s">
        <v>71</v>
      </c>
      <c r="J2270" s="698" t="s">
        <v>266</v>
      </c>
      <c r="K2270" s="303">
        <v>0</v>
      </c>
      <c r="L2270" s="304">
        <v>0</v>
      </c>
      <c r="M2270" s="305">
        <v>0</v>
      </c>
      <c r="N2270" s="305">
        <v>0</v>
      </c>
      <c r="O2270" s="303">
        <v>0</v>
      </c>
      <c r="P2270" s="305">
        <v>0</v>
      </c>
      <c r="Q2270" s="303">
        <v>0</v>
      </c>
      <c r="R2270" s="16">
        <f>SUMIFS('Member Months'!$L:$L,'Member Months'!$A:$A,$A2270,'Member Months'!$C:$C,$C2270, 'Member Months'!$D:$D,$D2270)</f>
        <v>0</v>
      </c>
      <c r="T2270" s="172"/>
    </row>
    <row r="2271" spans="1:20">
      <c r="A2271" s="38">
        <v>15</v>
      </c>
      <c r="B2271" s="39">
        <f t="shared" si="74"/>
        <v>0</v>
      </c>
      <c r="C2271" s="39" t="str">
        <f t="shared" si="73"/>
        <v>2021 Prior Year</v>
      </c>
      <c r="D2271" s="40">
        <v>3</v>
      </c>
      <c r="E2271" s="662">
        <v>15</v>
      </c>
      <c r="F2271" s="40" t="s">
        <v>424</v>
      </c>
      <c r="G2271" s="698" t="s">
        <v>212</v>
      </c>
      <c r="H2271" s="40" t="s">
        <v>213</v>
      </c>
      <c r="I2271" s="629" t="s">
        <v>72</v>
      </c>
      <c r="J2271" s="698" t="s">
        <v>527</v>
      </c>
      <c r="K2271" s="303">
        <v>0</v>
      </c>
      <c r="L2271" s="304">
        <v>0</v>
      </c>
      <c r="M2271" s="305">
        <v>0</v>
      </c>
      <c r="N2271" s="305">
        <v>0</v>
      </c>
      <c r="O2271" s="303">
        <v>0</v>
      </c>
      <c r="P2271" s="305">
        <v>0</v>
      </c>
      <c r="Q2271" s="303">
        <v>0</v>
      </c>
      <c r="R2271" s="16">
        <f>SUMIFS('Member Months'!$L:$L,'Member Months'!$A:$A,$A2271,'Member Months'!$C:$C,$C2271, 'Member Months'!$D:$D,$D2271)</f>
        <v>0</v>
      </c>
      <c r="T2271" s="172"/>
    </row>
    <row r="2272" spans="1:20">
      <c r="A2272" s="38">
        <v>15</v>
      </c>
      <c r="B2272" s="39">
        <f t="shared" si="74"/>
        <v>0</v>
      </c>
      <c r="C2272" s="39" t="str">
        <f t="shared" si="73"/>
        <v>2021 Prior Year</v>
      </c>
      <c r="D2272" s="40">
        <v>3</v>
      </c>
      <c r="E2272" s="662">
        <v>15</v>
      </c>
      <c r="F2272" s="40" t="s">
        <v>424</v>
      </c>
      <c r="G2272" s="698" t="s">
        <v>212</v>
      </c>
      <c r="H2272" s="40" t="s">
        <v>213</v>
      </c>
      <c r="I2272" s="629" t="s">
        <v>73</v>
      </c>
      <c r="J2272" s="698" t="s">
        <v>528</v>
      </c>
      <c r="K2272" s="303">
        <v>0</v>
      </c>
      <c r="L2272" s="304">
        <v>0</v>
      </c>
      <c r="M2272" s="305">
        <v>0</v>
      </c>
      <c r="N2272" s="305">
        <v>0</v>
      </c>
      <c r="O2272" s="303">
        <v>0</v>
      </c>
      <c r="P2272" s="305">
        <v>0</v>
      </c>
      <c r="Q2272" s="303">
        <v>0</v>
      </c>
      <c r="R2272" s="16">
        <f>SUMIFS('Member Months'!$L:$L,'Member Months'!$A:$A,$A2272,'Member Months'!$C:$C,$C2272, 'Member Months'!$D:$D,$D2272)</f>
        <v>0</v>
      </c>
      <c r="T2272" s="172"/>
    </row>
    <row r="2273" spans="1:20">
      <c r="A2273" s="775">
        <v>15</v>
      </c>
      <c r="B2273" s="776">
        <f t="shared" si="74"/>
        <v>0</v>
      </c>
      <c r="C2273" s="776" t="str">
        <f t="shared" si="73"/>
        <v>2021 Prior Year</v>
      </c>
      <c r="D2273" s="777">
        <v>3</v>
      </c>
      <c r="E2273" s="778">
        <v>15</v>
      </c>
      <c r="F2273" s="777" t="s">
        <v>424</v>
      </c>
      <c r="G2273" s="779" t="s">
        <v>212</v>
      </c>
      <c r="H2273" s="777" t="s">
        <v>213</v>
      </c>
      <c r="I2273" s="786" t="s">
        <v>409</v>
      </c>
      <c r="J2273" s="779" t="s">
        <v>803</v>
      </c>
      <c r="K2273" s="781">
        <v>0</v>
      </c>
      <c r="L2273" s="782">
        <v>0</v>
      </c>
      <c r="M2273" s="783">
        <v>0</v>
      </c>
      <c r="N2273" s="783">
        <v>0</v>
      </c>
      <c r="O2273" s="781">
        <v>0</v>
      </c>
      <c r="P2273" s="783">
        <v>0</v>
      </c>
      <c r="Q2273" s="781">
        <v>0</v>
      </c>
      <c r="R2273" s="785">
        <f>SUMIFS('Member Months'!$L:$L,'Member Months'!$A:$A,$A2273,'Member Months'!$C:$C,$C2273, 'Member Months'!$D:$D,$D2273)</f>
        <v>0</v>
      </c>
      <c r="T2273" s="172"/>
    </row>
    <row r="2274" spans="1:20">
      <c r="A2274" s="38" t="s">
        <v>211</v>
      </c>
      <c r="B2274" s="39">
        <f>$J$2</f>
        <v>0</v>
      </c>
      <c r="C2274" s="39" t="str">
        <f t="shared" si="73"/>
        <v>2021 Prior Year</v>
      </c>
      <c r="D2274" s="40">
        <v>4</v>
      </c>
      <c r="E2274" s="40" t="s">
        <v>211</v>
      </c>
      <c r="F2274" s="40" t="s">
        <v>738</v>
      </c>
      <c r="G2274" s="698" t="s">
        <v>212</v>
      </c>
      <c r="H2274" s="40" t="s">
        <v>213</v>
      </c>
      <c r="I2274" s="629" t="s">
        <v>211</v>
      </c>
      <c r="J2274" s="698" t="s">
        <v>261</v>
      </c>
      <c r="K2274" s="303">
        <v>0</v>
      </c>
      <c r="L2274" s="304">
        <v>0</v>
      </c>
      <c r="M2274" s="305">
        <v>0</v>
      </c>
      <c r="N2274" s="305">
        <v>0</v>
      </c>
      <c r="O2274" s="303">
        <v>0</v>
      </c>
      <c r="P2274" s="305">
        <v>0</v>
      </c>
      <c r="Q2274" s="303">
        <v>0</v>
      </c>
      <c r="R2274" s="16">
        <f>SUMIFS('Member Months'!$L:$L,'Member Months'!$A:$A,$A2274,'Member Months'!$C:$C,$C2274, 'Member Months'!$D:$D,$D2274)</f>
        <v>0</v>
      </c>
      <c r="T2274" s="172"/>
    </row>
    <row r="2275" spans="1:20">
      <c r="A2275" s="38" t="s">
        <v>211</v>
      </c>
      <c r="B2275" s="39">
        <f t="shared" ref="B2275:B2338" si="75">$B$2274</f>
        <v>0</v>
      </c>
      <c r="C2275" s="39" t="str">
        <f t="shared" si="73"/>
        <v>2021 Prior Year</v>
      </c>
      <c r="D2275" s="40">
        <v>4</v>
      </c>
      <c r="E2275" s="40" t="s">
        <v>211</v>
      </c>
      <c r="F2275" s="40" t="s">
        <v>738</v>
      </c>
      <c r="G2275" s="698" t="s">
        <v>212</v>
      </c>
      <c r="H2275" s="40" t="s">
        <v>213</v>
      </c>
      <c r="I2275" s="629" t="s">
        <v>214</v>
      </c>
      <c r="J2275" s="698" t="s">
        <v>676</v>
      </c>
      <c r="K2275" s="303">
        <v>0</v>
      </c>
      <c r="L2275" s="304">
        <v>0</v>
      </c>
      <c r="M2275" s="305">
        <v>0</v>
      </c>
      <c r="N2275" s="305">
        <v>0</v>
      </c>
      <c r="O2275" s="303">
        <v>0</v>
      </c>
      <c r="P2275" s="305">
        <v>0</v>
      </c>
      <c r="Q2275" s="303">
        <v>0</v>
      </c>
      <c r="R2275" s="16">
        <f>SUMIFS('Member Months'!$L:$L,'Member Months'!$A:$A,$A2275,'Member Months'!$C:$C,$C2275, 'Member Months'!$D:$D,$D2275)</f>
        <v>0</v>
      </c>
      <c r="T2275" s="172"/>
    </row>
    <row r="2276" spans="1:20">
      <c r="A2276" s="38" t="s">
        <v>211</v>
      </c>
      <c r="B2276" s="39">
        <f t="shared" si="75"/>
        <v>0</v>
      </c>
      <c r="C2276" s="39" t="str">
        <f t="shared" si="73"/>
        <v>2021 Prior Year</v>
      </c>
      <c r="D2276" s="40">
        <v>4</v>
      </c>
      <c r="E2276" s="40" t="s">
        <v>211</v>
      </c>
      <c r="F2276" s="40" t="s">
        <v>738</v>
      </c>
      <c r="G2276" s="698" t="s">
        <v>212</v>
      </c>
      <c r="H2276" s="40" t="s">
        <v>213</v>
      </c>
      <c r="I2276" s="629" t="s">
        <v>215</v>
      </c>
      <c r="J2276" s="698" t="s">
        <v>216</v>
      </c>
      <c r="K2276" s="303">
        <v>0</v>
      </c>
      <c r="L2276" s="304">
        <v>0</v>
      </c>
      <c r="M2276" s="305">
        <v>0</v>
      </c>
      <c r="N2276" s="305">
        <v>0</v>
      </c>
      <c r="O2276" s="303">
        <v>0</v>
      </c>
      <c r="P2276" s="305">
        <v>0</v>
      </c>
      <c r="Q2276" s="303">
        <v>0</v>
      </c>
      <c r="R2276" s="16">
        <f>SUMIFS('Member Months'!$L:$L,'Member Months'!$A:$A,$A2276,'Member Months'!$C:$C,$C2276, 'Member Months'!$D:$D,$D2276)</f>
        <v>0</v>
      </c>
      <c r="T2276" s="172"/>
    </row>
    <row r="2277" spans="1:20">
      <c r="A2277" s="38" t="s">
        <v>211</v>
      </c>
      <c r="B2277" s="39">
        <f t="shared" si="75"/>
        <v>0</v>
      </c>
      <c r="C2277" s="39" t="str">
        <f t="shared" si="73"/>
        <v>2021 Prior Year</v>
      </c>
      <c r="D2277" s="40">
        <v>4</v>
      </c>
      <c r="E2277" s="40" t="s">
        <v>211</v>
      </c>
      <c r="F2277" s="40" t="s">
        <v>738</v>
      </c>
      <c r="G2277" s="698" t="s">
        <v>212</v>
      </c>
      <c r="H2277" s="40" t="s">
        <v>213</v>
      </c>
      <c r="I2277" s="629" t="s">
        <v>217</v>
      </c>
      <c r="J2277" s="698" t="s">
        <v>262</v>
      </c>
      <c r="K2277" s="303">
        <v>0</v>
      </c>
      <c r="L2277" s="304">
        <v>0</v>
      </c>
      <c r="M2277" s="305">
        <v>0</v>
      </c>
      <c r="N2277" s="305">
        <v>0</v>
      </c>
      <c r="O2277" s="303">
        <v>0</v>
      </c>
      <c r="P2277" s="305">
        <v>0</v>
      </c>
      <c r="Q2277" s="303">
        <v>0</v>
      </c>
      <c r="R2277" s="16">
        <f>SUMIFS('Member Months'!$L:$L,'Member Months'!$A:$A,$A2277,'Member Months'!$C:$C,$C2277, 'Member Months'!$D:$D,$D2277)</f>
        <v>0</v>
      </c>
      <c r="T2277" s="172"/>
    </row>
    <row r="2278" spans="1:20">
      <c r="A2278" s="38" t="s">
        <v>211</v>
      </c>
      <c r="B2278" s="39">
        <f t="shared" si="75"/>
        <v>0</v>
      </c>
      <c r="C2278" s="39" t="str">
        <f t="shared" si="73"/>
        <v>2021 Prior Year</v>
      </c>
      <c r="D2278" s="40">
        <v>4</v>
      </c>
      <c r="E2278" s="40" t="s">
        <v>211</v>
      </c>
      <c r="F2278" s="40" t="s">
        <v>738</v>
      </c>
      <c r="G2278" s="698" t="s">
        <v>212</v>
      </c>
      <c r="H2278" s="40" t="s">
        <v>213</v>
      </c>
      <c r="I2278" s="629" t="s">
        <v>218</v>
      </c>
      <c r="J2278" s="698" t="s">
        <v>677</v>
      </c>
      <c r="K2278" s="303">
        <v>0</v>
      </c>
      <c r="L2278" s="304">
        <v>0</v>
      </c>
      <c r="M2278" s="305">
        <v>0</v>
      </c>
      <c r="N2278" s="305">
        <v>0</v>
      </c>
      <c r="O2278" s="303">
        <v>0</v>
      </c>
      <c r="P2278" s="305">
        <v>0</v>
      </c>
      <c r="Q2278" s="303">
        <v>0</v>
      </c>
      <c r="R2278" s="16">
        <f>SUMIFS('Member Months'!$L:$L,'Member Months'!$A:$A,$A2278,'Member Months'!$C:$C,$C2278, 'Member Months'!$D:$D,$D2278)</f>
        <v>0</v>
      </c>
      <c r="T2278" s="172"/>
    </row>
    <row r="2279" spans="1:20">
      <c r="A2279" s="38" t="s">
        <v>211</v>
      </c>
      <c r="B2279" s="39">
        <f t="shared" si="75"/>
        <v>0</v>
      </c>
      <c r="C2279" s="39" t="str">
        <f t="shared" si="73"/>
        <v>2021 Prior Year</v>
      </c>
      <c r="D2279" s="40">
        <v>4</v>
      </c>
      <c r="E2279" s="40" t="s">
        <v>211</v>
      </c>
      <c r="F2279" s="40" t="s">
        <v>738</v>
      </c>
      <c r="G2279" s="698" t="s">
        <v>212</v>
      </c>
      <c r="H2279" s="40" t="s">
        <v>213</v>
      </c>
      <c r="I2279" s="629" t="s">
        <v>219</v>
      </c>
      <c r="J2279" s="698" t="s">
        <v>263</v>
      </c>
      <c r="K2279" s="303">
        <v>0</v>
      </c>
      <c r="L2279" s="304">
        <v>0</v>
      </c>
      <c r="M2279" s="305">
        <v>0</v>
      </c>
      <c r="N2279" s="305">
        <v>0</v>
      </c>
      <c r="O2279" s="303">
        <v>0</v>
      </c>
      <c r="P2279" s="305">
        <v>0</v>
      </c>
      <c r="Q2279" s="303">
        <v>0</v>
      </c>
      <c r="R2279" s="16">
        <f>SUMIFS('Member Months'!$L:$L,'Member Months'!$A:$A,$A2279,'Member Months'!$C:$C,$C2279, 'Member Months'!$D:$D,$D2279)</f>
        <v>0</v>
      </c>
      <c r="T2279" s="172"/>
    </row>
    <row r="2280" spans="1:20">
      <c r="A2280" s="38" t="s">
        <v>211</v>
      </c>
      <c r="B2280" s="39">
        <f t="shared" si="75"/>
        <v>0</v>
      </c>
      <c r="C2280" s="39" t="str">
        <f t="shared" si="73"/>
        <v>2021 Prior Year</v>
      </c>
      <c r="D2280" s="40">
        <v>4</v>
      </c>
      <c r="E2280" s="40" t="s">
        <v>211</v>
      </c>
      <c r="F2280" s="40" t="s">
        <v>738</v>
      </c>
      <c r="G2280" s="698" t="s">
        <v>212</v>
      </c>
      <c r="H2280" s="40" t="s">
        <v>213</v>
      </c>
      <c r="I2280" s="629" t="s">
        <v>220</v>
      </c>
      <c r="J2280" s="698" t="s">
        <v>675</v>
      </c>
      <c r="K2280" s="303">
        <v>0</v>
      </c>
      <c r="L2280" s="304">
        <v>0</v>
      </c>
      <c r="M2280" s="305">
        <v>0</v>
      </c>
      <c r="N2280" s="305">
        <v>0</v>
      </c>
      <c r="O2280" s="303">
        <v>0</v>
      </c>
      <c r="P2280" s="305">
        <v>0</v>
      </c>
      <c r="Q2280" s="303">
        <v>0</v>
      </c>
      <c r="R2280" s="16">
        <f>SUMIFS('Member Months'!$L:$L,'Member Months'!$A:$A,$A2280,'Member Months'!$C:$C,$C2280, 'Member Months'!$D:$D,$D2280)</f>
        <v>0</v>
      </c>
      <c r="T2280" s="172"/>
    </row>
    <row r="2281" spans="1:20">
      <c r="A2281" s="38" t="s">
        <v>211</v>
      </c>
      <c r="B2281" s="39">
        <f t="shared" si="75"/>
        <v>0</v>
      </c>
      <c r="C2281" s="39" t="str">
        <f t="shared" si="73"/>
        <v>2021 Prior Year</v>
      </c>
      <c r="D2281" s="40">
        <v>4</v>
      </c>
      <c r="E2281" s="40" t="s">
        <v>211</v>
      </c>
      <c r="F2281" s="40" t="s">
        <v>738</v>
      </c>
      <c r="G2281" s="698" t="s">
        <v>212</v>
      </c>
      <c r="H2281" s="40" t="s">
        <v>213</v>
      </c>
      <c r="I2281" s="629" t="s">
        <v>221</v>
      </c>
      <c r="J2281" s="698" t="s">
        <v>264</v>
      </c>
      <c r="K2281" s="303">
        <v>0</v>
      </c>
      <c r="L2281" s="304">
        <v>0</v>
      </c>
      <c r="M2281" s="305">
        <v>0</v>
      </c>
      <c r="N2281" s="305">
        <v>0</v>
      </c>
      <c r="O2281" s="303">
        <v>0</v>
      </c>
      <c r="P2281" s="305">
        <v>0</v>
      </c>
      <c r="Q2281" s="303">
        <v>0</v>
      </c>
      <c r="R2281" s="16">
        <f>SUMIFS('Member Months'!$L:$L,'Member Months'!$A:$A,$A2281,'Member Months'!$C:$C,$C2281, 'Member Months'!$D:$D,$D2281)</f>
        <v>0</v>
      </c>
      <c r="T2281" s="172"/>
    </row>
    <row r="2282" spans="1:20">
      <c r="A2282" s="38" t="s">
        <v>211</v>
      </c>
      <c r="B2282" s="39">
        <f t="shared" si="75"/>
        <v>0</v>
      </c>
      <c r="C2282" s="39" t="str">
        <f t="shared" si="73"/>
        <v>2021 Prior Year</v>
      </c>
      <c r="D2282" s="40">
        <v>4</v>
      </c>
      <c r="E2282" s="40" t="s">
        <v>211</v>
      </c>
      <c r="F2282" s="40" t="s">
        <v>738</v>
      </c>
      <c r="G2282" s="698" t="s">
        <v>212</v>
      </c>
      <c r="H2282" s="40" t="s">
        <v>213</v>
      </c>
      <c r="I2282" s="629" t="s">
        <v>222</v>
      </c>
      <c r="J2282" s="698" t="s">
        <v>206</v>
      </c>
      <c r="K2282" s="109">
        <v>0</v>
      </c>
      <c r="L2282" s="110">
        <v>0</v>
      </c>
      <c r="M2282" s="111">
        <v>0</v>
      </c>
      <c r="N2282" s="111">
        <v>0</v>
      </c>
      <c r="O2282" s="109">
        <v>0</v>
      </c>
      <c r="P2282" s="111">
        <v>0</v>
      </c>
      <c r="Q2282" s="109">
        <v>0</v>
      </c>
      <c r="R2282" s="16">
        <f>SUMIFS('Member Months'!$L:$L,'Member Months'!$A:$A,$A2282,'Member Months'!$C:$C,$C2282, 'Member Months'!$D:$D,$D2282)</f>
        <v>0</v>
      </c>
      <c r="T2282" s="172"/>
    </row>
    <row r="2283" spans="1:20">
      <c r="A2283" s="38" t="s">
        <v>211</v>
      </c>
      <c r="B2283" s="39">
        <f t="shared" si="75"/>
        <v>0</v>
      </c>
      <c r="C2283" s="39" t="str">
        <f t="shared" ref="C2283:C2346" si="76">$C$1302</f>
        <v>2021 Prior Year</v>
      </c>
      <c r="D2283" s="40">
        <v>4</v>
      </c>
      <c r="E2283" s="40" t="s">
        <v>211</v>
      </c>
      <c r="F2283" s="40" t="s">
        <v>738</v>
      </c>
      <c r="G2283" s="698" t="s">
        <v>212</v>
      </c>
      <c r="H2283" s="40" t="s">
        <v>213</v>
      </c>
      <c r="I2283" s="629" t="s">
        <v>223</v>
      </c>
      <c r="J2283" s="698" t="s">
        <v>181</v>
      </c>
      <c r="K2283" s="109">
        <v>0</v>
      </c>
      <c r="L2283" s="110">
        <v>0</v>
      </c>
      <c r="M2283" s="111">
        <v>0</v>
      </c>
      <c r="N2283" s="111">
        <v>0</v>
      </c>
      <c r="O2283" s="109">
        <v>0</v>
      </c>
      <c r="P2283" s="111">
        <v>0</v>
      </c>
      <c r="Q2283" s="109">
        <v>0</v>
      </c>
      <c r="R2283" s="16">
        <f>SUMIFS('Member Months'!$L:$L,'Member Months'!$A:$A,$A2283,'Member Months'!$C:$C,$C2283, 'Member Months'!$D:$D,$D2283)</f>
        <v>0</v>
      </c>
      <c r="T2283" s="172"/>
    </row>
    <row r="2284" spans="1:20">
      <c r="A2284" s="38" t="s">
        <v>211</v>
      </c>
      <c r="B2284" s="39">
        <f t="shared" si="75"/>
        <v>0</v>
      </c>
      <c r="C2284" s="39" t="str">
        <f t="shared" si="76"/>
        <v>2021 Prior Year</v>
      </c>
      <c r="D2284" s="40">
        <v>4</v>
      </c>
      <c r="E2284" s="40" t="s">
        <v>211</v>
      </c>
      <c r="F2284" s="40" t="s">
        <v>738</v>
      </c>
      <c r="G2284" s="698" t="s">
        <v>212</v>
      </c>
      <c r="H2284" s="40" t="s">
        <v>213</v>
      </c>
      <c r="I2284" s="629" t="s">
        <v>150</v>
      </c>
      <c r="J2284" s="698" t="s">
        <v>204</v>
      </c>
      <c r="K2284" s="109">
        <v>0</v>
      </c>
      <c r="L2284" s="110">
        <v>0</v>
      </c>
      <c r="M2284" s="111">
        <v>0</v>
      </c>
      <c r="N2284" s="111">
        <v>0</v>
      </c>
      <c r="O2284" s="109">
        <v>0</v>
      </c>
      <c r="P2284" s="111">
        <v>0</v>
      </c>
      <c r="Q2284" s="109">
        <v>0</v>
      </c>
      <c r="R2284" s="16">
        <f>SUMIFS('Member Months'!$L:$L,'Member Months'!$A:$A,$A2284,'Member Months'!$C:$C,$C2284, 'Member Months'!$D:$D,$D2284)</f>
        <v>0</v>
      </c>
      <c r="T2284" s="172"/>
    </row>
    <row r="2285" spans="1:20">
      <c r="A2285" s="38" t="s">
        <v>211</v>
      </c>
      <c r="B2285" s="39">
        <f t="shared" si="75"/>
        <v>0</v>
      </c>
      <c r="C2285" s="39" t="str">
        <f t="shared" si="76"/>
        <v>2021 Prior Year</v>
      </c>
      <c r="D2285" s="40">
        <v>4</v>
      </c>
      <c r="E2285" s="40" t="s">
        <v>211</v>
      </c>
      <c r="F2285" s="40" t="s">
        <v>738</v>
      </c>
      <c r="G2285" s="698" t="s">
        <v>212</v>
      </c>
      <c r="H2285" s="40" t="s">
        <v>213</v>
      </c>
      <c r="I2285" s="629" t="s">
        <v>151</v>
      </c>
      <c r="J2285" s="698" t="s">
        <v>205</v>
      </c>
      <c r="K2285" s="109">
        <v>0</v>
      </c>
      <c r="L2285" s="110">
        <v>0</v>
      </c>
      <c r="M2285" s="111">
        <v>0</v>
      </c>
      <c r="N2285" s="111">
        <v>0</v>
      </c>
      <c r="O2285" s="109">
        <v>0</v>
      </c>
      <c r="P2285" s="111">
        <v>0</v>
      </c>
      <c r="Q2285" s="109">
        <v>0</v>
      </c>
      <c r="R2285" s="16">
        <f>SUMIFS('Member Months'!$L:$L,'Member Months'!$A:$A,$A2285,'Member Months'!$C:$C,$C2285, 'Member Months'!$D:$D,$D2285)</f>
        <v>0</v>
      </c>
      <c r="T2285" s="172"/>
    </row>
    <row r="2286" spans="1:20">
      <c r="A2286" s="38" t="s">
        <v>211</v>
      </c>
      <c r="B2286" s="39">
        <f t="shared" si="75"/>
        <v>0</v>
      </c>
      <c r="C2286" s="39" t="str">
        <f t="shared" si="76"/>
        <v>2021 Prior Year</v>
      </c>
      <c r="D2286" s="40">
        <v>4</v>
      </c>
      <c r="E2286" s="40" t="s">
        <v>211</v>
      </c>
      <c r="F2286" s="40" t="s">
        <v>738</v>
      </c>
      <c r="G2286" s="698" t="s">
        <v>212</v>
      </c>
      <c r="H2286" s="40" t="s">
        <v>213</v>
      </c>
      <c r="I2286" s="629" t="s">
        <v>152</v>
      </c>
      <c r="J2286" s="698" t="s">
        <v>182</v>
      </c>
      <c r="K2286" s="109">
        <v>0</v>
      </c>
      <c r="L2286" s="110">
        <v>0</v>
      </c>
      <c r="M2286" s="111">
        <v>0</v>
      </c>
      <c r="N2286" s="111">
        <v>0</v>
      </c>
      <c r="O2286" s="109">
        <v>0</v>
      </c>
      <c r="P2286" s="111">
        <v>0</v>
      </c>
      <c r="Q2286" s="109">
        <v>0</v>
      </c>
      <c r="R2286" s="16">
        <f>SUMIFS('Member Months'!$L:$L,'Member Months'!$A:$A,$A2286,'Member Months'!$C:$C,$C2286, 'Member Months'!$D:$D,$D2286)</f>
        <v>0</v>
      </c>
      <c r="T2286" s="172"/>
    </row>
    <row r="2287" spans="1:20">
      <c r="A2287" s="38" t="s">
        <v>211</v>
      </c>
      <c r="B2287" s="39">
        <f t="shared" si="75"/>
        <v>0</v>
      </c>
      <c r="C2287" s="39" t="str">
        <f t="shared" si="76"/>
        <v>2021 Prior Year</v>
      </c>
      <c r="D2287" s="40">
        <v>4</v>
      </c>
      <c r="E2287" s="40" t="s">
        <v>211</v>
      </c>
      <c r="F2287" s="40" t="s">
        <v>738</v>
      </c>
      <c r="G2287" s="698" t="s">
        <v>212</v>
      </c>
      <c r="H2287" s="40" t="s">
        <v>213</v>
      </c>
      <c r="I2287" s="629" t="s">
        <v>70</v>
      </c>
      <c r="J2287" s="698" t="s">
        <v>265</v>
      </c>
      <c r="K2287" s="109">
        <v>0</v>
      </c>
      <c r="L2287" s="110">
        <v>0</v>
      </c>
      <c r="M2287" s="111">
        <v>0</v>
      </c>
      <c r="N2287" s="111">
        <v>0</v>
      </c>
      <c r="O2287" s="109">
        <v>0</v>
      </c>
      <c r="P2287" s="111">
        <v>0</v>
      </c>
      <c r="Q2287" s="109">
        <v>0</v>
      </c>
      <c r="R2287" s="16">
        <f>SUMIFS('Member Months'!$L:$L,'Member Months'!$A:$A,$A2287,'Member Months'!$C:$C,$C2287, 'Member Months'!$D:$D,$D2287)</f>
        <v>0</v>
      </c>
      <c r="T2287" s="172"/>
    </row>
    <row r="2288" spans="1:20">
      <c r="A2288" s="38" t="s">
        <v>211</v>
      </c>
      <c r="B2288" s="39">
        <f t="shared" si="75"/>
        <v>0</v>
      </c>
      <c r="C2288" s="39" t="str">
        <f t="shared" si="76"/>
        <v>2021 Prior Year</v>
      </c>
      <c r="D2288" s="40">
        <v>4</v>
      </c>
      <c r="E2288" s="40" t="s">
        <v>211</v>
      </c>
      <c r="F2288" s="40" t="s">
        <v>738</v>
      </c>
      <c r="G2288" s="698" t="s">
        <v>212</v>
      </c>
      <c r="H2288" s="40" t="s">
        <v>213</v>
      </c>
      <c r="I2288" s="629" t="s">
        <v>71</v>
      </c>
      <c r="J2288" s="698" t="s">
        <v>266</v>
      </c>
      <c r="K2288" s="109">
        <v>0</v>
      </c>
      <c r="L2288" s="110">
        <v>0</v>
      </c>
      <c r="M2288" s="111">
        <v>0</v>
      </c>
      <c r="N2288" s="111">
        <v>0</v>
      </c>
      <c r="O2288" s="109">
        <v>0</v>
      </c>
      <c r="P2288" s="111">
        <v>0</v>
      </c>
      <c r="Q2288" s="109">
        <v>0</v>
      </c>
      <c r="R2288" s="16">
        <f>SUMIFS('Member Months'!$L:$L,'Member Months'!$A:$A,$A2288,'Member Months'!$C:$C,$C2288, 'Member Months'!$D:$D,$D2288)</f>
        <v>0</v>
      </c>
      <c r="T2288" s="172"/>
    </row>
    <row r="2289" spans="1:20">
      <c r="A2289" s="38" t="s">
        <v>211</v>
      </c>
      <c r="B2289" s="39">
        <f t="shared" si="75"/>
        <v>0</v>
      </c>
      <c r="C2289" s="39" t="str">
        <f t="shared" si="76"/>
        <v>2021 Prior Year</v>
      </c>
      <c r="D2289" s="40">
        <v>4</v>
      </c>
      <c r="E2289" s="40" t="s">
        <v>211</v>
      </c>
      <c r="F2289" s="40" t="s">
        <v>738</v>
      </c>
      <c r="G2289" s="698" t="s">
        <v>212</v>
      </c>
      <c r="H2289" s="40" t="s">
        <v>213</v>
      </c>
      <c r="I2289" s="629" t="s">
        <v>72</v>
      </c>
      <c r="J2289" s="698" t="s">
        <v>527</v>
      </c>
      <c r="K2289" s="109">
        <v>0</v>
      </c>
      <c r="L2289" s="110">
        <v>0</v>
      </c>
      <c r="M2289" s="111">
        <v>0</v>
      </c>
      <c r="N2289" s="111">
        <v>0</v>
      </c>
      <c r="O2289" s="109">
        <v>0</v>
      </c>
      <c r="P2289" s="111">
        <v>0</v>
      </c>
      <c r="Q2289" s="109">
        <v>0</v>
      </c>
      <c r="R2289" s="16">
        <f>SUMIFS('Member Months'!$L:$L,'Member Months'!$A:$A,$A2289,'Member Months'!$C:$C,$C2289, 'Member Months'!$D:$D,$D2289)</f>
        <v>0</v>
      </c>
      <c r="T2289" s="172"/>
    </row>
    <row r="2290" spans="1:20">
      <c r="A2290" s="38" t="s">
        <v>211</v>
      </c>
      <c r="B2290" s="39">
        <f t="shared" si="75"/>
        <v>0</v>
      </c>
      <c r="C2290" s="39" t="str">
        <f t="shared" si="76"/>
        <v>2021 Prior Year</v>
      </c>
      <c r="D2290" s="40">
        <v>4</v>
      </c>
      <c r="E2290" s="40" t="s">
        <v>211</v>
      </c>
      <c r="F2290" s="40" t="s">
        <v>738</v>
      </c>
      <c r="G2290" s="698" t="s">
        <v>212</v>
      </c>
      <c r="H2290" s="40" t="s">
        <v>213</v>
      </c>
      <c r="I2290" s="629" t="s">
        <v>73</v>
      </c>
      <c r="J2290" s="698" t="s">
        <v>528</v>
      </c>
      <c r="K2290" s="109">
        <v>0</v>
      </c>
      <c r="L2290" s="110">
        <v>0</v>
      </c>
      <c r="M2290" s="111">
        <v>0</v>
      </c>
      <c r="N2290" s="111">
        <v>0</v>
      </c>
      <c r="O2290" s="109">
        <v>0</v>
      </c>
      <c r="P2290" s="111">
        <v>0</v>
      </c>
      <c r="Q2290" s="109">
        <v>0</v>
      </c>
      <c r="R2290" s="16">
        <f>SUMIFS('Member Months'!$L:$L,'Member Months'!$A:$A,$A2290,'Member Months'!$C:$C,$C2290, 'Member Months'!$D:$D,$D2290)</f>
        <v>0</v>
      </c>
      <c r="T2290" s="172"/>
    </row>
    <row r="2291" spans="1:20">
      <c r="A2291" s="38" t="s">
        <v>211</v>
      </c>
      <c r="B2291" s="39">
        <f t="shared" si="75"/>
        <v>0</v>
      </c>
      <c r="C2291" s="39" t="str">
        <f t="shared" si="76"/>
        <v>2021 Prior Year</v>
      </c>
      <c r="D2291" s="40">
        <v>4</v>
      </c>
      <c r="E2291" s="40" t="s">
        <v>211</v>
      </c>
      <c r="F2291" s="40" t="s">
        <v>738</v>
      </c>
      <c r="G2291" s="698" t="s">
        <v>212</v>
      </c>
      <c r="H2291" s="40" t="s">
        <v>213</v>
      </c>
      <c r="I2291" s="630" t="s">
        <v>409</v>
      </c>
      <c r="J2291" s="698" t="s">
        <v>803</v>
      </c>
      <c r="K2291" s="109">
        <v>0</v>
      </c>
      <c r="L2291" s="110">
        <v>0</v>
      </c>
      <c r="M2291" s="111">
        <v>0</v>
      </c>
      <c r="N2291" s="111">
        <v>0</v>
      </c>
      <c r="O2291" s="109">
        <v>0</v>
      </c>
      <c r="P2291" s="111">
        <v>0</v>
      </c>
      <c r="Q2291" s="109">
        <v>0</v>
      </c>
      <c r="R2291" s="16">
        <f>SUMIFS('Member Months'!$L:$L,'Member Months'!$A:$A,$A2291,'Member Months'!$C:$C,$C2291, 'Member Months'!$D:$D,$D2291)</f>
        <v>0</v>
      </c>
      <c r="T2291" s="172"/>
    </row>
    <row r="2292" spans="1:20">
      <c r="A2292" s="38" t="s">
        <v>214</v>
      </c>
      <c r="B2292" s="39">
        <f t="shared" si="75"/>
        <v>0</v>
      </c>
      <c r="C2292" s="39" t="str">
        <f t="shared" si="76"/>
        <v>2021 Prior Year</v>
      </c>
      <c r="D2292" s="40">
        <v>4</v>
      </c>
      <c r="E2292" s="40" t="s">
        <v>214</v>
      </c>
      <c r="F2292" s="40" t="s">
        <v>738</v>
      </c>
      <c r="G2292" s="698" t="s">
        <v>224</v>
      </c>
      <c r="H2292" s="40" t="s">
        <v>213</v>
      </c>
      <c r="I2292" s="629" t="s">
        <v>211</v>
      </c>
      <c r="J2292" s="698" t="s">
        <v>261</v>
      </c>
      <c r="K2292" s="109">
        <v>0</v>
      </c>
      <c r="L2292" s="110">
        <v>0</v>
      </c>
      <c r="M2292" s="111">
        <v>0</v>
      </c>
      <c r="N2292" s="111">
        <v>0</v>
      </c>
      <c r="O2292" s="109">
        <v>0</v>
      </c>
      <c r="P2292" s="111">
        <v>0</v>
      </c>
      <c r="Q2292" s="109">
        <v>0</v>
      </c>
      <c r="R2292" s="16">
        <f>SUMIFS('Member Months'!$L:$L,'Member Months'!$A:$A,$A2292,'Member Months'!$C:$C,$C2292, 'Member Months'!$D:$D,$D2292)</f>
        <v>0</v>
      </c>
      <c r="T2292" s="172"/>
    </row>
    <row r="2293" spans="1:20">
      <c r="A2293" s="38" t="s">
        <v>214</v>
      </c>
      <c r="B2293" s="39">
        <f t="shared" si="75"/>
        <v>0</v>
      </c>
      <c r="C2293" s="39" t="str">
        <f t="shared" si="76"/>
        <v>2021 Prior Year</v>
      </c>
      <c r="D2293" s="40">
        <v>4</v>
      </c>
      <c r="E2293" s="40" t="s">
        <v>214</v>
      </c>
      <c r="F2293" s="40" t="s">
        <v>738</v>
      </c>
      <c r="G2293" s="698" t="s">
        <v>224</v>
      </c>
      <c r="H2293" s="40" t="s">
        <v>213</v>
      </c>
      <c r="I2293" s="629" t="s">
        <v>214</v>
      </c>
      <c r="J2293" s="698" t="s">
        <v>676</v>
      </c>
      <c r="K2293" s="109">
        <v>0</v>
      </c>
      <c r="L2293" s="110">
        <v>0</v>
      </c>
      <c r="M2293" s="111">
        <v>0</v>
      </c>
      <c r="N2293" s="111">
        <v>0</v>
      </c>
      <c r="O2293" s="109">
        <v>0</v>
      </c>
      <c r="P2293" s="111">
        <v>0</v>
      </c>
      <c r="Q2293" s="109">
        <v>0</v>
      </c>
      <c r="R2293" s="16">
        <f>SUMIFS('Member Months'!$L:$L,'Member Months'!$A:$A,$A2293,'Member Months'!$C:$C,$C2293, 'Member Months'!$D:$D,$D2293)</f>
        <v>0</v>
      </c>
      <c r="T2293" s="172"/>
    </row>
    <row r="2294" spans="1:20">
      <c r="A2294" s="38" t="s">
        <v>214</v>
      </c>
      <c r="B2294" s="39">
        <f t="shared" si="75"/>
        <v>0</v>
      </c>
      <c r="C2294" s="39" t="str">
        <f t="shared" si="76"/>
        <v>2021 Prior Year</v>
      </c>
      <c r="D2294" s="40">
        <v>4</v>
      </c>
      <c r="E2294" s="40" t="s">
        <v>214</v>
      </c>
      <c r="F2294" s="40" t="s">
        <v>738</v>
      </c>
      <c r="G2294" s="698" t="s">
        <v>224</v>
      </c>
      <c r="H2294" s="40" t="s">
        <v>213</v>
      </c>
      <c r="I2294" s="629" t="s">
        <v>215</v>
      </c>
      <c r="J2294" s="698" t="s">
        <v>216</v>
      </c>
      <c r="K2294" s="109">
        <v>0</v>
      </c>
      <c r="L2294" s="110">
        <v>0</v>
      </c>
      <c r="M2294" s="111">
        <v>0</v>
      </c>
      <c r="N2294" s="111">
        <v>0</v>
      </c>
      <c r="O2294" s="109">
        <v>0</v>
      </c>
      <c r="P2294" s="111">
        <v>0</v>
      </c>
      <c r="Q2294" s="109">
        <v>0</v>
      </c>
      <c r="R2294" s="16">
        <f>SUMIFS('Member Months'!$L:$L,'Member Months'!$A:$A,$A2294,'Member Months'!$C:$C,$C2294, 'Member Months'!$D:$D,$D2294)</f>
        <v>0</v>
      </c>
      <c r="T2294" s="172"/>
    </row>
    <row r="2295" spans="1:20">
      <c r="A2295" s="38" t="s">
        <v>214</v>
      </c>
      <c r="B2295" s="39">
        <f t="shared" si="75"/>
        <v>0</v>
      </c>
      <c r="C2295" s="39" t="str">
        <f t="shared" si="76"/>
        <v>2021 Prior Year</v>
      </c>
      <c r="D2295" s="40">
        <v>4</v>
      </c>
      <c r="E2295" s="40" t="s">
        <v>214</v>
      </c>
      <c r="F2295" s="40" t="s">
        <v>738</v>
      </c>
      <c r="G2295" s="698" t="s">
        <v>224</v>
      </c>
      <c r="H2295" s="40" t="s">
        <v>213</v>
      </c>
      <c r="I2295" s="629" t="s">
        <v>217</v>
      </c>
      <c r="J2295" s="698" t="s">
        <v>262</v>
      </c>
      <c r="K2295" s="109">
        <v>0</v>
      </c>
      <c r="L2295" s="110">
        <v>0</v>
      </c>
      <c r="M2295" s="111">
        <v>0</v>
      </c>
      <c r="N2295" s="111">
        <v>0</v>
      </c>
      <c r="O2295" s="109">
        <v>0</v>
      </c>
      <c r="P2295" s="111">
        <v>0</v>
      </c>
      <c r="Q2295" s="109">
        <v>0</v>
      </c>
      <c r="R2295" s="16">
        <f>SUMIFS('Member Months'!$L:$L,'Member Months'!$A:$A,$A2295,'Member Months'!$C:$C,$C2295, 'Member Months'!$D:$D,$D2295)</f>
        <v>0</v>
      </c>
      <c r="T2295" s="172"/>
    </row>
    <row r="2296" spans="1:20">
      <c r="A2296" s="38" t="s">
        <v>214</v>
      </c>
      <c r="B2296" s="39">
        <f t="shared" si="75"/>
        <v>0</v>
      </c>
      <c r="C2296" s="39" t="str">
        <f t="shared" si="76"/>
        <v>2021 Prior Year</v>
      </c>
      <c r="D2296" s="40">
        <v>4</v>
      </c>
      <c r="E2296" s="40" t="s">
        <v>214</v>
      </c>
      <c r="F2296" s="40" t="s">
        <v>738</v>
      </c>
      <c r="G2296" s="698" t="s">
        <v>224</v>
      </c>
      <c r="H2296" s="40" t="s">
        <v>213</v>
      </c>
      <c r="I2296" s="629" t="s">
        <v>218</v>
      </c>
      <c r="J2296" s="698" t="s">
        <v>677</v>
      </c>
      <c r="K2296" s="109">
        <v>0</v>
      </c>
      <c r="L2296" s="110">
        <v>0</v>
      </c>
      <c r="M2296" s="111">
        <v>0</v>
      </c>
      <c r="N2296" s="111">
        <v>0</v>
      </c>
      <c r="O2296" s="109">
        <v>0</v>
      </c>
      <c r="P2296" s="111">
        <v>0</v>
      </c>
      <c r="Q2296" s="109">
        <v>0</v>
      </c>
      <c r="R2296" s="16">
        <f>SUMIFS('Member Months'!$L:$L,'Member Months'!$A:$A,$A2296,'Member Months'!$C:$C,$C2296, 'Member Months'!$D:$D,$D2296)</f>
        <v>0</v>
      </c>
      <c r="T2296" s="172"/>
    </row>
    <row r="2297" spans="1:20">
      <c r="A2297" s="38" t="s">
        <v>214</v>
      </c>
      <c r="B2297" s="39">
        <f t="shared" si="75"/>
        <v>0</v>
      </c>
      <c r="C2297" s="39" t="str">
        <f t="shared" si="76"/>
        <v>2021 Prior Year</v>
      </c>
      <c r="D2297" s="40">
        <v>4</v>
      </c>
      <c r="E2297" s="40" t="s">
        <v>214</v>
      </c>
      <c r="F2297" s="40" t="s">
        <v>738</v>
      </c>
      <c r="G2297" s="698" t="s">
        <v>224</v>
      </c>
      <c r="H2297" s="40" t="s">
        <v>213</v>
      </c>
      <c r="I2297" s="629" t="s">
        <v>219</v>
      </c>
      <c r="J2297" s="698" t="s">
        <v>263</v>
      </c>
      <c r="K2297" s="303">
        <v>0</v>
      </c>
      <c r="L2297" s="304">
        <v>0</v>
      </c>
      <c r="M2297" s="305">
        <v>0</v>
      </c>
      <c r="N2297" s="305">
        <v>0</v>
      </c>
      <c r="O2297" s="303">
        <v>0</v>
      </c>
      <c r="P2297" s="305">
        <v>0</v>
      </c>
      <c r="Q2297" s="303">
        <v>0</v>
      </c>
      <c r="R2297" s="16">
        <f>SUMIFS('Member Months'!$L:$L,'Member Months'!$A:$A,$A2297,'Member Months'!$C:$C,$C2297, 'Member Months'!$D:$D,$D2297)</f>
        <v>0</v>
      </c>
      <c r="T2297" s="172"/>
    </row>
    <row r="2298" spans="1:20">
      <c r="A2298" s="38" t="s">
        <v>214</v>
      </c>
      <c r="B2298" s="39">
        <f t="shared" si="75"/>
        <v>0</v>
      </c>
      <c r="C2298" s="39" t="str">
        <f t="shared" si="76"/>
        <v>2021 Prior Year</v>
      </c>
      <c r="D2298" s="40">
        <v>4</v>
      </c>
      <c r="E2298" s="40" t="s">
        <v>214</v>
      </c>
      <c r="F2298" s="40" t="s">
        <v>738</v>
      </c>
      <c r="G2298" s="698" t="s">
        <v>224</v>
      </c>
      <c r="H2298" s="40" t="s">
        <v>213</v>
      </c>
      <c r="I2298" s="629" t="s">
        <v>220</v>
      </c>
      <c r="J2298" s="698" t="s">
        <v>675</v>
      </c>
      <c r="K2298" s="303">
        <v>0</v>
      </c>
      <c r="L2298" s="304">
        <v>0</v>
      </c>
      <c r="M2298" s="305">
        <v>0</v>
      </c>
      <c r="N2298" s="305">
        <v>0</v>
      </c>
      <c r="O2298" s="303">
        <v>0</v>
      </c>
      <c r="P2298" s="305">
        <v>0</v>
      </c>
      <c r="Q2298" s="303">
        <v>0</v>
      </c>
      <c r="R2298" s="16">
        <f>SUMIFS('Member Months'!$L:$L,'Member Months'!$A:$A,$A2298,'Member Months'!$C:$C,$C2298, 'Member Months'!$D:$D,$D2298)</f>
        <v>0</v>
      </c>
      <c r="T2298" s="172"/>
    </row>
    <row r="2299" spans="1:20">
      <c r="A2299" s="38" t="s">
        <v>214</v>
      </c>
      <c r="B2299" s="39">
        <f t="shared" si="75"/>
        <v>0</v>
      </c>
      <c r="C2299" s="39" t="str">
        <f t="shared" si="76"/>
        <v>2021 Prior Year</v>
      </c>
      <c r="D2299" s="40">
        <v>4</v>
      </c>
      <c r="E2299" s="40" t="s">
        <v>214</v>
      </c>
      <c r="F2299" s="40" t="s">
        <v>738</v>
      </c>
      <c r="G2299" s="698" t="s">
        <v>224</v>
      </c>
      <c r="H2299" s="40" t="s">
        <v>213</v>
      </c>
      <c r="I2299" s="629" t="s">
        <v>221</v>
      </c>
      <c r="J2299" s="698" t="s">
        <v>264</v>
      </c>
      <c r="K2299" s="303">
        <v>0</v>
      </c>
      <c r="L2299" s="304">
        <v>0</v>
      </c>
      <c r="M2299" s="305">
        <v>0</v>
      </c>
      <c r="N2299" s="305">
        <v>0</v>
      </c>
      <c r="O2299" s="303">
        <v>0</v>
      </c>
      <c r="P2299" s="305">
        <v>0</v>
      </c>
      <c r="Q2299" s="303">
        <v>0</v>
      </c>
      <c r="R2299" s="16">
        <f>SUMIFS('Member Months'!$L:$L,'Member Months'!$A:$A,$A2299,'Member Months'!$C:$C,$C2299, 'Member Months'!$D:$D,$D2299)</f>
        <v>0</v>
      </c>
      <c r="T2299" s="172"/>
    </row>
    <row r="2300" spans="1:20">
      <c r="A2300" s="38" t="s">
        <v>214</v>
      </c>
      <c r="B2300" s="39">
        <f t="shared" si="75"/>
        <v>0</v>
      </c>
      <c r="C2300" s="39" t="str">
        <f t="shared" si="76"/>
        <v>2021 Prior Year</v>
      </c>
      <c r="D2300" s="40">
        <v>4</v>
      </c>
      <c r="E2300" s="40" t="s">
        <v>214</v>
      </c>
      <c r="F2300" s="40" t="s">
        <v>738</v>
      </c>
      <c r="G2300" s="698" t="s">
        <v>224</v>
      </c>
      <c r="H2300" s="40" t="s">
        <v>213</v>
      </c>
      <c r="I2300" s="629" t="s">
        <v>222</v>
      </c>
      <c r="J2300" s="698" t="s">
        <v>206</v>
      </c>
      <c r="K2300" s="303">
        <v>0</v>
      </c>
      <c r="L2300" s="304">
        <v>0</v>
      </c>
      <c r="M2300" s="305">
        <v>0</v>
      </c>
      <c r="N2300" s="305">
        <v>0</v>
      </c>
      <c r="O2300" s="303">
        <v>0</v>
      </c>
      <c r="P2300" s="305">
        <v>0</v>
      </c>
      <c r="Q2300" s="303">
        <v>0</v>
      </c>
      <c r="R2300" s="16">
        <f>SUMIFS('Member Months'!$L:$L,'Member Months'!$A:$A,$A2300,'Member Months'!$C:$C,$C2300, 'Member Months'!$D:$D,$D2300)</f>
        <v>0</v>
      </c>
      <c r="T2300" s="172"/>
    </row>
    <row r="2301" spans="1:20">
      <c r="A2301" s="38" t="s">
        <v>214</v>
      </c>
      <c r="B2301" s="39">
        <f t="shared" si="75"/>
        <v>0</v>
      </c>
      <c r="C2301" s="39" t="str">
        <f t="shared" si="76"/>
        <v>2021 Prior Year</v>
      </c>
      <c r="D2301" s="40">
        <v>4</v>
      </c>
      <c r="E2301" s="40" t="s">
        <v>214</v>
      </c>
      <c r="F2301" s="40" t="s">
        <v>738</v>
      </c>
      <c r="G2301" s="698" t="s">
        <v>224</v>
      </c>
      <c r="H2301" s="40" t="s">
        <v>213</v>
      </c>
      <c r="I2301" s="629" t="s">
        <v>223</v>
      </c>
      <c r="J2301" s="698" t="s">
        <v>181</v>
      </c>
      <c r="K2301" s="303">
        <v>0</v>
      </c>
      <c r="L2301" s="304">
        <v>0</v>
      </c>
      <c r="M2301" s="305">
        <v>0</v>
      </c>
      <c r="N2301" s="305">
        <v>0</v>
      </c>
      <c r="O2301" s="303">
        <v>0</v>
      </c>
      <c r="P2301" s="305">
        <v>0</v>
      </c>
      <c r="Q2301" s="303">
        <v>0</v>
      </c>
      <c r="R2301" s="16">
        <f>SUMIFS('Member Months'!$L:$L,'Member Months'!$A:$A,$A2301,'Member Months'!$C:$C,$C2301, 'Member Months'!$D:$D,$D2301)</f>
        <v>0</v>
      </c>
      <c r="T2301" s="172"/>
    </row>
    <row r="2302" spans="1:20">
      <c r="A2302" s="38" t="s">
        <v>214</v>
      </c>
      <c r="B2302" s="39">
        <f t="shared" si="75"/>
        <v>0</v>
      </c>
      <c r="C2302" s="39" t="str">
        <f t="shared" si="76"/>
        <v>2021 Prior Year</v>
      </c>
      <c r="D2302" s="40">
        <v>4</v>
      </c>
      <c r="E2302" s="40" t="s">
        <v>214</v>
      </c>
      <c r="F2302" s="40" t="s">
        <v>738</v>
      </c>
      <c r="G2302" s="698" t="s">
        <v>224</v>
      </c>
      <c r="H2302" s="40" t="s">
        <v>213</v>
      </c>
      <c r="I2302" s="629" t="s">
        <v>150</v>
      </c>
      <c r="J2302" s="698" t="s">
        <v>204</v>
      </c>
      <c r="K2302" s="303">
        <v>0</v>
      </c>
      <c r="L2302" s="304">
        <v>0</v>
      </c>
      <c r="M2302" s="305">
        <v>0</v>
      </c>
      <c r="N2302" s="305">
        <v>0</v>
      </c>
      <c r="O2302" s="303">
        <v>0</v>
      </c>
      <c r="P2302" s="305">
        <v>0</v>
      </c>
      <c r="Q2302" s="303">
        <v>0</v>
      </c>
      <c r="R2302" s="16">
        <f>SUMIFS('Member Months'!$L:$L,'Member Months'!$A:$A,$A2302,'Member Months'!$C:$C,$C2302, 'Member Months'!$D:$D,$D2302)</f>
        <v>0</v>
      </c>
      <c r="T2302" s="172"/>
    </row>
    <row r="2303" spans="1:20">
      <c r="A2303" s="38" t="s">
        <v>214</v>
      </c>
      <c r="B2303" s="39">
        <f t="shared" si="75"/>
        <v>0</v>
      </c>
      <c r="C2303" s="39" t="str">
        <f t="shared" si="76"/>
        <v>2021 Prior Year</v>
      </c>
      <c r="D2303" s="40">
        <v>4</v>
      </c>
      <c r="E2303" s="40" t="s">
        <v>214</v>
      </c>
      <c r="F2303" s="40" t="s">
        <v>738</v>
      </c>
      <c r="G2303" s="698" t="s">
        <v>224</v>
      </c>
      <c r="H2303" s="40" t="s">
        <v>213</v>
      </c>
      <c r="I2303" s="629" t="s">
        <v>151</v>
      </c>
      <c r="J2303" s="698" t="s">
        <v>205</v>
      </c>
      <c r="K2303" s="303">
        <v>0</v>
      </c>
      <c r="L2303" s="304">
        <v>0</v>
      </c>
      <c r="M2303" s="305">
        <v>0</v>
      </c>
      <c r="N2303" s="305">
        <v>0</v>
      </c>
      <c r="O2303" s="303">
        <v>0</v>
      </c>
      <c r="P2303" s="305">
        <v>0</v>
      </c>
      <c r="Q2303" s="303">
        <v>0</v>
      </c>
      <c r="R2303" s="16">
        <f>SUMIFS('Member Months'!$L:$L,'Member Months'!$A:$A,$A2303,'Member Months'!$C:$C,$C2303, 'Member Months'!$D:$D,$D2303)</f>
        <v>0</v>
      </c>
      <c r="T2303" s="172"/>
    </row>
    <row r="2304" spans="1:20">
      <c r="A2304" s="38" t="s">
        <v>214</v>
      </c>
      <c r="B2304" s="39">
        <f t="shared" si="75"/>
        <v>0</v>
      </c>
      <c r="C2304" s="39" t="str">
        <f t="shared" si="76"/>
        <v>2021 Prior Year</v>
      </c>
      <c r="D2304" s="40">
        <v>4</v>
      </c>
      <c r="E2304" s="40" t="s">
        <v>214</v>
      </c>
      <c r="F2304" s="40" t="s">
        <v>738</v>
      </c>
      <c r="G2304" s="698" t="s">
        <v>224</v>
      </c>
      <c r="H2304" s="40" t="s">
        <v>213</v>
      </c>
      <c r="I2304" s="629" t="s">
        <v>152</v>
      </c>
      <c r="J2304" s="698" t="s">
        <v>182</v>
      </c>
      <c r="K2304" s="303">
        <v>0</v>
      </c>
      <c r="L2304" s="304">
        <v>0</v>
      </c>
      <c r="M2304" s="305">
        <v>0</v>
      </c>
      <c r="N2304" s="305">
        <v>0</v>
      </c>
      <c r="O2304" s="303">
        <v>0</v>
      </c>
      <c r="P2304" s="305">
        <v>0</v>
      </c>
      <c r="Q2304" s="303">
        <v>0</v>
      </c>
      <c r="R2304" s="16">
        <f>SUMIFS('Member Months'!$L:$L,'Member Months'!$A:$A,$A2304,'Member Months'!$C:$C,$C2304, 'Member Months'!$D:$D,$D2304)</f>
        <v>0</v>
      </c>
      <c r="T2304" s="172"/>
    </row>
    <row r="2305" spans="1:20">
      <c r="A2305" s="38" t="s">
        <v>214</v>
      </c>
      <c r="B2305" s="39">
        <f t="shared" si="75"/>
        <v>0</v>
      </c>
      <c r="C2305" s="39" t="str">
        <f t="shared" si="76"/>
        <v>2021 Prior Year</v>
      </c>
      <c r="D2305" s="40">
        <v>4</v>
      </c>
      <c r="E2305" s="40" t="s">
        <v>214</v>
      </c>
      <c r="F2305" s="40" t="s">
        <v>738</v>
      </c>
      <c r="G2305" s="698" t="s">
        <v>224</v>
      </c>
      <c r="H2305" s="40" t="s">
        <v>213</v>
      </c>
      <c r="I2305" s="629" t="s">
        <v>70</v>
      </c>
      <c r="J2305" s="698" t="s">
        <v>265</v>
      </c>
      <c r="K2305" s="303">
        <v>0</v>
      </c>
      <c r="L2305" s="304">
        <v>0</v>
      </c>
      <c r="M2305" s="305">
        <v>0</v>
      </c>
      <c r="N2305" s="305">
        <v>0</v>
      </c>
      <c r="O2305" s="303">
        <v>0</v>
      </c>
      <c r="P2305" s="305">
        <v>0</v>
      </c>
      <c r="Q2305" s="303">
        <v>0</v>
      </c>
      <c r="R2305" s="16">
        <f>SUMIFS('Member Months'!$L:$L,'Member Months'!$A:$A,$A2305,'Member Months'!$C:$C,$C2305, 'Member Months'!$D:$D,$D2305)</f>
        <v>0</v>
      </c>
      <c r="T2305" s="172"/>
    </row>
    <row r="2306" spans="1:20">
      <c r="A2306" s="38" t="s">
        <v>214</v>
      </c>
      <c r="B2306" s="39">
        <f t="shared" si="75"/>
        <v>0</v>
      </c>
      <c r="C2306" s="39" t="str">
        <f t="shared" si="76"/>
        <v>2021 Prior Year</v>
      </c>
      <c r="D2306" s="40">
        <v>4</v>
      </c>
      <c r="E2306" s="40" t="s">
        <v>214</v>
      </c>
      <c r="F2306" s="40" t="s">
        <v>738</v>
      </c>
      <c r="G2306" s="698" t="s">
        <v>224</v>
      </c>
      <c r="H2306" s="40" t="s">
        <v>213</v>
      </c>
      <c r="I2306" s="629" t="s">
        <v>71</v>
      </c>
      <c r="J2306" s="698" t="s">
        <v>266</v>
      </c>
      <c r="K2306" s="303">
        <v>0</v>
      </c>
      <c r="L2306" s="304">
        <v>0</v>
      </c>
      <c r="M2306" s="305">
        <v>0</v>
      </c>
      <c r="N2306" s="305">
        <v>0</v>
      </c>
      <c r="O2306" s="303">
        <v>0</v>
      </c>
      <c r="P2306" s="305">
        <v>0</v>
      </c>
      <c r="Q2306" s="303">
        <v>0</v>
      </c>
      <c r="R2306" s="16">
        <f>SUMIFS('Member Months'!$L:$L,'Member Months'!$A:$A,$A2306,'Member Months'!$C:$C,$C2306, 'Member Months'!$D:$D,$D2306)</f>
        <v>0</v>
      </c>
      <c r="T2306" s="172"/>
    </row>
    <row r="2307" spans="1:20">
      <c r="A2307" s="38" t="s">
        <v>214</v>
      </c>
      <c r="B2307" s="39">
        <f t="shared" si="75"/>
        <v>0</v>
      </c>
      <c r="C2307" s="39" t="str">
        <f t="shared" si="76"/>
        <v>2021 Prior Year</v>
      </c>
      <c r="D2307" s="40">
        <v>4</v>
      </c>
      <c r="E2307" s="40" t="s">
        <v>214</v>
      </c>
      <c r="F2307" s="40" t="s">
        <v>738</v>
      </c>
      <c r="G2307" s="698" t="s">
        <v>224</v>
      </c>
      <c r="H2307" s="40" t="s">
        <v>213</v>
      </c>
      <c r="I2307" s="629" t="s">
        <v>72</v>
      </c>
      <c r="J2307" s="698" t="s">
        <v>527</v>
      </c>
      <c r="K2307" s="303">
        <v>0</v>
      </c>
      <c r="L2307" s="304">
        <v>0</v>
      </c>
      <c r="M2307" s="305">
        <v>0</v>
      </c>
      <c r="N2307" s="305">
        <v>0</v>
      </c>
      <c r="O2307" s="303">
        <v>0</v>
      </c>
      <c r="P2307" s="305">
        <v>0</v>
      </c>
      <c r="Q2307" s="303">
        <v>0</v>
      </c>
      <c r="R2307" s="16">
        <f>SUMIFS('Member Months'!$L:$L,'Member Months'!$A:$A,$A2307,'Member Months'!$C:$C,$C2307, 'Member Months'!$D:$D,$D2307)</f>
        <v>0</v>
      </c>
      <c r="T2307" s="172"/>
    </row>
    <row r="2308" spans="1:20">
      <c r="A2308" s="38" t="s">
        <v>214</v>
      </c>
      <c r="B2308" s="39">
        <f t="shared" si="75"/>
        <v>0</v>
      </c>
      <c r="C2308" s="39" t="str">
        <f t="shared" si="76"/>
        <v>2021 Prior Year</v>
      </c>
      <c r="D2308" s="40">
        <v>4</v>
      </c>
      <c r="E2308" s="40" t="s">
        <v>214</v>
      </c>
      <c r="F2308" s="40" t="s">
        <v>738</v>
      </c>
      <c r="G2308" s="698" t="s">
        <v>224</v>
      </c>
      <c r="H2308" s="40" t="s">
        <v>213</v>
      </c>
      <c r="I2308" s="629" t="s">
        <v>73</v>
      </c>
      <c r="J2308" s="698" t="s">
        <v>528</v>
      </c>
      <c r="K2308" s="303">
        <v>0</v>
      </c>
      <c r="L2308" s="304">
        <v>0</v>
      </c>
      <c r="M2308" s="305">
        <v>0</v>
      </c>
      <c r="N2308" s="305">
        <v>0</v>
      </c>
      <c r="O2308" s="303">
        <v>0</v>
      </c>
      <c r="P2308" s="305">
        <v>0</v>
      </c>
      <c r="Q2308" s="303">
        <v>0</v>
      </c>
      <c r="R2308" s="16">
        <f>SUMIFS('Member Months'!$L:$L,'Member Months'!$A:$A,$A2308,'Member Months'!$C:$C,$C2308, 'Member Months'!$D:$D,$D2308)</f>
        <v>0</v>
      </c>
      <c r="T2308" s="172"/>
    </row>
    <row r="2309" spans="1:20">
      <c r="A2309" s="38" t="s">
        <v>214</v>
      </c>
      <c r="B2309" s="39">
        <f t="shared" si="75"/>
        <v>0</v>
      </c>
      <c r="C2309" s="39" t="str">
        <f t="shared" si="76"/>
        <v>2021 Prior Year</v>
      </c>
      <c r="D2309" s="40">
        <v>4</v>
      </c>
      <c r="E2309" s="40" t="s">
        <v>214</v>
      </c>
      <c r="F2309" s="40" t="s">
        <v>738</v>
      </c>
      <c r="G2309" s="698" t="s">
        <v>224</v>
      </c>
      <c r="H2309" s="40" t="s">
        <v>213</v>
      </c>
      <c r="I2309" s="630" t="s">
        <v>409</v>
      </c>
      <c r="J2309" s="698" t="s">
        <v>803</v>
      </c>
      <c r="K2309" s="303">
        <v>0</v>
      </c>
      <c r="L2309" s="304">
        <v>0</v>
      </c>
      <c r="M2309" s="305">
        <v>0</v>
      </c>
      <c r="N2309" s="305">
        <v>0</v>
      </c>
      <c r="O2309" s="303">
        <v>0</v>
      </c>
      <c r="P2309" s="305">
        <v>0</v>
      </c>
      <c r="Q2309" s="303">
        <v>0</v>
      </c>
      <c r="R2309" s="16">
        <f>SUMIFS('Member Months'!$L:$L,'Member Months'!$A:$A,$A2309,'Member Months'!$C:$C,$C2309, 'Member Months'!$D:$D,$D2309)</f>
        <v>0</v>
      </c>
      <c r="T2309" s="172"/>
    </row>
    <row r="2310" spans="1:20">
      <c r="A2310" s="38" t="s">
        <v>215</v>
      </c>
      <c r="B2310" s="39">
        <f t="shared" si="75"/>
        <v>0</v>
      </c>
      <c r="C2310" s="39" t="str">
        <f t="shared" si="76"/>
        <v>2021 Prior Year</v>
      </c>
      <c r="D2310" s="40">
        <v>4</v>
      </c>
      <c r="E2310" s="40" t="s">
        <v>215</v>
      </c>
      <c r="F2310" s="40" t="s">
        <v>738</v>
      </c>
      <c r="G2310" s="698" t="s">
        <v>225</v>
      </c>
      <c r="H2310" s="40" t="s">
        <v>213</v>
      </c>
      <c r="I2310" s="629" t="s">
        <v>211</v>
      </c>
      <c r="J2310" s="698" t="s">
        <v>261</v>
      </c>
      <c r="K2310" s="303">
        <v>0</v>
      </c>
      <c r="L2310" s="304">
        <v>0</v>
      </c>
      <c r="M2310" s="305">
        <v>0</v>
      </c>
      <c r="N2310" s="305">
        <v>0</v>
      </c>
      <c r="O2310" s="303">
        <v>0</v>
      </c>
      <c r="P2310" s="305">
        <v>0</v>
      </c>
      <c r="Q2310" s="303">
        <v>0</v>
      </c>
      <c r="R2310" s="16">
        <f>SUMIFS('Member Months'!$L:$L,'Member Months'!$A:$A,$A2310,'Member Months'!$C:$C,$C2310, 'Member Months'!$D:$D,$D2310)</f>
        <v>0</v>
      </c>
      <c r="T2310" s="172"/>
    </row>
    <row r="2311" spans="1:20">
      <c r="A2311" s="38" t="s">
        <v>215</v>
      </c>
      <c r="B2311" s="39">
        <f t="shared" si="75"/>
        <v>0</v>
      </c>
      <c r="C2311" s="39" t="str">
        <f t="shared" si="76"/>
        <v>2021 Prior Year</v>
      </c>
      <c r="D2311" s="40">
        <v>4</v>
      </c>
      <c r="E2311" s="40" t="s">
        <v>215</v>
      </c>
      <c r="F2311" s="40" t="s">
        <v>738</v>
      </c>
      <c r="G2311" s="698" t="s">
        <v>225</v>
      </c>
      <c r="H2311" s="40" t="s">
        <v>213</v>
      </c>
      <c r="I2311" s="629" t="s">
        <v>214</v>
      </c>
      <c r="J2311" s="698" t="s">
        <v>676</v>
      </c>
      <c r="K2311" s="303">
        <v>0</v>
      </c>
      <c r="L2311" s="304">
        <v>0</v>
      </c>
      <c r="M2311" s="305">
        <v>0</v>
      </c>
      <c r="N2311" s="305">
        <v>0</v>
      </c>
      <c r="O2311" s="303">
        <v>0</v>
      </c>
      <c r="P2311" s="305">
        <v>0</v>
      </c>
      <c r="Q2311" s="303">
        <v>0</v>
      </c>
      <c r="R2311" s="16">
        <f>SUMIFS('Member Months'!$L:$L,'Member Months'!$A:$A,$A2311,'Member Months'!$C:$C,$C2311, 'Member Months'!$D:$D,$D2311)</f>
        <v>0</v>
      </c>
      <c r="T2311" s="172"/>
    </row>
    <row r="2312" spans="1:20">
      <c r="A2312" s="38" t="s">
        <v>215</v>
      </c>
      <c r="B2312" s="39">
        <f t="shared" si="75"/>
        <v>0</v>
      </c>
      <c r="C2312" s="39" t="str">
        <f t="shared" si="76"/>
        <v>2021 Prior Year</v>
      </c>
      <c r="D2312" s="40">
        <v>4</v>
      </c>
      <c r="E2312" s="40" t="s">
        <v>215</v>
      </c>
      <c r="F2312" s="40" t="s">
        <v>738</v>
      </c>
      <c r="G2312" s="698" t="s">
        <v>225</v>
      </c>
      <c r="H2312" s="40" t="s">
        <v>213</v>
      </c>
      <c r="I2312" s="629" t="s">
        <v>215</v>
      </c>
      <c r="J2312" s="698" t="s">
        <v>216</v>
      </c>
      <c r="K2312" s="303">
        <v>0</v>
      </c>
      <c r="L2312" s="304">
        <v>0</v>
      </c>
      <c r="M2312" s="305">
        <v>0</v>
      </c>
      <c r="N2312" s="305">
        <v>0</v>
      </c>
      <c r="O2312" s="303">
        <v>0</v>
      </c>
      <c r="P2312" s="305">
        <v>0</v>
      </c>
      <c r="Q2312" s="303">
        <v>0</v>
      </c>
      <c r="R2312" s="16">
        <f>SUMIFS('Member Months'!$L:$L,'Member Months'!$A:$A,$A2312,'Member Months'!$C:$C,$C2312, 'Member Months'!$D:$D,$D2312)</f>
        <v>0</v>
      </c>
      <c r="T2312" s="172"/>
    </row>
    <row r="2313" spans="1:20">
      <c r="A2313" s="38" t="s">
        <v>215</v>
      </c>
      <c r="B2313" s="39">
        <f t="shared" si="75"/>
        <v>0</v>
      </c>
      <c r="C2313" s="39" t="str">
        <f t="shared" si="76"/>
        <v>2021 Prior Year</v>
      </c>
      <c r="D2313" s="40">
        <v>4</v>
      </c>
      <c r="E2313" s="40" t="s">
        <v>215</v>
      </c>
      <c r="F2313" s="40" t="s">
        <v>738</v>
      </c>
      <c r="G2313" s="698" t="s">
        <v>225</v>
      </c>
      <c r="H2313" s="40" t="s">
        <v>213</v>
      </c>
      <c r="I2313" s="629" t="s">
        <v>217</v>
      </c>
      <c r="J2313" s="698" t="s">
        <v>262</v>
      </c>
      <c r="K2313" s="303">
        <v>0</v>
      </c>
      <c r="L2313" s="304">
        <v>0</v>
      </c>
      <c r="M2313" s="305">
        <v>0</v>
      </c>
      <c r="N2313" s="305">
        <v>0</v>
      </c>
      <c r="O2313" s="303">
        <v>0</v>
      </c>
      <c r="P2313" s="305">
        <v>0</v>
      </c>
      <c r="Q2313" s="303">
        <v>0</v>
      </c>
      <c r="R2313" s="16">
        <f>SUMIFS('Member Months'!$L:$L,'Member Months'!$A:$A,$A2313,'Member Months'!$C:$C,$C2313, 'Member Months'!$D:$D,$D2313)</f>
        <v>0</v>
      </c>
      <c r="T2313" s="172"/>
    </row>
    <row r="2314" spans="1:20">
      <c r="A2314" s="38" t="s">
        <v>215</v>
      </c>
      <c r="B2314" s="39">
        <f t="shared" si="75"/>
        <v>0</v>
      </c>
      <c r="C2314" s="39" t="str">
        <f t="shared" si="76"/>
        <v>2021 Prior Year</v>
      </c>
      <c r="D2314" s="40">
        <v>4</v>
      </c>
      <c r="E2314" s="40" t="s">
        <v>215</v>
      </c>
      <c r="F2314" s="40" t="s">
        <v>738</v>
      </c>
      <c r="G2314" s="698" t="s">
        <v>225</v>
      </c>
      <c r="H2314" s="40" t="s">
        <v>213</v>
      </c>
      <c r="I2314" s="629" t="s">
        <v>218</v>
      </c>
      <c r="J2314" s="698" t="s">
        <v>677</v>
      </c>
      <c r="K2314" s="303">
        <v>0</v>
      </c>
      <c r="L2314" s="304">
        <v>0</v>
      </c>
      <c r="M2314" s="305">
        <v>0</v>
      </c>
      <c r="N2314" s="305">
        <v>0</v>
      </c>
      <c r="O2314" s="303">
        <v>0</v>
      </c>
      <c r="P2314" s="305">
        <v>0</v>
      </c>
      <c r="Q2314" s="303">
        <v>0</v>
      </c>
      <c r="R2314" s="16">
        <f>SUMIFS('Member Months'!$L:$L,'Member Months'!$A:$A,$A2314,'Member Months'!$C:$C,$C2314, 'Member Months'!$D:$D,$D2314)</f>
        <v>0</v>
      </c>
      <c r="T2314" s="172"/>
    </row>
    <row r="2315" spans="1:20">
      <c r="A2315" s="38" t="s">
        <v>215</v>
      </c>
      <c r="B2315" s="39">
        <f t="shared" si="75"/>
        <v>0</v>
      </c>
      <c r="C2315" s="39" t="str">
        <f t="shared" si="76"/>
        <v>2021 Prior Year</v>
      </c>
      <c r="D2315" s="40">
        <v>4</v>
      </c>
      <c r="E2315" s="40" t="s">
        <v>215</v>
      </c>
      <c r="F2315" s="40" t="s">
        <v>738</v>
      </c>
      <c r="G2315" s="698" t="s">
        <v>225</v>
      </c>
      <c r="H2315" s="40" t="s">
        <v>213</v>
      </c>
      <c r="I2315" s="629" t="s">
        <v>219</v>
      </c>
      <c r="J2315" s="698" t="s">
        <v>263</v>
      </c>
      <c r="K2315" s="303">
        <v>0</v>
      </c>
      <c r="L2315" s="304">
        <v>0</v>
      </c>
      <c r="M2315" s="305">
        <v>0</v>
      </c>
      <c r="N2315" s="305">
        <v>0</v>
      </c>
      <c r="O2315" s="303">
        <v>0</v>
      </c>
      <c r="P2315" s="305">
        <v>0</v>
      </c>
      <c r="Q2315" s="303">
        <v>0</v>
      </c>
      <c r="R2315" s="16">
        <f>SUMIFS('Member Months'!$L:$L,'Member Months'!$A:$A,$A2315,'Member Months'!$C:$C,$C2315, 'Member Months'!$D:$D,$D2315)</f>
        <v>0</v>
      </c>
      <c r="T2315" s="172"/>
    </row>
    <row r="2316" spans="1:20">
      <c r="A2316" s="38" t="s">
        <v>215</v>
      </c>
      <c r="B2316" s="39">
        <f t="shared" si="75"/>
        <v>0</v>
      </c>
      <c r="C2316" s="39" t="str">
        <f t="shared" si="76"/>
        <v>2021 Prior Year</v>
      </c>
      <c r="D2316" s="40">
        <v>4</v>
      </c>
      <c r="E2316" s="40" t="s">
        <v>215</v>
      </c>
      <c r="F2316" s="40" t="s">
        <v>738</v>
      </c>
      <c r="G2316" s="698" t="s">
        <v>225</v>
      </c>
      <c r="H2316" s="40" t="s">
        <v>213</v>
      </c>
      <c r="I2316" s="629" t="s">
        <v>220</v>
      </c>
      <c r="J2316" s="698" t="s">
        <v>675</v>
      </c>
      <c r="K2316" s="303">
        <v>0</v>
      </c>
      <c r="L2316" s="304">
        <v>0</v>
      </c>
      <c r="M2316" s="305">
        <v>0</v>
      </c>
      <c r="N2316" s="305">
        <v>0</v>
      </c>
      <c r="O2316" s="303">
        <v>0</v>
      </c>
      <c r="P2316" s="305">
        <v>0</v>
      </c>
      <c r="Q2316" s="303">
        <v>0</v>
      </c>
      <c r="R2316" s="16">
        <f>SUMIFS('Member Months'!$L:$L,'Member Months'!$A:$A,$A2316,'Member Months'!$C:$C,$C2316, 'Member Months'!$D:$D,$D2316)</f>
        <v>0</v>
      </c>
      <c r="T2316" s="172"/>
    </row>
    <row r="2317" spans="1:20">
      <c r="A2317" s="38" t="s">
        <v>215</v>
      </c>
      <c r="B2317" s="39">
        <f t="shared" si="75"/>
        <v>0</v>
      </c>
      <c r="C2317" s="39" t="str">
        <f t="shared" si="76"/>
        <v>2021 Prior Year</v>
      </c>
      <c r="D2317" s="40">
        <v>4</v>
      </c>
      <c r="E2317" s="40" t="s">
        <v>215</v>
      </c>
      <c r="F2317" s="40" t="s">
        <v>738</v>
      </c>
      <c r="G2317" s="698" t="s">
        <v>225</v>
      </c>
      <c r="H2317" s="40" t="s">
        <v>213</v>
      </c>
      <c r="I2317" s="629" t="s">
        <v>221</v>
      </c>
      <c r="J2317" s="698" t="s">
        <v>264</v>
      </c>
      <c r="K2317" s="303">
        <v>0</v>
      </c>
      <c r="L2317" s="304">
        <v>0</v>
      </c>
      <c r="M2317" s="305">
        <v>0</v>
      </c>
      <c r="N2317" s="305">
        <v>0</v>
      </c>
      <c r="O2317" s="303">
        <v>0</v>
      </c>
      <c r="P2317" s="305">
        <v>0</v>
      </c>
      <c r="Q2317" s="303">
        <v>0</v>
      </c>
      <c r="R2317" s="16">
        <f>SUMIFS('Member Months'!$L:$L,'Member Months'!$A:$A,$A2317,'Member Months'!$C:$C,$C2317, 'Member Months'!$D:$D,$D2317)</f>
        <v>0</v>
      </c>
      <c r="T2317" s="172"/>
    </row>
    <row r="2318" spans="1:20">
      <c r="A2318" s="38" t="s">
        <v>215</v>
      </c>
      <c r="B2318" s="39">
        <f t="shared" si="75"/>
        <v>0</v>
      </c>
      <c r="C2318" s="39" t="str">
        <f t="shared" si="76"/>
        <v>2021 Prior Year</v>
      </c>
      <c r="D2318" s="40">
        <v>4</v>
      </c>
      <c r="E2318" s="40" t="s">
        <v>215</v>
      </c>
      <c r="F2318" s="40" t="s">
        <v>738</v>
      </c>
      <c r="G2318" s="698" t="s">
        <v>225</v>
      </c>
      <c r="H2318" s="40" t="s">
        <v>213</v>
      </c>
      <c r="I2318" s="629" t="s">
        <v>222</v>
      </c>
      <c r="J2318" s="698" t="s">
        <v>206</v>
      </c>
      <c r="K2318" s="303">
        <v>0</v>
      </c>
      <c r="L2318" s="304">
        <v>0</v>
      </c>
      <c r="M2318" s="305">
        <v>0</v>
      </c>
      <c r="N2318" s="305">
        <v>0</v>
      </c>
      <c r="O2318" s="303">
        <v>0</v>
      </c>
      <c r="P2318" s="305">
        <v>0</v>
      </c>
      <c r="Q2318" s="303">
        <v>0</v>
      </c>
      <c r="R2318" s="16">
        <f>SUMIFS('Member Months'!$L:$L,'Member Months'!$A:$A,$A2318,'Member Months'!$C:$C,$C2318, 'Member Months'!$D:$D,$D2318)</f>
        <v>0</v>
      </c>
      <c r="T2318" s="172"/>
    </row>
    <row r="2319" spans="1:20">
      <c r="A2319" s="38" t="s">
        <v>215</v>
      </c>
      <c r="B2319" s="39">
        <f t="shared" si="75"/>
        <v>0</v>
      </c>
      <c r="C2319" s="39" t="str">
        <f t="shared" si="76"/>
        <v>2021 Prior Year</v>
      </c>
      <c r="D2319" s="40">
        <v>4</v>
      </c>
      <c r="E2319" s="40" t="s">
        <v>215</v>
      </c>
      <c r="F2319" s="40" t="s">
        <v>738</v>
      </c>
      <c r="G2319" s="698" t="s">
        <v>225</v>
      </c>
      <c r="H2319" s="40" t="s">
        <v>213</v>
      </c>
      <c r="I2319" s="629" t="s">
        <v>223</v>
      </c>
      <c r="J2319" s="698" t="s">
        <v>181</v>
      </c>
      <c r="K2319" s="303">
        <v>0</v>
      </c>
      <c r="L2319" s="304">
        <v>0</v>
      </c>
      <c r="M2319" s="305">
        <v>0</v>
      </c>
      <c r="N2319" s="305">
        <v>0</v>
      </c>
      <c r="O2319" s="303">
        <v>0</v>
      </c>
      <c r="P2319" s="305">
        <v>0</v>
      </c>
      <c r="Q2319" s="303">
        <v>0</v>
      </c>
      <c r="R2319" s="16">
        <f>SUMIFS('Member Months'!$L:$L,'Member Months'!$A:$A,$A2319,'Member Months'!$C:$C,$C2319, 'Member Months'!$D:$D,$D2319)</f>
        <v>0</v>
      </c>
      <c r="T2319" s="172"/>
    </row>
    <row r="2320" spans="1:20">
      <c r="A2320" s="38" t="s">
        <v>215</v>
      </c>
      <c r="B2320" s="39">
        <f t="shared" si="75"/>
        <v>0</v>
      </c>
      <c r="C2320" s="39" t="str">
        <f t="shared" si="76"/>
        <v>2021 Prior Year</v>
      </c>
      <c r="D2320" s="40">
        <v>4</v>
      </c>
      <c r="E2320" s="40" t="s">
        <v>215</v>
      </c>
      <c r="F2320" s="40" t="s">
        <v>738</v>
      </c>
      <c r="G2320" s="698" t="s">
        <v>225</v>
      </c>
      <c r="H2320" s="40" t="s">
        <v>213</v>
      </c>
      <c r="I2320" s="629" t="s">
        <v>150</v>
      </c>
      <c r="J2320" s="698" t="s">
        <v>204</v>
      </c>
      <c r="K2320" s="303">
        <v>0</v>
      </c>
      <c r="L2320" s="304">
        <v>0</v>
      </c>
      <c r="M2320" s="305">
        <v>0</v>
      </c>
      <c r="N2320" s="305">
        <v>0</v>
      </c>
      <c r="O2320" s="303">
        <v>0</v>
      </c>
      <c r="P2320" s="305">
        <v>0</v>
      </c>
      <c r="Q2320" s="303">
        <v>0</v>
      </c>
      <c r="R2320" s="16">
        <f>SUMIFS('Member Months'!$L:$L,'Member Months'!$A:$A,$A2320,'Member Months'!$C:$C,$C2320, 'Member Months'!$D:$D,$D2320)</f>
        <v>0</v>
      </c>
      <c r="T2320" s="172"/>
    </row>
    <row r="2321" spans="1:20">
      <c r="A2321" s="38" t="s">
        <v>215</v>
      </c>
      <c r="B2321" s="39">
        <f t="shared" si="75"/>
        <v>0</v>
      </c>
      <c r="C2321" s="39" t="str">
        <f t="shared" si="76"/>
        <v>2021 Prior Year</v>
      </c>
      <c r="D2321" s="40">
        <v>4</v>
      </c>
      <c r="E2321" s="40" t="s">
        <v>215</v>
      </c>
      <c r="F2321" s="40" t="s">
        <v>738</v>
      </c>
      <c r="G2321" s="698" t="s">
        <v>225</v>
      </c>
      <c r="H2321" s="40" t="s">
        <v>213</v>
      </c>
      <c r="I2321" s="629" t="s">
        <v>151</v>
      </c>
      <c r="J2321" s="698" t="s">
        <v>205</v>
      </c>
      <c r="K2321" s="303">
        <v>0</v>
      </c>
      <c r="L2321" s="304">
        <v>0</v>
      </c>
      <c r="M2321" s="305">
        <v>0</v>
      </c>
      <c r="N2321" s="305">
        <v>0</v>
      </c>
      <c r="O2321" s="303">
        <v>0</v>
      </c>
      <c r="P2321" s="305">
        <v>0</v>
      </c>
      <c r="Q2321" s="303">
        <v>0</v>
      </c>
      <c r="R2321" s="16">
        <f>SUMIFS('Member Months'!$L:$L,'Member Months'!$A:$A,$A2321,'Member Months'!$C:$C,$C2321, 'Member Months'!$D:$D,$D2321)</f>
        <v>0</v>
      </c>
      <c r="T2321" s="172"/>
    </row>
    <row r="2322" spans="1:20">
      <c r="A2322" s="38" t="s">
        <v>215</v>
      </c>
      <c r="B2322" s="39">
        <f t="shared" si="75"/>
        <v>0</v>
      </c>
      <c r="C2322" s="39" t="str">
        <f t="shared" si="76"/>
        <v>2021 Prior Year</v>
      </c>
      <c r="D2322" s="40">
        <v>4</v>
      </c>
      <c r="E2322" s="40" t="s">
        <v>215</v>
      </c>
      <c r="F2322" s="40" t="s">
        <v>738</v>
      </c>
      <c r="G2322" s="698" t="s">
        <v>225</v>
      </c>
      <c r="H2322" s="40" t="s">
        <v>213</v>
      </c>
      <c r="I2322" s="629" t="s">
        <v>152</v>
      </c>
      <c r="J2322" s="698" t="s">
        <v>182</v>
      </c>
      <c r="K2322" s="303">
        <v>0</v>
      </c>
      <c r="L2322" s="304">
        <v>0</v>
      </c>
      <c r="M2322" s="305">
        <v>0</v>
      </c>
      <c r="N2322" s="305">
        <v>0</v>
      </c>
      <c r="O2322" s="303">
        <v>0</v>
      </c>
      <c r="P2322" s="305">
        <v>0</v>
      </c>
      <c r="Q2322" s="303">
        <v>0</v>
      </c>
      <c r="R2322" s="16">
        <f>SUMIFS('Member Months'!$L:$L,'Member Months'!$A:$A,$A2322,'Member Months'!$C:$C,$C2322, 'Member Months'!$D:$D,$D2322)</f>
        <v>0</v>
      </c>
      <c r="T2322" s="172"/>
    </row>
    <row r="2323" spans="1:20">
      <c r="A2323" s="38" t="s">
        <v>215</v>
      </c>
      <c r="B2323" s="39">
        <f t="shared" si="75"/>
        <v>0</v>
      </c>
      <c r="C2323" s="39" t="str">
        <f t="shared" si="76"/>
        <v>2021 Prior Year</v>
      </c>
      <c r="D2323" s="40">
        <v>4</v>
      </c>
      <c r="E2323" s="40" t="s">
        <v>215</v>
      </c>
      <c r="F2323" s="40" t="s">
        <v>738</v>
      </c>
      <c r="G2323" s="698" t="s">
        <v>225</v>
      </c>
      <c r="H2323" s="40" t="s">
        <v>213</v>
      </c>
      <c r="I2323" s="629" t="s">
        <v>70</v>
      </c>
      <c r="J2323" s="698" t="s">
        <v>265</v>
      </c>
      <c r="K2323" s="303">
        <v>0</v>
      </c>
      <c r="L2323" s="304">
        <v>0</v>
      </c>
      <c r="M2323" s="305">
        <v>0</v>
      </c>
      <c r="N2323" s="305">
        <v>0</v>
      </c>
      <c r="O2323" s="303">
        <v>0</v>
      </c>
      <c r="P2323" s="305">
        <v>0</v>
      </c>
      <c r="Q2323" s="303">
        <v>0</v>
      </c>
      <c r="R2323" s="16">
        <f>SUMIFS('Member Months'!$L:$L,'Member Months'!$A:$A,$A2323,'Member Months'!$C:$C,$C2323, 'Member Months'!$D:$D,$D2323)</f>
        <v>0</v>
      </c>
      <c r="T2323" s="172"/>
    </row>
    <row r="2324" spans="1:20">
      <c r="A2324" s="38" t="s">
        <v>215</v>
      </c>
      <c r="B2324" s="39">
        <f t="shared" si="75"/>
        <v>0</v>
      </c>
      <c r="C2324" s="39" t="str">
        <f t="shared" si="76"/>
        <v>2021 Prior Year</v>
      </c>
      <c r="D2324" s="40">
        <v>4</v>
      </c>
      <c r="E2324" s="40" t="s">
        <v>215</v>
      </c>
      <c r="F2324" s="40" t="s">
        <v>738</v>
      </c>
      <c r="G2324" s="698" t="s">
        <v>225</v>
      </c>
      <c r="H2324" s="40" t="s">
        <v>213</v>
      </c>
      <c r="I2324" s="629" t="s">
        <v>71</v>
      </c>
      <c r="J2324" s="698" t="s">
        <v>266</v>
      </c>
      <c r="K2324" s="303">
        <v>0</v>
      </c>
      <c r="L2324" s="304">
        <v>0</v>
      </c>
      <c r="M2324" s="305">
        <v>0</v>
      </c>
      <c r="N2324" s="305">
        <v>0</v>
      </c>
      <c r="O2324" s="303">
        <v>0</v>
      </c>
      <c r="P2324" s="305">
        <v>0</v>
      </c>
      <c r="Q2324" s="303">
        <v>0</v>
      </c>
      <c r="R2324" s="16">
        <f>SUMIFS('Member Months'!$L:$L,'Member Months'!$A:$A,$A2324,'Member Months'!$C:$C,$C2324, 'Member Months'!$D:$D,$D2324)</f>
        <v>0</v>
      </c>
      <c r="T2324" s="172"/>
    </row>
    <row r="2325" spans="1:20">
      <c r="A2325" s="38" t="s">
        <v>215</v>
      </c>
      <c r="B2325" s="39">
        <f t="shared" si="75"/>
        <v>0</v>
      </c>
      <c r="C2325" s="39" t="str">
        <f t="shared" si="76"/>
        <v>2021 Prior Year</v>
      </c>
      <c r="D2325" s="40">
        <v>4</v>
      </c>
      <c r="E2325" s="40" t="s">
        <v>215</v>
      </c>
      <c r="F2325" s="40" t="s">
        <v>738</v>
      </c>
      <c r="G2325" s="698" t="s">
        <v>225</v>
      </c>
      <c r="H2325" s="40" t="s">
        <v>213</v>
      </c>
      <c r="I2325" s="629" t="s">
        <v>72</v>
      </c>
      <c r="J2325" s="698" t="s">
        <v>527</v>
      </c>
      <c r="K2325" s="303">
        <v>0</v>
      </c>
      <c r="L2325" s="304">
        <v>0</v>
      </c>
      <c r="M2325" s="305">
        <v>0</v>
      </c>
      <c r="N2325" s="305">
        <v>0</v>
      </c>
      <c r="O2325" s="303">
        <v>0</v>
      </c>
      <c r="P2325" s="305">
        <v>0</v>
      </c>
      <c r="Q2325" s="303">
        <v>0</v>
      </c>
      <c r="R2325" s="16">
        <f>SUMIFS('Member Months'!$L:$L,'Member Months'!$A:$A,$A2325,'Member Months'!$C:$C,$C2325, 'Member Months'!$D:$D,$D2325)</f>
        <v>0</v>
      </c>
      <c r="T2325" s="172"/>
    </row>
    <row r="2326" spans="1:20">
      <c r="A2326" s="38" t="s">
        <v>215</v>
      </c>
      <c r="B2326" s="39">
        <f t="shared" si="75"/>
        <v>0</v>
      </c>
      <c r="C2326" s="39" t="str">
        <f t="shared" si="76"/>
        <v>2021 Prior Year</v>
      </c>
      <c r="D2326" s="40">
        <v>4</v>
      </c>
      <c r="E2326" s="40" t="s">
        <v>215</v>
      </c>
      <c r="F2326" s="40" t="s">
        <v>738</v>
      </c>
      <c r="G2326" s="698" t="s">
        <v>225</v>
      </c>
      <c r="H2326" s="40" t="s">
        <v>213</v>
      </c>
      <c r="I2326" s="629" t="s">
        <v>73</v>
      </c>
      <c r="J2326" s="698" t="s">
        <v>528</v>
      </c>
      <c r="K2326" s="303">
        <v>0</v>
      </c>
      <c r="L2326" s="304">
        <v>0</v>
      </c>
      <c r="M2326" s="305">
        <v>0</v>
      </c>
      <c r="N2326" s="305">
        <v>0</v>
      </c>
      <c r="O2326" s="303">
        <v>0</v>
      </c>
      <c r="P2326" s="305">
        <v>0</v>
      </c>
      <c r="Q2326" s="303">
        <v>0</v>
      </c>
      <c r="R2326" s="16">
        <f>SUMIFS('Member Months'!$L:$L,'Member Months'!$A:$A,$A2326,'Member Months'!$C:$C,$C2326, 'Member Months'!$D:$D,$D2326)</f>
        <v>0</v>
      </c>
      <c r="T2326" s="172"/>
    </row>
    <row r="2327" spans="1:20">
      <c r="A2327" s="38" t="s">
        <v>215</v>
      </c>
      <c r="B2327" s="39">
        <f t="shared" si="75"/>
        <v>0</v>
      </c>
      <c r="C2327" s="39" t="str">
        <f t="shared" si="76"/>
        <v>2021 Prior Year</v>
      </c>
      <c r="D2327" s="40">
        <v>4</v>
      </c>
      <c r="E2327" s="40" t="s">
        <v>215</v>
      </c>
      <c r="F2327" s="40" t="s">
        <v>738</v>
      </c>
      <c r="G2327" s="698" t="s">
        <v>225</v>
      </c>
      <c r="H2327" s="40" t="s">
        <v>213</v>
      </c>
      <c r="I2327" s="630" t="s">
        <v>409</v>
      </c>
      <c r="J2327" s="698" t="s">
        <v>803</v>
      </c>
      <c r="K2327" s="303">
        <v>0</v>
      </c>
      <c r="L2327" s="304">
        <v>0</v>
      </c>
      <c r="M2327" s="305">
        <v>0</v>
      </c>
      <c r="N2327" s="305">
        <v>0</v>
      </c>
      <c r="O2327" s="303">
        <v>0</v>
      </c>
      <c r="P2327" s="305">
        <v>0</v>
      </c>
      <c r="Q2327" s="303">
        <v>0</v>
      </c>
      <c r="R2327" s="16">
        <f>SUMIFS('Member Months'!$L:$L,'Member Months'!$A:$A,$A2327,'Member Months'!$C:$C,$C2327, 'Member Months'!$D:$D,$D2327)</f>
        <v>0</v>
      </c>
      <c r="T2327" s="172"/>
    </row>
    <row r="2328" spans="1:20">
      <c r="A2328" s="38" t="s">
        <v>217</v>
      </c>
      <c r="B2328" s="39">
        <f t="shared" si="75"/>
        <v>0</v>
      </c>
      <c r="C2328" s="39" t="str">
        <f t="shared" si="76"/>
        <v>2021 Prior Year</v>
      </c>
      <c r="D2328" s="40">
        <v>4</v>
      </c>
      <c r="E2328" s="40" t="s">
        <v>217</v>
      </c>
      <c r="F2328" s="40" t="s">
        <v>738</v>
      </c>
      <c r="G2328" s="698" t="s">
        <v>226</v>
      </c>
      <c r="H2328" s="40" t="s">
        <v>227</v>
      </c>
      <c r="I2328" s="629" t="s">
        <v>211</v>
      </c>
      <c r="J2328" s="698" t="s">
        <v>261</v>
      </c>
      <c r="K2328" s="303">
        <v>0</v>
      </c>
      <c r="L2328" s="304">
        <v>0</v>
      </c>
      <c r="M2328" s="305">
        <v>0</v>
      </c>
      <c r="N2328" s="305">
        <v>0</v>
      </c>
      <c r="O2328" s="303">
        <v>0</v>
      </c>
      <c r="P2328" s="305">
        <v>0</v>
      </c>
      <c r="Q2328" s="303">
        <v>0</v>
      </c>
      <c r="R2328" s="16">
        <f>SUMIFS('Member Months'!$L:$L,'Member Months'!$A:$A,$A2328,'Member Months'!$C:$C,$C2328, 'Member Months'!$D:$D,$D2328)</f>
        <v>0</v>
      </c>
      <c r="T2328" s="172"/>
    </row>
    <row r="2329" spans="1:20">
      <c r="A2329" s="38" t="s">
        <v>217</v>
      </c>
      <c r="B2329" s="39">
        <f t="shared" si="75"/>
        <v>0</v>
      </c>
      <c r="C2329" s="39" t="str">
        <f t="shared" si="76"/>
        <v>2021 Prior Year</v>
      </c>
      <c r="D2329" s="40">
        <v>4</v>
      </c>
      <c r="E2329" s="40" t="s">
        <v>217</v>
      </c>
      <c r="F2329" s="40" t="s">
        <v>738</v>
      </c>
      <c r="G2329" s="698" t="s">
        <v>226</v>
      </c>
      <c r="H2329" s="40" t="s">
        <v>227</v>
      </c>
      <c r="I2329" s="629" t="s">
        <v>214</v>
      </c>
      <c r="J2329" s="698" t="s">
        <v>676</v>
      </c>
      <c r="K2329" s="303">
        <v>0</v>
      </c>
      <c r="L2329" s="304">
        <v>0</v>
      </c>
      <c r="M2329" s="305">
        <v>0</v>
      </c>
      <c r="N2329" s="305">
        <v>0</v>
      </c>
      <c r="O2329" s="303">
        <v>0</v>
      </c>
      <c r="P2329" s="305">
        <v>0</v>
      </c>
      <c r="Q2329" s="303">
        <v>0</v>
      </c>
      <c r="R2329" s="16">
        <f>SUMIFS('Member Months'!$L:$L,'Member Months'!$A:$A,$A2329,'Member Months'!$C:$C,$C2329, 'Member Months'!$D:$D,$D2329)</f>
        <v>0</v>
      </c>
      <c r="T2329" s="172"/>
    </row>
    <row r="2330" spans="1:20">
      <c r="A2330" s="38" t="s">
        <v>217</v>
      </c>
      <c r="B2330" s="39">
        <f t="shared" si="75"/>
        <v>0</v>
      </c>
      <c r="C2330" s="39" t="str">
        <f t="shared" si="76"/>
        <v>2021 Prior Year</v>
      </c>
      <c r="D2330" s="40">
        <v>4</v>
      </c>
      <c r="E2330" s="40" t="s">
        <v>217</v>
      </c>
      <c r="F2330" s="40" t="s">
        <v>738</v>
      </c>
      <c r="G2330" s="698" t="s">
        <v>226</v>
      </c>
      <c r="H2330" s="40" t="s">
        <v>227</v>
      </c>
      <c r="I2330" s="629" t="s">
        <v>215</v>
      </c>
      <c r="J2330" s="698" t="s">
        <v>216</v>
      </c>
      <c r="K2330" s="303">
        <v>0</v>
      </c>
      <c r="L2330" s="304">
        <v>0</v>
      </c>
      <c r="M2330" s="305">
        <v>0</v>
      </c>
      <c r="N2330" s="305">
        <v>0</v>
      </c>
      <c r="O2330" s="303">
        <v>0</v>
      </c>
      <c r="P2330" s="305">
        <v>0</v>
      </c>
      <c r="Q2330" s="303">
        <v>0</v>
      </c>
      <c r="R2330" s="16">
        <f>SUMIFS('Member Months'!$L:$L,'Member Months'!$A:$A,$A2330,'Member Months'!$C:$C,$C2330, 'Member Months'!$D:$D,$D2330)</f>
        <v>0</v>
      </c>
      <c r="T2330" s="172"/>
    </row>
    <row r="2331" spans="1:20">
      <c r="A2331" s="38" t="s">
        <v>217</v>
      </c>
      <c r="B2331" s="39">
        <f t="shared" si="75"/>
        <v>0</v>
      </c>
      <c r="C2331" s="39" t="str">
        <f t="shared" si="76"/>
        <v>2021 Prior Year</v>
      </c>
      <c r="D2331" s="40">
        <v>4</v>
      </c>
      <c r="E2331" s="40" t="s">
        <v>217</v>
      </c>
      <c r="F2331" s="40" t="s">
        <v>738</v>
      </c>
      <c r="G2331" s="698" t="s">
        <v>226</v>
      </c>
      <c r="H2331" s="40" t="s">
        <v>227</v>
      </c>
      <c r="I2331" s="629" t="s">
        <v>217</v>
      </c>
      <c r="J2331" s="698" t="s">
        <v>262</v>
      </c>
      <c r="K2331" s="303">
        <v>0</v>
      </c>
      <c r="L2331" s="304">
        <v>0</v>
      </c>
      <c r="M2331" s="305">
        <v>0</v>
      </c>
      <c r="N2331" s="305">
        <v>0</v>
      </c>
      <c r="O2331" s="303">
        <v>0</v>
      </c>
      <c r="P2331" s="305">
        <v>0</v>
      </c>
      <c r="Q2331" s="303">
        <v>0</v>
      </c>
      <c r="R2331" s="16">
        <f>SUMIFS('Member Months'!$L:$L,'Member Months'!$A:$A,$A2331,'Member Months'!$C:$C,$C2331, 'Member Months'!$D:$D,$D2331)</f>
        <v>0</v>
      </c>
      <c r="T2331" s="172"/>
    </row>
    <row r="2332" spans="1:20">
      <c r="A2332" s="38" t="s">
        <v>217</v>
      </c>
      <c r="B2332" s="39">
        <f t="shared" si="75"/>
        <v>0</v>
      </c>
      <c r="C2332" s="39" t="str">
        <f t="shared" si="76"/>
        <v>2021 Prior Year</v>
      </c>
      <c r="D2332" s="40">
        <v>4</v>
      </c>
      <c r="E2332" s="40" t="s">
        <v>217</v>
      </c>
      <c r="F2332" s="40" t="s">
        <v>738</v>
      </c>
      <c r="G2332" s="698" t="s">
        <v>226</v>
      </c>
      <c r="H2332" s="40" t="s">
        <v>227</v>
      </c>
      <c r="I2332" s="629" t="s">
        <v>218</v>
      </c>
      <c r="J2332" s="698" t="s">
        <v>677</v>
      </c>
      <c r="K2332" s="303">
        <v>0</v>
      </c>
      <c r="L2332" s="304">
        <v>0</v>
      </c>
      <c r="M2332" s="305">
        <v>0</v>
      </c>
      <c r="N2332" s="305">
        <v>0</v>
      </c>
      <c r="O2332" s="303">
        <v>0</v>
      </c>
      <c r="P2332" s="305">
        <v>0</v>
      </c>
      <c r="Q2332" s="303">
        <v>0</v>
      </c>
      <c r="R2332" s="16">
        <f>SUMIFS('Member Months'!$L:$L,'Member Months'!$A:$A,$A2332,'Member Months'!$C:$C,$C2332, 'Member Months'!$D:$D,$D2332)</f>
        <v>0</v>
      </c>
      <c r="T2332" s="172"/>
    </row>
    <row r="2333" spans="1:20">
      <c r="A2333" s="38" t="s">
        <v>217</v>
      </c>
      <c r="B2333" s="39">
        <f t="shared" si="75"/>
        <v>0</v>
      </c>
      <c r="C2333" s="39" t="str">
        <f t="shared" si="76"/>
        <v>2021 Prior Year</v>
      </c>
      <c r="D2333" s="40">
        <v>4</v>
      </c>
      <c r="E2333" s="40" t="s">
        <v>217</v>
      </c>
      <c r="F2333" s="40" t="s">
        <v>738</v>
      </c>
      <c r="G2333" s="698" t="s">
        <v>226</v>
      </c>
      <c r="H2333" s="40" t="s">
        <v>227</v>
      </c>
      <c r="I2333" s="629" t="s">
        <v>219</v>
      </c>
      <c r="J2333" s="698" t="s">
        <v>263</v>
      </c>
      <c r="K2333" s="303">
        <v>0</v>
      </c>
      <c r="L2333" s="304">
        <v>0</v>
      </c>
      <c r="M2333" s="305">
        <v>0</v>
      </c>
      <c r="N2333" s="305">
        <v>0</v>
      </c>
      <c r="O2333" s="303">
        <v>0</v>
      </c>
      <c r="P2333" s="305">
        <v>0</v>
      </c>
      <c r="Q2333" s="303">
        <v>0</v>
      </c>
      <c r="R2333" s="16">
        <f>SUMIFS('Member Months'!$L:$L,'Member Months'!$A:$A,$A2333,'Member Months'!$C:$C,$C2333, 'Member Months'!$D:$D,$D2333)</f>
        <v>0</v>
      </c>
      <c r="T2333" s="172"/>
    </row>
    <row r="2334" spans="1:20">
      <c r="A2334" s="38" t="s">
        <v>217</v>
      </c>
      <c r="B2334" s="39">
        <f t="shared" si="75"/>
        <v>0</v>
      </c>
      <c r="C2334" s="39" t="str">
        <f t="shared" si="76"/>
        <v>2021 Prior Year</v>
      </c>
      <c r="D2334" s="40">
        <v>4</v>
      </c>
      <c r="E2334" s="40" t="s">
        <v>217</v>
      </c>
      <c r="F2334" s="40" t="s">
        <v>738</v>
      </c>
      <c r="G2334" s="698" t="s">
        <v>226</v>
      </c>
      <c r="H2334" s="40" t="s">
        <v>227</v>
      </c>
      <c r="I2334" s="629" t="s">
        <v>220</v>
      </c>
      <c r="J2334" s="698" t="s">
        <v>675</v>
      </c>
      <c r="K2334" s="303">
        <v>0</v>
      </c>
      <c r="L2334" s="304">
        <v>0</v>
      </c>
      <c r="M2334" s="305">
        <v>0</v>
      </c>
      <c r="N2334" s="305">
        <v>0</v>
      </c>
      <c r="O2334" s="303">
        <v>0</v>
      </c>
      <c r="P2334" s="305">
        <v>0</v>
      </c>
      <c r="Q2334" s="303">
        <v>0</v>
      </c>
      <c r="R2334" s="16">
        <f>SUMIFS('Member Months'!$L:$L,'Member Months'!$A:$A,$A2334,'Member Months'!$C:$C,$C2334, 'Member Months'!$D:$D,$D2334)</f>
        <v>0</v>
      </c>
      <c r="T2334" s="172"/>
    </row>
    <row r="2335" spans="1:20">
      <c r="A2335" s="38" t="s">
        <v>217</v>
      </c>
      <c r="B2335" s="39">
        <f t="shared" si="75"/>
        <v>0</v>
      </c>
      <c r="C2335" s="39" t="str">
        <f t="shared" si="76"/>
        <v>2021 Prior Year</v>
      </c>
      <c r="D2335" s="40">
        <v>4</v>
      </c>
      <c r="E2335" s="40" t="s">
        <v>217</v>
      </c>
      <c r="F2335" s="40" t="s">
        <v>738</v>
      </c>
      <c r="G2335" s="698" t="s">
        <v>226</v>
      </c>
      <c r="H2335" s="40" t="s">
        <v>227</v>
      </c>
      <c r="I2335" s="629" t="s">
        <v>221</v>
      </c>
      <c r="J2335" s="698" t="s">
        <v>264</v>
      </c>
      <c r="K2335" s="303">
        <v>0</v>
      </c>
      <c r="L2335" s="304">
        <v>0</v>
      </c>
      <c r="M2335" s="305">
        <v>0</v>
      </c>
      <c r="N2335" s="305">
        <v>0</v>
      </c>
      <c r="O2335" s="303">
        <v>0</v>
      </c>
      <c r="P2335" s="305">
        <v>0</v>
      </c>
      <c r="Q2335" s="303">
        <v>0</v>
      </c>
      <c r="R2335" s="16">
        <f>SUMIFS('Member Months'!$L:$L,'Member Months'!$A:$A,$A2335,'Member Months'!$C:$C,$C2335, 'Member Months'!$D:$D,$D2335)</f>
        <v>0</v>
      </c>
      <c r="T2335" s="172"/>
    </row>
    <row r="2336" spans="1:20">
      <c r="A2336" s="38" t="s">
        <v>217</v>
      </c>
      <c r="B2336" s="39">
        <f t="shared" si="75"/>
        <v>0</v>
      </c>
      <c r="C2336" s="39" t="str">
        <f t="shared" si="76"/>
        <v>2021 Prior Year</v>
      </c>
      <c r="D2336" s="40">
        <v>4</v>
      </c>
      <c r="E2336" s="40" t="s">
        <v>217</v>
      </c>
      <c r="F2336" s="40" t="s">
        <v>738</v>
      </c>
      <c r="G2336" s="698" t="s">
        <v>226</v>
      </c>
      <c r="H2336" s="40" t="s">
        <v>227</v>
      </c>
      <c r="I2336" s="629" t="s">
        <v>222</v>
      </c>
      <c r="J2336" s="698" t="s">
        <v>206</v>
      </c>
      <c r="K2336" s="303">
        <v>0</v>
      </c>
      <c r="L2336" s="304">
        <v>0</v>
      </c>
      <c r="M2336" s="305">
        <v>0</v>
      </c>
      <c r="N2336" s="305">
        <v>0</v>
      </c>
      <c r="O2336" s="303">
        <v>0</v>
      </c>
      <c r="P2336" s="305">
        <v>0</v>
      </c>
      <c r="Q2336" s="303">
        <v>0</v>
      </c>
      <c r="R2336" s="16">
        <f>SUMIFS('Member Months'!$L:$L,'Member Months'!$A:$A,$A2336,'Member Months'!$C:$C,$C2336, 'Member Months'!$D:$D,$D2336)</f>
        <v>0</v>
      </c>
      <c r="T2336" s="172"/>
    </row>
    <row r="2337" spans="1:20">
      <c r="A2337" s="38" t="s">
        <v>217</v>
      </c>
      <c r="B2337" s="39">
        <f t="shared" si="75"/>
        <v>0</v>
      </c>
      <c r="C2337" s="39" t="str">
        <f t="shared" si="76"/>
        <v>2021 Prior Year</v>
      </c>
      <c r="D2337" s="40">
        <v>4</v>
      </c>
      <c r="E2337" s="40" t="s">
        <v>217</v>
      </c>
      <c r="F2337" s="40" t="s">
        <v>738</v>
      </c>
      <c r="G2337" s="698" t="s">
        <v>226</v>
      </c>
      <c r="H2337" s="40" t="s">
        <v>227</v>
      </c>
      <c r="I2337" s="629" t="s">
        <v>223</v>
      </c>
      <c r="J2337" s="698" t="s">
        <v>181</v>
      </c>
      <c r="K2337" s="303">
        <v>0</v>
      </c>
      <c r="L2337" s="304">
        <v>0</v>
      </c>
      <c r="M2337" s="305">
        <v>0</v>
      </c>
      <c r="N2337" s="305">
        <v>0</v>
      </c>
      <c r="O2337" s="303">
        <v>0</v>
      </c>
      <c r="P2337" s="305">
        <v>0</v>
      </c>
      <c r="Q2337" s="303">
        <v>0</v>
      </c>
      <c r="R2337" s="16">
        <f>SUMIFS('Member Months'!$L:$L,'Member Months'!$A:$A,$A2337,'Member Months'!$C:$C,$C2337, 'Member Months'!$D:$D,$D2337)</f>
        <v>0</v>
      </c>
      <c r="T2337" s="172"/>
    </row>
    <row r="2338" spans="1:20">
      <c r="A2338" s="38" t="s">
        <v>217</v>
      </c>
      <c r="B2338" s="39">
        <f t="shared" si="75"/>
        <v>0</v>
      </c>
      <c r="C2338" s="39" t="str">
        <f t="shared" si="76"/>
        <v>2021 Prior Year</v>
      </c>
      <c r="D2338" s="40">
        <v>4</v>
      </c>
      <c r="E2338" s="40" t="s">
        <v>217</v>
      </c>
      <c r="F2338" s="40" t="s">
        <v>738</v>
      </c>
      <c r="G2338" s="698" t="s">
        <v>226</v>
      </c>
      <c r="H2338" s="40" t="s">
        <v>227</v>
      </c>
      <c r="I2338" s="629" t="s">
        <v>150</v>
      </c>
      <c r="J2338" s="698" t="s">
        <v>204</v>
      </c>
      <c r="K2338" s="303">
        <v>0</v>
      </c>
      <c r="L2338" s="304">
        <v>0</v>
      </c>
      <c r="M2338" s="305">
        <v>0</v>
      </c>
      <c r="N2338" s="305">
        <v>0</v>
      </c>
      <c r="O2338" s="303">
        <v>0</v>
      </c>
      <c r="P2338" s="305">
        <v>0</v>
      </c>
      <c r="Q2338" s="303">
        <v>0</v>
      </c>
      <c r="R2338" s="16">
        <f>SUMIFS('Member Months'!$L:$L,'Member Months'!$A:$A,$A2338,'Member Months'!$C:$C,$C2338, 'Member Months'!$D:$D,$D2338)</f>
        <v>0</v>
      </c>
      <c r="T2338" s="172"/>
    </row>
    <row r="2339" spans="1:20">
      <c r="A2339" s="38" t="s">
        <v>217</v>
      </c>
      <c r="B2339" s="39">
        <f t="shared" ref="B2339:B2402" si="77">$B$2274</f>
        <v>0</v>
      </c>
      <c r="C2339" s="39" t="str">
        <f t="shared" si="76"/>
        <v>2021 Prior Year</v>
      </c>
      <c r="D2339" s="40">
        <v>4</v>
      </c>
      <c r="E2339" s="40" t="s">
        <v>217</v>
      </c>
      <c r="F2339" s="40" t="s">
        <v>738</v>
      </c>
      <c r="G2339" s="698" t="s">
        <v>226</v>
      </c>
      <c r="H2339" s="40" t="s">
        <v>227</v>
      </c>
      <c r="I2339" s="629" t="s">
        <v>151</v>
      </c>
      <c r="J2339" s="698" t="s">
        <v>205</v>
      </c>
      <c r="K2339" s="303">
        <v>0</v>
      </c>
      <c r="L2339" s="304">
        <v>0</v>
      </c>
      <c r="M2339" s="305">
        <v>0</v>
      </c>
      <c r="N2339" s="305">
        <v>0</v>
      </c>
      <c r="O2339" s="303">
        <v>0</v>
      </c>
      <c r="P2339" s="305">
        <v>0</v>
      </c>
      <c r="Q2339" s="303">
        <v>0</v>
      </c>
      <c r="R2339" s="16">
        <f>SUMIFS('Member Months'!$L:$L,'Member Months'!$A:$A,$A2339,'Member Months'!$C:$C,$C2339, 'Member Months'!$D:$D,$D2339)</f>
        <v>0</v>
      </c>
      <c r="T2339" s="172"/>
    </row>
    <row r="2340" spans="1:20">
      <c r="A2340" s="38" t="s">
        <v>217</v>
      </c>
      <c r="B2340" s="39">
        <f t="shared" si="77"/>
        <v>0</v>
      </c>
      <c r="C2340" s="39" t="str">
        <f t="shared" si="76"/>
        <v>2021 Prior Year</v>
      </c>
      <c r="D2340" s="40">
        <v>4</v>
      </c>
      <c r="E2340" s="40" t="s">
        <v>217</v>
      </c>
      <c r="F2340" s="40" t="s">
        <v>738</v>
      </c>
      <c r="G2340" s="698" t="s">
        <v>226</v>
      </c>
      <c r="H2340" s="40" t="s">
        <v>227</v>
      </c>
      <c r="I2340" s="629" t="s">
        <v>152</v>
      </c>
      <c r="J2340" s="698" t="s">
        <v>182</v>
      </c>
      <c r="K2340" s="303">
        <v>0</v>
      </c>
      <c r="L2340" s="304">
        <v>0</v>
      </c>
      <c r="M2340" s="305">
        <v>0</v>
      </c>
      <c r="N2340" s="305">
        <v>0</v>
      </c>
      <c r="O2340" s="303">
        <v>0</v>
      </c>
      <c r="P2340" s="305">
        <v>0</v>
      </c>
      <c r="Q2340" s="303">
        <v>0</v>
      </c>
      <c r="R2340" s="16">
        <f>SUMIFS('Member Months'!$L:$L,'Member Months'!$A:$A,$A2340,'Member Months'!$C:$C,$C2340, 'Member Months'!$D:$D,$D2340)</f>
        <v>0</v>
      </c>
      <c r="T2340" s="172"/>
    </row>
    <row r="2341" spans="1:20">
      <c r="A2341" s="38" t="s">
        <v>217</v>
      </c>
      <c r="B2341" s="39">
        <f t="shared" si="77"/>
        <v>0</v>
      </c>
      <c r="C2341" s="39" t="str">
        <f t="shared" si="76"/>
        <v>2021 Prior Year</v>
      </c>
      <c r="D2341" s="40">
        <v>4</v>
      </c>
      <c r="E2341" s="40" t="s">
        <v>217</v>
      </c>
      <c r="F2341" s="40" t="s">
        <v>738</v>
      </c>
      <c r="G2341" s="698" t="s">
        <v>226</v>
      </c>
      <c r="H2341" s="40" t="s">
        <v>227</v>
      </c>
      <c r="I2341" s="629" t="s">
        <v>70</v>
      </c>
      <c r="J2341" s="698" t="s">
        <v>265</v>
      </c>
      <c r="K2341" s="303">
        <v>0</v>
      </c>
      <c r="L2341" s="304">
        <v>0</v>
      </c>
      <c r="M2341" s="305">
        <v>0</v>
      </c>
      <c r="N2341" s="305">
        <v>0</v>
      </c>
      <c r="O2341" s="303">
        <v>0</v>
      </c>
      <c r="P2341" s="305">
        <v>0</v>
      </c>
      <c r="Q2341" s="303">
        <v>0</v>
      </c>
      <c r="R2341" s="16">
        <f>SUMIFS('Member Months'!$L:$L,'Member Months'!$A:$A,$A2341,'Member Months'!$C:$C,$C2341, 'Member Months'!$D:$D,$D2341)</f>
        <v>0</v>
      </c>
      <c r="T2341" s="172"/>
    </row>
    <row r="2342" spans="1:20">
      <c r="A2342" s="38" t="s">
        <v>217</v>
      </c>
      <c r="B2342" s="39">
        <f t="shared" si="77"/>
        <v>0</v>
      </c>
      <c r="C2342" s="39" t="str">
        <f t="shared" si="76"/>
        <v>2021 Prior Year</v>
      </c>
      <c r="D2342" s="40">
        <v>4</v>
      </c>
      <c r="E2342" s="40" t="s">
        <v>217</v>
      </c>
      <c r="F2342" s="40" t="s">
        <v>738</v>
      </c>
      <c r="G2342" s="698" t="s">
        <v>226</v>
      </c>
      <c r="H2342" s="40" t="s">
        <v>227</v>
      </c>
      <c r="I2342" s="629" t="s">
        <v>71</v>
      </c>
      <c r="J2342" s="698" t="s">
        <v>266</v>
      </c>
      <c r="K2342" s="303">
        <v>0</v>
      </c>
      <c r="L2342" s="304">
        <v>0</v>
      </c>
      <c r="M2342" s="305">
        <v>0</v>
      </c>
      <c r="N2342" s="305">
        <v>0</v>
      </c>
      <c r="O2342" s="303">
        <v>0</v>
      </c>
      <c r="P2342" s="305">
        <v>0</v>
      </c>
      <c r="Q2342" s="303">
        <v>0</v>
      </c>
      <c r="R2342" s="16">
        <f>SUMIFS('Member Months'!$L:$L,'Member Months'!$A:$A,$A2342,'Member Months'!$C:$C,$C2342, 'Member Months'!$D:$D,$D2342)</f>
        <v>0</v>
      </c>
      <c r="T2342" s="172"/>
    </row>
    <row r="2343" spans="1:20">
      <c r="A2343" s="38" t="s">
        <v>217</v>
      </c>
      <c r="B2343" s="39">
        <f t="shared" si="77"/>
        <v>0</v>
      </c>
      <c r="C2343" s="39" t="str">
        <f t="shared" si="76"/>
        <v>2021 Prior Year</v>
      </c>
      <c r="D2343" s="40">
        <v>4</v>
      </c>
      <c r="E2343" s="40" t="s">
        <v>217</v>
      </c>
      <c r="F2343" s="40" t="s">
        <v>738</v>
      </c>
      <c r="G2343" s="698" t="s">
        <v>226</v>
      </c>
      <c r="H2343" s="40" t="s">
        <v>227</v>
      </c>
      <c r="I2343" s="629" t="s">
        <v>72</v>
      </c>
      <c r="J2343" s="698" t="s">
        <v>527</v>
      </c>
      <c r="K2343" s="303">
        <v>0</v>
      </c>
      <c r="L2343" s="304">
        <v>0</v>
      </c>
      <c r="M2343" s="305">
        <v>0</v>
      </c>
      <c r="N2343" s="305">
        <v>0</v>
      </c>
      <c r="O2343" s="303">
        <v>0</v>
      </c>
      <c r="P2343" s="305">
        <v>0</v>
      </c>
      <c r="Q2343" s="303">
        <v>0</v>
      </c>
      <c r="R2343" s="16">
        <f>SUMIFS('Member Months'!$L:$L,'Member Months'!$A:$A,$A2343,'Member Months'!$C:$C,$C2343, 'Member Months'!$D:$D,$D2343)</f>
        <v>0</v>
      </c>
      <c r="T2343" s="172"/>
    </row>
    <row r="2344" spans="1:20">
      <c r="A2344" s="38" t="s">
        <v>217</v>
      </c>
      <c r="B2344" s="39">
        <f t="shared" si="77"/>
        <v>0</v>
      </c>
      <c r="C2344" s="39" t="str">
        <f t="shared" si="76"/>
        <v>2021 Prior Year</v>
      </c>
      <c r="D2344" s="40">
        <v>4</v>
      </c>
      <c r="E2344" s="40" t="s">
        <v>217</v>
      </c>
      <c r="F2344" s="40" t="s">
        <v>738</v>
      </c>
      <c r="G2344" s="698" t="s">
        <v>226</v>
      </c>
      <c r="H2344" s="40" t="s">
        <v>227</v>
      </c>
      <c r="I2344" s="629" t="s">
        <v>73</v>
      </c>
      <c r="J2344" s="698" t="s">
        <v>528</v>
      </c>
      <c r="K2344" s="303">
        <v>0</v>
      </c>
      <c r="L2344" s="304">
        <v>0</v>
      </c>
      <c r="M2344" s="305">
        <v>0</v>
      </c>
      <c r="N2344" s="305">
        <v>0</v>
      </c>
      <c r="O2344" s="303">
        <v>0</v>
      </c>
      <c r="P2344" s="305">
        <v>0</v>
      </c>
      <c r="Q2344" s="303">
        <v>0</v>
      </c>
      <c r="R2344" s="16">
        <f>SUMIFS('Member Months'!$L:$L,'Member Months'!$A:$A,$A2344,'Member Months'!$C:$C,$C2344, 'Member Months'!$D:$D,$D2344)</f>
        <v>0</v>
      </c>
      <c r="T2344" s="172"/>
    </row>
    <row r="2345" spans="1:20">
      <c r="A2345" s="38" t="s">
        <v>217</v>
      </c>
      <c r="B2345" s="39">
        <f t="shared" si="77"/>
        <v>0</v>
      </c>
      <c r="C2345" s="39" t="str">
        <f t="shared" si="76"/>
        <v>2021 Prior Year</v>
      </c>
      <c r="D2345" s="40">
        <v>4</v>
      </c>
      <c r="E2345" s="40" t="s">
        <v>217</v>
      </c>
      <c r="F2345" s="40" t="s">
        <v>738</v>
      </c>
      <c r="G2345" s="698" t="s">
        <v>226</v>
      </c>
      <c r="H2345" s="40" t="s">
        <v>227</v>
      </c>
      <c r="I2345" s="630" t="s">
        <v>409</v>
      </c>
      <c r="J2345" s="698" t="s">
        <v>803</v>
      </c>
      <c r="K2345" s="303">
        <v>0</v>
      </c>
      <c r="L2345" s="304">
        <v>0</v>
      </c>
      <c r="M2345" s="305">
        <v>0</v>
      </c>
      <c r="N2345" s="305">
        <v>0</v>
      </c>
      <c r="O2345" s="303">
        <v>0</v>
      </c>
      <c r="P2345" s="305">
        <v>0</v>
      </c>
      <c r="Q2345" s="303">
        <v>0</v>
      </c>
      <c r="R2345" s="16">
        <f>SUMIFS('Member Months'!$L:$L,'Member Months'!$A:$A,$A2345,'Member Months'!$C:$C,$C2345, 'Member Months'!$D:$D,$D2345)</f>
        <v>0</v>
      </c>
      <c r="T2345" s="172"/>
    </row>
    <row r="2346" spans="1:20">
      <c r="A2346" s="38" t="s">
        <v>218</v>
      </c>
      <c r="B2346" s="39">
        <f t="shared" si="77"/>
        <v>0</v>
      </c>
      <c r="C2346" s="39" t="str">
        <f t="shared" si="76"/>
        <v>2021 Prior Year</v>
      </c>
      <c r="D2346" s="40">
        <v>4</v>
      </c>
      <c r="E2346" s="40" t="s">
        <v>218</v>
      </c>
      <c r="F2346" s="40" t="s">
        <v>738</v>
      </c>
      <c r="G2346" s="698" t="s">
        <v>226</v>
      </c>
      <c r="H2346" s="40" t="s">
        <v>228</v>
      </c>
      <c r="I2346" s="629" t="s">
        <v>211</v>
      </c>
      <c r="J2346" s="698" t="s">
        <v>261</v>
      </c>
      <c r="K2346" s="303">
        <v>0</v>
      </c>
      <c r="L2346" s="304">
        <v>0</v>
      </c>
      <c r="M2346" s="305">
        <v>0</v>
      </c>
      <c r="N2346" s="305">
        <v>0</v>
      </c>
      <c r="O2346" s="303">
        <v>0</v>
      </c>
      <c r="P2346" s="305">
        <v>0</v>
      </c>
      <c r="Q2346" s="303">
        <v>0</v>
      </c>
      <c r="R2346" s="16">
        <f>SUMIFS('Member Months'!$L:$L,'Member Months'!$A:$A,$A2346,'Member Months'!$C:$C,$C2346, 'Member Months'!$D:$D,$D2346)</f>
        <v>0</v>
      </c>
      <c r="T2346" s="172"/>
    </row>
    <row r="2347" spans="1:20">
      <c r="A2347" s="38" t="s">
        <v>218</v>
      </c>
      <c r="B2347" s="39">
        <f t="shared" si="77"/>
        <v>0</v>
      </c>
      <c r="C2347" s="39" t="str">
        <f t="shared" ref="C2347:C2410" si="78">$C$1302</f>
        <v>2021 Prior Year</v>
      </c>
      <c r="D2347" s="40">
        <v>4</v>
      </c>
      <c r="E2347" s="40" t="s">
        <v>218</v>
      </c>
      <c r="F2347" s="40" t="s">
        <v>738</v>
      </c>
      <c r="G2347" s="698" t="s">
        <v>226</v>
      </c>
      <c r="H2347" s="40" t="s">
        <v>228</v>
      </c>
      <c r="I2347" s="629" t="s">
        <v>214</v>
      </c>
      <c r="J2347" s="698" t="s">
        <v>676</v>
      </c>
      <c r="K2347" s="303">
        <v>0</v>
      </c>
      <c r="L2347" s="304">
        <v>0</v>
      </c>
      <c r="M2347" s="305">
        <v>0</v>
      </c>
      <c r="N2347" s="305">
        <v>0</v>
      </c>
      <c r="O2347" s="303">
        <v>0</v>
      </c>
      <c r="P2347" s="305">
        <v>0</v>
      </c>
      <c r="Q2347" s="303">
        <v>0</v>
      </c>
      <c r="R2347" s="16">
        <f>SUMIFS('Member Months'!$L:$L,'Member Months'!$A:$A,$A2347,'Member Months'!$C:$C,$C2347, 'Member Months'!$D:$D,$D2347)</f>
        <v>0</v>
      </c>
      <c r="T2347" s="172"/>
    </row>
    <row r="2348" spans="1:20">
      <c r="A2348" s="38" t="s">
        <v>218</v>
      </c>
      <c r="B2348" s="39">
        <f t="shared" si="77"/>
        <v>0</v>
      </c>
      <c r="C2348" s="39" t="str">
        <f t="shared" si="78"/>
        <v>2021 Prior Year</v>
      </c>
      <c r="D2348" s="40">
        <v>4</v>
      </c>
      <c r="E2348" s="40" t="s">
        <v>218</v>
      </c>
      <c r="F2348" s="40" t="s">
        <v>738</v>
      </c>
      <c r="G2348" s="698" t="s">
        <v>226</v>
      </c>
      <c r="H2348" s="40" t="s">
        <v>228</v>
      </c>
      <c r="I2348" s="629" t="s">
        <v>215</v>
      </c>
      <c r="J2348" s="698" t="s">
        <v>216</v>
      </c>
      <c r="K2348" s="303">
        <v>0</v>
      </c>
      <c r="L2348" s="304">
        <v>0</v>
      </c>
      <c r="M2348" s="305">
        <v>0</v>
      </c>
      <c r="N2348" s="305">
        <v>0</v>
      </c>
      <c r="O2348" s="303">
        <v>0</v>
      </c>
      <c r="P2348" s="305">
        <v>0</v>
      </c>
      <c r="Q2348" s="303">
        <v>0</v>
      </c>
      <c r="R2348" s="16">
        <f>SUMIFS('Member Months'!$L:$L,'Member Months'!$A:$A,$A2348,'Member Months'!$C:$C,$C2348, 'Member Months'!$D:$D,$D2348)</f>
        <v>0</v>
      </c>
      <c r="T2348" s="172"/>
    </row>
    <row r="2349" spans="1:20">
      <c r="A2349" s="38" t="s">
        <v>218</v>
      </c>
      <c r="B2349" s="39">
        <f t="shared" si="77"/>
        <v>0</v>
      </c>
      <c r="C2349" s="39" t="str">
        <f t="shared" si="78"/>
        <v>2021 Prior Year</v>
      </c>
      <c r="D2349" s="40">
        <v>4</v>
      </c>
      <c r="E2349" s="40" t="s">
        <v>218</v>
      </c>
      <c r="F2349" s="40" t="s">
        <v>738</v>
      </c>
      <c r="G2349" s="698" t="s">
        <v>226</v>
      </c>
      <c r="H2349" s="40" t="s">
        <v>228</v>
      </c>
      <c r="I2349" s="629" t="s">
        <v>217</v>
      </c>
      <c r="J2349" s="698" t="s">
        <v>262</v>
      </c>
      <c r="K2349" s="303">
        <v>0</v>
      </c>
      <c r="L2349" s="304">
        <v>0</v>
      </c>
      <c r="M2349" s="305">
        <v>0</v>
      </c>
      <c r="N2349" s="305">
        <v>0</v>
      </c>
      <c r="O2349" s="303">
        <v>0</v>
      </c>
      <c r="P2349" s="305">
        <v>0</v>
      </c>
      <c r="Q2349" s="303">
        <v>0</v>
      </c>
      <c r="R2349" s="16">
        <f>SUMIFS('Member Months'!$L:$L,'Member Months'!$A:$A,$A2349,'Member Months'!$C:$C,$C2349, 'Member Months'!$D:$D,$D2349)</f>
        <v>0</v>
      </c>
      <c r="T2349" s="172"/>
    </row>
    <row r="2350" spans="1:20">
      <c r="A2350" s="38" t="s">
        <v>218</v>
      </c>
      <c r="B2350" s="39">
        <f t="shared" si="77"/>
        <v>0</v>
      </c>
      <c r="C2350" s="39" t="str">
        <f t="shared" si="78"/>
        <v>2021 Prior Year</v>
      </c>
      <c r="D2350" s="40">
        <v>4</v>
      </c>
      <c r="E2350" s="40" t="s">
        <v>218</v>
      </c>
      <c r="F2350" s="40" t="s">
        <v>738</v>
      </c>
      <c r="G2350" s="698" t="s">
        <v>226</v>
      </c>
      <c r="H2350" s="40" t="s">
        <v>228</v>
      </c>
      <c r="I2350" s="629" t="s">
        <v>218</v>
      </c>
      <c r="J2350" s="698" t="s">
        <v>677</v>
      </c>
      <c r="K2350" s="303">
        <v>0</v>
      </c>
      <c r="L2350" s="304">
        <v>0</v>
      </c>
      <c r="M2350" s="305">
        <v>0</v>
      </c>
      <c r="N2350" s="305">
        <v>0</v>
      </c>
      <c r="O2350" s="303">
        <v>0</v>
      </c>
      <c r="P2350" s="305">
        <v>0</v>
      </c>
      <c r="Q2350" s="303">
        <v>0</v>
      </c>
      <c r="R2350" s="16">
        <f>SUMIFS('Member Months'!$L:$L,'Member Months'!$A:$A,$A2350,'Member Months'!$C:$C,$C2350, 'Member Months'!$D:$D,$D2350)</f>
        <v>0</v>
      </c>
      <c r="T2350" s="172"/>
    </row>
    <row r="2351" spans="1:20">
      <c r="A2351" s="38" t="s">
        <v>218</v>
      </c>
      <c r="B2351" s="39">
        <f t="shared" si="77"/>
        <v>0</v>
      </c>
      <c r="C2351" s="39" t="str">
        <f t="shared" si="78"/>
        <v>2021 Prior Year</v>
      </c>
      <c r="D2351" s="40">
        <v>4</v>
      </c>
      <c r="E2351" s="40" t="s">
        <v>218</v>
      </c>
      <c r="F2351" s="40" t="s">
        <v>738</v>
      </c>
      <c r="G2351" s="698" t="s">
        <v>226</v>
      </c>
      <c r="H2351" s="40" t="s">
        <v>228</v>
      </c>
      <c r="I2351" s="629" t="s">
        <v>219</v>
      </c>
      <c r="J2351" s="698" t="s">
        <v>263</v>
      </c>
      <c r="K2351" s="303">
        <v>0</v>
      </c>
      <c r="L2351" s="304">
        <v>0</v>
      </c>
      <c r="M2351" s="305">
        <v>0</v>
      </c>
      <c r="N2351" s="305">
        <v>0</v>
      </c>
      <c r="O2351" s="303">
        <v>0</v>
      </c>
      <c r="P2351" s="305">
        <v>0</v>
      </c>
      <c r="Q2351" s="303">
        <v>0</v>
      </c>
      <c r="R2351" s="16">
        <f>SUMIFS('Member Months'!$L:$L,'Member Months'!$A:$A,$A2351,'Member Months'!$C:$C,$C2351, 'Member Months'!$D:$D,$D2351)</f>
        <v>0</v>
      </c>
      <c r="T2351" s="172"/>
    </row>
    <row r="2352" spans="1:20">
      <c r="A2352" s="38" t="s">
        <v>218</v>
      </c>
      <c r="B2352" s="39">
        <f t="shared" si="77"/>
        <v>0</v>
      </c>
      <c r="C2352" s="39" t="str">
        <f t="shared" si="78"/>
        <v>2021 Prior Year</v>
      </c>
      <c r="D2352" s="40">
        <v>4</v>
      </c>
      <c r="E2352" s="40" t="s">
        <v>218</v>
      </c>
      <c r="F2352" s="40" t="s">
        <v>738</v>
      </c>
      <c r="G2352" s="698" t="s">
        <v>226</v>
      </c>
      <c r="H2352" s="40" t="s">
        <v>228</v>
      </c>
      <c r="I2352" s="629" t="s">
        <v>220</v>
      </c>
      <c r="J2352" s="698" t="s">
        <v>675</v>
      </c>
      <c r="K2352" s="303">
        <v>0</v>
      </c>
      <c r="L2352" s="304">
        <v>0</v>
      </c>
      <c r="M2352" s="305">
        <v>0</v>
      </c>
      <c r="N2352" s="305">
        <v>0</v>
      </c>
      <c r="O2352" s="303">
        <v>0</v>
      </c>
      <c r="P2352" s="305">
        <v>0</v>
      </c>
      <c r="Q2352" s="303">
        <v>0</v>
      </c>
      <c r="R2352" s="16">
        <f>SUMIFS('Member Months'!$L:$L,'Member Months'!$A:$A,$A2352,'Member Months'!$C:$C,$C2352, 'Member Months'!$D:$D,$D2352)</f>
        <v>0</v>
      </c>
      <c r="T2352" s="172"/>
    </row>
    <row r="2353" spans="1:20">
      <c r="A2353" s="38" t="s">
        <v>218</v>
      </c>
      <c r="B2353" s="39">
        <f t="shared" si="77"/>
        <v>0</v>
      </c>
      <c r="C2353" s="39" t="str">
        <f t="shared" si="78"/>
        <v>2021 Prior Year</v>
      </c>
      <c r="D2353" s="40">
        <v>4</v>
      </c>
      <c r="E2353" s="40" t="s">
        <v>218</v>
      </c>
      <c r="F2353" s="40" t="s">
        <v>738</v>
      </c>
      <c r="G2353" s="698" t="s">
        <v>226</v>
      </c>
      <c r="H2353" s="40" t="s">
        <v>228</v>
      </c>
      <c r="I2353" s="629" t="s">
        <v>221</v>
      </c>
      <c r="J2353" s="698" t="s">
        <v>264</v>
      </c>
      <c r="K2353" s="303">
        <v>0</v>
      </c>
      <c r="L2353" s="304">
        <v>0</v>
      </c>
      <c r="M2353" s="305">
        <v>0</v>
      </c>
      <c r="N2353" s="305">
        <v>0</v>
      </c>
      <c r="O2353" s="303">
        <v>0</v>
      </c>
      <c r="P2353" s="305">
        <v>0</v>
      </c>
      <c r="Q2353" s="303">
        <v>0</v>
      </c>
      <c r="R2353" s="16">
        <f>SUMIFS('Member Months'!$L:$L,'Member Months'!$A:$A,$A2353,'Member Months'!$C:$C,$C2353, 'Member Months'!$D:$D,$D2353)</f>
        <v>0</v>
      </c>
      <c r="T2353" s="172"/>
    </row>
    <row r="2354" spans="1:20">
      <c r="A2354" s="38" t="s">
        <v>218</v>
      </c>
      <c r="B2354" s="39">
        <f t="shared" si="77"/>
        <v>0</v>
      </c>
      <c r="C2354" s="39" t="str">
        <f t="shared" si="78"/>
        <v>2021 Prior Year</v>
      </c>
      <c r="D2354" s="40">
        <v>4</v>
      </c>
      <c r="E2354" s="40" t="s">
        <v>218</v>
      </c>
      <c r="F2354" s="40" t="s">
        <v>738</v>
      </c>
      <c r="G2354" s="698" t="s">
        <v>226</v>
      </c>
      <c r="H2354" s="40" t="s">
        <v>228</v>
      </c>
      <c r="I2354" s="629" t="s">
        <v>222</v>
      </c>
      <c r="J2354" s="698" t="s">
        <v>206</v>
      </c>
      <c r="K2354" s="303">
        <v>0</v>
      </c>
      <c r="L2354" s="304">
        <v>0</v>
      </c>
      <c r="M2354" s="305">
        <v>0</v>
      </c>
      <c r="N2354" s="305">
        <v>0</v>
      </c>
      <c r="O2354" s="303">
        <v>0</v>
      </c>
      <c r="P2354" s="305">
        <v>0</v>
      </c>
      <c r="Q2354" s="303">
        <v>0</v>
      </c>
      <c r="R2354" s="16">
        <f>SUMIFS('Member Months'!$L:$L,'Member Months'!$A:$A,$A2354,'Member Months'!$C:$C,$C2354, 'Member Months'!$D:$D,$D2354)</f>
        <v>0</v>
      </c>
      <c r="T2354" s="172"/>
    </row>
    <row r="2355" spans="1:20">
      <c r="A2355" s="38" t="s">
        <v>218</v>
      </c>
      <c r="B2355" s="39">
        <f t="shared" si="77"/>
        <v>0</v>
      </c>
      <c r="C2355" s="39" t="str">
        <f t="shared" si="78"/>
        <v>2021 Prior Year</v>
      </c>
      <c r="D2355" s="40">
        <v>4</v>
      </c>
      <c r="E2355" s="40" t="s">
        <v>218</v>
      </c>
      <c r="F2355" s="40" t="s">
        <v>738</v>
      </c>
      <c r="G2355" s="698" t="s">
        <v>226</v>
      </c>
      <c r="H2355" s="40" t="s">
        <v>228</v>
      </c>
      <c r="I2355" s="629" t="s">
        <v>223</v>
      </c>
      <c r="J2355" s="698" t="s">
        <v>181</v>
      </c>
      <c r="K2355" s="303">
        <v>0</v>
      </c>
      <c r="L2355" s="304">
        <v>0</v>
      </c>
      <c r="M2355" s="305">
        <v>0</v>
      </c>
      <c r="N2355" s="305">
        <v>0</v>
      </c>
      <c r="O2355" s="303">
        <v>0</v>
      </c>
      <c r="P2355" s="305">
        <v>0</v>
      </c>
      <c r="Q2355" s="303">
        <v>0</v>
      </c>
      <c r="R2355" s="16">
        <f>SUMIFS('Member Months'!$L:$L,'Member Months'!$A:$A,$A2355,'Member Months'!$C:$C,$C2355, 'Member Months'!$D:$D,$D2355)</f>
        <v>0</v>
      </c>
      <c r="T2355" s="172"/>
    </row>
    <row r="2356" spans="1:20">
      <c r="A2356" s="38" t="s">
        <v>218</v>
      </c>
      <c r="B2356" s="39">
        <f t="shared" si="77"/>
        <v>0</v>
      </c>
      <c r="C2356" s="39" t="str">
        <f t="shared" si="78"/>
        <v>2021 Prior Year</v>
      </c>
      <c r="D2356" s="40">
        <v>4</v>
      </c>
      <c r="E2356" s="40" t="s">
        <v>218</v>
      </c>
      <c r="F2356" s="40" t="s">
        <v>738</v>
      </c>
      <c r="G2356" s="698" t="s">
        <v>226</v>
      </c>
      <c r="H2356" s="40" t="s">
        <v>228</v>
      </c>
      <c r="I2356" s="629" t="s">
        <v>150</v>
      </c>
      <c r="J2356" s="698" t="s">
        <v>204</v>
      </c>
      <c r="K2356" s="303">
        <v>0</v>
      </c>
      <c r="L2356" s="304">
        <v>0</v>
      </c>
      <c r="M2356" s="305">
        <v>0</v>
      </c>
      <c r="N2356" s="305">
        <v>0</v>
      </c>
      <c r="O2356" s="303">
        <v>0</v>
      </c>
      <c r="P2356" s="305">
        <v>0</v>
      </c>
      <c r="Q2356" s="303">
        <v>0</v>
      </c>
      <c r="R2356" s="16">
        <f>SUMIFS('Member Months'!$L:$L,'Member Months'!$A:$A,$A2356,'Member Months'!$C:$C,$C2356, 'Member Months'!$D:$D,$D2356)</f>
        <v>0</v>
      </c>
      <c r="T2356" s="172"/>
    </row>
    <row r="2357" spans="1:20">
      <c r="A2357" s="38" t="s">
        <v>218</v>
      </c>
      <c r="B2357" s="39">
        <f t="shared" si="77"/>
        <v>0</v>
      </c>
      <c r="C2357" s="39" t="str">
        <f t="shared" si="78"/>
        <v>2021 Prior Year</v>
      </c>
      <c r="D2357" s="40">
        <v>4</v>
      </c>
      <c r="E2357" s="40" t="s">
        <v>218</v>
      </c>
      <c r="F2357" s="40" t="s">
        <v>738</v>
      </c>
      <c r="G2357" s="698" t="s">
        <v>226</v>
      </c>
      <c r="H2357" s="40" t="s">
        <v>228</v>
      </c>
      <c r="I2357" s="629" t="s">
        <v>151</v>
      </c>
      <c r="J2357" s="698" t="s">
        <v>205</v>
      </c>
      <c r="K2357" s="303">
        <v>0</v>
      </c>
      <c r="L2357" s="304">
        <v>0</v>
      </c>
      <c r="M2357" s="305">
        <v>0</v>
      </c>
      <c r="N2357" s="305">
        <v>0</v>
      </c>
      <c r="O2357" s="303">
        <v>0</v>
      </c>
      <c r="P2357" s="305">
        <v>0</v>
      </c>
      <c r="Q2357" s="303">
        <v>0</v>
      </c>
      <c r="R2357" s="16">
        <f>SUMIFS('Member Months'!$L:$L,'Member Months'!$A:$A,$A2357,'Member Months'!$C:$C,$C2357, 'Member Months'!$D:$D,$D2357)</f>
        <v>0</v>
      </c>
      <c r="T2357" s="172"/>
    </row>
    <row r="2358" spans="1:20">
      <c r="A2358" s="38" t="s">
        <v>218</v>
      </c>
      <c r="B2358" s="39">
        <f t="shared" si="77"/>
        <v>0</v>
      </c>
      <c r="C2358" s="39" t="str">
        <f t="shared" si="78"/>
        <v>2021 Prior Year</v>
      </c>
      <c r="D2358" s="40">
        <v>4</v>
      </c>
      <c r="E2358" s="40" t="s">
        <v>218</v>
      </c>
      <c r="F2358" s="40" t="s">
        <v>738</v>
      </c>
      <c r="G2358" s="698" t="s">
        <v>226</v>
      </c>
      <c r="H2358" s="40" t="s">
        <v>228</v>
      </c>
      <c r="I2358" s="629" t="s">
        <v>152</v>
      </c>
      <c r="J2358" s="698" t="s">
        <v>182</v>
      </c>
      <c r="K2358" s="303">
        <v>0</v>
      </c>
      <c r="L2358" s="304">
        <v>0</v>
      </c>
      <c r="M2358" s="305">
        <v>0</v>
      </c>
      <c r="N2358" s="305">
        <v>0</v>
      </c>
      <c r="O2358" s="303">
        <v>0</v>
      </c>
      <c r="P2358" s="305">
        <v>0</v>
      </c>
      <c r="Q2358" s="303">
        <v>0</v>
      </c>
      <c r="R2358" s="16">
        <f>SUMIFS('Member Months'!$L:$L,'Member Months'!$A:$A,$A2358,'Member Months'!$C:$C,$C2358, 'Member Months'!$D:$D,$D2358)</f>
        <v>0</v>
      </c>
      <c r="T2358" s="172"/>
    </row>
    <row r="2359" spans="1:20">
      <c r="A2359" s="38" t="s">
        <v>218</v>
      </c>
      <c r="B2359" s="39">
        <f t="shared" si="77"/>
        <v>0</v>
      </c>
      <c r="C2359" s="39" t="str">
        <f t="shared" si="78"/>
        <v>2021 Prior Year</v>
      </c>
      <c r="D2359" s="40">
        <v>4</v>
      </c>
      <c r="E2359" s="40" t="s">
        <v>218</v>
      </c>
      <c r="F2359" s="40" t="s">
        <v>738</v>
      </c>
      <c r="G2359" s="698" t="s">
        <v>226</v>
      </c>
      <c r="H2359" s="40" t="s">
        <v>228</v>
      </c>
      <c r="I2359" s="629" t="s">
        <v>70</v>
      </c>
      <c r="J2359" s="698" t="s">
        <v>265</v>
      </c>
      <c r="K2359" s="303">
        <v>0</v>
      </c>
      <c r="L2359" s="304">
        <v>0</v>
      </c>
      <c r="M2359" s="305">
        <v>0</v>
      </c>
      <c r="N2359" s="305">
        <v>0</v>
      </c>
      <c r="O2359" s="303">
        <v>0</v>
      </c>
      <c r="P2359" s="305">
        <v>0</v>
      </c>
      <c r="Q2359" s="303">
        <v>0</v>
      </c>
      <c r="R2359" s="16">
        <f>SUMIFS('Member Months'!$L:$L,'Member Months'!$A:$A,$A2359,'Member Months'!$C:$C,$C2359, 'Member Months'!$D:$D,$D2359)</f>
        <v>0</v>
      </c>
      <c r="T2359" s="172"/>
    </row>
    <row r="2360" spans="1:20">
      <c r="A2360" s="38" t="s">
        <v>218</v>
      </c>
      <c r="B2360" s="39">
        <f t="shared" si="77"/>
        <v>0</v>
      </c>
      <c r="C2360" s="39" t="str">
        <f t="shared" si="78"/>
        <v>2021 Prior Year</v>
      </c>
      <c r="D2360" s="40">
        <v>4</v>
      </c>
      <c r="E2360" s="40" t="s">
        <v>218</v>
      </c>
      <c r="F2360" s="40" t="s">
        <v>738</v>
      </c>
      <c r="G2360" s="698" t="s">
        <v>226</v>
      </c>
      <c r="H2360" s="40" t="s">
        <v>228</v>
      </c>
      <c r="I2360" s="629" t="s">
        <v>71</v>
      </c>
      <c r="J2360" s="698" t="s">
        <v>266</v>
      </c>
      <c r="K2360" s="303">
        <v>0</v>
      </c>
      <c r="L2360" s="304">
        <v>0</v>
      </c>
      <c r="M2360" s="305">
        <v>0</v>
      </c>
      <c r="N2360" s="305">
        <v>0</v>
      </c>
      <c r="O2360" s="303">
        <v>0</v>
      </c>
      <c r="P2360" s="305">
        <v>0</v>
      </c>
      <c r="Q2360" s="303">
        <v>0</v>
      </c>
      <c r="R2360" s="16">
        <f>SUMIFS('Member Months'!$L:$L,'Member Months'!$A:$A,$A2360,'Member Months'!$C:$C,$C2360, 'Member Months'!$D:$D,$D2360)</f>
        <v>0</v>
      </c>
      <c r="T2360" s="172"/>
    </row>
    <row r="2361" spans="1:20">
      <c r="A2361" s="38" t="s">
        <v>218</v>
      </c>
      <c r="B2361" s="39">
        <f t="shared" si="77"/>
        <v>0</v>
      </c>
      <c r="C2361" s="39" t="str">
        <f t="shared" si="78"/>
        <v>2021 Prior Year</v>
      </c>
      <c r="D2361" s="40">
        <v>4</v>
      </c>
      <c r="E2361" s="40" t="s">
        <v>218</v>
      </c>
      <c r="F2361" s="40" t="s">
        <v>738</v>
      </c>
      <c r="G2361" s="698" t="s">
        <v>226</v>
      </c>
      <c r="H2361" s="40" t="s">
        <v>228</v>
      </c>
      <c r="I2361" s="629" t="s">
        <v>72</v>
      </c>
      <c r="J2361" s="698" t="s">
        <v>527</v>
      </c>
      <c r="K2361" s="303">
        <v>0</v>
      </c>
      <c r="L2361" s="304">
        <v>0</v>
      </c>
      <c r="M2361" s="305">
        <v>0</v>
      </c>
      <c r="N2361" s="305">
        <v>0</v>
      </c>
      <c r="O2361" s="303">
        <v>0</v>
      </c>
      <c r="P2361" s="305">
        <v>0</v>
      </c>
      <c r="Q2361" s="303">
        <v>0</v>
      </c>
      <c r="R2361" s="16">
        <f>SUMIFS('Member Months'!$L:$L,'Member Months'!$A:$A,$A2361,'Member Months'!$C:$C,$C2361, 'Member Months'!$D:$D,$D2361)</f>
        <v>0</v>
      </c>
      <c r="T2361" s="172"/>
    </row>
    <row r="2362" spans="1:20">
      <c r="A2362" s="38" t="s">
        <v>218</v>
      </c>
      <c r="B2362" s="39">
        <f t="shared" si="77"/>
        <v>0</v>
      </c>
      <c r="C2362" s="39" t="str">
        <f t="shared" si="78"/>
        <v>2021 Prior Year</v>
      </c>
      <c r="D2362" s="40">
        <v>4</v>
      </c>
      <c r="E2362" s="40" t="s">
        <v>218</v>
      </c>
      <c r="F2362" s="40" t="s">
        <v>738</v>
      </c>
      <c r="G2362" s="698" t="s">
        <v>226</v>
      </c>
      <c r="H2362" s="40" t="s">
        <v>228</v>
      </c>
      <c r="I2362" s="629" t="s">
        <v>73</v>
      </c>
      <c r="J2362" s="698" t="s">
        <v>528</v>
      </c>
      <c r="K2362" s="303">
        <v>0</v>
      </c>
      <c r="L2362" s="304">
        <v>0</v>
      </c>
      <c r="M2362" s="305">
        <v>0</v>
      </c>
      <c r="N2362" s="305">
        <v>0</v>
      </c>
      <c r="O2362" s="303">
        <v>0</v>
      </c>
      <c r="P2362" s="305">
        <v>0</v>
      </c>
      <c r="Q2362" s="303">
        <v>0</v>
      </c>
      <c r="R2362" s="16">
        <f>SUMIFS('Member Months'!$L:$L,'Member Months'!$A:$A,$A2362,'Member Months'!$C:$C,$C2362, 'Member Months'!$D:$D,$D2362)</f>
        <v>0</v>
      </c>
      <c r="T2362" s="172"/>
    </row>
    <row r="2363" spans="1:20">
      <c r="A2363" s="38" t="s">
        <v>218</v>
      </c>
      <c r="B2363" s="39">
        <f t="shared" si="77"/>
        <v>0</v>
      </c>
      <c r="C2363" s="39" t="str">
        <f t="shared" si="78"/>
        <v>2021 Prior Year</v>
      </c>
      <c r="D2363" s="40">
        <v>4</v>
      </c>
      <c r="E2363" s="40" t="s">
        <v>218</v>
      </c>
      <c r="F2363" s="40" t="s">
        <v>738</v>
      </c>
      <c r="G2363" s="698" t="s">
        <v>226</v>
      </c>
      <c r="H2363" s="40" t="s">
        <v>228</v>
      </c>
      <c r="I2363" s="630" t="s">
        <v>409</v>
      </c>
      <c r="J2363" s="698" t="s">
        <v>803</v>
      </c>
      <c r="K2363" s="303">
        <v>0</v>
      </c>
      <c r="L2363" s="304">
        <v>0</v>
      </c>
      <c r="M2363" s="305">
        <v>0</v>
      </c>
      <c r="N2363" s="305">
        <v>0</v>
      </c>
      <c r="O2363" s="303">
        <v>0</v>
      </c>
      <c r="P2363" s="305">
        <v>0</v>
      </c>
      <c r="Q2363" s="303">
        <v>0</v>
      </c>
      <c r="R2363" s="16">
        <f>SUMIFS('Member Months'!$L:$L,'Member Months'!$A:$A,$A2363,'Member Months'!$C:$C,$C2363, 'Member Months'!$D:$D,$D2363)</f>
        <v>0</v>
      </c>
      <c r="T2363" s="172"/>
    </row>
    <row r="2364" spans="1:20">
      <c r="A2364" s="38" t="s">
        <v>219</v>
      </c>
      <c r="B2364" s="39">
        <f t="shared" si="77"/>
        <v>0</v>
      </c>
      <c r="C2364" s="39" t="str">
        <f t="shared" si="78"/>
        <v>2021 Prior Year</v>
      </c>
      <c r="D2364" s="40">
        <v>4</v>
      </c>
      <c r="E2364" s="40" t="s">
        <v>219</v>
      </c>
      <c r="F2364" s="40" t="s">
        <v>738</v>
      </c>
      <c r="G2364" s="698" t="s">
        <v>229</v>
      </c>
      <c r="H2364" s="40" t="s">
        <v>227</v>
      </c>
      <c r="I2364" s="629" t="s">
        <v>211</v>
      </c>
      <c r="J2364" s="698" t="s">
        <v>261</v>
      </c>
      <c r="K2364" s="303">
        <v>0</v>
      </c>
      <c r="L2364" s="304">
        <v>0</v>
      </c>
      <c r="M2364" s="305">
        <v>0</v>
      </c>
      <c r="N2364" s="305">
        <v>0</v>
      </c>
      <c r="O2364" s="303">
        <v>0</v>
      </c>
      <c r="P2364" s="305">
        <v>0</v>
      </c>
      <c r="Q2364" s="303">
        <v>0</v>
      </c>
      <c r="R2364" s="16">
        <f>SUMIFS('Member Months'!$L:$L,'Member Months'!$A:$A,$A2364,'Member Months'!$C:$C,$C2364, 'Member Months'!$D:$D,$D2364)</f>
        <v>0</v>
      </c>
      <c r="T2364" s="172"/>
    </row>
    <row r="2365" spans="1:20">
      <c r="A2365" s="38" t="s">
        <v>219</v>
      </c>
      <c r="B2365" s="39">
        <f t="shared" si="77"/>
        <v>0</v>
      </c>
      <c r="C2365" s="39" t="str">
        <f t="shared" si="78"/>
        <v>2021 Prior Year</v>
      </c>
      <c r="D2365" s="40">
        <v>4</v>
      </c>
      <c r="E2365" s="40" t="s">
        <v>219</v>
      </c>
      <c r="F2365" s="40" t="s">
        <v>738</v>
      </c>
      <c r="G2365" s="698" t="s">
        <v>229</v>
      </c>
      <c r="H2365" s="40" t="s">
        <v>227</v>
      </c>
      <c r="I2365" s="629" t="s">
        <v>214</v>
      </c>
      <c r="J2365" s="698" t="s">
        <v>676</v>
      </c>
      <c r="K2365" s="303">
        <v>0</v>
      </c>
      <c r="L2365" s="304">
        <v>0</v>
      </c>
      <c r="M2365" s="305">
        <v>0</v>
      </c>
      <c r="N2365" s="305">
        <v>0</v>
      </c>
      <c r="O2365" s="303">
        <v>0</v>
      </c>
      <c r="P2365" s="305">
        <v>0</v>
      </c>
      <c r="Q2365" s="303">
        <v>0</v>
      </c>
      <c r="R2365" s="16">
        <f>SUMIFS('Member Months'!$L:$L,'Member Months'!$A:$A,$A2365,'Member Months'!$C:$C,$C2365, 'Member Months'!$D:$D,$D2365)</f>
        <v>0</v>
      </c>
      <c r="T2365" s="172"/>
    </row>
    <row r="2366" spans="1:20">
      <c r="A2366" s="38" t="s">
        <v>219</v>
      </c>
      <c r="B2366" s="39">
        <f t="shared" si="77"/>
        <v>0</v>
      </c>
      <c r="C2366" s="39" t="str">
        <f t="shared" si="78"/>
        <v>2021 Prior Year</v>
      </c>
      <c r="D2366" s="40">
        <v>4</v>
      </c>
      <c r="E2366" s="40" t="s">
        <v>219</v>
      </c>
      <c r="F2366" s="40" t="s">
        <v>738</v>
      </c>
      <c r="G2366" s="698" t="s">
        <v>229</v>
      </c>
      <c r="H2366" s="40" t="s">
        <v>227</v>
      </c>
      <c r="I2366" s="629" t="s">
        <v>215</v>
      </c>
      <c r="J2366" s="698" t="s">
        <v>216</v>
      </c>
      <c r="K2366" s="303">
        <v>0</v>
      </c>
      <c r="L2366" s="304">
        <v>0</v>
      </c>
      <c r="M2366" s="305">
        <v>0</v>
      </c>
      <c r="N2366" s="305">
        <v>0</v>
      </c>
      <c r="O2366" s="303">
        <v>0</v>
      </c>
      <c r="P2366" s="305">
        <v>0</v>
      </c>
      <c r="Q2366" s="303">
        <v>0</v>
      </c>
      <c r="R2366" s="16">
        <f>SUMIFS('Member Months'!$L:$L,'Member Months'!$A:$A,$A2366,'Member Months'!$C:$C,$C2366, 'Member Months'!$D:$D,$D2366)</f>
        <v>0</v>
      </c>
      <c r="T2366" s="172"/>
    </row>
    <row r="2367" spans="1:20">
      <c r="A2367" s="38" t="s">
        <v>219</v>
      </c>
      <c r="B2367" s="39">
        <f t="shared" si="77"/>
        <v>0</v>
      </c>
      <c r="C2367" s="39" t="str">
        <f t="shared" si="78"/>
        <v>2021 Prior Year</v>
      </c>
      <c r="D2367" s="40">
        <v>4</v>
      </c>
      <c r="E2367" s="40" t="s">
        <v>219</v>
      </c>
      <c r="F2367" s="40" t="s">
        <v>738</v>
      </c>
      <c r="G2367" s="698" t="s">
        <v>229</v>
      </c>
      <c r="H2367" s="40" t="s">
        <v>227</v>
      </c>
      <c r="I2367" s="629" t="s">
        <v>217</v>
      </c>
      <c r="J2367" s="698" t="s">
        <v>262</v>
      </c>
      <c r="K2367" s="303">
        <v>0</v>
      </c>
      <c r="L2367" s="304">
        <v>0</v>
      </c>
      <c r="M2367" s="305">
        <v>0</v>
      </c>
      <c r="N2367" s="305">
        <v>0</v>
      </c>
      <c r="O2367" s="303">
        <v>0</v>
      </c>
      <c r="P2367" s="305">
        <v>0</v>
      </c>
      <c r="Q2367" s="303">
        <v>0</v>
      </c>
      <c r="R2367" s="16">
        <f>SUMIFS('Member Months'!$L:$L,'Member Months'!$A:$A,$A2367,'Member Months'!$C:$C,$C2367, 'Member Months'!$D:$D,$D2367)</f>
        <v>0</v>
      </c>
      <c r="T2367" s="172"/>
    </row>
    <row r="2368" spans="1:20">
      <c r="A2368" s="38" t="s">
        <v>219</v>
      </c>
      <c r="B2368" s="39">
        <f t="shared" si="77"/>
        <v>0</v>
      </c>
      <c r="C2368" s="39" t="str">
        <f t="shared" si="78"/>
        <v>2021 Prior Year</v>
      </c>
      <c r="D2368" s="40">
        <v>4</v>
      </c>
      <c r="E2368" s="40" t="s">
        <v>219</v>
      </c>
      <c r="F2368" s="40" t="s">
        <v>738</v>
      </c>
      <c r="G2368" s="698" t="s">
        <v>229</v>
      </c>
      <c r="H2368" s="40" t="s">
        <v>227</v>
      </c>
      <c r="I2368" s="629" t="s">
        <v>218</v>
      </c>
      <c r="J2368" s="698" t="s">
        <v>677</v>
      </c>
      <c r="K2368" s="303">
        <v>0</v>
      </c>
      <c r="L2368" s="304">
        <v>0</v>
      </c>
      <c r="M2368" s="305">
        <v>0</v>
      </c>
      <c r="N2368" s="305">
        <v>0</v>
      </c>
      <c r="O2368" s="303">
        <v>0</v>
      </c>
      <c r="P2368" s="305">
        <v>0</v>
      </c>
      <c r="Q2368" s="303">
        <v>0</v>
      </c>
      <c r="R2368" s="16">
        <f>SUMIFS('Member Months'!$L:$L,'Member Months'!$A:$A,$A2368,'Member Months'!$C:$C,$C2368, 'Member Months'!$D:$D,$D2368)</f>
        <v>0</v>
      </c>
      <c r="T2368" s="172"/>
    </row>
    <row r="2369" spans="1:20">
      <c r="A2369" s="38" t="s">
        <v>219</v>
      </c>
      <c r="B2369" s="39">
        <f t="shared" si="77"/>
        <v>0</v>
      </c>
      <c r="C2369" s="39" t="str">
        <f t="shared" si="78"/>
        <v>2021 Prior Year</v>
      </c>
      <c r="D2369" s="40">
        <v>4</v>
      </c>
      <c r="E2369" s="40" t="s">
        <v>219</v>
      </c>
      <c r="F2369" s="40" t="s">
        <v>738</v>
      </c>
      <c r="G2369" s="698" t="s">
        <v>229</v>
      </c>
      <c r="H2369" s="40" t="s">
        <v>227</v>
      </c>
      <c r="I2369" s="629" t="s">
        <v>219</v>
      </c>
      <c r="J2369" s="698" t="s">
        <v>263</v>
      </c>
      <c r="K2369" s="303">
        <v>0</v>
      </c>
      <c r="L2369" s="304">
        <v>0</v>
      </c>
      <c r="M2369" s="305">
        <v>0</v>
      </c>
      <c r="N2369" s="305">
        <v>0</v>
      </c>
      <c r="O2369" s="303">
        <v>0</v>
      </c>
      <c r="P2369" s="305">
        <v>0</v>
      </c>
      <c r="Q2369" s="303">
        <v>0</v>
      </c>
      <c r="R2369" s="16">
        <f>SUMIFS('Member Months'!$L:$L,'Member Months'!$A:$A,$A2369,'Member Months'!$C:$C,$C2369, 'Member Months'!$D:$D,$D2369)</f>
        <v>0</v>
      </c>
      <c r="T2369" s="172"/>
    </row>
    <row r="2370" spans="1:20">
      <c r="A2370" s="38" t="s">
        <v>219</v>
      </c>
      <c r="B2370" s="39">
        <f t="shared" si="77"/>
        <v>0</v>
      </c>
      <c r="C2370" s="39" t="str">
        <f t="shared" si="78"/>
        <v>2021 Prior Year</v>
      </c>
      <c r="D2370" s="40">
        <v>4</v>
      </c>
      <c r="E2370" s="40" t="s">
        <v>219</v>
      </c>
      <c r="F2370" s="40" t="s">
        <v>738</v>
      </c>
      <c r="G2370" s="698" t="s">
        <v>229</v>
      </c>
      <c r="H2370" s="40" t="s">
        <v>227</v>
      </c>
      <c r="I2370" s="629" t="s">
        <v>220</v>
      </c>
      <c r="J2370" s="698" t="s">
        <v>675</v>
      </c>
      <c r="K2370" s="303">
        <v>0</v>
      </c>
      <c r="L2370" s="304">
        <v>0</v>
      </c>
      <c r="M2370" s="305">
        <v>0</v>
      </c>
      <c r="N2370" s="305">
        <v>0</v>
      </c>
      <c r="O2370" s="303">
        <v>0</v>
      </c>
      <c r="P2370" s="305">
        <v>0</v>
      </c>
      <c r="Q2370" s="303">
        <v>0</v>
      </c>
      <c r="R2370" s="16">
        <f>SUMIFS('Member Months'!$L:$L,'Member Months'!$A:$A,$A2370,'Member Months'!$C:$C,$C2370, 'Member Months'!$D:$D,$D2370)</f>
        <v>0</v>
      </c>
      <c r="T2370" s="172"/>
    </row>
    <row r="2371" spans="1:20">
      <c r="A2371" s="38" t="s">
        <v>219</v>
      </c>
      <c r="B2371" s="39">
        <f t="shared" si="77"/>
        <v>0</v>
      </c>
      <c r="C2371" s="39" t="str">
        <f t="shared" si="78"/>
        <v>2021 Prior Year</v>
      </c>
      <c r="D2371" s="40">
        <v>4</v>
      </c>
      <c r="E2371" s="40" t="s">
        <v>219</v>
      </c>
      <c r="F2371" s="40" t="s">
        <v>738</v>
      </c>
      <c r="G2371" s="698" t="s">
        <v>229</v>
      </c>
      <c r="H2371" s="40" t="s">
        <v>227</v>
      </c>
      <c r="I2371" s="629" t="s">
        <v>221</v>
      </c>
      <c r="J2371" s="698" t="s">
        <v>264</v>
      </c>
      <c r="K2371" s="303">
        <v>0</v>
      </c>
      <c r="L2371" s="304">
        <v>0</v>
      </c>
      <c r="M2371" s="305">
        <v>0</v>
      </c>
      <c r="N2371" s="305">
        <v>0</v>
      </c>
      <c r="O2371" s="303">
        <v>0</v>
      </c>
      <c r="P2371" s="305">
        <v>0</v>
      </c>
      <c r="Q2371" s="303">
        <v>0</v>
      </c>
      <c r="R2371" s="16">
        <f>SUMIFS('Member Months'!$L:$L,'Member Months'!$A:$A,$A2371,'Member Months'!$C:$C,$C2371, 'Member Months'!$D:$D,$D2371)</f>
        <v>0</v>
      </c>
      <c r="T2371" s="172"/>
    </row>
    <row r="2372" spans="1:20">
      <c r="A2372" s="38" t="s">
        <v>219</v>
      </c>
      <c r="B2372" s="39">
        <f t="shared" si="77"/>
        <v>0</v>
      </c>
      <c r="C2372" s="39" t="str">
        <f t="shared" si="78"/>
        <v>2021 Prior Year</v>
      </c>
      <c r="D2372" s="40">
        <v>4</v>
      </c>
      <c r="E2372" s="40" t="s">
        <v>219</v>
      </c>
      <c r="F2372" s="40" t="s">
        <v>738</v>
      </c>
      <c r="G2372" s="698" t="s">
        <v>229</v>
      </c>
      <c r="H2372" s="40" t="s">
        <v>227</v>
      </c>
      <c r="I2372" s="629" t="s">
        <v>222</v>
      </c>
      <c r="J2372" s="698" t="s">
        <v>206</v>
      </c>
      <c r="K2372" s="303">
        <v>0</v>
      </c>
      <c r="L2372" s="304">
        <v>0</v>
      </c>
      <c r="M2372" s="305">
        <v>0</v>
      </c>
      <c r="N2372" s="305">
        <v>0</v>
      </c>
      <c r="O2372" s="303">
        <v>0</v>
      </c>
      <c r="P2372" s="305">
        <v>0</v>
      </c>
      <c r="Q2372" s="303">
        <v>0</v>
      </c>
      <c r="R2372" s="16">
        <f>SUMIFS('Member Months'!$L:$L,'Member Months'!$A:$A,$A2372,'Member Months'!$C:$C,$C2372, 'Member Months'!$D:$D,$D2372)</f>
        <v>0</v>
      </c>
      <c r="T2372" s="172"/>
    </row>
    <row r="2373" spans="1:20">
      <c r="A2373" s="38" t="s">
        <v>219</v>
      </c>
      <c r="B2373" s="39">
        <f t="shared" si="77"/>
        <v>0</v>
      </c>
      <c r="C2373" s="39" t="str">
        <f t="shared" si="78"/>
        <v>2021 Prior Year</v>
      </c>
      <c r="D2373" s="40">
        <v>4</v>
      </c>
      <c r="E2373" s="40" t="s">
        <v>219</v>
      </c>
      <c r="F2373" s="40" t="s">
        <v>738</v>
      </c>
      <c r="G2373" s="698" t="s">
        <v>229</v>
      </c>
      <c r="H2373" s="40" t="s">
        <v>227</v>
      </c>
      <c r="I2373" s="629" t="s">
        <v>223</v>
      </c>
      <c r="J2373" s="698" t="s">
        <v>181</v>
      </c>
      <c r="K2373" s="303">
        <v>0</v>
      </c>
      <c r="L2373" s="304">
        <v>0</v>
      </c>
      <c r="M2373" s="305">
        <v>0</v>
      </c>
      <c r="N2373" s="305">
        <v>0</v>
      </c>
      <c r="O2373" s="303">
        <v>0</v>
      </c>
      <c r="P2373" s="305">
        <v>0</v>
      </c>
      <c r="Q2373" s="303">
        <v>0</v>
      </c>
      <c r="R2373" s="16">
        <f>SUMIFS('Member Months'!$L:$L,'Member Months'!$A:$A,$A2373,'Member Months'!$C:$C,$C2373, 'Member Months'!$D:$D,$D2373)</f>
        <v>0</v>
      </c>
      <c r="T2373" s="172"/>
    </row>
    <row r="2374" spans="1:20">
      <c r="A2374" s="38" t="s">
        <v>219</v>
      </c>
      <c r="B2374" s="39">
        <f t="shared" si="77"/>
        <v>0</v>
      </c>
      <c r="C2374" s="39" t="str">
        <f t="shared" si="78"/>
        <v>2021 Prior Year</v>
      </c>
      <c r="D2374" s="40">
        <v>4</v>
      </c>
      <c r="E2374" s="40" t="s">
        <v>219</v>
      </c>
      <c r="F2374" s="40" t="s">
        <v>738</v>
      </c>
      <c r="G2374" s="698" t="s">
        <v>229</v>
      </c>
      <c r="H2374" s="40" t="s">
        <v>227</v>
      </c>
      <c r="I2374" s="629" t="s">
        <v>150</v>
      </c>
      <c r="J2374" s="698" t="s">
        <v>204</v>
      </c>
      <c r="K2374" s="303">
        <v>0</v>
      </c>
      <c r="L2374" s="304">
        <v>0</v>
      </c>
      <c r="M2374" s="305">
        <v>0</v>
      </c>
      <c r="N2374" s="305">
        <v>0</v>
      </c>
      <c r="O2374" s="303">
        <v>0</v>
      </c>
      <c r="P2374" s="305">
        <v>0</v>
      </c>
      <c r="Q2374" s="303">
        <v>0</v>
      </c>
      <c r="R2374" s="16">
        <f>SUMIFS('Member Months'!$L:$L,'Member Months'!$A:$A,$A2374,'Member Months'!$C:$C,$C2374, 'Member Months'!$D:$D,$D2374)</f>
        <v>0</v>
      </c>
      <c r="T2374" s="172"/>
    </row>
    <row r="2375" spans="1:20">
      <c r="A2375" s="38" t="s">
        <v>219</v>
      </c>
      <c r="B2375" s="39">
        <f t="shared" si="77"/>
        <v>0</v>
      </c>
      <c r="C2375" s="39" t="str">
        <f t="shared" si="78"/>
        <v>2021 Prior Year</v>
      </c>
      <c r="D2375" s="40">
        <v>4</v>
      </c>
      <c r="E2375" s="40" t="s">
        <v>219</v>
      </c>
      <c r="F2375" s="40" t="s">
        <v>738</v>
      </c>
      <c r="G2375" s="698" t="s">
        <v>229</v>
      </c>
      <c r="H2375" s="40" t="s">
        <v>227</v>
      </c>
      <c r="I2375" s="629" t="s">
        <v>151</v>
      </c>
      <c r="J2375" s="698" t="s">
        <v>205</v>
      </c>
      <c r="K2375" s="303">
        <v>0</v>
      </c>
      <c r="L2375" s="304">
        <v>0</v>
      </c>
      <c r="M2375" s="305">
        <v>0</v>
      </c>
      <c r="N2375" s="305">
        <v>0</v>
      </c>
      <c r="O2375" s="303">
        <v>0</v>
      </c>
      <c r="P2375" s="305">
        <v>0</v>
      </c>
      <c r="Q2375" s="303">
        <v>0</v>
      </c>
      <c r="R2375" s="16">
        <f>SUMIFS('Member Months'!$L:$L,'Member Months'!$A:$A,$A2375,'Member Months'!$C:$C,$C2375, 'Member Months'!$D:$D,$D2375)</f>
        <v>0</v>
      </c>
      <c r="T2375" s="172"/>
    </row>
    <row r="2376" spans="1:20">
      <c r="A2376" s="38" t="s">
        <v>219</v>
      </c>
      <c r="B2376" s="39">
        <f t="shared" si="77"/>
        <v>0</v>
      </c>
      <c r="C2376" s="39" t="str">
        <f t="shared" si="78"/>
        <v>2021 Prior Year</v>
      </c>
      <c r="D2376" s="40">
        <v>4</v>
      </c>
      <c r="E2376" s="40" t="s">
        <v>219</v>
      </c>
      <c r="F2376" s="40" t="s">
        <v>738</v>
      </c>
      <c r="G2376" s="698" t="s">
        <v>229</v>
      </c>
      <c r="H2376" s="40" t="s">
        <v>227</v>
      </c>
      <c r="I2376" s="629" t="s">
        <v>152</v>
      </c>
      <c r="J2376" s="698" t="s">
        <v>182</v>
      </c>
      <c r="K2376" s="303">
        <v>0</v>
      </c>
      <c r="L2376" s="304">
        <v>0</v>
      </c>
      <c r="M2376" s="305">
        <v>0</v>
      </c>
      <c r="N2376" s="305">
        <v>0</v>
      </c>
      <c r="O2376" s="303">
        <v>0</v>
      </c>
      <c r="P2376" s="305">
        <v>0</v>
      </c>
      <c r="Q2376" s="303">
        <v>0</v>
      </c>
      <c r="R2376" s="16">
        <f>SUMIFS('Member Months'!$L:$L,'Member Months'!$A:$A,$A2376,'Member Months'!$C:$C,$C2376, 'Member Months'!$D:$D,$D2376)</f>
        <v>0</v>
      </c>
      <c r="T2376" s="172"/>
    </row>
    <row r="2377" spans="1:20">
      <c r="A2377" s="38" t="s">
        <v>219</v>
      </c>
      <c r="B2377" s="39">
        <f t="shared" si="77"/>
        <v>0</v>
      </c>
      <c r="C2377" s="39" t="str">
        <f t="shared" si="78"/>
        <v>2021 Prior Year</v>
      </c>
      <c r="D2377" s="40">
        <v>4</v>
      </c>
      <c r="E2377" s="40" t="s">
        <v>219</v>
      </c>
      <c r="F2377" s="40" t="s">
        <v>738</v>
      </c>
      <c r="G2377" s="698" t="s">
        <v>229</v>
      </c>
      <c r="H2377" s="40" t="s">
        <v>227</v>
      </c>
      <c r="I2377" s="629" t="s">
        <v>70</v>
      </c>
      <c r="J2377" s="698" t="s">
        <v>265</v>
      </c>
      <c r="K2377" s="303">
        <v>0</v>
      </c>
      <c r="L2377" s="304">
        <v>0</v>
      </c>
      <c r="M2377" s="305">
        <v>0</v>
      </c>
      <c r="N2377" s="305">
        <v>0</v>
      </c>
      <c r="O2377" s="303">
        <v>0</v>
      </c>
      <c r="P2377" s="305">
        <v>0</v>
      </c>
      <c r="Q2377" s="303">
        <v>0</v>
      </c>
      <c r="R2377" s="16">
        <f>SUMIFS('Member Months'!$L:$L,'Member Months'!$A:$A,$A2377,'Member Months'!$C:$C,$C2377, 'Member Months'!$D:$D,$D2377)</f>
        <v>0</v>
      </c>
      <c r="T2377" s="172"/>
    </row>
    <row r="2378" spans="1:20">
      <c r="A2378" s="38" t="s">
        <v>219</v>
      </c>
      <c r="B2378" s="39">
        <f t="shared" si="77"/>
        <v>0</v>
      </c>
      <c r="C2378" s="39" t="str">
        <f t="shared" si="78"/>
        <v>2021 Prior Year</v>
      </c>
      <c r="D2378" s="40">
        <v>4</v>
      </c>
      <c r="E2378" s="40" t="s">
        <v>219</v>
      </c>
      <c r="F2378" s="40" t="s">
        <v>738</v>
      </c>
      <c r="G2378" s="698" t="s">
        <v>229</v>
      </c>
      <c r="H2378" s="40" t="s">
        <v>227</v>
      </c>
      <c r="I2378" s="629" t="s">
        <v>71</v>
      </c>
      <c r="J2378" s="698" t="s">
        <v>266</v>
      </c>
      <c r="K2378" s="303">
        <v>0</v>
      </c>
      <c r="L2378" s="304">
        <v>0</v>
      </c>
      <c r="M2378" s="305">
        <v>0</v>
      </c>
      <c r="N2378" s="305">
        <v>0</v>
      </c>
      <c r="O2378" s="303">
        <v>0</v>
      </c>
      <c r="P2378" s="305">
        <v>0</v>
      </c>
      <c r="Q2378" s="303">
        <v>0</v>
      </c>
      <c r="R2378" s="16">
        <f>SUMIFS('Member Months'!$L:$L,'Member Months'!$A:$A,$A2378,'Member Months'!$C:$C,$C2378, 'Member Months'!$D:$D,$D2378)</f>
        <v>0</v>
      </c>
      <c r="T2378" s="172"/>
    </row>
    <row r="2379" spans="1:20">
      <c r="A2379" s="38" t="s">
        <v>219</v>
      </c>
      <c r="B2379" s="39">
        <f t="shared" si="77"/>
        <v>0</v>
      </c>
      <c r="C2379" s="39" t="str">
        <f t="shared" si="78"/>
        <v>2021 Prior Year</v>
      </c>
      <c r="D2379" s="40">
        <v>4</v>
      </c>
      <c r="E2379" s="40" t="s">
        <v>219</v>
      </c>
      <c r="F2379" s="40" t="s">
        <v>738</v>
      </c>
      <c r="G2379" s="698" t="s">
        <v>229</v>
      </c>
      <c r="H2379" s="40" t="s">
        <v>227</v>
      </c>
      <c r="I2379" s="629" t="s">
        <v>72</v>
      </c>
      <c r="J2379" s="698" t="s">
        <v>527</v>
      </c>
      <c r="K2379" s="303">
        <v>0</v>
      </c>
      <c r="L2379" s="304">
        <v>0</v>
      </c>
      <c r="M2379" s="305">
        <v>0</v>
      </c>
      <c r="N2379" s="305">
        <v>0</v>
      </c>
      <c r="O2379" s="303">
        <v>0</v>
      </c>
      <c r="P2379" s="305">
        <v>0</v>
      </c>
      <c r="Q2379" s="303">
        <v>0</v>
      </c>
      <c r="R2379" s="16">
        <f>SUMIFS('Member Months'!$L:$L,'Member Months'!$A:$A,$A2379,'Member Months'!$C:$C,$C2379, 'Member Months'!$D:$D,$D2379)</f>
        <v>0</v>
      </c>
      <c r="T2379" s="172"/>
    </row>
    <row r="2380" spans="1:20">
      <c r="A2380" s="38" t="s">
        <v>219</v>
      </c>
      <c r="B2380" s="39">
        <f t="shared" si="77"/>
        <v>0</v>
      </c>
      <c r="C2380" s="39" t="str">
        <f t="shared" si="78"/>
        <v>2021 Prior Year</v>
      </c>
      <c r="D2380" s="40">
        <v>4</v>
      </c>
      <c r="E2380" s="40" t="s">
        <v>219</v>
      </c>
      <c r="F2380" s="40" t="s">
        <v>738</v>
      </c>
      <c r="G2380" s="698" t="s">
        <v>229</v>
      </c>
      <c r="H2380" s="40" t="s">
        <v>227</v>
      </c>
      <c r="I2380" s="629" t="s">
        <v>73</v>
      </c>
      <c r="J2380" s="698" t="s">
        <v>528</v>
      </c>
      <c r="K2380" s="303">
        <v>0</v>
      </c>
      <c r="L2380" s="304">
        <v>0</v>
      </c>
      <c r="M2380" s="305">
        <v>0</v>
      </c>
      <c r="N2380" s="305">
        <v>0</v>
      </c>
      <c r="O2380" s="303">
        <v>0</v>
      </c>
      <c r="P2380" s="305">
        <v>0</v>
      </c>
      <c r="Q2380" s="303">
        <v>0</v>
      </c>
      <c r="R2380" s="16">
        <f>SUMIFS('Member Months'!$L:$L,'Member Months'!$A:$A,$A2380,'Member Months'!$C:$C,$C2380, 'Member Months'!$D:$D,$D2380)</f>
        <v>0</v>
      </c>
      <c r="T2380" s="172"/>
    </row>
    <row r="2381" spans="1:20">
      <c r="A2381" s="38" t="s">
        <v>219</v>
      </c>
      <c r="B2381" s="39">
        <f t="shared" si="77"/>
        <v>0</v>
      </c>
      <c r="C2381" s="39" t="str">
        <f t="shared" si="78"/>
        <v>2021 Prior Year</v>
      </c>
      <c r="D2381" s="40">
        <v>4</v>
      </c>
      <c r="E2381" s="40" t="s">
        <v>219</v>
      </c>
      <c r="F2381" s="40" t="s">
        <v>738</v>
      </c>
      <c r="G2381" s="698" t="s">
        <v>229</v>
      </c>
      <c r="H2381" s="40" t="s">
        <v>227</v>
      </c>
      <c r="I2381" s="630" t="s">
        <v>409</v>
      </c>
      <c r="J2381" s="698" t="s">
        <v>803</v>
      </c>
      <c r="K2381" s="303">
        <v>0</v>
      </c>
      <c r="L2381" s="304">
        <v>0</v>
      </c>
      <c r="M2381" s="305">
        <v>0</v>
      </c>
      <c r="N2381" s="305">
        <v>0</v>
      </c>
      <c r="O2381" s="303">
        <v>0</v>
      </c>
      <c r="P2381" s="305">
        <v>0</v>
      </c>
      <c r="Q2381" s="303">
        <v>0</v>
      </c>
      <c r="R2381" s="16">
        <f>SUMIFS('Member Months'!$L:$L,'Member Months'!$A:$A,$A2381,'Member Months'!$C:$C,$C2381, 'Member Months'!$D:$D,$D2381)</f>
        <v>0</v>
      </c>
      <c r="T2381" s="172"/>
    </row>
    <row r="2382" spans="1:20">
      <c r="A2382" s="38" t="s">
        <v>220</v>
      </c>
      <c r="B2382" s="39">
        <f t="shared" si="77"/>
        <v>0</v>
      </c>
      <c r="C2382" s="39" t="str">
        <f t="shared" si="78"/>
        <v>2021 Prior Year</v>
      </c>
      <c r="D2382" s="40">
        <v>4</v>
      </c>
      <c r="E2382" s="40" t="s">
        <v>220</v>
      </c>
      <c r="F2382" s="40" t="s">
        <v>738</v>
      </c>
      <c r="G2382" s="698" t="s">
        <v>229</v>
      </c>
      <c r="H2382" s="40" t="s">
        <v>228</v>
      </c>
      <c r="I2382" s="629" t="s">
        <v>211</v>
      </c>
      <c r="J2382" s="698" t="s">
        <v>261</v>
      </c>
      <c r="K2382" s="303">
        <v>0</v>
      </c>
      <c r="L2382" s="304">
        <v>0</v>
      </c>
      <c r="M2382" s="305">
        <v>0</v>
      </c>
      <c r="N2382" s="305">
        <v>0</v>
      </c>
      <c r="O2382" s="303">
        <v>0</v>
      </c>
      <c r="P2382" s="305">
        <v>0</v>
      </c>
      <c r="Q2382" s="303">
        <v>0</v>
      </c>
      <c r="R2382" s="16">
        <f>SUMIFS('Member Months'!$L:$L,'Member Months'!$A:$A,$A2382,'Member Months'!$C:$C,$C2382, 'Member Months'!$D:$D,$D2382)</f>
        <v>0</v>
      </c>
      <c r="T2382" s="172"/>
    </row>
    <row r="2383" spans="1:20">
      <c r="A2383" s="38" t="s">
        <v>220</v>
      </c>
      <c r="B2383" s="39">
        <f t="shared" si="77"/>
        <v>0</v>
      </c>
      <c r="C2383" s="39" t="str">
        <f t="shared" si="78"/>
        <v>2021 Prior Year</v>
      </c>
      <c r="D2383" s="40">
        <v>4</v>
      </c>
      <c r="E2383" s="40" t="s">
        <v>220</v>
      </c>
      <c r="F2383" s="40" t="s">
        <v>738</v>
      </c>
      <c r="G2383" s="698" t="s">
        <v>229</v>
      </c>
      <c r="H2383" s="40" t="s">
        <v>228</v>
      </c>
      <c r="I2383" s="629" t="s">
        <v>214</v>
      </c>
      <c r="J2383" s="698" t="s">
        <v>676</v>
      </c>
      <c r="K2383" s="303">
        <v>0</v>
      </c>
      <c r="L2383" s="304">
        <v>0</v>
      </c>
      <c r="M2383" s="305">
        <v>0</v>
      </c>
      <c r="N2383" s="305">
        <v>0</v>
      </c>
      <c r="O2383" s="303">
        <v>0</v>
      </c>
      <c r="P2383" s="305">
        <v>0</v>
      </c>
      <c r="Q2383" s="303">
        <v>0</v>
      </c>
      <c r="R2383" s="16">
        <f>SUMIFS('Member Months'!$L:$L,'Member Months'!$A:$A,$A2383,'Member Months'!$C:$C,$C2383, 'Member Months'!$D:$D,$D2383)</f>
        <v>0</v>
      </c>
      <c r="T2383" s="172"/>
    </row>
    <row r="2384" spans="1:20">
      <c r="A2384" s="38" t="s">
        <v>220</v>
      </c>
      <c r="B2384" s="39">
        <f t="shared" si="77"/>
        <v>0</v>
      </c>
      <c r="C2384" s="39" t="str">
        <f t="shared" si="78"/>
        <v>2021 Prior Year</v>
      </c>
      <c r="D2384" s="40">
        <v>4</v>
      </c>
      <c r="E2384" s="40" t="s">
        <v>220</v>
      </c>
      <c r="F2384" s="40" t="s">
        <v>738</v>
      </c>
      <c r="G2384" s="698" t="s">
        <v>229</v>
      </c>
      <c r="H2384" s="40" t="s">
        <v>228</v>
      </c>
      <c r="I2384" s="629" t="s">
        <v>215</v>
      </c>
      <c r="J2384" s="698" t="s">
        <v>216</v>
      </c>
      <c r="K2384" s="303">
        <v>0</v>
      </c>
      <c r="L2384" s="304">
        <v>0</v>
      </c>
      <c r="M2384" s="305">
        <v>0</v>
      </c>
      <c r="N2384" s="305">
        <v>0</v>
      </c>
      <c r="O2384" s="303">
        <v>0</v>
      </c>
      <c r="P2384" s="305">
        <v>0</v>
      </c>
      <c r="Q2384" s="303">
        <v>0</v>
      </c>
      <c r="R2384" s="16">
        <f>SUMIFS('Member Months'!$L:$L,'Member Months'!$A:$A,$A2384,'Member Months'!$C:$C,$C2384, 'Member Months'!$D:$D,$D2384)</f>
        <v>0</v>
      </c>
      <c r="T2384" s="172"/>
    </row>
    <row r="2385" spans="1:20">
      <c r="A2385" s="38" t="s">
        <v>220</v>
      </c>
      <c r="B2385" s="39">
        <f t="shared" si="77"/>
        <v>0</v>
      </c>
      <c r="C2385" s="39" t="str">
        <f t="shared" si="78"/>
        <v>2021 Prior Year</v>
      </c>
      <c r="D2385" s="40">
        <v>4</v>
      </c>
      <c r="E2385" s="40" t="s">
        <v>220</v>
      </c>
      <c r="F2385" s="40" t="s">
        <v>738</v>
      </c>
      <c r="G2385" s="698" t="s">
        <v>229</v>
      </c>
      <c r="H2385" s="40" t="s">
        <v>228</v>
      </c>
      <c r="I2385" s="629" t="s">
        <v>217</v>
      </c>
      <c r="J2385" s="698" t="s">
        <v>262</v>
      </c>
      <c r="K2385" s="303">
        <v>0</v>
      </c>
      <c r="L2385" s="304">
        <v>0</v>
      </c>
      <c r="M2385" s="305">
        <v>0</v>
      </c>
      <c r="N2385" s="305">
        <v>0</v>
      </c>
      <c r="O2385" s="303">
        <v>0</v>
      </c>
      <c r="P2385" s="305">
        <v>0</v>
      </c>
      <c r="Q2385" s="303">
        <v>0</v>
      </c>
      <c r="R2385" s="16">
        <f>SUMIFS('Member Months'!$L:$L,'Member Months'!$A:$A,$A2385,'Member Months'!$C:$C,$C2385, 'Member Months'!$D:$D,$D2385)</f>
        <v>0</v>
      </c>
      <c r="T2385" s="172"/>
    </row>
    <row r="2386" spans="1:20">
      <c r="A2386" s="38" t="s">
        <v>220</v>
      </c>
      <c r="B2386" s="39">
        <f t="shared" si="77"/>
        <v>0</v>
      </c>
      <c r="C2386" s="39" t="str">
        <f t="shared" si="78"/>
        <v>2021 Prior Year</v>
      </c>
      <c r="D2386" s="40">
        <v>4</v>
      </c>
      <c r="E2386" s="40" t="s">
        <v>220</v>
      </c>
      <c r="F2386" s="40" t="s">
        <v>738</v>
      </c>
      <c r="G2386" s="698" t="s">
        <v>229</v>
      </c>
      <c r="H2386" s="40" t="s">
        <v>228</v>
      </c>
      <c r="I2386" s="629" t="s">
        <v>218</v>
      </c>
      <c r="J2386" s="698" t="s">
        <v>677</v>
      </c>
      <c r="K2386" s="303">
        <v>0</v>
      </c>
      <c r="L2386" s="304">
        <v>0</v>
      </c>
      <c r="M2386" s="305">
        <v>0</v>
      </c>
      <c r="N2386" s="305">
        <v>0</v>
      </c>
      <c r="O2386" s="303">
        <v>0</v>
      </c>
      <c r="P2386" s="305">
        <v>0</v>
      </c>
      <c r="Q2386" s="303">
        <v>0</v>
      </c>
      <c r="R2386" s="16">
        <f>SUMIFS('Member Months'!$L:$L,'Member Months'!$A:$A,$A2386,'Member Months'!$C:$C,$C2386, 'Member Months'!$D:$D,$D2386)</f>
        <v>0</v>
      </c>
      <c r="T2386" s="172"/>
    </row>
    <row r="2387" spans="1:20">
      <c r="A2387" s="38" t="s">
        <v>220</v>
      </c>
      <c r="B2387" s="39">
        <f t="shared" si="77"/>
        <v>0</v>
      </c>
      <c r="C2387" s="39" t="str">
        <f t="shared" si="78"/>
        <v>2021 Prior Year</v>
      </c>
      <c r="D2387" s="40">
        <v>4</v>
      </c>
      <c r="E2387" s="40" t="s">
        <v>220</v>
      </c>
      <c r="F2387" s="40" t="s">
        <v>738</v>
      </c>
      <c r="G2387" s="698" t="s">
        <v>229</v>
      </c>
      <c r="H2387" s="40" t="s">
        <v>228</v>
      </c>
      <c r="I2387" s="629" t="s">
        <v>219</v>
      </c>
      <c r="J2387" s="698" t="s">
        <v>263</v>
      </c>
      <c r="K2387" s="303">
        <v>0</v>
      </c>
      <c r="L2387" s="304">
        <v>0</v>
      </c>
      <c r="M2387" s="305">
        <v>0</v>
      </c>
      <c r="N2387" s="305">
        <v>0</v>
      </c>
      <c r="O2387" s="303">
        <v>0</v>
      </c>
      <c r="P2387" s="305">
        <v>0</v>
      </c>
      <c r="Q2387" s="303">
        <v>0</v>
      </c>
      <c r="R2387" s="16">
        <f>SUMIFS('Member Months'!$L:$L,'Member Months'!$A:$A,$A2387,'Member Months'!$C:$C,$C2387, 'Member Months'!$D:$D,$D2387)</f>
        <v>0</v>
      </c>
      <c r="T2387" s="172"/>
    </row>
    <row r="2388" spans="1:20">
      <c r="A2388" s="38" t="s">
        <v>220</v>
      </c>
      <c r="B2388" s="39">
        <f t="shared" si="77"/>
        <v>0</v>
      </c>
      <c r="C2388" s="39" t="str">
        <f t="shared" si="78"/>
        <v>2021 Prior Year</v>
      </c>
      <c r="D2388" s="40">
        <v>4</v>
      </c>
      <c r="E2388" s="40" t="s">
        <v>220</v>
      </c>
      <c r="F2388" s="40" t="s">
        <v>738</v>
      </c>
      <c r="G2388" s="698" t="s">
        <v>229</v>
      </c>
      <c r="H2388" s="40" t="s">
        <v>228</v>
      </c>
      <c r="I2388" s="629" t="s">
        <v>220</v>
      </c>
      <c r="J2388" s="698" t="s">
        <v>675</v>
      </c>
      <c r="K2388" s="303">
        <v>0</v>
      </c>
      <c r="L2388" s="304">
        <v>0</v>
      </c>
      <c r="M2388" s="305">
        <v>0</v>
      </c>
      <c r="N2388" s="305">
        <v>0</v>
      </c>
      <c r="O2388" s="303">
        <v>0</v>
      </c>
      <c r="P2388" s="305">
        <v>0</v>
      </c>
      <c r="Q2388" s="303">
        <v>0</v>
      </c>
      <c r="R2388" s="16">
        <f>SUMIFS('Member Months'!$L:$L,'Member Months'!$A:$A,$A2388,'Member Months'!$C:$C,$C2388, 'Member Months'!$D:$D,$D2388)</f>
        <v>0</v>
      </c>
      <c r="T2388" s="172"/>
    </row>
    <row r="2389" spans="1:20">
      <c r="A2389" s="38" t="s">
        <v>220</v>
      </c>
      <c r="B2389" s="39">
        <f t="shared" si="77"/>
        <v>0</v>
      </c>
      <c r="C2389" s="39" t="str">
        <f t="shared" si="78"/>
        <v>2021 Prior Year</v>
      </c>
      <c r="D2389" s="40">
        <v>4</v>
      </c>
      <c r="E2389" s="40" t="s">
        <v>220</v>
      </c>
      <c r="F2389" s="40" t="s">
        <v>738</v>
      </c>
      <c r="G2389" s="698" t="s">
        <v>229</v>
      </c>
      <c r="H2389" s="40" t="s">
        <v>228</v>
      </c>
      <c r="I2389" s="629" t="s">
        <v>221</v>
      </c>
      <c r="J2389" s="698" t="s">
        <v>264</v>
      </c>
      <c r="K2389" s="303">
        <v>0</v>
      </c>
      <c r="L2389" s="304">
        <v>0</v>
      </c>
      <c r="M2389" s="305">
        <v>0</v>
      </c>
      <c r="N2389" s="305">
        <v>0</v>
      </c>
      <c r="O2389" s="303">
        <v>0</v>
      </c>
      <c r="P2389" s="305">
        <v>0</v>
      </c>
      <c r="Q2389" s="303">
        <v>0</v>
      </c>
      <c r="R2389" s="16">
        <f>SUMIFS('Member Months'!$L:$L,'Member Months'!$A:$A,$A2389,'Member Months'!$C:$C,$C2389, 'Member Months'!$D:$D,$D2389)</f>
        <v>0</v>
      </c>
      <c r="T2389" s="172"/>
    </row>
    <row r="2390" spans="1:20">
      <c r="A2390" s="38" t="s">
        <v>220</v>
      </c>
      <c r="B2390" s="39">
        <f t="shared" si="77"/>
        <v>0</v>
      </c>
      <c r="C2390" s="39" t="str">
        <f t="shared" si="78"/>
        <v>2021 Prior Year</v>
      </c>
      <c r="D2390" s="40">
        <v>4</v>
      </c>
      <c r="E2390" s="40" t="s">
        <v>220</v>
      </c>
      <c r="F2390" s="40" t="s">
        <v>738</v>
      </c>
      <c r="G2390" s="698" t="s">
        <v>229</v>
      </c>
      <c r="H2390" s="40" t="s">
        <v>228</v>
      </c>
      <c r="I2390" s="629" t="s">
        <v>222</v>
      </c>
      <c r="J2390" s="698" t="s">
        <v>206</v>
      </c>
      <c r="K2390" s="303">
        <v>0</v>
      </c>
      <c r="L2390" s="304">
        <v>0</v>
      </c>
      <c r="M2390" s="305">
        <v>0</v>
      </c>
      <c r="N2390" s="305">
        <v>0</v>
      </c>
      <c r="O2390" s="303">
        <v>0</v>
      </c>
      <c r="P2390" s="305">
        <v>0</v>
      </c>
      <c r="Q2390" s="303">
        <v>0</v>
      </c>
      <c r="R2390" s="16">
        <f>SUMIFS('Member Months'!$L:$L,'Member Months'!$A:$A,$A2390,'Member Months'!$C:$C,$C2390, 'Member Months'!$D:$D,$D2390)</f>
        <v>0</v>
      </c>
      <c r="T2390" s="172"/>
    </row>
    <row r="2391" spans="1:20">
      <c r="A2391" s="38" t="s">
        <v>220</v>
      </c>
      <c r="B2391" s="39">
        <f t="shared" si="77"/>
        <v>0</v>
      </c>
      <c r="C2391" s="39" t="str">
        <f t="shared" si="78"/>
        <v>2021 Prior Year</v>
      </c>
      <c r="D2391" s="40">
        <v>4</v>
      </c>
      <c r="E2391" s="40" t="s">
        <v>220</v>
      </c>
      <c r="F2391" s="40" t="s">
        <v>738</v>
      </c>
      <c r="G2391" s="698" t="s">
        <v>229</v>
      </c>
      <c r="H2391" s="40" t="s">
        <v>228</v>
      </c>
      <c r="I2391" s="629" t="s">
        <v>223</v>
      </c>
      <c r="J2391" s="698" t="s">
        <v>181</v>
      </c>
      <c r="K2391" s="303">
        <v>0</v>
      </c>
      <c r="L2391" s="304">
        <v>0</v>
      </c>
      <c r="M2391" s="305">
        <v>0</v>
      </c>
      <c r="N2391" s="305">
        <v>0</v>
      </c>
      <c r="O2391" s="303">
        <v>0</v>
      </c>
      <c r="P2391" s="305">
        <v>0</v>
      </c>
      <c r="Q2391" s="303">
        <v>0</v>
      </c>
      <c r="R2391" s="16">
        <f>SUMIFS('Member Months'!$L:$L,'Member Months'!$A:$A,$A2391,'Member Months'!$C:$C,$C2391, 'Member Months'!$D:$D,$D2391)</f>
        <v>0</v>
      </c>
      <c r="T2391" s="172"/>
    </row>
    <row r="2392" spans="1:20">
      <c r="A2392" s="38" t="s">
        <v>220</v>
      </c>
      <c r="B2392" s="39">
        <f t="shared" si="77"/>
        <v>0</v>
      </c>
      <c r="C2392" s="39" t="str">
        <f t="shared" si="78"/>
        <v>2021 Prior Year</v>
      </c>
      <c r="D2392" s="40">
        <v>4</v>
      </c>
      <c r="E2392" s="40" t="s">
        <v>220</v>
      </c>
      <c r="F2392" s="40" t="s">
        <v>738</v>
      </c>
      <c r="G2392" s="698" t="s">
        <v>229</v>
      </c>
      <c r="H2392" s="40" t="s">
        <v>228</v>
      </c>
      <c r="I2392" s="629" t="s">
        <v>150</v>
      </c>
      <c r="J2392" s="698" t="s">
        <v>204</v>
      </c>
      <c r="K2392" s="303">
        <v>0</v>
      </c>
      <c r="L2392" s="304">
        <v>0</v>
      </c>
      <c r="M2392" s="305">
        <v>0</v>
      </c>
      <c r="N2392" s="305">
        <v>0</v>
      </c>
      <c r="O2392" s="303">
        <v>0</v>
      </c>
      <c r="P2392" s="305">
        <v>0</v>
      </c>
      <c r="Q2392" s="303">
        <v>0</v>
      </c>
      <c r="R2392" s="16">
        <f>SUMIFS('Member Months'!$L:$L,'Member Months'!$A:$A,$A2392,'Member Months'!$C:$C,$C2392, 'Member Months'!$D:$D,$D2392)</f>
        <v>0</v>
      </c>
      <c r="T2392" s="172"/>
    </row>
    <row r="2393" spans="1:20">
      <c r="A2393" s="38" t="s">
        <v>220</v>
      </c>
      <c r="B2393" s="39">
        <f t="shared" si="77"/>
        <v>0</v>
      </c>
      <c r="C2393" s="39" t="str">
        <f t="shared" si="78"/>
        <v>2021 Prior Year</v>
      </c>
      <c r="D2393" s="40">
        <v>4</v>
      </c>
      <c r="E2393" s="40" t="s">
        <v>220</v>
      </c>
      <c r="F2393" s="40" t="s">
        <v>738</v>
      </c>
      <c r="G2393" s="698" t="s">
        <v>229</v>
      </c>
      <c r="H2393" s="40" t="s">
        <v>228</v>
      </c>
      <c r="I2393" s="629" t="s">
        <v>151</v>
      </c>
      <c r="J2393" s="698" t="s">
        <v>205</v>
      </c>
      <c r="K2393" s="303">
        <v>0</v>
      </c>
      <c r="L2393" s="304">
        <v>0</v>
      </c>
      <c r="M2393" s="305">
        <v>0</v>
      </c>
      <c r="N2393" s="305">
        <v>0</v>
      </c>
      <c r="O2393" s="303">
        <v>0</v>
      </c>
      <c r="P2393" s="305">
        <v>0</v>
      </c>
      <c r="Q2393" s="303">
        <v>0</v>
      </c>
      <c r="R2393" s="16">
        <f>SUMIFS('Member Months'!$L:$L,'Member Months'!$A:$A,$A2393,'Member Months'!$C:$C,$C2393, 'Member Months'!$D:$D,$D2393)</f>
        <v>0</v>
      </c>
      <c r="T2393" s="172"/>
    </row>
    <row r="2394" spans="1:20">
      <c r="A2394" s="38" t="s">
        <v>220</v>
      </c>
      <c r="B2394" s="39">
        <f t="shared" si="77"/>
        <v>0</v>
      </c>
      <c r="C2394" s="39" t="str">
        <f t="shared" si="78"/>
        <v>2021 Prior Year</v>
      </c>
      <c r="D2394" s="40">
        <v>4</v>
      </c>
      <c r="E2394" s="40" t="s">
        <v>220</v>
      </c>
      <c r="F2394" s="40" t="s">
        <v>738</v>
      </c>
      <c r="G2394" s="698" t="s">
        <v>229</v>
      </c>
      <c r="H2394" s="40" t="s">
        <v>228</v>
      </c>
      <c r="I2394" s="629" t="s">
        <v>152</v>
      </c>
      <c r="J2394" s="698" t="s">
        <v>182</v>
      </c>
      <c r="K2394" s="303">
        <v>0</v>
      </c>
      <c r="L2394" s="304">
        <v>0</v>
      </c>
      <c r="M2394" s="305">
        <v>0</v>
      </c>
      <c r="N2394" s="305">
        <v>0</v>
      </c>
      <c r="O2394" s="303">
        <v>0</v>
      </c>
      <c r="P2394" s="305">
        <v>0</v>
      </c>
      <c r="Q2394" s="303">
        <v>0</v>
      </c>
      <c r="R2394" s="16">
        <f>SUMIFS('Member Months'!$L:$L,'Member Months'!$A:$A,$A2394,'Member Months'!$C:$C,$C2394, 'Member Months'!$D:$D,$D2394)</f>
        <v>0</v>
      </c>
      <c r="T2394" s="172"/>
    </row>
    <row r="2395" spans="1:20">
      <c r="A2395" s="38" t="s">
        <v>220</v>
      </c>
      <c r="B2395" s="39">
        <f t="shared" si="77"/>
        <v>0</v>
      </c>
      <c r="C2395" s="39" t="str">
        <f t="shared" si="78"/>
        <v>2021 Prior Year</v>
      </c>
      <c r="D2395" s="40">
        <v>4</v>
      </c>
      <c r="E2395" s="40" t="s">
        <v>220</v>
      </c>
      <c r="F2395" s="40" t="s">
        <v>738</v>
      </c>
      <c r="G2395" s="698" t="s">
        <v>229</v>
      </c>
      <c r="H2395" s="40" t="s">
        <v>228</v>
      </c>
      <c r="I2395" s="629" t="s">
        <v>70</v>
      </c>
      <c r="J2395" s="698" t="s">
        <v>265</v>
      </c>
      <c r="K2395" s="303">
        <v>0</v>
      </c>
      <c r="L2395" s="304">
        <v>0</v>
      </c>
      <c r="M2395" s="305">
        <v>0</v>
      </c>
      <c r="N2395" s="305">
        <v>0</v>
      </c>
      <c r="O2395" s="303">
        <v>0</v>
      </c>
      <c r="P2395" s="305">
        <v>0</v>
      </c>
      <c r="Q2395" s="303">
        <v>0</v>
      </c>
      <c r="R2395" s="16">
        <f>SUMIFS('Member Months'!$L:$L,'Member Months'!$A:$A,$A2395,'Member Months'!$C:$C,$C2395, 'Member Months'!$D:$D,$D2395)</f>
        <v>0</v>
      </c>
      <c r="T2395" s="172"/>
    </row>
    <row r="2396" spans="1:20">
      <c r="A2396" s="38" t="s">
        <v>220</v>
      </c>
      <c r="B2396" s="39">
        <f t="shared" si="77"/>
        <v>0</v>
      </c>
      <c r="C2396" s="39" t="str">
        <f t="shared" si="78"/>
        <v>2021 Prior Year</v>
      </c>
      <c r="D2396" s="40">
        <v>4</v>
      </c>
      <c r="E2396" s="40" t="s">
        <v>220</v>
      </c>
      <c r="F2396" s="40" t="s">
        <v>738</v>
      </c>
      <c r="G2396" s="698" t="s">
        <v>229</v>
      </c>
      <c r="H2396" s="40" t="s">
        <v>228</v>
      </c>
      <c r="I2396" s="629" t="s">
        <v>71</v>
      </c>
      <c r="J2396" s="698" t="s">
        <v>266</v>
      </c>
      <c r="K2396" s="303">
        <v>0</v>
      </c>
      <c r="L2396" s="304">
        <v>0</v>
      </c>
      <c r="M2396" s="305">
        <v>0</v>
      </c>
      <c r="N2396" s="305">
        <v>0</v>
      </c>
      <c r="O2396" s="303">
        <v>0</v>
      </c>
      <c r="P2396" s="305">
        <v>0</v>
      </c>
      <c r="Q2396" s="303">
        <v>0</v>
      </c>
      <c r="R2396" s="16">
        <f>SUMIFS('Member Months'!$L:$L,'Member Months'!$A:$A,$A2396,'Member Months'!$C:$C,$C2396, 'Member Months'!$D:$D,$D2396)</f>
        <v>0</v>
      </c>
      <c r="T2396" s="172"/>
    </row>
    <row r="2397" spans="1:20">
      <c r="A2397" s="38" t="s">
        <v>220</v>
      </c>
      <c r="B2397" s="39">
        <f t="shared" si="77"/>
        <v>0</v>
      </c>
      <c r="C2397" s="39" t="str">
        <f t="shared" si="78"/>
        <v>2021 Prior Year</v>
      </c>
      <c r="D2397" s="40">
        <v>4</v>
      </c>
      <c r="E2397" s="40" t="s">
        <v>220</v>
      </c>
      <c r="F2397" s="40" t="s">
        <v>738</v>
      </c>
      <c r="G2397" s="698" t="s">
        <v>229</v>
      </c>
      <c r="H2397" s="40" t="s">
        <v>228</v>
      </c>
      <c r="I2397" s="629" t="s">
        <v>72</v>
      </c>
      <c r="J2397" s="698" t="s">
        <v>527</v>
      </c>
      <c r="K2397" s="303">
        <v>0</v>
      </c>
      <c r="L2397" s="304">
        <v>0</v>
      </c>
      <c r="M2397" s="305">
        <v>0</v>
      </c>
      <c r="N2397" s="305">
        <v>0</v>
      </c>
      <c r="O2397" s="303">
        <v>0</v>
      </c>
      <c r="P2397" s="305">
        <v>0</v>
      </c>
      <c r="Q2397" s="303">
        <v>0</v>
      </c>
      <c r="R2397" s="16">
        <f>SUMIFS('Member Months'!$L:$L,'Member Months'!$A:$A,$A2397,'Member Months'!$C:$C,$C2397, 'Member Months'!$D:$D,$D2397)</f>
        <v>0</v>
      </c>
      <c r="T2397" s="172"/>
    </row>
    <row r="2398" spans="1:20">
      <c r="A2398" s="38" t="s">
        <v>220</v>
      </c>
      <c r="B2398" s="39">
        <f t="shared" si="77"/>
        <v>0</v>
      </c>
      <c r="C2398" s="39" t="str">
        <f t="shared" si="78"/>
        <v>2021 Prior Year</v>
      </c>
      <c r="D2398" s="40">
        <v>4</v>
      </c>
      <c r="E2398" s="40" t="s">
        <v>220</v>
      </c>
      <c r="F2398" s="40" t="s">
        <v>738</v>
      </c>
      <c r="G2398" s="698" t="s">
        <v>229</v>
      </c>
      <c r="H2398" s="40" t="s">
        <v>228</v>
      </c>
      <c r="I2398" s="629" t="s">
        <v>73</v>
      </c>
      <c r="J2398" s="698" t="s">
        <v>528</v>
      </c>
      <c r="K2398" s="303">
        <v>0</v>
      </c>
      <c r="L2398" s="304">
        <v>0</v>
      </c>
      <c r="M2398" s="305">
        <v>0</v>
      </c>
      <c r="N2398" s="305">
        <v>0</v>
      </c>
      <c r="O2398" s="303">
        <v>0</v>
      </c>
      <c r="P2398" s="305">
        <v>0</v>
      </c>
      <c r="Q2398" s="303">
        <v>0</v>
      </c>
      <c r="R2398" s="16">
        <f>SUMIFS('Member Months'!$L:$L,'Member Months'!$A:$A,$A2398,'Member Months'!$C:$C,$C2398, 'Member Months'!$D:$D,$D2398)</f>
        <v>0</v>
      </c>
      <c r="T2398" s="172"/>
    </row>
    <row r="2399" spans="1:20">
      <c r="A2399" s="38" t="s">
        <v>220</v>
      </c>
      <c r="B2399" s="39">
        <f t="shared" si="77"/>
        <v>0</v>
      </c>
      <c r="C2399" s="39" t="str">
        <f t="shared" si="78"/>
        <v>2021 Prior Year</v>
      </c>
      <c r="D2399" s="40">
        <v>4</v>
      </c>
      <c r="E2399" s="40" t="s">
        <v>220</v>
      </c>
      <c r="F2399" s="40" t="s">
        <v>738</v>
      </c>
      <c r="G2399" s="698" t="s">
        <v>229</v>
      </c>
      <c r="H2399" s="40" t="s">
        <v>228</v>
      </c>
      <c r="I2399" s="630" t="s">
        <v>409</v>
      </c>
      <c r="J2399" s="698" t="s">
        <v>803</v>
      </c>
      <c r="K2399" s="303">
        <v>0</v>
      </c>
      <c r="L2399" s="304">
        <v>0</v>
      </c>
      <c r="M2399" s="305">
        <v>0</v>
      </c>
      <c r="N2399" s="305">
        <v>0</v>
      </c>
      <c r="O2399" s="303">
        <v>0</v>
      </c>
      <c r="P2399" s="305">
        <v>0</v>
      </c>
      <c r="Q2399" s="303">
        <v>0</v>
      </c>
      <c r="R2399" s="16">
        <f>SUMIFS('Member Months'!$L:$L,'Member Months'!$A:$A,$A2399,'Member Months'!$C:$C,$C2399, 'Member Months'!$D:$D,$D2399)</f>
        <v>0</v>
      </c>
      <c r="T2399" s="172"/>
    </row>
    <row r="2400" spans="1:20">
      <c r="A2400" s="38" t="s">
        <v>221</v>
      </c>
      <c r="B2400" s="39">
        <f t="shared" si="77"/>
        <v>0</v>
      </c>
      <c r="C2400" s="39" t="str">
        <f t="shared" si="78"/>
        <v>2021 Prior Year</v>
      </c>
      <c r="D2400" s="40">
        <v>4</v>
      </c>
      <c r="E2400" s="40" t="s">
        <v>221</v>
      </c>
      <c r="F2400" s="40" t="s">
        <v>738</v>
      </c>
      <c r="G2400" s="698" t="s">
        <v>230</v>
      </c>
      <c r="H2400" s="40" t="s">
        <v>213</v>
      </c>
      <c r="I2400" s="629" t="s">
        <v>211</v>
      </c>
      <c r="J2400" s="698" t="s">
        <v>261</v>
      </c>
      <c r="K2400" s="303">
        <v>0</v>
      </c>
      <c r="L2400" s="304">
        <v>0</v>
      </c>
      <c r="M2400" s="305">
        <v>0</v>
      </c>
      <c r="N2400" s="305">
        <v>0</v>
      </c>
      <c r="O2400" s="303">
        <v>0</v>
      </c>
      <c r="P2400" s="305">
        <v>0</v>
      </c>
      <c r="Q2400" s="303">
        <v>0</v>
      </c>
      <c r="R2400" s="16">
        <f>SUMIFS('Member Months'!$L:$L,'Member Months'!$A:$A,$A2400,'Member Months'!$C:$C,$C2400, 'Member Months'!$D:$D,$D2400)</f>
        <v>0</v>
      </c>
      <c r="T2400" s="172"/>
    </row>
    <row r="2401" spans="1:20">
      <c r="A2401" s="38" t="s">
        <v>221</v>
      </c>
      <c r="B2401" s="39">
        <f t="shared" si="77"/>
        <v>0</v>
      </c>
      <c r="C2401" s="39" t="str">
        <f t="shared" si="78"/>
        <v>2021 Prior Year</v>
      </c>
      <c r="D2401" s="40">
        <v>4</v>
      </c>
      <c r="E2401" s="40" t="s">
        <v>221</v>
      </c>
      <c r="F2401" s="40" t="s">
        <v>738</v>
      </c>
      <c r="G2401" s="698" t="s">
        <v>230</v>
      </c>
      <c r="H2401" s="40" t="s">
        <v>213</v>
      </c>
      <c r="I2401" s="629" t="s">
        <v>214</v>
      </c>
      <c r="J2401" s="698" t="s">
        <v>676</v>
      </c>
      <c r="K2401" s="303">
        <v>0</v>
      </c>
      <c r="L2401" s="304">
        <v>0</v>
      </c>
      <c r="M2401" s="305">
        <v>0</v>
      </c>
      <c r="N2401" s="305">
        <v>0</v>
      </c>
      <c r="O2401" s="303">
        <v>0</v>
      </c>
      <c r="P2401" s="305">
        <v>0</v>
      </c>
      <c r="Q2401" s="303">
        <v>0</v>
      </c>
      <c r="R2401" s="16">
        <f>SUMIFS('Member Months'!$L:$L,'Member Months'!$A:$A,$A2401,'Member Months'!$C:$C,$C2401, 'Member Months'!$D:$D,$D2401)</f>
        <v>0</v>
      </c>
      <c r="T2401" s="172"/>
    </row>
    <row r="2402" spans="1:20">
      <c r="A2402" s="38" t="s">
        <v>221</v>
      </c>
      <c r="B2402" s="39">
        <f t="shared" si="77"/>
        <v>0</v>
      </c>
      <c r="C2402" s="39" t="str">
        <f t="shared" si="78"/>
        <v>2021 Prior Year</v>
      </c>
      <c r="D2402" s="40">
        <v>4</v>
      </c>
      <c r="E2402" s="40" t="s">
        <v>221</v>
      </c>
      <c r="F2402" s="40" t="s">
        <v>738</v>
      </c>
      <c r="G2402" s="698" t="s">
        <v>230</v>
      </c>
      <c r="H2402" s="40" t="s">
        <v>213</v>
      </c>
      <c r="I2402" s="629" t="s">
        <v>215</v>
      </c>
      <c r="J2402" s="698" t="s">
        <v>216</v>
      </c>
      <c r="K2402" s="303">
        <v>0</v>
      </c>
      <c r="L2402" s="304">
        <v>0</v>
      </c>
      <c r="M2402" s="305">
        <v>0</v>
      </c>
      <c r="N2402" s="305">
        <v>0</v>
      </c>
      <c r="O2402" s="303">
        <v>0</v>
      </c>
      <c r="P2402" s="305">
        <v>0</v>
      </c>
      <c r="Q2402" s="303">
        <v>0</v>
      </c>
      <c r="R2402" s="16">
        <f>SUMIFS('Member Months'!$L:$L,'Member Months'!$A:$A,$A2402,'Member Months'!$C:$C,$C2402, 'Member Months'!$D:$D,$D2402)</f>
        <v>0</v>
      </c>
      <c r="T2402" s="172"/>
    </row>
    <row r="2403" spans="1:20">
      <c r="A2403" s="38" t="s">
        <v>221</v>
      </c>
      <c r="B2403" s="39">
        <f t="shared" ref="B2403:B2430" si="79">$B$2274</f>
        <v>0</v>
      </c>
      <c r="C2403" s="39" t="str">
        <f t="shared" si="78"/>
        <v>2021 Prior Year</v>
      </c>
      <c r="D2403" s="40">
        <v>4</v>
      </c>
      <c r="E2403" s="40" t="s">
        <v>221</v>
      </c>
      <c r="F2403" s="40" t="s">
        <v>738</v>
      </c>
      <c r="G2403" s="698" t="s">
        <v>230</v>
      </c>
      <c r="H2403" s="40" t="s">
        <v>213</v>
      </c>
      <c r="I2403" s="629" t="s">
        <v>217</v>
      </c>
      <c r="J2403" s="698" t="s">
        <v>262</v>
      </c>
      <c r="K2403" s="303">
        <v>0</v>
      </c>
      <c r="L2403" s="304">
        <v>0</v>
      </c>
      <c r="M2403" s="305">
        <v>0</v>
      </c>
      <c r="N2403" s="305">
        <v>0</v>
      </c>
      <c r="O2403" s="303">
        <v>0</v>
      </c>
      <c r="P2403" s="305">
        <v>0</v>
      </c>
      <c r="Q2403" s="303">
        <v>0</v>
      </c>
      <c r="R2403" s="16">
        <f>SUMIFS('Member Months'!$L:$L,'Member Months'!$A:$A,$A2403,'Member Months'!$C:$C,$C2403, 'Member Months'!$D:$D,$D2403)</f>
        <v>0</v>
      </c>
      <c r="T2403" s="172"/>
    </row>
    <row r="2404" spans="1:20">
      <c r="A2404" s="38" t="s">
        <v>221</v>
      </c>
      <c r="B2404" s="39">
        <f t="shared" si="79"/>
        <v>0</v>
      </c>
      <c r="C2404" s="39" t="str">
        <f t="shared" si="78"/>
        <v>2021 Prior Year</v>
      </c>
      <c r="D2404" s="40">
        <v>4</v>
      </c>
      <c r="E2404" s="40" t="s">
        <v>221</v>
      </c>
      <c r="F2404" s="40" t="s">
        <v>738</v>
      </c>
      <c r="G2404" s="698" t="s">
        <v>230</v>
      </c>
      <c r="H2404" s="40" t="s">
        <v>213</v>
      </c>
      <c r="I2404" s="629" t="s">
        <v>218</v>
      </c>
      <c r="J2404" s="698" t="s">
        <v>677</v>
      </c>
      <c r="K2404" s="303">
        <v>0</v>
      </c>
      <c r="L2404" s="304">
        <v>0</v>
      </c>
      <c r="M2404" s="305">
        <v>0</v>
      </c>
      <c r="N2404" s="305">
        <v>0</v>
      </c>
      <c r="O2404" s="303">
        <v>0</v>
      </c>
      <c r="P2404" s="305">
        <v>0</v>
      </c>
      <c r="Q2404" s="303">
        <v>0</v>
      </c>
      <c r="R2404" s="16">
        <f>SUMIFS('Member Months'!$L:$L,'Member Months'!$A:$A,$A2404,'Member Months'!$C:$C,$C2404, 'Member Months'!$D:$D,$D2404)</f>
        <v>0</v>
      </c>
      <c r="T2404" s="172"/>
    </row>
    <row r="2405" spans="1:20">
      <c r="A2405" s="38" t="s">
        <v>221</v>
      </c>
      <c r="B2405" s="39">
        <f t="shared" si="79"/>
        <v>0</v>
      </c>
      <c r="C2405" s="39" t="str">
        <f t="shared" si="78"/>
        <v>2021 Prior Year</v>
      </c>
      <c r="D2405" s="40">
        <v>4</v>
      </c>
      <c r="E2405" s="40" t="s">
        <v>221</v>
      </c>
      <c r="F2405" s="40" t="s">
        <v>738</v>
      </c>
      <c r="G2405" s="698" t="s">
        <v>230</v>
      </c>
      <c r="H2405" s="40" t="s">
        <v>213</v>
      </c>
      <c r="I2405" s="629" t="s">
        <v>219</v>
      </c>
      <c r="J2405" s="698" t="s">
        <v>263</v>
      </c>
      <c r="K2405" s="303">
        <v>0</v>
      </c>
      <c r="L2405" s="304">
        <v>0</v>
      </c>
      <c r="M2405" s="305">
        <v>0</v>
      </c>
      <c r="N2405" s="305">
        <v>0</v>
      </c>
      <c r="O2405" s="303">
        <v>0</v>
      </c>
      <c r="P2405" s="305">
        <v>0</v>
      </c>
      <c r="Q2405" s="303">
        <v>0</v>
      </c>
      <c r="R2405" s="16">
        <f>SUMIFS('Member Months'!$L:$L,'Member Months'!$A:$A,$A2405,'Member Months'!$C:$C,$C2405, 'Member Months'!$D:$D,$D2405)</f>
        <v>0</v>
      </c>
      <c r="T2405" s="172"/>
    </row>
    <row r="2406" spans="1:20">
      <c r="A2406" s="38" t="s">
        <v>221</v>
      </c>
      <c r="B2406" s="39">
        <f t="shared" si="79"/>
        <v>0</v>
      </c>
      <c r="C2406" s="39" t="str">
        <f t="shared" si="78"/>
        <v>2021 Prior Year</v>
      </c>
      <c r="D2406" s="40">
        <v>4</v>
      </c>
      <c r="E2406" s="40" t="s">
        <v>221</v>
      </c>
      <c r="F2406" s="40" t="s">
        <v>738</v>
      </c>
      <c r="G2406" s="698" t="s">
        <v>230</v>
      </c>
      <c r="H2406" s="40" t="s">
        <v>213</v>
      </c>
      <c r="I2406" s="629" t="s">
        <v>220</v>
      </c>
      <c r="J2406" s="698" t="s">
        <v>675</v>
      </c>
      <c r="K2406" s="303">
        <v>0</v>
      </c>
      <c r="L2406" s="304">
        <v>0</v>
      </c>
      <c r="M2406" s="305">
        <v>0</v>
      </c>
      <c r="N2406" s="305">
        <v>0</v>
      </c>
      <c r="O2406" s="303">
        <v>0</v>
      </c>
      <c r="P2406" s="305">
        <v>0</v>
      </c>
      <c r="Q2406" s="303">
        <v>0</v>
      </c>
      <c r="R2406" s="16">
        <f>SUMIFS('Member Months'!$L:$L,'Member Months'!$A:$A,$A2406,'Member Months'!$C:$C,$C2406, 'Member Months'!$D:$D,$D2406)</f>
        <v>0</v>
      </c>
      <c r="T2406" s="172"/>
    </row>
    <row r="2407" spans="1:20">
      <c r="A2407" s="38" t="s">
        <v>221</v>
      </c>
      <c r="B2407" s="39">
        <f t="shared" si="79"/>
        <v>0</v>
      </c>
      <c r="C2407" s="39" t="str">
        <f t="shared" si="78"/>
        <v>2021 Prior Year</v>
      </c>
      <c r="D2407" s="40">
        <v>4</v>
      </c>
      <c r="E2407" s="40" t="s">
        <v>221</v>
      </c>
      <c r="F2407" s="40" t="s">
        <v>738</v>
      </c>
      <c r="G2407" s="698" t="s">
        <v>230</v>
      </c>
      <c r="H2407" s="40" t="s">
        <v>213</v>
      </c>
      <c r="I2407" s="629" t="s">
        <v>221</v>
      </c>
      <c r="J2407" s="698" t="s">
        <v>264</v>
      </c>
      <c r="K2407" s="303">
        <v>0</v>
      </c>
      <c r="L2407" s="304">
        <v>0</v>
      </c>
      <c r="M2407" s="305">
        <v>0</v>
      </c>
      <c r="N2407" s="305">
        <v>0</v>
      </c>
      <c r="O2407" s="303">
        <v>0</v>
      </c>
      <c r="P2407" s="305">
        <v>0</v>
      </c>
      <c r="Q2407" s="303">
        <v>0</v>
      </c>
      <c r="R2407" s="16">
        <f>SUMIFS('Member Months'!$L:$L,'Member Months'!$A:$A,$A2407,'Member Months'!$C:$C,$C2407, 'Member Months'!$D:$D,$D2407)</f>
        <v>0</v>
      </c>
      <c r="T2407" s="172"/>
    </row>
    <row r="2408" spans="1:20">
      <c r="A2408" s="38" t="s">
        <v>221</v>
      </c>
      <c r="B2408" s="39">
        <f t="shared" si="79"/>
        <v>0</v>
      </c>
      <c r="C2408" s="39" t="str">
        <f t="shared" si="78"/>
        <v>2021 Prior Year</v>
      </c>
      <c r="D2408" s="40">
        <v>4</v>
      </c>
      <c r="E2408" s="40" t="s">
        <v>221</v>
      </c>
      <c r="F2408" s="40" t="s">
        <v>738</v>
      </c>
      <c r="G2408" s="698" t="s">
        <v>230</v>
      </c>
      <c r="H2408" s="40" t="s">
        <v>213</v>
      </c>
      <c r="I2408" s="629" t="s">
        <v>222</v>
      </c>
      <c r="J2408" s="698" t="s">
        <v>206</v>
      </c>
      <c r="K2408" s="303">
        <v>0</v>
      </c>
      <c r="L2408" s="304">
        <v>0</v>
      </c>
      <c r="M2408" s="305">
        <v>0</v>
      </c>
      <c r="N2408" s="305">
        <v>0</v>
      </c>
      <c r="O2408" s="303">
        <v>0</v>
      </c>
      <c r="P2408" s="305">
        <v>0</v>
      </c>
      <c r="Q2408" s="303">
        <v>0</v>
      </c>
      <c r="R2408" s="16">
        <f>SUMIFS('Member Months'!$L:$L,'Member Months'!$A:$A,$A2408,'Member Months'!$C:$C,$C2408, 'Member Months'!$D:$D,$D2408)</f>
        <v>0</v>
      </c>
      <c r="T2408" s="172"/>
    </row>
    <row r="2409" spans="1:20">
      <c r="A2409" s="38" t="s">
        <v>221</v>
      </c>
      <c r="B2409" s="39">
        <f t="shared" si="79"/>
        <v>0</v>
      </c>
      <c r="C2409" s="39" t="str">
        <f t="shared" si="78"/>
        <v>2021 Prior Year</v>
      </c>
      <c r="D2409" s="40">
        <v>4</v>
      </c>
      <c r="E2409" s="40" t="s">
        <v>221</v>
      </c>
      <c r="F2409" s="40" t="s">
        <v>738</v>
      </c>
      <c r="G2409" s="698" t="s">
        <v>230</v>
      </c>
      <c r="H2409" s="40" t="s">
        <v>213</v>
      </c>
      <c r="I2409" s="629" t="s">
        <v>223</v>
      </c>
      <c r="J2409" s="698" t="s">
        <v>181</v>
      </c>
      <c r="K2409" s="303">
        <v>0</v>
      </c>
      <c r="L2409" s="304">
        <v>0</v>
      </c>
      <c r="M2409" s="305">
        <v>0</v>
      </c>
      <c r="N2409" s="305">
        <v>0</v>
      </c>
      <c r="O2409" s="303">
        <v>0</v>
      </c>
      <c r="P2409" s="305">
        <v>0</v>
      </c>
      <c r="Q2409" s="303">
        <v>0</v>
      </c>
      <c r="R2409" s="16">
        <f>SUMIFS('Member Months'!$L:$L,'Member Months'!$A:$A,$A2409,'Member Months'!$C:$C,$C2409, 'Member Months'!$D:$D,$D2409)</f>
        <v>0</v>
      </c>
      <c r="T2409" s="172"/>
    </row>
    <row r="2410" spans="1:20">
      <c r="A2410" s="38" t="s">
        <v>221</v>
      </c>
      <c r="B2410" s="39">
        <f t="shared" si="79"/>
        <v>0</v>
      </c>
      <c r="C2410" s="39" t="str">
        <f t="shared" si="78"/>
        <v>2021 Prior Year</v>
      </c>
      <c r="D2410" s="40">
        <v>4</v>
      </c>
      <c r="E2410" s="40" t="s">
        <v>221</v>
      </c>
      <c r="F2410" s="40" t="s">
        <v>738</v>
      </c>
      <c r="G2410" s="698" t="s">
        <v>230</v>
      </c>
      <c r="H2410" s="40" t="s">
        <v>213</v>
      </c>
      <c r="I2410" s="629" t="s">
        <v>150</v>
      </c>
      <c r="J2410" s="698" t="s">
        <v>204</v>
      </c>
      <c r="K2410" s="303">
        <v>0</v>
      </c>
      <c r="L2410" s="304">
        <v>0</v>
      </c>
      <c r="M2410" s="305">
        <v>0</v>
      </c>
      <c r="N2410" s="305">
        <v>0</v>
      </c>
      <c r="O2410" s="303">
        <v>0</v>
      </c>
      <c r="P2410" s="305">
        <v>0</v>
      </c>
      <c r="Q2410" s="303">
        <v>0</v>
      </c>
      <c r="R2410" s="16">
        <f>SUMIFS('Member Months'!$L:$L,'Member Months'!$A:$A,$A2410,'Member Months'!$C:$C,$C2410, 'Member Months'!$D:$D,$D2410)</f>
        <v>0</v>
      </c>
      <c r="T2410" s="172"/>
    </row>
    <row r="2411" spans="1:20">
      <c r="A2411" s="38" t="s">
        <v>221</v>
      </c>
      <c r="B2411" s="39">
        <f t="shared" si="79"/>
        <v>0</v>
      </c>
      <c r="C2411" s="39" t="str">
        <f t="shared" ref="C2411:C2438" si="80">$C$1302</f>
        <v>2021 Prior Year</v>
      </c>
      <c r="D2411" s="40">
        <v>4</v>
      </c>
      <c r="E2411" s="40" t="s">
        <v>221</v>
      </c>
      <c r="F2411" s="40" t="s">
        <v>738</v>
      </c>
      <c r="G2411" s="698" t="s">
        <v>230</v>
      </c>
      <c r="H2411" s="40" t="s">
        <v>213</v>
      </c>
      <c r="I2411" s="629" t="s">
        <v>151</v>
      </c>
      <c r="J2411" s="698" t="s">
        <v>205</v>
      </c>
      <c r="K2411" s="303">
        <v>0</v>
      </c>
      <c r="L2411" s="304">
        <v>0</v>
      </c>
      <c r="M2411" s="305">
        <v>0</v>
      </c>
      <c r="N2411" s="305">
        <v>0</v>
      </c>
      <c r="O2411" s="303">
        <v>0</v>
      </c>
      <c r="P2411" s="305">
        <v>0</v>
      </c>
      <c r="Q2411" s="303">
        <v>0</v>
      </c>
      <c r="R2411" s="16">
        <f>SUMIFS('Member Months'!$L:$L,'Member Months'!$A:$A,$A2411,'Member Months'!$C:$C,$C2411, 'Member Months'!$D:$D,$D2411)</f>
        <v>0</v>
      </c>
      <c r="T2411" s="172"/>
    </row>
    <row r="2412" spans="1:20">
      <c r="A2412" s="38" t="s">
        <v>221</v>
      </c>
      <c r="B2412" s="39">
        <f t="shared" si="79"/>
        <v>0</v>
      </c>
      <c r="C2412" s="39" t="str">
        <f t="shared" si="80"/>
        <v>2021 Prior Year</v>
      </c>
      <c r="D2412" s="40">
        <v>4</v>
      </c>
      <c r="E2412" s="40" t="s">
        <v>221</v>
      </c>
      <c r="F2412" s="40" t="s">
        <v>738</v>
      </c>
      <c r="G2412" s="698" t="s">
        <v>230</v>
      </c>
      <c r="H2412" s="40" t="s">
        <v>213</v>
      </c>
      <c r="I2412" s="629" t="s">
        <v>152</v>
      </c>
      <c r="J2412" s="698" t="s">
        <v>182</v>
      </c>
      <c r="K2412" s="303">
        <v>0</v>
      </c>
      <c r="L2412" s="304">
        <v>0</v>
      </c>
      <c r="M2412" s="305">
        <v>0</v>
      </c>
      <c r="N2412" s="305">
        <v>0</v>
      </c>
      <c r="O2412" s="303">
        <v>0</v>
      </c>
      <c r="P2412" s="305">
        <v>0</v>
      </c>
      <c r="Q2412" s="303">
        <v>0</v>
      </c>
      <c r="R2412" s="16">
        <f>SUMIFS('Member Months'!$L:$L,'Member Months'!$A:$A,$A2412,'Member Months'!$C:$C,$C2412, 'Member Months'!$D:$D,$D2412)</f>
        <v>0</v>
      </c>
      <c r="T2412" s="172"/>
    </row>
    <row r="2413" spans="1:20">
      <c r="A2413" s="38" t="s">
        <v>221</v>
      </c>
      <c r="B2413" s="39">
        <f t="shared" si="79"/>
        <v>0</v>
      </c>
      <c r="C2413" s="39" t="str">
        <f t="shared" si="80"/>
        <v>2021 Prior Year</v>
      </c>
      <c r="D2413" s="40">
        <v>4</v>
      </c>
      <c r="E2413" s="40" t="s">
        <v>221</v>
      </c>
      <c r="F2413" s="40" t="s">
        <v>738</v>
      </c>
      <c r="G2413" s="698" t="s">
        <v>230</v>
      </c>
      <c r="H2413" s="40" t="s">
        <v>213</v>
      </c>
      <c r="I2413" s="629" t="s">
        <v>70</v>
      </c>
      <c r="J2413" s="698" t="s">
        <v>265</v>
      </c>
      <c r="K2413" s="303">
        <v>0</v>
      </c>
      <c r="L2413" s="304">
        <v>0</v>
      </c>
      <c r="M2413" s="305">
        <v>0</v>
      </c>
      <c r="N2413" s="305">
        <v>0</v>
      </c>
      <c r="O2413" s="303">
        <v>0</v>
      </c>
      <c r="P2413" s="305">
        <v>0</v>
      </c>
      <c r="Q2413" s="303">
        <v>0</v>
      </c>
      <c r="R2413" s="16">
        <f>SUMIFS('Member Months'!$L:$L,'Member Months'!$A:$A,$A2413,'Member Months'!$C:$C,$C2413, 'Member Months'!$D:$D,$D2413)</f>
        <v>0</v>
      </c>
      <c r="T2413" s="172"/>
    </row>
    <row r="2414" spans="1:20">
      <c r="A2414" s="38" t="s">
        <v>221</v>
      </c>
      <c r="B2414" s="39">
        <f t="shared" si="79"/>
        <v>0</v>
      </c>
      <c r="C2414" s="39" t="str">
        <f t="shared" si="80"/>
        <v>2021 Prior Year</v>
      </c>
      <c r="D2414" s="40">
        <v>4</v>
      </c>
      <c r="E2414" s="40" t="s">
        <v>221</v>
      </c>
      <c r="F2414" s="40" t="s">
        <v>738</v>
      </c>
      <c r="G2414" s="698" t="s">
        <v>230</v>
      </c>
      <c r="H2414" s="40" t="s">
        <v>213</v>
      </c>
      <c r="I2414" s="629" t="s">
        <v>71</v>
      </c>
      <c r="J2414" s="698" t="s">
        <v>266</v>
      </c>
      <c r="K2414" s="303">
        <v>0</v>
      </c>
      <c r="L2414" s="304">
        <v>0</v>
      </c>
      <c r="M2414" s="305">
        <v>0</v>
      </c>
      <c r="N2414" s="305">
        <v>0</v>
      </c>
      <c r="O2414" s="303">
        <v>0</v>
      </c>
      <c r="P2414" s="305">
        <v>0</v>
      </c>
      <c r="Q2414" s="303">
        <v>0</v>
      </c>
      <c r="R2414" s="16">
        <f>SUMIFS('Member Months'!$L:$L,'Member Months'!$A:$A,$A2414,'Member Months'!$C:$C,$C2414, 'Member Months'!$D:$D,$D2414)</f>
        <v>0</v>
      </c>
      <c r="T2414" s="172"/>
    </row>
    <row r="2415" spans="1:20">
      <c r="A2415" s="38" t="s">
        <v>221</v>
      </c>
      <c r="B2415" s="39">
        <f t="shared" si="79"/>
        <v>0</v>
      </c>
      <c r="C2415" s="39" t="str">
        <f t="shared" si="80"/>
        <v>2021 Prior Year</v>
      </c>
      <c r="D2415" s="40">
        <v>4</v>
      </c>
      <c r="E2415" s="40" t="s">
        <v>221</v>
      </c>
      <c r="F2415" s="40" t="s">
        <v>738</v>
      </c>
      <c r="G2415" s="698" t="s">
        <v>230</v>
      </c>
      <c r="H2415" s="40" t="s">
        <v>213</v>
      </c>
      <c r="I2415" s="629" t="s">
        <v>72</v>
      </c>
      <c r="J2415" s="698" t="s">
        <v>527</v>
      </c>
      <c r="K2415" s="303">
        <v>0</v>
      </c>
      <c r="L2415" s="304">
        <v>0</v>
      </c>
      <c r="M2415" s="305">
        <v>0</v>
      </c>
      <c r="N2415" s="305">
        <v>0</v>
      </c>
      <c r="O2415" s="303">
        <v>0</v>
      </c>
      <c r="P2415" s="305">
        <v>0</v>
      </c>
      <c r="Q2415" s="303">
        <v>0</v>
      </c>
      <c r="R2415" s="16">
        <f>SUMIFS('Member Months'!$L:$L,'Member Months'!$A:$A,$A2415,'Member Months'!$C:$C,$C2415, 'Member Months'!$D:$D,$D2415)</f>
        <v>0</v>
      </c>
      <c r="T2415" s="172"/>
    </row>
    <row r="2416" spans="1:20">
      <c r="A2416" s="38" t="s">
        <v>221</v>
      </c>
      <c r="B2416" s="39">
        <f t="shared" si="79"/>
        <v>0</v>
      </c>
      <c r="C2416" s="39" t="str">
        <f t="shared" si="80"/>
        <v>2021 Prior Year</v>
      </c>
      <c r="D2416" s="40">
        <v>4</v>
      </c>
      <c r="E2416" s="40" t="s">
        <v>221</v>
      </c>
      <c r="F2416" s="40" t="s">
        <v>738</v>
      </c>
      <c r="G2416" s="698" t="s">
        <v>230</v>
      </c>
      <c r="H2416" s="40" t="s">
        <v>213</v>
      </c>
      <c r="I2416" s="629" t="s">
        <v>73</v>
      </c>
      <c r="J2416" s="698" t="s">
        <v>528</v>
      </c>
      <c r="K2416" s="303">
        <v>0</v>
      </c>
      <c r="L2416" s="304">
        <v>0</v>
      </c>
      <c r="M2416" s="305">
        <v>0</v>
      </c>
      <c r="N2416" s="305">
        <v>0</v>
      </c>
      <c r="O2416" s="303">
        <v>0</v>
      </c>
      <c r="P2416" s="305">
        <v>0</v>
      </c>
      <c r="Q2416" s="303">
        <v>0</v>
      </c>
      <c r="R2416" s="16">
        <f>SUMIFS('Member Months'!$L:$L,'Member Months'!$A:$A,$A2416,'Member Months'!$C:$C,$C2416, 'Member Months'!$D:$D,$D2416)</f>
        <v>0</v>
      </c>
      <c r="T2416" s="172"/>
    </row>
    <row r="2417" spans="1:20">
      <c r="A2417" s="38" t="s">
        <v>221</v>
      </c>
      <c r="B2417" s="39">
        <f t="shared" si="79"/>
        <v>0</v>
      </c>
      <c r="C2417" s="39" t="str">
        <f t="shared" si="80"/>
        <v>2021 Prior Year</v>
      </c>
      <c r="D2417" s="40">
        <v>4</v>
      </c>
      <c r="E2417" s="40" t="s">
        <v>221</v>
      </c>
      <c r="F2417" s="40" t="s">
        <v>738</v>
      </c>
      <c r="G2417" s="698" t="s">
        <v>230</v>
      </c>
      <c r="H2417" s="40" t="s">
        <v>213</v>
      </c>
      <c r="I2417" s="630" t="s">
        <v>409</v>
      </c>
      <c r="J2417" s="698" t="s">
        <v>803</v>
      </c>
      <c r="K2417" s="303">
        <v>0</v>
      </c>
      <c r="L2417" s="304">
        <v>0</v>
      </c>
      <c r="M2417" s="305">
        <v>0</v>
      </c>
      <c r="N2417" s="305">
        <v>0</v>
      </c>
      <c r="O2417" s="303">
        <v>0</v>
      </c>
      <c r="P2417" s="305">
        <v>0</v>
      </c>
      <c r="Q2417" s="303">
        <v>0</v>
      </c>
      <c r="R2417" s="16">
        <f>SUMIFS('Member Months'!$L:$L,'Member Months'!$A:$A,$A2417,'Member Months'!$C:$C,$C2417, 'Member Months'!$D:$D,$D2417)</f>
        <v>0</v>
      </c>
      <c r="T2417" s="172"/>
    </row>
    <row r="2418" spans="1:20">
      <c r="A2418" s="38" t="s">
        <v>150</v>
      </c>
      <c r="B2418" s="39">
        <f t="shared" si="79"/>
        <v>0</v>
      </c>
      <c r="C2418" s="39" t="str">
        <f t="shared" si="80"/>
        <v>2021 Prior Year</v>
      </c>
      <c r="D2418" s="40">
        <v>4</v>
      </c>
      <c r="E2418" s="662" t="s">
        <v>150</v>
      </c>
      <c r="F2418" s="40" t="s">
        <v>739</v>
      </c>
      <c r="G2418" s="698" t="s">
        <v>161</v>
      </c>
      <c r="H2418" s="40" t="s">
        <v>213</v>
      </c>
      <c r="I2418" s="629" t="s">
        <v>211</v>
      </c>
      <c r="J2418" s="698" t="s">
        <v>261</v>
      </c>
      <c r="K2418" s="303">
        <v>0</v>
      </c>
      <c r="L2418" s="304">
        <v>0</v>
      </c>
      <c r="M2418" s="305">
        <v>0</v>
      </c>
      <c r="N2418" s="305">
        <v>0</v>
      </c>
      <c r="O2418" s="303">
        <v>0</v>
      </c>
      <c r="P2418" s="305">
        <v>0</v>
      </c>
      <c r="Q2418" s="303">
        <v>0</v>
      </c>
      <c r="R2418" s="16">
        <f>SUMIFS('Member Months'!$L:$L,'Member Months'!$A:$A,$A2418,'Member Months'!$C:$C,$C2418, 'Member Months'!$D:$D,$D2418)</f>
        <v>0</v>
      </c>
      <c r="T2418" s="172"/>
    </row>
    <row r="2419" spans="1:20">
      <c r="A2419" s="38" t="s">
        <v>150</v>
      </c>
      <c r="B2419" s="39">
        <f t="shared" si="79"/>
        <v>0</v>
      </c>
      <c r="C2419" s="39" t="str">
        <f t="shared" si="80"/>
        <v>2021 Prior Year</v>
      </c>
      <c r="D2419" s="40">
        <v>4</v>
      </c>
      <c r="E2419" s="662" t="s">
        <v>150</v>
      </c>
      <c r="F2419" s="40" t="s">
        <v>739</v>
      </c>
      <c r="G2419" s="698" t="s">
        <v>161</v>
      </c>
      <c r="H2419" s="40" t="s">
        <v>213</v>
      </c>
      <c r="I2419" s="629" t="s">
        <v>214</v>
      </c>
      <c r="J2419" s="698" t="s">
        <v>676</v>
      </c>
      <c r="K2419" s="303">
        <v>0</v>
      </c>
      <c r="L2419" s="304">
        <v>0</v>
      </c>
      <c r="M2419" s="305">
        <v>0</v>
      </c>
      <c r="N2419" s="305">
        <v>0</v>
      </c>
      <c r="O2419" s="303">
        <v>0</v>
      </c>
      <c r="P2419" s="305">
        <v>0</v>
      </c>
      <c r="Q2419" s="303">
        <v>0</v>
      </c>
      <c r="R2419" s="16">
        <f>SUMIFS('Member Months'!$L:$L,'Member Months'!$A:$A,$A2419,'Member Months'!$C:$C,$C2419, 'Member Months'!$D:$D,$D2419)</f>
        <v>0</v>
      </c>
      <c r="T2419" s="172"/>
    </row>
    <row r="2420" spans="1:20">
      <c r="A2420" s="38" t="s">
        <v>150</v>
      </c>
      <c r="B2420" s="39">
        <f t="shared" si="79"/>
        <v>0</v>
      </c>
      <c r="C2420" s="39" t="str">
        <f t="shared" si="80"/>
        <v>2021 Prior Year</v>
      </c>
      <c r="D2420" s="40">
        <v>4</v>
      </c>
      <c r="E2420" s="662" t="s">
        <v>150</v>
      </c>
      <c r="F2420" s="40" t="s">
        <v>739</v>
      </c>
      <c r="G2420" s="698" t="s">
        <v>161</v>
      </c>
      <c r="H2420" s="40" t="s">
        <v>213</v>
      </c>
      <c r="I2420" s="629" t="s">
        <v>215</v>
      </c>
      <c r="J2420" s="698" t="s">
        <v>216</v>
      </c>
      <c r="K2420" s="303">
        <v>0</v>
      </c>
      <c r="L2420" s="304">
        <v>0</v>
      </c>
      <c r="M2420" s="305">
        <v>0</v>
      </c>
      <c r="N2420" s="305">
        <v>0</v>
      </c>
      <c r="O2420" s="303">
        <v>0</v>
      </c>
      <c r="P2420" s="305">
        <v>0</v>
      </c>
      <c r="Q2420" s="303">
        <v>0</v>
      </c>
      <c r="R2420" s="16">
        <f>SUMIFS('Member Months'!$L:$L,'Member Months'!$A:$A,$A2420,'Member Months'!$C:$C,$C2420, 'Member Months'!$D:$D,$D2420)</f>
        <v>0</v>
      </c>
      <c r="T2420" s="172"/>
    </row>
    <row r="2421" spans="1:20">
      <c r="A2421" s="38" t="s">
        <v>150</v>
      </c>
      <c r="B2421" s="39">
        <f t="shared" si="79"/>
        <v>0</v>
      </c>
      <c r="C2421" s="39" t="str">
        <f t="shared" si="80"/>
        <v>2021 Prior Year</v>
      </c>
      <c r="D2421" s="40">
        <v>4</v>
      </c>
      <c r="E2421" s="662" t="s">
        <v>150</v>
      </c>
      <c r="F2421" s="40" t="s">
        <v>739</v>
      </c>
      <c r="G2421" s="698" t="s">
        <v>161</v>
      </c>
      <c r="H2421" s="40" t="s">
        <v>213</v>
      </c>
      <c r="I2421" s="629" t="s">
        <v>217</v>
      </c>
      <c r="J2421" s="698" t="s">
        <v>262</v>
      </c>
      <c r="K2421" s="303">
        <v>0</v>
      </c>
      <c r="L2421" s="304">
        <v>0</v>
      </c>
      <c r="M2421" s="305">
        <v>0</v>
      </c>
      <c r="N2421" s="305">
        <v>0</v>
      </c>
      <c r="O2421" s="303">
        <v>0</v>
      </c>
      <c r="P2421" s="305">
        <v>0</v>
      </c>
      <c r="Q2421" s="303">
        <v>0</v>
      </c>
      <c r="R2421" s="16">
        <f>SUMIFS('Member Months'!$L:$L,'Member Months'!$A:$A,$A2421,'Member Months'!$C:$C,$C2421, 'Member Months'!$D:$D,$D2421)</f>
        <v>0</v>
      </c>
      <c r="T2421" s="172"/>
    </row>
    <row r="2422" spans="1:20">
      <c r="A2422" s="38" t="s">
        <v>150</v>
      </c>
      <c r="B2422" s="39">
        <f t="shared" si="79"/>
        <v>0</v>
      </c>
      <c r="C2422" s="39" t="str">
        <f t="shared" si="80"/>
        <v>2021 Prior Year</v>
      </c>
      <c r="D2422" s="40">
        <v>4</v>
      </c>
      <c r="E2422" s="662" t="s">
        <v>150</v>
      </c>
      <c r="F2422" s="40" t="s">
        <v>739</v>
      </c>
      <c r="G2422" s="698" t="s">
        <v>161</v>
      </c>
      <c r="H2422" s="40" t="s">
        <v>213</v>
      </c>
      <c r="I2422" s="629" t="s">
        <v>218</v>
      </c>
      <c r="J2422" s="698" t="s">
        <v>677</v>
      </c>
      <c r="K2422" s="303">
        <v>0</v>
      </c>
      <c r="L2422" s="304">
        <v>0</v>
      </c>
      <c r="M2422" s="305">
        <v>0</v>
      </c>
      <c r="N2422" s="305">
        <v>0</v>
      </c>
      <c r="O2422" s="303">
        <v>0</v>
      </c>
      <c r="P2422" s="305">
        <v>0</v>
      </c>
      <c r="Q2422" s="303">
        <v>0</v>
      </c>
      <c r="R2422" s="16">
        <f>SUMIFS('Member Months'!$L:$L,'Member Months'!$A:$A,$A2422,'Member Months'!$C:$C,$C2422, 'Member Months'!$D:$D,$D2422)</f>
        <v>0</v>
      </c>
      <c r="T2422" s="172"/>
    </row>
    <row r="2423" spans="1:20">
      <c r="A2423" s="38" t="s">
        <v>150</v>
      </c>
      <c r="B2423" s="39">
        <f t="shared" si="79"/>
        <v>0</v>
      </c>
      <c r="C2423" s="39" t="str">
        <f t="shared" si="80"/>
        <v>2021 Prior Year</v>
      </c>
      <c r="D2423" s="40">
        <v>4</v>
      </c>
      <c r="E2423" s="662" t="s">
        <v>150</v>
      </c>
      <c r="F2423" s="40" t="s">
        <v>739</v>
      </c>
      <c r="G2423" s="698" t="s">
        <v>161</v>
      </c>
      <c r="H2423" s="40" t="s">
        <v>213</v>
      </c>
      <c r="I2423" s="629" t="s">
        <v>219</v>
      </c>
      <c r="J2423" s="698" t="s">
        <v>263</v>
      </c>
      <c r="K2423" s="303">
        <v>0</v>
      </c>
      <c r="L2423" s="304">
        <v>0</v>
      </c>
      <c r="M2423" s="305">
        <v>0</v>
      </c>
      <c r="N2423" s="305">
        <v>0</v>
      </c>
      <c r="O2423" s="303">
        <v>0</v>
      </c>
      <c r="P2423" s="305">
        <v>0</v>
      </c>
      <c r="Q2423" s="303">
        <v>0</v>
      </c>
      <c r="R2423" s="16">
        <f>SUMIFS('Member Months'!$L:$L,'Member Months'!$A:$A,$A2423,'Member Months'!$C:$C,$C2423, 'Member Months'!$D:$D,$D2423)</f>
        <v>0</v>
      </c>
      <c r="T2423" s="172"/>
    </row>
    <row r="2424" spans="1:20">
      <c r="A2424" s="38" t="s">
        <v>150</v>
      </c>
      <c r="B2424" s="39">
        <f t="shared" si="79"/>
        <v>0</v>
      </c>
      <c r="C2424" s="39" t="str">
        <f t="shared" si="80"/>
        <v>2021 Prior Year</v>
      </c>
      <c r="D2424" s="40">
        <v>4</v>
      </c>
      <c r="E2424" s="662" t="s">
        <v>150</v>
      </c>
      <c r="F2424" s="40" t="s">
        <v>739</v>
      </c>
      <c r="G2424" s="698" t="s">
        <v>161</v>
      </c>
      <c r="H2424" s="40" t="s">
        <v>213</v>
      </c>
      <c r="I2424" s="629" t="s">
        <v>220</v>
      </c>
      <c r="J2424" s="698" t="s">
        <v>675</v>
      </c>
      <c r="K2424" s="303">
        <v>0</v>
      </c>
      <c r="L2424" s="304">
        <v>0</v>
      </c>
      <c r="M2424" s="305">
        <v>0</v>
      </c>
      <c r="N2424" s="305">
        <v>0</v>
      </c>
      <c r="O2424" s="303">
        <v>0</v>
      </c>
      <c r="P2424" s="305">
        <v>0</v>
      </c>
      <c r="Q2424" s="303">
        <v>0</v>
      </c>
      <c r="R2424" s="16">
        <f>SUMIFS('Member Months'!$L:$L,'Member Months'!$A:$A,$A2424,'Member Months'!$C:$C,$C2424, 'Member Months'!$D:$D,$D2424)</f>
        <v>0</v>
      </c>
      <c r="T2424" s="172"/>
    </row>
    <row r="2425" spans="1:20">
      <c r="A2425" s="38" t="s">
        <v>150</v>
      </c>
      <c r="B2425" s="39">
        <f t="shared" si="79"/>
        <v>0</v>
      </c>
      <c r="C2425" s="39" t="str">
        <f t="shared" si="80"/>
        <v>2021 Prior Year</v>
      </c>
      <c r="D2425" s="40">
        <v>4</v>
      </c>
      <c r="E2425" s="662" t="s">
        <v>150</v>
      </c>
      <c r="F2425" s="40" t="s">
        <v>739</v>
      </c>
      <c r="G2425" s="698" t="s">
        <v>161</v>
      </c>
      <c r="H2425" s="40" t="s">
        <v>213</v>
      </c>
      <c r="I2425" s="629" t="s">
        <v>221</v>
      </c>
      <c r="J2425" s="698" t="s">
        <v>264</v>
      </c>
      <c r="K2425" s="303">
        <v>0</v>
      </c>
      <c r="L2425" s="304">
        <v>0</v>
      </c>
      <c r="M2425" s="305">
        <v>0</v>
      </c>
      <c r="N2425" s="305">
        <v>0</v>
      </c>
      <c r="O2425" s="303">
        <v>0</v>
      </c>
      <c r="P2425" s="305">
        <v>0</v>
      </c>
      <c r="Q2425" s="303">
        <v>0</v>
      </c>
      <c r="R2425" s="16">
        <f>SUMIFS('Member Months'!$L:$L,'Member Months'!$A:$A,$A2425,'Member Months'!$C:$C,$C2425, 'Member Months'!$D:$D,$D2425)</f>
        <v>0</v>
      </c>
      <c r="T2425" s="172"/>
    </row>
    <row r="2426" spans="1:20">
      <c r="A2426" s="38" t="s">
        <v>150</v>
      </c>
      <c r="B2426" s="39">
        <f t="shared" si="79"/>
        <v>0</v>
      </c>
      <c r="C2426" s="39" t="str">
        <f t="shared" si="80"/>
        <v>2021 Prior Year</v>
      </c>
      <c r="D2426" s="40">
        <v>4</v>
      </c>
      <c r="E2426" s="662" t="s">
        <v>150</v>
      </c>
      <c r="F2426" s="40" t="s">
        <v>739</v>
      </c>
      <c r="G2426" s="698" t="s">
        <v>161</v>
      </c>
      <c r="H2426" s="40" t="s">
        <v>213</v>
      </c>
      <c r="I2426" s="629" t="s">
        <v>222</v>
      </c>
      <c r="J2426" s="698" t="s">
        <v>206</v>
      </c>
      <c r="K2426" s="303">
        <v>0</v>
      </c>
      <c r="L2426" s="304">
        <v>0</v>
      </c>
      <c r="M2426" s="305">
        <v>0</v>
      </c>
      <c r="N2426" s="305">
        <v>0</v>
      </c>
      <c r="O2426" s="303">
        <v>0</v>
      </c>
      <c r="P2426" s="305">
        <v>0</v>
      </c>
      <c r="Q2426" s="303">
        <v>0</v>
      </c>
      <c r="R2426" s="16">
        <f>SUMIFS('Member Months'!$L:$L,'Member Months'!$A:$A,$A2426,'Member Months'!$C:$C,$C2426, 'Member Months'!$D:$D,$D2426)</f>
        <v>0</v>
      </c>
      <c r="T2426" s="172"/>
    </row>
    <row r="2427" spans="1:20">
      <c r="A2427" s="38" t="s">
        <v>150</v>
      </c>
      <c r="B2427" s="39">
        <f t="shared" si="79"/>
        <v>0</v>
      </c>
      <c r="C2427" s="39" t="str">
        <f t="shared" si="80"/>
        <v>2021 Prior Year</v>
      </c>
      <c r="D2427" s="40">
        <v>4</v>
      </c>
      <c r="E2427" s="662" t="s">
        <v>150</v>
      </c>
      <c r="F2427" s="40" t="s">
        <v>739</v>
      </c>
      <c r="G2427" s="698" t="s">
        <v>161</v>
      </c>
      <c r="H2427" s="40" t="s">
        <v>213</v>
      </c>
      <c r="I2427" s="629" t="s">
        <v>223</v>
      </c>
      <c r="J2427" s="698" t="s">
        <v>181</v>
      </c>
      <c r="K2427" s="303">
        <v>0</v>
      </c>
      <c r="L2427" s="304">
        <v>0</v>
      </c>
      <c r="M2427" s="305">
        <v>0</v>
      </c>
      <c r="N2427" s="305">
        <v>0</v>
      </c>
      <c r="O2427" s="303">
        <v>0</v>
      </c>
      <c r="P2427" s="305">
        <v>0</v>
      </c>
      <c r="Q2427" s="303">
        <v>0</v>
      </c>
      <c r="R2427" s="16">
        <f>SUMIFS('Member Months'!$L:$L,'Member Months'!$A:$A,$A2427,'Member Months'!$C:$C,$C2427, 'Member Months'!$D:$D,$D2427)</f>
        <v>0</v>
      </c>
      <c r="T2427" s="172"/>
    </row>
    <row r="2428" spans="1:20">
      <c r="A2428" s="38" t="s">
        <v>150</v>
      </c>
      <c r="B2428" s="39">
        <f t="shared" si="79"/>
        <v>0</v>
      </c>
      <c r="C2428" s="39" t="str">
        <f t="shared" si="80"/>
        <v>2021 Prior Year</v>
      </c>
      <c r="D2428" s="40">
        <v>4</v>
      </c>
      <c r="E2428" s="662" t="s">
        <v>150</v>
      </c>
      <c r="F2428" s="40" t="s">
        <v>739</v>
      </c>
      <c r="G2428" s="698" t="s">
        <v>161</v>
      </c>
      <c r="H2428" s="40" t="s">
        <v>213</v>
      </c>
      <c r="I2428" s="629" t="s">
        <v>150</v>
      </c>
      <c r="J2428" s="698" t="s">
        <v>204</v>
      </c>
      <c r="K2428" s="303">
        <v>0</v>
      </c>
      <c r="L2428" s="304">
        <v>0</v>
      </c>
      <c r="M2428" s="305">
        <v>0</v>
      </c>
      <c r="N2428" s="305">
        <v>0</v>
      </c>
      <c r="O2428" s="303">
        <v>0</v>
      </c>
      <c r="P2428" s="305">
        <v>0</v>
      </c>
      <c r="Q2428" s="303">
        <v>0</v>
      </c>
      <c r="R2428" s="16">
        <f>SUMIFS('Member Months'!$L:$L,'Member Months'!$A:$A,$A2428,'Member Months'!$C:$C,$C2428, 'Member Months'!$D:$D,$D2428)</f>
        <v>0</v>
      </c>
      <c r="T2428" s="172"/>
    </row>
    <row r="2429" spans="1:20">
      <c r="A2429" s="38" t="s">
        <v>150</v>
      </c>
      <c r="B2429" s="39">
        <f t="shared" si="79"/>
        <v>0</v>
      </c>
      <c r="C2429" s="39" t="str">
        <f t="shared" si="80"/>
        <v>2021 Prior Year</v>
      </c>
      <c r="D2429" s="40">
        <v>4</v>
      </c>
      <c r="E2429" s="662" t="s">
        <v>150</v>
      </c>
      <c r="F2429" s="40" t="s">
        <v>739</v>
      </c>
      <c r="G2429" s="698" t="s">
        <v>161</v>
      </c>
      <c r="H2429" s="40" t="s">
        <v>213</v>
      </c>
      <c r="I2429" s="629" t="s">
        <v>151</v>
      </c>
      <c r="J2429" s="698" t="s">
        <v>205</v>
      </c>
      <c r="K2429" s="303">
        <v>0</v>
      </c>
      <c r="L2429" s="304">
        <v>0</v>
      </c>
      <c r="M2429" s="305">
        <v>0</v>
      </c>
      <c r="N2429" s="305">
        <v>0</v>
      </c>
      <c r="O2429" s="303">
        <v>0</v>
      </c>
      <c r="P2429" s="305">
        <v>0</v>
      </c>
      <c r="Q2429" s="303">
        <v>0</v>
      </c>
      <c r="R2429" s="16">
        <f>SUMIFS('Member Months'!$L:$L,'Member Months'!$A:$A,$A2429,'Member Months'!$C:$C,$C2429, 'Member Months'!$D:$D,$D2429)</f>
        <v>0</v>
      </c>
      <c r="T2429" s="172"/>
    </row>
    <row r="2430" spans="1:20">
      <c r="A2430" s="38" t="s">
        <v>150</v>
      </c>
      <c r="B2430" s="39">
        <f t="shared" si="79"/>
        <v>0</v>
      </c>
      <c r="C2430" s="39" t="str">
        <f t="shared" si="80"/>
        <v>2021 Prior Year</v>
      </c>
      <c r="D2430" s="40">
        <v>4</v>
      </c>
      <c r="E2430" s="662" t="s">
        <v>150</v>
      </c>
      <c r="F2430" s="40" t="s">
        <v>739</v>
      </c>
      <c r="G2430" s="698" t="s">
        <v>161</v>
      </c>
      <c r="H2430" s="40" t="s">
        <v>213</v>
      </c>
      <c r="I2430" s="629" t="s">
        <v>152</v>
      </c>
      <c r="J2430" s="698" t="s">
        <v>182</v>
      </c>
      <c r="K2430" s="303">
        <v>0</v>
      </c>
      <c r="L2430" s="304">
        <v>0</v>
      </c>
      <c r="M2430" s="305">
        <v>0</v>
      </c>
      <c r="N2430" s="305">
        <v>0</v>
      </c>
      <c r="O2430" s="303">
        <v>0</v>
      </c>
      <c r="P2430" s="305">
        <v>0</v>
      </c>
      <c r="Q2430" s="303">
        <v>0</v>
      </c>
      <c r="R2430" s="16">
        <f>SUMIFS('Member Months'!$L:$L,'Member Months'!$A:$A,$A2430,'Member Months'!$C:$C,$C2430, 'Member Months'!$D:$D,$D2430)</f>
        <v>0</v>
      </c>
      <c r="T2430" s="172"/>
    </row>
    <row r="2431" spans="1:20">
      <c r="A2431" s="38" t="s">
        <v>150</v>
      </c>
      <c r="B2431" s="39">
        <f t="shared" ref="B2431:B2584" si="81">$B$2274</f>
        <v>0</v>
      </c>
      <c r="C2431" s="39" t="str">
        <f t="shared" si="80"/>
        <v>2021 Prior Year</v>
      </c>
      <c r="D2431" s="40">
        <v>4</v>
      </c>
      <c r="E2431" s="662" t="s">
        <v>150</v>
      </c>
      <c r="F2431" s="40" t="s">
        <v>739</v>
      </c>
      <c r="G2431" s="698" t="s">
        <v>161</v>
      </c>
      <c r="H2431" s="40" t="s">
        <v>213</v>
      </c>
      <c r="I2431" s="629" t="s">
        <v>70</v>
      </c>
      <c r="J2431" s="698" t="s">
        <v>265</v>
      </c>
      <c r="K2431" s="303">
        <v>0</v>
      </c>
      <c r="L2431" s="304">
        <v>0</v>
      </c>
      <c r="M2431" s="305">
        <v>0</v>
      </c>
      <c r="N2431" s="305">
        <v>0</v>
      </c>
      <c r="O2431" s="303">
        <v>0</v>
      </c>
      <c r="P2431" s="305">
        <v>0</v>
      </c>
      <c r="Q2431" s="303">
        <v>0</v>
      </c>
      <c r="R2431" s="16">
        <f>SUMIFS('Member Months'!$L:$L,'Member Months'!$A:$A,$A2431,'Member Months'!$C:$C,$C2431, 'Member Months'!$D:$D,$D2431)</f>
        <v>0</v>
      </c>
      <c r="T2431" s="172"/>
    </row>
    <row r="2432" spans="1:20">
      <c r="A2432" s="38" t="s">
        <v>150</v>
      </c>
      <c r="B2432" s="39">
        <f t="shared" si="81"/>
        <v>0</v>
      </c>
      <c r="C2432" s="39" t="str">
        <f t="shared" si="80"/>
        <v>2021 Prior Year</v>
      </c>
      <c r="D2432" s="40">
        <v>4</v>
      </c>
      <c r="E2432" s="662" t="s">
        <v>150</v>
      </c>
      <c r="F2432" s="40" t="s">
        <v>739</v>
      </c>
      <c r="G2432" s="698" t="s">
        <v>161</v>
      </c>
      <c r="H2432" s="40" t="s">
        <v>213</v>
      </c>
      <c r="I2432" s="629" t="s">
        <v>71</v>
      </c>
      <c r="J2432" s="698" t="s">
        <v>266</v>
      </c>
      <c r="K2432" s="303">
        <v>0</v>
      </c>
      <c r="L2432" s="304">
        <v>0</v>
      </c>
      <c r="M2432" s="305">
        <v>0</v>
      </c>
      <c r="N2432" s="305">
        <v>0</v>
      </c>
      <c r="O2432" s="303">
        <v>0</v>
      </c>
      <c r="P2432" s="305">
        <v>0</v>
      </c>
      <c r="Q2432" s="303">
        <v>0</v>
      </c>
      <c r="R2432" s="16">
        <f>SUMIFS('Member Months'!$L:$L,'Member Months'!$A:$A,$A2432,'Member Months'!$C:$C,$C2432, 'Member Months'!$D:$D,$D2432)</f>
        <v>0</v>
      </c>
      <c r="T2432" s="172"/>
    </row>
    <row r="2433" spans="1:20">
      <c r="A2433" s="38" t="s">
        <v>150</v>
      </c>
      <c r="B2433" s="39">
        <f t="shared" si="81"/>
        <v>0</v>
      </c>
      <c r="C2433" s="39" t="str">
        <f t="shared" si="80"/>
        <v>2021 Prior Year</v>
      </c>
      <c r="D2433" s="40">
        <v>4</v>
      </c>
      <c r="E2433" s="662" t="s">
        <v>150</v>
      </c>
      <c r="F2433" s="40" t="s">
        <v>739</v>
      </c>
      <c r="G2433" s="698" t="s">
        <v>161</v>
      </c>
      <c r="H2433" s="40" t="s">
        <v>213</v>
      </c>
      <c r="I2433" s="629" t="s">
        <v>72</v>
      </c>
      <c r="J2433" s="698" t="s">
        <v>527</v>
      </c>
      <c r="K2433" s="303">
        <v>0</v>
      </c>
      <c r="L2433" s="304">
        <v>0</v>
      </c>
      <c r="M2433" s="305">
        <v>0</v>
      </c>
      <c r="N2433" s="305">
        <v>0</v>
      </c>
      <c r="O2433" s="303">
        <v>0</v>
      </c>
      <c r="P2433" s="305">
        <v>0</v>
      </c>
      <c r="Q2433" s="303">
        <v>0</v>
      </c>
      <c r="R2433" s="16">
        <f>SUMIFS('Member Months'!$L:$L,'Member Months'!$A:$A,$A2433,'Member Months'!$C:$C,$C2433, 'Member Months'!$D:$D,$D2433)</f>
        <v>0</v>
      </c>
      <c r="T2433" s="172"/>
    </row>
    <row r="2434" spans="1:20">
      <c r="A2434" s="38" t="s">
        <v>150</v>
      </c>
      <c r="B2434" s="39">
        <f t="shared" si="81"/>
        <v>0</v>
      </c>
      <c r="C2434" s="39" t="str">
        <f t="shared" si="80"/>
        <v>2021 Prior Year</v>
      </c>
      <c r="D2434" s="40">
        <v>4</v>
      </c>
      <c r="E2434" s="662" t="s">
        <v>150</v>
      </c>
      <c r="F2434" s="40" t="s">
        <v>739</v>
      </c>
      <c r="G2434" s="698" t="s">
        <v>161</v>
      </c>
      <c r="H2434" s="40" t="s">
        <v>213</v>
      </c>
      <c r="I2434" s="629" t="s">
        <v>73</v>
      </c>
      <c r="J2434" s="698" t="s">
        <v>528</v>
      </c>
      <c r="K2434" s="303">
        <v>0</v>
      </c>
      <c r="L2434" s="304">
        <v>0</v>
      </c>
      <c r="M2434" s="305">
        <v>0</v>
      </c>
      <c r="N2434" s="305">
        <v>0</v>
      </c>
      <c r="O2434" s="303">
        <v>0</v>
      </c>
      <c r="P2434" s="305">
        <v>0</v>
      </c>
      <c r="Q2434" s="303">
        <v>0</v>
      </c>
      <c r="R2434" s="16">
        <f>SUMIFS('Member Months'!$L:$L,'Member Months'!$A:$A,$A2434,'Member Months'!$C:$C,$C2434, 'Member Months'!$D:$D,$D2434)</f>
        <v>0</v>
      </c>
      <c r="T2434" s="172"/>
    </row>
    <row r="2435" spans="1:20">
      <c r="A2435" s="38" t="s">
        <v>150</v>
      </c>
      <c r="B2435" s="39">
        <f t="shared" si="81"/>
        <v>0</v>
      </c>
      <c r="C2435" s="39" t="str">
        <f t="shared" si="80"/>
        <v>2021 Prior Year</v>
      </c>
      <c r="D2435" s="40">
        <v>4</v>
      </c>
      <c r="E2435" s="662" t="s">
        <v>150</v>
      </c>
      <c r="F2435" s="40" t="s">
        <v>739</v>
      </c>
      <c r="G2435" s="698" t="s">
        <v>161</v>
      </c>
      <c r="H2435" s="40" t="s">
        <v>213</v>
      </c>
      <c r="I2435" s="630" t="s">
        <v>409</v>
      </c>
      <c r="J2435" s="698" t="s">
        <v>803</v>
      </c>
      <c r="K2435" s="303">
        <v>0</v>
      </c>
      <c r="L2435" s="304">
        <v>0</v>
      </c>
      <c r="M2435" s="305">
        <v>0</v>
      </c>
      <c r="N2435" s="305">
        <v>0</v>
      </c>
      <c r="O2435" s="303">
        <v>0</v>
      </c>
      <c r="P2435" s="305">
        <v>0</v>
      </c>
      <c r="Q2435" s="303">
        <v>0</v>
      </c>
      <c r="R2435" s="16">
        <f>SUMIFS('Member Months'!$L:$L,'Member Months'!$A:$A,$A2435,'Member Months'!$C:$C,$C2435, 'Member Months'!$D:$D,$D2435)</f>
        <v>0</v>
      </c>
      <c r="T2435" s="172"/>
    </row>
    <row r="2436" spans="1:20">
      <c r="A2436" s="38" t="s">
        <v>151</v>
      </c>
      <c r="B2436" s="39">
        <f t="shared" si="81"/>
        <v>0</v>
      </c>
      <c r="C2436" s="39" t="str">
        <f t="shared" si="80"/>
        <v>2021 Prior Year</v>
      </c>
      <c r="D2436" s="40">
        <v>4</v>
      </c>
      <c r="E2436" s="662" t="s">
        <v>151</v>
      </c>
      <c r="F2436" s="40" t="s">
        <v>739</v>
      </c>
      <c r="G2436" s="698" t="s">
        <v>225</v>
      </c>
      <c r="H2436" s="40" t="s">
        <v>213</v>
      </c>
      <c r="I2436" s="629" t="s">
        <v>211</v>
      </c>
      <c r="J2436" s="698" t="s">
        <v>261</v>
      </c>
      <c r="K2436" s="303">
        <v>0</v>
      </c>
      <c r="L2436" s="304">
        <v>0</v>
      </c>
      <c r="M2436" s="305">
        <v>0</v>
      </c>
      <c r="N2436" s="305">
        <v>0</v>
      </c>
      <c r="O2436" s="303">
        <v>0</v>
      </c>
      <c r="P2436" s="305">
        <v>0</v>
      </c>
      <c r="Q2436" s="303">
        <v>0</v>
      </c>
      <c r="R2436" s="16">
        <f>SUMIFS('Member Months'!$L:$L,'Member Months'!$A:$A,$A2436,'Member Months'!$C:$C,$C2436, 'Member Months'!$D:$D,$D2436)</f>
        <v>0</v>
      </c>
      <c r="T2436" s="172"/>
    </row>
    <row r="2437" spans="1:20">
      <c r="A2437" s="38" t="s">
        <v>151</v>
      </c>
      <c r="B2437" s="39">
        <f t="shared" si="81"/>
        <v>0</v>
      </c>
      <c r="C2437" s="39" t="str">
        <f t="shared" si="80"/>
        <v>2021 Prior Year</v>
      </c>
      <c r="D2437" s="40">
        <v>4</v>
      </c>
      <c r="E2437" s="662" t="s">
        <v>151</v>
      </c>
      <c r="F2437" s="40" t="s">
        <v>739</v>
      </c>
      <c r="G2437" s="698" t="s">
        <v>225</v>
      </c>
      <c r="H2437" s="40" t="s">
        <v>213</v>
      </c>
      <c r="I2437" s="629" t="s">
        <v>214</v>
      </c>
      <c r="J2437" s="698" t="s">
        <v>676</v>
      </c>
      <c r="K2437" s="303">
        <v>0</v>
      </c>
      <c r="L2437" s="304">
        <v>0</v>
      </c>
      <c r="M2437" s="305">
        <v>0</v>
      </c>
      <c r="N2437" s="305">
        <v>0</v>
      </c>
      <c r="O2437" s="303">
        <v>0</v>
      </c>
      <c r="P2437" s="305">
        <v>0</v>
      </c>
      <c r="Q2437" s="303">
        <v>0</v>
      </c>
      <c r="R2437" s="16">
        <f>SUMIFS('Member Months'!$L:$L,'Member Months'!$A:$A,$A2437,'Member Months'!$C:$C,$C2437, 'Member Months'!$D:$D,$D2437)</f>
        <v>0</v>
      </c>
      <c r="T2437" s="172"/>
    </row>
    <row r="2438" spans="1:20">
      <c r="A2438" s="38" t="s">
        <v>151</v>
      </c>
      <c r="B2438" s="39">
        <f t="shared" si="81"/>
        <v>0</v>
      </c>
      <c r="C2438" s="39" t="str">
        <f t="shared" si="80"/>
        <v>2021 Prior Year</v>
      </c>
      <c r="D2438" s="40">
        <v>4</v>
      </c>
      <c r="E2438" s="662" t="s">
        <v>151</v>
      </c>
      <c r="F2438" s="40" t="s">
        <v>739</v>
      </c>
      <c r="G2438" s="698" t="s">
        <v>225</v>
      </c>
      <c r="H2438" s="40" t="s">
        <v>213</v>
      </c>
      <c r="I2438" s="629" t="s">
        <v>215</v>
      </c>
      <c r="J2438" s="698" t="s">
        <v>216</v>
      </c>
      <c r="K2438" s="303">
        <v>0</v>
      </c>
      <c r="L2438" s="304">
        <v>0</v>
      </c>
      <c r="M2438" s="305">
        <v>0</v>
      </c>
      <c r="N2438" s="305">
        <v>0</v>
      </c>
      <c r="O2438" s="303">
        <v>0</v>
      </c>
      <c r="P2438" s="305">
        <v>0</v>
      </c>
      <c r="Q2438" s="303">
        <v>0</v>
      </c>
      <c r="R2438" s="16">
        <f>SUMIFS('Member Months'!$L:$L,'Member Months'!$A:$A,$A2438,'Member Months'!$C:$C,$C2438, 'Member Months'!$D:$D,$D2438)</f>
        <v>0</v>
      </c>
      <c r="T2438" s="172"/>
    </row>
    <row r="2439" spans="1:20">
      <c r="A2439" s="38" t="s">
        <v>151</v>
      </c>
      <c r="B2439" s="39">
        <f t="shared" si="81"/>
        <v>0</v>
      </c>
      <c r="C2439" s="39" t="str">
        <f t="shared" ref="C2439:C2502" si="82">$C$1302</f>
        <v>2021 Prior Year</v>
      </c>
      <c r="D2439" s="40">
        <v>4</v>
      </c>
      <c r="E2439" s="662" t="s">
        <v>151</v>
      </c>
      <c r="F2439" s="40" t="s">
        <v>739</v>
      </c>
      <c r="G2439" s="698" t="s">
        <v>225</v>
      </c>
      <c r="H2439" s="40" t="s">
        <v>213</v>
      </c>
      <c r="I2439" s="629" t="s">
        <v>217</v>
      </c>
      <c r="J2439" s="698" t="s">
        <v>262</v>
      </c>
      <c r="K2439" s="303">
        <v>0</v>
      </c>
      <c r="L2439" s="304">
        <v>0</v>
      </c>
      <c r="M2439" s="305">
        <v>0</v>
      </c>
      <c r="N2439" s="305">
        <v>0</v>
      </c>
      <c r="O2439" s="303">
        <v>0</v>
      </c>
      <c r="P2439" s="305">
        <v>0</v>
      </c>
      <c r="Q2439" s="303">
        <v>0</v>
      </c>
      <c r="R2439" s="16">
        <f>SUMIFS('Member Months'!$L:$L,'Member Months'!$A:$A,$A2439,'Member Months'!$C:$C,$C2439, 'Member Months'!$D:$D,$D2439)</f>
        <v>0</v>
      </c>
      <c r="T2439" s="172"/>
    </row>
    <row r="2440" spans="1:20">
      <c r="A2440" s="38" t="s">
        <v>151</v>
      </c>
      <c r="B2440" s="39">
        <f t="shared" si="81"/>
        <v>0</v>
      </c>
      <c r="C2440" s="39" t="str">
        <f t="shared" si="82"/>
        <v>2021 Prior Year</v>
      </c>
      <c r="D2440" s="40">
        <v>4</v>
      </c>
      <c r="E2440" s="662" t="s">
        <v>151</v>
      </c>
      <c r="F2440" s="40" t="s">
        <v>739</v>
      </c>
      <c r="G2440" s="698" t="s">
        <v>225</v>
      </c>
      <c r="H2440" s="40" t="s">
        <v>213</v>
      </c>
      <c r="I2440" s="629" t="s">
        <v>218</v>
      </c>
      <c r="J2440" s="698" t="s">
        <v>677</v>
      </c>
      <c r="K2440" s="303">
        <v>0</v>
      </c>
      <c r="L2440" s="304">
        <v>0</v>
      </c>
      <c r="M2440" s="305">
        <v>0</v>
      </c>
      <c r="N2440" s="305">
        <v>0</v>
      </c>
      <c r="O2440" s="303">
        <v>0</v>
      </c>
      <c r="P2440" s="305">
        <v>0</v>
      </c>
      <c r="Q2440" s="303">
        <v>0</v>
      </c>
      <c r="R2440" s="16">
        <f>SUMIFS('Member Months'!$L:$L,'Member Months'!$A:$A,$A2440,'Member Months'!$C:$C,$C2440, 'Member Months'!$D:$D,$D2440)</f>
        <v>0</v>
      </c>
      <c r="T2440" s="172"/>
    </row>
    <row r="2441" spans="1:20">
      <c r="A2441" s="38" t="s">
        <v>151</v>
      </c>
      <c r="B2441" s="39">
        <f t="shared" si="81"/>
        <v>0</v>
      </c>
      <c r="C2441" s="39" t="str">
        <f t="shared" si="82"/>
        <v>2021 Prior Year</v>
      </c>
      <c r="D2441" s="40">
        <v>4</v>
      </c>
      <c r="E2441" s="662" t="s">
        <v>151</v>
      </c>
      <c r="F2441" s="40" t="s">
        <v>739</v>
      </c>
      <c r="G2441" s="698" t="s">
        <v>225</v>
      </c>
      <c r="H2441" s="40" t="s">
        <v>213</v>
      </c>
      <c r="I2441" s="629" t="s">
        <v>219</v>
      </c>
      <c r="J2441" s="698" t="s">
        <v>263</v>
      </c>
      <c r="K2441" s="303">
        <v>0</v>
      </c>
      <c r="L2441" s="304">
        <v>0</v>
      </c>
      <c r="M2441" s="305">
        <v>0</v>
      </c>
      <c r="N2441" s="305">
        <v>0</v>
      </c>
      <c r="O2441" s="303">
        <v>0</v>
      </c>
      <c r="P2441" s="305">
        <v>0</v>
      </c>
      <c r="Q2441" s="303">
        <v>0</v>
      </c>
      <c r="R2441" s="16">
        <f>SUMIFS('Member Months'!$L:$L,'Member Months'!$A:$A,$A2441,'Member Months'!$C:$C,$C2441, 'Member Months'!$D:$D,$D2441)</f>
        <v>0</v>
      </c>
      <c r="T2441" s="172"/>
    </row>
    <row r="2442" spans="1:20">
      <c r="A2442" s="38" t="s">
        <v>151</v>
      </c>
      <c r="B2442" s="39">
        <f t="shared" si="81"/>
        <v>0</v>
      </c>
      <c r="C2442" s="39" t="str">
        <f t="shared" si="82"/>
        <v>2021 Prior Year</v>
      </c>
      <c r="D2442" s="40">
        <v>4</v>
      </c>
      <c r="E2442" s="662" t="s">
        <v>151</v>
      </c>
      <c r="F2442" s="40" t="s">
        <v>739</v>
      </c>
      <c r="G2442" s="698" t="s">
        <v>225</v>
      </c>
      <c r="H2442" s="40" t="s">
        <v>213</v>
      </c>
      <c r="I2442" s="629" t="s">
        <v>220</v>
      </c>
      <c r="J2442" s="698" t="s">
        <v>675</v>
      </c>
      <c r="K2442" s="303">
        <v>0</v>
      </c>
      <c r="L2442" s="304">
        <v>0</v>
      </c>
      <c r="M2442" s="305">
        <v>0</v>
      </c>
      <c r="N2442" s="305">
        <v>0</v>
      </c>
      <c r="O2442" s="303">
        <v>0</v>
      </c>
      <c r="P2442" s="305">
        <v>0</v>
      </c>
      <c r="Q2442" s="303">
        <v>0</v>
      </c>
      <c r="R2442" s="16">
        <f>SUMIFS('Member Months'!$L:$L,'Member Months'!$A:$A,$A2442,'Member Months'!$C:$C,$C2442, 'Member Months'!$D:$D,$D2442)</f>
        <v>0</v>
      </c>
      <c r="T2442" s="172"/>
    </row>
    <row r="2443" spans="1:20">
      <c r="A2443" s="38" t="s">
        <v>151</v>
      </c>
      <c r="B2443" s="39">
        <f t="shared" si="81"/>
        <v>0</v>
      </c>
      <c r="C2443" s="39" t="str">
        <f t="shared" si="82"/>
        <v>2021 Prior Year</v>
      </c>
      <c r="D2443" s="40">
        <v>4</v>
      </c>
      <c r="E2443" s="662" t="s">
        <v>151</v>
      </c>
      <c r="F2443" s="40" t="s">
        <v>739</v>
      </c>
      <c r="G2443" s="698" t="s">
        <v>225</v>
      </c>
      <c r="H2443" s="40" t="s">
        <v>213</v>
      </c>
      <c r="I2443" s="629" t="s">
        <v>221</v>
      </c>
      <c r="J2443" s="698" t="s">
        <v>264</v>
      </c>
      <c r="K2443" s="303">
        <v>0</v>
      </c>
      <c r="L2443" s="304">
        <v>0</v>
      </c>
      <c r="M2443" s="305">
        <v>0</v>
      </c>
      <c r="N2443" s="305">
        <v>0</v>
      </c>
      <c r="O2443" s="303">
        <v>0</v>
      </c>
      <c r="P2443" s="305">
        <v>0</v>
      </c>
      <c r="Q2443" s="303">
        <v>0</v>
      </c>
      <c r="R2443" s="16">
        <f>SUMIFS('Member Months'!$L:$L,'Member Months'!$A:$A,$A2443,'Member Months'!$C:$C,$C2443, 'Member Months'!$D:$D,$D2443)</f>
        <v>0</v>
      </c>
      <c r="T2443" s="172"/>
    </row>
    <row r="2444" spans="1:20">
      <c r="A2444" s="38" t="s">
        <v>151</v>
      </c>
      <c r="B2444" s="39">
        <f t="shared" si="81"/>
        <v>0</v>
      </c>
      <c r="C2444" s="39" t="str">
        <f t="shared" si="82"/>
        <v>2021 Prior Year</v>
      </c>
      <c r="D2444" s="40">
        <v>4</v>
      </c>
      <c r="E2444" s="662" t="s">
        <v>151</v>
      </c>
      <c r="F2444" s="40" t="s">
        <v>739</v>
      </c>
      <c r="G2444" s="698" t="s">
        <v>225</v>
      </c>
      <c r="H2444" s="40" t="s">
        <v>213</v>
      </c>
      <c r="I2444" s="629" t="s">
        <v>222</v>
      </c>
      <c r="J2444" s="698" t="s">
        <v>206</v>
      </c>
      <c r="K2444" s="303">
        <v>0</v>
      </c>
      <c r="L2444" s="304">
        <v>0</v>
      </c>
      <c r="M2444" s="305">
        <v>0</v>
      </c>
      <c r="N2444" s="305">
        <v>0</v>
      </c>
      <c r="O2444" s="303">
        <v>0</v>
      </c>
      <c r="P2444" s="305">
        <v>0</v>
      </c>
      <c r="Q2444" s="303">
        <v>0</v>
      </c>
      <c r="R2444" s="16">
        <f>SUMIFS('Member Months'!$L:$L,'Member Months'!$A:$A,$A2444,'Member Months'!$C:$C,$C2444, 'Member Months'!$D:$D,$D2444)</f>
        <v>0</v>
      </c>
      <c r="T2444" s="172"/>
    </row>
    <row r="2445" spans="1:20">
      <c r="A2445" s="38" t="s">
        <v>151</v>
      </c>
      <c r="B2445" s="39">
        <f t="shared" si="81"/>
        <v>0</v>
      </c>
      <c r="C2445" s="39" t="str">
        <f t="shared" si="82"/>
        <v>2021 Prior Year</v>
      </c>
      <c r="D2445" s="40">
        <v>4</v>
      </c>
      <c r="E2445" s="662" t="s">
        <v>151</v>
      </c>
      <c r="F2445" s="40" t="s">
        <v>739</v>
      </c>
      <c r="G2445" s="698" t="s">
        <v>225</v>
      </c>
      <c r="H2445" s="40" t="s">
        <v>213</v>
      </c>
      <c r="I2445" s="629" t="s">
        <v>223</v>
      </c>
      <c r="J2445" s="698" t="s">
        <v>181</v>
      </c>
      <c r="K2445" s="303">
        <v>0</v>
      </c>
      <c r="L2445" s="304">
        <v>0</v>
      </c>
      <c r="M2445" s="305">
        <v>0</v>
      </c>
      <c r="N2445" s="305">
        <v>0</v>
      </c>
      <c r="O2445" s="303">
        <v>0</v>
      </c>
      <c r="P2445" s="305">
        <v>0</v>
      </c>
      <c r="Q2445" s="303">
        <v>0</v>
      </c>
      <c r="R2445" s="16">
        <f>SUMIFS('Member Months'!$L:$L,'Member Months'!$A:$A,$A2445,'Member Months'!$C:$C,$C2445, 'Member Months'!$D:$D,$D2445)</f>
        <v>0</v>
      </c>
      <c r="T2445" s="172"/>
    </row>
    <row r="2446" spans="1:20">
      <c r="A2446" s="38" t="s">
        <v>151</v>
      </c>
      <c r="B2446" s="39">
        <f t="shared" si="81"/>
        <v>0</v>
      </c>
      <c r="C2446" s="39" t="str">
        <f t="shared" si="82"/>
        <v>2021 Prior Year</v>
      </c>
      <c r="D2446" s="40">
        <v>4</v>
      </c>
      <c r="E2446" s="662" t="s">
        <v>151</v>
      </c>
      <c r="F2446" s="40" t="s">
        <v>739</v>
      </c>
      <c r="G2446" s="698" t="s">
        <v>225</v>
      </c>
      <c r="H2446" s="40" t="s">
        <v>213</v>
      </c>
      <c r="I2446" s="629" t="s">
        <v>150</v>
      </c>
      <c r="J2446" s="698" t="s">
        <v>204</v>
      </c>
      <c r="K2446" s="303">
        <v>0</v>
      </c>
      <c r="L2446" s="304">
        <v>0</v>
      </c>
      <c r="M2446" s="305">
        <v>0</v>
      </c>
      <c r="N2446" s="305">
        <v>0</v>
      </c>
      <c r="O2446" s="303">
        <v>0</v>
      </c>
      <c r="P2446" s="305">
        <v>0</v>
      </c>
      <c r="Q2446" s="303">
        <v>0</v>
      </c>
      <c r="R2446" s="16">
        <f>SUMIFS('Member Months'!$L:$L,'Member Months'!$A:$A,$A2446,'Member Months'!$C:$C,$C2446, 'Member Months'!$D:$D,$D2446)</f>
        <v>0</v>
      </c>
      <c r="T2446" s="172"/>
    </row>
    <row r="2447" spans="1:20">
      <c r="A2447" s="38" t="s">
        <v>151</v>
      </c>
      <c r="B2447" s="39">
        <f t="shared" si="81"/>
        <v>0</v>
      </c>
      <c r="C2447" s="39" t="str">
        <f t="shared" si="82"/>
        <v>2021 Prior Year</v>
      </c>
      <c r="D2447" s="40">
        <v>4</v>
      </c>
      <c r="E2447" s="662" t="s">
        <v>151</v>
      </c>
      <c r="F2447" s="40" t="s">
        <v>739</v>
      </c>
      <c r="G2447" s="698" t="s">
        <v>225</v>
      </c>
      <c r="H2447" s="40" t="s">
        <v>213</v>
      </c>
      <c r="I2447" s="629" t="s">
        <v>151</v>
      </c>
      <c r="J2447" s="698" t="s">
        <v>205</v>
      </c>
      <c r="K2447" s="303">
        <v>0</v>
      </c>
      <c r="L2447" s="304">
        <v>0</v>
      </c>
      <c r="M2447" s="305">
        <v>0</v>
      </c>
      <c r="N2447" s="305">
        <v>0</v>
      </c>
      <c r="O2447" s="303">
        <v>0</v>
      </c>
      <c r="P2447" s="305">
        <v>0</v>
      </c>
      <c r="Q2447" s="303">
        <v>0</v>
      </c>
      <c r="R2447" s="16">
        <f>SUMIFS('Member Months'!$L:$L,'Member Months'!$A:$A,$A2447,'Member Months'!$C:$C,$C2447, 'Member Months'!$D:$D,$D2447)</f>
        <v>0</v>
      </c>
      <c r="T2447" s="172"/>
    </row>
    <row r="2448" spans="1:20">
      <c r="A2448" s="38" t="s">
        <v>151</v>
      </c>
      <c r="B2448" s="39">
        <f t="shared" si="81"/>
        <v>0</v>
      </c>
      <c r="C2448" s="39" t="str">
        <f t="shared" si="82"/>
        <v>2021 Prior Year</v>
      </c>
      <c r="D2448" s="40">
        <v>4</v>
      </c>
      <c r="E2448" s="662" t="s">
        <v>151</v>
      </c>
      <c r="F2448" s="40" t="s">
        <v>739</v>
      </c>
      <c r="G2448" s="698" t="s">
        <v>225</v>
      </c>
      <c r="H2448" s="40" t="s">
        <v>213</v>
      </c>
      <c r="I2448" s="629" t="s">
        <v>152</v>
      </c>
      <c r="J2448" s="698" t="s">
        <v>182</v>
      </c>
      <c r="K2448" s="303">
        <v>0</v>
      </c>
      <c r="L2448" s="304">
        <v>0</v>
      </c>
      <c r="M2448" s="305">
        <v>0</v>
      </c>
      <c r="N2448" s="305">
        <v>0</v>
      </c>
      <c r="O2448" s="303">
        <v>0</v>
      </c>
      <c r="P2448" s="305">
        <v>0</v>
      </c>
      <c r="Q2448" s="303">
        <v>0</v>
      </c>
      <c r="R2448" s="16">
        <f>SUMIFS('Member Months'!$L:$L,'Member Months'!$A:$A,$A2448,'Member Months'!$C:$C,$C2448, 'Member Months'!$D:$D,$D2448)</f>
        <v>0</v>
      </c>
      <c r="T2448" s="172"/>
    </row>
    <row r="2449" spans="1:20">
      <c r="A2449" s="38" t="s">
        <v>151</v>
      </c>
      <c r="B2449" s="39">
        <f t="shared" si="81"/>
        <v>0</v>
      </c>
      <c r="C2449" s="39" t="str">
        <f t="shared" si="82"/>
        <v>2021 Prior Year</v>
      </c>
      <c r="D2449" s="40">
        <v>4</v>
      </c>
      <c r="E2449" s="662" t="s">
        <v>151</v>
      </c>
      <c r="F2449" s="40" t="s">
        <v>739</v>
      </c>
      <c r="G2449" s="698" t="s">
        <v>225</v>
      </c>
      <c r="H2449" s="40" t="s">
        <v>213</v>
      </c>
      <c r="I2449" s="629" t="s">
        <v>70</v>
      </c>
      <c r="J2449" s="698" t="s">
        <v>265</v>
      </c>
      <c r="K2449" s="303">
        <v>0</v>
      </c>
      <c r="L2449" s="304">
        <v>0</v>
      </c>
      <c r="M2449" s="305">
        <v>0</v>
      </c>
      <c r="N2449" s="305">
        <v>0</v>
      </c>
      <c r="O2449" s="303">
        <v>0</v>
      </c>
      <c r="P2449" s="305">
        <v>0</v>
      </c>
      <c r="Q2449" s="303">
        <v>0</v>
      </c>
      <c r="R2449" s="16">
        <f>SUMIFS('Member Months'!$L:$L,'Member Months'!$A:$A,$A2449,'Member Months'!$C:$C,$C2449, 'Member Months'!$D:$D,$D2449)</f>
        <v>0</v>
      </c>
      <c r="T2449" s="172"/>
    </row>
    <row r="2450" spans="1:20">
      <c r="A2450" s="38" t="s">
        <v>151</v>
      </c>
      <c r="B2450" s="39">
        <f t="shared" si="81"/>
        <v>0</v>
      </c>
      <c r="C2450" s="39" t="str">
        <f t="shared" si="82"/>
        <v>2021 Prior Year</v>
      </c>
      <c r="D2450" s="40">
        <v>4</v>
      </c>
      <c r="E2450" s="662" t="s">
        <v>151</v>
      </c>
      <c r="F2450" s="40" t="s">
        <v>739</v>
      </c>
      <c r="G2450" s="698" t="s">
        <v>225</v>
      </c>
      <c r="H2450" s="40" t="s">
        <v>213</v>
      </c>
      <c r="I2450" s="629" t="s">
        <v>71</v>
      </c>
      <c r="J2450" s="698" t="s">
        <v>266</v>
      </c>
      <c r="K2450" s="303">
        <v>0</v>
      </c>
      <c r="L2450" s="304">
        <v>0</v>
      </c>
      <c r="M2450" s="305">
        <v>0</v>
      </c>
      <c r="N2450" s="305">
        <v>0</v>
      </c>
      <c r="O2450" s="303">
        <v>0</v>
      </c>
      <c r="P2450" s="305">
        <v>0</v>
      </c>
      <c r="Q2450" s="303">
        <v>0</v>
      </c>
      <c r="R2450" s="16">
        <f>SUMIFS('Member Months'!$L:$L,'Member Months'!$A:$A,$A2450,'Member Months'!$C:$C,$C2450, 'Member Months'!$D:$D,$D2450)</f>
        <v>0</v>
      </c>
      <c r="T2450" s="172"/>
    </row>
    <row r="2451" spans="1:20">
      <c r="A2451" s="38" t="s">
        <v>151</v>
      </c>
      <c r="B2451" s="39">
        <f t="shared" si="81"/>
        <v>0</v>
      </c>
      <c r="C2451" s="39" t="str">
        <f t="shared" si="82"/>
        <v>2021 Prior Year</v>
      </c>
      <c r="D2451" s="40">
        <v>4</v>
      </c>
      <c r="E2451" s="662" t="s">
        <v>151</v>
      </c>
      <c r="F2451" s="40" t="s">
        <v>739</v>
      </c>
      <c r="G2451" s="698" t="s">
        <v>225</v>
      </c>
      <c r="H2451" s="40" t="s">
        <v>213</v>
      </c>
      <c r="I2451" s="629" t="s">
        <v>72</v>
      </c>
      <c r="J2451" s="698" t="s">
        <v>527</v>
      </c>
      <c r="K2451" s="303">
        <v>0</v>
      </c>
      <c r="L2451" s="304">
        <v>0</v>
      </c>
      <c r="M2451" s="305">
        <v>0</v>
      </c>
      <c r="N2451" s="305">
        <v>0</v>
      </c>
      <c r="O2451" s="303">
        <v>0</v>
      </c>
      <c r="P2451" s="305">
        <v>0</v>
      </c>
      <c r="Q2451" s="303">
        <v>0</v>
      </c>
      <c r="R2451" s="16">
        <f>SUMIFS('Member Months'!$L:$L,'Member Months'!$A:$A,$A2451,'Member Months'!$C:$C,$C2451, 'Member Months'!$D:$D,$D2451)</f>
        <v>0</v>
      </c>
      <c r="T2451" s="172"/>
    </row>
    <row r="2452" spans="1:20">
      <c r="A2452" s="38" t="s">
        <v>151</v>
      </c>
      <c r="B2452" s="39">
        <f t="shared" si="81"/>
        <v>0</v>
      </c>
      <c r="C2452" s="39" t="str">
        <f t="shared" si="82"/>
        <v>2021 Prior Year</v>
      </c>
      <c r="D2452" s="40">
        <v>4</v>
      </c>
      <c r="E2452" s="662" t="s">
        <v>151</v>
      </c>
      <c r="F2452" s="40" t="s">
        <v>739</v>
      </c>
      <c r="G2452" s="698" t="s">
        <v>225</v>
      </c>
      <c r="H2452" s="40" t="s">
        <v>213</v>
      </c>
      <c r="I2452" s="629" t="s">
        <v>73</v>
      </c>
      <c r="J2452" s="698" t="s">
        <v>528</v>
      </c>
      <c r="K2452" s="303">
        <v>0</v>
      </c>
      <c r="L2452" s="304">
        <v>0</v>
      </c>
      <c r="M2452" s="305">
        <v>0</v>
      </c>
      <c r="N2452" s="305">
        <v>0</v>
      </c>
      <c r="O2452" s="303">
        <v>0</v>
      </c>
      <c r="P2452" s="305">
        <v>0</v>
      </c>
      <c r="Q2452" s="303">
        <v>0</v>
      </c>
      <c r="R2452" s="16">
        <f>SUMIFS('Member Months'!$L:$L,'Member Months'!$A:$A,$A2452,'Member Months'!$C:$C,$C2452, 'Member Months'!$D:$D,$D2452)</f>
        <v>0</v>
      </c>
      <c r="T2452" s="172"/>
    </row>
    <row r="2453" spans="1:20">
      <c r="A2453" s="38" t="s">
        <v>151</v>
      </c>
      <c r="B2453" s="39">
        <f t="shared" si="81"/>
        <v>0</v>
      </c>
      <c r="C2453" s="39" t="str">
        <f t="shared" si="82"/>
        <v>2021 Prior Year</v>
      </c>
      <c r="D2453" s="40">
        <v>4</v>
      </c>
      <c r="E2453" s="662" t="s">
        <v>151</v>
      </c>
      <c r="F2453" s="40" t="s">
        <v>739</v>
      </c>
      <c r="G2453" s="698" t="s">
        <v>225</v>
      </c>
      <c r="H2453" s="40" t="s">
        <v>213</v>
      </c>
      <c r="I2453" s="630" t="s">
        <v>409</v>
      </c>
      <c r="J2453" s="698" t="s">
        <v>803</v>
      </c>
      <c r="K2453" s="303">
        <v>0</v>
      </c>
      <c r="L2453" s="304">
        <v>0</v>
      </c>
      <c r="M2453" s="305">
        <v>0</v>
      </c>
      <c r="N2453" s="305">
        <v>0</v>
      </c>
      <c r="O2453" s="303">
        <v>0</v>
      </c>
      <c r="P2453" s="305">
        <v>0</v>
      </c>
      <c r="Q2453" s="303">
        <v>0</v>
      </c>
      <c r="R2453" s="16">
        <f>SUMIFS('Member Months'!$L:$L,'Member Months'!$A:$A,$A2453,'Member Months'!$C:$C,$C2453, 'Member Months'!$D:$D,$D2453)</f>
        <v>0</v>
      </c>
      <c r="T2453" s="172"/>
    </row>
    <row r="2454" spans="1:20">
      <c r="A2454" s="38" t="s">
        <v>152</v>
      </c>
      <c r="B2454" s="39">
        <f t="shared" si="81"/>
        <v>0</v>
      </c>
      <c r="C2454" s="39" t="str">
        <f t="shared" si="82"/>
        <v>2021 Prior Year</v>
      </c>
      <c r="D2454" s="40">
        <v>4</v>
      </c>
      <c r="E2454" s="662" t="s">
        <v>152</v>
      </c>
      <c r="F2454" s="40" t="s">
        <v>739</v>
      </c>
      <c r="G2454" s="698" t="s">
        <v>231</v>
      </c>
      <c r="H2454" s="40" t="s">
        <v>213</v>
      </c>
      <c r="I2454" s="629" t="s">
        <v>211</v>
      </c>
      <c r="J2454" s="698" t="s">
        <v>261</v>
      </c>
      <c r="K2454" s="303">
        <v>0</v>
      </c>
      <c r="L2454" s="304">
        <v>0</v>
      </c>
      <c r="M2454" s="305">
        <v>0</v>
      </c>
      <c r="N2454" s="305">
        <v>0</v>
      </c>
      <c r="O2454" s="303">
        <v>0</v>
      </c>
      <c r="P2454" s="305">
        <v>0</v>
      </c>
      <c r="Q2454" s="303">
        <v>0</v>
      </c>
      <c r="R2454" s="16">
        <f>SUMIFS('Member Months'!$L:$L,'Member Months'!$A:$A,$A2454,'Member Months'!$C:$C,$C2454, 'Member Months'!$D:$D,$D2454)</f>
        <v>0</v>
      </c>
      <c r="T2454" s="172"/>
    </row>
    <row r="2455" spans="1:20">
      <c r="A2455" s="38" t="s">
        <v>152</v>
      </c>
      <c r="B2455" s="39">
        <f t="shared" si="81"/>
        <v>0</v>
      </c>
      <c r="C2455" s="39" t="str">
        <f t="shared" si="82"/>
        <v>2021 Prior Year</v>
      </c>
      <c r="D2455" s="40">
        <v>4</v>
      </c>
      <c r="E2455" s="662" t="s">
        <v>152</v>
      </c>
      <c r="F2455" s="40" t="s">
        <v>739</v>
      </c>
      <c r="G2455" s="698" t="s">
        <v>231</v>
      </c>
      <c r="H2455" s="40" t="s">
        <v>213</v>
      </c>
      <c r="I2455" s="629" t="s">
        <v>214</v>
      </c>
      <c r="J2455" s="698" t="s">
        <v>676</v>
      </c>
      <c r="K2455" s="303">
        <v>0</v>
      </c>
      <c r="L2455" s="304">
        <v>0</v>
      </c>
      <c r="M2455" s="305">
        <v>0</v>
      </c>
      <c r="N2455" s="305">
        <v>0</v>
      </c>
      <c r="O2455" s="303">
        <v>0</v>
      </c>
      <c r="P2455" s="305">
        <v>0</v>
      </c>
      <c r="Q2455" s="303">
        <v>0</v>
      </c>
      <c r="R2455" s="16">
        <f>SUMIFS('Member Months'!$L:$L,'Member Months'!$A:$A,$A2455,'Member Months'!$C:$C,$C2455, 'Member Months'!$D:$D,$D2455)</f>
        <v>0</v>
      </c>
      <c r="T2455" s="172"/>
    </row>
    <row r="2456" spans="1:20">
      <c r="A2456" s="38" t="s">
        <v>152</v>
      </c>
      <c r="B2456" s="39">
        <f t="shared" si="81"/>
        <v>0</v>
      </c>
      <c r="C2456" s="39" t="str">
        <f t="shared" si="82"/>
        <v>2021 Prior Year</v>
      </c>
      <c r="D2456" s="40">
        <v>4</v>
      </c>
      <c r="E2456" s="662" t="s">
        <v>152</v>
      </c>
      <c r="F2456" s="40" t="s">
        <v>739</v>
      </c>
      <c r="G2456" s="698" t="s">
        <v>231</v>
      </c>
      <c r="H2456" s="40" t="s">
        <v>213</v>
      </c>
      <c r="I2456" s="629" t="s">
        <v>215</v>
      </c>
      <c r="J2456" s="698" t="s">
        <v>216</v>
      </c>
      <c r="K2456" s="303">
        <v>0</v>
      </c>
      <c r="L2456" s="304">
        <v>0</v>
      </c>
      <c r="M2456" s="305">
        <v>0</v>
      </c>
      <c r="N2456" s="305">
        <v>0</v>
      </c>
      <c r="O2456" s="303">
        <v>0</v>
      </c>
      <c r="P2456" s="305">
        <v>0</v>
      </c>
      <c r="Q2456" s="303">
        <v>0</v>
      </c>
      <c r="R2456" s="16">
        <f>SUMIFS('Member Months'!$L:$L,'Member Months'!$A:$A,$A2456,'Member Months'!$C:$C,$C2456, 'Member Months'!$D:$D,$D2456)</f>
        <v>0</v>
      </c>
      <c r="T2456" s="172"/>
    </row>
    <row r="2457" spans="1:20">
      <c r="A2457" s="38" t="s">
        <v>152</v>
      </c>
      <c r="B2457" s="39">
        <f t="shared" si="81"/>
        <v>0</v>
      </c>
      <c r="C2457" s="39" t="str">
        <f t="shared" si="82"/>
        <v>2021 Prior Year</v>
      </c>
      <c r="D2457" s="40">
        <v>4</v>
      </c>
      <c r="E2457" s="662" t="s">
        <v>152</v>
      </c>
      <c r="F2457" s="40" t="s">
        <v>739</v>
      </c>
      <c r="G2457" s="698" t="s">
        <v>231</v>
      </c>
      <c r="H2457" s="40" t="s">
        <v>213</v>
      </c>
      <c r="I2457" s="629" t="s">
        <v>217</v>
      </c>
      <c r="J2457" s="698" t="s">
        <v>262</v>
      </c>
      <c r="K2457" s="303">
        <v>0</v>
      </c>
      <c r="L2457" s="304">
        <v>0</v>
      </c>
      <c r="M2457" s="305">
        <v>0</v>
      </c>
      <c r="N2457" s="305">
        <v>0</v>
      </c>
      <c r="O2457" s="303">
        <v>0</v>
      </c>
      <c r="P2457" s="305">
        <v>0</v>
      </c>
      <c r="Q2457" s="303">
        <v>0</v>
      </c>
      <c r="R2457" s="16">
        <f>SUMIFS('Member Months'!$L:$L,'Member Months'!$A:$A,$A2457,'Member Months'!$C:$C,$C2457, 'Member Months'!$D:$D,$D2457)</f>
        <v>0</v>
      </c>
      <c r="T2457" s="172"/>
    </row>
    <row r="2458" spans="1:20">
      <c r="A2458" s="38" t="s">
        <v>152</v>
      </c>
      <c r="B2458" s="39">
        <f t="shared" si="81"/>
        <v>0</v>
      </c>
      <c r="C2458" s="39" t="str">
        <f t="shared" si="82"/>
        <v>2021 Prior Year</v>
      </c>
      <c r="D2458" s="40">
        <v>4</v>
      </c>
      <c r="E2458" s="662" t="s">
        <v>152</v>
      </c>
      <c r="F2458" s="40" t="s">
        <v>739</v>
      </c>
      <c r="G2458" s="698" t="s">
        <v>231</v>
      </c>
      <c r="H2458" s="40" t="s">
        <v>213</v>
      </c>
      <c r="I2458" s="629" t="s">
        <v>218</v>
      </c>
      <c r="J2458" s="698" t="s">
        <v>677</v>
      </c>
      <c r="K2458" s="303">
        <v>0</v>
      </c>
      <c r="L2458" s="304">
        <v>0</v>
      </c>
      <c r="M2458" s="305">
        <v>0</v>
      </c>
      <c r="N2458" s="305">
        <v>0</v>
      </c>
      <c r="O2458" s="303">
        <v>0</v>
      </c>
      <c r="P2458" s="305">
        <v>0</v>
      </c>
      <c r="Q2458" s="303">
        <v>0</v>
      </c>
      <c r="R2458" s="16">
        <f>SUMIFS('Member Months'!$L:$L,'Member Months'!$A:$A,$A2458,'Member Months'!$C:$C,$C2458, 'Member Months'!$D:$D,$D2458)</f>
        <v>0</v>
      </c>
      <c r="T2458" s="172"/>
    </row>
    <row r="2459" spans="1:20">
      <c r="A2459" s="38" t="s">
        <v>152</v>
      </c>
      <c r="B2459" s="39">
        <f t="shared" si="81"/>
        <v>0</v>
      </c>
      <c r="C2459" s="39" t="str">
        <f t="shared" si="82"/>
        <v>2021 Prior Year</v>
      </c>
      <c r="D2459" s="40">
        <v>4</v>
      </c>
      <c r="E2459" s="662" t="s">
        <v>152</v>
      </c>
      <c r="F2459" s="40" t="s">
        <v>739</v>
      </c>
      <c r="G2459" s="698" t="s">
        <v>231</v>
      </c>
      <c r="H2459" s="40" t="s">
        <v>213</v>
      </c>
      <c r="I2459" s="629" t="s">
        <v>219</v>
      </c>
      <c r="J2459" s="698" t="s">
        <v>263</v>
      </c>
      <c r="K2459" s="303">
        <v>0</v>
      </c>
      <c r="L2459" s="304">
        <v>0</v>
      </c>
      <c r="M2459" s="305">
        <v>0</v>
      </c>
      <c r="N2459" s="305">
        <v>0</v>
      </c>
      <c r="O2459" s="303">
        <v>0</v>
      </c>
      <c r="P2459" s="305">
        <v>0</v>
      </c>
      <c r="Q2459" s="303">
        <v>0</v>
      </c>
      <c r="R2459" s="16">
        <f>SUMIFS('Member Months'!$L:$L,'Member Months'!$A:$A,$A2459,'Member Months'!$C:$C,$C2459, 'Member Months'!$D:$D,$D2459)</f>
        <v>0</v>
      </c>
      <c r="T2459" s="172"/>
    </row>
    <row r="2460" spans="1:20">
      <c r="A2460" s="38" t="s">
        <v>152</v>
      </c>
      <c r="B2460" s="39">
        <f t="shared" si="81"/>
        <v>0</v>
      </c>
      <c r="C2460" s="39" t="str">
        <f t="shared" si="82"/>
        <v>2021 Prior Year</v>
      </c>
      <c r="D2460" s="40">
        <v>4</v>
      </c>
      <c r="E2460" s="662" t="s">
        <v>152</v>
      </c>
      <c r="F2460" s="40" t="s">
        <v>739</v>
      </c>
      <c r="G2460" s="698" t="s">
        <v>231</v>
      </c>
      <c r="H2460" s="40" t="s">
        <v>213</v>
      </c>
      <c r="I2460" s="629" t="s">
        <v>220</v>
      </c>
      <c r="J2460" s="698" t="s">
        <v>675</v>
      </c>
      <c r="K2460" s="303">
        <v>0</v>
      </c>
      <c r="L2460" s="304">
        <v>0</v>
      </c>
      <c r="M2460" s="305">
        <v>0</v>
      </c>
      <c r="N2460" s="305">
        <v>0</v>
      </c>
      <c r="O2460" s="303">
        <v>0</v>
      </c>
      <c r="P2460" s="305">
        <v>0</v>
      </c>
      <c r="Q2460" s="303">
        <v>0</v>
      </c>
      <c r="R2460" s="16">
        <f>SUMIFS('Member Months'!$L:$L,'Member Months'!$A:$A,$A2460,'Member Months'!$C:$C,$C2460, 'Member Months'!$D:$D,$D2460)</f>
        <v>0</v>
      </c>
      <c r="T2460" s="172"/>
    </row>
    <row r="2461" spans="1:20">
      <c r="A2461" s="38" t="s">
        <v>152</v>
      </c>
      <c r="B2461" s="39">
        <f t="shared" si="81"/>
        <v>0</v>
      </c>
      <c r="C2461" s="39" t="str">
        <f t="shared" si="82"/>
        <v>2021 Prior Year</v>
      </c>
      <c r="D2461" s="40">
        <v>4</v>
      </c>
      <c r="E2461" s="662" t="s">
        <v>152</v>
      </c>
      <c r="F2461" s="40" t="s">
        <v>739</v>
      </c>
      <c r="G2461" s="698" t="s">
        <v>231</v>
      </c>
      <c r="H2461" s="40" t="s">
        <v>213</v>
      </c>
      <c r="I2461" s="629" t="s">
        <v>221</v>
      </c>
      <c r="J2461" s="698" t="s">
        <v>264</v>
      </c>
      <c r="K2461" s="303">
        <v>0</v>
      </c>
      <c r="L2461" s="304">
        <v>0</v>
      </c>
      <c r="M2461" s="305">
        <v>0</v>
      </c>
      <c r="N2461" s="305">
        <v>0</v>
      </c>
      <c r="O2461" s="303">
        <v>0</v>
      </c>
      <c r="P2461" s="305">
        <v>0</v>
      </c>
      <c r="Q2461" s="303">
        <v>0</v>
      </c>
      <c r="R2461" s="16">
        <f>SUMIFS('Member Months'!$L:$L,'Member Months'!$A:$A,$A2461,'Member Months'!$C:$C,$C2461, 'Member Months'!$D:$D,$D2461)</f>
        <v>0</v>
      </c>
      <c r="T2461" s="172"/>
    </row>
    <row r="2462" spans="1:20">
      <c r="A2462" s="38" t="s">
        <v>152</v>
      </c>
      <c r="B2462" s="39">
        <f t="shared" si="81"/>
        <v>0</v>
      </c>
      <c r="C2462" s="39" t="str">
        <f t="shared" si="82"/>
        <v>2021 Prior Year</v>
      </c>
      <c r="D2462" s="40">
        <v>4</v>
      </c>
      <c r="E2462" s="662" t="s">
        <v>152</v>
      </c>
      <c r="F2462" s="40" t="s">
        <v>739</v>
      </c>
      <c r="G2462" s="698" t="s">
        <v>231</v>
      </c>
      <c r="H2462" s="40" t="s">
        <v>213</v>
      </c>
      <c r="I2462" s="629" t="s">
        <v>222</v>
      </c>
      <c r="J2462" s="698" t="s">
        <v>206</v>
      </c>
      <c r="K2462" s="303">
        <v>0</v>
      </c>
      <c r="L2462" s="304">
        <v>0</v>
      </c>
      <c r="M2462" s="305">
        <v>0</v>
      </c>
      <c r="N2462" s="305">
        <v>0</v>
      </c>
      <c r="O2462" s="303">
        <v>0</v>
      </c>
      <c r="P2462" s="305">
        <v>0</v>
      </c>
      <c r="Q2462" s="303">
        <v>0</v>
      </c>
      <c r="R2462" s="16">
        <f>SUMIFS('Member Months'!$L:$L,'Member Months'!$A:$A,$A2462,'Member Months'!$C:$C,$C2462, 'Member Months'!$D:$D,$D2462)</f>
        <v>0</v>
      </c>
      <c r="T2462" s="172"/>
    </row>
    <row r="2463" spans="1:20">
      <c r="A2463" s="38" t="s">
        <v>152</v>
      </c>
      <c r="B2463" s="39">
        <f t="shared" si="81"/>
        <v>0</v>
      </c>
      <c r="C2463" s="39" t="str">
        <f t="shared" si="82"/>
        <v>2021 Prior Year</v>
      </c>
      <c r="D2463" s="40">
        <v>4</v>
      </c>
      <c r="E2463" s="662" t="s">
        <v>152</v>
      </c>
      <c r="F2463" s="40" t="s">
        <v>739</v>
      </c>
      <c r="G2463" s="698" t="s">
        <v>231</v>
      </c>
      <c r="H2463" s="40" t="s">
        <v>213</v>
      </c>
      <c r="I2463" s="629" t="s">
        <v>223</v>
      </c>
      <c r="J2463" s="698" t="s">
        <v>181</v>
      </c>
      <c r="K2463" s="303">
        <v>0</v>
      </c>
      <c r="L2463" s="304">
        <v>0</v>
      </c>
      <c r="M2463" s="305">
        <v>0</v>
      </c>
      <c r="N2463" s="305">
        <v>0</v>
      </c>
      <c r="O2463" s="303">
        <v>0</v>
      </c>
      <c r="P2463" s="305">
        <v>0</v>
      </c>
      <c r="Q2463" s="303">
        <v>0</v>
      </c>
      <c r="R2463" s="16">
        <f>SUMIFS('Member Months'!$L:$L,'Member Months'!$A:$A,$A2463,'Member Months'!$C:$C,$C2463, 'Member Months'!$D:$D,$D2463)</f>
        <v>0</v>
      </c>
      <c r="T2463" s="172"/>
    </row>
    <row r="2464" spans="1:20">
      <c r="A2464" s="38" t="s">
        <v>152</v>
      </c>
      <c r="B2464" s="39">
        <f t="shared" si="81"/>
        <v>0</v>
      </c>
      <c r="C2464" s="39" t="str">
        <f t="shared" si="82"/>
        <v>2021 Prior Year</v>
      </c>
      <c r="D2464" s="40">
        <v>4</v>
      </c>
      <c r="E2464" s="662" t="s">
        <v>152</v>
      </c>
      <c r="F2464" s="40" t="s">
        <v>739</v>
      </c>
      <c r="G2464" s="698" t="s">
        <v>231</v>
      </c>
      <c r="H2464" s="40" t="s">
        <v>213</v>
      </c>
      <c r="I2464" s="629" t="s">
        <v>150</v>
      </c>
      <c r="J2464" s="698" t="s">
        <v>204</v>
      </c>
      <c r="K2464" s="303">
        <v>0</v>
      </c>
      <c r="L2464" s="304">
        <v>0</v>
      </c>
      <c r="M2464" s="305">
        <v>0</v>
      </c>
      <c r="N2464" s="305">
        <v>0</v>
      </c>
      <c r="O2464" s="303">
        <v>0</v>
      </c>
      <c r="P2464" s="305">
        <v>0</v>
      </c>
      <c r="Q2464" s="303">
        <v>0</v>
      </c>
      <c r="R2464" s="16">
        <f>SUMIFS('Member Months'!$L:$L,'Member Months'!$A:$A,$A2464,'Member Months'!$C:$C,$C2464, 'Member Months'!$D:$D,$D2464)</f>
        <v>0</v>
      </c>
      <c r="T2464" s="172"/>
    </row>
    <row r="2465" spans="1:20">
      <c r="A2465" s="38" t="s">
        <v>152</v>
      </c>
      <c r="B2465" s="39">
        <f t="shared" si="81"/>
        <v>0</v>
      </c>
      <c r="C2465" s="39" t="str">
        <f t="shared" si="82"/>
        <v>2021 Prior Year</v>
      </c>
      <c r="D2465" s="40">
        <v>4</v>
      </c>
      <c r="E2465" s="662" t="s">
        <v>152</v>
      </c>
      <c r="F2465" s="40" t="s">
        <v>739</v>
      </c>
      <c r="G2465" s="698" t="s">
        <v>231</v>
      </c>
      <c r="H2465" s="40" t="s">
        <v>213</v>
      </c>
      <c r="I2465" s="629" t="s">
        <v>151</v>
      </c>
      <c r="J2465" s="698" t="s">
        <v>205</v>
      </c>
      <c r="K2465" s="303">
        <v>0</v>
      </c>
      <c r="L2465" s="304">
        <v>0</v>
      </c>
      <c r="M2465" s="305">
        <v>0</v>
      </c>
      <c r="N2465" s="305">
        <v>0</v>
      </c>
      <c r="O2465" s="303">
        <v>0</v>
      </c>
      <c r="P2465" s="305">
        <v>0</v>
      </c>
      <c r="Q2465" s="303">
        <v>0</v>
      </c>
      <c r="R2465" s="16">
        <f>SUMIFS('Member Months'!$L:$L,'Member Months'!$A:$A,$A2465,'Member Months'!$C:$C,$C2465, 'Member Months'!$D:$D,$D2465)</f>
        <v>0</v>
      </c>
      <c r="T2465" s="172"/>
    </row>
    <row r="2466" spans="1:20">
      <c r="A2466" s="38" t="s">
        <v>152</v>
      </c>
      <c r="B2466" s="39">
        <f t="shared" si="81"/>
        <v>0</v>
      </c>
      <c r="C2466" s="39" t="str">
        <f t="shared" si="82"/>
        <v>2021 Prior Year</v>
      </c>
      <c r="D2466" s="40">
        <v>4</v>
      </c>
      <c r="E2466" s="662" t="s">
        <v>152</v>
      </c>
      <c r="F2466" s="40" t="s">
        <v>739</v>
      </c>
      <c r="G2466" s="698" t="s">
        <v>231</v>
      </c>
      <c r="H2466" s="40" t="s">
        <v>213</v>
      </c>
      <c r="I2466" s="629" t="s">
        <v>152</v>
      </c>
      <c r="J2466" s="698" t="s">
        <v>182</v>
      </c>
      <c r="K2466" s="303">
        <v>0</v>
      </c>
      <c r="L2466" s="304">
        <v>0</v>
      </c>
      <c r="M2466" s="305">
        <v>0</v>
      </c>
      <c r="N2466" s="305">
        <v>0</v>
      </c>
      <c r="O2466" s="303">
        <v>0</v>
      </c>
      <c r="P2466" s="305">
        <v>0</v>
      </c>
      <c r="Q2466" s="303">
        <v>0</v>
      </c>
      <c r="R2466" s="16">
        <f>SUMIFS('Member Months'!$L:$L,'Member Months'!$A:$A,$A2466,'Member Months'!$C:$C,$C2466, 'Member Months'!$D:$D,$D2466)</f>
        <v>0</v>
      </c>
      <c r="T2466" s="172"/>
    </row>
    <row r="2467" spans="1:20">
      <c r="A2467" s="38" t="s">
        <v>152</v>
      </c>
      <c r="B2467" s="39">
        <f t="shared" si="81"/>
        <v>0</v>
      </c>
      <c r="C2467" s="39" t="str">
        <f t="shared" si="82"/>
        <v>2021 Prior Year</v>
      </c>
      <c r="D2467" s="40">
        <v>4</v>
      </c>
      <c r="E2467" s="662" t="s">
        <v>152</v>
      </c>
      <c r="F2467" s="40" t="s">
        <v>739</v>
      </c>
      <c r="G2467" s="698" t="s">
        <v>231</v>
      </c>
      <c r="H2467" s="40" t="s">
        <v>213</v>
      </c>
      <c r="I2467" s="629" t="s">
        <v>70</v>
      </c>
      <c r="J2467" s="698" t="s">
        <v>265</v>
      </c>
      <c r="K2467" s="303">
        <v>0</v>
      </c>
      <c r="L2467" s="304">
        <v>0</v>
      </c>
      <c r="M2467" s="305">
        <v>0</v>
      </c>
      <c r="N2467" s="305">
        <v>0</v>
      </c>
      <c r="O2467" s="303">
        <v>0</v>
      </c>
      <c r="P2467" s="305">
        <v>0</v>
      </c>
      <c r="Q2467" s="303">
        <v>0</v>
      </c>
      <c r="R2467" s="16">
        <f>SUMIFS('Member Months'!$L:$L,'Member Months'!$A:$A,$A2467,'Member Months'!$C:$C,$C2467, 'Member Months'!$D:$D,$D2467)</f>
        <v>0</v>
      </c>
      <c r="T2467" s="172"/>
    </row>
    <row r="2468" spans="1:20">
      <c r="A2468" s="38" t="s">
        <v>152</v>
      </c>
      <c r="B2468" s="39">
        <f t="shared" si="81"/>
        <v>0</v>
      </c>
      <c r="C2468" s="39" t="str">
        <f t="shared" si="82"/>
        <v>2021 Prior Year</v>
      </c>
      <c r="D2468" s="40">
        <v>4</v>
      </c>
      <c r="E2468" s="662" t="s">
        <v>152</v>
      </c>
      <c r="F2468" s="40" t="s">
        <v>739</v>
      </c>
      <c r="G2468" s="698" t="s">
        <v>231</v>
      </c>
      <c r="H2468" s="40" t="s">
        <v>213</v>
      </c>
      <c r="I2468" s="629" t="s">
        <v>71</v>
      </c>
      <c r="J2468" s="698" t="s">
        <v>266</v>
      </c>
      <c r="K2468" s="303">
        <v>0</v>
      </c>
      <c r="L2468" s="304">
        <v>0</v>
      </c>
      <c r="M2468" s="305">
        <v>0</v>
      </c>
      <c r="N2468" s="305">
        <v>0</v>
      </c>
      <c r="O2468" s="303">
        <v>0</v>
      </c>
      <c r="P2468" s="305">
        <v>0</v>
      </c>
      <c r="Q2468" s="303">
        <v>0</v>
      </c>
      <c r="R2468" s="16">
        <f>SUMIFS('Member Months'!$L:$L,'Member Months'!$A:$A,$A2468,'Member Months'!$C:$C,$C2468, 'Member Months'!$D:$D,$D2468)</f>
        <v>0</v>
      </c>
      <c r="T2468" s="172"/>
    </row>
    <row r="2469" spans="1:20">
      <c r="A2469" s="38" t="s">
        <v>152</v>
      </c>
      <c r="B2469" s="39">
        <f t="shared" si="81"/>
        <v>0</v>
      </c>
      <c r="C2469" s="39" t="str">
        <f t="shared" si="82"/>
        <v>2021 Prior Year</v>
      </c>
      <c r="D2469" s="40">
        <v>4</v>
      </c>
      <c r="E2469" s="662" t="s">
        <v>152</v>
      </c>
      <c r="F2469" s="40" t="s">
        <v>739</v>
      </c>
      <c r="G2469" s="698" t="s">
        <v>231</v>
      </c>
      <c r="H2469" s="40" t="s">
        <v>213</v>
      </c>
      <c r="I2469" s="629" t="s">
        <v>72</v>
      </c>
      <c r="J2469" s="698" t="s">
        <v>527</v>
      </c>
      <c r="K2469" s="303">
        <v>0</v>
      </c>
      <c r="L2469" s="304">
        <v>0</v>
      </c>
      <c r="M2469" s="305">
        <v>0</v>
      </c>
      <c r="N2469" s="305">
        <v>0</v>
      </c>
      <c r="O2469" s="303">
        <v>0</v>
      </c>
      <c r="P2469" s="305">
        <v>0</v>
      </c>
      <c r="Q2469" s="303">
        <v>0</v>
      </c>
      <c r="R2469" s="16">
        <f>SUMIFS('Member Months'!$L:$L,'Member Months'!$A:$A,$A2469,'Member Months'!$C:$C,$C2469, 'Member Months'!$D:$D,$D2469)</f>
        <v>0</v>
      </c>
      <c r="T2469" s="172"/>
    </row>
    <row r="2470" spans="1:20">
      <c r="A2470" s="38" t="s">
        <v>152</v>
      </c>
      <c r="B2470" s="39">
        <f t="shared" si="81"/>
        <v>0</v>
      </c>
      <c r="C2470" s="39" t="str">
        <f t="shared" si="82"/>
        <v>2021 Prior Year</v>
      </c>
      <c r="D2470" s="40">
        <v>4</v>
      </c>
      <c r="E2470" s="662" t="s">
        <v>152</v>
      </c>
      <c r="F2470" s="40" t="s">
        <v>739</v>
      </c>
      <c r="G2470" s="698" t="s">
        <v>231</v>
      </c>
      <c r="H2470" s="40" t="s">
        <v>213</v>
      </c>
      <c r="I2470" s="629" t="s">
        <v>73</v>
      </c>
      <c r="J2470" s="698" t="s">
        <v>528</v>
      </c>
      <c r="K2470" s="303">
        <v>0</v>
      </c>
      <c r="L2470" s="304">
        <v>0</v>
      </c>
      <c r="M2470" s="305">
        <v>0</v>
      </c>
      <c r="N2470" s="305">
        <v>0</v>
      </c>
      <c r="O2470" s="303">
        <v>0</v>
      </c>
      <c r="P2470" s="305">
        <v>0</v>
      </c>
      <c r="Q2470" s="303">
        <v>0</v>
      </c>
      <c r="R2470" s="16">
        <f>SUMIFS('Member Months'!$L:$L,'Member Months'!$A:$A,$A2470,'Member Months'!$C:$C,$C2470, 'Member Months'!$D:$D,$D2470)</f>
        <v>0</v>
      </c>
      <c r="T2470" s="172"/>
    </row>
    <row r="2471" spans="1:20">
      <c r="A2471" s="38" t="s">
        <v>152</v>
      </c>
      <c r="B2471" s="39">
        <f t="shared" si="81"/>
        <v>0</v>
      </c>
      <c r="C2471" s="39" t="str">
        <f t="shared" si="82"/>
        <v>2021 Prior Year</v>
      </c>
      <c r="D2471" s="40">
        <v>4</v>
      </c>
      <c r="E2471" s="662" t="s">
        <v>152</v>
      </c>
      <c r="F2471" s="40" t="s">
        <v>739</v>
      </c>
      <c r="G2471" s="698" t="s">
        <v>231</v>
      </c>
      <c r="H2471" s="40" t="s">
        <v>213</v>
      </c>
      <c r="I2471" s="630" t="s">
        <v>409</v>
      </c>
      <c r="J2471" s="698" t="s">
        <v>803</v>
      </c>
      <c r="K2471" s="303">
        <v>0</v>
      </c>
      <c r="L2471" s="304">
        <v>0</v>
      </c>
      <c r="M2471" s="305">
        <v>0</v>
      </c>
      <c r="N2471" s="305">
        <v>0</v>
      </c>
      <c r="O2471" s="303">
        <v>0</v>
      </c>
      <c r="P2471" s="305">
        <v>0</v>
      </c>
      <c r="Q2471" s="303">
        <v>0</v>
      </c>
      <c r="R2471" s="16">
        <f>SUMIFS('Member Months'!$L:$L,'Member Months'!$A:$A,$A2471,'Member Months'!$C:$C,$C2471, 'Member Months'!$D:$D,$D2471)</f>
        <v>0</v>
      </c>
      <c r="T2471" s="172"/>
    </row>
    <row r="2472" spans="1:20">
      <c r="A2472" s="38">
        <v>14</v>
      </c>
      <c r="B2472" s="39">
        <f t="shared" si="81"/>
        <v>0</v>
      </c>
      <c r="C2472" s="39" t="str">
        <f t="shared" si="82"/>
        <v>2021 Prior Year</v>
      </c>
      <c r="D2472" s="40">
        <v>4</v>
      </c>
      <c r="E2472" s="662">
        <v>14</v>
      </c>
      <c r="F2472" s="40" t="s">
        <v>740</v>
      </c>
      <c r="G2472" s="698" t="s">
        <v>425</v>
      </c>
      <c r="H2472" s="40" t="s">
        <v>227</v>
      </c>
      <c r="I2472" s="629" t="s">
        <v>211</v>
      </c>
      <c r="J2472" s="698" t="s">
        <v>261</v>
      </c>
      <c r="K2472" s="303">
        <v>0</v>
      </c>
      <c r="L2472" s="304">
        <v>0</v>
      </c>
      <c r="M2472" s="305">
        <v>0</v>
      </c>
      <c r="N2472" s="305">
        <v>0</v>
      </c>
      <c r="O2472" s="303">
        <v>0</v>
      </c>
      <c r="P2472" s="305">
        <v>0</v>
      </c>
      <c r="Q2472" s="303">
        <v>0</v>
      </c>
      <c r="R2472" s="16">
        <f>SUMIFS('Member Months'!$L:$L,'Member Months'!$A:$A,$A2472,'Member Months'!$C:$C,$C2472, 'Member Months'!$D:$D,$D2472)</f>
        <v>0</v>
      </c>
      <c r="T2472" s="172"/>
    </row>
    <row r="2473" spans="1:20">
      <c r="A2473" s="38">
        <v>14</v>
      </c>
      <c r="B2473" s="39">
        <f t="shared" si="81"/>
        <v>0</v>
      </c>
      <c r="C2473" s="39" t="str">
        <f t="shared" si="82"/>
        <v>2021 Prior Year</v>
      </c>
      <c r="D2473" s="40">
        <v>4</v>
      </c>
      <c r="E2473" s="662">
        <v>14</v>
      </c>
      <c r="F2473" s="40" t="s">
        <v>740</v>
      </c>
      <c r="G2473" s="698" t="s">
        <v>425</v>
      </c>
      <c r="H2473" s="40" t="s">
        <v>227</v>
      </c>
      <c r="I2473" s="629" t="s">
        <v>214</v>
      </c>
      <c r="J2473" s="698" t="s">
        <v>676</v>
      </c>
      <c r="K2473" s="303">
        <v>0</v>
      </c>
      <c r="L2473" s="304">
        <v>0</v>
      </c>
      <c r="M2473" s="305">
        <v>0</v>
      </c>
      <c r="N2473" s="305">
        <v>0</v>
      </c>
      <c r="O2473" s="303">
        <v>0</v>
      </c>
      <c r="P2473" s="305">
        <v>0</v>
      </c>
      <c r="Q2473" s="303">
        <v>0</v>
      </c>
      <c r="R2473" s="16">
        <f>SUMIFS('Member Months'!$L:$L,'Member Months'!$A:$A,$A2473,'Member Months'!$C:$C,$C2473, 'Member Months'!$D:$D,$D2473)</f>
        <v>0</v>
      </c>
      <c r="T2473" s="172"/>
    </row>
    <row r="2474" spans="1:20">
      <c r="A2474" s="38">
        <v>14</v>
      </c>
      <c r="B2474" s="39">
        <f t="shared" si="81"/>
        <v>0</v>
      </c>
      <c r="C2474" s="39" t="str">
        <f t="shared" si="82"/>
        <v>2021 Prior Year</v>
      </c>
      <c r="D2474" s="40">
        <v>4</v>
      </c>
      <c r="E2474" s="662">
        <v>14</v>
      </c>
      <c r="F2474" s="40" t="s">
        <v>740</v>
      </c>
      <c r="G2474" s="698" t="s">
        <v>425</v>
      </c>
      <c r="H2474" s="40" t="s">
        <v>227</v>
      </c>
      <c r="I2474" s="629" t="s">
        <v>215</v>
      </c>
      <c r="J2474" s="698" t="s">
        <v>216</v>
      </c>
      <c r="K2474" s="303">
        <v>0</v>
      </c>
      <c r="L2474" s="304">
        <v>0</v>
      </c>
      <c r="M2474" s="305">
        <v>0</v>
      </c>
      <c r="N2474" s="305">
        <v>0</v>
      </c>
      <c r="O2474" s="303">
        <v>0</v>
      </c>
      <c r="P2474" s="305">
        <v>0</v>
      </c>
      <c r="Q2474" s="303">
        <v>0</v>
      </c>
      <c r="R2474" s="16">
        <f>SUMIFS('Member Months'!$L:$L,'Member Months'!$A:$A,$A2474,'Member Months'!$C:$C,$C2474, 'Member Months'!$D:$D,$D2474)</f>
        <v>0</v>
      </c>
      <c r="T2474" s="172"/>
    </row>
    <row r="2475" spans="1:20">
      <c r="A2475" s="38">
        <v>14</v>
      </c>
      <c r="B2475" s="39">
        <f t="shared" si="81"/>
        <v>0</v>
      </c>
      <c r="C2475" s="39" t="str">
        <f t="shared" si="82"/>
        <v>2021 Prior Year</v>
      </c>
      <c r="D2475" s="40">
        <v>4</v>
      </c>
      <c r="E2475" s="662">
        <v>14</v>
      </c>
      <c r="F2475" s="40" t="s">
        <v>740</v>
      </c>
      <c r="G2475" s="698" t="s">
        <v>425</v>
      </c>
      <c r="H2475" s="40" t="s">
        <v>227</v>
      </c>
      <c r="I2475" s="629" t="s">
        <v>217</v>
      </c>
      <c r="J2475" s="698" t="s">
        <v>262</v>
      </c>
      <c r="K2475" s="303">
        <v>0</v>
      </c>
      <c r="L2475" s="304">
        <v>0</v>
      </c>
      <c r="M2475" s="305">
        <v>0</v>
      </c>
      <c r="N2475" s="305">
        <v>0</v>
      </c>
      <c r="O2475" s="303">
        <v>0</v>
      </c>
      <c r="P2475" s="305">
        <v>0</v>
      </c>
      <c r="Q2475" s="303">
        <v>0</v>
      </c>
      <c r="R2475" s="16">
        <f>SUMIFS('Member Months'!$L:$L,'Member Months'!$A:$A,$A2475,'Member Months'!$C:$C,$C2475, 'Member Months'!$D:$D,$D2475)</f>
        <v>0</v>
      </c>
      <c r="T2475" s="172"/>
    </row>
    <row r="2476" spans="1:20">
      <c r="A2476" s="38">
        <v>14</v>
      </c>
      <c r="B2476" s="39">
        <f t="shared" si="81"/>
        <v>0</v>
      </c>
      <c r="C2476" s="39" t="str">
        <f t="shared" si="82"/>
        <v>2021 Prior Year</v>
      </c>
      <c r="D2476" s="40">
        <v>4</v>
      </c>
      <c r="E2476" s="662">
        <v>14</v>
      </c>
      <c r="F2476" s="40" t="s">
        <v>740</v>
      </c>
      <c r="G2476" s="698" t="s">
        <v>425</v>
      </c>
      <c r="H2476" s="40" t="s">
        <v>227</v>
      </c>
      <c r="I2476" s="629" t="s">
        <v>218</v>
      </c>
      <c r="J2476" s="698" t="s">
        <v>677</v>
      </c>
      <c r="K2476" s="303">
        <v>0</v>
      </c>
      <c r="L2476" s="304">
        <v>0</v>
      </c>
      <c r="M2476" s="305">
        <v>0</v>
      </c>
      <c r="N2476" s="305">
        <v>0</v>
      </c>
      <c r="O2476" s="303">
        <v>0</v>
      </c>
      <c r="P2476" s="305">
        <v>0</v>
      </c>
      <c r="Q2476" s="303">
        <v>0</v>
      </c>
      <c r="R2476" s="16">
        <f>SUMIFS('Member Months'!$L:$L,'Member Months'!$A:$A,$A2476,'Member Months'!$C:$C,$C2476, 'Member Months'!$D:$D,$D2476)</f>
        <v>0</v>
      </c>
      <c r="T2476" s="172"/>
    </row>
    <row r="2477" spans="1:20">
      <c r="A2477" s="38">
        <v>14</v>
      </c>
      <c r="B2477" s="39">
        <f t="shared" si="81"/>
        <v>0</v>
      </c>
      <c r="C2477" s="39" t="str">
        <f t="shared" si="82"/>
        <v>2021 Prior Year</v>
      </c>
      <c r="D2477" s="40">
        <v>4</v>
      </c>
      <c r="E2477" s="662">
        <v>14</v>
      </c>
      <c r="F2477" s="40" t="s">
        <v>740</v>
      </c>
      <c r="G2477" s="698" t="s">
        <v>425</v>
      </c>
      <c r="H2477" s="40" t="s">
        <v>227</v>
      </c>
      <c r="I2477" s="629" t="s">
        <v>219</v>
      </c>
      <c r="J2477" s="698" t="s">
        <v>263</v>
      </c>
      <c r="K2477" s="303">
        <v>0</v>
      </c>
      <c r="L2477" s="304">
        <v>0</v>
      </c>
      <c r="M2477" s="305">
        <v>0</v>
      </c>
      <c r="N2477" s="305">
        <v>0</v>
      </c>
      <c r="O2477" s="303">
        <v>0</v>
      </c>
      <c r="P2477" s="305">
        <v>0</v>
      </c>
      <c r="Q2477" s="303">
        <v>0</v>
      </c>
      <c r="R2477" s="16">
        <f>SUMIFS('Member Months'!$L:$L,'Member Months'!$A:$A,$A2477,'Member Months'!$C:$C,$C2477, 'Member Months'!$D:$D,$D2477)</f>
        <v>0</v>
      </c>
      <c r="T2477" s="172"/>
    </row>
    <row r="2478" spans="1:20">
      <c r="A2478" s="38">
        <v>14</v>
      </c>
      <c r="B2478" s="39">
        <f t="shared" si="81"/>
        <v>0</v>
      </c>
      <c r="C2478" s="39" t="str">
        <f t="shared" si="82"/>
        <v>2021 Prior Year</v>
      </c>
      <c r="D2478" s="40">
        <v>4</v>
      </c>
      <c r="E2478" s="662">
        <v>14</v>
      </c>
      <c r="F2478" s="40" t="s">
        <v>740</v>
      </c>
      <c r="G2478" s="698" t="s">
        <v>425</v>
      </c>
      <c r="H2478" s="40" t="s">
        <v>227</v>
      </c>
      <c r="I2478" s="629" t="s">
        <v>220</v>
      </c>
      <c r="J2478" s="698" t="s">
        <v>675</v>
      </c>
      <c r="K2478" s="303">
        <v>0</v>
      </c>
      <c r="L2478" s="304">
        <v>0</v>
      </c>
      <c r="M2478" s="305">
        <v>0</v>
      </c>
      <c r="N2478" s="305">
        <v>0</v>
      </c>
      <c r="O2478" s="303">
        <v>0</v>
      </c>
      <c r="P2478" s="305">
        <v>0</v>
      </c>
      <c r="Q2478" s="303">
        <v>0</v>
      </c>
      <c r="R2478" s="16">
        <f>SUMIFS('Member Months'!$L:$L,'Member Months'!$A:$A,$A2478,'Member Months'!$C:$C,$C2478, 'Member Months'!$D:$D,$D2478)</f>
        <v>0</v>
      </c>
      <c r="T2478" s="172"/>
    </row>
    <row r="2479" spans="1:20">
      <c r="A2479" s="38">
        <v>14</v>
      </c>
      <c r="B2479" s="39">
        <f t="shared" si="81"/>
        <v>0</v>
      </c>
      <c r="C2479" s="39" t="str">
        <f t="shared" si="82"/>
        <v>2021 Prior Year</v>
      </c>
      <c r="D2479" s="40">
        <v>4</v>
      </c>
      <c r="E2479" s="662">
        <v>14</v>
      </c>
      <c r="F2479" s="40" t="s">
        <v>740</v>
      </c>
      <c r="G2479" s="698" t="s">
        <v>425</v>
      </c>
      <c r="H2479" s="40" t="s">
        <v>227</v>
      </c>
      <c r="I2479" s="629" t="s">
        <v>221</v>
      </c>
      <c r="J2479" s="698" t="s">
        <v>264</v>
      </c>
      <c r="K2479" s="303">
        <v>0</v>
      </c>
      <c r="L2479" s="304">
        <v>0</v>
      </c>
      <c r="M2479" s="305">
        <v>0</v>
      </c>
      <c r="N2479" s="305">
        <v>0</v>
      </c>
      <c r="O2479" s="303">
        <v>0</v>
      </c>
      <c r="P2479" s="305">
        <v>0</v>
      </c>
      <c r="Q2479" s="303">
        <v>0</v>
      </c>
      <c r="R2479" s="16">
        <f>SUMIFS('Member Months'!$L:$L,'Member Months'!$A:$A,$A2479,'Member Months'!$C:$C,$C2479, 'Member Months'!$D:$D,$D2479)</f>
        <v>0</v>
      </c>
      <c r="T2479" s="172"/>
    </row>
    <row r="2480" spans="1:20">
      <c r="A2480" s="38">
        <v>14</v>
      </c>
      <c r="B2480" s="39">
        <f t="shared" si="81"/>
        <v>0</v>
      </c>
      <c r="C2480" s="39" t="str">
        <f t="shared" si="82"/>
        <v>2021 Prior Year</v>
      </c>
      <c r="D2480" s="40">
        <v>4</v>
      </c>
      <c r="E2480" s="662">
        <v>14</v>
      </c>
      <c r="F2480" s="40" t="s">
        <v>740</v>
      </c>
      <c r="G2480" s="698" t="s">
        <v>425</v>
      </c>
      <c r="H2480" s="40" t="s">
        <v>227</v>
      </c>
      <c r="I2480" s="629" t="s">
        <v>222</v>
      </c>
      <c r="J2480" s="698" t="s">
        <v>206</v>
      </c>
      <c r="K2480" s="303">
        <v>0</v>
      </c>
      <c r="L2480" s="304">
        <v>0</v>
      </c>
      <c r="M2480" s="305">
        <v>0</v>
      </c>
      <c r="N2480" s="305">
        <v>0</v>
      </c>
      <c r="O2480" s="303">
        <v>0</v>
      </c>
      <c r="P2480" s="305">
        <v>0</v>
      </c>
      <c r="Q2480" s="303">
        <v>0</v>
      </c>
      <c r="R2480" s="16">
        <f>SUMIFS('Member Months'!$L:$L,'Member Months'!$A:$A,$A2480,'Member Months'!$C:$C,$C2480, 'Member Months'!$D:$D,$D2480)</f>
        <v>0</v>
      </c>
      <c r="T2480" s="172"/>
    </row>
    <row r="2481" spans="1:20">
      <c r="A2481" s="38">
        <v>14</v>
      </c>
      <c r="B2481" s="39">
        <f t="shared" si="81"/>
        <v>0</v>
      </c>
      <c r="C2481" s="39" t="str">
        <f t="shared" si="82"/>
        <v>2021 Prior Year</v>
      </c>
      <c r="D2481" s="40">
        <v>4</v>
      </c>
      <c r="E2481" s="662">
        <v>14</v>
      </c>
      <c r="F2481" s="40" t="s">
        <v>740</v>
      </c>
      <c r="G2481" s="698" t="s">
        <v>425</v>
      </c>
      <c r="H2481" s="40" t="s">
        <v>227</v>
      </c>
      <c r="I2481" s="629" t="s">
        <v>223</v>
      </c>
      <c r="J2481" s="698" t="s">
        <v>181</v>
      </c>
      <c r="K2481" s="303">
        <v>0</v>
      </c>
      <c r="L2481" s="304">
        <v>0</v>
      </c>
      <c r="M2481" s="305">
        <v>0</v>
      </c>
      <c r="N2481" s="305">
        <v>0</v>
      </c>
      <c r="O2481" s="303">
        <v>0</v>
      </c>
      <c r="P2481" s="305">
        <v>0</v>
      </c>
      <c r="Q2481" s="303">
        <v>0</v>
      </c>
      <c r="R2481" s="16">
        <f>SUMIFS('Member Months'!$L:$L,'Member Months'!$A:$A,$A2481,'Member Months'!$C:$C,$C2481, 'Member Months'!$D:$D,$D2481)</f>
        <v>0</v>
      </c>
      <c r="T2481" s="172"/>
    </row>
    <row r="2482" spans="1:20">
      <c r="A2482" s="38">
        <v>14</v>
      </c>
      <c r="B2482" s="39">
        <f t="shared" si="81"/>
        <v>0</v>
      </c>
      <c r="C2482" s="39" t="str">
        <f t="shared" si="82"/>
        <v>2021 Prior Year</v>
      </c>
      <c r="D2482" s="40">
        <v>4</v>
      </c>
      <c r="E2482" s="662">
        <v>14</v>
      </c>
      <c r="F2482" s="40" t="s">
        <v>740</v>
      </c>
      <c r="G2482" s="698" t="s">
        <v>425</v>
      </c>
      <c r="H2482" s="40" t="s">
        <v>227</v>
      </c>
      <c r="I2482" s="629" t="s">
        <v>150</v>
      </c>
      <c r="J2482" s="698" t="s">
        <v>204</v>
      </c>
      <c r="K2482" s="303">
        <v>0</v>
      </c>
      <c r="L2482" s="304">
        <v>0</v>
      </c>
      <c r="M2482" s="305">
        <v>0</v>
      </c>
      <c r="N2482" s="305">
        <v>0</v>
      </c>
      <c r="O2482" s="303">
        <v>0</v>
      </c>
      <c r="P2482" s="305">
        <v>0</v>
      </c>
      <c r="Q2482" s="303">
        <v>0</v>
      </c>
      <c r="R2482" s="16">
        <f>SUMIFS('Member Months'!$L:$L,'Member Months'!$A:$A,$A2482,'Member Months'!$C:$C,$C2482, 'Member Months'!$D:$D,$D2482)</f>
        <v>0</v>
      </c>
      <c r="T2482" s="172"/>
    </row>
    <row r="2483" spans="1:20">
      <c r="A2483" s="38">
        <v>14</v>
      </c>
      <c r="B2483" s="39">
        <f t="shared" si="81"/>
        <v>0</v>
      </c>
      <c r="C2483" s="39" t="str">
        <f t="shared" si="82"/>
        <v>2021 Prior Year</v>
      </c>
      <c r="D2483" s="40">
        <v>4</v>
      </c>
      <c r="E2483" s="662">
        <v>14</v>
      </c>
      <c r="F2483" s="40" t="s">
        <v>740</v>
      </c>
      <c r="G2483" s="698" t="s">
        <v>425</v>
      </c>
      <c r="H2483" s="40" t="s">
        <v>227</v>
      </c>
      <c r="I2483" s="629" t="s">
        <v>151</v>
      </c>
      <c r="J2483" s="698" t="s">
        <v>205</v>
      </c>
      <c r="K2483" s="303">
        <v>0</v>
      </c>
      <c r="L2483" s="304">
        <v>0</v>
      </c>
      <c r="M2483" s="305">
        <v>0</v>
      </c>
      <c r="N2483" s="305">
        <v>0</v>
      </c>
      <c r="O2483" s="303">
        <v>0</v>
      </c>
      <c r="P2483" s="305">
        <v>0</v>
      </c>
      <c r="Q2483" s="303">
        <v>0</v>
      </c>
      <c r="R2483" s="16">
        <f>SUMIFS('Member Months'!$L:$L,'Member Months'!$A:$A,$A2483,'Member Months'!$C:$C,$C2483, 'Member Months'!$D:$D,$D2483)</f>
        <v>0</v>
      </c>
      <c r="T2483" s="172"/>
    </row>
    <row r="2484" spans="1:20">
      <c r="A2484" s="38">
        <v>14</v>
      </c>
      <c r="B2484" s="39">
        <f t="shared" si="81"/>
        <v>0</v>
      </c>
      <c r="C2484" s="39" t="str">
        <f t="shared" si="82"/>
        <v>2021 Prior Year</v>
      </c>
      <c r="D2484" s="40">
        <v>4</v>
      </c>
      <c r="E2484" s="662">
        <v>14</v>
      </c>
      <c r="F2484" s="40" t="s">
        <v>740</v>
      </c>
      <c r="G2484" s="698" t="s">
        <v>425</v>
      </c>
      <c r="H2484" s="40" t="s">
        <v>227</v>
      </c>
      <c r="I2484" s="629" t="s">
        <v>152</v>
      </c>
      <c r="J2484" s="698" t="s">
        <v>182</v>
      </c>
      <c r="K2484" s="303">
        <v>0</v>
      </c>
      <c r="L2484" s="304">
        <v>0</v>
      </c>
      <c r="M2484" s="305">
        <v>0</v>
      </c>
      <c r="N2484" s="305">
        <v>0</v>
      </c>
      <c r="O2484" s="303">
        <v>0</v>
      </c>
      <c r="P2484" s="305">
        <v>0</v>
      </c>
      <c r="Q2484" s="303">
        <v>0</v>
      </c>
      <c r="R2484" s="16">
        <f>SUMIFS('Member Months'!$L:$L,'Member Months'!$A:$A,$A2484,'Member Months'!$C:$C,$C2484, 'Member Months'!$D:$D,$D2484)</f>
        <v>0</v>
      </c>
      <c r="T2484" s="172"/>
    </row>
    <row r="2485" spans="1:20">
      <c r="A2485" s="38">
        <v>14</v>
      </c>
      <c r="B2485" s="39">
        <f t="shared" si="81"/>
        <v>0</v>
      </c>
      <c r="C2485" s="39" t="str">
        <f t="shared" si="82"/>
        <v>2021 Prior Year</v>
      </c>
      <c r="D2485" s="40">
        <v>4</v>
      </c>
      <c r="E2485" s="662">
        <v>14</v>
      </c>
      <c r="F2485" s="40" t="s">
        <v>740</v>
      </c>
      <c r="G2485" s="698" t="s">
        <v>425</v>
      </c>
      <c r="H2485" s="40" t="s">
        <v>227</v>
      </c>
      <c r="I2485" s="629" t="s">
        <v>70</v>
      </c>
      <c r="J2485" s="698" t="s">
        <v>265</v>
      </c>
      <c r="K2485" s="303">
        <v>0</v>
      </c>
      <c r="L2485" s="304">
        <v>0</v>
      </c>
      <c r="M2485" s="305">
        <v>0</v>
      </c>
      <c r="N2485" s="305">
        <v>0</v>
      </c>
      <c r="O2485" s="303">
        <v>0</v>
      </c>
      <c r="P2485" s="305">
        <v>0</v>
      </c>
      <c r="Q2485" s="303">
        <v>0</v>
      </c>
      <c r="R2485" s="16">
        <f>SUMIFS('Member Months'!$L:$L,'Member Months'!$A:$A,$A2485,'Member Months'!$C:$C,$C2485, 'Member Months'!$D:$D,$D2485)</f>
        <v>0</v>
      </c>
      <c r="T2485" s="172"/>
    </row>
    <row r="2486" spans="1:20">
      <c r="A2486" s="38">
        <v>14</v>
      </c>
      <c r="B2486" s="39">
        <f t="shared" si="81"/>
        <v>0</v>
      </c>
      <c r="C2486" s="39" t="str">
        <f t="shared" si="82"/>
        <v>2021 Prior Year</v>
      </c>
      <c r="D2486" s="40">
        <v>4</v>
      </c>
      <c r="E2486" s="662">
        <v>14</v>
      </c>
      <c r="F2486" s="40" t="s">
        <v>740</v>
      </c>
      <c r="G2486" s="698" t="s">
        <v>425</v>
      </c>
      <c r="H2486" s="40" t="s">
        <v>227</v>
      </c>
      <c r="I2486" s="629" t="s">
        <v>71</v>
      </c>
      <c r="J2486" s="698" t="s">
        <v>266</v>
      </c>
      <c r="K2486" s="303">
        <v>0</v>
      </c>
      <c r="L2486" s="304">
        <v>0</v>
      </c>
      <c r="M2486" s="305">
        <v>0</v>
      </c>
      <c r="N2486" s="305">
        <v>0</v>
      </c>
      <c r="O2486" s="303">
        <v>0</v>
      </c>
      <c r="P2486" s="305">
        <v>0</v>
      </c>
      <c r="Q2486" s="303">
        <v>0</v>
      </c>
      <c r="R2486" s="16">
        <f>SUMIFS('Member Months'!$L:$L,'Member Months'!$A:$A,$A2486,'Member Months'!$C:$C,$C2486, 'Member Months'!$D:$D,$D2486)</f>
        <v>0</v>
      </c>
      <c r="T2486" s="172"/>
    </row>
    <row r="2487" spans="1:20">
      <c r="A2487" s="38">
        <v>14</v>
      </c>
      <c r="B2487" s="39">
        <f t="shared" si="81"/>
        <v>0</v>
      </c>
      <c r="C2487" s="39" t="str">
        <f t="shared" si="82"/>
        <v>2021 Prior Year</v>
      </c>
      <c r="D2487" s="40">
        <v>4</v>
      </c>
      <c r="E2487" s="662">
        <v>14</v>
      </c>
      <c r="F2487" s="40" t="s">
        <v>740</v>
      </c>
      <c r="G2487" s="698" t="s">
        <v>425</v>
      </c>
      <c r="H2487" s="40" t="s">
        <v>227</v>
      </c>
      <c r="I2487" s="629" t="s">
        <v>72</v>
      </c>
      <c r="J2487" s="698" t="s">
        <v>527</v>
      </c>
      <c r="K2487" s="303">
        <v>0</v>
      </c>
      <c r="L2487" s="304">
        <v>0</v>
      </c>
      <c r="M2487" s="305">
        <v>0</v>
      </c>
      <c r="N2487" s="305">
        <v>0</v>
      </c>
      <c r="O2487" s="303">
        <v>0</v>
      </c>
      <c r="P2487" s="305">
        <v>0</v>
      </c>
      <c r="Q2487" s="303">
        <v>0</v>
      </c>
      <c r="R2487" s="16">
        <f>SUMIFS('Member Months'!$L:$L,'Member Months'!$A:$A,$A2487,'Member Months'!$C:$C,$C2487, 'Member Months'!$D:$D,$D2487)</f>
        <v>0</v>
      </c>
      <c r="T2487" s="172"/>
    </row>
    <row r="2488" spans="1:20">
      <c r="A2488" s="38">
        <v>14</v>
      </c>
      <c r="B2488" s="39">
        <f t="shared" si="81"/>
        <v>0</v>
      </c>
      <c r="C2488" s="39" t="str">
        <f t="shared" si="82"/>
        <v>2021 Prior Year</v>
      </c>
      <c r="D2488" s="40">
        <v>4</v>
      </c>
      <c r="E2488" s="662">
        <v>14</v>
      </c>
      <c r="F2488" s="40" t="s">
        <v>740</v>
      </c>
      <c r="G2488" s="698" t="s">
        <v>425</v>
      </c>
      <c r="H2488" s="40" t="s">
        <v>227</v>
      </c>
      <c r="I2488" s="629" t="s">
        <v>73</v>
      </c>
      <c r="J2488" s="698" t="s">
        <v>528</v>
      </c>
      <c r="K2488" s="303">
        <v>0</v>
      </c>
      <c r="L2488" s="304">
        <v>0</v>
      </c>
      <c r="M2488" s="305">
        <v>0</v>
      </c>
      <c r="N2488" s="305">
        <v>0</v>
      </c>
      <c r="O2488" s="303">
        <v>0</v>
      </c>
      <c r="P2488" s="305">
        <v>0</v>
      </c>
      <c r="Q2488" s="303">
        <v>0</v>
      </c>
      <c r="R2488" s="16">
        <f>SUMIFS('Member Months'!$L:$L,'Member Months'!$A:$A,$A2488,'Member Months'!$C:$C,$C2488, 'Member Months'!$D:$D,$D2488)</f>
        <v>0</v>
      </c>
      <c r="T2488" s="172"/>
    </row>
    <row r="2489" spans="1:20">
      <c r="A2489" s="38">
        <v>14</v>
      </c>
      <c r="B2489" s="39">
        <f t="shared" si="81"/>
        <v>0</v>
      </c>
      <c r="C2489" s="39" t="str">
        <f t="shared" si="82"/>
        <v>2021 Prior Year</v>
      </c>
      <c r="D2489" s="40">
        <v>4</v>
      </c>
      <c r="E2489" s="662">
        <v>14</v>
      </c>
      <c r="F2489" s="40" t="s">
        <v>740</v>
      </c>
      <c r="G2489" s="698" t="s">
        <v>425</v>
      </c>
      <c r="H2489" s="40" t="s">
        <v>227</v>
      </c>
      <c r="I2489" s="630" t="s">
        <v>409</v>
      </c>
      <c r="J2489" s="698" t="s">
        <v>803</v>
      </c>
      <c r="K2489" s="303">
        <v>0</v>
      </c>
      <c r="L2489" s="304">
        <v>0</v>
      </c>
      <c r="M2489" s="305">
        <v>0</v>
      </c>
      <c r="N2489" s="305">
        <v>0</v>
      </c>
      <c r="O2489" s="303">
        <v>0</v>
      </c>
      <c r="P2489" s="305">
        <v>0</v>
      </c>
      <c r="Q2489" s="303">
        <v>0</v>
      </c>
      <c r="R2489" s="16">
        <f>SUMIFS('Member Months'!$L:$L,'Member Months'!$A:$A,$A2489,'Member Months'!$C:$C,$C2489, 'Member Months'!$D:$D,$D2489)</f>
        <v>0</v>
      </c>
      <c r="T2489" s="172"/>
    </row>
    <row r="2490" spans="1:20">
      <c r="A2490" s="38">
        <v>22</v>
      </c>
      <c r="B2490" s="39">
        <f t="shared" ref="B2490:B2507" si="83">$B$6</f>
        <v>0</v>
      </c>
      <c r="C2490" s="39" t="str">
        <f t="shared" si="82"/>
        <v>2021 Prior Year</v>
      </c>
      <c r="D2490" s="40">
        <v>4</v>
      </c>
      <c r="E2490" s="662">
        <v>22</v>
      </c>
      <c r="F2490" s="662">
        <v>6</v>
      </c>
      <c r="G2490" s="991" t="s">
        <v>933</v>
      </c>
      <c r="H2490" s="40" t="s">
        <v>227</v>
      </c>
      <c r="I2490" s="629" t="s">
        <v>211</v>
      </c>
      <c r="J2490" s="991" t="s">
        <v>261</v>
      </c>
      <c r="K2490" s="303">
        <v>0</v>
      </c>
      <c r="L2490" s="304">
        <v>0</v>
      </c>
      <c r="M2490" s="305">
        <v>0</v>
      </c>
      <c r="N2490" s="305">
        <v>0</v>
      </c>
      <c r="O2490" s="303">
        <v>0</v>
      </c>
      <c r="P2490" s="305">
        <v>0</v>
      </c>
      <c r="Q2490" s="303">
        <v>0</v>
      </c>
      <c r="R2490" s="16">
        <f>SUMIFS('Member Months'!$L:$L,'Member Months'!$A:$A,$A2490,'Member Months'!$C:$C,$C2490, 'Member Months'!$D:$D,$D2490)</f>
        <v>0</v>
      </c>
      <c r="T2490" s="172"/>
    </row>
    <row r="2491" spans="1:20">
      <c r="A2491" s="38">
        <v>22</v>
      </c>
      <c r="B2491" s="39">
        <f t="shared" si="83"/>
        <v>0</v>
      </c>
      <c r="C2491" s="39" t="str">
        <f t="shared" si="82"/>
        <v>2021 Prior Year</v>
      </c>
      <c r="D2491" s="40">
        <v>4</v>
      </c>
      <c r="E2491" s="662">
        <v>22</v>
      </c>
      <c r="F2491" s="662">
        <v>6</v>
      </c>
      <c r="G2491" s="991" t="s">
        <v>933</v>
      </c>
      <c r="H2491" s="40" t="s">
        <v>227</v>
      </c>
      <c r="I2491" s="629" t="s">
        <v>214</v>
      </c>
      <c r="J2491" s="991" t="s">
        <v>676</v>
      </c>
      <c r="K2491" s="303">
        <v>0</v>
      </c>
      <c r="L2491" s="304">
        <v>0</v>
      </c>
      <c r="M2491" s="305">
        <v>0</v>
      </c>
      <c r="N2491" s="305">
        <v>0</v>
      </c>
      <c r="O2491" s="303">
        <v>0</v>
      </c>
      <c r="P2491" s="305">
        <v>0</v>
      </c>
      <c r="Q2491" s="303">
        <v>0</v>
      </c>
      <c r="R2491" s="16">
        <f>SUMIFS('Member Months'!$L:$L,'Member Months'!$A:$A,$A2491,'Member Months'!$C:$C,$C2491, 'Member Months'!$D:$D,$D2491)</f>
        <v>0</v>
      </c>
      <c r="T2491" s="172"/>
    </row>
    <row r="2492" spans="1:20">
      <c r="A2492" s="38">
        <v>22</v>
      </c>
      <c r="B2492" s="39">
        <f t="shared" si="83"/>
        <v>0</v>
      </c>
      <c r="C2492" s="39" t="str">
        <f t="shared" si="82"/>
        <v>2021 Prior Year</v>
      </c>
      <c r="D2492" s="40">
        <v>4</v>
      </c>
      <c r="E2492" s="662">
        <v>22</v>
      </c>
      <c r="F2492" s="662">
        <v>6</v>
      </c>
      <c r="G2492" s="991" t="s">
        <v>933</v>
      </c>
      <c r="H2492" s="40" t="s">
        <v>227</v>
      </c>
      <c r="I2492" s="629" t="s">
        <v>215</v>
      </c>
      <c r="J2492" s="991" t="s">
        <v>216</v>
      </c>
      <c r="K2492" s="303">
        <v>0</v>
      </c>
      <c r="L2492" s="304">
        <v>0</v>
      </c>
      <c r="M2492" s="305">
        <v>0</v>
      </c>
      <c r="N2492" s="305">
        <v>0</v>
      </c>
      <c r="O2492" s="303">
        <v>0</v>
      </c>
      <c r="P2492" s="305">
        <v>0</v>
      </c>
      <c r="Q2492" s="303">
        <v>0</v>
      </c>
      <c r="R2492" s="16">
        <f>SUMIFS('Member Months'!$L:$L,'Member Months'!$A:$A,$A2492,'Member Months'!$C:$C,$C2492, 'Member Months'!$D:$D,$D2492)</f>
        <v>0</v>
      </c>
      <c r="T2492" s="172"/>
    </row>
    <row r="2493" spans="1:20">
      <c r="A2493" s="38">
        <v>22</v>
      </c>
      <c r="B2493" s="39">
        <f t="shared" si="83"/>
        <v>0</v>
      </c>
      <c r="C2493" s="39" t="str">
        <f t="shared" si="82"/>
        <v>2021 Prior Year</v>
      </c>
      <c r="D2493" s="40">
        <v>4</v>
      </c>
      <c r="E2493" s="662">
        <v>22</v>
      </c>
      <c r="F2493" s="662">
        <v>6</v>
      </c>
      <c r="G2493" s="991" t="s">
        <v>933</v>
      </c>
      <c r="H2493" s="40" t="s">
        <v>227</v>
      </c>
      <c r="I2493" s="629" t="s">
        <v>217</v>
      </c>
      <c r="J2493" s="991" t="s">
        <v>262</v>
      </c>
      <c r="K2493" s="303">
        <v>0</v>
      </c>
      <c r="L2493" s="304">
        <v>0</v>
      </c>
      <c r="M2493" s="305">
        <v>0</v>
      </c>
      <c r="N2493" s="305">
        <v>0</v>
      </c>
      <c r="O2493" s="303">
        <v>0</v>
      </c>
      <c r="P2493" s="305">
        <v>0</v>
      </c>
      <c r="Q2493" s="303">
        <v>0</v>
      </c>
      <c r="R2493" s="16">
        <f>SUMIFS('Member Months'!$L:$L,'Member Months'!$A:$A,$A2493,'Member Months'!$C:$C,$C2493, 'Member Months'!$D:$D,$D2493)</f>
        <v>0</v>
      </c>
      <c r="T2493" s="172"/>
    </row>
    <row r="2494" spans="1:20">
      <c r="A2494" s="38">
        <v>22</v>
      </c>
      <c r="B2494" s="39">
        <f t="shared" si="83"/>
        <v>0</v>
      </c>
      <c r="C2494" s="39" t="str">
        <f t="shared" si="82"/>
        <v>2021 Prior Year</v>
      </c>
      <c r="D2494" s="40">
        <v>4</v>
      </c>
      <c r="E2494" s="662">
        <v>22</v>
      </c>
      <c r="F2494" s="662">
        <v>6</v>
      </c>
      <c r="G2494" s="991" t="s">
        <v>933</v>
      </c>
      <c r="H2494" s="40" t="s">
        <v>227</v>
      </c>
      <c r="I2494" s="629" t="s">
        <v>218</v>
      </c>
      <c r="J2494" s="991" t="s">
        <v>677</v>
      </c>
      <c r="K2494" s="303">
        <v>0</v>
      </c>
      <c r="L2494" s="304">
        <v>0</v>
      </c>
      <c r="M2494" s="305">
        <v>0</v>
      </c>
      <c r="N2494" s="305">
        <v>0</v>
      </c>
      <c r="O2494" s="303">
        <v>0</v>
      </c>
      <c r="P2494" s="305">
        <v>0</v>
      </c>
      <c r="Q2494" s="303">
        <v>0</v>
      </c>
      <c r="R2494" s="16">
        <f>SUMIFS('Member Months'!$L:$L,'Member Months'!$A:$A,$A2494,'Member Months'!$C:$C,$C2494, 'Member Months'!$D:$D,$D2494)</f>
        <v>0</v>
      </c>
      <c r="T2494" s="172"/>
    </row>
    <row r="2495" spans="1:20">
      <c r="A2495" s="38">
        <v>22</v>
      </c>
      <c r="B2495" s="39">
        <f t="shared" si="83"/>
        <v>0</v>
      </c>
      <c r="C2495" s="39" t="str">
        <f t="shared" si="82"/>
        <v>2021 Prior Year</v>
      </c>
      <c r="D2495" s="40">
        <v>4</v>
      </c>
      <c r="E2495" s="662">
        <v>22</v>
      </c>
      <c r="F2495" s="662">
        <v>6</v>
      </c>
      <c r="G2495" s="991" t="s">
        <v>933</v>
      </c>
      <c r="H2495" s="40" t="s">
        <v>227</v>
      </c>
      <c r="I2495" s="629" t="s">
        <v>219</v>
      </c>
      <c r="J2495" s="991" t="s">
        <v>263</v>
      </c>
      <c r="K2495" s="303">
        <v>0</v>
      </c>
      <c r="L2495" s="304">
        <v>0</v>
      </c>
      <c r="M2495" s="305">
        <v>0</v>
      </c>
      <c r="N2495" s="305">
        <v>0</v>
      </c>
      <c r="O2495" s="303">
        <v>0</v>
      </c>
      <c r="P2495" s="305">
        <v>0</v>
      </c>
      <c r="Q2495" s="303">
        <v>0</v>
      </c>
      <c r="R2495" s="16">
        <f>SUMIFS('Member Months'!$L:$L,'Member Months'!$A:$A,$A2495,'Member Months'!$C:$C,$C2495, 'Member Months'!$D:$D,$D2495)</f>
        <v>0</v>
      </c>
      <c r="T2495" s="172"/>
    </row>
    <row r="2496" spans="1:20">
      <c r="A2496" s="38">
        <v>22</v>
      </c>
      <c r="B2496" s="39">
        <f t="shared" si="83"/>
        <v>0</v>
      </c>
      <c r="C2496" s="39" t="str">
        <f t="shared" si="82"/>
        <v>2021 Prior Year</v>
      </c>
      <c r="D2496" s="40">
        <v>4</v>
      </c>
      <c r="E2496" s="662">
        <v>22</v>
      </c>
      <c r="F2496" s="662">
        <v>6</v>
      </c>
      <c r="G2496" s="991" t="s">
        <v>933</v>
      </c>
      <c r="H2496" s="40" t="s">
        <v>227</v>
      </c>
      <c r="I2496" s="629" t="s">
        <v>220</v>
      </c>
      <c r="J2496" s="991" t="s">
        <v>675</v>
      </c>
      <c r="K2496" s="303">
        <v>0</v>
      </c>
      <c r="L2496" s="304">
        <v>0</v>
      </c>
      <c r="M2496" s="305">
        <v>0</v>
      </c>
      <c r="N2496" s="305">
        <v>0</v>
      </c>
      <c r="O2496" s="303">
        <v>0</v>
      </c>
      <c r="P2496" s="305">
        <v>0</v>
      </c>
      <c r="Q2496" s="303">
        <v>0</v>
      </c>
      <c r="R2496" s="16">
        <f>SUMIFS('Member Months'!$L:$L,'Member Months'!$A:$A,$A2496,'Member Months'!$C:$C,$C2496, 'Member Months'!$D:$D,$D2496)</f>
        <v>0</v>
      </c>
      <c r="T2496" s="172"/>
    </row>
    <row r="2497" spans="1:20">
      <c r="A2497" s="38">
        <v>22</v>
      </c>
      <c r="B2497" s="39">
        <f t="shared" si="83"/>
        <v>0</v>
      </c>
      <c r="C2497" s="39" t="str">
        <f t="shared" si="82"/>
        <v>2021 Prior Year</v>
      </c>
      <c r="D2497" s="40">
        <v>4</v>
      </c>
      <c r="E2497" s="662">
        <v>22</v>
      </c>
      <c r="F2497" s="662">
        <v>6</v>
      </c>
      <c r="G2497" s="991" t="s">
        <v>933</v>
      </c>
      <c r="H2497" s="40" t="s">
        <v>227</v>
      </c>
      <c r="I2497" s="629" t="s">
        <v>221</v>
      </c>
      <c r="J2497" s="991" t="s">
        <v>264</v>
      </c>
      <c r="K2497" s="303">
        <v>0</v>
      </c>
      <c r="L2497" s="304">
        <v>0</v>
      </c>
      <c r="M2497" s="305">
        <v>0</v>
      </c>
      <c r="N2497" s="305">
        <v>0</v>
      </c>
      <c r="O2497" s="303">
        <v>0</v>
      </c>
      <c r="P2497" s="305">
        <v>0</v>
      </c>
      <c r="Q2497" s="303">
        <v>0</v>
      </c>
      <c r="R2497" s="16">
        <f>SUMIFS('Member Months'!$L:$L,'Member Months'!$A:$A,$A2497,'Member Months'!$C:$C,$C2497, 'Member Months'!$D:$D,$D2497)</f>
        <v>0</v>
      </c>
      <c r="T2497" s="172"/>
    </row>
    <row r="2498" spans="1:20">
      <c r="A2498" s="38">
        <v>22</v>
      </c>
      <c r="B2498" s="39">
        <f t="shared" si="83"/>
        <v>0</v>
      </c>
      <c r="C2498" s="39" t="str">
        <f t="shared" si="82"/>
        <v>2021 Prior Year</v>
      </c>
      <c r="D2498" s="40">
        <v>4</v>
      </c>
      <c r="E2498" s="662">
        <v>22</v>
      </c>
      <c r="F2498" s="662">
        <v>6</v>
      </c>
      <c r="G2498" s="991" t="s">
        <v>933</v>
      </c>
      <c r="H2498" s="40" t="s">
        <v>227</v>
      </c>
      <c r="I2498" s="630" t="s">
        <v>222</v>
      </c>
      <c r="J2498" s="991" t="s">
        <v>206</v>
      </c>
      <c r="K2498" s="303">
        <v>0</v>
      </c>
      <c r="L2498" s="304">
        <v>0</v>
      </c>
      <c r="M2498" s="305">
        <v>0</v>
      </c>
      <c r="N2498" s="305">
        <v>0</v>
      </c>
      <c r="O2498" s="303">
        <v>0</v>
      </c>
      <c r="P2498" s="305">
        <v>0</v>
      </c>
      <c r="Q2498" s="303">
        <v>0</v>
      </c>
      <c r="R2498" s="16">
        <f>SUMIFS('Member Months'!$L:$L,'Member Months'!$A:$A,$A2498,'Member Months'!$C:$C,$C2498, 'Member Months'!$D:$D,$D2498)</f>
        <v>0</v>
      </c>
      <c r="T2498" s="172"/>
    </row>
    <row r="2499" spans="1:20">
      <c r="A2499" s="38">
        <v>22</v>
      </c>
      <c r="B2499" s="39">
        <f t="shared" si="83"/>
        <v>0</v>
      </c>
      <c r="C2499" s="39" t="str">
        <f t="shared" si="82"/>
        <v>2021 Prior Year</v>
      </c>
      <c r="D2499" s="40">
        <v>4</v>
      </c>
      <c r="E2499" s="662">
        <v>22</v>
      </c>
      <c r="F2499" s="662">
        <v>6</v>
      </c>
      <c r="G2499" s="991" t="s">
        <v>933</v>
      </c>
      <c r="H2499" s="40" t="s">
        <v>227</v>
      </c>
      <c r="I2499" s="630" t="s">
        <v>223</v>
      </c>
      <c r="J2499" s="991" t="s">
        <v>181</v>
      </c>
      <c r="K2499" s="303">
        <v>0</v>
      </c>
      <c r="L2499" s="304">
        <v>0</v>
      </c>
      <c r="M2499" s="305">
        <v>0</v>
      </c>
      <c r="N2499" s="305">
        <v>0</v>
      </c>
      <c r="O2499" s="303">
        <v>0</v>
      </c>
      <c r="P2499" s="305">
        <v>0</v>
      </c>
      <c r="Q2499" s="303">
        <v>0</v>
      </c>
      <c r="R2499" s="16">
        <f>SUMIFS('Member Months'!$L:$L,'Member Months'!$A:$A,$A2499,'Member Months'!$C:$C,$C2499, 'Member Months'!$D:$D,$D2499)</f>
        <v>0</v>
      </c>
      <c r="T2499" s="172"/>
    </row>
    <row r="2500" spans="1:20">
      <c r="A2500" s="38">
        <v>22</v>
      </c>
      <c r="B2500" s="39">
        <f t="shared" si="83"/>
        <v>0</v>
      </c>
      <c r="C2500" s="39" t="str">
        <f t="shared" si="82"/>
        <v>2021 Prior Year</v>
      </c>
      <c r="D2500" s="40">
        <v>4</v>
      </c>
      <c r="E2500" s="662">
        <v>22</v>
      </c>
      <c r="F2500" s="662">
        <v>6</v>
      </c>
      <c r="G2500" s="991" t="s">
        <v>933</v>
      </c>
      <c r="H2500" s="40" t="s">
        <v>227</v>
      </c>
      <c r="I2500" s="630" t="s">
        <v>150</v>
      </c>
      <c r="J2500" s="991" t="s">
        <v>204</v>
      </c>
      <c r="K2500" s="303">
        <v>0</v>
      </c>
      <c r="L2500" s="304">
        <v>0</v>
      </c>
      <c r="M2500" s="305">
        <v>0</v>
      </c>
      <c r="N2500" s="305">
        <v>0</v>
      </c>
      <c r="O2500" s="303">
        <v>0</v>
      </c>
      <c r="P2500" s="305">
        <v>0</v>
      </c>
      <c r="Q2500" s="303">
        <v>0</v>
      </c>
      <c r="R2500" s="16">
        <f>SUMIFS('Member Months'!$L:$L,'Member Months'!$A:$A,$A2500,'Member Months'!$C:$C,$C2500, 'Member Months'!$D:$D,$D2500)</f>
        <v>0</v>
      </c>
      <c r="T2500" s="172"/>
    </row>
    <row r="2501" spans="1:20">
      <c r="A2501" s="38">
        <v>22</v>
      </c>
      <c r="B2501" s="39">
        <f t="shared" si="83"/>
        <v>0</v>
      </c>
      <c r="C2501" s="39" t="str">
        <f t="shared" si="82"/>
        <v>2021 Prior Year</v>
      </c>
      <c r="D2501" s="40">
        <v>4</v>
      </c>
      <c r="E2501" s="662">
        <v>22</v>
      </c>
      <c r="F2501" s="662">
        <v>6</v>
      </c>
      <c r="G2501" s="991" t="s">
        <v>933</v>
      </c>
      <c r="H2501" s="40" t="s">
        <v>227</v>
      </c>
      <c r="I2501" s="630" t="s">
        <v>151</v>
      </c>
      <c r="J2501" s="991" t="s">
        <v>205</v>
      </c>
      <c r="K2501" s="303">
        <v>0</v>
      </c>
      <c r="L2501" s="304">
        <v>0</v>
      </c>
      <c r="M2501" s="305">
        <v>0</v>
      </c>
      <c r="N2501" s="305">
        <v>0</v>
      </c>
      <c r="O2501" s="303">
        <v>0</v>
      </c>
      <c r="P2501" s="305">
        <v>0</v>
      </c>
      <c r="Q2501" s="303">
        <v>0</v>
      </c>
      <c r="R2501" s="16">
        <f>SUMIFS('Member Months'!$L:$L,'Member Months'!$A:$A,$A2501,'Member Months'!$C:$C,$C2501, 'Member Months'!$D:$D,$D2501)</f>
        <v>0</v>
      </c>
      <c r="T2501" s="172"/>
    </row>
    <row r="2502" spans="1:20">
      <c r="A2502" s="38">
        <v>22</v>
      </c>
      <c r="B2502" s="39">
        <f t="shared" si="83"/>
        <v>0</v>
      </c>
      <c r="C2502" s="39" t="str">
        <f t="shared" si="82"/>
        <v>2021 Prior Year</v>
      </c>
      <c r="D2502" s="40">
        <v>4</v>
      </c>
      <c r="E2502" s="662">
        <v>22</v>
      </c>
      <c r="F2502" s="662">
        <v>6</v>
      </c>
      <c r="G2502" s="991" t="s">
        <v>933</v>
      </c>
      <c r="H2502" s="40" t="s">
        <v>227</v>
      </c>
      <c r="I2502" s="630" t="s">
        <v>152</v>
      </c>
      <c r="J2502" s="991" t="s">
        <v>182</v>
      </c>
      <c r="K2502" s="303">
        <v>0</v>
      </c>
      <c r="L2502" s="304">
        <v>0</v>
      </c>
      <c r="M2502" s="305">
        <v>0</v>
      </c>
      <c r="N2502" s="305">
        <v>0</v>
      </c>
      <c r="O2502" s="303">
        <v>0</v>
      </c>
      <c r="P2502" s="305">
        <v>0</v>
      </c>
      <c r="Q2502" s="303">
        <v>0</v>
      </c>
      <c r="R2502" s="16">
        <f>SUMIFS('Member Months'!$L:$L,'Member Months'!$A:$A,$A2502,'Member Months'!$C:$C,$C2502, 'Member Months'!$D:$D,$D2502)</f>
        <v>0</v>
      </c>
      <c r="T2502" s="172"/>
    </row>
    <row r="2503" spans="1:20">
      <c r="A2503" s="38">
        <v>22</v>
      </c>
      <c r="B2503" s="39">
        <f t="shared" si="83"/>
        <v>0</v>
      </c>
      <c r="C2503" s="39" t="str">
        <f t="shared" ref="C2503:C2566" si="84">$C$1302</f>
        <v>2021 Prior Year</v>
      </c>
      <c r="D2503" s="40">
        <v>4</v>
      </c>
      <c r="E2503" s="662">
        <v>22</v>
      </c>
      <c r="F2503" s="662">
        <v>6</v>
      </c>
      <c r="G2503" s="991" t="s">
        <v>933</v>
      </c>
      <c r="H2503" s="40" t="s">
        <v>227</v>
      </c>
      <c r="I2503" s="630" t="s">
        <v>70</v>
      </c>
      <c r="J2503" s="991" t="s">
        <v>265</v>
      </c>
      <c r="K2503" s="303">
        <v>0</v>
      </c>
      <c r="L2503" s="304">
        <v>0</v>
      </c>
      <c r="M2503" s="305">
        <v>0</v>
      </c>
      <c r="N2503" s="305">
        <v>0</v>
      </c>
      <c r="O2503" s="303">
        <v>0</v>
      </c>
      <c r="P2503" s="305">
        <v>0</v>
      </c>
      <c r="Q2503" s="303">
        <v>0</v>
      </c>
      <c r="R2503" s="16">
        <f>SUMIFS('Member Months'!$L:$L,'Member Months'!$A:$A,$A2503,'Member Months'!$C:$C,$C2503, 'Member Months'!$D:$D,$D2503)</f>
        <v>0</v>
      </c>
      <c r="T2503" s="172"/>
    </row>
    <row r="2504" spans="1:20">
      <c r="A2504" s="38">
        <v>22</v>
      </c>
      <c r="B2504" s="39">
        <f t="shared" si="83"/>
        <v>0</v>
      </c>
      <c r="C2504" s="39" t="str">
        <f t="shared" si="84"/>
        <v>2021 Prior Year</v>
      </c>
      <c r="D2504" s="40">
        <v>4</v>
      </c>
      <c r="E2504" s="662">
        <v>22</v>
      </c>
      <c r="F2504" s="662">
        <v>6</v>
      </c>
      <c r="G2504" s="991" t="s">
        <v>933</v>
      </c>
      <c r="H2504" s="40" t="s">
        <v>227</v>
      </c>
      <c r="I2504" s="630" t="s">
        <v>71</v>
      </c>
      <c r="J2504" s="991" t="s">
        <v>266</v>
      </c>
      <c r="K2504" s="303">
        <v>0</v>
      </c>
      <c r="L2504" s="304">
        <v>0</v>
      </c>
      <c r="M2504" s="305">
        <v>0</v>
      </c>
      <c r="N2504" s="305">
        <v>0</v>
      </c>
      <c r="O2504" s="303">
        <v>0</v>
      </c>
      <c r="P2504" s="305">
        <v>0</v>
      </c>
      <c r="Q2504" s="303">
        <v>0</v>
      </c>
      <c r="R2504" s="16">
        <f>SUMIFS('Member Months'!$L:$L,'Member Months'!$A:$A,$A2504,'Member Months'!$C:$C,$C2504, 'Member Months'!$D:$D,$D2504)</f>
        <v>0</v>
      </c>
      <c r="T2504" s="172"/>
    </row>
    <row r="2505" spans="1:20">
      <c r="A2505" s="38">
        <v>22</v>
      </c>
      <c r="B2505" s="39">
        <f t="shared" si="83"/>
        <v>0</v>
      </c>
      <c r="C2505" s="39" t="str">
        <f t="shared" si="84"/>
        <v>2021 Prior Year</v>
      </c>
      <c r="D2505" s="40">
        <v>4</v>
      </c>
      <c r="E2505" s="662">
        <v>22</v>
      </c>
      <c r="F2505" s="662">
        <v>6</v>
      </c>
      <c r="G2505" s="991" t="s">
        <v>933</v>
      </c>
      <c r="H2505" s="40" t="s">
        <v>227</v>
      </c>
      <c r="I2505" s="630" t="s">
        <v>72</v>
      </c>
      <c r="J2505" s="991" t="s">
        <v>527</v>
      </c>
      <c r="K2505" s="303">
        <v>0</v>
      </c>
      <c r="L2505" s="304">
        <v>0</v>
      </c>
      <c r="M2505" s="305">
        <v>0</v>
      </c>
      <c r="N2505" s="305">
        <v>0</v>
      </c>
      <c r="O2505" s="303">
        <v>0</v>
      </c>
      <c r="P2505" s="305">
        <v>0</v>
      </c>
      <c r="Q2505" s="303">
        <v>0</v>
      </c>
      <c r="R2505" s="16">
        <f>SUMIFS('Member Months'!$L:$L,'Member Months'!$A:$A,$A2505,'Member Months'!$C:$C,$C2505, 'Member Months'!$D:$D,$D2505)</f>
        <v>0</v>
      </c>
      <c r="T2505" s="172"/>
    </row>
    <row r="2506" spans="1:20">
      <c r="A2506" s="38">
        <v>22</v>
      </c>
      <c r="B2506" s="39">
        <f t="shared" si="83"/>
        <v>0</v>
      </c>
      <c r="C2506" s="39" t="str">
        <f t="shared" si="84"/>
        <v>2021 Prior Year</v>
      </c>
      <c r="D2506" s="40">
        <v>4</v>
      </c>
      <c r="E2506" s="662">
        <v>22</v>
      </c>
      <c r="F2506" s="662">
        <v>6</v>
      </c>
      <c r="G2506" s="991" t="s">
        <v>933</v>
      </c>
      <c r="H2506" s="40" t="s">
        <v>227</v>
      </c>
      <c r="I2506" s="630" t="s">
        <v>73</v>
      </c>
      <c r="J2506" s="991" t="s">
        <v>528</v>
      </c>
      <c r="K2506" s="303">
        <v>0</v>
      </c>
      <c r="L2506" s="304">
        <v>0</v>
      </c>
      <c r="M2506" s="305">
        <v>0</v>
      </c>
      <c r="N2506" s="305">
        <v>0</v>
      </c>
      <c r="O2506" s="303">
        <v>0</v>
      </c>
      <c r="P2506" s="305">
        <v>0</v>
      </c>
      <c r="Q2506" s="303">
        <v>0</v>
      </c>
      <c r="R2506" s="16">
        <f>SUMIFS('Member Months'!$L:$L,'Member Months'!$A:$A,$A2506,'Member Months'!$C:$C,$C2506, 'Member Months'!$D:$D,$D2506)</f>
        <v>0</v>
      </c>
      <c r="T2506" s="172"/>
    </row>
    <row r="2507" spans="1:20">
      <c r="A2507" s="38">
        <v>22</v>
      </c>
      <c r="B2507" s="39">
        <f t="shared" si="83"/>
        <v>0</v>
      </c>
      <c r="C2507" s="39" t="str">
        <f t="shared" si="84"/>
        <v>2021 Prior Year</v>
      </c>
      <c r="D2507" s="40">
        <v>4</v>
      </c>
      <c r="E2507" s="662">
        <v>22</v>
      </c>
      <c r="F2507" s="662">
        <v>6</v>
      </c>
      <c r="G2507" s="991" t="s">
        <v>933</v>
      </c>
      <c r="H2507" s="40" t="s">
        <v>227</v>
      </c>
      <c r="I2507" s="630" t="s">
        <v>409</v>
      </c>
      <c r="J2507" s="991" t="s">
        <v>803</v>
      </c>
      <c r="K2507" s="303">
        <v>0</v>
      </c>
      <c r="L2507" s="304">
        <v>0</v>
      </c>
      <c r="M2507" s="305">
        <v>0</v>
      </c>
      <c r="N2507" s="305">
        <v>0</v>
      </c>
      <c r="O2507" s="303">
        <v>0</v>
      </c>
      <c r="P2507" s="305">
        <v>0</v>
      </c>
      <c r="Q2507" s="303">
        <v>0</v>
      </c>
      <c r="R2507" s="16">
        <f>SUMIFS('Member Months'!$L:$L,'Member Months'!$A:$A,$A2507,'Member Months'!$C:$C,$C2507, 'Member Months'!$D:$D,$D2507)</f>
        <v>0</v>
      </c>
      <c r="T2507" s="172"/>
    </row>
    <row r="2508" spans="1:20">
      <c r="A2508" s="38">
        <v>23</v>
      </c>
      <c r="B2508" s="39">
        <v>0</v>
      </c>
      <c r="C2508" s="39" t="str">
        <f t="shared" si="84"/>
        <v>2021 Prior Year</v>
      </c>
      <c r="D2508" s="40">
        <v>4</v>
      </c>
      <c r="E2508" s="662">
        <v>23</v>
      </c>
      <c r="F2508" s="662">
        <v>6</v>
      </c>
      <c r="G2508" s="991" t="s">
        <v>933</v>
      </c>
      <c r="H2508" s="40" t="s">
        <v>228</v>
      </c>
      <c r="I2508" s="630" t="s">
        <v>211</v>
      </c>
      <c r="J2508" s="991" t="s">
        <v>261</v>
      </c>
      <c r="K2508" s="303">
        <v>0</v>
      </c>
      <c r="L2508" s="304">
        <v>0</v>
      </c>
      <c r="M2508" s="305">
        <v>0</v>
      </c>
      <c r="N2508" s="305">
        <v>0</v>
      </c>
      <c r="O2508" s="303">
        <v>0</v>
      </c>
      <c r="P2508" s="305">
        <v>0</v>
      </c>
      <c r="Q2508" s="303">
        <v>0</v>
      </c>
      <c r="R2508" s="16">
        <v>0</v>
      </c>
      <c r="T2508" s="172"/>
    </row>
    <row r="2509" spans="1:20">
      <c r="A2509" s="38">
        <v>23</v>
      </c>
      <c r="B2509" s="39">
        <v>0</v>
      </c>
      <c r="C2509" s="39" t="str">
        <f t="shared" si="84"/>
        <v>2021 Prior Year</v>
      </c>
      <c r="D2509" s="40">
        <v>4</v>
      </c>
      <c r="E2509" s="662">
        <v>23</v>
      </c>
      <c r="F2509" s="662">
        <v>6</v>
      </c>
      <c r="G2509" s="991" t="s">
        <v>933</v>
      </c>
      <c r="H2509" s="40" t="s">
        <v>228</v>
      </c>
      <c r="I2509" s="630" t="s">
        <v>214</v>
      </c>
      <c r="J2509" s="991" t="s">
        <v>676</v>
      </c>
      <c r="K2509" s="303">
        <v>0</v>
      </c>
      <c r="L2509" s="304">
        <v>0</v>
      </c>
      <c r="M2509" s="305">
        <v>0</v>
      </c>
      <c r="N2509" s="305">
        <v>0</v>
      </c>
      <c r="O2509" s="303">
        <v>0</v>
      </c>
      <c r="P2509" s="305">
        <v>0</v>
      </c>
      <c r="Q2509" s="303">
        <v>0</v>
      </c>
      <c r="R2509" s="16">
        <v>0</v>
      </c>
      <c r="T2509" s="172"/>
    </row>
    <row r="2510" spans="1:20">
      <c r="A2510" s="38">
        <v>23</v>
      </c>
      <c r="B2510" s="39">
        <v>0</v>
      </c>
      <c r="C2510" s="39" t="str">
        <f t="shared" si="84"/>
        <v>2021 Prior Year</v>
      </c>
      <c r="D2510" s="40">
        <v>4</v>
      </c>
      <c r="E2510" s="662">
        <v>23</v>
      </c>
      <c r="F2510" s="662">
        <v>6</v>
      </c>
      <c r="G2510" s="991" t="s">
        <v>933</v>
      </c>
      <c r="H2510" s="40" t="s">
        <v>228</v>
      </c>
      <c r="I2510" s="630" t="s">
        <v>215</v>
      </c>
      <c r="J2510" s="991" t="s">
        <v>216</v>
      </c>
      <c r="K2510" s="303">
        <v>0</v>
      </c>
      <c r="L2510" s="304">
        <v>0</v>
      </c>
      <c r="M2510" s="305">
        <v>0</v>
      </c>
      <c r="N2510" s="305">
        <v>0</v>
      </c>
      <c r="O2510" s="303">
        <v>0</v>
      </c>
      <c r="P2510" s="305">
        <v>0</v>
      </c>
      <c r="Q2510" s="303">
        <v>0</v>
      </c>
      <c r="R2510" s="16">
        <v>0</v>
      </c>
      <c r="T2510" s="172"/>
    </row>
    <row r="2511" spans="1:20">
      <c r="A2511" s="38">
        <v>23</v>
      </c>
      <c r="B2511" s="39">
        <v>0</v>
      </c>
      <c r="C2511" s="39" t="str">
        <f t="shared" si="84"/>
        <v>2021 Prior Year</v>
      </c>
      <c r="D2511" s="40">
        <v>4</v>
      </c>
      <c r="E2511" s="662">
        <v>23</v>
      </c>
      <c r="F2511" s="662">
        <v>6</v>
      </c>
      <c r="G2511" s="991" t="s">
        <v>933</v>
      </c>
      <c r="H2511" s="40" t="s">
        <v>228</v>
      </c>
      <c r="I2511" s="630" t="s">
        <v>217</v>
      </c>
      <c r="J2511" s="991" t="s">
        <v>262</v>
      </c>
      <c r="K2511" s="303">
        <v>0</v>
      </c>
      <c r="L2511" s="304">
        <v>0</v>
      </c>
      <c r="M2511" s="305">
        <v>0</v>
      </c>
      <c r="N2511" s="305">
        <v>0</v>
      </c>
      <c r="O2511" s="303">
        <v>0</v>
      </c>
      <c r="P2511" s="305">
        <v>0</v>
      </c>
      <c r="Q2511" s="303">
        <v>0</v>
      </c>
      <c r="R2511" s="16">
        <v>0</v>
      </c>
      <c r="T2511" s="172"/>
    </row>
    <row r="2512" spans="1:20">
      <c r="A2512" s="38">
        <v>23</v>
      </c>
      <c r="B2512" s="39">
        <v>0</v>
      </c>
      <c r="C2512" s="39" t="str">
        <f t="shared" si="84"/>
        <v>2021 Prior Year</v>
      </c>
      <c r="D2512" s="40">
        <v>4</v>
      </c>
      <c r="E2512" s="662">
        <v>23</v>
      </c>
      <c r="F2512" s="662">
        <v>6</v>
      </c>
      <c r="G2512" s="991" t="s">
        <v>933</v>
      </c>
      <c r="H2512" s="40" t="s">
        <v>228</v>
      </c>
      <c r="I2512" s="630" t="s">
        <v>218</v>
      </c>
      <c r="J2512" s="991" t="s">
        <v>677</v>
      </c>
      <c r="K2512" s="303">
        <v>0</v>
      </c>
      <c r="L2512" s="304">
        <v>0</v>
      </c>
      <c r="M2512" s="305">
        <v>0</v>
      </c>
      <c r="N2512" s="305">
        <v>0</v>
      </c>
      <c r="O2512" s="303">
        <v>0</v>
      </c>
      <c r="P2512" s="305">
        <v>0</v>
      </c>
      <c r="Q2512" s="303">
        <v>0</v>
      </c>
      <c r="R2512" s="16">
        <v>0</v>
      </c>
      <c r="T2512" s="172"/>
    </row>
    <row r="2513" spans="1:20">
      <c r="A2513" s="38">
        <v>23</v>
      </c>
      <c r="B2513" s="39">
        <v>0</v>
      </c>
      <c r="C2513" s="39" t="str">
        <f t="shared" si="84"/>
        <v>2021 Prior Year</v>
      </c>
      <c r="D2513" s="40">
        <v>4</v>
      </c>
      <c r="E2513" s="662">
        <v>23</v>
      </c>
      <c r="F2513" s="662">
        <v>6</v>
      </c>
      <c r="G2513" s="991" t="s">
        <v>933</v>
      </c>
      <c r="H2513" s="40" t="s">
        <v>228</v>
      </c>
      <c r="I2513" s="630" t="s">
        <v>219</v>
      </c>
      <c r="J2513" s="991" t="s">
        <v>263</v>
      </c>
      <c r="K2513" s="303">
        <v>0</v>
      </c>
      <c r="L2513" s="304">
        <v>0</v>
      </c>
      <c r="M2513" s="305">
        <v>0</v>
      </c>
      <c r="N2513" s="305">
        <v>0</v>
      </c>
      <c r="O2513" s="303">
        <v>0</v>
      </c>
      <c r="P2513" s="305">
        <v>0</v>
      </c>
      <c r="Q2513" s="303">
        <v>0</v>
      </c>
      <c r="R2513" s="16">
        <v>0</v>
      </c>
      <c r="T2513" s="172"/>
    </row>
    <row r="2514" spans="1:20">
      <c r="A2514" s="38">
        <v>23</v>
      </c>
      <c r="B2514" s="39">
        <v>0</v>
      </c>
      <c r="C2514" s="39" t="str">
        <f t="shared" si="84"/>
        <v>2021 Prior Year</v>
      </c>
      <c r="D2514" s="40">
        <v>4</v>
      </c>
      <c r="E2514" s="662">
        <v>23</v>
      </c>
      <c r="F2514" s="662">
        <v>6</v>
      </c>
      <c r="G2514" s="991" t="s">
        <v>933</v>
      </c>
      <c r="H2514" s="40" t="s">
        <v>228</v>
      </c>
      <c r="I2514" s="630" t="s">
        <v>220</v>
      </c>
      <c r="J2514" s="991" t="s">
        <v>675</v>
      </c>
      <c r="K2514" s="303">
        <v>0</v>
      </c>
      <c r="L2514" s="304">
        <v>0</v>
      </c>
      <c r="M2514" s="305">
        <v>0</v>
      </c>
      <c r="N2514" s="305">
        <v>0</v>
      </c>
      <c r="O2514" s="303">
        <v>0</v>
      </c>
      <c r="P2514" s="305">
        <v>0</v>
      </c>
      <c r="Q2514" s="303">
        <v>0</v>
      </c>
      <c r="R2514" s="16">
        <v>0</v>
      </c>
      <c r="T2514" s="172"/>
    </row>
    <row r="2515" spans="1:20">
      <c r="A2515" s="38">
        <v>23</v>
      </c>
      <c r="B2515" s="39">
        <v>0</v>
      </c>
      <c r="C2515" s="39" t="str">
        <f t="shared" si="84"/>
        <v>2021 Prior Year</v>
      </c>
      <c r="D2515" s="40">
        <v>4</v>
      </c>
      <c r="E2515" s="662">
        <v>23</v>
      </c>
      <c r="F2515" s="662">
        <v>6</v>
      </c>
      <c r="G2515" s="991" t="s">
        <v>933</v>
      </c>
      <c r="H2515" s="40" t="s">
        <v>228</v>
      </c>
      <c r="I2515" s="630" t="s">
        <v>221</v>
      </c>
      <c r="J2515" s="991" t="s">
        <v>264</v>
      </c>
      <c r="K2515" s="303">
        <v>0</v>
      </c>
      <c r="L2515" s="304">
        <v>0</v>
      </c>
      <c r="M2515" s="305">
        <v>0</v>
      </c>
      <c r="N2515" s="305">
        <v>0</v>
      </c>
      <c r="O2515" s="303">
        <v>0</v>
      </c>
      <c r="P2515" s="305">
        <v>0</v>
      </c>
      <c r="Q2515" s="303">
        <v>0</v>
      </c>
      <c r="R2515" s="16">
        <v>0</v>
      </c>
      <c r="T2515" s="172"/>
    </row>
    <row r="2516" spans="1:20">
      <c r="A2516" s="38">
        <v>23</v>
      </c>
      <c r="B2516" s="39">
        <v>0</v>
      </c>
      <c r="C2516" s="39" t="str">
        <f t="shared" si="84"/>
        <v>2021 Prior Year</v>
      </c>
      <c r="D2516" s="40">
        <v>4</v>
      </c>
      <c r="E2516" s="662">
        <v>23</v>
      </c>
      <c r="F2516" s="662">
        <v>6</v>
      </c>
      <c r="G2516" s="991" t="s">
        <v>933</v>
      </c>
      <c r="H2516" s="40" t="s">
        <v>228</v>
      </c>
      <c r="I2516" s="630" t="s">
        <v>222</v>
      </c>
      <c r="J2516" s="991" t="s">
        <v>206</v>
      </c>
      <c r="K2516" s="303">
        <v>0</v>
      </c>
      <c r="L2516" s="304">
        <v>0</v>
      </c>
      <c r="M2516" s="305">
        <v>0</v>
      </c>
      <c r="N2516" s="305">
        <v>0</v>
      </c>
      <c r="O2516" s="303">
        <v>0</v>
      </c>
      <c r="P2516" s="305">
        <v>0</v>
      </c>
      <c r="Q2516" s="303">
        <v>0</v>
      </c>
      <c r="R2516" s="16">
        <v>0</v>
      </c>
      <c r="T2516" s="172"/>
    </row>
    <row r="2517" spans="1:20">
      <c r="A2517" s="38">
        <v>23</v>
      </c>
      <c r="B2517" s="39">
        <v>0</v>
      </c>
      <c r="C2517" s="39" t="str">
        <f t="shared" si="84"/>
        <v>2021 Prior Year</v>
      </c>
      <c r="D2517" s="40">
        <v>4</v>
      </c>
      <c r="E2517" s="662">
        <v>23</v>
      </c>
      <c r="F2517" s="662">
        <v>6</v>
      </c>
      <c r="G2517" s="991" t="s">
        <v>933</v>
      </c>
      <c r="H2517" s="40" t="s">
        <v>228</v>
      </c>
      <c r="I2517" s="630" t="s">
        <v>223</v>
      </c>
      <c r="J2517" s="991" t="s">
        <v>181</v>
      </c>
      <c r="K2517" s="303">
        <v>0</v>
      </c>
      <c r="L2517" s="304">
        <v>0</v>
      </c>
      <c r="M2517" s="305">
        <v>0</v>
      </c>
      <c r="N2517" s="305">
        <v>0</v>
      </c>
      <c r="O2517" s="303">
        <v>0</v>
      </c>
      <c r="P2517" s="305">
        <v>0</v>
      </c>
      <c r="Q2517" s="303">
        <v>0</v>
      </c>
      <c r="R2517" s="16">
        <v>0</v>
      </c>
      <c r="T2517" s="172"/>
    </row>
    <row r="2518" spans="1:20">
      <c r="A2518" s="38">
        <v>23</v>
      </c>
      <c r="B2518" s="39">
        <v>0</v>
      </c>
      <c r="C2518" s="39" t="str">
        <f t="shared" si="84"/>
        <v>2021 Prior Year</v>
      </c>
      <c r="D2518" s="40">
        <v>4</v>
      </c>
      <c r="E2518" s="662">
        <v>23</v>
      </c>
      <c r="F2518" s="662">
        <v>6</v>
      </c>
      <c r="G2518" s="991" t="s">
        <v>933</v>
      </c>
      <c r="H2518" s="40" t="s">
        <v>228</v>
      </c>
      <c r="I2518" s="630" t="s">
        <v>150</v>
      </c>
      <c r="J2518" s="991" t="s">
        <v>204</v>
      </c>
      <c r="K2518" s="303">
        <v>0</v>
      </c>
      <c r="L2518" s="304">
        <v>0</v>
      </c>
      <c r="M2518" s="305">
        <v>0</v>
      </c>
      <c r="N2518" s="305">
        <v>0</v>
      </c>
      <c r="O2518" s="303">
        <v>0</v>
      </c>
      <c r="P2518" s="305">
        <v>0</v>
      </c>
      <c r="Q2518" s="303">
        <v>0</v>
      </c>
      <c r="R2518" s="16">
        <v>0</v>
      </c>
      <c r="T2518" s="172"/>
    </row>
    <row r="2519" spans="1:20">
      <c r="A2519" s="38">
        <v>23</v>
      </c>
      <c r="B2519" s="39">
        <v>0</v>
      </c>
      <c r="C2519" s="39" t="str">
        <f t="shared" si="84"/>
        <v>2021 Prior Year</v>
      </c>
      <c r="D2519" s="40">
        <v>4</v>
      </c>
      <c r="E2519" s="662">
        <v>23</v>
      </c>
      <c r="F2519" s="662">
        <v>6</v>
      </c>
      <c r="G2519" s="991" t="s">
        <v>933</v>
      </c>
      <c r="H2519" s="40" t="s">
        <v>228</v>
      </c>
      <c r="I2519" s="630" t="s">
        <v>151</v>
      </c>
      <c r="J2519" s="991" t="s">
        <v>205</v>
      </c>
      <c r="K2519" s="303">
        <v>0</v>
      </c>
      <c r="L2519" s="304">
        <v>0</v>
      </c>
      <c r="M2519" s="305">
        <v>0</v>
      </c>
      <c r="N2519" s="305">
        <v>0</v>
      </c>
      <c r="O2519" s="303">
        <v>0</v>
      </c>
      <c r="P2519" s="305">
        <v>0</v>
      </c>
      <c r="Q2519" s="303">
        <v>0</v>
      </c>
      <c r="R2519" s="16">
        <v>0</v>
      </c>
      <c r="T2519" s="172"/>
    </row>
    <row r="2520" spans="1:20">
      <c r="A2520" s="38">
        <v>23</v>
      </c>
      <c r="B2520" s="39">
        <v>0</v>
      </c>
      <c r="C2520" s="39" t="str">
        <f t="shared" si="84"/>
        <v>2021 Prior Year</v>
      </c>
      <c r="D2520" s="40">
        <v>4</v>
      </c>
      <c r="E2520" s="662">
        <v>23</v>
      </c>
      <c r="F2520" s="662">
        <v>6</v>
      </c>
      <c r="G2520" s="991" t="s">
        <v>933</v>
      </c>
      <c r="H2520" s="40" t="s">
        <v>228</v>
      </c>
      <c r="I2520" s="630" t="s">
        <v>152</v>
      </c>
      <c r="J2520" s="991" t="s">
        <v>182</v>
      </c>
      <c r="K2520" s="303">
        <v>0</v>
      </c>
      <c r="L2520" s="304">
        <v>0</v>
      </c>
      <c r="M2520" s="305">
        <v>0</v>
      </c>
      <c r="N2520" s="305">
        <v>0</v>
      </c>
      <c r="O2520" s="303">
        <v>0</v>
      </c>
      <c r="P2520" s="305">
        <v>0</v>
      </c>
      <c r="Q2520" s="303">
        <v>0</v>
      </c>
      <c r="R2520" s="16">
        <v>0</v>
      </c>
      <c r="T2520" s="172"/>
    </row>
    <row r="2521" spans="1:20">
      <c r="A2521" s="38">
        <v>23</v>
      </c>
      <c r="B2521" s="39">
        <v>0</v>
      </c>
      <c r="C2521" s="39" t="str">
        <f t="shared" si="84"/>
        <v>2021 Prior Year</v>
      </c>
      <c r="D2521" s="40">
        <v>4</v>
      </c>
      <c r="E2521" s="662">
        <v>23</v>
      </c>
      <c r="F2521" s="662">
        <v>6</v>
      </c>
      <c r="G2521" s="991" t="s">
        <v>933</v>
      </c>
      <c r="H2521" s="40" t="s">
        <v>228</v>
      </c>
      <c r="I2521" s="630" t="s">
        <v>70</v>
      </c>
      <c r="J2521" s="991" t="s">
        <v>265</v>
      </c>
      <c r="K2521" s="303">
        <v>0</v>
      </c>
      <c r="L2521" s="304">
        <v>0</v>
      </c>
      <c r="M2521" s="305">
        <v>0</v>
      </c>
      <c r="N2521" s="305">
        <v>0</v>
      </c>
      <c r="O2521" s="303">
        <v>0</v>
      </c>
      <c r="P2521" s="305">
        <v>0</v>
      </c>
      <c r="Q2521" s="303">
        <v>0</v>
      </c>
      <c r="R2521" s="16">
        <v>0</v>
      </c>
      <c r="T2521" s="172"/>
    </row>
    <row r="2522" spans="1:20">
      <c r="A2522" s="38">
        <v>23</v>
      </c>
      <c r="B2522" s="39">
        <v>0</v>
      </c>
      <c r="C2522" s="39" t="str">
        <f t="shared" si="84"/>
        <v>2021 Prior Year</v>
      </c>
      <c r="D2522" s="40">
        <v>4</v>
      </c>
      <c r="E2522" s="662">
        <v>23</v>
      </c>
      <c r="F2522" s="662">
        <v>6</v>
      </c>
      <c r="G2522" s="991" t="s">
        <v>933</v>
      </c>
      <c r="H2522" s="40" t="s">
        <v>228</v>
      </c>
      <c r="I2522" s="630" t="s">
        <v>71</v>
      </c>
      <c r="J2522" s="991" t="s">
        <v>266</v>
      </c>
      <c r="K2522" s="303">
        <v>0</v>
      </c>
      <c r="L2522" s="304">
        <v>0</v>
      </c>
      <c r="M2522" s="305">
        <v>0</v>
      </c>
      <c r="N2522" s="305">
        <v>0</v>
      </c>
      <c r="O2522" s="303">
        <v>0</v>
      </c>
      <c r="P2522" s="305">
        <v>0</v>
      </c>
      <c r="Q2522" s="303">
        <v>0</v>
      </c>
      <c r="R2522" s="16">
        <v>0</v>
      </c>
      <c r="T2522" s="172"/>
    </row>
    <row r="2523" spans="1:20">
      <c r="A2523" s="38">
        <v>23</v>
      </c>
      <c r="B2523" s="39">
        <v>0</v>
      </c>
      <c r="C2523" s="39" t="str">
        <f t="shared" si="84"/>
        <v>2021 Prior Year</v>
      </c>
      <c r="D2523" s="40">
        <v>4</v>
      </c>
      <c r="E2523" s="662">
        <v>23</v>
      </c>
      <c r="F2523" s="662">
        <v>6</v>
      </c>
      <c r="G2523" s="991" t="s">
        <v>933</v>
      </c>
      <c r="H2523" s="40" t="s">
        <v>228</v>
      </c>
      <c r="I2523" s="630" t="s">
        <v>72</v>
      </c>
      <c r="J2523" s="991" t="s">
        <v>527</v>
      </c>
      <c r="K2523" s="303">
        <v>0</v>
      </c>
      <c r="L2523" s="304">
        <v>0</v>
      </c>
      <c r="M2523" s="305">
        <v>0</v>
      </c>
      <c r="N2523" s="305">
        <v>0</v>
      </c>
      <c r="O2523" s="303">
        <v>0</v>
      </c>
      <c r="P2523" s="305">
        <v>0</v>
      </c>
      <c r="Q2523" s="303">
        <v>0</v>
      </c>
      <c r="R2523" s="16">
        <v>0</v>
      </c>
      <c r="T2523" s="172"/>
    </row>
    <row r="2524" spans="1:20">
      <c r="A2524" s="38">
        <v>23</v>
      </c>
      <c r="B2524" s="39">
        <v>0</v>
      </c>
      <c r="C2524" s="39" t="str">
        <f t="shared" si="84"/>
        <v>2021 Prior Year</v>
      </c>
      <c r="D2524" s="40">
        <v>4</v>
      </c>
      <c r="E2524" s="662">
        <v>23</v>
      </c>
      <c r="F2524" s="662">
        <v>6</v>
      </c>
      <c r="G2524" s="991" t="s">
        <v>933</v>
      </c>
      <c r="H2524" s="40" t="s">
        <v>228</v>
      </c>
      <c r="I2524" s="630" t="s">
        <v>73</v>
      </c>
      <c r="J2524" s="991" t="s">
        <v>528</v>
      </c>
      <c r="K2524" s="303">
        <v>0</v>
      </c>
      <c r="L2524" s="304">
        <v>0</v>
      </c>
      <c r="M2524" s="305">
        <v>0</v>
      </c>
      <c r="N2524" s="305">
        <v>0</v>
      </c>
      <c r="O2524" s="303">
        <v>0</v>
      </c>
      <c r="P2524" s="305">
        <v>0</v>
      </c>
      <c r="Q2524" s="303">
        <v>0</v>
      </c>
      <c r="R2524" s="16">
        <v>0</v>
      </c>
      <c r="T2524" s="172"/>
    </row>
    <row r="2525" spans="1:20">
      <c r="A2525" s="38">
        <v>23</v>
      </c>
      <c r="B2525" s="39">
        <v>0</v>
      </c>
      <c r="C2525" s="39" t="str">
        <f t="shared" si="84"/>
        <v>2021 Prior Year</v>
      </c>
      <c r="D2525" s="40">
        <v>4</v>
      </c>
      <c r="E2525" s="662">
        <v>23</v>
      </c>
      <c r="F2525" s="662">
        <v>6</v>
      </c>
      <c r="G2525" s="991" t="s">
        <v>933</v>
      </c>
      <c r="H2525" s="40" t="s">
        <v>228</v>
      </c>
      <c r="I2525" s="630" t="s">
        <v>409</v>
      </c>
      <c r="J2525" s="991" t="s">
        <v>803</v>
      </c>
      <c r="K2525" s="303">
        <v>0</v>
      </c>
      <c r="L2525" s="304">
        <v>0</v>
      </c>
      <c r="M2525" s="305">
        <v>0</v>
      </c>
      <c r="N2525" s="305">
        <v>0</v>
      </c>
      <c r="O2525" s="303">
        <v>0</v>
      </c>
      <c r="P2525" s="305">
        <v>0</v>
      </c>
      <c r="Q2525" s="303">
        <v>0</v>
      </c>
      <c r="R2525" s="16">
        <v>0</v>
      </c>
      <c r="T2525" s="172"/>
    </row>
    <row r="2526" spans="1:20">
      <c r="A2526" s="38">
        <v>24</v>
      </c>
      <c r="B2526" s="39">
        <v>0</v>
      </c>
      <c r="C2526" s="39" t="str">
        <f t="shared" si="84"/>
        <v>2021 Prior Year</v>
      </c>
      <c r="D2526" s="40">
        <v>4</v>
      </c>
      <c r="E2526" s="662">
        <v>24</v>
      </c>
      <c r="F2526" s="662">
        <v>6</v>
      </c>
      <c r="G2526" s="991" t="s">
        <v>229</v>
      </c>
      <c r="H2526" s="40" t="s">
        <v>227</v>
      </c>
      <c r="I2526" s="630" t="s">
        <v>211</v>
      </c>
      <c r="J2526" s="991" t="s">
        <v>261</v>
      </c>
      <c r="K2526" s="303">
        <v>0</v>
      </c>
      <c r="L2526" s="304">
        <v>0</v>
      </c>
      <c r="M2526" s="305">
        <v>0</v>
      </c>
      <c r="N2526" s="305">
        <v>0</v>
      </c>
      <c r="O2526" s="303">
        <v>0</v>
      </c>
      <c r="P2526" s="305">
        <v>0</v>
      </c>
      <c r="Q2526" s="303">
        <v>0</v>
      </c>
      <c r="R2526" s="16">
        <v>0</v>
      </c>
      <c r="T2526" s="172"/>
    </row>
    <row r="2527" spans="1:20">
      <c r="A2527" s="38">
        <v>24</v>
      </c>
      <c r="B2527" s="39">
        <v>0</v>
      </c>
      <c r="C2527" s="39" t="str">
        <f t="shared" si="84"/>
        <v>2021 Prior Year</v>
      </c>
      <c r="D2527" s="40">
        <v>4</v>
      </c>
      <c r="E2527" s="662">
        <v>24</v>
      </c>
      <c r="F2527" s="662">
        <v>6</v>
      </c>
      <c r="G2527" s="991" t="s">
        <v>229</v>
      </c>
      <c r="H2527" s="40" t="s">
        <v>227</v>
      </c>
      <c r="I2527" s="630" t="s">
        <v>214</v>
      </c>
      <c r="J2527" s="991" t="s">
        <v>676</v>
      </c>
      <c r="K2527" s="303">
        <v>0</v>
      </c>
      <c r="L2527" s="304">
        <v>0</v>
      </c>
      <c r="M2527" s="305">
        <v>0</v>
      </c>
      <c r="N2527" s="305">
        <v>0</v>
      </c>
      <c r="O2527" s="303">
        <v>0</v>
      </c>
      <c r="P2527" s="305">
        <v>0</v>
      </c>
      <c r="Q2527" s="303">
        <v>0</v>
      </c>
      <c r="R2527" s="16">
        <v>0</v>
      </c>
      <c r="T2527" s="172"/>
    </row>
    <row r="2528" spans="1:20">
      <c r="A2528" s="38">
        <v>24</v>
      </c>
      <c r="B2528" s="39">
        <v>0</v>
      </c>
      <c r="C2528" s="39" t="str">
        <f t="shared" si="84"/>
        <v>2021 Prior Year</v>
      </c>
      <c r="D2528" s="40">
        <v>4</v>
      </c>
      <c r="E2528" s="662">
        <v>24</v>
      </c>
      <c r="F2528" s="662">
        <v>6</v>
      </c>
      <c r="G2528" s="991" t="s">
        <v>229</v>
      </c>
      <c r="H2528" s="40" t="s">
        <v>227</v>
      </c>
      <c r="I2528" s="630" t="s">
        <v>215</v>
      </c>
      <c r="J2528" s="991" t="s">
        <v>216</v>
      </c>
      <c r="K2528" s="303">
        <v>0</v>
      </c>
      <c r="L2528" s="304">
        <v>0</v>
      </c>
      <c r="M2528" s="305">
        <v>0</v>
      </c>
      <c r="N2528" s="305">
        <v>0</v>
      </c>
      <c r="O2528" s="303">
        <v>0</v>
      </c>
      <c r="P2528" s="305">
        <v>0</v>
      </c>
      <c r="Q2528" s="303">
        <v>0</v>
      </c>
      <c r="R2528" s="16">
        <v>0</v>
      </c>
      <c r="T2528" s="172"/>
    </row>
    <row r="2529" spans="1:20">
      <c r="A2529" s="38">
        <v>24</v>
      </c>
      <c r="B2529" s="39">
        <v>0</v>
      </c>
      <c r="C2529" s="39" t="str">
        <f t="shared" si="84"/>
        <v>2021 Prior Year</v>
      </c>
      <c r="D2529" s="40">
        <v>4</v>
      </c>
      <c r="E2529" s="662">
        <v>24</v>
      </c>
      <c r="F2529" s="662">
        <v>6</v>
      </c>
      <c r="G2529" s="991" t="s">
        <v>229</v>
      </c>
      <c r="H2529" s="40" t="s">
        <v>227</v>
      </c>
      <c r="I2529" s="630" t="s">
        <v>217</v>
      </c>
      <c r="J2529" s="991" t="s">
        <v>262</v>
      </c>
      <c r="K2529" s="303">
        <v>0</v>
      </c>
      <c r="L2529" s="304">
        <v>0</v>
      </c>
      <c r="M2529" s="305">
        <v>0</v>
      </c>
      <c r="N2529" s="305">
        <v>0</v>
      </c>
      <c r="O2529" s="303">
        <v>0</v>
      </c>
      <c r="P2529" s="305">
        <v>0</v>
      </c>
      <c r="Q2529" s="303">
        <v>0</v>
      </c>
      <c r="R2529" s="16">
        <v>0</v>
      </c>
      <c r="T2529" s="172"/>
    </row>
    <row r="2530" spans="1:20">
      <c r="A2530" s="38">
        <v>24</v>
      </c>
      <c r="B2530" s="39">
        <v>0</v>
      </c>
      <c r="C2530" s="39" t="str">
        <f t="shared" si="84"/>
        <v>2021 Prior Year</v>
      </c>
      <c r="D2530" s="40">
        <v>4</v>
      </c>
      <c r="E2530" s="662">
        <v>24</v>
      </c>
      <c r="F2530" s="662">
        <v>6</v>
      </c>
      <c r="G2530" s="991" t="s">
        <v>229</v>
      </c>
      <c r="H2530" s="40" t="s">
        <v>227</v>
      </c>
      <c r="I2530" s="630" t="s">
        <v>218</v>
      </c>
      <c r="J2530" s="991" t="s">
        <v>677</v>
      </c>
      <c r="K2530" s="303">
        <v>0</v>
      </c>
      <c r="L2530" s="304">
        <v>0</v>
      </c>
      <c r="M2530" s="305">
        <v>0</v>
      </c>
      <c r="N2530" s="305">
        <v>0</v>
      </c>
      <c r="O2530" s="303">
        <v>0</v>
      </c>
      <c r="P2530" s="305">
        <v>0</v>
      </c>
      <c r="Q2530" s="303">
        <v>0</v>
      </c>
      <c r="R2530" s="16">
        <v>0</v>
      </c>
      <c r="T2530" s="172"/>
    </row>
    <row r="2531" spans="1:20">
      <c r="A2531" s="38">
        <v>24</v>
      </c>
      <c r="B2531" s="39">
        <v>0</v>
      </c>
      <c r="C2531" s="39" t="str">
        <f t="shared" si="84"/>
        <v>2021 Prior Year</v>
      </c>
      <c r="D2531" s="40">
        <v>4</v>
      </c>
      <c r="E2531" s="662">
        <v>24</v>
      </c>
      <c r="F2531" s="662">
        <v>6</v>
      </c>
      <c r="G2531" s="991" t="s">
        <v>229</v>
      </c>
      <c r="H2531" s="40" t="s">
        <v>227</v>
      </c>
      <c r="I2531" s="630" t="s">
        <v>219</v>
      </c>
      <c r="J2531" s="991" t="s">
        <v>263</v>
      </c>
      <c r="K2531" s="303">
        <v>0</v>
      </c>
      <c r="L2531" s="304">
        <v>0</v>
      </c>
      <c r="M2531" s="305">
        <v>0</v>
      </c>
      <c r="N2531" s="305">
        <v>0</v>
      </c>
      <c r="O2531" s="303">
        <v>0</v>
      </c>
      <c r="P2531" s="305">
        <v>0</v>
      </c>
      <c r="Q2531" s="303">
        <v>0</v>
      </c>
      <c r="R2531" s="16">
        <v>0</v>
      </c>
      <c r="T2531" s="172"/>
    </row>
    <row r="2532" spans="1:20">
      <c r="A2532" s="38">
        <v>24</v>
      </c>
      <c r="B2532" s="39">
        <v>0</v>
      </c>
      <c r="C2532" s="39" t="str">
        <f t="shared" si="84"/>
        <v>2021 Prior Year</v>
      </c>
      <c r="D2532" s="40">
        <v>4</v>
      </c>
      <c r="E2532" s="662">
        <v>24</v>
      </c>
      <c r="F2532" s="662">
        <v>6</v>
      </c>
      <c r="G2532" s="991" t="s">
        <v>229</v>
      </c>
      <c r="H2532" s="40" t="s">
        <v>227</v>
      </c>
      <c r="I2532" s="630" t="s">
        <v>220</v>
      </c>
      <c r="J2532" s="991" t="s">
        <v>675</v>
      </c>
      <c r="K2532" s="303">
        <v>0</v>
      </c>
      <c r="L2532" s="304">
        <v>0</v>
      </c>
      <c r="M2532" s="305">
        <v>0</v>
      </c>
      <c r="N2532" s="305">
        <v>0</v>
      </c>
      <c r="O2532" s="303">
        <v>0</v>
      </c>
      <c r="P2532" s="305">
        <v>0</v>
      </c>
      <c r="Q2532" s="303">
        <v>0</v>
      </c>
      <c r="R2532" s="16">
        <v>0</v>
      </c>
      <c r="T2532" s="172"/>
    </row>
    <row r="2533" spans="1:20">
      <c r="A2533" s="38">
        <v>24</v>
      </c>
      <c r="B2533" s="39">
        <v>0</v>
      </c>
      <c r="C2533" s="39" t="str">
        <f t="shared" si="84"/>
        <v>2021 Prior Year</v>
      </c>
      <c r="D2533" s="40">
        <v>4</v>
      </c>
      <c r="E2533" s="662">
        <v>24</v>
      </c>
      <c r="F2533" s="662">
        <v>6</v>
      </c>
      <c r="G2533" s="991" t="s">
        <v>229</v>
      </c>
      <c r="H2533" s="40" t="s">
        <v>227</v>
      </c>
      <c r="I2533" s="630" t="s">
        <v>221</v>
      </c>
      <c r="J2533" s="991" t="s">
        <v>264</v>
      </c>
      <c r="K2533" s="303">
        <v>0</v>
      </c>
      <c r="L2533" s="304">
        <v>0</v>
      </c>
      <c r="M2533" s="305">
        <v>0</v>
      </c>
      <c r="N2533" s="305">
        <v>0</v>
      </c>
      <c r="O2533" s="303">
        <v>0</v>
      </c>
      <c r="P2533" s="305">
        <v>0</v>
      </c>
      <c r="Q2533" s="303">
        <v>0</v>
      </c>
      <c r="R2533" s="16">
        <v>0</v>
      </c>
      <c r="T2533" s="172"/>
    </row>
    <row r="2534" spans="1:20">
      <c r="A2534" s="38">
        <v>24</v>
      </c>
      <c r="B2534" s="39">
        <v>0</v>
      </c>
      <c r="C2534" s="39" t="str">
        <f t="shared" si="84"/>
        <v>2021 Prior Year</v>
      </c>
      <c r="D2534" s="40">
        <v>4</v>
      </c>
      <c r="E2534" s="662">
        <v>24</v>
      </c>
      <c r="F2534" s="662">
        <v>6</v>
      </c>
      <c r="G2534" s="991" t="s">
        <v>229</v>
      </c>
      <c r="H2534" s="40" t="s">
        <v>227</v>
      </c>
      <c r="I2534" s="630" t="s">
        <v>222</v>
      </c>
      <c r="J2534" s="991" t="s">
        <v>206</v>
      </c>
      <c r="K2534" s="303">
        <v>0</v>
      </c>
      <c r="L2534" s="304">
        <v>0</v>
      </c>
      <c r="M2534" s="305">
        <v>0</v>
      </c>
      <c r="N2534" s="305">
        <v>0</v>
      </c>
      <c r="O2534" s="303">
        <v>0</v>
      </c>
      <c r="P2534" s="305">
        <v>0</v>
      </c>
      <c r="Q2534" s="303">
        <v>0</v>
      </c>
      <c r="R2534" s="16">
        <v>0</v>
      </c>
      <c r="T2534" s="172"/>
    </row>
    <row r="2535" spans="1:20">
      <c r="A2535" s="38">
        <v>24</v>
      </c>
      <c r="B2535" s="39">
        <v>0</v>
      </c>
      <c r="C2535" s="39" t="str">
        <f t="shared" si="84"/>
        <v>2021 Prior Year</v>
      </c>
      <c r="D2535" s="40">
        <v>4</v>
      </c>
      <c r="E2535" s="662">
        <v>24</v>
      </c>
      <c r="F2535" s="662">
        <v>6</v>
      </c>
      <c r="G2535" s="991" t="s">
        <v>229</v>
      </c>
      <c r="H2535" s="40" t="s">
        <v>227</v>
      </c>
      <c r="I2535" s="630" t="s">
        <v>223</v>
      </c>
      <c r="J2535" s="991" t="s">
        <v>181</v>
      </c>
      <c r="K2535" s="303">
        <v>0</v>
      </c>
      <c r="L2535" s="304">
        <v>0</v>
      </c>
      <c r="M2535" s="305">
        <v>0</v>
      </c>
      <c r="N2535" s="305">
        <v>0</v>
      </c>
      <c r="O2535" s="303">
        <v>0</v>
      </c>
      <c r="P2535" s="305">
        <v>0</v>
      </c>
      <c r="Q2535" s="303">
        <v>0</v>
      </c>
      <c r="R2535" s="16">
        <v>0</v>
      </c>
      <c r="T2535" s="172"/>
    </row>
    <row r="2536" spans="1:20">
      <c r="A2536" s="38">
        <v>24</v>
      </c>
      <c r="B2536" s="39">
        <v>0</v>
      </c>
      <c r="C2536" s="39" t="str">
        <f t="shared" si="84"/>
        <v>2021 Prior Year</v>
      </c>
      <c r="D2536" s="40">
        <v>4</v>
      </c>
      <c r="E2536" s="662">
        <v>24</v>
      </c>
      <c r="F2536" s="662">
        <v>6</v>
      </c>
      <c r="G2536" s="991" t="s">
        <v>229</v>
      </c>
      <c r="H2536" s="40" t="s">
        <v>227</v>
      </c>
      <c r="I2536" s="630" t="s">
        <v>150</v>
      </c>
      <c r="J2536" s="991" t="s">
        <v>204</v>
      </c>
      <c r="K2536" s="303">
        <v>0</v>
      </c>
      <c r="L2536" s="304">
        <v>0</v>
      </c>
      <c r="M2536" s="305">
        <v>0</v>
      </c>
      <c r="N2536" s="305">
        <v>0</v>
      </c>
      <c r="O2536" s="303">
        <v>0</v>
      </c>
      <c r="P2536" s="305">
        <v>0</v>
      </c>
      <c r="Q2536" s="303">
        <v>0</v>
      </c>
      <c r="R2536" s="16">
        <v>0</v>
      </c>
      <c r="T2536" s="172"/>
    </row>
    <row r="2537" spans="1:20">
      <c r="A2537" s="38">
        <v>24</v>
      </c>
      <c r="B2537" s="39">
        <v>0</v>
      </c>
      <c r="C2537" s="39" t="str">
        <f t="shared" si="84"/>
        <v>2021 Prior Year</v>
      </c>
      <c r="D2537" s="40">
        <v>4</v>
      </c>
      <c r="E2537" s="662">
        <v>24</v>
      </c>
      <c r="F2537" s="662">
        <v>6</v>
      </c>
      <c r="G2537" s="991" t="s">
        <v>229</v>
      </c>
      <c r="H2537" s="40" t="s">
        <v>227</v>
      </c>
      <c r="I2537" s="630" t="s">
        <v>151</v>
      </c>
      <c r="J2537" s="991" t="s">
        <v>205</v>
      </c>
      <c r="K2537" s="303">
        <v>0</v>
      </c>
      <c r="L2537" s="304">
        <v>0</v>
      </c>
      <c r="M2537" s="305">
        <v>0</v>
      </c>
      <c r="N2537" s="305">
        <v>0</v>
      </c>
      <c r="O2537" s="303">
        <v>0</v>
      </c>
      <c r="P2537" s="305">
        <v>0</v>
      </c>
      <c r="Q2537" s="303">
        <v>0</v>
      </c>
      <c r="R2537" s="16">
        <v>0</v>
      </c>
      <c r="T2537" s="172"/>
    </row>
    <row r="2538" spans="1:20">
      <c r="A2538" s="38">
        <v>24</v>
      </c>
      <c r="B2538" s="39">
        <v>0</v>
      </c>
      <c r="C2538" s="39" t="str">
        <f t="shared" si="84"/>
        <v>2021 Prior Year</v>
      </c>
      <c r="D2538" s="40">
        <v>4</v>
      </c>
      <c r="E2538" s="662">
        <v>24</v>
      </c>
      <c r="F2538" s="662">
        <v>6</v>
      </c>
      <c r="G2538" s="991" t="s">
        <v>229</v>
      </c>
      <c r="H2538" s="40" t="s">
        <v>227</v>
      </c>
      <c r="I2538" s="630" t="s">
        <v>152</v>
      </c>
      <c r="J2538" s="991" t="s">
        <v>182</v>
      </c>
      <c r="K2538" s="303">
        <v>0</v>
      </c>
      <c r="L2538" s="304">
        <v>0</v>
      </c>
      <c r="M2538" s="305">
        <v>0</v>
      </c>
      <c r="N2538" s="305">
        <v>0</v>
      </c>
      <c r="O2538" s="303">
        <v>0</v>
      </c>
      <c r="P2538" s="305">
        <v>0</v>
      </c>
      <c r="Q2538" s="303">
        <v>0</v>
      </c>
      <c r="R2538" s="16">
        <v>0</v>
      </c>
      <c r="T2538" s="172"/>
    </row>
    <row r="2539" spans="1:20">
      <c r="A2539" s="38">
        <v>24</v>
      </c>
      <c r="B2539" s="39">
        <v>0</v>
      </c>
      <c r="C2539" s="39" t="str">
        <f t="shared" si="84"/>
        <v>2021 Prior Year</v>
      </c>
      <c r="D2539" s="40">
        <v>4</v>
      </c>
      <c r="E2539" s="662">
        <v>24</v>
      </c>
      <c r="F2539" s="662">
        <v>6</v>
      </c>
      <c r="G2539" s="991" t="s">
        <v>229</v>
      </c>
      <c r="H2539" s="40" t="s">
        <v>227</v>
      </c>
      <c r="I2539" s="630" t="s">
        <v>70</v>
      </c>
      <c r="J2539" s="991" t="s">
        <v>265</v>
      </c>
      <c r="K2539" s="303">
        <v>0</v>
      </c>
      <c r="L2539" s="304">
        <v>0</v>
      </c>
      <c r="M2539" s="305">
        <v>0</v>
      </c>
      <c r="N2539" s="305">
        <v>0</v>
      </c>
      <c r="O2539" s="303">
        <v>0</v>
      </c>
      <c r="P2539" s="305">
        <v>0</v>
      </c>
      <c r="Q2539" s="303">
        <v>0</v>
      </c>
      <c r="R2539" s="16">
        <v>0</v>
      </c>
      <c r="T2539" s="172"/>
    </row>
    <row r="2540" spans="1:20">
      <c r="A2540" s="38">
        <v>24</v>
      </c>
      <c r="B2540" s="39">
        <v>0</v>
      </c>
      <c r="C2540" s="39" t="str">
        <f t="shared" si="84"/>
        <v>2021 Prior Year</v>
      </c>
      <c r="D2540" s="40">
        <v>4</v>
      </c>
      <c r="E2540" s="662">
        <v>24</v>
      </c>
      <c r="F2540" s="662">
        <v>6</v>
      </c>
      <c r="G2540" s="991" t="s">
        <v>229</v>
      </c>
      <c r="H2540" s="40" t="s">
        <v>227</v>
      </c>
      <c r="I2540" s="630" t="s">
        <v>71</v>
      </c>
      <c r="J2540" s="991" t="s">
        <v>266</v>
      </c>
      <c r="K2540" s="303">
        <v>0</v>
      </c>
      <c r="L2540" s="304">
        <v>0</v>
      </c>
      <c r="M2540" s="305">
        <v>0</v>
      </c>
      <c r="N2540" s="305">
        <v>0</v>
      </c>
      <c r="O2540" s="303">
        <v>0</v>
      </c>
      <c r="P2540" s="305">
        <v>0</v>
      </c>
      <c r="Q2540" s="303">
        <v>0</v>
      </c>
      <c r="R2540" s="16">
        <v>0</v>
      </c>
      <c r="T2540" s="172"/>
    </row>
    <row r="2541" spans="1:20">
      <c r="A2541" s="38">
        <v>24</v>
      </c>
      <c r="B2541" s="39">
        <v>0</v>
      </c>
      <c r="C2541" s="39" t="str">
        <f t="shared" si="84"/>
        <v>2021 Prior Year</v>
      </c>
      <c r="D2541" s="40">
        <v>4</v>
      </c>
      <c r="E2541" s="662">
        <v>24</v>
      </c>
      <c r="F2541" s="662">
        <v>6</v>
      </c>
      <c r="G2541" s="991" t="s">
        <v>229</v>
      </c>
      <c r="H2541" s="40" t="s">
        <v>227</v>
      </c>
      <c r="I2541" s="630" t="s">
        <v>72</v>
      </c>
      <c r="J2541" s="991" t="s">
        <v>527</v>
      </c>
      <c r="K2541" s="303">
        <v>0</v>
      </c>
      <c r="L2541" s="304">
        <v>0</v>
      </c>
      <c r="M2541" s="305">
        <v>0</v>
      </c>
      <c r="N2541" s="305">
        <v>0</v>
      </c>
      <c r="O2541" s="303">
        <v>0</v>
      </c>
      <c r="P2541" s="305">
        <v>0</v>
      </c>
      <c r="Q2541" s="303">
        <v>0</v>
      </c>
      <c r="R2541" s="16">
        <v>0</v>
      </c>
      <c r="T2541" s="172"/>
    </row>
    <row r="2542" spans="1:20">
      <c r="A2542" s="38">
        <v>24</v>
      </c>
      <c r="B2542" s="39">
        <v>0</v>
      </c>
      <c r="C2542" s="39" t="str">
        <f t="shared" si="84"/>
        <v>2021 Prior Year</v>
      </c>
      <c r="D2542" s="40">
        <v>4</v>
      </c>
      <c r="E2542" s="662">
        <v>24</v>
      </c>
      <c r="F2542" s="662">
        <v>6</v>
      </c>
      <c r="G2542" s="991" t="s">
        <v>229</v>
      </c>
      <c r="H2542" s="40" t="s">
        <v>227</v>
      </c>
      <c r="I2542" s="630" t="s">
        <v>73</v>
      </c>
      <c r="J2542" s="991" t="s">
        <v>528</v>
      </c>
      <c r="K2542" s="303">
        <v>0</v>
      </c>
      <c r="L2542" s="304">
        <v>0</v>
      </c>
      <c r="M2542" s="305">
        <v>0</v>
      </c>
      <c r="N2542" s="305">
        <v>0</v>
      </c>
      <c r="O2542" s="303">
        <v>0</v>
      </c>
      <c r="P2542" s="305">
        <v>0</v>
      </c>
      <c r="Q2542" s="303">
        <v>0</v>
      </c>
      <c r="R2542" s="16">
        <v>0</v>
      </c>
      <c r="T2542" s="172"/>
    </row>
    <row r="2543" spans="1:20">
      <c r="A2543" s="38">
        <v>24</v>
      </c>
      <c r="B2543" s="39">
        <v>0</v>
      </c>
      <c r="C2543" s="39" t="str">
        <f t="shared" si="84"/>
        <v>2021 Prior Year</v>
      </c>
      <c r="D2543" s="40">
        <v>4</v>
      </c>
      <c r="E2543" s="662">
        <v>24</v>
      </c>
      <c r="F2543" s="662">
        <v>6</v>
      </c>
      <c r="G2543" s="991" t="s">
        <v>229</v>
      </c>
      <c r="H2543" s="40" t="s">
        <v>227</v>
      </c>
      <c r="I2543" s="630" t="s">
        <v>409</v>
      </c>
      <c r="J2543" s="991" t="s">
        <v>803</v>
      </c>
      <c r="K2543" s="303">
        <v>0</v>
      </c>
      <c r="L2543" s="304">
        <v>0</v>
      </c>
      <c r="M2543" s="305">
        <v>0</v>
      </c>
      <c r="N2543" s="305">
        <v>0</v>
      </c>
      <c r="O2543" s="303">
        <v>0</v>
      </c>
      <c r="P2543" s="305">
        <v>0</v>
      </c>
      <c r="Q2543" s="303">
        <v>0</v>
      </c>
      <c r="R2543" s="16">
        <v>0</v>
      </c>
      <c r="T2543" s="172"/>
    </row>
    <row r="2544" spans="1:20">
      <c r="A2544" s="38">
        <v>25</v>
      </c>
      <c r="B2544" s="39">
        <v>0</v>
      </c>
      <c r="C2544" s="39" t="str">
        <f t="shared" si="84"/>
        <v>2021 Prior Year</v>
      </c>
      <c r="D2544" s="40">
        <v>4</v>
      </c>
      <c r="E2544" s="662">
        <v>25</v>
      </c>
      <c r="F2544" s="662">
        <v>6</v>
      </c>
      <c r="G2544" s="991" t="s">
        <v>229</v>
      </c>
      <c r="H2544" s="40" t="s">
        <v>228</v>
      </c>
      <c r="I2544" s="630" t="s">
        <v>211</v>
      </c>
      <c r="J2544" s="991" t="s">
        <v>261</v>
      </c>
      <c r="K2544" s="303">
        <v>0</v>
      </c>
      <c r="L2544" s="304">
        <v>0</v>
      </c>
      <c r="M2544" s="305">
        <v>0</v>
      </c>
      <c r="N2544" s="305">
        <v>0</v>
      </c>
      <c r="O2544" s="303">
        <v>0</v>
      </c>
      <c r="P2544" s="305">
        <v>0</v>
      </c>
      <c r="Q2544" s="303">
        <v>0</v>
      </c>
      <c r="R2544" s="16">
        <v>0</v>
      </c>
      <c r="T2544" s="172"/>
    </row>
    <row r="2545" spans="1:20">
      <c r="A2545" s="38">
        <v>25</v>
      </c>
      <c r="B2545" s="39">
        <v>0</v>
      </c>
      <c r="C2545" s="39" t="str">
        <f t="shared" si="84"/>
        <v>2021 Prior Year</v>
      </c>
      <c r="D2545" s="40">
        <v>4</v>
      </c>
      <c r="E2545" s="662">
        <v>25</v>
      </c>
      <c r="F2545" s="662">
        <v>6</v>
      </c>
      <c r="G2545" s="991" t="s">
        <v>229</v>
      </c>
      <c r="H2545" s="40" t="s">
        <v>228</v>
      </c>
      <c r="I2545" s="630" t="s">
        <v>214</v>
      </c>
      <c r="J2545" s="991" t="s">
        <v>676</v>
      </c>
      <c r="K2545" s="303">
        <v>0</v>
      </c>
      <c r="L2545" s="304">
        <v>0</v>
      </c>
      <c r="M2545" s="305">
        <v>0</v>
      </c>
      <c r="N2545" s="305">
        <v>0</v>
      </c>
      <c r="O2545" s="303">
        <v>0</v>
      </c>
      <c r="P2545" s="305">
        <v>0</v>
      </c>
      <c r="Q2545" s="303">
        <v>0</v>
      </c>
      <c r="R2545" s="16">
        <v>0</v>
      </c>
      <c r="T2545" s="172"/>
    </row>
    <row r="2546" spans="1:20">
      <c r="A2546" s="38">
        <v>25</v>
      </c>
      <c r="B2546" s="39">
        <v>0</v>
      </c>
      <c r="C2546" s="39" t="str">
        <f t="shared" si="84"/>
        <v>2021 Prior Year</v>
      </c>
      <c r="D2546" s="40">
        <v>4</v>
      </c>
      <c r="E2546" s="662">
        <v>25</v>
      </c>
      <c r="F2546" s="662">
        <v>6</v>
      </c>
      <c r="G2546" s="991" t="s">
        <v>229</v>
      </c>
      <c r="H2546" s="40" t="s">
        <v>228</v>
      </c>
      <c r="I2546" s="630" t="s">
        <v>215</v>
      </c>
      <c r="J2546" s="991" t="s">
        <v>216</v>
      </c>
      <c r="K2546" s="303">
        <v>0</v>
      </c>
      <c r="L2546" s="304">
        <v>0</v>
      </c>
      <c r="M2546" s="305">
        <v>0</v>
      </c>
      <c r="N2546" s="305">
        <v>0</v>
      </c>
      <c r="O2546" s="303">
        <v>0</v>
      </c>
      <c r="P2546" s="305">
        <v>0</v>
      </c>
      <c r="Q2546" s="303">
        <v>0</v>
      </c>
      <c r="R2546" s="16">
        <v>0</v>
      </c>
      <c r="T2546" s="172"/>
    </row>
    <row r="2547" spans="1:20">
      <c r="A2547" s="38">
        <v>25</v>
      </c>
      <c r="B2547" s="39">
        <v>0</v>
      </c>
      <c r="C2547" s="39" t="str">
        <f t="shared" si="84"/>
        <v>2021 Prior Year</v>
      </c>
      <c r="D2547" s="40">
        <v>4</v>
      </c>
      <c r="E2547" s="662">
        <v>25</v>
      </c>
      <c r="F2547" s="662">
        <v>6</v>
      </c>
      <c r="G2547" s="991" t="s">
        <v>229</v>
      </c>
      <c r="H2547" s="40" t="s">
        <v>228</v>
      </c>
      <c r="I2547" s="630" t="s">
        <v>217</v>
      </c>
      <c r="J2547" s="991" t="s">
        <v>262</v>
      </c>
      <c r="K2547" s="303">
        <v>0</v>
      </c>
      <c r="L2547" s="304">
        <v>0</v>
      </c>
      <c r="M2547" s="305">
        <v>0</v>
      </c>
      <c r="N2547" s="305">
        <v>0</v>
      </c>
      <c r="O2547" s="303">
        <v>0</v>
      </c>
      <c r="P2547" s="305">
        <v>0</v>
      </c>
      <c r="Q2547" s="303">
        <v>0</v>
      </c>
      <c r="R2547" s="16">
        <v>0</v>
      </c>
      <c r="T2547" s="172"/>
    </row>
    <row r="2548" spans="1:20">
      <c r="A2548" s="38">
        <v>25</v>
      </c>
      <c r="B2548" s="39">
        <v>0</v>
      </c>
      <c r="C2548" s="39" t="str">
        <f t="shared" si="84"/>
        <v>2021 Prior Year</v>
      </c>
      <c r="D2548" s="40">
        <v>4</v>
      </c>
      <c r="E2548" s="662">
        <v>25</v>
      </c>
      <c r="F2548" s="662">
        <v>6</v>
      </c>
      <c r="G2548" s="991" t="s">
        <v>229</v>
      </c>
      <c r="H2548" s="40" t="s">
        <v>228</v>
      </c>
      <c r="I2548" s="630" t="s">
        <v>218</v>
      </c>
      <c r="J2548" s="991" t="s">
        <v>677</v>
      </c>
      <c r="K2548" s="303">
        <v>0</v>
      </c>
      <c r="L2548" s="304">
        <v>0</v>
      </c>
      <c r="M2548" s="305">
        <v>0</v>
      </c>
      <c r="N2548" s="305">
        <v>0</v>
      </c>
      <c r="O2548" s="303">
        <v>0</v>
      </c>
      <c r="P2548" s="305">
        <v>0</v>
      </c>
      <c r="Q2548" s="303">
        <v>0</v>
      </c>
      <c r="R2548" s="16">
        <v>0</v>
      </c>
      <c r="T2548" s="172"/>
    </row>
    <row r="2549" spans="1:20">
      <c r="A2549" s="38">
        <v>25</v>
      </c>
      <c r="B2549" s="39">
        <v>0</v>
      </c>
      <c r="C2549" s="39" t="str">
        <f t="shared" si="84"/>
        <v>2021 Prior Year</v>
      </c>
      <c r="D2549" s="40">
        <v>4</v>
      </c>
      <c r="E2549" s="662">
        <v>25</v>
      </c>
      <c r="F2549" s="662">
        <v>6</v>
      </c>
      <c r="G2549" s="991" t="s">
        <v>229</v>
      </c>
      <c r="H2549" s="40" t="s">
        <v>228</v>
      </c>
      <c r="I2549" s="630" t="s">
        <v>219</v>
      </c>
      <c r="J2549" s="991" t="s">
        <v>263</v>
      </c>
      <c r="K2549" s="303">
        <v>0</v>
      </c>
      <c r="L2549" s="304">
        <v>0</v>
      </c>
      <c r="M2549" s="305">
        <v>0</v>
      </c>
      <c r="N2549" s="305">
        <v>0</v>
      </c>
      <c r="O2549" s="303">
        <v>0</v>
      </c>
      <c r="P2549" s="305">
        <v>0</v>
      </c>
      <c r="Q2549" s="303">
        <v>0</v>
      </c>
      <c r="R2549" s="16">
        <v>0</v>
      </c>
      <c r="T2549" s="172"/>
    </row>
    <row r="2550" spans="1:20">
      <c r="A2550" s="38">
        <v>25</v>
      </c>
      <c r="B2550" s="39">
        <v>0</v>
      </c>
      <c r="C2550" s="39" t="str">
        <f t="shared" si="84"/>
        <v>2021 Prior Year</v>
      </c>
      <c r="D2550" s="40">
        <v>4</v>
      </c>
      <c r="E2550" s="662">
        <v>25</v>
      </c>
      <c r="F2550" s="662">
        <v>6</v>
      </c>
      <c r="G2550" s="991" t="s">
        <v>229</v>
      </c>
      <c r="H2550" s="40" t="s">
        <v>228</v>
      </c>
      <c r="I2550" s="630" t="s">
        <v>220</v>
      </c>
      <c r="J2550" s="991" t="s">
        <v>675</v>
      </c>
      <c r="K2550" s="303">
        <v>0</v>
      </c>
      <c r="L2550" s="304">
        <v>0</v>
      </c>
      <c r="M2550" s="305">
        <v>0</v>
      </c>
      <c r="N2550" s="305">
        <v>0</v>
      </c>
      <c r="O2550" s="303">
        <v>0</v>
      </c>
      <c r="P2550" s="305">
        <v>0</v>
      </c>
      <c r="Q2550" s="303">
        <v>0</v>
      </c>
      <c r="R2550" s="16">
        <v>0</v>
      </c>
      <c r="T2550" s="172"/>
    </row>
    <row r="2551" spans="1:20">
      <c r="A2551" s="38">
        <v>25</v>
      </c>
      <c r="B2551" s="39">
        <v>0</v>
      </c>
      <c r="C2551" s="39" t="str">
        <f t="shared" si="84"/>
        <v>2021 Prior Year</v>
      </c>
      <c r="D2551" s="40">
        <v>4</v>
      </c>
      <c r="E2551" s="662">
        <v>25</v>
      </c>
      <c r="F2551" s="662">
        <v>6</v>
      </c>
      <c r="G2551" s="991" t="s">
        <v>229</v>
      </c>
      <c r="H2551" s="40" t="s">
        <v>228</v>
      </c>
      <c r="I2551" s="630" t="s">
        <v>221</v>
      </c>
      <c r="J2551" s="991" t="s">
        <v>264</v>
      </c>
      <c r="K2551" s="303">
        <v>0</v>
      </c>
      <c r="L2551" s="304">
        <v>0</v>
      </c>
      <c r="M2551" s="305">
        <v>0</v>
      </c>
      <c r="N2551" s="305">
        <v>0</v>
      </c>
      <c r="O2551" s="303">
        <v>0</v>
      </c>
      <c r="P2551" s="305">
        <v>0</v>
      </c>
      <c r="Q2551" s="303">
        <v>0</v>
      </c>
      <c r="R2551" s="16">
        <v>0</v>
      </c>
      <c r="T2551" s="172"/>
    </row>
    <row r="2552" spans="1:20">
      <c r="A2552" s="38">
        <v>25</v>
      </c>
      <c r="B2552" s="39">
        <v>0</v>
      </c>
      <c r="C2552" s="39" t="str">
        <f t="shared" si="84"/>
        <v>2021 Prior Year</v>
      </c>
      <c r="D2552" s="40">
        <v>4</v>
      </c>
      <c r="E2552" s="662">
        <v>25</v>
      </c>
      <c r="F2552" s="662">
        <v>6</v>
      </c>
      <c r="G2552" s="991" t="s">
        <v>229</v>
      </c>
      <c r="H2552" s="40" t="s">
        <v>228</v>
      </c>
      <c r="I2552" s="630" t="s">
        <v>222</v>
      </c>
      <c r="J2552" s="991" t="s">
        <v>206</v>
      </c>
      <c r="K2552" s="303">
        <v>0</v>
      </c>
      <c r="L2552" s="304">
        <v>0</v>
      </c>
      <c r="M2552" s="305">
        <v>0</v>
      </c>
      <c r="N2552" s="305">
        <v>0</v>
      </c>
      <c r="O2552" s="303">
        <v>0</v>
      </c>
      <c r="P2552" s="305">
        <v>0</v>
      </c>
      <c r="Q2552" s="303">
        <v>0</v>
      </c>
      <c r="R2552" s="16">
        <v>0</v>
      </c>
      <c r="T2552" s="172"/>
    </row>
    <row r="2553" spans="1:20">
      <c r="A2553" s="38">
        <v>25</v>
      </c>
      <c r="B2553" s="39">
        <v>0</v>
      </c>
      <c r="C2553" s="39" t="str">
        <f t="shared" si="84"/>
        <v>2021 Prior Year</v>
      </c>
      <c r="D2553" s="40">
        <v>4</v>
      </c>
      <c r="E2553" s="662">
        <v>25</v>
      </c>
      <c r="F2553" s="662">
        <v>6</v>
      </c>
      <c r="G2553" s="991" t="s">
        <v>229</v>
      </c>
      <c r="H2553" s="40" t="s">
        <v>228</v>
      </c>
      <c r="I2553" s="630" t="s">
        <v>223</v>
      </c>
      <c r="J2553" s="991" t="s">
        <v>181</v>
      </c>
      <c r="K2553" s="303">
        <v>0</v>
      </c>
      <c r="L2553" s="304">
        <v>0</v>
      </c>
      <c r="M2553" s="305">
        <v>0</v>
      </c>
      <c r="N2553" s="305">
        <v>0</v>
      </c>
      <c r="O2553" s="303">
        <v>0</v>
      </c>
      <c r="P2553" s="305">
        <v>0</v>
      </c>
      <c r="Q2553" s="303">
        <v>0</v>
      </c>
      <c r="R2553" s="16">
        <v>0</v>
      </c>
      <c r="T2553" s="172"/>
    </row>
    <row r="2554" spans="1:20">
      <c r="A2554" s="38">
        <v>25</v>
      </c>
      <c r="B2554" s="39">
        <v>0</v>
      </c>
      <c r="C2554" s="39" t="str">
        <f t="shared" si="84"/>
        <v>2021 Prior Year</v>
      </c>
      <c r="D2554" s="40">
        <v>4</v>
      </c>
      <c r="E2554" s="662">
        <v>25</v>
      </c>
      <c r="F2554" s="662">
        <v>6</v>
      </c>
      <c r="G2554" s="991" t="s">
        <v>229</v>
      </c>
      <c r="H2554" s="40" t="s">
        <v>228</v>
      </c>
      <c r="I2554" s="630" t="s">
        <v>150</v>
      </c>
      <c r="J2554" s="991" t="s">
        <v>204</v>
      </c>
      <c r="K2554" s="303">
        <v>0</v>
      </c>
      <c r="L2554" s="304">
        <v>0</v>
      </c>
      <c r="M2554" s="305">
        <v>0</v>
      </c>
      <c r="N2554" s="305">
        <v>0</v>
      </c>
      <c r="O2554" s="303">
        <v>0</v>
      </c>
      <c r="P2554" s="305">
        <v>0</v>
      </c>
      <c r="Q2554" s="303">
        <v>0</v>
      </c>
      <c r="R2554" s="16">
        <v>0</v>
      </c>
      <c r="T2554" s="172"/>
    </row>
    <row r="2555" spans="1:20">
      <c r="A2555" s="38">
        <v>25</v>
      </c>
      <c r="B2555" s="39">
        <v>0</v>
      </c>
      <c r="C2555" s="39" t="str">
        <f t="shared" si="84"/>
        <v>2021 Prior Year</v>
      </c>
      <c r="D2555" s="40">
        <v>4</v>
      </c>
      <c r="E2555" s="662">
        <v>25</v>
      </c>
      <c r="F2555" s="662">
        <v>6</v>
      </c>
      <c r="G2555" s="991" t="s">
        <v>229</v>
      </c>
      <c r="H2555" s="40" t="s">
        <v>228</v>
      </c>
      <c r="I2555" s="630" t="s">
        <v>151</v>
      </c>
      <c r="J2555" s="991" t="s">
        <v>205</v>
      </c>
      <c r="K2555" s="303">
        <v>0</v>
      </c>
      <c r="L2555" s="304">
        <v>0</v>
      </c>
      <c r="M2555" s="305">
        <v>0</v>
      </c>
      <c r="N2555" s="305">
        <v>0</v>
      </c>
      <c r="O2555" s="303">
        <v>0</v>
      </c>
      <c r="P2555" s="305">
        <v>0</v>
      </c>
      <c r="Q2555" s="303">
        <v>0</v>
      </c>
      <c r="R2555" s="16">
        <v>0</v>
      </c>
      <c r="T2555" s="172"/>
    </row>
    <row r="2556" spans="1:20">
      <c r="A2556" s="38">
        <v>25</v>
      </c>
      <c r="B2556" s="39">
        <v>0</v>
      </c>
      <c r="C2556" s="39" t="str">
        <f t="shared" si="84"/>
        <v>2021 Prior Year</v>
      </c>
      <c r="D2556" s="40">
        <v>4</v>
      </c>
      <c r="E2556" s="662">
        <v>25</v>
      </c>
      <c r="F2556" s="662">
        <v>6</v>
      </c>
      <c r="G2556" s="991" t="s">
        <v>229</v>
      </c>
      <c r="H2556" s="40" t="s">
        <v>228</v>
      </c>
      <c r="I2556" s="630" t="s">
        <v>152</v>
      </c>
      <c r="J2556" s="991" t="s">
        <v>182</v>
      </c>
      <c r="K2556" s="303">
        <v>0</v>
      </c>
      <c r="L2556" s="304">
        <v>0</v>
      </c>
      <c r="M2556" s="305">
        <v>0</v>
      </c>
      <c r="N2556" s="305">
        <v>0</v>
      </c>
      <c r="O2556" s="303">
        <v>0</v>
      </c>
      <c r="P2556" s="305">
        <v>0</v>
      </c>
      <c r="Q2556" s="303">
        <v>0</v>
      </c>
      <c r="R2556" s="16">
        <v>0</v>
      </c>
      <c r="T2556" s="172"/>
    </row>
    <row r="2557" spans="1:20">
      <c r="A2557" s="38">
        <v>25</v>
      </c>
      <c r="B2557" s="39">
        <v>0</v>
      </c>
      <c r="C2557" s="39" t="str">
        <f t="shared" si="84"/>
        <v>2021 Prior Year</v>
      </c>
      <c r="D2557" s="40">
        <v>4</v>
      </c>
      <c r="E2557" s="662">
        <v>25</v>
      </c>
      <c r="F2557" s="662">
        <v>6</v>
      </c>
      <c r="G2557" s="991" t="s">
        <v>229</v>
      </c>
      <c r="H2557" s="40" t="s">
        <v>228</v>
      </c>
      <c r="I2557" s="630" t="s">
        <v>70</v>
      </c>
      <c r="J2557" s="991" t="s">
        <v>265</v>
      </c>
      <c r="K2557" s="303">
        <v>0</v>
      </c>
      <c r="L2557" s="304">
        <v>0</v>
      </c>
      <c r="M2557" s="305">
        <v>0</v>
      </c>
      <c r="N2557" s="305">
        <v>0</v>
      </c>
      <c r="O2557" s="303">
        <v>0</v>
      </c>
      <c r="P2557" s="305">
        <v>0</v>
      </c>
      <c r="Q2557" s="303">
        <v>0</v>
      </c>
      <c r="R2557" s="16">
        <v>0</v>
      </c>
      <c r="T2557" s="172"/>
    </row>
    <row r="2558" spans="1:20">
      <c r="A2558" s="38">
        <v>25</v>
      </c>
      <c r="B2558" s="39">
        <v>0</v>
      </c>
      <c r="C2558" s="39" t="str">
        <f t="shared" si="84"/>
        <v>2021 Prior Year</v>
      </c>
      <c r="D2558" s="40">
        <v>4</v>
      </c>
      <c r="E2558" s="662">
        <v>25</v>
      </c>
      <c r="F2558" s="662">
        <v>6</v>
      </c>
      <c r="G2558" s="991" t="s">
        <v>229</v>
      </c>
      <c r="H2558" s="40" t="s">
        <v>228</v>
      </c>
      <c r="I2558" s="630" t="s">
        <v>71</v>
      </c>
      <c r="J2558" s="991" t="s">
        <v>266</v>
      </c>
      <c r="K2558" s="303">
        <v>0</v>
      </c>
      <c r="L2558" s="304">
        <v>0</v>
      </c>
      <c r="M2558" s="305">
        <v>0</v>
      </c>
      <c r="N2558" s="305">
        <v>0</v>
      </c>
      <c r="O2558" s="303">
        <v>0</v>
      </c>
      <c r="P2558" s="305">
        <v>0</v>
      </c>
      <c r="Q2558" s="303">
        <v>0</v>
      </c>
      <c r="R2558" s="16">
        <v>0</v>
      </c>
      <c r="T2558" s="172"/>
    </row>
    <row r="2559" spans="1:20">
      <c r="A2559" s="38">
        <v>25</v>
      </c>
      <c r="B2559" s="39">
        <v>0</v>
      </c>
      <c r="C2559" s="39" t="str">
        <f t="shared" si="84"/>
        <v>2021 Prior Year</v>
      </c>
      <c r="D2559" s="40">
        <v>4</v>
      </c>
      <c r="E2559" s="662">
        <v>25</v>
      </c>
      <c r="F2559" s="662">
        <v>6</v>
      </c>
      <c r="G2559" s="991" t="s">
        <v>229</v>
      </c>
      <c r="H2559" s="40" t="s">
        <v>228</v>
      </c>
      <c r="I2559" s="630" t="s">
        <v>72</v>
      </c>
      <c r="J2559" s="991" t="s">
        <v>527</v>
      </c>
      <c r="K2559" s="303">
        <v>0</v>
      </c>
      <c r="L2559" s="304">
        <v>0</v>
      </c>
      <c r="M2559" s="305">
        <v>0</v>
      </c>
      <c r="N2559" s="305">
        <v>0</v>
      </c>
      <c r="O2559" s="303">
        <v>0</v>
      </c>
      <c r="P2559" s="305">
        <v>0</v>
      </c>
      <c r="Q2559" s="303">
        <v>0</v>
      </c>
      <c r="R2559" s="16">
        <v>0</v>
      </c>
      <c r="T2559" s="172"/>
    </row>
    <row r="2560" spans="1:20">
      <c r="A2560" s="38">
        <v>25</v>
      </c>
      <c r="B2560" s="39">
        <v>0</v>
      </c>
      <c r="C2560" s="39" t="str">
        <f t="shared" si="84"/>
        <v>2021 Prior Year</v>
      </c>
      <c r="D2560" s="40">
        <v>4</v>
      </c>
      <c r="E2560" s="662">
        <v>25</v>
      </c>
      <c r="F2560" s="662">
        <v>6</v>
      </c>
      <c r="G2560" s="991" t="s">
        <v>229</v>
      </c>
      <c r="H2560" s="40" t="s">
        <v>228</v>
      </c>
      <c r="I2560" s="630" t="s">
        <v>73</v>
      </c>
      <c r="J2560" s="991" t="s">
        <v>528</v>
      </c>
      <c r="K2560" s="303">
        <v>0</v>
      </c>
      <c r="L2560" s="304">
        <v>0</v>
      </c>
      <c r="M2560" s="305">
        <v>0</v>
      </c>
      <c r="N2560" s="305">
        <v>0</v>
      </c>
      <c r="O2560" s="303">
        <v>0</v>
      </c>
      <c r="P2560" s="305">
        <v>0</v>
      </c>
      <c r="Q2560" s="303">
        <v>0</v>
      </c>
      <c r="R2560" s="16">
        <v>0</v>
      </c>
      <c r="T2560" s="172"/>
    </row>
    <row r="2561" spans="1:20">
      <c r="A2561" s="38">
        <v>25</v>
      </c>
      <c r="B2561" s="39">
        <v>0</v>
      </c>
      <c r="C2561" s="39" t="str">
        <f t="shared" si="84"/>
        <v>2021 Prior Year</v>
      </c>
      <c r="D2561" s="40">
        <v>4</v>
      </c>
      <c r="E2561" s="662">
        <v>25</v>
      </c>
      <c r="F2561" s="662">
        <v>6</v>
      </c>
      <c r="G2561" s="991" t="s">
        <v>229</v>
      </c>
      <c r="H2561" s="40" t="s">
        <v>228</v>
      </c>
      <c r="I2561" s="630" t="s">
        <v>409</v>
      </c>
      <c r="J2561" s="991" t="s">
        <v>803</v>
      </c>
      <c r="K2561" s="303">
        <v>0</v>
      </c>
      <c r="L2561" s="304">
        <v>0</v>
      </c>
      <c r="M2561" s="305">
        <v>0</v>
      </c>
      <c r="N2561" s="305">
        <v>0</v>
      </c>
      <c r="O2561" s="303">
        <v>0</v>
      </c>
      <c r="P2561" s="305">
        <v>0</v>
      </c>
      <c r="Q2561" s="303">
        <v>0</v>
      </c>
      <c r="R2561" s="16">
        <v>0</v>
      </c>
      <c r="T2561" s="172"/>
    </row>
    <row r="2562" spans="1:20">
      <c r="A2562" s="38">
        <v>26</v>
      </c>
      <c r="B2562" s="39">
        <v>0</v>
      </c>
      <c r="C2562" s="39" t="str">
        <f t="shared" si="84"/>
        <v>2021 Prior Year</v>
      </c>
      <c r="D2562" s="40">
        <v>4</v>
      </c>
      <c r="E2562" s="662">
        <v>26</v>
      </c>
      <c r="F2562" s="662">
        <v>6</v>
      </c>
      <c r="G2562" s="991" t="s">
        <v>230</v>
      </c>
      <c r="H2562" s="40" t="s">
        <v>213</v>
      </c>
      <c r="I2562" s="630" t="s">
        <v>211</v>
      </c>
      <c r="J2562" s="991" t="s">
        <v>261</v>
      </c>
      <c r="K2562" s="303">
        <v>0</v>
      </c>
      <c r="L2562" s="304">
        <v>0</v>
      </c>
      <c r="M2562" s="305">
        <v>0</v>
      </c>
      <c r="N2562" s="305">
        <v>0</v>
      </c>
      <c r="O2562" s="303">
        <v>0</v>
      </c>
      <c r="P2562" s="305">
        <v>0</v>
      </c>
      <c r="Q2562" s="303">
        <v>0</v>
      </c>
      <c r="R2562" s="16">
        <v>0</v>
      </c>
      <c r="T2562" s="172"/>
    </row>
    <row r="2563" spans="1:20">
      <c r="A2563" s="38">
        <v>26</v>
      </c>
      <c r="B2563" s="39">
        <v>0</v>
      </c>
      <c r="C2563" s="39" t="str">
        <f t="shared" si="84"/>
        <v>2021 Prior Year</v>
      </c>
      <c r="D2563" s="40">
        <v>4</v>
      </c>
      <c r="E2563" s="662">
        <v>26</v>
      </c>
      <c r="F2563" s="662">
        <v>6</v>
      </c>
      <c r="G2563" s="991" t="s">
        <v>230</v>
      </c>
      <c r="H2563" s="40" t="s">
        <v>213</v>
      </c>
      <c r="I2563" s="630" t="s">
        <v>214</v>
      </c>
      <c r="J2563" s="991" t="s">
        <v>676</v>
      </c>
      <c r="K2563" s="303">
        <v>0</v>
      </c>
      <c r="L2563" s="304">
        <v>0</v>
      </c>
      <c r="M2563" s="305">
        <v>0</v>
      </c>
      <c r="N2563" s="305">
        <v>0</v>
      </c>
      <c r="O2563" s="303">
        <v>0</v>
      </c>
      <c r="P2563" s="305">
        <v>0</v>
      </c>
      <c r="Q2563" s="303">
        <v>0</v>
      </c>
      <c r="R2563" s="16">
        <v>0</v>
      </c>
      <c r="T2563" s="172"/>
    </row>
    <row r="2564" spans="1:20">
      <c r="A2564" s="38">
        <v>26</v>
      </c>
      <c r="B2564" s="39">
        <v>0</v>
      </c>
      <c r="C2564" s="39" t="str">
        <f t="shared" si="84"/>
        <v>2021 Prior Year</v>
      </c>
      <c r="D2564" s="40">
        <v>4</v>
      </c>
      <c r="E2564" s="662">
        <v>26</v>
      </c>
      <c r="F2564" s="662">
        <v>6</v>
      </c>
      <c r="G2564" s="991" t="s">
        <v>230</v>
      </c>
      <c r="H2564" s="40" t="s">
        <v>213</v>
      </c>
      <c r="I2564" s="630" t="s">
        <v>215</v>
      </c>
      <c r="J2564" s="991" t="s">
        <v>216</v>
      </c>
      <c r="K2564" s="303">
        <v>0</v>
      </c>
      <c r="L2564" s="304">
        <v>0</v>
      </c>
      <c r="M2564" s="305">
        <v>0</v>
      </c>
      <c r="N2564" s="305">
        <v>0</v>
      </c>
      <c r="O2564" s="303">
        <v>0</v>
      </c>
      <c r="P2564" s="305">
        <v>0</v>
      </c>
      <c r="Q2564" s="303">
        <v>0</v>
      </c>
      <c r="R2564" s="16">
        <v>0</v>
      </c>
      <c r="T2564" s="172"/>
    </row>
    <row r="2565" spans="1:20">
      <c r="A2565" s="38">
        <v>26</v>
      </c>
      <c r="B2565" s="39">
        <v>0</v>
      </c>
      <c r="C2565" s="39" t="str">
        <f t="shared" si="84"/>
        <v>2021 Prior Year</v>
      </c>
      <c r="D2565" s="40">
        <v>4</v>
      </c>
      <c r="E2565" s="662">
        <v>26</v>
      </c>
      <c r="F2565" s="662">
        <v>6</v>
      </c>
      <c r="G2565" s="991" t="s">
        <v>230</v>
      </c>
      <c r="H2565" s="40" t="s">
        <v>213</v>
      </c>
      <c r="I2565" s="630" t="s">
        <v>217</v>
      </c>
      <c r="J2565" s="991" t="s">
        <v>262</v>
      </c>
      <c r="K2565" s="303">
        <v>0</v>
      </c>
      <c r="L2565" s="304">
        <v>0</v>
      </c>
      <c r="M2565" s="305">
        <v>0</v>
      </c>
      <c r="N2565" s="305">
        <v>0</v>
      </c>
      <c r="O2565" s="303">
        <v>0</v>
      </c>
      <c r="P2565" s="305">
        <v>0</v>
      </c>
      <c r="Q2565" s="303">
        <v>0</v>
      </c>
      <c r="R2565" s="16">
        <v>0</v>
      </c>
      <c r="T2565" s="172"/>
    </row>
    <row r="2566" spans="1:20">
      <c r="A2566" s="38">
        <v>26</v>
      </c>
      <c r="B2566" s="39">
        <v>0</v>
      </c>
      <c r="C2566" s="39" t="str">
        <f t="shared" si="84"/>
        <v>2021 Prior Year</v>
      </c>
      <c r="D2566" s="40">
        <v>4</v>
      </c>
      <c r="E2566" s="662">
        <v>26</v>
      </c>
      <c r="F2566" s="662">
        <v>6</v>
      </c>
      <c r="G2566" s="991" t="s">
        <v>230</v>
      </c>
      <c r="H2566" s="40" t="s">
        <v>213</v>
      </c>
      <c r="I2566" s="630" t="s">
        <v>218</v>
      </c>
      <c r="J2566" s="991" t="s">
        <v>677</v>
      </c>
      <c r="K2566" s="303">
        <v>0</v>
      </c>
      <c r="L2566" s="304">
        <v>0</v>
      </c>
      <c r="M2566" s="305">
        <v>0</v>
      </c>
      <c r="N2566" s="305">
        <v>0</v>
      </c>
      <c r="O2566" s="303">
        <v>0</v>
      </c>
      <c r="P2566" s="305">
        <v>0</v>
      </c>
      <c r="Q2566" s="303">
        <v>0</v>
      </c>
      <c r="R2566" s="16">
        <v>0</v>
      </c>
      <c r="T2566" s="172"/>
    </row>
    <row r="2567" spans="1:20">
      <c r="A2567" s="38">
        <v>26</v>
      </c>
      <c r="B2567" s="39">
        <v>0</v>
      </c>
      <c r="C2567" s="39" t="str">
        <f t="shared" ref="C2567:C2597" si="85">$C$1302</f>
        <v>2021 Prior Year</v>
      </c>
      <c r="D2567" s="40">
        <v>4</v>
      </c>
      <c r="E2567" s="662">
        <v>26</v>
      </c>
      <c r="F2567" s="662">
        <v>6</v>
      </c>
      <c r="G2567" s="991" t="s">
        <v>230</v>
      </c>
      <c r="H2567" s="40" t="s">
        <v>213</v>
      </c>
      <c r="I2567" s="630" t="s">
        <v>219</v>
      </c>
      <c r="J2567" s="991" t="s">
        <v>263</v>
      </c>
      <c r="K2567" s="303">
        <v>0</v>
      </c>
      <c r="L2567" s="304">
        <v>0</v>
      </c>
      <c r="M2567" s="305">
        <v>0</v>
      </c>
      <c r="N2567" s="305">
        <v>0</v>
      </c>
      <c r="O2567" s="303">
        <v>0</v>
      </c>
      <c r="P2567" s="305">
        <v>0</v>
      </c>
      <c r="Q2567" s="303">
        <v>0</v>
      </c>
      <c r="R2567" s="16">
        <v>0</v>
      </c>
      <c r="T2567" s="172"/>
    </row>
    <row r="2568" spans="1:20">
      <c r="A2568" s="38">
        <v>26</v>
      </c>
      <c r="B2568" s="39">
        <v>0</v>
      </c>
      <c r="C2568" s="39" t="str">
        <f t="shared" si="85"/>
        <v>2021 Prior Year</v>
      </c>
      <c r="D2568" s="40">
        <v>4</v>
      </c>
      <c r="E2568" s="662">
        <v>26</v>
      </c>
      <c r="F2568" s="662">
        <v>6</v>
      </c>
      <c r="G2568" s="991" t="s">
        <v>230</v>
      </c>
      <c r="H2568" s="40" t="s">
        <v>213</v>
      </c>
      <c r="I2568" s="630" t="s">
        <v>220</v>
      </c>
      <c r="J2568" s="991" t="s">
        <v>675</v>
      </c>
      <c r="K2568" s="303">
        <v>0</v>
      </c>
      <c r="L2568" s="304">
        <v>0</v>
      </c>
      <c r="M2568" s="305">
        <v>0</v>
      </c>
      <c r="N2568" s="305">
        <v>0</v>
      </c>
      <c r="O2568" s="303">
        <v>0</v>
      </c>
      <c r="P2568" s="305">
        <v>0</v>
      </c>
      <c r="Q2568" s="303">
        <v>0</v>
      </c>
      <c r="R2568" s="16">
        <v>0</v>
      </c>
      <c r="T2568" s="172"/>
    </row>
    <row r="2569" spans="1:20">
      <c r="A2569" s="38">
        <v>26</v>
      </c>
      <c r="B2569" s="39">
        <v>0</v>
      </c>
      <c r="C2569" s="39" t="str">
        <f t="shared" si="85"/>
        <v>2021 Prior Year</v>
      </c>
      <c r="D2569" s="40">
        <v>4</v>
      </c>
      <c r="E2569" s="662">
        <v>26</v>
      </c>
      <c r="F2569" s="662">
        <v>6</v>
      </c>
      <c r="G2569" s="991" t="s">
        <v>230</v>
      </c>
      <c r="H2569" s="40" t="s">
        <v>213</v>
      </c>
      <c r="I2569" s="630" t="s">
        <v>221</v>
      </c>
      <c r="J2569" s="991" t="s">
        <v>264</v>
      </c>
      <c r="K2569" s="303">
        <v>0</v>
      </c>
      <c r="L2569" s="304">
        <v>0</v>
      </c>
      <c r="M2569" s="305">
        <v>0</v>
      </c>
      <c r="N2569" s="305">
        <v>0</v>
      </c>
      <c r="O2569" s="303">
        <v>0</v>
      </c>
      <c r="P2569" s="305">
        <v>0</v>
      </c>
      <c r="Q2569" s="303">
        <v>0</v>
      </c>
      <c r="R2569" s="16">
        <v>0</v>
      </c>
      <c r="T2569" s="172"/>
    </row>
    <row r="2570" spans="1:20">
      <c r="A2570" s="38">
        <v>26</v>
      </c>
      <c r="B2570" s="39">
        <v>0</v>
      </c>
      <c r="C2570" s="39" t="str">
        <f t="shared" si="85"/>
        <v>2021 Prior Year</v>
      </c>
      <c r="D2570" s="40">
        <v>4</v>
      </c>
      <c r="E2570" s="662">
        <v>26</v>
      </c>
      <c r="F2570" s="662">
        <v>6</v>
      </c>
      <c r="G2570" s="991" t="s">
        <v>230</v>
      </c>
      <c r="H2570" s="40" t="s">
        <v>213</v>
      </c>
      <c r="I2570" s="630" t="s">
        <v>222</v>
      </c>
      <c r="J2570" s="991" t="s">
        <v>206</v>
      </c>
      <c r="K2570" s="303">
        <v>0</v>
      </c>
      <c r="L2570" s="304">
        <v>0</v>
      </c>
      <c r="M2570" s="305">
        <v>0</v>
      </c>
      <c r="N2570" s="305">
        <v>0</v>
      </c>
      <c r="O2570" s="303">
        <v>0</v>
      </c>
      <c r="P2570" s="305">
        <v>0</v>
      </c>
      <c r="Q2570" s="303">
        <v>0</v>
      </c>
      <c r="R2570" s="16">
        <v>0</v>
      </c>
      <c r="T2570" s="172"/>
    </row>
    <row r="2571" spans="1:20">
      <c r="A2571" s="38">
        <v>26</v>
      </c>
      <c r="B2571" s="39">
        <v>0</v>
      </c>
      <c r="C2571" s="39" t="str">
        <f t="shared" si="85"/>
        <v>2021 Prior Year</v>
      </c>
      <c r="D2571" s="40">
        <v>4</v>
      </c>
      <c r="E2571" s="662">
        <v>26</v>
      </c>
      <c r="F2571" s="662">
        <v>6</v>
      </c>
      <c r="G2571" s="991" t="s">
        <v>230</v>
      </c>
      <c r="H2571" s="40" t="s">
        <v>213</v>
      </c>
      <c r="I2571" s="630" t="s">
        <v>223</v>
      </c>
      <c r="J2571" s="991" t="s">
        <v>181</v>
      </c>
      <c r="K2571" s="303">
        <v>0</v>
      </c>
      <c r="L2571" s="304">
        <v>0</v>
      </c>
      <c r="M2571" s="305">
        <v>0</v>
      </c>
      <c r="N2571" s="305">
        <v>0</v>
      </c>
      <c r="O2571" s="303">
        <v>0</v>
      </c>
      <c r="P2571" s="305">
        <v>0</v>
      </c>
      <c r="Q2571" s="303">
        <v>0</v>
      </c>
      <c r="R2571" s="16">
        <v>0</v>
      </c>
      <c r="T2571" s="172"/>
    </row>
    <row r="2572" spans="1:20">
      <c r="A2572" s="38">
        <v>26</v>
      </c>
      <c r="B2572" s="39">
        <v>0</v>
      </c>
      <c r="C2572" s="39" t="str">
        <f t="shared" si="85"/>
        <v>2021 Prior Year</v>
      </c>
      <c r="D2572" s="40">
        <v>4</v>
      </c>
      <c r="E2572" s="662">
        <v>26</v>
      </c>
      <c r="F2572" s="662">
        <v>6</v>
      </c>
      <c r="G2572" s="991" t="s">
        <v>230</v>
      </c>
      <c r="H2572" s="40" t="s">
        <v>213</v>
      </c>
      <c r="I2572" s="630" t="s">
        <v>150</v>
      </c>
      <c r="J2572" s="991" t="s">
        <v>204</v>
      </c>
      <c r="K2572" s="303">
        <v>0</v>
      </c>
      <c r="L2572" s="304">
        <v>0</v>
      </c>
      <c r="M2572" s="305">
        <v>0</v>
      </c>
      <c r="N2572" s="305">
        <v>0</v>
      </c>
      <c r="O2572" s="303">
        <v>0</v>
      </c>
      <c r="P2572" s="305">
        <v>0</v>
      </c>
      <c r="Q2572" s="303">
        <v>0</v>
      </c>
      <c r="R2572" s="16">
        <v>0</v>
      </c>
      <c r="T2572" s="172"/>
    </row>
    <row r="2573" spans="1:20">
      <c r="A2573" s="38">
        <v>26</v>
      </c>
      <c r="B2573" s="39">
        <v>0</v>
      </c>
      <c r="C2573" s="39" t="str">
        <f t="shared" si="85"/>
        <v>2021 Prior Year</v>
      </c>
      <c r="D2573" s="40">
        <v>4</v>
      </c>
      <c r="E2573" s="662">
        <v>26</v>
      </c>
      <c r="F2573" s="662">
        <v>6</v>
      </c>
      <c r="G2573" s="991" t="s">
        <v>230</v>
      </c>
      <c r="H2573" s="40" t="s">
        <v>213</v>
      </c>
      <c r="I2573" s="630" t="s">
        <v>151</v>
      </c>
      <c r="J2573" s="991" t="s">
        <v>205</v>
      </c>
      <c r="K2573" s="303">
        <v>0</v>
      </c>
      <c r="L2573" s="304">
        <v>0</v>
      </c>
      <c r="M2573" s="305">
        <v>0</v>
      </c>
      <c r="N2573" s="305">
        <v>0</v>
      </c>
      <c r="O2573" s="303">
        <v>0</v>
      </c>
      <c r="P2573" s="305">
        <v>0</v>
      </c>
      <c r="Q2573" s="303">
        <v>0</v>
      </c>
      <c r="R2573" s="16">
        <v>0</v>
      </c>
      <c r="T2573" s="172"/>
    </row>
    <row r="2574" spans="1:20">
      <c r="A2574" s="38">
        <v>26</v>
      </c>
      <c r="B2574" s="39">
        <v>0</v>
      </c>
      <c r="C2574" s="39" t="str">
        <f t="shared" si="85"/>
        <v>2021 Prior Year</v>
      </c>
      <c r="D2574" s="40">
        <v>4</v>
      </c>
      <c r="E2574" s="662">
        <v>26</v>
      </c>
      <c r="F2574" s="662">
        <v>6</v>
      </c>
      <c r="G2574" s="991" t="s">
        <v>230</v>
      </c>
      <c r="H2574" s="40" t="s">
        <v>213</v>
      </c>
      <c r="I2574" s="630" t="s">
        <v>152</v>
      </c>
      <c r="J2574" s="991" t="s">
        <v>182</v>
      </c>
      <c r="K2574" s="303">
        <v>0</v>
      </c>
      <c r="L2574" s="304">
        <v>0</v>
      </c>
      <c r="M2574" s="305">
        <v>0</v>
      </c>
      <c r="N2574" s="305">
        <v>0</v>
      </c>
      <c r="O2574" s="303">
        <v>0</v>
      </c>
      <c r="P2574" s="305">
        <v>0</v>
      </c>
      <c r="Q2574" s="303">
        <v>0</v>
      </c>
      <c r="R2574" s="16">
        <v>0</v>
      </c>
      <c r="T2574" s="172"/>
    </row>
    <row r="2575" spans="1:20">
      <c r="A2575" s="38">
        <v>26</v>
      </c>
      <c r="B2575" s="39">
        <v>0</v>
      </c>
      <c r="C2575" s="39" t="str">
        <f t="shared" si="85"/>
        <v>2021 Prior Year</v>
      </c>
      <c r="D2575" s="40">
        <v>4</v>
      </c>
      <c r="E2575" s="662">
        <v>26</v>
      </c>
      <c r="F2575" s="662">
        <v>6</v>
      </c>
      <c r="G2575" s="991" t="s">
        <v>230</v>
      </c>
      <c r="H2575" s="40" t="s">
        <v>213</v>
      </c>
      <c r="I2575" s="630" t="s">
        <v>70</v>
      </c>
      <c r="J2575" s="991" t="s">
        <v>265</v>
      </c>
      <c r="K2575" s="303">
        <v>0</v>
      </c>
      <c r="L2575" s="304">
        <v>0</v>
      </c>
      <c r="M2575" s="305">
        <v>0</v>
      </c>
      <c r="N2575" s="305">
        <v>0</v>
      </c>
      <c r="O2575" s="303">
        <v>0</v>
      </c>
      <c r="P2575" s="305">
        <v>0</v>
      </c>
      <c r="Q2575" s="303">
        <v>0</v>
      </c>
      <c r="R2575" s="16">
        <v>0</v>
      </c>
      <c r="T2575" s="172"/>
    </row>
    <row r="2576" spans="1:20">
      <c r="A2576" s="38">
        <v>26</v>
      </c>
      <c r="B2576" s="39">
        <v>0</v>
      </c>
      <c r="C2576" s="39" t="str">
        <f t="shared" si="85"/>
        <v>2021 Prior Year</v>
      </c>
      <c r="D2576" s="40">
        <v>4</v>
      </c>
      <c r="E2576" s="662">
        <v>26</v>
      </c>
      <c r="F2576" s="662">
        <v>6</v>
      </c>
      <c r="G2576" s="991" t="s">
        <v>230</v>
      </c>
      <c r="H2576" s="40" t="s">
        <v>213</v>
      </c>
      <c r="I2576" s="630" t="s">
        <v>71</v>
      </c>
      <c r="J2576" s="991" t="s">
        <v>266</v>
      </c>
      <c r="K2576" s="303">
        <v>0</v>
      </c>
      <c r="L2576" s="304">
        <v>0</v>
      </c>
      <c r="M2576" s="305">
        <v>0</v>
      </c>
      <c r="N2576" s="305">
        <v>0</v>
      </c>
      <c r="O2576" s="303">
        <v>0</v>
      </c>
      <c r="P2576" s="305">
        <v>0</v>
      </c>
      <c r="Q2576" s="303">
        <v>0</v>
      </c>
      <c r="R2576" s="16">
        <v>0</v>
      </c>
      <c r="T2576" s="172"/>
    </row>
    <row r="2577" spans="1:20">
      <c r="A2577" s="38">
        <v>26</v>
      </c>
      <c r="B2577" s="39">
        <v>0</v>
      </c>
      <c r="C2577" s="39" t="str">
        <f t="shared" si="85"/>
        <v>2021 Prior Year</v>
      </c>
      <c r="D2577" s="40">
        <v>4</v>
      </c>
      <c r="E2577" s="662">
        <v>26</v>
      </c>
      <c r="F2577" s="662">
        <v>6</v>
      </c>
      <c r="G2577" s="991" t="s">
        <v>230</v>
      </c>
      <c r="H2577" s="40" t="s">
        <v>213</v>
      </c>
      <c r="I2577" s="630" t="s">
        <v>72</v>
      </c>
      <c r="J2577" s="991" t="s">
        <v>527</v>
      </c>
      <c r="K2577" s="303">
        <v>0</v>
      </c>
      <c r="L2577" s="304">
        <v>0</v>
      </c>
      <c r="M2577" s="305">
        <v>0</v>
      </c>
      <c r="N2577" s="305">
        <v>0</v>
      </c>
      <c r="O2577" s="303">
        <v>0</v>
      </c>
      <c r="P2577" s="305">
        <v>0</v>
      </c>
      <c r="Q2577" s="303">
        <v>0</v>
      </c>
      <c r="R2577" s="16">
        <v>0</v>
      </c>
      <c r="T2577" s="172"/>
    </row>
    <row r="2578" spans="1:20">
      <c r="A2578" s="38">
        <v>26</v>
      </c>
      <c r="B2578" s="39">
        <v>0</v>
      </c>
      <c r="C2578" s="39" t="str">
        <f t="shared" si="85"/>
        <v>2021 Prior Year</v>
      </c>
      <c r="D2578" s="40">
        <v>4</v>
      </c>
      <c r="E2578" s="662">
        <v>26</v>
      </c>
      <c r="F2578" s="662">
        <v>6</v>
      </c>
      <c r="G2578" s="991" t="s">
        <v>230</v>
      </c>
      <c r="H2578" s="40" t="s">
        <v>213</v>
      </c>
      <c r="I2578" s="630" t="s">
        <v>73</v>
      </c>
      <c r="J2578" s="991" t="s">
        <v>528</v>
      </c>
      <c r="K2578" s="303">
        <v>0</v>
      </c>
      <c r="L2578" s="304">
        <v>0</v>
      </c>
      <c r="M2578" s="305">
        <v>0</v>
      </c>
      <c r="N2578" s="305">
        <v>0</v>
      </c>
      <c r="O2578" s="303">
        <v>0</v>
      </c>
      <c r="P2578" s="305">
        <v>0</v>
      </c>
      <c r="Q2578" s="303">
        <v>0</v>
      </c>
      <c r="R2578" s="16">
        <v>0</v>
      </c>
      <c r="T2578" s="172"/>
    </row>
    <row r="2579" spans="1:20">
      <c r="A2579" s="38">
        <v>26</v>
      </c>
      <c r="B2579" s="39">
        <v>0</v>
      </c>
      <c r="C2579" s="39" t="str">
        <f t="shared" si="85"/>
        <v>2021 Prior Year</v>
      </c>
      <c r="D2579" s="40">
        <v>4</v>
      </c>
      <c r="E2579" s="662">
        <v>26</v>
      </c>
      <c r="F2579" s="662">
        <v>6</v>
      </c>
      <c r="G2579" s="991" t="s">
        <v>230</v>
      </c>
      <c r="H2579" s="40" t="s">
        <v>213</v>
      </c>
      <c r="I2579" s="630" t="s">
        <v>409</v>
      </c>
      <c r="J2579" s="991" t="s">
        <v>803</v>
      </c>
      <c r="K2579" s="303">
        <v>0</v>
      </c>
      <c r="L2579" s="304">
        <v>0</v>
      </c>
      <c r="M2579" s="305">
        <v>0</v>
      </c>
      <c r="N2579" s="305">
        <v>0</v>
      </c>
      <c r="O2579" s="303">
        <v>0</v>
      </c>
      <c r="P2579" s="305">
        <v>0</v>
      </c>
      <c r="Q2579" s="303">
        <v>0</v>
      </c>
      <c r="R2579" s="16">
        <v>0</v>
      </c>
      <c r="T2579" s="172"/>
    </row>
    <row r="2580" spans="1:20">
      <c r="A2580" s="38">
        <v>15</v>
      </c>
      <c r="B2580" s="39">
        <f t="shared" si="81"/>
        <v>0</v>
      </c>
      <c r="C2580" s="39" t="str">
        <f t="shared" si="85"/>
        <v>2021 Prior Year</v>
      </c>
      <c r="D2580" s="40">
        <v>4</v>
      </c>
      <c r="E2580" s="662">
        <v>15</v>
      </c>
      <c r="F2580" s="40" t="s">
        <v>424</v>
      </c>
      <c r="G2580" s="698" t="s">
        <v>212</v>
      </c>
      <c r="H2580" s="40" t="s">
        <v>213</v>
      </c>
      <c r="I2580" s="629" t="s">
        <v>211</v>
      </c>
      <c r="J2580" s="698" t="s">
        <v>261</v>
      </c>
      <c r="K2580" s="303">
        <v>0</v>
      </c>
      <c r="L2580" s="304">
        <v>0</v>
      </c>
      <c r="M2580" s="305">
        <v>0</v>
      </c>
      <c r="N2580" s="305">
        <v>0</v>
      </c>
      <c r="O2580" s="303">
        <v>0</v>
      </c>
      <c r="P2580" s="305">
        <v>0</v>
      </c>
      <c r="Q2580" s="303">
        <v>0</v>
      </c>
      <c r="R2580" s="16">
        <f>SUMIFS('Member Months'!$L:$L,'Member Months'!$A:$A,$A2580,'Member Months'!$C:$C,$C2580, 'Member Months'!$D:$D,$D2580)</f>
        <v>0</v>
      </c>
      <c r="T2580" s="172"/>
    </row>
    <row r="2581" spans="1:20">
      <c r="A2581" s="38">
        <v>15</v>
      </c>
      <c r="B2581" s="39">
        <f t="shared" si="81"/>
        <v>0</v>
      </c>
      <c r="C2581" s="39" t="str">
        <f t="shared" si="85"/>
        <v>2021 Prior Year</v>
      </c>
      <c r="D2581" s="40">
        <v>4</v>
      </c>
      <c r="E2581" s="662">
        <v>15</v>
      </c>
      <c r="F2581" s="40" t="s">
        <v>424</v>
      </c>
      <c r="G2581" s="698" t="s">
        <v>212</v>
      </c>
      <c r="H2581" s="40" t="s">
        <v>213</v>
      </c>
      <c r="I2581" s="629" t="s">
        <v>214</v>
      </c>
      <c r="J2581" s="698" t="s">
        <v>676</v>
      </c>
      <c r="K2581" s="303">
        <v>0</v>
      </c>
      <c r="L2581" s="304">
        <v>0</v>
      </c>
      <c r="M2581" s="305">
        <v>0</v>
      </c>
      <c r="N2581" s="305">
        <v>0</v>
      </c>
      <c r="O2581" s="303">
        <v>0</v>
      </c>
      <c r="P2581" s="305">
        <v>0</v>
      </c>
      <c r="Q2581" s="303">
        <v>0</v>
      </c>
      <c r="R2581" s="16">
        <f>SUMIFS('Member Months'!$L:$L,'Member Months'!$A:$A,$A2581,'Member Months'!$C:$C,$C2581, 'Member Months'!$D:$D,$D2581)</f>
        <v>0</v>
      </c>
      <c r="T2581" s="172"/>
    </row>
    <row r="2582" spans="1:20">
      <c r="A2582" s="38">
        <v>15</v>
      </c>
      <c r="B2582" s="39">
        <f t="shared" si="81"/>
        <v>0</v>
      </c>
      <c r="C2582" s="39" t="str">
        <f t="shared" si="85"/>
        <v>2021 Prior Year</v>
      </c>
      <c r="D2582" s="40">
        <v>4</v>
      </c>
      <c r="E2582" s="662">
        <v>15</v>
      </c>
      <c r="F2582" s="40" t="s">
        <v>424</v>
      </c>
      <c r="G2582" s="698" t="s">
        <v>212</v>
      </c>
      <c r="H2582" s="40" t="s">
        <v>213</v>
      </c>
      <c r="I2582" s="629" t="s">
        <v>215</v>
      </c>
      <c r="J2582" s="698" t="s">
        <v>216</v>
      </c>
      <c r="K2582" s="303">
        <v>0</v>
      </c>
      <c r="L2582" s="304">
        <v>0</v>
      </c>
      <c r="M2582" s="305">
        <v>0</v>
      </c>
      <c r="N2582" s="305">
        <v>0</v>
      </c>
      <c r="O2582" s="303">
        <v>0</v>
      </c>
      <c r="P2582" s="305">
        <v>0</v>
      </c>
      <c r="Q2582" s="303">
        <v>0</v>
      </c>
      <c r="R2582" s="16">
        <f>SUMIFS('Member Months'!$L:$L,'Member Months'!$A:$A,$A2582,'Member Months'!$C:$C,$C2582, 'Member Months'!$D:$D,$D2582)</f>
        <v>0</v>
      </c>
      <c r="T2582" s="172"/>
    </row>
    <row r="2583" spans="1:20">
      <c r="A2583" s="38">
        <v>15</v>
      </c>
      <c r="B2583" s="39">
        <f t="shared" si="81"/>
        <v>0</v>
      </c>
      <c r="C2583" s="39" t="str">
        <f t="shared" si="85"/>
        <v>2021 Prior Year</v>
      </c>
      <c r="D2583" s="40">
        <v>4</v>
      </c>
      <c r="E2583" s="662">
        <v>15</v>
      </c>
      <c r="F2583" s="40" t="s">
        <v>424</v>
      </c>
      <c r="G2583" s="698" t="s">
        <v>212</v>
      </c>
      <c r="H2583" s="40" t="s">
        <v>213</v>
      </c>
      <c r="I2583" s="629" t="s">
        <v>217</v>
      </c>
      <c r="J2583" s="698" t="s">
        <v>262</v>
      </c>
      <c r="K2583" s="303">
        <v>0</v>
      </c>
      <c r="L2583" s="304">
        <v>0</v>
      </c>
      <c r="M2583" s="305">
        <v>0</v>
      </c>
      <c r="N2583" s="305">
        <v>0</v>
      </c>
      <c r="O2583" s="303">
        <v>0</v>
      </c>
      <c r="P2583" s="305">
        <v>0</v>
      </c>
      <c r="Q2583" s="303">
        <v>0</v>
      </c>
      <c r="R2583" s="16">
        <f>SUMIFS('Member Months'!$L:$L,'Member Months'!$A:$A,$A2583,'Member Months'!$C:$C,$C2583, 'Member Months'!$D:$D,$D2583)</f>
        <v>0</v>
      </c>
      <c r="T2583" s="172"/>
    </row>
    <row r="2584" spans="1:20">
      <c r="A2584" s="38">
        <v>15</v>
      </c>
      <c r="B2584" s="39">
        <f t="shared" si="81"/>
        <v>0</v>
      </c>
      <c r="C2584" s="39" t="str">
        <f t="shared" si="85"/>
        <v>2021 Prior Year</v>
      </c>
      <c r="D2584" s="40">
        <v>4</v>
      </c>
      <c r="E2584" s="662">
        <v>15</v>
      </c>
      <c r="F2584" s="40" t="s">
        <v>424</v>
      </c>
      <c r="G2584" s="698" t="s">
        <v>212</v>
      </c>
      <c r="H2584" s="40" t="s">
        <v>213</v>
      </c>
      <c r="I2584" s="629" t="s">
        <v>218</v>
      </c>
      <c r="J2584" s="698" t="s">
        <v>677</v>
      </c>
      <c r="K2584" s="303">
        <v>0</v>
      </c>
      <c r="L2584" s="304">
        <v>0</v>
      </c>
      <c r="M2584" s="305">
        <v>0</v>
      </c>
      <c r="N2584" s="305">
        <v>0</v>
      </c>
      <c r="O2584" s="303">
        <v>0</v>
      </c>
      <c r="P2584" s="305">
        <v>0</v>
      </c>
      <c r="Q2584" s="303">
        <v>0</v>
      </c>
      <c r="R2584" s="16">
        <f>SUMIFS('Member Months'!$L:$L,'Member Months'!$A:$A,$A2584,'Member Months'!$C:$C,$C2584, 'Member Months'!$D:$D,$D2584)</f>
        <v>0</v>
      </c>
      <c r="T2584" s="172"/>
    </row>
    <row r="2585" spans="1:20">
      <c r="A2585" s="38">
        <v>15</v>
      </c>
      <c r="B2585" s="39">
        <f t="shared" ref="B2585:B2597" si="86">$B$2274</f>
        <v>0</v>
      </c>
      <c r="C2585" s="39" t="str">
        <f t="shared" si="85"/>
        <v>2021 Prior Year</v>
      </c>
      <c r="D2585" s="40">
        <v>4</v>
      </c>
      <c r="E2585" s="662">
        <v>15</v>
      </c>
      <c r="F2585" s="40" t="s">
        <v>424</v>
      </c>
      <c r="G2585" s="698" t="s">
        <v>212</v>
      </c>
      <c r="H2585" s="40" t="s">
        <v>213</v>
      </c>
      <c r="I2585" s="629" t="s">
        <v>219</v>
      </c>
      <c r="J2585" s="698" t="s">
        <v>263</v>
      </c>
      <c r="K2585" s="303">
        <v>0</v>
      </c>
      <c r="L2585" s="304">
        <v>0</v>
      </c>
      <c r="M2585" s="305">
        <v>0</v>
      </c>
      <c r="N2585" s="305">
        <v>0</v>
      </c>
      <c r="O2585" s="303">
        <v>0</v>
      </c>
      <c r="P2585" s="305">
        <v>0</v>
      </c>
      <c r="Q2585" s="303">
        <v>0</v>
      </c>
      <c r="R2585" s="16">
        <f>SUMIFS('Member Months'!$L:$L,'Member Months'!$A:$A,$A2585,'Member Months'!$C:$C,$C2585, 'Member Months'!$D:$D,$D2585)</f>
        <v>0</v>
      </c>
      <c r="T2585" s="172"/>
    </row>
    <row r="2586" spans="1:20">
      <c r="A2586" s="38">
        <v>15</v>
      </c>
      <c r="B2586" s="39">
        <f t="shared" si="86"/>
        <v>0</v>
      </c>
      <c r="C2586" s="39" t="str">
        <f t="shared" si="85"/>
        <v>2021 Prior Year</v>
      </c>
      <c r="D2586" s="40">
        <v>4</v>
      </c>
      <c r="E2586" s="662">
        <v>15</v>
      </c>
      <c r="F2586" s="40" t="s">
        <v>424</v>
      </c>
      <c r="G2586" s="698" t="s">
        <v>212</v>
      </c>
      <c r="H2586" s="40" t="s">
        <v>213</v>
      </c>
      <c r="I2586" s="629" t="s">
        <v>220</v>
      </c>
      <c r="J2586" s="698" t="s">
        <v>675</v>
      </c>
      <c r="K2586" s="303">
        <v>0</v>
      </c>
      <c r="L2586" s="304">
        <v>0</v>
      </c>
      <c r="M2586" s="305">
        <v>0</v>
      </c>
      <c r="N2586" s="305">
        <v>0</v>
      </c>
      <c r="O2586" s="303">
        <v>0</v>
      </c>
      <c r="P2586" s="305">
        <v>0</v>
      </c>
      <c r="Q2586" s="303">
        <v>0</v>
      </c>
      <c r="R2586" s="16">
        <f>SUMIFS('Member Months'!$L:$L,'Member Months'!$A:$A,$A2586,'Member Months'!$C:$C,$C2586, 'Member Months'!$D:$D,$D2586)</f>
        <v>0</v>
      </c>
      <c r="T2586" s="172"/>
    </row>
    <row r="2587" spans="1:20">
      <c r="A2587" s="38">
        <v>15</v>
      </c>
      <c r="B2587" s="39">
        <f t="shared" si="86"/>
        <v>0</v>
      </c>
      <c r="C2587" s="39" t="str">
        <f t="shared" si="85"/>
        <v>2021 Prior Year</v>
      </c>
      <c r="D2587" s="40">
        <v>4</v>
      </c>
      <c r="E2587" s="662">
        <v>15</v>
      </c>
      <c r="F2587" s="40" t="s">
        <v>424</v>
      </c>
      <c r="G2587" s="698" t="s">
        <v>212</v>
      </c>
      <c r="H2587" s="40" t="s">
        <v>213</v>
      </c>
      <c r="I2587" s="629" t="s">
        <v>221</v>
      </c>
      <c r="J2587" s="698" t="s">
        <v>264</v>
      </c>
      <c r="K2587" s="303">
        <v>0</v>
      </c>
      <c r="L2587" s="304">
        <v>0</v>
      </c>
      <c r="M2587" s="305">
        <v>0</v>
      </c>
      <c r="N2587" s="305">
        <v>0</v>
      </c>
      <c r="O2587" s="303">
        <v>0</v>
      </c>
      <c r="P2587" s="305">
        <v>0</v>
      </c>
      <c r="Q2587" s="303">
        <v>0</v>
      </c>
      <c r="R2587" s="16">
        <f>SUMIFS('Member Months'!$L:$L,'Member Months'!$A:$A,$A2587,'Member Months'!$C:$C,$C2587, 'Member Months'!$D:$D,$D2587)</f>
        <v>0</v>
      </c>
      <c r="T2587" s="172"/>
    </row>
    <row r="2588" spans="1:20">
      <c r="A2588" s="38">
        <v>15</v>
      </c>
      <c r="B2588" s="39">
        <f t="shared" si="86"/>
        <v>0</v>
      </c>
      <c r="C2588" s="39" t="str">
        <f t="shared" si="85"/>
        <v>2021 Prior Year</v>
      </c>
      <c r="D2588" s="40">
        <v>4</v>
      </c>
      <c r="E2588" s="662">
        <v>15</v>
      </c>
      <c r="F2588" s="40" t="s">
        <v>424</v>
      </c>
      <c r="G2588" s="698" t="s">
        <v>212</v>
      </c>
      <c r="H2588" s="40" t="s">
        <v>213</v>
      </c>
      <c r="I2588" s="629" t="s">
        <v>222</v>
      </c>
      <c r="J2588" s="698" t="s">
        <v>206</v>
      </c>
      <c r="K2588" s="303">
        <v>0</v>
      </c>
      <c r="L2588" s="304">
        <v>0</v>
      </c>
      <c r="M2588" s="305">
        <v>0</v>
      </c>
      <c r="N2588" s="305">
        <v>0</v>
      </c>
      <c r="O2588" s="303">
        <v>0</v>
      </c>
      <c r="P2588" s="305">
        <v>0</v>
      </c>
      <c r="Q2588" s="303">
        <v>0</v>
      </c>
      <c r="R2588" s="16">
        <f>SUMIFS('Member Months'!$L:$L,'Member Months'!$A:$A,$A2588,'Member Months'!$C:$C,$C2588, 'Member Months'!$D:$D,$D2588)</f>
        <v>0</v>
      </c>
      <c r="T2588" s="172"/>
    </row>
    <row r="2589" spans="1:20">
      <c r="A2589" s="38">
        <v>15</v>
      </c>
      <c r="B2589" s="39">
        <f t="shared" si="86"/>
        <v>0</v>
      </c>
      <c r="C2589" s="39" t="str">
        <f t="shared" si="85"/>
        <v>2021 Prior Year</v>
      </c>
      <c r="D2589" s="40">
        <v>4</v>
      </c>
      <c r="E2589" s="662">
        <v>15</v>
      </c>
      <c r="F2589" s="40" t="s">
        <v>424</v>
      </c>
      <c r="G2589" s="698" t="s">
        <v>212</v>
      </c>
      <c r="H2589" s="40" t="s">
        <v>213</v>
      </c>
      <c r="I2589" s="629" t="s">
        <v>223</v>
      </c>
      <c r="J2589" s="698" t="s">
        <v>181</v>
      </c>
      <c r="K2589" s="303">
        <v>0</v>
      </c>
      <c r="L2589" s="304">
        <v>0</v>
      </c>
      <c r="M2589" s="305">
        <v>0</v>
      </c>
      <c r="N2589" s="305">
        <v>0</v>
      </c>
      <c r="O2589" s="303">
        <v>0</v>
      </c>
      <c r="P2589" s="305">
        <v>0</v>
      </c>
      <c r="Q2589" s="303">
        <v>0</v>
      </c>
      <c r="R2589" s="16">
        <f>SUMIFS('Member Months'!$L:$L,'Member Months'!$A:$A,$A2589,'Member Months'!$C:$C,$C2589, 'Member Months'!$D:$D,$D2589)</f>
        <v>0</v>
      </c>
      <c r="T2589" s="172"/>
    </row>
    <row r="2590" spans="1:20">
      <c r="A2590" s="38">
        <v>15</v>
      </c>
      <c r="B2590" s="39">
        <f t="shared" si="86"/>
        <v>0</v>
      </c>
      <c r="C2590" s="39" t="str">
        <f t="shared" si="85"/>
        <v>2021 Prior Year</v>
      </c>
      <c r="D2590" s="40">
        <v>4</v>
      </c>
      <c r="E2590" s="662">
        <v>15</v>
      </c>
      <c r="F2590" s="40" t="s">
        <v>424</v>
      </c>
      <c r="G2590" s="698" t="s">
        <v>212</v>
      </c>
      <c r="H2590" s="40" t="s">
        <v>213</v>
      </c>
      <c r="I2590" s="629" t="s">
        <v>150</v>
      </c>
      <c r="J2590" s="698" t="s">
        <v>204</v>
      </c>
      <c r="K2590" s="303">
        <v>0</v>
      </c>
      <c r="L2590" s="304">
        <v>0</v>
      </c>
      <c r="M2590" s="305">
        <v>0</v>
      </c>
      <c r="N2590" s="305">
        <v>0</v>
      </c>
      <c r="O2590" s="303">
        <v>0</v>
      </c>
      <c r="P2590" s="305">
        <v>0</v>
      </c>
      <c r="Q2590" s="303">
        <v>0</v>
      </c>
      <c r="R2590" s="16">
        <f>SUMIFS('Member Months'!$L:$L,'Member Months'!$A:$A,$A2590,'Member Months'!$C:$C,$C2590, 'Member Months'!$D:$D,$D2590)</f>
        <v>0</v>
      </c>
      <c r="T2590" s="172"/>
    </row>
    <row r="2591" spans="1:20">
      <c r="A2591" s="38">
        <v>15</v>
      </c>
      <c r="B2591" s="39">
        <f t="shared" si="86"/>
        <v>0</v>
      </c>
      <c r="C2591" s="39" t="str">
        <f t="shared" si="85"/>
        <v>2021 Prior Year</v>
      </c>
      <c r="D2591" s="40">
        <v>4</v>
      </c>
      <c r="E2591" s="662">
        <v>15</v>
      </c>
      <c r="F2591" s="40" t="s">
        <v>424</v>
      </c>
      <c r="G2591" s="698" t="s">
        <v>212</v>
      </c>
      <c r="H2591" s="40" t="s">
        <v>213</v>
      </c>
      <c r="I2591" s="629" t="s">
        <v>151</v>
      </c>
      <c r="J2591" s="698" t="s">
        <v>205</v>
      </c>
      <c r="K2591" s="303">
        <v>0</v>
      </c>
      <c r="L2591" s="304">
        <v>0</v>
      </c>
      <c r="M2591" s="305">
        <v>0</v>
      </c>
      <c r="N2591" s="305">
        <v>0</v>
      </c>
      <c r="O2591" s="303">
        <v>0</v>
      </c>
      <c r="P2591" s="305">
        <v>0</v>
      </c>
      <c r="Q2591" s="303">
        <v>0</v>
      </c>
      <c r="R2591" s="16">
        <f>SUMIFS('Member Months'!$L:$L,'Member Months'!$A:$A,$A2591,'Member Months'!$C:$C,$C2591, 'Member Months'!$D:$D,$D2591)</f>
        <v>0</v>
      </c>
      <c r="T2591" s="172"/>
    </row>
    <row r="2592" spans="1:20">
      <c r="A2592" s="38">
        <v>15</v>
      </c>
      <c r="B2592" s="39">
        <f t="shared" si="86"/>
        <v>0</v>
      </c>
      <c r="C2592" s="39" t="str">
        <f t="shared" si="85"/>
        <v>2021 Prior Year</v>
      </c>
      <c r="D2592" s="40">
        <v>4</v>
      </c>
      <c r="E2592" s="662">
        <v>15</v>
      </c>
      <c r="F2592" s="40" t="s">
        <v>424</v>
      </c>
      <c r="G2592" s="698" t="s">
        <v>212</v>
      </c>
      <c r="H2592" s="40" t="s">
        <v>213</v>
      </c>
      <c r="I2592" s="629" t="s">
        <v>152</v>
      </c>
      <c r="J2592" s="698" t="s">
        <v>182</v>
      </c>
      <c r="K2592" s="303">
        <v>0</v>
      </c>
      <c r="L2592" s="304">
        <v>0</v>
      </c>
      <c r="M2592" s="305">
        <v>0</v>
      </c>
      <c r="N2592" s="305">
        <v>0</v>
      </c>
      <c r="O2592" s="303">
        <v>0</v>
      </c>
      <c r="P2592" s="305">
        <v>0</v>
      </c>
      <c r="Q2592" s="303">
        <v>0</v>
      </c>
      <c r="R2592" s="16">
        <f>SUMIFS('Member Months'!$L:$L,'Member Months'!$A:$A,$A2592,'Member Months'!$C:$C,$C2592, 'Member Months'!$D:$D,$D2592)</f>
        <v>0</v>
      </c>
      <c r="T2592" s="172"/>
    </row>
    <row r="2593" spans="1:20">
      <c r="A2593" s="38">
        <v>15</v>
      </c>
      <c r="B2593" s="39">
        <f t="shared" si="86"/>
        <v>0</v>
      </c>
      <c r="C2593" s="39" t="str">
        <f t="shared" si="85"/>
        <v>2021 Prior Year</v>
      </c>
      <c r="D2593" s="40">
        <v>4</v>
      </c>
      <c r="E2593" s="662">
        <v>15</v>
      </c>
      <c r="F2593" s="40" t="s">
        <v>424</v>
      </c>
      <c r="G2593" s="698" t="s">
        <v>212</v>
      </c>
      <c r="H2593" s="40" t="s">
        <v>213</v>
      </c>
      <c r="I2593" s="629" t="s">
        <v>70</v>
      </c>
      <c r="J2593" s="698" t="s">
        <v>265</v>
      </c>
      <c r="K2593" s="303">
        <v>0</v>
      </c>
      <c r="L2593" s="304">
        <v>0</v>
      </c>
      <c r="M2593" s="305">
        <v>0</v>
      </c>
      <c r="N2593" s="305">
        <v>0</v>
      </c>
      <c r="O2593" s="303">
        <v>0</v>
      </c>
      <c r="P2593" s="305">
        <v>0</v>
      </c>
      <c r="Q2593" s="303">
        <v>0</v>
      </c>
      <c r="R2593" s="16">
        <f>SUMIFS('Member Months'!$L:$L,'Member Months'!$A:$A,$A2593,'Member Months'!$C:$C,$C2593, 'Member Months'!$D:$D,$D2593)</f>
        <v>0</v>
      </c>
      <c r="T2593" s="172"/>
    </row>
    <row r="2594" spans="1:20">
      <c r="A2594" s="38">
        <v>15</v>
      </c>
      <c r="B2594" s="39">
        <f t="shared" si="86"/>
        <v>0</v>
      </c>
      <c r="C2594" s="39" t="str">
        <f t="shared" si="85"/>
        <v>2021 Prior Year</v>
      </c>
      <c r="D2594" s="40">
        <v>4</v>
      </c>
      <c r="E2594" s="662">
        <v>15</v>
      </c>
      <c r="F2594" s="40" t="s">
        <v>424</v>
      </c>
      <c r="G2594" s="698" t="s">
        <v>212</v>
      </c>
      <c r="H2594" s="40" t="s">
        <v>213</v>
      </c>
      <c r="I2594" s="629" t="s">
        <v>71</v>
      </c>
      <c r="J2594" s="698" t="s">
        <v>266</v>
      </c>
      <c r="K2594" s="303">
        <v>0</v>
      </c>
      <c r="L2594" s="304">
        <v>0</v>
      </c>
      <c r="M2594" s="305">
        <v>0</v>
      </c>
      <c r="N2594" s="305">
        <v>0</v>
      </c>
      <c r="O2594" s="303">
        <v>0</v>
      </c>
      <c r="P2594" s="305">
        <v>0</v>
      </c>
      <c r="Q2594" s="303">
        <v>0</v>
      </c>
      <c r="R2594" s="16">
        <f>SUMIFS('Member Months'!$L:$L,'Member Months'!$A:$A,$A2594,'Member Months'!$C:$C,$C2594, 'Member Months'!$D:$D,$D2594)</f>
        <v>0</v>
      </c>
      <c r="T2594" s="172"/>
    </row>
    <row r="2595" spans="1:20">
      <c r="A2595" s="38">
        <v>15</v>
      </c>
      <c r="B2595" s="39">
        <f t="shared" si="86"/>
        <v>0</v>
      </c>
      <c r="C2595" s="39" t="str">
        <f t="shared" si="85"/>
        <v>2021 Prior Year</v>
      </c>
      <c r="D2595" s="40">
        <v>4</v>
      </c>
      <c r="E2595" s="662">
        <v>15</v>
      </c>
      <c r="F2595" s="40" t="s">
        <v>424</v>
      </c>
      <c r="G2595" s="698" t="s">
        <v>212</v>
      </c>
      <c r="H2595" s="40" t="s">
        <v>213</v>
      </c>
      <c r="I2595" s="629" t="s">
        <v>72</v>
      </c>
      <c r="J2595" s="698" t="s">
        <v>527</v>
      </c>
      <c r="K2595" s="303">
        <v>0</v>
      </c>
      <c r="L2595" s="304">
        <v>0</v>
      </c>
      <c r="M2595" s="305">
        <v>0</v>
      </c>
      <c r="N2595" s="305">
        <v>0</v>
      </c>
      <c r="O2595" s="303">
        <v>0</v>
      </c>
      <c r="P2595" s="305">
        <v>0</v>
      </c>
      <c r="Q2595" s="303">
        <v>0</v>
      </c>
      <c r="R2595" s="16">
        <f>SUMIFS('Member Months'!$L:$L,'Member Months'!$A:$A,$A2595,'Member Months'!$C:$C,$C2595, 'Member Months'!$D:$D,$D2595)</f>
        <v>0</v>
      </c>
      <c r="T2595" s="172"/>
    </row>
    <row r="2596" spans="1:20">
      <c r="A2596" s="38">
        <v>15</v>
      </c>
      <c r="B2596" s="39">
        <f t="shared" si="86"/>
        <v>0</v>
      </c>
      <c r="C2596" s="39" t="str">
        <f t="shared" si="85"/>
        <v>2021 Prior Year</v>
      </c>
      <c r="D2596" s="40">
        <v>4</v>
      </c>
      <c r="E2596" s="662">
        <v>15</v>
      </c>
      <c r="F2596" s="40" t="s">
        <v>424</v>
      </c>
      <c r="G2596" s="698" t="s">
        <v>212</v>
      </c>
      <c r="H2596" s="40" t="s">
        <v>213</v>
      </c>
      <c r="I2596" s="629" t="s">
        <v>73</v>
      </c>
      <c r="J2596" s="698" t="s">
        <v>528</v>
      </c>
      <c r="K2596" s="303">
        <v>0</v>
      </c>
      <c r="L2596" s="304">
        <v>0</v>
      </c>
      <c r="M2596" s="305">
        <v>0</v>
      </c>
      <c r="N2596" s="305">
        <v>0</v>
      </c>
      <c r="O2596" s="303">
        <v>0</v>
      </c>
      <c r="P2596" s="305">
        <v>0</v>
      </c>
      <c r="Q2596" s="303">
        <v>0</v>
      </c>
      <c r="R2596" s="16">
        <f>SUMIFS('Member Months'!$L:$L,'Member Months'!$A:$A,$A2596,'Member Months'!$C:$C,$C2596, 'Member Months'!$D:$D,$D2596)</f>
        <v>0</v>
      </c>
      <c r="T2596" s="172"/>
    </row>
    <row r="2597" spans="1:20">
      <c r="A2597" s="775">
        <v>15</v>
      </c>
      <c r="B2597" s="776">
        <f t="shared" si="86"/>
        <v>0</v>
      </c>
      <c r="C2597" s="776" t="str">
        <f t="shared" si="85"/>
        <v>2021 Prior Year</v>
      </c>
      <c r="D2597" s="777">
        <v>4</v>
      </c>
      <c r="E2597" s="778">
        <v>15</v>
      </c>
      <c r="F2597" s="777" t="s">
        <v>424</v>
      </c>
      <c r="G2597" s="779" t="s">
        <v>212</v>
      </c>
      <c r="H2597" s="777" t="s">
        <v>213</v>
      </c>
      <c r="I2597" s="780" t="s">
        <v>409</v>
      </c>
      <c r="J2597" s="779" t="s">
        <v>803</v>
      </c>
      <c r="K2597" s="781">
        <v>0</v>
      </c>
      <c r="L2597" s="782">
        <v>0</v>
      </c>
      <c r="M2597" s="783">
        <v>0</v>
      </c>
      <c r="N2597" s="783">
        <v>0</v>
      </c>
      <c r="O2597" s="781">
        <v>0</v>
      </c>
      <c r="P2597" s="783">
        <v>0</v>
      </c>
      <c r="Q2597" s="781">
        <v>0</v>
      </c>
      <c r="R2597" s="785">
        <f>SUMIFS('Member Months'!$L:$L,'Member Months'!$A:$A,$A2597,'Member Months'!$C:$C,$C2597, 'Member Months'!$D:$D,$D2597)</f>
        <v>0</v>
      </c>
      <c r="T2597" s="172"/>
    </row>
    <row r="2598" spans="1:20">
      <c r="A2598" s="38" t="s">
        <v>211</v>
      </c>
      <c r="B2598" s="39">
        <f>$B$6</f>
        <v>0</v>
      </c>
      <c r="C2598" s="39" t="str">
        <f>'Member Months'!C162</f>
        <v>2020 Initial Year</v>
      </c>
      <c r="D2598" s="40">
        <v>1</v>
      </c>
      <c r="E2598" s="40" t="s">
        <v>211</v>
      </c>
      <c r="F2598" s="40" t="s">
        <v>738</v>
      </c>
      <c r="G2598" s="698" t="s">
        <v>212</v>
      </c>
      <c r="H2598" s="40" t="s">
        <v>213</v>
      </c>
      <c r="I2598" s="629" t="s">
        <v>211</v>
      </c>
      <c r="J2598" s="698" t="s">
        <v>261</v>
      </c>
      <c r="K2598" s="109">
        <v>0</v>
      </c>
      <c r="L2598" s="110">
        <v>0</v>
      </c>
      <c r="M2598" s="111">
        <v>0</v>
      </c>
      <c r="N2598" s="111">
        <v>0</v>
      </c>
      <c r="O2598" s="109">
        <v>0</v>
      </c>
      <c r="P2598" s="111">
        <v>0</v>
      </c>
      <c r="Q2598" s="109">
        <v>0</v>
      </c>
      <c r="R2598" s="16">
        <f>SUMIFS('Member Months'!$L:$L,'Member Months'!$A:$A,$A2598,'Member Months'!$C:$C,$C2598, 'Member Months'!$D:$D,$D2598)</f>
        <v>0</v>
      </c>
      <c r="T2598" s="172"/>
    </row>
    <row r="2599" spans="1:20">
      <c r="A2599" s="38" t="s">
        <v>211</v>
      </c>
      <c r="B2599" s="39">
        <f t="shared" ref="B2599:B2662" si="87">$B$2598</f>
        <v>0</v>
      </c>
      <c r="C2599" s="39" t="str">
        <f t="shared" ref="C2599:C2662" si="88">$C$2598</f>
        <v>2020 Initial Year</v>
      </c>
      <c r="D2599" s="40">
        <v>1</v>
      </c>
      <c r="E2599" s="40" t="s">
        <v>211</v>
      </c>
      <c r="F2599" s="40" t="s">
        <v>738</v>
      </c>
      <c r="G2599" s="698" t="s">
        <v>212</v>
      </c>
      <c r="H2599" s="40" t="s">
        <v>213</v>
      </c>
      <c r="I2599" s="629" t="s">
        <v>214</v>
      </c>
      <c r="J2599" s="698" t="s">
        <v>676</v>
      </c>
      <c r="K2599" s="109">
        <v>0</v>
      </c>
      <c r="L2599" s="110">
        <v>0</v>
      </c>
      <c r="M2599" s="111">
        <v>0</v>
      </c>
      <c r="N2599" s="111">
        <v>0</v>
      </c>
      <c r="O2599" s="109">
        <v>0</v>
      </c>
      <c r="P2599" s="111">
        <v>0</v>
      </c>
      <c r="Q2599" s="109">
        <v>0</v>
      </c>
      <c r="R2599" s="16">
        <f>SUMIFS('Member Months'!$L:$L,'Member Months'!$A:$A,$A2599,'Member Months'!$C:$C,$C2599, 'Member Months'!$D:$D,$D2599)</f>
        <v>0</v>
      </c>
      <c r="T2599" s="172"/>
    </row>
    <row r="2600" spans="1:20">
      <c r="A2600" s="38" t="s">
        <v>211</v>
      </c>
      <c r="B2600" s="39">
        <f t="shared" si="87"/>
        <v>0</v>
      </c>
      <c r="C2600" s="39" t="str">
        <f t="shared" si="88"/>
        <v>2020 Initial Year</v>
      </c>
      <c r="D2600" s="40">
        <v>1</v>
      </c>
      <c r="E2600" s="40" t="s">
        <v>211</v>
      </c>
      <c r="F2600" s="40" t="s">
        <v>738</v>
      </c>
      <c r="G2600" s="698" t="s">
        <v>212</v>
      </c>
      <c r="H2600" s="40" t="s">
        <v>213</v>
      </c>
      <c r="I2600" s="629" t="s">
        <v>215</v>
      </c>
      <c r="J2600" s="698" t="s">
        <v>216</v>
      </c>
      <c r="K2600" s="109">
        <v>0</v>
      </c>
      <c r="L2600" s="110">
        <v>0</v>
      </c>
      <c r="M2600" s="111">
        <v>0</v>
      </c>
      <c r="N2600" s="111">
        <v>0</v>
      </c>
      <c r="O2600" s="109">
        <v>0</v>
      </c>
      <c r="P2600" s="111">
        <v>0</v>
      </c>
      <c r="Q2600" s="109">
        <v>0</v>
      </c>
      <c r="R2600" s="16">
        <f>SUMIFS('Member Months'!$L:$L,'Member Months'!$A:$A,$A2600,'Member Months'!$C:$C,$C2600, 'Member Months'!$D:$D,$D2600)</f>
        <v>0</v>
      </c>
      <c r="T2600" s="172"/>
    </row>
    <row r="2601" spans="1:20">
      <c r="A2601" s="38" t="s">
        <v>211</v>
      </c>
      <c r="B2601" s="39">
        <f t="shared" si="87"/>
        <v>0</v>
      </c>
      <c r="C2601" s="39" t="str">
        <f t="shared" si="88"/>
        <v>2020 Initial Year</v>
      </c>
      <c r="D2601" s="40">
        <v>1</v>
      </c>
      <c r="E2601" s="40" t="s">
        <v>211</v>
      </c>
      <c r="F2601" s="40" t="s">
        <v>738</v>
      </c>
      <c r="G2601" s="698" t="s">
        <v>212</v>
      </c>
      <c r="H2601" s="40" t="s">
        <v>213</v>
      </c>
      <c r="I2601" s="629" t="s">
        <v>217</v>
      </c>
      <c r="J2601" s="698" t="s">
        <v>262</v>
      </c>
      <c r="K2601" s="109">
        <v>0</v>
      </c>
      <c r="L2601" s="110">
        <v>0</v>
      </c>
      <c r="M2601" s="111">
        <v>0</v>
      </c>
      <c r="N2601" s="111">
        <v>0</v>
      </c>
      <c r="O2601" s="109">
        <v>0</v>
      </c>
      <c r="P2601" s="111">
        <v>0</v>
      </c>
      <c r="Q2601" s="109">
        <v>0</v>
      </c>
      <c r="R2601" s="16">
        <f>SUMIFS('Member Months'!$L:$L,'Member Months'!$A:$A,$A2601,'Member Months'!$C:$C,$C2601, 'Member Months'!$D:$D,$D2601)</f>
        <v>0</v>
      </c>
      <c r="T2601" s="172"/>
    </row>
    <row r="2602" spans="1:20">
      <c r="A2602" s="38" t="s">
        <v>211</v>
      </c>
      <c r="B2602" s="39">
        <f t="shared" si="87"/>
        <v>0</v>
      </c>
      <c r="C2602" s="39" t="str">
        <f t="shared" si="88"/>
        <v>2020 Initial Year</v>
      </c>
      <c r="D2602" s="40">
        <v>1</v>
      </c>
      <c r="E2602" s="40" t="s">
        <v>211</v>
      </c>
      <c r="F2602" s="40" t="s">
        <v>738</v>
      </c>
      <c r="G2602" s="698" t="s">
        <v>212</v>
      </c>
      <c r="H2602" s="40" t="s">
        <v>213</v>
      </c>
      <c r="I2602" s="629" t="s">
        <v>218</v>
      </c>
      <c r="J2602" s="698" t="s">
        <v>677</v>
      </c>
      <c r="K2602" s="109">
        <v>0</v>
      </c>
      <c r="L2602" s="110">
        <v>0</v>
      </c>
      <c r="M2602" s="111">
        <v>0</v>
      </c>
      <c r="N2602" s="111">
        <v>0</v>
      </c>
      <c r="O2602" s="109">
        <v>0</v>
      </c>
      <c r="P2602" s="111">
        <v>0</v>
      </c>
      <c r="Q2602" s="109">
        <v>0</v>
      </c>
      <c r="R2602" s="16">
        <f>SUMIFS('Member Months'!$L:$L,'Member Months'!$A:$A,$A2602,'Member Months'!$C:$C,$C2602, 'Member Months'!$D:$D,$D2602)</f>
        <v>0</v>
      </c>
      <c r="T2602" s="172"/>
    </row>
    <row r="2603" spans="1:20">
      <c r="A2603" s="38" t="s">
        <v>211</v>
      </c>
      <c r="B2603" s="39">
        <f t="shared" si="87"/>
        <v>0</v>
      </c>
      <c r="C2603" s="39" t="str">
        <f t="shared" si="88"/>
        <v>2020 Initial Year</v>
      </c>
      <c r="D2603" s="40">
        <v>1</v>
      </c>
      <c r="E2603" s="40" t="s">
        <v>211</v>
      </c>
      <c r="F2603" s="40" t="s">
        <v>738</v>
      </c>
      <c r="G2603" s="698" t="s">
        <v>212</v>
      </c>
      <c r="H2603" s="40" t="s">
        <v>213</v>
      </c>
      <c r="I2603" s="629" t="s">
        <v>219</v>
      </c>
      <c r="J2603" s="698" t="s">
        <v>263</v>
      </c>
      <c r="K2603" s="109">
        <v>0</v>
      </c>
      <c r="L2603" s="110">
        <v>0</v>
      </c>
      <c r="M2603" s="111">
        <v>0</v>
      </c>
      <c r="N2603" s="111">
        <v>0</v>
      </c>
      <c r="O2603" s="109">
        <v>0</v>
      </c>
      <c r="P2603" s="111">
        <v>0</v>
      </c>
      <c r="Q2603" s="109">
        <v>0</v>
      </c>
      <c r="R2603" s="16">
        <f>SUMIFS('Member Months'!$L:$L,'Member Months'!$A:$A,$A2603,'Member Months'!$C:$C,$C2603, 'Member Months'!$D:$D,$D2603)</f>
        <v>0</v>
      </c>
      <c r="T2603" s="172"/>
    </row>
    <row r="2604" spans="1:20">
      <c r="A2604" s="38" t="s">
        <v>211</v>
      </c>
      <c r="B2604" s="39">
        <f t="shared" si="87"/>
        <v>0</v>
      </c>
      <c r="C2604" s="39" t="str">
        <f t="shared" si="88"/>
        <v>2020 Initial Year</v>
      </c>
      <c r="D2604" s="40">
        <v>1</v>
      </c>
      <c r="E2604" s="40" t="s">
        <v>211</v>
      </c>
      <c r="F2604" s="40" t="s">
        <v>738</v>
      </c>
      <c r="G2604" s="698" t="s">
        <v>212</v>
      </c>
      <c r="H2604" s="40" t="s">
        <v>213</v>
      </c>
      <c r="I2604" s="629" t="s">
        <v>220</v>
      </c>
      <c r="J2604" s="698" t="s">
        <v>675</v>
      </c>
      <c r="K2604" s="109">
        <v>0</v>
      </c>
      <c r="L2604" s="110">
        <v>0</v>
      </c>
      <c r="M2604" s="111">
        <v>0</v>
      </c>
      <c r="N2604" s="111">
        <v>0</v>
      </c>
      <c r="O2604" s="109">
        <v>0</v>
      </c>
      <c r="P2604" s="111">
        <v>0</v>
      </c>
      <c r="Q2604" s="109">
        <v>0</v>
      </c>
      <c r="R2604" s="16">
        <f>SUMIFS('Member Months'!$L:$L,'Member Months'!$A:$A,$A2604,'Member Months'!$C:$C,$C2604, 'Member Months'!$D:$D,$D2604)</f>
        <v>0</v>
      </c>
      <c r="T2604" s="172"/>
    </row>
    <row r="2605" spans="1:20">
      <c r="A2605" s="38" t="s">
        <v>211</v>
      </c>
      <c r="B2605" s="39">
        <f t="shared" si="87"/>
        <v>0</v>
      </c>
      <c r="C2605" s="39" t="str">
        <f t="shared" si="88"/>
        <v>2020 Initial Year</v>
      </c>
      <c r="D2605" s="40">
        <v>1</v>
      </c>
      <c r="E2605" s="40" t="s">
        <v>211</v>
      </c>
      <c r="F2605" s="40" t="s">
        <v>738</v>
      </c>
      <c r="G2605" s="698" t="s">
        <v>212</v>
      </c>
      <c r="H2605" s="40" t="s">
        <v>213</v>
      </c>
      <c r="I2605" s="629" t="s">
        <v>221</v>
      </c>
      <c r="J2605" s="698" t="s">
        <v>264</v>
      </c>
      <c r="K2605" s="109">
        <v>0</v>
      </c>
      <c r="L2605" s="110">
        <v>0</v>
      </c>
      <c r="M2605" s="111">
        <v>0</v>
      </c>
      <c r="N2605" s="111">
        <v>0</v>
      </c>
      <c r="O2605" s="109">
        <v>0</v>
      </c>
      <c r="P2605" s="111">
        <v>0</v>
      </c>
      <c r="Q2605" s="109">
        <v>0</v>
      </c>
      <c r="R2605" s="16">
        <f>SUMIFS('Member Months'!$L:$L,'Member Months'!$A:$A,$A2605,'Member Months'!$C:$C,$C2605, 'Member Months'!$D:$D,$D2605)</f>
        <v>0</v>
      </c>
      <c r="T2605" s="172"/>
    </row>
    <row r="2606" spans="1:20">
      <c r="A2606" s="38" t="s">
        <v>211</v>
      </c>
      <c r="B2606" s="39">
        <f t="shared" si="87"/>
        <v>0</v>
      </c>
      <c r="C2606" s="39" t="str">
        <f t="shared" si="88"/>
        <v>2020 Initial Year</v>
      </c>
      <c r="D2606" s="40">
        <v>1</v>
      </c>
      <c r="E2606" s="40" t="s">
        <v>211</v>
      </c>
      <c r="F2606" s="40" t="s">
        <v>738</v>
      </c>
      <c r="G2606" s="698" t="s">
        <v>212</v>
      </c>
      <c r="H2606" s="40" t="s">
        <v>213</v>
      </c>
      <c r="I2606" s="629" t="s">
        <v>222</v>
      </c>
      <c r="J2606" s="698" t="s">
        <v>206</v>
      </c>
      <c r="K2606" s="109">
        <v>0</v>
      </c>
      <c r="L2606" s="110">
        <v>0</v>
      </c>
      <c r="M2606" s="111">
        <v>0</v>
      </c>
      <c r="N2606" s="111">
        <v>0</v>
      </c>
      <c r="O2606" s="109">
        <v>0</v>
      </c>
      <c r="P2606" s="111">
        <v>0</v>
      </c>
      <c r="Q2606" s="109">
        <v>0</v>
      </c>
      <c r="R2606" s="16">
        <f>SUMIFS('Member Months'!$L:$L,'Member Months'!$A:$A,$A2606,'Member Months'!$C:$C,$C2606, 'Member Months'!$D:$D,$D2606)</f>
        <v>0</v>
      </c>
      <c r="T2606" s="172"/>
    </row>
    <row r="2607" spans="1:20">
      <c r="A2607" s="38" t="s">
        <v>211</v>
      </c>
      <c r="B2607" s="39">
        <f t="shared" si="87"/>
        <v>0</v>
      </c>
      <c r="C2607" s="39" t="str">
        <f t="shared" si="88"/>
        <v>2020 Initial Year</v>
      </c>
      <c r="D2607" s="40">
        <v>1</v>
      </c>
      <c r="E2607" s="40" t="s">
        <v>211</v>
      </c>
      <c r="F2607" s="40" t="s">
        <v>738</v>
      </c>
      <c r="G2607" s="698" t="s">
        <v>212</v>
      </c>
      <c r="H2607" s="40" t="s">
        <v>213</v>
      </c>
      <c r="I2607" s="629" t="s">
        <v>223</v>
      </c>
      <c r="J2607" s="698" t="s">
        <v>181</v>
      </c>
      <c r="K2607" s="109">
        <v>0</v>
      </c>
      <c r="L2607" s="110">
        <v>0</v>
      </c>
      <c r="M2607" s="111">
        <v>0</v>
      </c>
      <c r="N2607" s="111">
        <v>0</v>
      </c>
      <c r="O2607" s="109">
        <v>0</v>
      </c>
      <c r="P2607" s="111">
        <v>0</v>
      </c>
      <c r="Q2607" s="109">
        <v>0</v>
      </c>
      <c r="R2607" s="16">
        <f>SUMIFS('Member Months'!$L:$L,'Member Months'!$A:$A,$A2607,'Member Months'!$C:$C,$C2607, 'Member Months'!$D:$D,$D2607)</f>
        <v>0</v>
      </c>
      <c r="T2607" s="172"/>
    </row>
    <row r="2608" spans="1:20">
      <c r="A2608" s="38" t="s">
        <v>211</v>
      </c>
      <c r="B2608" s="39">
        <f t="shared" si="87"/>
        <v>0</v>
      </c>
      <c r="C2608" s="39" t="str">
        <f t="shared" si="88"/>
        <v>2020 Initial Year</v>
      </c>
      <c r="D2608" s="40">
        <v>1</v>
      </c>
      <c r="E2608" s="40" t="s">
        <v>211</v>
      </c>
      <c r="F2608" s="40" t="s">
        <v>738</v>
      </c>
      <c r="G2608" s="698" t="s">
        <v>212</v>
      </c>
      <c r="H2608" s="40" t="s">
        <v>213</v>
      </c>
      <c r="I2608" s="629" t="s">
        <v>150</v>
      </c>
      <c r="J2608" s="698" t="s">
        <v>204</v>
      </c>
      <c r="K2608" s="109">
        <v>0</v>
      </c>
      <c r="L2608" s="110">
        <v>0</v>
      </c>
      <c r="M2608" s="111">
        <v>0</v>
      </c>
      <c r="N2608" s="111">
        <v>0</v>
      </c>
      <c r="O2608" s="109">
        <v>0</v>
      </c>
      <c r="P2608" s="111">
        <v>0</v>
      </c>
      <c r="Q2608" s="109">
        <v>0</v>
      </c>
      <c r="R2608" s="16">
        <f>SUMIFS('Member Months'!$L:$L,'Member Months'!$A:$A,$A2608,'Member Months'!$C:$C,$C2608, 'Member Months'!$D:$D,$D2608)</f>
        <v>0</v>
      </c>
      <c r="T2608" s="172"/>
    </row>
    <row r="2609" spans="1:20">
      <c r="A2609" s="38" t="s">
        <v>211</v>
      </c>
      <c r="B2609" s="39">
        <f t="shared" si="87"/>
        <v>0</v>
      </c>
      <c r="C2609" s="39" t="str">
        <f t="shared" si="88"/>
        <v>2020 Initial Year</v>
      </c>
      <c r="D2609" s="40">
        <v>1</v>
      </c>
      <c r="E2609" s="40" t="s">
        <v>211</v>
      </c>
      <c r="F2609" s="40" t="s">
        <v>738</v>
      </c>
      <c r="G2609" s="698" t="s">
        <v>212</v>
      </c>
      <c r="H2609" s="40" t="s">
        <v>213</v>
      </c>
      <c r="I2609" s="629" t="s">
        <v>151</v>
      </c>
      <c r="J2609" s="698" t="s">
        <v>205</v>
      </c>
      <c r="K2609" s="109">
        <v>0</v>
      </c>
      <c r="L2609" s="110">
        <v>0</v>
      </c>
      <c r="M2609" s="111">
        <v>0</v>
      </c>
      <c r="N2609" s="111">
        <v>0</v>
      </c>
      <c r="O2609" s="109">
        <v>0</v>
      </c>
      <c r="P2609" s="111">
        <v>0</v>
      </c>
      <c r="Q2609" s="109">
        <v>0</v>
      </c>
      <c r="R2609" s="16">
        <f>SUMIFS('Member Months'!$L:$L,'Member Months'!$A:$A,$A2609,'Member Months'!$C:$C,$C2609, 'Member Months'!$D:$D,$D2609)</f>
        <v>0</v>
      </c>
      <c r="T2609" s="172"/>
    </row>
    <row r="2610" spans="1:20">
      <c r="A2610" s="38" t="s">
        <v>211</v>
      </c>
      <c r="B2610" s="39">
        <f t="shared" si="87"/>
        <v>0</v>
      </c>
      <c r="C2610" s="39" t="str">
        <f t="shared" si="88"/>
        <v>2020 Initial Year</v>
      </c>
      <c r="D2610" s="40">
        <v>1</v>
      </c>
      <c r="E2610" s="40" t="s">
        <v>211</v>
      </c>
      <c r="F2610" s="40" t="s">
        <v>738</v>
      </c>
      <c r="G2610" s="698" t="s">
        <v>212</v>
      </c>
      <c r="H2610" s="40" t="s">
        <v>213</v>
      </c>
      <c r="I2610" s="629" t="s">
        <v>152</v>
      </c>
      <c r="J2610" s="698" t="s">
        <v>182</v>
      </c>
      <c r="K2610" s="109">
        <v>0</v>
      </c>
      <c r="L2610" s="110">
        <v>0</v>
      </c>
      <c r="M2610" s="111">
        <v>0</v>
      </c>
      <c r="N2610" s="111">
        <v>0</v>
      </c>
      <c r="O2610" s="109">
        <v>0</v>
      </c>
      <c r="P2610" s="111">
        <v>0</v>
      </c>
      <c r="Q2610" s="109">
        <v>0</v>
      </c>
      <c r="R2610" s="16">
        <f>SUMIFS('Member Months'!$L:$L,'Member Months'!$A:$A,$A2610,'Member Months'!$C:$C,$C2610, 'Member Months'!$D:$D,$D2610)</f>
        <v>0</v>
      </c>
      <c r="S2610" s="172"/>
    </row>
    <row r="2611" spans="1:20">
      <c r="A2611" s="38" t="s">
        <v>211</v>
      </c>
      <c r="B2611" s="39">
        <f t="shared" si="87"/>
        <v>0</v>
      </c>
      <c r="C2611" s="39" t="str">
        <f t="shared" si="88"/>
        <v>2020 Initial Year</v>
      </c>
      <c r="D2611" s="40">
        <v>1</v>
      </c>
      <c r="E2611" s="40" t="s">
        <v>211</v>
      </c>
      <c r="F2611" s="40" t="s">
        <v>738</v>
      </c>
      <c r="G2611" s="698" t="s">
        <v>212</v>
      </c>
      <c r="H2611" s="40" t="s">
        <v>213</v>
      </c>
      <c r="I2611" s="629" t="s">
        <v>70</v>
      </c>
      <c r="J2611" s="698" t="s">
        <v>265</v>
      </c>
      <c r="K2611" s="109">
        <v>0</v>
      </c>
      <c r="L2611" s="110">
        <v>0</v>
      </c>
      <c r="M2611" s="111">
        <v>0</v>
      </c>
      <c r="N2611" s="111">
        <v>0</v>
      </c>
      <c r="O2611" s="109">
        <v>0</v>
      </c>
      <c r="P2611" s="111">
        <v>0</v>
      </c>
      <c r="Q2611" s="109">
        <v>0</v>
      </c>
      <c r="R2611" s="16">
        <f>SUMIFS('Member Months'!$L:$L,'Member Months'!$A:$A,$A2611,'Member Months'!$C:$C,$C2611, 'Member Months'!$D:$D,$D2611)</f>
        <v>0</v>
      </c>
      <c r="S2611" s="172"/>
    </row>
    <row r="2612" spans="1:20">
      <c r="A2612" s="38" t="s">
        <v>211</v>
      </c>
      <c r="B2612" s="39">
        <f t="shared" si="87"/>
        <v>0</v>
      </c>
      <c r="C2612" s="39" t="str">
        <f t="shared" si="88"/>
        <v>2020 Initial Year</v>
      </c>
      <c r="D2612" s="40">
        <v>1</v>
      </c>
      <c r="E2612" s="40" t="s">
        <v>211</v>
      </c>
      <c r="F2612" s="40" t="s">
        <v>738</v>
      </c>
      <c r="G2612" s="698" t="s">
        <v>212</v>
      </c>
      <c r="H2612" s="40" t="s">
        <v>213</v>
      </c>
      <c r="I2612" s="629" t="s">
        <v>71</v>
      </c>
      <c r="J2612" s="698" t="s">
        <v>266</v>
      </c>
      <c r="K2612" s="109">
        <v>0</v>
      </c>
      <c r="L2612" s="110">
        <v>0</v>
      </c>
      <c r="M2612" s="111">
        <v>0</v>
      </c>
      <c r="N2612" s="111">
        <v>0</v>
      </c>
      <c r="O2612" s="109">
        <v>0</v>
      </c>
      <c r="P2612" s="111">
        <v>0</v>
      </c>
      <c r="Q2612" s="109">
        <v>0</v>
      </c>
      <c r="R2612" s="16">
        <f>SUMIFS('Member Months'!$L:$L,'Member Months'!$A:$A,$A2612,'Member Months'!$C:$C,$C2612, 'Member Months'!$D:$D,$D2612)</f>
        <v>0</v>
      </c>
      <c r="S2612" s="172"/>
    </row>
    <row r="2613" spans="1:20">
      <c r="A2613" s="38" t="s">
        <v>211</v>
      </c>
      <c r="B2613" s="39">
        <f t="shared" si="87"/>
        <v>0</v>
      </c>
      <c r="C2613" s="39" t="str">
        <f t="shared" si="88"/>
        <v>2020 Initial Year</v>
      </c>
      <c r="D2613" s="40">
        <v>1</v>
      </c>
      <c r="E2613" s="40" t="s">
        <v>211</v>
      </c>
      <c r="F2613" s="40" t="s">
        <v>738</v>
      </c>
      <c r="G2613" s="698" t="s">
        <v>212</v>
      </c>
      <c r="H2613" s="40" t="s">
        <v>213</v>
      </c>
      <c r="I2613" s="629" t="s">
        <v>72</v>
      </c>
      <c r="J2613" s="698" t="s">
        <v>527</v>
      </c>
      <c r="K2613" s="109">
        <v>0</v>
      </c>
      <c r="L2613" s="110">
        <v>0</v>
      </c>
      <c r="M2613" s="111">
        <v>0</v>
      </c>
      <c r="N2613" s="111">
        <v>0</v>
      </c>
      <c r="O2613" s="109">
        <v>0</v>
      </c>
      <c r="P2613" s="111">
        <v>0</v>
      </c>
      <c r="Q2613" s="109">
        <v>0</v>
      </c>
      <c r="R2613" s="16">
        <f>SUMIFS('Member Months'!$L:$L,'Member Months'!$A:$A,$A2613,'Member Months'!$C:$C,$C2613, 'Member Months'!$D:$D,$D2613)</f>
        <v>0</v>
      </c>
      <c r="S2613" s="172"/>
    </row>
    <row r="2614" spans="1:20">
      <c r="A2614" s="38" t="s">
        <v>211</v>
      </c>
      <c r="B2614" s="39">
        <f t="shared" si="87"/>
        <v>0</v>
      </c>
      <c r="C2614" s="39" t="str">
        <f t="shared" si="88"/>
        <v>2020 Initial Year</v>
      </c>
      <c r="D2614" s="40">
        <v>1</v>
      </c>
      <c r="E2614" s="40" t="s">
        <v>211</v>
      </c>
      <c r="F2614" s="40" t="s">
        <v>738</v>
      </c>
      <c r="G2614" s="698" t="s">
        <v>212</v>
      </c>
      <c r="H2614" s="40" t="s">
        <v>213</v>
      </c>
      <c r="I2614" s="629" t="s">
        <v>73</v>
      </c>
      <c r="J2614" s="698" t="s">
        <v>528</v>
      </c>
      <c r="K2614" s="109">
        <v>0</v>
      </c>
      <c r="L2614" s="110">
        <v>0</v>
      </c>
      <c r="M2614" s="111">
        <v>0</v>
      </c>
      <c r="N2614" s="111">
        <v>0</v>
      </c>
      <c r="O2614" s="109">
        <v>0</v>
      </c>
      <c r="P2614" s="111">
        <v>0</v>
      </c>
      <c r="Q2614" s="109">
        <v>0</v>
      </c>
      <c r="R2614" s="16">
        <f>SUMIFS('Member Months'!$L:$L,'Member Months'!$A:$A,$A2614,'Member Months'!$C:$C,$C2614, 'Member Months'!$D:$D,$D2614)</f>
        <v>0</v>
      </c>
      <c r="S2614" s="172"/>
    </row>
    <row r="2615" spans="1:20">
      <c r="A2615" s="38" t="s">
        <v>211</v>
      </c>
      <c r="B2615" s="39">
        <f t="shared" si="87"/>
        <v>0</v>
      </c>
      <c r="C2615" s="39" t="str">
        <f t="shared" si="88"/>
        <v>2020 Initial Year</v>
      </c>
      <c r="D2615" s="40">
        <v>1</v>
      </c>
      <c r="E2615" s="40" t="s">
        <v>211</v>
      </c>
      <c r="F2615" s="40" t="s">
        <v>738</v>
      </c>
      <c r="G2615" s="698" t="s">
        <v>212</v>
      </c>
      <c r="H2615" s="40" t="s">
        <v>213</v>
      </c>
      <c r="I2615" s="630" t="s">
        <v>409</v>
      </c>
      <c r="J2615" s="698" t="s">
        <v>803</v>
      </c>
      <c r="K2615" s="109">
        <v>0</v>
      </c>
      <c r="L2615" s="110">
        <v>0</v>
      </c>
      <c r="M2615" s="111">
        <v>0</v>
      </c>
      <c r="N2615" s="111">
        <v>0</v>
      </c>
      <c r="O2615" s="109">
        <v>0</v>
      </c>
      <c r="P2615" s="111">
        <v>0</v>
      </c>
      <c r="Q2615" s="109">
        <v>0</v>
      </c>
      <c r="R2615" s="16">
        <f>SUMIFS('Member Months'!$L:$L,'Member Months'!$A:$A,$A2615,'Member Months'!$C:$C,$C2615, 'Member Months'!$D:$D,$D2615)</f>
        <v>0</v>
      </c>
      <c r="S2615" s="172"/>
    </row>
    <row r="2616" spans="1:20">
      <c r="A2616" s="38" t="s">
        <v>214</v>
      </c>
      <c r="B2616" s="39">
        <f t="shared" si="87"/>
        <v>0</v>
      </c>
      <c r="C2616" s="39" t="str">
        <f t="shared" si="88"/>
        <v>2020 Initial Year</v>
      </c>
      <c r="D2616" s="40">
        <v>1</v>
      </c>
      <c r="E2616" s="40" t="s">
        <v>214</v>
      </c>
      <c r="F2616" s="40" t="s">
        <v>738</v>
      </c>
      <c r="G2616" s="698" t="s">
        <v>224</v>
      </c>
      <c r="H2616" s="40" t="s">
        <v>213</v>
      </c>
      <c r="I2616" s="629" t="s">
        <v>211</v>
      </c>
      <c r="J2616" s="698" t="s">
        <v>261</v>
      </c>
      <c r="K2616" s="109">
        <v>0</v>
      </c>
      <c r="L2616" s="110">
        <v>0</v>
      </c>
      <c r="M2616" s="111">
        <v>0</v>
      </c>
      <c r="N2616" s="111">
        <v>0</v>
      </c>
      <c r="O2616" s="109">
        <v>0</v>
      </c>
      <c r="P2616" s="111">
        <v>0</v>
      </c>
      <c r="Q2616" s="109">
        <v>0</v>
      </c>
      <c r="R2616" s="16">
        <f>SUMIFS('Member Months'!$L:$L,'Member Months'!$A:$A,$A2616,'Member Months'!$C:$C,$C2616, 'Member Months'!$D:$D,$D2616)</f>
        <v>0</v>
      </c>
      <c r="T2616" s="172"/>
    </row>
    <row r="2617" spans="1:20">
      <c r="A2617" s="38" t="s">
        <v>214</v>
      </c>
      <c r="B2617" s="39">
        <f t="shared" si="87"/>
        <v>0</v>
      </c>
      <c r="C2617" s="39" t="str">
        <f t="shared" si="88"/>
        <v>2020 Initial Year</v>
      </c>
      <c r="D2617" s="40">
        <v>1</v>
      </c>
      <c r="E2617" s="40" t="s">
        <v>214</v>
      </c>
      <c r="F2617" s="40" t="s">
        <v>738</v>
      </c>
      <c r="G2617" s="698" t="s">
        <v>224</v>
      </c>
      <c r="H2617" s="40" t="s">
        <v>213</v>
      </c>
      <c r="I2617" s="629" t="s">
        <v>214</v>
      </c>
      <c r="J2617" s="698" t="s">
        <v>676</v>
      </c>
      <c r="K2617" s="109">
        <v>0</v>
      </c>
      <c r="L2617" s="110">
        <v>0</v>
      </c>
      <c r="M2617" s="111">
        <v>0</v>
      </c>
      <c r="N2617" s="111">
        <v>0</v>
      </c>
      <c r="O2617" s="109">
        <v>0</v>
      </c>
      <c r="P2617" s="111">
        <v>0</v>
      </c>
      <c r="Q2617" s="109">
        <v>0</v>
      </c>
      <c r="R2617" s="16">
        <f>SUMIFS('Member Months'!$L:$L,'Member Months'!$A:$A,$A2617,'Member Months'!$C:$C,$C2617, 'Member Months'!$D:$D,$D2617)</f>
        <v>0</v>
      </c>
      <c r="T2617" s="172"/>
    </row>
    <row r="2618" spans="1:20">
      <c r="A2618" s="38" t="s">
        <v>214</v>
      </c>
      <c r="B2618" s="39">
        <f t="shared" si="87"/>
        <v>0</v>
      </c>
      <c r="C2618" s="39" t="str">
        <f t="shared" si="88"/>
        <v>2020 Initial Year</v>
      </c>
      <c r="D2618" s="40">
        <v>1</v>
      </c>
      <c r="E2618" s="40" t="s">
        <v>214</v>
      </c>
      <c r="F2618" s="40" t="s">
        <v>738</v>
      </c>
      <c r="G2618" s="698" t="s">
        <v>224</v>
      </c>
      <c r="H2618" s="40" t="s">
        <v>213</v>
      </c>
      <c r="I2618" s="629" t="s">
        <v>215</v>
      </c>
      <c r="J2618" s="698" t="s">
        <v>216</v>
      </c>
      <c r="K2618" s="109">
        <v>0</v>
      </c>
      <c r="L2618" s="110">
        <v>0</v>
      </c>
      <c r="M2618" s="111">
        <v>0</v>
      </c>
      <c r="N2618" s="111">
        <v>0</v>
      </c>
      <c r="O2618" s="109">
        <v>0</v>
      </c>
      <c r="P2618" s="111">
        <v>0</v>
      </c>
      <c r="Q2618" s="109">
        <v>0</v>
      </c>
      <c r="R2618" s="16">
        <f>SUMIFS('Member Months'!$L:$L,'Member Months'!$A:$A,$A2618,'Member Months'!$C:$C,$C2618, 'Member Months'!$D:$D,$D2618)</f>
        <v>0</v>
      </c>
      <c r="T2618" s="172"/>
    </row>
    <row r="2619" spans="1:20">
      <c r="A2619" s="38" t="s">
        <v>214</v>
      </c>
      <c r="B2619" s="39">
        <f t="shared" si="87"/>
        <v>0</v>
      </c>
      <c r="C2619" s="39" t="str">
        <f t="shared" si="88"/>
        <v>2020 Initial Year</v>
      </c>
      <c r="D2619" s="40">
        <v>1</v>
      </c>
      <c r="E2619" s="40" t="s">
        <v>214</v>
      </c>
      <c r="F2619" s="40" t="s">
        <v>738</v>
      </c>
      <c r="G2619" s="698" t="s">
        <v>224</v>
      </c>
      <c r="H2619" s="40" t="s">
        <v>213</v>
      </c>
      <c r="I2619" s="629" t="s">
        <v>217</v>
      </c>
      <c r="J2619" s="698" t="s">
        <v>262</v>
      </c>
      <c r="K2619" s="109">
        <v>0</v>
      </c>
      <c r="L2619" s="110">
        <v>0</v>
      </c>
      <c r="M2619" s="111">
        <v>0</v>
      </c>
      <c r="N2619" s="111">
        <v>0</v>
      </c>
      <c r="O2619" s="109">
        <v>0</v>
      </c>
      <c r="P2619" s="111">
        <v>0</v>
      </c>
      <c r="Q2619" s="109">
        <v>0</v>
      </c>
      <c r="R2619" s="16">
        <f>SUMIFS('Member Months'!$L:$L,'Member Months'!$A:$A,$A2619,'Member Months'!$C:$C,$C2619, 'Member Months'!$D:$D,$D2619)</f>
        <v>0</v>
      </c>
      <c r="T2619" s="172"/>
    </row>
    <row r="2620" spans="1:20">
      <c r="A2620" s="38" t="s">
        <v>214</v>
      </c>
      <c r="B2620" s="39">
        <f t="shared" si="87"/>
        <v>0</v>
      </c>
      <c r="C2620" s="39" t="str">
        <f t="shared" si="88"/>
        <v>2020 Initial Year</v>
      </c>
      <c r="D2620" s="40">
        <v>1</v>
      </c>
      <c r="E2620" s="40" t="s">
        <v>214</v>
      </c>
      <c r="F2620" s="40" t="s">
        <v>738</v>
      </c>
      <c r="G2620" s="698" t="s">
        <v>224</v>
      </c>
      <c r="H2620" s="40" t="s">
        <v>213</v>
      </c>
      <c r="I2620" s="629" t="s">
        <v>218</v>
      </c>
      <c r="J2620" s="698" t="s">
        <v>677</v>
      </c>
      <c r="K2620" s="109">
        <v>0</v>
      </c>
      <c r="L2620" s="110">
        <v>0</v>
      </c>
      <c r="M2620" s="111">
        <v>0</v>
      </c>
      <c r="N2620" s="111">
        <v>0</v>
      </c>
      <c r="O2620" s="109">
        <v>0</v>
      </c>
      <c r="P2620" s="111">
        <v>0</v>
      </c>
      <c r="Q2620" s="109">
        <v>0</v>
      </c>
      <c r="R2620" s="16">
        <f>SUMIFS('Member Months'!$L:$L,'Member Months'!$A:$A,$A2620,'Member Months'!$C:$C,$C2620, 'Member Months'!$D:$D,$D2620)</f>
        <v>0</v>
      </c>
      <c r="T2620" s="172"/>
    </row>
    <row r="2621" spans="1:20">
      <c r="A2621" s="38" t="s">
        <v>214</v>
      </c>
      <c r="B2621" s="39">
        <f t="shared" si="87"/>
        <v>0</v>
      </c>
      <c r="C2621" s="39" t="str">
        <f t="shared" si="88"/>
        <v>2020 Initial Year</v>
      </c>
      <c r="D2621" s="40">
        <v>1</v>
      </c>
      <c r="E2621" s="40" t="s">
        <v>214</v>
      </c>
      <c r="F2621" s="40" t="s">
        <v>738</v>
      </c>
      <c r="G2621" s="698" t="s">
        <v>224</v>
      </c>
      <c r="H2621" s="40" t="s">
        <v>213</v>
      </c>
      <c r="I2621" s="629" t="s">
        <v>219</v>
      </c>
      <c r="J2621" s="698" t="s">
        <v>263</v>
      </c>
      <c r="K2621" s="109">
        <v>0</v>
      </c>
      <c r="L2621" s="110">
        <v>0</v>
      </c>
      <c r="M2621" s="111">
        <v>0</v>
      </c>
      <c r="N2621" s="111">
        <v>0</v>
      </c>
      <c r="O2621" s="109">
        <v>0</v>
      </c>
      <c r="P2621" s="111">
        <v>0</v>
      </c>
      <c r="Q2621" s="109">
        <v>0</v>
      </c>
      <c r="R2621" s="16">
        <f>SUMIFS('Member Months'!$L:$L,'Member Months'!$A:$A,$A2621,'Member Months'!$C:$C,$C2621, 'Member Months'!$D:$D,$D2621)</f>
        <v>0</v>
      </c>
      <c r="T2621" s="172"/>
    </row>
    <row r="2622" spans="1:20">
      <c r="A2622" s="38" t="s">
        <v>214</v>
      </c>
      <c r="B2622" s="39">
        <f t="shared" si="87"/>
        <v>0</v>
      </c>
      <c r="C2622" s="39" t="str">
        <f t="shared" si="88"/>
        <v>2020 Initial Year</v>
      </c>
      <c r="D2622" s="40">
        <v>1</v>
      </c>
      <c r="E2622" s="40" t="s">
        <v>214</v>
      </c>
      <c r="F2622" s="40" t="s">
        <v>738</v>
      </c>
      <c r="G2622" s="698" t="s">
        <v>224</v>
      </c>
      <c r="H2622" s="40" t="s">
        <v>213</v>
      </c>
      <c r="I2622" s="629" t="s">
        <v>220</v>
      </c>
      <c r="J2622" s="698" t="s">
        <v>675</v>
      </c>
      <c r="K2622" s="109">
        <v>0</v>
      </c>
      <c r="L2622" s="110">
        <v>0</v>
      </c>
      <c r="M2622" s="111">
        <v>0</v>
      </c>
      <c r="N2622" s="111">
        <v>0</v>
      </c>
      <c r="O2622" s="109">
        <v>0</v>
      </c>
      <c r="P2622" s="111">
        <v>0</v>
      </c>
      <c r="Q2622" s="109">
        <v>0</v>
      </c>
      <c r="R2622" s="16">
        <f>SUMIFS('Member Months'!$L:$L,'Member Months'!$A:$A,$A2622,'Member Months'!$C:$C,$C2622, 'Member Months'!$D:$D,$D2622)</f>
        <v>0</v>
      </c>
      <c r="T2622" s="172"/>
    </row>
    <row r="2623" spans="1:20">
      <c r="A2623" s="38" t="s">
        <v>214</v>
      </c>
      <c r="B2623" s="39">
        <f t="shared" si="87"/>
        <v>0</v>
      </c>
      <c r="C2623" s="39" t="str">
        <f t="shared" si="88"/>
        <v>2020 Initial Year</v>
      </c>
      <c r="D2623" s="40">
        <v>1</v>
      </c>
      <c r="E2623" s="40" t="s">
        <v>214</v>
      </c>
      <c r="F2623" s="40" t="s">
        <v>738</v>
      </c>
      <c r="G2623" s="698" t="s">
        <v>224</v>
      </c>
      <c r="H2623" s="40" t="s">
        <v>213</v>
      </c>
      <c r="I2623" s="629" t="s">
        <v>221</v>
      </c>
      <c r="J2623" s="698" t="s">
        <v>264</v>
      </c>
      <c r="K2623" s="109">
        <v>0</v>
      </c>
      <c r="L2623" s="110">
        <v>0</v>
      </c>
      <c r="M2623" s="111">
        <v>0</v>
      </c>
      <c r="N2623" s="111">
        <v>0</v>
      </c>
      <c r="O2623" s="109">
        <v>0</v>
      </c>
      <c r="P2623" s="111">
        <v>0</v>
      </c>
      <c r="Q2623" s="109">
        <v>0</v>
      </c>
      <c r="R2623" s="16">
        <f>SUMIFS('Member Months'!$L:$L,'Member Months'!$A:$A,$A2623,'Member Months'!$C:$C,$C2623, 'Member Months'!$D:$D,$D2623)</f>
        <v>0</v>
      </c>
      <c r="T2623" s="172"/>
    </row>
    <row r="2624" spans="1:20">
      <c r="A2624" s="38" t="s">
        <v>214</v>
      </c>
      <c r="B2624" s="39">
        <f t="shared" si="87"/>
        <v>0</v>
      </c>
      <c r="C2624" s="39" t="str">
        <f t="shared" si="88"/>
        <v>2020 Initial Year</v>
      </c>
      <c r="D2624" s="40">
        <v>1</v>
      </c>
      <c r="E2624" s="40" t="s">
        <v>214</v>
      </c>
      <c r="F2624" s="40" t="s">
        <v>738</v>
      </c>
      <c r="G2624" s="698" t="s">
        <v>224</v>
      </c>
      <c r="H2624" s="40" t="s">
        <v>213</v>
      </c>
      <c r="I2624" s="629" t="s">
        <v>222</v>
      </c>
      <c r="J2624" s="698" t="s">
        <v>206</v>
      </c>
      <c r="K2624" s="109">
        <v>0</v>
      </c>
      <c r="L2624" s="110">
        <v>0</v>
      </c>
      <c r="M2624" s="111">
        <v>0</v>
      </c>
      <c r="N2624" s="111">
        <v>0</v>
      </c>
      <c r="O2624" s="109">
        <v>0</v>
      </c>
      <c r="P2624" s="111">
        <v>0</v>
      </c>
      <c r="Q2624" s="109">
        <v>0</v>
      </c>
      <c r="R2624" s="16">
        <f>SUMIFS('Member Months'!$L:$L,'Member Months'!$A:$A,$A2624,'Member Months'!$C:$C,$C2624, 'Member Months'!$D:$D,$D2624)</f>
        <v>0</v>
      </c>
      <c r="T2624" s="172"/>
    </row>
    <row r="2625" spans="1:20">
      <c r="A2625" s="38" t="s">
        <v>214</v>
      </c>
      <c r="B2625" s="39">
        <f t="shared" si="87"/>
        <v>0</v>
      </c>
      <c r="C2625" s="39" t="str">
        <f t="shared" si="88"/>
        <v>2020 Initial Year</v>
      </c>
      <c r="D2625" s="40">
        <v>1</v>
      </c>
      <c r="E2625" s="40" t="s">
        <v>214</v>
      </c>
      <c r="F2625" s="40" t="s">
        <v>738</v>
      </c>
      <c r="G2625" s="698" t="s">
        <v>224</v>
      </c>
      <c r="H2625" s="40" t="s">
        <v>213</v>
      </c>
      <c r="I2625" s="629" t="s">
        <v>223</v>
      </c>
      <c r="J2625" s="698" t="s">
        <v>181</v>
      </c>
      <c r="K2625" s="109">
        <v>0</v>
      </c>
      <c r="L2625" s="110">
        <v>0</v>
      </c>
      <c r="M2625" s="111">
        <v>0</v>
      </c>
      <c r="N2625" s="111">
        <v>0</v>
      </c>
      <c r="O2625" s="109">
        <v>0</v>
      </c>
      <c r="P2625" s="111">
        <v>0</v>
      </c>
      <c r="Q2625" s="109">
        <v>0</v>
      </c>
      <c r="R2625" s="16">
        <f>SUMIFS('Member Months'!$L:$L,'Member Months'!$A:$A,$A2625,'Member Months'!$C:$C,$C2625, 'Member Months'!$D:$D,$D2625)</f>
        <v>0</v>
      </c>
      <c r="T2625" s="172"/>
    </row>
    <row r="2626" spans="1:20">
      <c r="A2626" s="38" t="s">
        <v>214</v>
      </c>
      <c r="B2626" s="39">
        <f t="shared" si="87"/>
        <v>0</v>
      </c>
      <c r="C2626" s="39" t="str">
        <f t="shared" si="88"/>
        <v>2020 Initial Year</v>
      </c>
      <c r="D2626" s="40">
        <v>1</v>
      </c>
      <c r="E2626" s="40" t="s">
        <v>214</v>
      </c>
      <c r="F2626" s="40" t="s">
        <v>738</v>
      </c>
      <c r="G2626" s="698" t="s">
        <v>224</v>
      </c>
      <c r="H2626" s="40" t="s">
        <v>213</v>
      </c>
      <c r="I2626" s="629" t="s">
        <v>150</v>
      </c>
      <c r="J2626" s="698" t="s">
        <v>204</v>
      </c>
      <c r="K2626" s="303">
        <v>0</v>
      </c>
      <c r="L2626" s="304">
        <v>0</v>
      </c>
      <c r="M2626" s="305">
        <v>0</v>
      </c>
      <c r="N2626" s="305">
        <v>0</v>
      </c>
      <c r="O2626" s="303">
        <v>0</v>
      </c>
      <c r="P2626" s="305">
        <v>0</v>
      </c>
      <c r="Q2626" s="303">
        <v>0</v>
      </c>
      <c r="R2626" s="16">
        <f>SUMIFS('Member Months'!$L:$L,'Member Months'!$A:$A,$A2626,'Member Months'!$C:$C,$C2626, 'Member Months'!$D:$D,$D2626)</f>
        <v>0</v>
      </c>
      <c r="T2626" s="172"/>
    </row>
    <row r="2627" spans="1:20">
      <c r="A2627" s="38" t="s">
        <v>214</v>
      </c>
      <c r="B2627" s="39">
        <f t="shared" si="87"/>
        <v>0</v>
      </c>
      <c r="C2627" s="39" t="str">
        <f t="shared" si="88"/>
        <v>2020 Initial Year</v>
      </c>
      <c r="D2627" s="40">
        <v>1</v>
      </c>
      <c r="E2627" s="40" t="s">
        <v>214</v>
      </c>
      <c r="F2627" s="40" t="s">
        <v>738</v>
      </c>
      <c r="G2627" s="698" t="s">
        <v>224</v>
      </c>
      <c r="H2627" s="40" t="s">
        <v>213</v>
      </c>
      <c r="I2627" s="629" t="s">
        <v>151</v>
      </c>
      <c r="J2627" s="698" t="s">
        <v>205</v>
      </c>
      <c r="K2627" s="303">
        <v>0</v>
      </c>
      <c r="L2627" s="304">
        <v>0</v>
      </c>
      <c r="M2627" s="305">
        <v>0</v>
      </c>
      <c r="N2627" s="305">
        <v>0</v>
      </c>
      <c r="O2627" s="303">
        <v>0</v>
      </c>
      <c r="P2627" s="305">
        <v>0</v>
      </c>
      <c r="Q2627" s="303">
        <v>0</v>
      </c>
      <c r="R2627" s="16">
        <f>SUMIFS('Member Months'!$L:$L,'Member Months'!$A:$A,$A2627,'Member Months'!$C:$C,$C2627, 'Member Months'!$D:$D,$D2627)</f>
        <v>0</v>
      </c>
      <c r="T2627" s="172"/>
    </row>
    <row r="2628" spans="1:20">
      <c r="A2628" s="38" t="s">
        <v>214</v>
      </c>
      <c r="B2628" s="39">
        <f t="shared" si="87"/>
        <v>0</v>
      </c>
      <c r="C2628" s="39" t="str">
        <f t="shared" si="88"/>
        <v>2020 Initial Year</v>
      </c>
      <c r="D2628" s="40">
        <v>1</v>
      </c>
      <c r="E2628" s="40" t="s">
        <v>214</v>
      </c>
      <c r="F2628" s="40" t="s">
        <v>738</v>
      </c>
      <c r="G2628" s="698" t="s">
        <v>224</v>
      </c>
      <c r="H2628" s="40" t="s">
        <v>213</v>
      </c>
      <c r="I2628" s="629" t="s">
        <v>152</v>
      </c>
      <c r="J2628" s="698" t="s">
        <v>182</v>
      </c>
      <c r="K2628" s="303">
        <v>0</v>
      </c>
      <c r="L2628" s="304">
        <v>0</v>
      </c>
      <c r="M2628" s="305">
        <v>0</v>
      </c>
      <c r="N2628" s="305">
        <v>0</v>
      </c>
      <c r="O2628" s="303">
        <v>0</v>
      </c>
      <c r="P2628" s="305">
        <v>0</v>
      </c>
      <c r="Q2628" s="303">
        <v>0</v>
      </c>
      <c r="R2628" s="16">
        <f>SUMIFS('Member Months'!$L:$L,'Member Months'!$A:$A,$A2628,'Member Months'!$C:$C,$C2628, 'Member Months'!$D:$D,$D2628)</f>
        <v>0</v>
      </c>
      <c r="T2628" s="172"/>
    </row>
    <row r="2629" spans="1:20">
      <c r="A2629" s="38" t="s">
        <v>214</v>
      </c>
      <c r="B2629" s="39">
        <f t="shared" si="87"/>
        <v>0</v>
      </c>
      <c r="C2629" s="39" t="str">
        <f t="shared" si="88"/>
        <v>2020 Initial Year</v>
      </c>
      <c r="D2629" s="40">
        <v>1</v>
      </c>
      <c r="E2629" s="40" t="s">
        <v>214</v>
      </c>
      <c r="F2629" s="40" t="s">
        <v>738</v>
      </c>
      <c r="G2629" s="698" t="s">
        <v>224</v>
      </c>
      <c r="H2629" s="40" t="s">
        <v>213</v>
      </c>
      <c r="I2629" s="629" t="s">
        <v>70</v>
      </c>
      <c r="J2629" s="698" t="s">
        <v>265</v>
      </c>
      <c r="K2629" s="303">
        <v>0</v>
      </c>
      <c r="L2629" s="304">
        <v>0</v>
      </c>
      <c r="M2629" s="305">
        <v>0</v>
      </c>
      <c r="N2629" s="305">
        <v>0</v>
      </c>
      <c r="O2629" s="303">
        <v>0</v>
      </c>
      <c r="P2629" s="305">
        <v>0</v>
      </c>
      <c r="Q2629" s="303">
        <v>0</v>
      </c>
      <c r="R2629" s="16">
        <f>SUMIFS('Member Months'!$L:$L,'Member Months'!$A:$A,$A2629,'Member Months'!$C:$C,$C2629, 'Member Months'!$D:$D,$D2629)</f>
        <v>0</v>
      </c>
      <c r="T2629" s="172"/>
    </row>
    <row r="2630" spans="1:20">
      <c r="A2630" s="38" t="s">
        <v>214</v>
      </c>
      <c r="B2630" s="39">
        <f t="shared" si="87"/>
        <v>0</v>
      </c>
      <c r="C2630" s="39" t="str">
        <f t="shared" si="88"/>
        <v>2020 Initial Year</v>
      </c>
      <c r="D2630" s="40">
        <v>1</v>
      </c>
      <c r="E2630" s="40" t="s">
        <v>214</v>
      </c>
      <c r="F2630" s="40" t="s">
        <v>738</v>
      </c>
      <c r="G2630" s="698" t="s">
        <v>224</v>
      </c>
      <c r="H2630" s="40" t="s">
        <v>213</v>
      </c>
      <c r="I2630" s="629" t="s">
        <v>71</v>
      </c>
      <c r="J2630" s="698" t="s">
        <v>266</v>
      </c>
      <c r="K2630" s="303">
        <v>0</v>
      </c>
      <c r="L2630" s="304">
        <v>0</v>
      </c>
      <c r="M2630" s="305">
        <v>0</v>
      </c>
      <c r="N2630" s="305">
        <v>0</v>
      </c>
      <c r="O2630" s="303">
        <v>0</v>
      </c>
      <c r="P2630" s="305">
        <v>0</v>
      </c>
      <c r="Q2630" s="303">
        <v>0</v>
      </c>
      <c r="R2630" s="16">
        <f>SUMIFS('Member Months'!$L:$L,'Member Months'!$A:$A,$A2630,'Member Months'!$C:$C,$C2630, 'Member Months'!$D:$D,$D2630)</f>
        <v>0</v>
      </c>
      <c r="T2630" s="172"/>
    </row>
    <row r="2631" spans="1:20">
      <c r="A2631" s="38" t="s">
        <v>214</v>
      </c>
      <c r="B2631" s="39">
        <f t="shared" si="87"/>
        <v>0</v>
      </c>
      <c r="C2631" s="39" t="str">
        <f t="shared" si="88"/>
        <v>2020 Initial Year</v>
      </c>
      <c r="D2631" s="40">
        <v>1</v>
      </c>
      <c r="E2631" s="40" t="s">
        <v>214</v>
      </c>
      <c r="F2631" s="40" t="s">
        <v>738</v>
      </c>
      <c r="G2631" s="698" t="s">
        <v>224</v>
      </c>
      <c r="H2631" s="40" t="s">
        <v>213</v>
      </c>
      <c r="I2631" s="629" t="s">
        <v>72</v>
      </c>
      <c r="J2631" s="698" t="s">
        <v>527</v>
      </c>
      <c r="K2631" s="303">
        <v>0</v>
      </c>
      <c r="L2631" s="304">
        <v>0</v>
      </c>
      <c r="M2631" s="305">
        <v>0</v>
      </c>
      <c r="N2631" s="305">
        <v>0</v>
      </c>
      <c r="O2631" s="303">
        <v>0</v>
      </c>
      <c r="P2631" s="305">
        <v>0</v>
      </c>
      <c r="Q2631" s="303">
        <v>0</v>
      </c>
      <c r="R2631" s="16">
        <f>SUMIFS('Member Months'!$L:$L,'Member Months'!$A:$A,$A2631,'Member Months'!$C:$C,$C2631, 'Member Months'!$D:$D,$D2631)</f>
        <v>0</v>
      </c>
      <c r="T2631" s="172"/>
    </row>
    <row r="2632" spans="1:20">
      <c r="A2632" s="38" t="s">
        <v>214</v>
      </c>
      <c r="B2632" s="39">
        <f t="shared" si="87"/>
        <v>0</v>
      </c>
      <c r="C2632" s="39" t="str">
        <f t="shared" si="88"/>
        <v>2020 Initial Year</v>
      </c>
      <c r="D2632" s="40">
        <v>1</v>
      </c>
      <c r="E2632" s="40" t="s">
        <v>214</v>
      </c>
      <c r="F2632" s="40" t="s">
        <v>738</v>
      </c>
      <c r="G2632" s="698" t="s">
        <v>224</v>
      </c>
      <c r="H2632" s="40" t="s">
        <v>213</v>
      </c>
      <c r="I2632" s="629" t="s">
        <v>73</v>
      </c>
      <c r="J2632" s="698" t="s">
        <v>528</v>
      </c>
      <c r="K2632" s="303">
        <v>0</v>
      </c>
      <c r="L2632" s="304">
        <v>0</v>
      </c>
      <c r="M2632" s="305">
        <v>0</v>
      </c>
      <c r="N2632" s="305">
        <v>0</v>
      </c>
      <c r="O2632" s="303">
        <v>0</v>
      </c>
      <c r="P2632" s="305">
        <v>0</v>
      </c>
      <c r="Q2632" s="303">
        <v>0</v>
      </c>
      <c r="R2632" s="16">
        <f>SUMIFS('Member Months'!$L:$L,'Member Months'!$A:$A,$A2632,'Member Months'!$C:$C,$C2632, 'Member Months'!$D:$D,$D2632)</f>
        <v>0</v>
      </c>
      <c r="T2632" s="172"/>
    </row>
    <row r="2633" spans="1:20">
      <c r="A2633" s="38" t="s">
        <v>214</v>
      </c>
      <c r="B2633" s="39">
        <f t="shared" si="87"/>
        <v>0</v>
      </c>
      <c r="C2633" s="39" t="str">
        <f t="shared" si="88"/>
        <v>2020 Initial Year</v>
      </c>
      <c r="D2633" s="40">
        <v>1</v>
      </c>
      <c r="E2633" s="40" t="s">
        <v>214</v>
      </c>
      <c r="F2633" s="40" t="s">
        <v>738</v>
      </c>
      <c r="G2633" s="698" t="s">
        <v>224</v>
      </c>
      <c r="H2633" s="40" t="s">
        <v>213</v>
      </c>
      <c r="I2633" s="630" t="s">
        <v>409</v>
      </c>
      <c r="J2633" s="698" t="s">
        <v>803</v>
      </c>
      <c r="K2633" s="303">
        <v>0</v>
      </c>
      <c r="L2633" s="304">
        <v>0</v>
      </c>
      <c r="M2633" s="305">
        <v>0</v>
      </c>
      <c r="N2633" s="305">
        <v>0</v>
      </c>
      <c r="O2633" s="303">
        <v>0</v>
      </c>
      <c r="P2633" s="305">
        <v>0</v>
      </c>
      <c r="Q2633" s="303">
        <v>0</v>
      </c>
      <c r="R2633" s="16">
        <f>SUMIFS('Member Months'!$L:$L,'Member Months'!$A:$A,$A2633,'Member Months'!$C:$C,$C2633, 'Member Months'!$D:$D,$D2633)</f>
        <v>0</v>
      </c>
      <c r="T2633" s="172"/>
    </row>
    <row r="2634" spans="1:20">
      <c r="A2634" s="38" t="s">
        <v>215</v>
      </c>
      <c r="B2634" s="39">
        <f t="shared" si="87"/>
        <v>0</v>
      </c>
      <c r="C2634" s="39" t="str">
        <f t="shared" si="88"/>
        <v>2020 Initial Year</v>
      </c>
      <c r="D2634" s="40">
        <v>1</v>
      </c>
      <c r="E2634" s="40" t="s">
        <v>215</v>
      </c>
      <c r="F2634" s="40" t="s">
        <v>738</v>
      </c>
      <c r="G2634" s="698" t="s">
        <v>225</v>
      </c>
      <c r="H2634" s="40" t="s">
        <v>213</v>
      </c>
      <c r="I2634" s="629" t="s">
        <v>211</v>
      </c>
      <c r="J2634" s="698" t="s">
        <v>261</v>
      </c>
      <c r="K2634" s="303">
        <v>0</v>
      </c>
      <c r="L2634" s="304">
        <v>0</v>
      </c>
      <c r="M2634" s="305">
        <v>0</v>
      </c>
      <c r="N2634" s="305">
        <v>0</v>
      </c>
      <c r="O2634" s="303">
        <v>0</v>
      </c>
      <c r="P2634" s="305">
        <v>0</v>
      </c>
      <c r="Q2634" s="303">
        <v>0</v>
      </c>
      <c r="R2634" s="16">
        <f>SUMIFS('Member Months'!$L:$L,'Member Months'!$A:$A,$A2634,'Member Months'!$C:$C,$C2634, 'Member Months'!$D:$D,$D2634)</f>
        <v>0</v>
      </c>
      <c r="T2634" s="172"/>
    </row>
    <row r="2635" spans="1:20">
      <c r="A2635" s="38" t="s">
        <v>215</v>
      </c>
      <c r="B2635" s="39">
        <f t="shared" si="87"/>
        <v>0</v>
      </c>
      <c r="C2635" s="39" t="str">
        <f t="shared" si="88"/>
        <v>2020 Initial Year</v>
      </c>
      <c r="D2635" s="40">
        <v>1</v>
      </c>
      <c r="E2635" s="40" t="s">
        <v>215</v>
      </c>
      <c r="F2635" s="40" t="s">
        <v>738</v>
      </c>
      <c r="G2635" s="698" t="s">
        <v>225</v>
      </c>
      <c r="H2635" s="40" t="s">
        <v>213</v>
      </c>
      <c r="I2635" s="629" t="s">
        <v>214</v>
      </c>
      <c r="J2635" s="698" t="s">
        <v>676</v>
      </c>
      <c r="K2635" s="303">
        <v>0</v>
      </c>
      <c r="L2635" s="304">
        <v>0</v>
      </c>
      <c r="M2635" s="305">
        <v>0</v>
      </c>
      <c r="N2635" s="305">
        <v>0</v>
      </c>
      <c r="O2635" s="303">
        <v>0</v>
      </c>
      <c r="P2635" s="305">
        <v>0</v>
      </c>
      <c r="Q2635" s="303">
        <v>0</v>
      </c>
      <c r="R2635" s="16">
        <f>SUMIFS('Member Months'!$L:$L,'Member Months'!$A:$A,$A2635,'Member Months'!$C:$C,$C2635, 'Member Months'!$D:$D,$D2635)</f>
        <v>0</v>
      </c>
      <c r="T2635" s="172"/>
    </row>
    <row r="2636" spans="1:20">
      <c r="A2636" s="38" t="s">
        <v>215</v>
      </c>
      <c r="B2636" s="39">
        <f t="shared" si="87"/>
        <v>0</v>
      </c>
      <c r="C2636" s="39" t="str">
        <f t="shared" si="88"/>
        <v>2020 Initial Year</v>
      </c>
      <c r="D2636" s="40">
        <v>1</v>
      </c>
      <c r="E2636" s="40" t="s">
        <v>215</v>
      </c>
      <c r="F2636" s="40" t="s">
        <v>738</v>
      </c>
      <c r="G2636" s="698" t="s">
        <v>225</v>
      </c>
      <c r="H2636" s="40" t="s">
        <v>213</v>
      </c>
      <c r="I2636" s="629" t="s">
        <v>215</v>
      </c>
      <c r="J2636" s="698" t="s">
        <v>216</v>
      </c>
      <c r="K2636" s="303">
        <v>0</v>
      </c>
      <c r="L2636" s="304">
        <v>0</v>
      </c>
      <c r="M2636" s="305">
        <v>0</v>
      </c>
      <c r="N2636" s="305">
        <v>0</v>
      </c>
      <c r="O2636" s="303">
        <v>0</v>
      </c>
      <c r="P2636" s="305">
        <v>0</v>
      </c>
      <c r="Q2636" s="303">
        <v>0</v>
      </c>
      <c r="R2636" s="16">
        <f>SUMIFS('Member Months'!$L:$L,'Member Months'!$A:$A,$A2636,'Member Months'!$C:$C,$C2636, 'Member Months'!$D:$D,$D2636)</f>
        <v>0</v>
      </c>
      <c r="T2636" s="172"/>
    </row>
    <row r="2637" spans="1:20">
      <c r="A2637" s="38" t="s">
        <v>215</v>
      </c>
      <c r="B2637" s="39">
        <f t="shared" si="87"/>
        <v>0</v>
      </c>
      <c r="C2637" s="39" t="str">
        <f t="shared" si="88"/>
        <v>2020 Initial Year</v>
      </c>
      <c r="D2637" s="40">
        <v>1</v>
      </c>
      <c r="E2637" s="40" t="s">
        <v>215</v>
      </c>
      <c r="F2637" s="40" t="s">
        <v>738</v>
      </c>
      <c r="G2637" s="698" t="s">
        <v>225</v>
      </c>
      <c r="H2637" s="40" t="s">
        <v>213</v>
      </c>
      <c r="I2637" s="629" t="s">
        <v>217</v>
      </c>
      <c r="J2637" s="698" t="s">
        <v>262</v>
      </c>
      <c r="K2637" s="303">
        <v>0</v>
      </c>
      <c r="L2637" s="304">
        <v>0</v>
      </c>
      <c r="M2637" s="305">
        <v>0</v>
      </c>
      <c r="N2637" s="305">
        <v>0</v>
      </c>
      <c r="O2637" s="303">
        <v>0</v>
      </c>
      <c r="P2637" s="305">
        <v>0</v>
      </c>
      <c r="Q2637" s="303">
        <v>0</v>
      </c>
      <c r="R2637" s="16">
        <f>SUMIFS('Member Months'!$L:$L,'Member Months'!$A:$A,$A2637,'Member Months'!$C:$C,$C2637, 'Member Months'!$D:$D,$D2637)</f>
        <v>0</v>
      </c>
      <c r="T2637" s="172"/>
    </row>
    <row r="2638" spans="1:20">
      <c r="A2638" s="38" t="s">
        <v>215</v>
      </c>
      <c r="B2638" s="39">
        <f t="shared" si="87"/>
        <v>0</v>
      </c>
      <c r="C2638" s="39" t="str">
        <f t="shared" si="88"/>
        <v>2020 Initial Year</v>
      </c>
      <c r="D2638" s="40">
        <v>1</v>
      </c>
      <c r="E2638" s="40" t="s">
        <v>215</v>
      </c>
      <c r="F2638" s="40" t="s">
        <v>738</v>
      </c>
      <c r="G2638" s="698" t="s">
        <v>225</v>
      </c>
      <c r="H2638" s="40" t="s">
        <v>213</v>
      </c>
      <c r="I2638" s="629" t="s">
        <v>218</v>
      </c>
      <c r="J2638" s="698" t="s">
        <v>677</v>
      </c>
      <c r="K2638" s="303">
        <v>0</v>
      </c>
      <c r="L2638" s="304">
        <v>0</v>
      </c>
      <c r="M2638" s="305">
        <v>0</v>
      </c>
      <c r="N2638" s="305">
        <v>0</v>
      </c>
      <c r="O2638" s="303">
        <v>0</v>
      </c>
      <c r="P2638" s="305">
        <v>0</v>
      </c>
      <c r="Q2638" s="303">
        <v>0</v>
      </c>
      <c r="R2638" s="16">
        <f>SUMIFS('Member Months'!$L:$L,'Member Months'!$A:$A,$A2638,'Member Months'!$C:$C,$C2638, 'Member Months'!$D:$D,$D2638)</f>
        <v>0</v>
      </c>
      <c r="T2638" s="172"/>
    </row>
    <row r="2639" spans="1:20">
      <c r="A2639" s="38" t="s">
        <v>215</v>
      </c>
      <c r="B2639" s="39">
        <f t="shared" si="87"/>
        <v>0</v>
      </c>
      <c r="C2639" s="39" t="str">
        <f t="shared" si="88"/>
        <v>2020 Initial Year</v>
      </c>
      <c r="D2639" s="40">
        <v>1</v>
      </c>
      <c r="E2639" s="40" t="s">
        <v>215</v>
      </c>
      <c r="F2639" s="40" t="s">
        <v>738</v>
      </c>
      <c r="G2639" s="698" t="s">
        <v>225</v>
      </c>
      <c r="H2639" s="40" t="s">
        <v>213</v>
      </c>
      <c r="I2639" s="629" t="s">
        <v>219</v>
      </c>
      <c r="J2639" s="698" t="s">
        <v>263</v>
      </c>
      <c r="K2639" s="303">
        <v>0</v>
      </c>
      <c r="L2639" s="304">
        <v>0</v>
      </c>
      <c r="M2639" s="305">
        <v>0</v>
      </c>
      <c r="N2639" s="305">
        <v>0</v>
      </c>
      <c r="O2639" s="303">
        <v>0</v>
      </c>
      <c r="P2639" s="305">
        <v>0</v>
      </c>
      <c r="Q2639" s="303">
        <v>0</v>
      </c>
      <c r="R2639" s="16">
        <f>SUMIFS('Member Months'!$L:$L,'Member Months'!$A:$A,$A2639,'Member Months'!$C:$C,$C2639, 'Member Months'!$D:$D,$D2639)</f>
        <v>0</v>
      </c>
      <c r="T2639" s="172"/>
    </row>
    <row r="2640" spans="1:20">
      <c r="A2640" s="38" t="s">
        <v>215</v>
      </c>
      <c r="B2640" s="39">
        <f t="shared" si="87"/>
        <v>0</v>
      </c>
      <c r="C2640" s="39" t="str">
        <f t="shared" si="88"/>
        <v>2020 Initial Year</v>
      </c>
      <c r="D2640" s="40">
        <v>1</v>
      </c>
      <c r="E2640" s="40" t="s">
        <v>215</v>
      </c>
      <c r="F2640" s="40" t="s">
        <v>738</v>
      </c>
      <c r="G2640" s="698" t="s">
        <v>225</v>
      </c>
      <c r="H2640" s="40" t="s">
        <v>213</v>
      </c>
      <c r="I2640" s="629" t="s">
        <v>220</v>
      </c>
      <c r="J2640" s="698" t="s">
        <v>675</v>
      </c>
      <c r="K2640" s="303">
        <v>0</v>
      </c>
      <c r="L2640" s="304">
        <v>0</v>
      </c>
      <c r="M2640" s="305">
        <v>0</v>
      </c>
      <c r="N2640" s="305">
        <v>0</v>
      </c>
      <c r="O2640" s="303">
        <v>0</v>
      </c>
      <c r="P2640" s="305">
        <v>0</v>
      </c>
      <c r="Q2640" s="303">
        <v>0</v>
      </c>
      <c r="R2640" s="16">
        <f>SUMIFS('Member Months'!$L:$L,'Member Months'!$A:$A,$A2640,'Member Months'!$C:$C,$C2640, 'Member Months'!$D:$D,$D2640)</f>
        <v>0</v>
      </c>
      <c r="T2640" s="172"/>
    </row>
    <row r="2641" spans="1:20">
      <c r="A2641" s="38" t="s">
        <v>215</v>
      </c>
      <c r="B2641" s="39">
        <f t="shared" si="87"/>
        <v>0</v>
      </c>
      <c r="C2641" s="39" t="str">
        <f t="shared" si="88"/>
        <v>2020 Initial Year</v>
      </c>
      <c r="D2641" s="40">
        <v>1</v>
      </c>
      <c r="E2641" s="40" t="s">
        <v>215</v>
      </c>
      <c r="F2641" s="40" t="s">
        <v>738</v>
      </c>
      <c r="G2641" s="698" t="s">
        <v>225</v>
      </c>
      <c r="H2641" s="40" t="s">
        <v>213</v>
      </c>
      <c r="I2641" s="629" t="s">
        <v>221</v>
      </c>
      <c r="J2641" s="698" t="s">
        <v>264</v>
      </c>
      <c r="K2641" s="303">
        <v>0</v>
      </c>
      <c r="L2641" s="304">
        <v>0</v>
      </c>
      <c r="M2641" s="305">
        <v>0</v>
      </c>
      <c r="N2641" s="305">
        <v>0</v>
      </c>
      <c r="O2641" s="303">
        <v>0</v>
      </c>
      <c r="P2641" s="305">
        <v>0</v>
      </c>
      <c r="Q2641" s="303">
        <v>0</v>
      </c>
      <c r="R2641" s="16">
        <f>SUMIFS('Member Months'!$L:$L,'Member Months'!$A:$A,$A2641,'Member Months'!$C:$C,$C2641, 'Member Months'!$D:$D,$D2641)</f>
        <v>0</v>
      </c>
      <c r="T2641" s="172"/>
    </row>
    <row r="2642" spans="1:20">
      <c r="A2642" s="38" t="s">
        <v>215</v>
      </c>
      <c r="B2642" s="39">
        <f t="shared" si="87"/>
        <v>0</v>
      </c>
      <c r="C2642" s="39" t="str">
        <f t="shared" si="88"/>
        <v>2020 Initial Year</v>
      </c>
      <c r="D2642" s="40">
        <v>1</v>
      </c>
      <c r="E2642" s="40" t="s">
        <v>215</v>
      </c>
      <c r="F2642" s="40" t="s">
        <v>738</v>
      </c>
      <c r="G2642" s="698" t="s">
        <v>225</v>
      </c>
      <c r="H2642" s="40" t="s">
        <v>213</v>
      </c>
      <c r="I2642" s="629" t="s">
        <v>222</v>
      </c>
      <c r="J2642" s="698" t="s">
        <v>206</v>
      </c>
      <c r="K2642" s="303">
        <v>0</v>
      </c>
      <c r="L2642" s="304">
        <v>0</v>
      </c>
      <c r="M2642" s="305">
        <v>0</v>
      </c>
      <c r="N2642" s="305">
        <v>0</v>
      </c>
      <c r="O2642" s="303">
        <v>0</v>
      </c>
      <c r="P2642" s="305">
        <v>0</v>
      </c>
      <c r="Q2642" s="303">
        <v>0</v>
      </c>
      <c r="R2642" s="16">
        <f>SUMIFS('Member Months'!$L:$L,'Member Months'!$A:$A,$A2642,'Member Months'!$C:$C,$C2642, 'Member Months'!$D:$D,$D2642)</f>
        <v>0</v>
      </c>
      <c r="T2642" s="172"/>
    </row>
    <row r="2643" spans="1:20">
      <c r="A2643" s="38" t="s">
        <v>215</v>
      </c>
      <c r="B2643" s="39">
        <f t="shared" si="87"/>
        <v>0</v>
      </c>
      <c r="C2643" s="39" t="str">
        <f t="shared" si="88"/>
        <v>2020 Initial Year</v>
      </c>
      <c r="D2643" s="40">
        <v>1</v>
      </c>
      <c r="E2643" s="40" t="s">
        <v>215</v>
      </c>
      <c r="F2643" s="40" t="s">
        <v>738</v>
      </c>
      <c r="G2643" s="698" t="s">
        <v>225</v>
      </c>
      <c r="H2643" s="40" t="s">
        <v>213</v>
      </c>
      <c r="I2643" s="629" t="s">
        <v>223</v>
      </c>
      <c r="J2643" s="698" t="s">
        <v>181</v>
      </c>
      <c r="K2643" s="303">
        <v>0</v>
      </c>
      <c r="L2643" s="304">
        <v>0</v>
      </c>
      <c r="M2643" s="305">
        <v>0</v>
      </c>
      <c r="N2643" s="305">
        <v>0</v>
      </c>
      <c r="O2643" s="303">
        <v>0</v>
      </c>
      <c r="P2643" s="305">
        <v>0</v>
      </c>
      <c r="Q2643" s="303">
        <v>0</v>
      </c>
      <c r="R2643" s="16">
        <f>SUMIFS('Member Months'!$L:$L,'Member Months'!$A:$A,$A2643,'Member Months'!$C:$C,$C2643, 'Member Months'!$D:$D,$D2643)</f>
        <v>0</v>
      </c>
      <c r="T2643" s="172"/>
    </row>
    <row r="2644" spans="1:20">
      <c r="A2644" s="38" t="s">
        <v>215</v>
      </c>
      <c r="B2644" s="39">
        <f t="shared" si="87"/>
        <v>0</v>
      </c>
      <c r="C2644" s="39" t="str">
        <f t="shared" si="88"/>
        <v>2020 Initial Year</v>
      </c>
      <c r="D2644" s="40">
        <v>1</v>
      </c>
      <c r="E2644" s="40" t="s">
        <v>215</v>
      </c>
      <c r="F2644" s="40" t="s">
        <v>738</v>
      </c>
      <c r="G2644" s="698" t="s">
        <v>225</v>
      </c>
      <c r="H2644" s="40" t="s">
        <v>213</v>
      </c>
      <c r="I2644" s="629" t="s">
        <v>150</v>
      </c>
      <c r="J2644" s="698" t="s">
        <v>204</v>
      </c>
      <c r="K2644" s="303">
        <v>0</v>
      </c>
      <c r="L2644" s="304">
        <v>0</v>
      </c>
      <c r="M2644" s="305">
        <v>0</v>
      </c>
      <c r="N2644" s="305">
        <v>0</v>
      </c>
      <c r="O2644" s="303">
        <v>0</v>
      </c>
      <c r="P2644" s="305">
        <v>0</v>
      </c>
      <c r="Q2644" s="303">
        <v>0</v>
      </c>
      <c r="R2644" s="16">
        <f>SUMIFS('Member Months'!$L:$L,'Member Months'!$A:$A,$A2644,'Member Months'!$C:$C,$C2644, 'Member Months'!$D:$D,$D2644)</f>
        <v>0</v>
      </c>
      <c r="T2644" s="172"/>
    </row>
    <row r="2645" spans="1:20">
      <c r="A2645" s="38" t="s">
        <v>215</v>
      </c>
      <c r="B2645" s="39">
        <f t="shared" si="87"/>
        <v>0</v>
      </c>
      <c r="C2645" s="39" t="str">
        <f t="shared" si="88"/>
        <v>2020 Initial Year</v>
      </c>
      <c r="D2645" s="40">
        <v>1</v>
      </c>
      <c r="E2645" s="40" t="s">
        <v>215</v>
      </c>
      <c r="F2645" s="40" t="s">
        <v>738</v>
      </c>
      <c r="G2645" s="698" t="s">
        <v>225</v>
      </c>
      <c r="H2645" s="40" t="s">
        <v>213</v>
      </c>
      <c r="I2645" s="629" t="s">
        <v>151</v>
      </c>
      <c r="J2645" s="698" t="s">
        <v>205</v>
      </c>
      <c r="K2645" s="303">
        <v>0</v>
      </c>
      <c r="L2645" s="304">
        <v>0</v>
      </c>
      <c r="M2645" s="305">
        <v>0</v>
      </c>
      <c r="N2645" s="305">
        <v>0</v>
      </c>
      <c r="O2645" s="303">
        <v>0</v>
      </c>
      <c r="P2645" s="305">
        <v>0</v>
      </c>
      <c r="Q2645" s="303">
        <v>0</v>
      </c>
      <c r="R2645" s="16">
        <f>SUMIFS('Member Months'!$L:$L,'Member Months'!$A:$A,$A2645,'Member Months'!$C:$C,$C2645, 'Member Months'!$D:$D,$D2645)</f>
        <v>0</v>
      </c>
      <c r="T2645" s="172"/>
    </row>
    <row r="2646" spans="1:20">
      <c r="A2646" s="38" t="s">
        <v>215</v>
      </c>
      <c r="B2646" s="39">
        <f t="shared" si="87"/>
        <v>0</v>
      </c>
      <c r="C2646" s="39" t="str">
        <f t="shared" si="88"/>
        <v>2020 Initial Year</v>
      </c>
      <c r="D2646" s="40">
        <v>1</v>
      </c>
      <c r="E2646" s="40" t="s">
        <v>215</v>
      </c>
      <c r="F2646" s="40" t="s">
        <v>738</v>
      </c>
      <c r="G2646" s="698" t="s">
        <v>225</v>
      </c>
      <c r="H2646" s="40" t="s">
        <v>213</v>
      </c>
      <c r="I2646" s="629" t="s">
        <v>152</v>
      </c>
      <c r="J2646" s="698" t="s">
        <v>182</v>
      </c>
      <c r="K2646" s="303">
        <v>0</v>
      </c>
      <c r="L2646" s="304">
        <v>0</v>
      </c>
      <c r="M2646" s="305">
        <v>0</v>
      </c>
      <c r="N2646" s="305">
        <v>0</v>
      </c>
      <c r="O2646" s="303">
        <v>0</v>
      </c>
      <c r="P2646" s="305">
        <v>0</v>
      </c>
      <c r="Q2646" s="303">
        <v>0</v>
      </c>
      <c r="R2646" s="16">
        <f>SUMIFS('Member Months'!$L:$L,'Member Months'!$A:$A,$A2646,'Member Months'!$C:$C,$C2646, 'Member Months'!$D:$D,$D2646)</f>
        <v>0</v>
      </c>
      <c r="T2646" s="172"/>
    </row>
    <row r="2647" spans="1:20">
      <c r="A2647" s="38" t="s">
        <v>215</v>
      </c>
      <c r="B2647" s="39">
        <f t="shared" si="87"/>
        <v>0</v>
      </c>
      <c r="C2647" s="39" t="str">
        <f t="shared" si="88"/>
        <v>2020 Initial Year</v>
      </c>
      <c r="D2647" s="40">
        <v>1</v>
      </c>
      <c r="E2647" s="40" t="s">
        <v>215</v>
      </c>
      <c r="F2647" s="40" t="s">
        <v>738</v>
      </c>
      <c r="G2647" s="698" t="s">
        <v>225</v>
      </c>
      <c r="H2647" s="40" t="s">
        <v>213</v>
      </c>
      <c r="I2647" s="629" t="s">
        <v>70</v>
      </c>
      <c r="J2647" s="698" t="s">
        <v>265</v>
      </c>
      <c r="K2647" s="303">
        <v>0</v>
      </c>
      <c r="L2647" s="304">
        <v>0</v>
      </c>
      <c r="M2647" s="305">
        <v>0</v>
      </c>
      <c r="N2647" s="305">
        <v>0</v>
      </c>
      <c r="O2647" s="303">
        <v>0</v>
      </c>
      <c r="P2647" s="305">
        <v>0</v>
      </c>
      <c r="Q2647" s="303">
        <v>0</v>
      </c>
      <c r="R2647" s="16">
        <f>SUMIFS('Member Months'!$L:$L,'Member Months'!$A:$A,$A2647,'Member Months'!$C:$C,$C2647, 'Member Months'!$D:$D,$D2647)</f>
        <v>0</v>
      </c>
      <c r="T2647" s="172"/>
    </row>
    <row r="2648" spans="1:20">
      <c r="A2648" s="38" t="s">
        <v>215</v>
      </c>
      <c r="B2648" s="39">
        <f t="shared" si="87"/>
        <v>0</v>
      </c>
      <c r="C2648" s="39" t="str">
        <f t="shared" si="88"/>
        <v>2020 Initial Year</v>
      </c>
      <c r="D2648" s="40">
        <v>1</v>
      </c>
      <c r="E2648" s="40" t="s">
        <v>215</v>
      </c>
      <c r="F2648" s="40" t="s">
        <v>738</v>
      </c>
      <c r="G2648" s="698" t="s">
        <v>225</v>
      </c>
      <c r="H2648" s="40" t="s">
        <v>213</v>
      </c>
      <c r="I2648" s="629" t="s">
        <v>71</v>
      </c>
      <c r="J2648" s="698" t="s">
        <v>266</v>
      </c>
      <c r="K2648" s="303">
        <v>0</v>
      </c>
      <c r="L2648" s="304">
        <v>0</v>
      </c>
      <c r="M2648" s="305">
        <v>0</v>
      </c>
      <c r="N2648" s="305">
        <v>0</v>
      </c>
      <c r="O2648" s="303">
        <v>0</v>
      </c>
      <c r="P2648" s="305">
        <v>0</v>
      </c>
      <c r="Q2648" s="303">
        <v>0</v>
      </c>
      <c r="R2648" s="16">
        <f>SUMIFS('Member Months'!$L:$L,'Member Months'!$A:$A,$A2648,'Member Months'!$C:$C,$C2648, 'Member Months'!$D:$D,$D2648)</f>
        <v>0</v>
      </c>
      <c r="T2648" s="172"/>
    </row>
    <row r="2649" spans="1:20">
      <c r="A2649" s="38" t="s">
        <v>215</v>
      </c>
      <c r="B2649" s="39">
        <f t="shared" si="87"/>
        <v>0</v>
      </c>
      <c r="C2649" s="39" t="str">
        <f t="shared" si="88"/>
        <v>2020 Initial Year</v>
      </c>
      <c r="D2649" s="40">
        <v>1</v>
      </c>
      <c r="E2649" s="40" t="s">
        <v>215</v>
      </c>
      <c r="F2649" s="40" t="s">
        <v>738</v>
      </c>
      <c r="G2649" s="698" t="s">
        <v>225</v>
      </c>
      <c r="H2649" s="40" t="s">
        <v>213</v>
      </c>
      <c r="I2649" s="629" t="s">
        <v>72</v>
      </c>
      <c r="J2649" s="698" t="s">
        <v>527</v>
      </c>
      <c r="K2649" s="303">
        <v>0</v>
      </c>
      <c r="L2649" s="304">
        <v>0</v>
      </c>
      <c r="M2649" s="305">
        <v>0</v>
      </c>
      <c r="N2649" s="305">
        <v>0</v>
      </c>
      <c r="O2649" s="303">
        <v>0</v>
      </c>
      <c r="P2649" s="305">
        <v>0</v>
      </c>
      <c r="Q2649" s="303">
        <v>0</v>
      </c>
      <c r="R2649" s="16">
        <f>SUMIFS('Member Months'!$L:$L,'Member Months'!$A:$A,$A2649,'Member Months'!$C:$C,$C2649, 'Member Months'!$D:$D,$D2649)</f>
        <v>0</v>
      </c>
      <c r="T2649" s="172"/>
    </row>
    <row r="2650" spans="1:20">
      <c r="A2650" s="38" t="s">
        <v>215</v>
      </c>
      <c r="B2650" s="39">
        <f t="shared" si="87"/>
        <v>0</v>
      </c>
      <c r="C2650" s="39" t="str">
        <f t="shared" si="88"/>
        <v>2020 Initial Year</v>
      </c>
      <c r="D2650" s="40">
        <v>1</v>
      </c>
      <c r="E2650" s="40" t="s">
        <v>215</v>
      </c>
      <c r="F2650" s="40" t="s">
        <v>738</v>
      </c>
      <c r="G2650" s="698" t="s">
        <v>225</v>
      </c>
      <c r="H2650" s="40" t="s">
        <v>213</v>
      </c>
      <c r="I2650" s="629" t="s">
        <v>73</v>
      </c>
      <c r="J2650" s="698" t="s">
        <v>528</v>
      </c>
      <c r="K2650" s="303">
        <v>0</v>
      </c>
      <c r="L2650" s="304">
        <v>0</v>
      </c>
      <c r="M2650" s="305">
        <v>0</v>
      </c>
      <c r="N2650" s="305">
        <v>0</v>
      </c>
      <c r="O2650" s="303">
        <v>0</v>
      </c>
      <c r="P2650" s="305">
        <v>0</v>
      </c>
      <c r="Q2650" s="303">
        <v>0</v>
      </c>
      <c r="R2650" s="16">
        <f>SUMIFS('Member Months'!$L:$L,'Member Months'!$A:$A,$A2650,'Member Months'!$C:$C,$C2650, 'Member Months'!$D:$D,$D2650)</f>
        <v>0</v>
      </c>
      <c r="T2650" s="172"/>
    </row>
    <row r="2651" spans="1:20">
      <c r="A2651" s="38" t="s">
        <v>215</v>
      </c>
      <c r="B2651" s="39">
        <f t="shared" si="87"/>
        <v>0</v>
      </c>
      <c r="C2651" s="39" t="str">
        <f t="shared" si="88"/>
        <v>2020 Initial Year</v>
      </c>
      <c r="D2651" s="40">
        <v>1</v>
      </c>
      <c r="E2651" s="40" t="s">
        <v>215</v>
      </c>
      <c r="F2651" s="40" t="s">
        <v>738</v>
      </c>
      <c r="G2651" s="698" t="s">
        <v>225</v>
      </c>
      <c r="H2651" s="40" t="s">
        <v>213</v>
      </c>
      <c r="I2651" s="630" t="s">
        <v>409</v>
      </c>
      <c r="J2651" s="698" t="s">
        <v>803</v>
      </c>
      <c r="K2651" s="303">
        <v>0</v>
      </c>
      <c r="L2651" s="304">
        <v>0</v>
      </c>
      <c r="M2651" s="305">
        <v>0</v>
      </c>
      <c r="N2651" s="305">
        <v>0</v>
      </c>
      <c r="O2651" s="303">
        <v>0</v>
      </c>
      <c r="P2651" s="305">
        <v>0</v>
      </c>
      <c r="Q2651" s="303">
        <v>0</v>
      </c>
      <c r="R2651" s="16">
        <f>SUMIFS('Member Months'!$L:$L,'Member Months'!$A:$A,$A2651,'Member Months'!$C:$C,$C2651, 'Member Months'!$D:$D,$D2651)</f>
        <v>0</v>
      </c>
      <c r="T2651" s="172"/>
    </row>
    <row r="2652" spans="1:20">
      <c r="A2652" s="38" t="s">
        <v>217</v>
      </c>
      <c r="B2652" s="39">
        <f t="shared" si="87"/>
        <v>0</v>
      </c>
      <c r="C2652" s="39" t="str">
        <f t="shared" si="88"/>
        <v>2020 Initial Year</v>
      </c>
      <c r="D2652" s="40">
        <v>1</v>
      </c>
      <c r="E2652" s="40" t="s">
        <v>217</v>
      </c>
      <c r="F2652" s="40" t="s">
        <v>738</v>
      </c>
      <c r="G2652" s="698" t="s">
        <v>226</v>
      </c>
      <c r="H2652" s="40" t="s">
        <v>227</v>
      </c>
      <c r="I2652" s="629" t="s">
        <v>211</v>
      </c>
      <c r="J2652" s="698" t="s">
        <v>261</v>
      </c>
      <c r="K2652" s="303">
        <v>0</v>
      </c>
      <c r="L2652" s="304">
        <v>0</v>
      </c>
      <c r="M2652" s="305">
        <v>0</v>
      </c>
      <c r="N2652" s="305">
        <v>0</v>
      </c>
      <c r="O2652" s="303">
        <v>0</v>
      </c>
      <c r="P2652" s="305">
        <v>0</v>
      </c>
      <c r="Q2652" s="303">
        <v>0</v>
      </c>
      <c r="R2652" s="16">
        <f>SUMIFS('Member Months'!$L:$L,'Member Months'!$A:$A,$A2652,'Member Months'!$C:$C,$C2652, 'Member Months'!$D:$D,$D2652)</f>
        <v>0</v>
      </c>
      <c r="T2652" s="172"/>
    </row>
    <row r="2653" spans="1:20">
      <c r="A2653" s="38" t="s">
        <v>217</v>
      </c>
      <c r="B2653" s="39">
        <f t="shared" si="87"/>
        <v>0</v>
      </c>
      <c r="C2653" s="39" t="str">
        <f t="shared" si="88"/>
        <v>2020 Initial Year</v>
      </c>
      <c r="D2653" s="40">
        <v>1</v>
      </c>
      <c r="E2653" s="40" t="s">
        <v>217</v>
      </c>
      <c r="F2653" s="40" t="s">
        <v>738</v>
      </c>
      <c r="G2653" s="698" t="s">
        <v>226</v>
      </c>
      <c r="H2653" s="40" t="s">
        <v>227</v>
      </c>
      <c r="I2653" s="629" t="s">
        <v>214</v>
      </c>
      <c r="J2653" s="698" t="s">
        <v>676</v>
      </c>
      <c r="K2653" s="303">
        <v>0</v>
      </c>
      <c r="L2653" s="304">
        <v>0</v>
      </c>
      <c r="M2653" s="305">
        <v>0</v>
      </c>
      <c r="N2653" s="305">
        <v>0</v>
      </c>
      <c r="O2653" s="303">
        <v>0</v>
      </c>
      <c r="P2653" s="305">
        <v>0</v>
      </c>
      <c r="Q2653" s="303">
        <v>0</v>
      </c>
      <c r="R2653" s="16">
        <f>SUMIFS('Member Months'!$L:$L,'Member Months'!$A:$A,$A2653,'Member Months'!$C:$C,$C2653, 'Member Months'!$D:$D,$D2653)</f>
        <v>0</v>
      </c>
      <c r="T2653" s="172"/>
    </row>
    <row r="2654" spans="1:20">
      <c r="A2654" s="38" t="s">
        <v>217</v>
      </c>
      <c r="B2654" s="39">
        <f t="shared" si="87"/>
        <v>0</v>
      </c>
      <c r="C2654" s="39" t="str">
        <f t="shared" si="88"/>
        <v>2020 Initial Year</v>
      </c>
      <c r="D2654" s="40">
        <v>1</v>
      </c>
      <c r="E2654" s="40" t="s">
        <v>217</v>
      </c>
      <c r="F2654" s="40" t="s">
        <v>738</v>
      </c>
      <c r="G2654" s="698" t="s">
        <v>226</v>
      </c>
      <c r="H2654" s="40" t="s">
        <v>227</v>
      </c>
      <c r="I2654" s="629" t="s">
        <v>215</v>
      </c>
      <c r="J2654" s="698" t="s">
        <v>216</v>
      </c>
      <c r="K2654" s="303">
        <v>0</v>
      </c>
      <c r="L2654" s="304">
        <v>0</v>
      </c>
      <c r="M2654" s="305">
        <v>0</v>
      </c>
      <c r="N2654" s="305">
        <v>0</v>
      </c>
      <c r="O2654" s="303">
        <v>0</v>
      </c>
      <c r="P2654" s="305">
        <v>0</v>
      </c>
      <c r="Q2654" s="303">
        <v>0</v>
      </c>
      <c r="R2654" s="16">
        <f>SUMIFS('Member Months'!$L:$L,'Member Months'!$A:$A,$A2654,'Member Months'!$C:$C,$C2654, 'Member Months'!$D:$D,$D2654)</f>
        <v>0</v>
      </c>
      <c r="T2654" s="172"/>
    </row>
    <row r="2655" spans="1:20">
      <c r="A2655" s="38" t="s">
        <v>217</v>
      </c>
      <c r="B2655" s="39">
        <f t="shared" si="87"/>
        <v>0</v>
      </c>
      <c r="C2655" s="39" t="str">
        <f t="shared" si="88"/>
        <v>2020 Initial Year</v>
      </c>
      <c r="D2655" s="40">
        <v>1</v>
      </c>
      <c r="E2655" s="40" t="s">
        <v>217</v>
      </c>
      <c r="F2655" s="40" t="s">
        <v>738</v>
      </c>
      <c r="G2655" s="698" t="s">
        <v>226</v>
      </c>
      <c r="H2655" s="40" t="s">
        <v>227</v>
      </c>
      <c r="I2655" s="629" t="s">
        <v>217</v>
      </c>
      <c r="J2655" s="698" t="s">
        <v>262</v>
      </c>
      <c r="K2655" s="303">
        <v>0</v>
      </c>
      <c r="L2655" s="304">
        <v>0</v>
      </c>
      <c r="M2655" s="305">
        <v>0</v>
      </c>
      <c r="N2655" s="305">
        <v>0</v>
      </c>
      <c r="O2655" s="303">
        <v>0</v>
      </c>
      <c r="P2655" s="305">
        <v>0</v>
      </c>
      <c r="Q2655" s="303">
        <v>0</v>
      </c>
      <c r="R2655" s="16">
        <f>SUMIFS('Member Months'!$L:$L,'Member Months'!$A:$A,$A2655,'Member Months'!$C:$C,$C2655, 'Member Months'!$D:$D,$D2655)</f>
        <v>0</v>
      </c>
      <c r="T2655" s="172"/>
    </row>
    <row r="2656" spans="1:20">
      <c r="A2656" s="38" t="s">
        <v>217</v>
      </c>
      <c r="B2656" s="39">
        <f t="shared" si="87"/>
        <v>0</v>
      </c>
      <c r="C2656" s="39" t="str">
        <f t="shared" si="88"/>
        <v>2020 Initial Year</v>
      </c>
      <c r="D2656" s="40">
        <v>1</v>
      </c>
      <c r="E2656" s="40" t="s">
        <v>217</v>
      </c>
      <c r="F2656" s="40" t="s">
        <v>738</v>
      </c>
      <c r="G2656" s="698" t="s">
        <v>226</v>
      </c>
      <c r="H2656" s="40" t="s">
        <v>227</v>
      </c>
      <c r="I2656" s="629" t="s">
        <v>218</v>
      </c>
      <c r="J2656" s="698" t="s">
        <v>677</v>
      </c>
      <c r="K2656" s="303">
        <v>0</v>
      </c>
      <c r="L2656" s="304">
        <v>0</v>
      </c>
      <c r="M2656" s="305">
        <v>0</v>
      </c>
      <c r="N2656" s="305">
        <v>0</v>
      </c>
      <c r="O2656" s="303">
        <v>0</v>
      </c>
      <c r="P2656" s="305">
        <v>0</v>
      </c>
      <c r="Q2656" s="303">
        <v>0</v>
      </c>
      <c r="R2656" s="16">
        <f>SUMIFS('Member Months'!$L:$L,'Member Months'!$A:$A,$A2656,'Member Months'!$C:$C,$C2656, 'Member Months'!$D:$D,$D2656)</f>
        <v>0</v>
      </c>
      <c r="T2656" s="172"/>
    </row>
    <row r="2657" spans="1:20">
      <c r="A2657" s="38" t="s">
        <v>217</v>
      </c>
      <c r="B2657" s="39">
        <f t="shared" si="87"/>
        <v>0</v>
      </c>
      <c r="C2657" s="39" t="str">
        <f t="shared" si="88"/>
        <v>2020 Initial Year</v>
      </c>
      <c r="D2657" s="40">
        <v>1</v>
      </c>
      <c r="E2657" s="40" t="s">
        <v>217</v>
      </c>
      <c r="F2657" s="40" t="s">
        <v>738</v>
      </c>
      <c r="G2657" s="698" t="s">
        <v>226</v>
      </c>
      <c r="H2657" s="40" t="s">
        <v>227</v>
      </c>
      <c r="I2657" s="629" t="s">
        <v>219</v>
      </c>
      <c r="J2657" s="698" t="s">
        <v>263</v>
      </c>
      <c r="K2657" s="303">
        <v>0</v>
      </c>
      <c r="L2657" s="304">
        <v>0</v>
      </c>
      <c r="M2657" s="305">
        <v>0</v>
      </c>
      <c r="N2657" s="305">
        <v>0</v>
      </c>
      <c r="O2657" s="303">
        <v>0</v>
      </c>
      <c r="P2657" s="305">
        <v>0</v>
      </c>
      <c r="Q2657" s="303">
        <v>0</v>
      </c>
      <c r="R2657" s="16">
        <f>SUMIFS('Member Months'!$L:$L,'Member Months'!$A:$A,$A2657,'Member Months'!$C:$C,$C2657, 'Member Months'!$D:$D,$D2657)</f>
        <v>0</v>
      </c>
      <c r="T2657" s="172"/>
    </row>
    <row r="2658" spans="1:20">
      <c r="A2658" s="38" t="s">
        <v>217</v>
      </c>
      <c r="B2658" s="39">
        <f t="shared" si="87"/>
        <v>0</v>
      </c>
      <c r="C2658" s="39" t="str">
        <f t="shared" si="88"/>
        <v>2020 Initial Year</v>
      </c>
      <c r="D2658" s="40">
        <v>1</v>
      </c>
      <c r="E2658" s="40" t="s">
        <v>217</v>
      </c>
      <c r="F2658" s="40" t="s">
        <v>738</v>
      </c>
      <c r="G2658" s="698" t="s">
        <v>226</v>
      </c>
      <c r="H2658" s="40" t="s">
        <v>227</v>
      </c>
      <c r="I2658" s="629" t="s">
        <v>220</v>
      </c>
      <c r="J2658" s="698" t="s">
        <v>675</v>
      </c>
      <c r="K2658" s="303">
        <v>0</v>
      </c>
      <c r="L2658" s="304">
        <v>0</v>
      </c>
      <c r="M2658" s="305">
        <v>0</v>
      </c>
      <c r="N2658" s="305">
        <v>0</v>
      </c>
      <c r="O2658" s="303">
        <v>0</v>
      </c>
      <c r="P2658" s="305">
        <v>0</v>
      </c>
      <c r="Q2658" s="303">
        <v>0</v>
      </c>
      <c r="R2658" s="16">
        <f>SUMIFS('Member Months'!$L:$L,'Member Months'!$A:$A,$A2658,'Member Months'!$C:$C,$C2658, 'Member Months'!$D:$D,$D2658)</f>
        <v>0</v>
      </c>
      <c r="T2658" s="172"/>
    </row>
    <row r="2659" spans="1:20">
      <c r="A2659" s="38" t="s">
        <v>217</v>
      </c>
      <c r="B2659" s="39">
        <f t="shared" si="87"/>
        <v>0</v>
      </c>
      <c r="C2659" s="39" t="str">
        <f t="shared" si="88"/>
        <v>2020 Initial Year</v>
      </c>
      <c r="D2659" s="40">
        <v>1</v>
      </c>
      <c r="E2659" s="40" t="s">
        <v>217</v>
      </c>
      <c r="F2659" s="40" t="s">
        <v>738</v>
      </c>
      <c r="G2659" s="698" t="s">
        <v>226</v>
      </c>
      <c r="H2659" s="40" t="s">
        <v>227</v>
      </c>
      <c r="I2659" s="629" t="s">
        <v>221</v>
      </c>
      <c r="J2659" s="698" t="s">
        <v>264</v>
      </c>
      <c r="K2659" s="303">
        <v>0</v>
      </c>
      <c r="L2659" s="304">
        <v>0</v>
      </c>
      <c r="M2659" s="305">
        <v>0</v>
      </c>
      <c r="N2659" s="305">
        <v>0</v>
      </c>
      <c r="O2659" s="303">
        <v>0</v>
      </c>
      <c r="P2659" s="305">
        <v>0</v>
      </c>
      <c r="Q2659" s="303">
        <v>0</v>
      </c>
      <c r="R2659" s="16">
        <f>SUMIFS('Member Months'!$L:$L,'Member Months'!$A:$A,$A2659,'Member Months'!$C:$C,$C2659, 'Member Months'!$D:$D,$D2659)</f>
        <v>0</v>
      </c>
      <c r="T2659" s="172"/>
    </row>
    <row r="2660" spans="1:20">
      <c r="A2660" s="38" t="s">
        <v>217</v>
      </c>
      <c r="B2660" s="39">
        <f t="shared" si="87"/>
        <v>0</v>
      </c>
      <c r="C2660" s="39" t="str">
        <f t="shared" si="88"/>
        <v>2020 Initial Year</v>
      </c>
      <c r="D2660" s="40">
        <v>1</v>
      </c>
      <c r="E2660" s="40" t="s">
        <v>217</v>
      </c>
      <c r="F2660" s="40" t="s">
        <v>738</v>
      </c>
      <c r="G2660" s="698" t="s">
        <v>226</v>
      </c>
      <c r="H2660" s="40" t="s">
        <v>227</v>
      </c>
      <c r="I2660" s="629" t="s">
        <v>222</v>
      </c>
      <c r="J2660" s="698" t="s">
        <v>206</v>
      </c>
      <c r="K2660" s="303">
        <v>0</v>
      </c>
      <c r="L2660" s="304">
        <v>0</v>
      </c>
      <c r="M2660" s="305">
        <v>0</v>
      </c>
      <c r="N2660" s="305">
        <v>0</v>
      </c>
      <c r="O2660" s="303">
        <v>0</v>
      </c>
      <c r="P2660" s="305">
        <v>0</v>
      </c>
      <c r="Q2660" s="303">
        <v>0</v>
      </c>
      <c r="R2660" s="16">
        <f>SUMIFS('Member Months'!$L:$L,'Member Months'!$A:$A,$A2660,'Member Months'!$C:$C,$C2660, 'Member Months'!$D:$D,$D2660)</f>
        <v>0</v>
      </c>
      <c r="T2660" s="172"/>
    </row>
    <row r="2661" spans="1:20">
      <c r="A2661" s="38" t="s">
        <v>217</v>
      </c>
      <c r="B2661" s="39">
        <f t="shared" si="87"/>
        <v>0</v>
      </c>
      <c r="C2661" s="39" t="str">
        <f t="shared" si="88"/>
        <v>2020 Initial Year</v>
      </c>
      <c r="D2661" s="40">
        <v>1</v>
      </c>
      <c r="E2661" s="40" t="s">
        <v>217</v>
      </c>
      <c r="F2661" s="40" t="s">
        <v>738</v>
      </c>
      <c r="G2661" s="698" t="s">
        <v>226</v>
      </c>
      <c r="H2661" s="40" t="s">
        <v>227</v>
      </c>
      <c r="I2661" s="629" t="s">
        <v>223</v>
      </c>
      <c r="J2661" s="698" t="s">
        <v>181</v>
      </c>
      <c r="K2661" s="303">
        <v>0</v>
      </c>
      <c r="L2661" s="304">
        <v>0</v>
      </c>
      <c r="M2661" s="305">
        <v>0</v>
      </c>
      <c r="N2661" s="305">
        <v>0</v>
      </c>
      <c r="O2661" s="303">
        <v>0</v>
      </c>
      <c r="P2661" s="305">
        <v>0</v>
      </c>
      <c r="Q2661" s="303">
        <v>0</v>
      </c>
      <c r="R2661" s="16">
        <f>SUMIFS('Member Months'!$L:$L,'Member Months'!$A:$A,$A2661,'Member Months'!$C:$C,$C2661, 'Member Months'!$D:$D,$D2661)</f>
        <v>0</v>
      </c>
      <c r="T2661" s="172"/>
    </row>
    <row r="2662" spans="1:20">
      <c r="A2662" s="38" t="s">
        <v>217</v>
      </c>
      <c r="B2662" s="39">
        <f t="shared" si="87"/>
        <v>0</v>
      </c>
      <c r="C2662" s="39" t="str">
        <f t="shared" si="88"/>
        <v>2020 Initial Year</v>
      </c>
      <c r="D2662" s="40">
        <v>1</v>
      </c>
      <c r="E2662" s="40" t="s">
        <v>217</v>
      </c>
      <c r="F2662" s="40" t="s">
        <v>738</v>
      </c>
      <c r="G2662" s="698" t="s">
        <v>226</v>
      </c>
      <c r="H2662" s="40" t="s">
        <v>227</v>
      </c>
      <c r="I2662" s="629" t="s">
        <v>150</v>
      </c>
      <c r="J2662" s="698" t="s">
        <v>204</v>
      </c>
      <c r="K2662" s="303">
        <v>0</v>
      </c>
      <c r="L2662" s="304">
        <v>0</v>
      </c>
      <c r="M2662" s="305">
        <v>0</v>
      </c>
      <c r="N2662" s="305">
        <v>0</v>
      </c>
      <c r="O2662" s="303">
        <v>0</v>
      </c>
      <c r="P2662" s="305">
        <v>0</v>
      </c>
      <c r="Q2662" s="303">
        <v>0</v>
      </c>
      <c r="R2662" s="16">
        <f>SUMIFS('Member Months'!$L:$L,'Member Months'!$A:$A,$A2662,'Member Months'!$C:$C,$C2662, 'Member Months'!$D:$D,$D2662)</f>
        <v>0</v>
      </c>
      <c r="T2662" s="172"/>
    </row>
    <row r="2663" spans="1:20">
      <c r="A2663" s="38" t="s">
        <v>217</v>
      </c>
      <c r="B2663" s="39">
        <f t="shared" ref="B2663:B2726" si="89">$B$2598</f>
        <v>0</v>
      </c>
      <c r="C2663" s="39" t="str">
        <f t="shared" ref="C2663:C2726" si="90">$C$2598</f>
        <v>2020 Initial Year</v>
      </c>
      <c r="D2663" s="40">
        <v>1</v>
      </c>
      <c r="E2663" s="40" t="s">
        <v>217</v>
      </c>
      <c r="F2663" s="40" t="s">
        <v>738</v>
      </c>
      <c r="G2663" s="698" t="s">
        <v>226</v>
      </c>
      <c r="H2663" s="40" t="s">
        <v>227</v>
      </c>
      <c r="I2663" s="629" t="s">
        <v>151</v>
      </c>
      <c r="J2663" s="698" t="s">
        <v>205</v>
      </c>
      <c r="K2663" s="303">
        <v>0</v>
      </c>
      <c r="L2663" s="304">
        <v>0</v>
      </c>
      <c r="M2663" s="305">
        <v>0</v>
      </c>
      <c r="N2663" s="305">
        <v>0</v>
      </c>
      <c r="O2663" s="303">
        <v>0</v>
      </c>
      <c r="P2663" s="305">
        <v>0</v>
      </c>
      <c r="Q2663" s="303">
        <v>0</v>
      </c>
      <c r="R2663" s="16">
        <f>SUMIFS('Member Months'!$L:$L,'Member Months'!$A:$A,$A2663,'Member Months'!$C:$C,$C2663, 'Member Months'!$D:$D,$D2663)</f>
        <v>0</v>
      </c>
      <c r="T2663" s="172"/>
    </row>
    <row r="2664" spans="1:20">
      <c r="A2664" s="38" t="s">
        <v>217</v>
      </c>
      <c r="B2664" s="39">
        <f t="shared" si="89"/>
        <v>0</v>
      </c>
      <c r="C2664" s="39" t="str">
        <f t="shared" si="90"/>
        <v>2020 Initial Year</v>
      </c>
      <c r="D2664" s="40">
        <v>1</v>
      </c>
      <c r="E2664" s="40" t="s">
        <v>217</v>
      </c>
      <c r="F2664" s="40" t="s">
        <v>738</v>
      </c>
      <c r="G2664" s="698" t="s">
        <v>226</v>
      </c>
      <c r="H2664" s="40" t="s">
        <v>227</v>
      </c>
      <c r="I2664" s="629" t="s">
        <v>152</v>
      </c>
      <c r="J2664" s="698" t="s">
        <v>182</v>
      </c>
      <c r="K2664" s="303">
        <v>0</v>
      </c>
      <c r="L2664" s="304">
        <v>0</v>
      </c>
      <c r="M2664" s="305">
        <v>0</v>
      </c>
      <c r="N2664" s="305">
        <v>0</v>
      </c>
      <c r="O2664" s="303">
        <v>0</v>
      </c>
      <c r="P2664" s="305">
        <v>0</v>
      </c>
      <c r="Q2664" s="303">
        <v>0</v>
      </c>
      <c r="R2664" s="16">
        <f>SUMIFS('Member Months'!$L:$L,'Member Months'!$A:$A,$A2664,'Member Months'!$C:$C,$C2664, 'Member Months'!$D:$D,$D2664)</f>
        <v>0</v>
      </c>
      <c r="T2664" s="172"/>
    </row>
    <row r="2665" spans="1:20">
      <c r="A2665" s="38" t="s">
        <v>217</v>
      </c>
      <c r="B2665" s="39">
        <f t="shared" si="89"/>
        <v>0</v>
      </c>
      <c r="C2665" s="39" t="str">
        <f t="shared" si="90"/>
        <v>2020 Initial Year</v>
      </c>
      <c r="D2665" s="40">
        <v>1</v>
      </c>
      <c r="E2665" s="40" t="s">
        <v>217</v>
      </c>
      <c r="F2665" s="40" t="s">
        <v>738</v>
      </c>
      <c r="G2665" s="698" t="s">
        <v>226</v>
      </c>
      <c r="H2665" s="40" t="s">
        <v>227</v>
      </c>
      <c r="I2665" s="629" t="s">
        <v>70</v>
      </c>
      <c r="J2665" s="698" t="s">
        <v>265</v>
      </c>
      <c r="K2665" s="303">
        <v>0</v>
      </c>
      <c r="L2665" s="304">
        <v>0</v>
      </c>
      <c r="M2665" s="305">
        <v>0</v>
      </c>
      <c r="N2665" s="305">
        <v>0</v>
      </c>
      <c r="O2665" s="303">
        <v>0</v>
      </c>
      <c r="P2665" s="305">
        <v>0</v>
      </c>
      <c r="Q2665" s="303">
        <v>0</v>
      </c>
      <c r="R2665" s="16">
        <f>SUMIFS('Member Months'!$L:$L,'Member Months'!$A:$A,$A2665,'Member Months'!$C:$C,$C2665, 'Member Months'!$D:$D,$D2665)</f>
        <v>0</v>
      </c>
      <c r="T2665" s="172"/>
    </row>
    <row r="2666" spans="1:20">
      <c r="A2666" s="38" t="s">
        <v>217</v>
      </c>
      <c r="B2666" s="39">
        <f t="shared" si="89"/>
        <v>0</v>
      </c>
      <c r="C2666" s="39" t="str">
        <f t="shared" si="90"/>
        <v>2020 Initial Year</v>
      </c>
      <c r="D2666" s="40">
        <v>1</v>
      </c>
      <c r="E2666" s="40" t="s">
        <v>217</v>
      </c>
      <c r="F2666" s="40" t="s">
        <v>738</v>
      </c>
      <c r="G2666" s="698" t="s">
        <v>226</v>
      </c>
      <c r="H2666" s="40" t="s">
        <v>227</v>
      </c>
      <c r="I2666" s="629" t="s">
        <v>71</v>
      </c>
      <c r="J2666" s="698" t="s">
        <v>266</v>
      </c>
      <c r="K2666" s="303">
        <v>0</v>
      </c>
      <c r="L2666" s="304">
        <v>0</v>
      </c>
      <c r="M2666" s="305">
        <v>0</v>
      </c>
      <c r="N2666" s="305">
        <v>0</v>
      </c>
      <c r="O2666" s="303">
        <v>0</v>
      </c>
      <c r="P2666" s="305">
        <v>0</v>
      </c>
      <c r="Q2666" s="303">
        <v>0</v>
      </c>
      <c r="R2666" s="16">
        <f>SUMIFS('Member Months'!$L:$L,'Member Months'!$A:$A,$A2666,'Member Months'!$C:$C,$C2666, 'Member Months'!$D:$D,$D2666)</f>
        <v>0</v>
      </c>
      <c r="T2666" s="172"/>
    </row>
    <row r="2667" spans="1:20">
      <c r="A2667" s="38" t="s">
        <v>217</v>
      </c>
      <c r="B2667" s="39">
        <f t="shared" si="89"/>
        <v>0</v>
      </c>
      <c r="C2667" s="39" t="str">
        <f t="shared" si="90"/>
        <v>2020 Initial Year</v>
      </c>
      <c r="D2667" s="40">
        <v>1</v>
      </c>
      <c r="E2667" s="40" t="s">
        <v>217</v>
      </c>
      <c r="F2667" s="40" t="s">
        <v>738</v>
      </c>
      <c r="G2667" s="698" t="s">
        <v>226</v>
      </c>
      <c r="H2667" s="40" t="s">
        <v>227</v>
      </c>
      <c r="I2667" s="629" t="s">
        <v>72</v>
      </c>
      <c r="J2667" s="698" t="s">
        <v>527</v>
      </c>
      <c r="K2667" s="303">
        <v>0</v>
      </c>
      <c r="L2667" s="304">
        <v>0</v>
      </c>
      <c r="M2667" s="305">
        <v>0</v>
      </c>
      <c r="N2667" s="305">
        <v>0</v>
      </c>
      <c r="O2667" s="303">
        <v>0</v>
      </c>
      <c r="P2667" s="305">
        <v>0</v>
      </c>
      <c r="Q2667" s="303">
        <v>0</v>
      </c>
      <c r="R2667" s="16">
        <f>SUMIFS('Member Months'!$L:$L,'Member Months'!$A:$A,$A2667,'Member Months'!$C:$C,$C2667, 'Member Months'!$D:$D,$D2667)</f>
        <v>0</v>
      </c>
      <c r="T2667" s="172"/>
    </row>
    <row r="2668" spans="1:20">
      <c r="A2668" s="38" t="s">
        <v>217</v>
      </c>
      <c r="B2668" s="39">
        <f t="shared" si="89"/>
        <v>0</v>
      </c>
      <c r="C2668" s="39" t="str">
        <f t="shared" si="90"/>
        <v>2020 Initial Year</v>
      </c>
      <c r="D2668" s="40">
        <v>1</v>
      </c>
      <c r="E2668" s="40" t="s">
        <v>217</v>
      </c>
      <c r="F2668" s="40" t="s">
        <v>738</v>
      </c>
      <c r="G2668" s="698" t="s">
        <v>226</v>
      </c>
      <c r="H2668" s="40" t="s">
        <v>227</v>
      </c>
      <c r="I2668" s="629" t="s">
        <v>73</v>
      </c>
      <c r="J2668" s="698" t="s">
        <v>528</v>
      </c>
      <c r="K2668" s="303">
        <v>0</v>
      </c>
      <c r="L2668" s="304">
        <v>0</v>
      </c>
      <c r="M2668" s="305">
        <v>0</v>
      </c>
      <c r="N2668" s="305">
        <v>0</v>
      </c>
      <c r="O2668" s="303">
        <v>0</v>
      </c>
      <c r="P2668" s="305">
        <v>0</v>
      </c>
      <c r="Q2668" s="303">
        <v>0</v>
      </c>
      <c r="R2668" s="16">
        <f>SUMIFS('Member Months'!$L:$L,'Member Months'!$A:$A,$A2668,'Member Months'!$C:$C,$C2668, 'Member Months'!$D:$D,$D2668)</f>
        <v>0</v>
      </c>
      <c r="T2668" s="172"/>
    </row>
    <row r="2669" spans="1:20">
      <c r="A2669" s="38" t="s">
        <v>217</v>
      </c>
      <c r="B2669" s="39">
        <f t="shared" si="89"/>
        <v>0</v>
      </c>
      <c r="C2669" s="39" t="str">
        <f t="shared" si="90"/>
        <v>2020 Initial Year</v>
      </c>
      <c r="D2669" s="40">
        <v>1</v>
      </c>
      <c r="E2669" s="40" t="s">
        <v>217</v>
      </c>
      <c r="F2669" s="40" t="s">
        <v>738</v>
      </c>
      <c r="G2669" s="698" t="s">
        <v>226</v>
      </c>
      <c r="H2669" s="40" t="s">
        <v>227</v>
      </c>
      <c r="I2669" s="630" t="s">
        <v>409</v>
      </c>
      <c r="J2669" s="698" t="s">
        <v>803</v>
      </c>
      <c r="K2669" s="303">
        <v>0</v>
      </c>
      <c r="L2669" s="304">
        <v>0</v>
      </c>
      <c r="M2669" s="305">
        <v>0</v>
      </c>
      <c r="N2669" s="305">
        <v>0</v>
      </c>
      <c r="O2669" s="303">
        <v>0</v>
      </c>
      <c r="P2669" s="305">
        <v>0</v>
      </c>
      <c r="Q2669" s="303">
        <v>0</v>
      </c>
      <c r="R2669" s="16">
        <f>SUMIFS('Member Months'!$L:$L,'Member Months'!$A:$A,$A2669,'Member Months'!$C:$C,$C2669, 'Member Months'!$D:$D,$D2669)</f>
        <v>0</v>
      </c>
      <c r="T2669" s="172"/>
    </row>
    <row r="2670" spans="1:20">
      <c r="A2670" s="38" t="s">
        <v>218</v>
      </c>
      <c r="B2670" s="39">
        <f t="shared" si="89"/>
        <v>0</v>
      </c>
      <c r="C2670" s="39" t="str">
        <f t="shared" si="90"/>
        <v>2020 Initial Year</v>
      </c>
      <c r="D2670" s="40">
        <v>1</v>
      </c>
      <c r="E2670" s="40" t="s">
        <v>218</v>
      </c>
      <c r="F2670" s="40" t="s">
        <v>738</v>
      </c>
      <c r="G2670" s="698" t="s">
        <v>226</v>
      </c>
      <c r="H2670" s="40" t="s">
        <v>228</v>
      </c>
      <c r="I2670" s="629" t="s">
        <v>211</v>
      </c>
      <c r="J2670" s="698" t="s">
        <v>261</v>
      </c>
      <c r="K2670" s="303">
        <v>0</v>
      </c>
      <c r="L2670" s="304">
        <v>0</v>
      </c>
      <c r="M2670" s="305">
        <v>0</v>
      </c>
      <c r="N2670" s="305">
        <v>0</v>
      </c>
      <c r="O2670" s="303">
        <v>0</v>
      </c>
      <c r="P2670" s="305">
        <v>0</v>
      </c>
      <c r="Q2670" s="303">
        <v>0</v>
      </c>
      <c r="R2670" s="16">
        <f>SUMIFS('Member Months'!$L:$L,'Member Months'!$A:$A,$A2670,'Member Months'!$C:$C,$C2670, 'Member Months'!$D:$D,$D2670)</f>
        <v>0</v>
      </c>
      <c r="T2670" s="172"/>
    </row>
    <row r="2671" spans="1:20">
      <c r="A2671" s="38" t="s">
        <v>218</v>
      </c>
      <c r="B2671" s="39">
        <f t="shared" si="89"/>
        <v>0</v>
      </c>
      <c r="C2671" s="39" t="str">
        <f t="shared" si="90"/>
        <v>2020 Initial Year</v>
      </c>
      <c r="D2671" s="40">
        <v>1</v>
      </c>
      <c r="E2671" s="40" t="s">
        <v>218</v>
      </c>
      <c r="F2671" s="40" t="s">
        <v>738</v>
      </c>
      <c r="G2671" s="698" t="s">
        <v>226</v>
      </c>
      <c r="H2671" s="40" t="s">
        <v>228</v>
      </c>
      <c r="I2671" s="629" t="s">
        <v>214</v>
      </c>
      <c r="J2671" s="698" t="s">
        <v>676</v>
      </c>
      <c r="K2671" s="303">
        <v>0</v>
      </c>
      <c r="L2671" s="304">
        <v>0</v>
      </c>
      <c r="M2671" s="305">
        <v>0</v>
      </c>
      <c r="N2671" s="305">
        <v>0</v>
      </c>
      <c r="O2671" s="303">
        <v>0</v>
      </c>
      <c r="P2671" s="305">
        <v>0</v>
      </c>
      <c r="Q2671" s="303">
        <v>0</v>
      </c>
      <c r="R2671" s="16">
        <f>SUMIFS('Member Months'!$L:$L,'Member Months'!$A:$A,$A2671,'Member Months'!$C:$C,$C2671, 'Member Months'!$D:$D,$D2671)</f>
        <v>0</v>
      </c>
      <c r="T2671" s="172"/>
    </row>
    <row r="2672" spans="1:20">
      <c r="A2672" s="38" t="s">
        <v>218</v>
      </c>
      <c r="B2672" s="39">
        <f t="shared" si="89"/>
        <v>0</v>
      </c>
      <c r="C2672" s="39" t="str">
        <f t="shared" si="90"/>
        <v>2020 Initial Year</v>
      </c>
      <c r="D2672" s="40">
        <v>1</v>
      </c>
      <c r="E2672" s="40" t="s">
        <v>218</v>
      </c>
      <c r="F2672" s="40" t="s">
        <v>738</v>
      </c>
      <c r="G2672" s="698" t="s">
        <v>226</v>
      </c>
      <c r="H2672" s="40" t="s">
        <v>228</v>
      </c>
      <c r="I2672" s="629" t="s">
        <v>215</v>
      </c>
      <c r="J2672" s="698" t="s">
        <v>216</v>
      </c>
      <c r="K2672" s="303">
        <v>0</v>
      </c>
      <c r="L2672" s="304">
        <v>0</v>
      </c>
      <c r="M2672" s="305">
        <v>0</v>
      </c>
      <c r="N2672" s="305">
        <v>0</v>
      </c>
      <c r="O2672" s="303">
        <v>0</v>
      </c>
      <c r="P2672" s="305">
        <v>0</v>
      </c>
      <c r="Q2672" s="303">
        <v>0</v>
      </c>
      <c r="R2672" s="16">
        <f>SUMIFS('Member Months'!$L:$L,'Member Months'!$A:$A,$A2672,'Member Months'!$C:$C,$C2672, 'Member Months'!$D:$D,$D2672)</f>
        <v>0</v>
      </c>
      <c r="T2672" s="172"/>
    </row>
    <row r="2673" spans="1:20">
      <c r="A2673" s="38" t="s">
        <v>218</v>
      </c>
      <c r="B2673" s="39">
        <f t="shared" si="89"/>
        <v>0</v>
      </c>
      <c r="C2673" s="39" t="str">
        <f t="shared" si="90"/>
        <v>2020 Initial Year</v>
      </c>
      <c r="D2673" s="40">
        <v>1</v>
      </c>
      <c r="E2673" s="40" t="s">
        <v>218</v>
      </c>
      <c r="F2673" s="40" t="s">
        <v>738</v>
      </c>
      <c r="G2673" s="698" t="s">
        <v>226</v>
      </c>
      <c r="H2673" s="40" t="s">
        <v>228</v>
      </c>
      <c r="I2673" s="629" t="s">
        <v>217</v>
      </c>
      <c r="J2673" s="698" t="s">
        <v>262</v>
      </c>
      <c r="K2673" s="303">
        <v>0</v>
      </c>
      <c r="L2673" s="304">
        <v>0</v>
      </c>
      <c r="M2673" s="305">
        <v>0</v>
      </c>
      <c r="N2673" s="305">
        <v>0</v>
      </c>
      <c r="O2673" s="303">
        <v>0</v>
      </c>
      <c r="P2673" s="305">
        <v>0</v>
      </c>
      <c r="Q2673" s="303">
        <v>0</v>
      </c>
      <c r="R2673" s="16">
        <f>SUMIFS('Member Months'!$L:$L,'Member Months'!$A:$A,$A2673,'Member Months'!$C:$C,$C2673, 'Member Months'!$D:$D,$D2673)</f>
        <v>0</v>
      </c>
      <c r="T2673" s="172"/>
    </row>
    <row r="2674" spans="1:20">
      <c r="A2674" s="38" t="s">
        <v>218</v>
      </c>
      <c r="B2674" s="39">
        <f t="shared" si="89"/>
        <v>0</v>
      </c>
      <c r="C2674" s="39" t="str">
        <f t="shared" si="90"/>
        <v>2020 Initial Year</v>
      </c>
      <c r="D2674" s="40">
        <v>1</v>
      </c>
      <c r="E2674" s="40" t="s">
        <v>218</v>
      </c>
      <c r="F2674" s="40" t="s">
        <v>738</v>
      </c>
      <c r="G2674" s="698" t="s">
        <v>226</v>
      </c>
      <c r="H2674" s="40" t="s">
        <v>228</v>
      </c>
      <c r="I2674" s="629" t="s">
        <v>218</v>
      </c>
      <c r="J2674" s="698" t="s">
        <v>677</v>
      </c>
      <c r="K2674" s="303">
        <v>0</v>
      </c>
      <c r="L2674" s="304">
        <v>0</v>
      </c>
      <c r="M2674" s="305">
        <v>0</v>
      </c>
      <c r="N2674" s="305">
        <v>0</v>
      </c>
      <c r="O2674" s="303">
        <v>0</v>
      </c>
      <c r="P2674" s="305">
        <v>0</v>
      </c>
      <c r="Q2674" s="303">
        <v>0</v>
      </c>
      <c r="R2674" s="16">
        <f>SUMIFS('Member Months'!$L:$L,'Member Months'!$A:$A,$A2674,'Member Months'!$C:$C,$C2674, 'Member Months'!$D:$D,$D2674)</f>
        <v>0</v>
      </c>
      <c r="T2674" s="172"/>
    </row>
    <row r="2675" spans="1:20">
      <c r="A2675" s="38" t="s">
        <v>218</v>
      </c>
      <c r="B2675" s="39">
        <f t="shared" si="89"/>
        <v>0</v>
      </c>
      <c r="C2675" s="39" t="str">
        <f t="shared" si="90"/>
        <v>2020 Initial Year</v>
      </c>
      <c r="D2675" s="40">
        <v>1</v>
      </c>
      <c r="E2675" s="40" t="s">
        <v>218</v>
      </c>
      <c r="F2675" s="40" t="s">
        <v>738</v>
      </c>
      <c r="G2675" s="698" t="s">
        <v>226</v>
      </c>
      <c r="H2675" s="40" t="s">
        <v>228</v>
      </c>
      <c r="I2675" s="629" t="s">
        <v>219</v>
      </c>
      <c r="J2675" s="698" t="s">
        <v>263</v>
      </c>
      <c r="K2675" s="303">
        <v>0</v>
      </c>
      <c r="L2675" s="304">
        <v>0</v>
      </c>
      <c r="M2675" s="305">
        <v>0</v>
      </c>
      <c r="N2675" s="305">
        <v>0</v>
      </c>
      <c r="O2675" s="303">
        <v>0</v>
      </c>
      <c r="P2675" s="305">
        <v>0</v>
      </c>
      <c r="Q2675" s="303">
        <v>0</v>
      </c>
      <c r="R2675" s="16">
        <f>SUMIFS('Member Months'!$L:$L,'Member Months'!$A:$A,$A2675,'Member Months'!$C:$C,$C2675, 'Member Months'!$D:$D,$D2675)</f>
        <v>0</v>
      </c>
      <c r="T2675" s="172"/>
    </row>
    <row r="2676" spans="1:20">
      <c r="A2676" s="38" t="s">
        <v>218</v>
      </c>
      <c r="B2676" s="39">
        <f t="shared" si="89"/>
        <v>0</v>
      </c>
      <c r="C2676" s="39" t="str">
        <f t="shared" si="90"/>
        <v>2020 Initial Year</v>
      </c>
      <c r="D2676" s="40">
        <v>1</v>
      </c>
      <c r="E2676" s="40" t="s">
        <v>218</v>
      </c>
      <c r="F2676" s="40" t="s">
        <v>738</v>
      </c>
      <c r="G2676" s="698" t="s">
        <v>226</v>
      </c>
      <c r="H2676" s="40" t="s">
        <v>228</v>
      </c>
      <c r="I2676" s="629" t="s">
        <v>220</v>
      </c>
      <c r="J2676" s="698" t="s">
        <v>675</v>
      </c>
      <c r="K2676" s="303">
        <v>0</v>
      </c>
      <c r="L2676" s="304">
        <v>0</v>
      </c>
      <c r="M2676" s="305">
        <v>0</v>
      </c>
      <c r="N2676" s="305">
        <v>0</v>
      </c>
      <c r="O2676" s="303">
        <v>0</v>
      </c>
      <c r="P2676" s="305">
        <v>0</v>
      </c>
      <c r="Q2676" s="303">
        <v>0</v>
      </c>
      <c r="R2676" s="16">
        <f>SUMIFS('Member Months'!$L:$L,'Member Months'!$A:$A,$A2676,'Member Months'!$C:$C,$C2676, 'Member Months'!$D:$D,$D2676)</f>
        <v>0</v>
      </c>
      <c r="T2676" s="172"/>
    </row>
    <row r="2677" spans="1:20">
      <c r="A2677" s="38" t="s">
        <v>218</v>
      </c>
      <c r="B2677" s="39">
        <f t="shared" si="89"/>
        <v>0</v>
      </c>
      <c r="C2677" s="39" t="str">
        <f t="shared" si="90"/>
        <v>2020 Initial Year</v>
      </c>
      <c r="D2677" s="40">
        <v>1</v>
      </c>
      <c r="E2677" s="40" t="s">
        <v>218</v>
      </c>
      <c r="F2677" s="40" t="s">
        <v>738</v>
      </c>
      <c r="G2677" s="698" t="s">
        <v>226</v>
      </c>
      <c r="H2677" s="40" t="s">
        <v>228</v>
      </c>
      <c r="I2677" s="629" t="s">
        <v>221</v>
      </c>
      <c r="J2677" s="698" t="s">
        <v>264</v>
      </c>
      <c r="K2677" s="303">
        <v>0</v>
      </c>
      <c r="L2677" s="304">
        <v>0</v>
      </c>
      <c r="M2677" s="305">
        <v>0</v>
      </c>
      <c r="N2677" s="305">
        <v>0</v>
      </c>
      <c r="O2677" s="303">
        <v>0</v>
      </c>
      <c r="P2677" s="305">
        <v>0</v>
      </c>
      <c r="Q2677" s="303">
        <v>0</v>
      </c>
      <c r="R2677" s="16">
        <f>SUMIFS('Member Months'!$L:$L,'Member Months'!$A:$A,$A2677,'Member Months'!$C:$C,$C2677, 'Member Months'!$D:$D,$D2677)</f>
        <v>0</v>
      </c>
      <c r="T2677" s="172"/>
    </row>
    <row r="2678" spans="1:20">
      <c r="A2678" s="38" t="s">
        <v>218</v>
      </c>
      <c r="B2678" s="39">
        <f t="shared" si="89"/>
        <v>0</v>
      </c>
      <c r="C2678" s="39" t="str">
        <f t="shared" si="90"/>
        <v>2020 Initial Year</v>
      </c>
      <c r="D2678" s="40">
        <v>1</v>
      </c>
      <c r="E2678" s="40" t="s">
        <v>218</v>
      </c>
      <c r="F2678" s="40" t="s">
        <v>738</v>
      </c>
      <c r="G2678" s="698" t="s">
        <v>226</v>
      </c>
      <c r="H2678" s="40" t="s">
        <v>228</v>
      </c>
      <c r="I2678" s="629" t="s">
        <v>222</v>
      </c>
      <c r="J2678" s="698" t="s">
        <v>206</v>
      </c>
      <c r="K2678" s="303">
        <v>0</v>
      </c>
      <c r="L2678" s="304">
        <v>0</v>
      </c>
      <c r="M2678" s="305">
        <v>0</v>
      </c>
      <c r="N2678" s="305">
        <v>0</v>
      </c>
      <c r="O2678" s="303">
        <v>0</v>
      </c>
      <c r="P2678" s="305">
        <v>0</v>
      </c>
      <c r="Q2678" s="303">
        <v>0</v>
      </c>
      <c r="R2678" s="16">
        <f>SUMIFS('Member Months'!$L:$L,'Member Months'!$A:$A,$A2678,'Member Months'!$C:$C,$C2678, 'Member Months'!$D:$D,$D2678)</f>
        <v>0</v>
      </c>
      <c r="T2678" s="172"/>
    </row>
    <row r="2679" spans="1:20">
      <c r="A2679" s="38" t="s">
        <v>218</v>
      </c>
      <c r="B2679" s="39">
        <f t="shared" si="89"/>
        <v>0</v>
      </c>
      <c r="C2679" s="39" t="str">
        <f t="shared" si="90"/>
        <v>2020 Initial Year</v>
      </c>
      <c r="D2679" s="40">
        <v>1</v>
      </c>
      <c r="E2679" s="40" t="s">
        <v>218</v>
      </c>
      <c r="F2679" s="40" t="s">
        <v>738</v>
      </c>
      <c r="G2679" s="698" t="s">
        <v>226</v>
      </c>
      <c r="H2679" s="40" t="s">
        <v>228</v>
      </c>
      <c r="I2679" s="629" t="s">
        <v>223</v>
      </c>
      <c r="J2679" s="698" t="s">
        <v>181</v>
      </c>
      <c r="K2679" s="303">
        <v>0</v>
      </c>
      <c r="L2679" s="304">
        <v>0</v>
      </c>
      <c r="M2679" s="305">
        <v>0</v>
      </c>
      <c r="N2679" s="305">
        <v>0</v>
      </c>
      <c r="O2679" s="303">
        <v>0</v>
      </c>
      <c r="P2679" s="305">
        <v>0</v>
      </c>
      <c r="Q2679" s="303">
        <v>0</v>
      </c>
      <c r="R2679" s="16">
        <f>SUMIFS('Member Months'!$L:$L,'Member Months'!$A:$A,$A2679,'Member Months'!$C:$C,$C2679, 'Member Months'!$D:$D,$D2679)</f>
        <v>0</v>
      </c>
      <c r="T2679" s="172"/>
    </row>
    <row r="2680" spans="1:20">
      <c r="A2680" s="38" t="s">
        <v>218</v>
      </c>
      <c r="B2680" s="39">
        <f t="shared" si="89"/>
        <v>0</v>
      </c>
      <c r="C2680" s="39" t="str">
        <f t="shared" si="90"/>
        <v>2020 Initial Year</v>
      </c>
      <c r="D2680" s="40">
        <v>1</v>
      </c>
      <c r="E2680" s="40" t="s">
        <v>218</v>
      </c>
      <c r="F2680" s="40" t="s">
        <v>738</v>
      </c>
      <c r="G2680" s="698" t="s">
        <v>226</v>
      </c>
      <c r="H2680" s="40" t="s">
        <v>228</v>
      </c>
      <c r="I2680" s="629" t="s">
        <v>150</v>
      </c>
      <c r="J2680" s="698" t="s">
        <v>204</v>
      </c>
      <c r="K2680" s="303">
        <v>0</v>
      </c>
      <c r="L2680" s="304">
        <v>0</v>
      </c>
      <c r="M2680" s="305">
        <v>0</v>
      </c>
      <c r="N2680" s="305">
        <v>0</v>
      </c>
      <c r="O2680" s="303">
        <v>0</v>
      </c>
      <c r="P2680" s="305">
        <v>0</v>
      </c>
      <c r="Q2680" s="303">
        <v>0</v>
      </c>
      <c r="R2680" s="16">
        <f>SUMIFS('Member Months'!$L:$L,'Member Months'!$A:$A,$A2680,'Member Months'!$C:$C,$C2680, 'Member Months'!$D:$D,$D2680)</f>
        <v>0</v>
      </c>
      <c r="T2680" s="172"/>
    </row>
    <row r="2681" spans="1:20">
      <c r="A2681" s="38" t="s">
        <v>218</v>
      </c>
      <c r="B2681" s="39">
        <f t="shared" si="89"/>
        <v>0</v>
      </c>
      <c r="C2681" s="39" t="str">
        <f t="shared" si="90"/>
        <v>2020 Initial Year</v>
      </c>
      <c r="D2681" s="40">
        <v>1</v>
      </c>
      <c r="E2681" s="40" t="s">
        <v>218</v>
      </c>
      <c r="F2681" s="40" t="s">
        <v>738</v>
      </c>
      <c r="G2681" s="698" t="s">
        <v>226</v>
      </c>
      <c r="H2681" s="40" t="s">
        <v>228</v>
      </c>
      <c r="I2681" s="629" t="s">
        <v>151</v>
      </c>
      <c r="J2681" s="698" t="s">
        <v>205</v>
      </c>
      <c r="K2681" s="303">
        <v>0</v>
      </c>
      <c r="L2681" s="304">
        <v>0</v>
      </c>
      <c r="M2681" s="305">
        <v>0</v>
      </c>
      <c r="N2681" s="305">
        <v>0</v>
      </c>
      <c r="O2681" s="303">
        <v>0</v>
      </c>
      <c r="P2681" s="305">
        <v>0</v>
      </c>
      <c r="Q2681" s="303">
        <v>0</v>
      </c>
      <c r="R2681" s="16">
        <f>SUMIFS('Member Months'!$L:$L,'Member Months'!$A:$A,$A2681,'Member Months'!$C:$C,$C2681, 'Member Months'!$D:$D,$D2681)</f>
        <v>0</v>
      </c>
      <c r="T2681" s="172"/>
    </row>
    <row r="2682" spans="1:20">
      <c r="A2682" s="38" t="s">
        <v>218</v>
      </c>
      <c r="B2682" s="39">
        <f t="shared" si="89"/>
        <v>0</v>
      </c>
      <c r="C2682" s="39" t="str">
        <f t="shared" si="90"/>
        <v>2020 Initial Year</v>
      </c>
      <c r="D2682" s="40">
        <v>1</v>
      </c>
      <c r="E2682" s="40" t="s">
        <v>218</v>
      </c>
      <c r="F2682" s="40" t="s">
        <v>738</v>
      </c>
      <c r="G2682" s="698" t="s">
        <v>226</v>
      </c>
      <c r="H2682" s="40" t="s">
        <v>228</v>
      </c>
      <c r="I2682" s="629" t="s">
        <v>152</v>
      </c>
      <c r="J2682" s="698" t="s">
        <v>182</v>
      </c>
      <c r="K2682" s="303">
        <v>0</v>
      </c>
      <c r="L2682" s="304">
        <v>0</v>
      </c>
      <c r="M2682" s="305">
        <v>0</v>
      </c>
      <c r="N2682" s="305">
        <v>0</v>
      </c>
      <c r="O2682" s="303">
        <v>0</v>
      </c>
      <c r="P2682" s="305">
        <v>0</v>
      </c>
      <c r="Q2682" s="303">
        <v>0</v>
      </c>
      <c r="R2682" s="16">
        <f>SUMIFS('Member Months'!$L:$L,'Member Months'!$A:$A,$A2682,'Member Months'!$C:$C,$C2682, 'Member Months'!$D:$D,$D2682)</f>
        <v>0</v>
      </c>
      <c r="T2682" s="172"/>
    </row>
    <row r="2683" spans="1:20">
      <c r="A2683" s="38" t="s">
        <v>218</v>
      </c>
      <c r="B2683" s="39">
        <f t="shared" si="89"/>
        <v>0</v>
      </c>
      <c r="C2683" s="39" t="str">
        <f t="shared" si="90"/>
        <v>2020 Initial Year</v>
      </c>
      <c r="D2683" s="40">
        <v>1</v>
      </c>
      <c r="E2683" s="40" t="s">
        <v>218</v>
      </c>
      <c r="F2683" s="40" t="s">
        <v>738</v>
      </c>
      <c r="G2683" s="698" t="s">
        <v>226</v>
      </c>
      <c r="H2683" s="40" t="s">
        <v>228</v>
      </c>
      <c r="I2683" s="629" t="s">
        <v>70</v>
      </c>
      <c r="J2683" s="698" t="s">
        <v>265</v>
      </c>
      <c r="K2683" s="303">
        <v>0</v>
      </c>
      <c r="L2683" s="304">
        <v>0</v>
      </c>
      <c r="M2683" s="305">
        <v>0</v>
      </c>
      <c r="N2683" s="305">
        <v>0</v>
      </c>
      <c r="O2683" s="303">
        <v>0</v>
      </c>
      <c r="P2683" s="305">
        <v>0</v>
      </c>
      <c r="Q2683" s="303">
        <v>0</v>
      </c>
      <c r="R2683" s="16">
        <f>SUMIFS('Member Months'!$L:$L,'Member Months'!$A:$A,$A2683,'Member Months'!$C:$C,$C2683, 'Member Months'!$D:$D,$D2683)</f>
        <v>0</v>
      </c>
      <c r="T2683" s="172"/>
    </row>
    <row r="2684" spans="1:20">
      <c r="A2684" s="38" t="s">
        <v>218</v>
      </c>
      <c r="B2684" s="39">
        <f t="shared" si="89"/>
        <v>0</v>
      </c>
      <c r="C2684" s="39" t="str">
        <f t="shared" si="90"/>
        <v>2020 Initial Year</v>
      </c>
      <c r="D2684" s="40">
        <v>1</v>
      </c>
      <c r="E2684" s="40" t="s">
        <v>218</v>
      </c>
      <c r="F2684" s="40" t="s">
        <v>738</v>
      </c>
      <c r="G2684" s="698" t="s">
        <v>226</v>
      </c>
      <c r="H2684" s="40" t="s">
        <v>228</v>
      </c>
      <c r="I2684" s="629" t="s">
        <v>71</v>
      </c>
      <c r="J2684" s="698" t="s">
        <v>266</v>
      </c>
      <c r="K2684" s="303">
        <v>0</v>
      </c>
      <c r="L2684" s="304">
        <v>0</v>
      </c>
      <c r="M2684" s="305">
        <v>0</v>
      </c>
      <c r="N2684" s="305">
        <v>0</v>
      </c>
      <c r="O2684" s="303">
        <v>0</v>
      </c>
      <c r="P2684" s="305">
        <v>0</v>
      </c>
      <c r="Q2684" s="303">
        <v>0</v>
      </c>
      <c r="R2684" s="16">
        <f>SUMIFS('Member Months'!$L:$L,'Member Months'!$A:$A,$A2684,'Member Months'!$C:$C,$C2684, 'Member Months'!$D:$D,$D2684)</f>
        <v>0</v>
      </c>
      <c r="T2684" s="172"/>
    </row>
    <row r="2685" spans="1:20">
      <c r="A2685" s="38" t="s">
        <v>218</v>
      </c>
      <c r="B2685" s="39">
        <f t="shared" si="89"/>
        <v>0</v>
      </c>
      <c r="C2685" s="39" t="str">
        <f t="shared" si="90"/>
        <v>2020 Initial Year</v>
      </c>
      <c r="D2685" s="40">
        <v>1</v>
      </c>
      <c r="E2685" s="40" t="s">
        <v>218</v>
      </c>
      <c r="F2685" s="40" t="s">
        <v>738</v>
      </c>
      <c r="G2685" s="698" t="s">
        <v>226</v>
      </c>
      <c r="H2685" s="40" t="s">
        <v>228</v>
      </c>
      <c r="I2685" s="629" t="s">
        <v>72</v>
      </c>
      <c r="J2685" s="698" t="s">
        <v>527</v>
      </c>
      <c r="K2685" s="303">
        <v>0</v>
      </c>
      <c r="L2685" s="304">
        <v>0</v>
      </c>
      <c r="M2685" s="305">
        <v>0</v>
      </c>
      <c r="N2685" s="305">
        <v>0</v>
      </c>
      <c r="O2685" s="303">
        <v>0</v>
      </c>
      <c r="P2685" s="305">
        <v>0</v>
      </c>
      <c r="Q2685" s="303">
        <v>0</v>
      </c>
      <c r="R2685" s="16">
        <f>SUMIFS('Member Months'!$L:$L,'Member Months'!$A:$A,$A2685,'Member Months'!$C:$C,$C2685, 'Member Months'!$D:$D,$D2685)</f>
        <v>0</v>
      </c>
      <c r="T2685" s="172"/>
    </row>
    <row r="2686" spans="1:20">
      <c r="A2686" s="38" t="s">
        <v>218</v>
      </c>
      <c r="B2686" s="39">
        <f t="shared" si="89"/>
        <v>0</v>
      </c>
      <c r="C2686" s="39" t="str">
        <f t="shared" si="90"/>
        <v>2020 Initial Year</v>
      </c>
      <c r="D2686" s="40">
        <v>1</v>
      </c>
      <c r="E2686" s="40" t="s">
        <v>218</v>
      </c>
      <c r="F2686" s="40" t="s">
        <v>738</v>
      </c>
      <c r="G2686" s="698" t="s">
        <v>226</v>
      </c>
      <c r="H2686" s="40" t="s">
        <v>228</v>
      </c>
      <c r="I2686" s="629" t="s">
        <v>73</v>
      </c>
      <c r="J2686" s="698" t="s">
        <v>528</v>
      </c>
      <c r="K2686" s="303">
        <v>0</v>
      </c>
      <c r="L2686" s="304">
        <v>0</v>
      </c>
      <c r="M2686" s="305">
        <v>0</v>
      </c>
      <c r="N2686" s="305">
        <v>0</v>
      </c>
      <c r="O2686" s="303">
        <v>0</v>
      </c>
      <c r="P2686" s="305">
        <v>0</v>
      </c>
      <c r="Q2686" s="303">
        <v>0</v>
      </c>
      <c r="R2686" s="16">
        <f>SUMIFS('Member Months'!$L:$L,'Member Months'!$A:$A,$A2686,'Member Months'!$C:$C,$C2686, 'Member Months'!$D:$D,$D2686)</f>
        <v>0</v>
      </c>
      <c r="T2686" s="172"/>
    </row>
    <row r="2687" spans="1:20">
      <c r="A2687" s="38" t="s">
        <v>218</v>
      </c>
      <c r="B2687" s="39">
        <f t="shared" si="89"/>
        <v>0</v>
      </c>
      <c r="C2687" s="39" t="str">
        <f t="shared" si="90"/>
        <v>2020 Initial Year</v>
      </c>
      <c r="D2687" s="40">
        <v>1</v>
      </c>
      <c r="E2687" s="40" t="s">
        <v>218</v>
      </c>
      <c r="F2687" s="40" t="s">
        <v>738</v>
      </c>
      <c r="G2687" s="698" t="s">
        <v>226</v>
      </c>
      <c r="H2687" s="40" t="s">
        <v>228</v>
      </c>
      <c r="I2687" s="630" t="s">
        <v>409</v>
      </c>
      <c r="J2687" s="698" t="s">
        <v>803</v>
      </c>
      <c r="K2687" s="303">
        <v>0</v>
      </c>
      <c r="L2687" s="304">
        <v>0</v>
      </c>
      <c r="M2687" s="305">
        <v>0</v>
      </c>
      <c r="N2687" s="305">
        <v>0</v>
      </c>
      <c r="O2687" s="303">
        <v>0</v>
      </c>
      <c r="P2687" s="305">
        <v>0</v>
      </c>
      <c r="Q2687" s="303">
        <v>0</v>
      </c>
      <c r="R2687" s="16">
        <f>SUMIFS('Member Months'!$L:$L,'Member Months'!$A:$A,$A2687,'Member Months'!$C:$C,$C2687, 'Member Months'!$D:$D,$D2687)</f>
        <v>0</v>
      </c>
      <c r="T2687" s="172"/>
    </row>
    <row r="2688" spans="1:20">
      <c r="A2688" s="38" t="s">
        <v>219</v>
      </c>
      <c r="B2688" s="39">
        <f t="shared" si="89"/>
        <v>0</v>
      </c>
      <c r="C2688" s="39" t="str">
        <f t="shared" si="90"/>
        <v>2020 Initial Year</v>
      </c>
      <c r="D2688" s="40">
        <v>1</v>
      </c>
      <c r="E2688" s="40" t="s">
        <v>219</v>
      </c>
      <c r="F2688" s="40" t="s">
        <v>738</v>
      </c>
      <c r="G2688" s="698" t="s">
        <v>229</v>
      </c>
      <c r="H2688" s="40" t="s">
        <v>227</v>
      </c>
      <c r="I2688" s="629" t="s">
        <v>211</v>
      </c>
      <c r="J2688" s="698" t="s">
        <v>261</v>
      </c>
      <c r="K2688" s="303">
        <v>0</v>
      </c>
      <c r="L2688" s="304">
        <v>0</v>
      </c>
      <c r="M2688" s="305">
        <v>0</v>
      </c>
      <c r="N2688" s="305">
        <v>0</v>
      </c>
      <c r="O2688" s="303">
        <v>0</v>
      </c>
      <c r="P2688" s="305">
        <v>0</v>
      </c>
      <c r="Q2688" s="303">
        <v>0</v>
      </c>
      <c r="R2688" s="16">
        <f>SUMIFS('Member Months'!$L:$L,'Member Months'!$A:$A,$A2688,'Member Months'!$C:$C,$C2688, 'Member Months'!$D:$D,$D2688)</f>
        <v>0</v>
      </c>
      <c r="T2688" s="172"/>
    </row>
    <row r="2689" spans="1:20">
      <c r="A2689" s="38" t="s">
        <v>219</v>
      </c>
      <c r="B2689" s="39">
        <f t="shared" si="89"/>
        <v>0</v>
      </c>
      <c r="C2689" s="39" t="str">
        <f t="shared" si="90"/>
        <v>2020 Initial Year</v>
      </c>
      <c r="D2689" s="40">
        <v>1</v>
      </c>
      <c r="E2689" s="40" t="s">
        <v>219</v>
      </c>
      <c r="F2689" s="40" t="s">
        <v>738</v>
      </c>
      <c r="G2689" s="698" t="s">
        <v>229</v>
      </c>
      <c r="H2689" s="40" t="s">
        <v>227</v>
      </c>
      <c r="I2689" s="629" t="s">
        <v>214</v>
      </c>
      <c r="J2689" s="698" t="s">
        <v>676</v>
      </c>
      <c r="K2689" s="303">
        <v>0</v>
      </c>
      <c r="L2689" s="304">
        <v>0</v>
      </c>
      <c r="M2689" s="305">
        <v>0</v>
      </c>
      <c r="N2689" s="305">
        <v>0</v>
      </c>
      <c r="O2689" s="303">
        <v>0</v>
      </c>
      <c r="P2689" s="305">
        <v>0</v>
      </c>
      <c r="Q2689" s="303">
        <v>0</v>
      </c>
      <c r="R2689" s="16">
        <f>SUMIFS('Member Months'!$L:$L,'Member Months'!$A:$A,$A2689,'Member Months'!$C:$C,$C2689, 'Member Months'!$D:$D,$D2689)</f>
        <v>0</v>
      </c>
      <c r="T2689" s="172"/>
    </row>
    <row r="2690" spans="1:20">
      <c r="A2690" s="38" t="s">
        <v>219</v>
      </c>
      <c r="B2690" s="39">
        <f t="shared" si="89"/>
        <v>0</v>
      </c>
      <c r="C2690" s="39" t="str">
        <f t="shared" si="90"/>
        <v>2020 Initial Year</v>
      </c>
      <c r="D2690" s="40">
        <v>1</v>
      </c>
      <c r="E2690" s="40" t="s">
        <v>219</v>
      </c>
      <c r="F2690" s="40" t="s">
        <v>738</v>
      </c>
      <c r="G2690" s="698" t="s">
        <v>229</v>
      </c>
      <c r="H2690" s="40" t="s">
        <v>227</v>
      </c>
      <c r="I2690" s="629" t="s">
        <v>215</v>
      </c>
      <c r="J2690" s="698" t="s">
        <v>216</v>
      </c>
      <c r="K2690" s="303">
        <v>0</v>
      </c>
      <c r="L2690" s="304">
        <v>0</v>
      </c>
      <c r="M2690" s="305">
        <v>0</v>
      </c>
      <c r="N2690" s="305">
        <v>0</v>
      </c>
      <c r="O2690" s="303">
        <v>0</v>
      </c>
      <c r="P2690" s="305">
        <v>0</v>
      </c>
      <c r="Q2690" s="303">
        <v>0</v>
      </c>
      <c r="R2690" s="16">
        <f>SUMIFS('Member Months'!$L:$L,'Member Months'!$A:$A,$A2690,'Member Months'!$C:$C,$C2690, 'Member Months'!$D:$D,$D2690)</f>
        <v>0</v>
      </c>
      <c r="T2690" s="172"/>
    </row>
    <row r="2691" spans="1:20">
      <c r="A2691" s="38" t="s">
        <v>219</v>
      </c>
      <c r="B2691" s="39">
        <f t="shared" si="89"/>
        <v>0</v>
      </c>
      <c r="C2691" s="39" t="str">
        <f t="shared" si="90"/>
        <v>2020 Initial Year</v>
      </c>
      <c r="D2691" s="40">
        <v>1</v>
      </c>
      <c r="E2691" s="40" t="s">
        <v>219</v>
      </c>
      <c r="F2691" s="40" t="s">
        <v>738</v>
      </c>
      <c r="G2691" s="698" t="s">
        <v>229</v>
      </c>
      <c r="H2691" s="40" t="s">
        <v>227</v>
      </c>
      <c r="I2691" s="629" t="s">
        <v>217</v>
      </c>
      <c r="J2691" s="698" t="s">
        <v>262</v>
      </c>
      <c r="K2691" s="303">
        <v>0</v>
      </c>
      <c r="L2691" s="304">
        <v>0</v>
      </c>
      <c r="M2691" s="305">
        <v>0</v>
      </c>
      <c r="N2691" s="305">
        <v>0</v>
      </c>
      <c r="O2691" s="303">
        <v>0</v>
      </c>
      <c r="P2691" s="305">
        <v>0</v>
      </c>
      <c r="Q2691" s="303">
        <v>0</v>
      </c>
      <c r="R2691" s="16">
        <f>SUMIFS('Member Months'!$L:$L,'Member Months'!$A:$A,$A2691,'Member Months'!$C:$C,$C2691, 'Member Months'!$D:$D,$D2691)</f>
        <v>0</v>
      </c>
      <c r="T2691" s="172"/>
    </row>
    <row r="2692" spans="1:20">
      <c r="A2692" s="38" t="s">
        <v>219</v>
      </c>
      <c r="B2692" s="39">
        <f t="shared" si="89"/>
        <v>0</v>
      </c>
      <c r="C2692" s="39" t="str">
        <f t="shared" si="90"/>
        <v>2020 Initial Year</v>
      </c>
      <c r="D2692" s="40">
        <v>1</v>
      </c>
      <c r="E2692" s="40" t="s">
        <v>219</v>
      </c>
      <c r="F2692" s="40" t="s">
        <v>738</v>
      </c>
      <c r="G2692" s="698" t="s">
        <v>229</v>
      </c>
      <c r="H2692" s="40" t="s">
        <v>227</v>
      </c>
      <c r="I2692" s="629" t="s">
        <v>218</v>
      </c>
      <c r="J2692" s="698" t="s">
        <v>677</v>
      </c>
      <c r="K2692" s="303">
        <v>0</v>
      </c>
      <c r="L2692" s="304">
        <v>0</v>
      </c>
      <c r="M2692" s="305">
        <v>0</v>
      </c>
      <c r="N2692" s="305">
        <v>0</v>
      </c>
      <c r="O2692" s="303">
        <v>0</v>
      </c>
      <c r="P2692" s="305">
        <v>0</v>
      </c>
      <c r="Q2692" s="303">
        <v>0</v>
      </c>
      <c r="R2692" s="16">
        <f>SUMIFS('Member Months'!$L:$L,'Member Months'!$A:$A,$A2692,'Member Months'!$C:$C,$C2692, 'Member Months'!$D:$D,$D2692)</f>
        <v>0</v>
      </c>
      <c r="T2692" s="172"/>
    </row>
    <row r="2693" spans="1:20">
      <c r="A2693" s="38" t="s">
        <v>219</v>
      </c>
      <c r="B2693" s="39">
        <f t="shared" si="89"/>
        <v>0</v>
      </c>
      <c r="C2693" s="39" t="str">
        <f t="shared" si="90"/>
        <v>2020 Initial Year</v>
      </c>
      <c r="D2693" s="40">
        <v>1</v>
      </c>
      <c r="E2693" s="40" t="s">
        <v>219</v>
      </c>
      <c r="F2693" s="40" t="s">
        <v>738</v>
      </c>
      <c r="G2693" s="698" t="s">
        <v>229</v>
      </c>
      <c r="H2693" s="40" t="s">
        <v>227</v>
      </c>
      <c r="I2693" s="629" t="s">
        <v>219</v>
      </c>
      <c r="J2693" s="698" t="s">
        <v>263</v>
      </c>
      <c r="K2693" s="303">
        <v>0</v>
      </c>
      <c r="L2693" s="304">
        <v>0</v>
      </c>
      <c r="M2693" s="305">
        <v>0</v>
      </c>
      <c r="N2693" s="305">
        <v>0</v>
      </c>
      <c r="O2693" s="303">
        <v>0</v>
      </c>
      <c r="P2693" s="305">
        <v>0</v>
      </c>
      <c r="Q2693" s="303">
        <v>0</v>
      </c>
      <c r="R2693" s="16">
        <f>SUMIFS('Member Months'!$L:$L,'Member Months'!$A:$A,$A2693,'Member Months'!$C:$C,$C2693, 'Member Months'!$D:$D,$D2693)</f>
        <v>0</v>
      </c>
      <c r="T2693" s="172"/>
    </row>
    <row r="2694" spans="1:20">
      <c r="A2694" s="38" t="s">
        <v>219</v>
      </c>
      <c r="B2694" s="39">
        <f t="shared" si="89"/>
        <v>0</v>
      </c>
      <c r="C2694" s="39" t="str">
        <f t="shared" si="90"/>
        <v>2020 Initial Year</v>
      </c>
      <c r="D2694" s="40">
        <v>1</v>
      </c>
      <c r="E2694" s="40" t="s">
        <v>219</v>
      </c>
      <c r="F2694" s="40" t="s">
        <v>738</v>
      </c>
      <c r="G2694" s="698" t="s">
        <v>229</v>
      </c>
      <c r="H2694" s="40" t="s">
        <v>227</v>
      </c>
      <c r="I2694" s="629" t="s">
        <v>220</v>
      </c>
      <c r="J2694" s="698" t="s">
        <v>675</v>
      </c>
      <c r="K2694" s="303">
        <v>0</v>
      </c>
      <c r="L2694" s="304">
        <v>0</v>
      </c>
      <c r="M2694" s="305">
        <v>0</v>
      </c>
      <c r="N2694" s="305">
        <v>0</v>
      </c>
      <c r="O2694" s="303">
        <v>0</v>
      </c>
      <c r="P2694" s="305">
        <v>0</v>
      </c>
      <c r="Q2694" s="303">
        <v>0</v>
      </c>
      <c r="R2694" s="16">
        <f>SUMIFS('Member Months'!$L:$L,'Member Months'!$A:$A,$A2694,'Member Months'!$C:$C,$C2694, 'Member Months'!$D:$D,$D2694)</f>
        <v>0</v>
      </c>
      <c r="T2694" s="172"/>
    </row>
    <row r="2695" spans="1:20">
      <c r="A2695" s="38" t="s">
        <v>219</v>
      </c>
      <c r="B2695" s="39">
        <f t="shared" si="89"/>
        <v>0</v>
      </c>
      <c r="C2695" s="39" t="str">
        <f t="shared" si="90"/>
        <v>2020 Initial Year</v>
      </c>
      <c r="D2695" s="40">
        <v>1</v>
      </c>
      <c r="E2695" s="40" t="s">
        <v>219</v>
      </c>
      <c r="F2695" s="40" t="s">
        <v>738</v>
      </c>
      <c r="G2695" s="698" t="s">
        <v>229</v>
      </c>
      <c r="H2695" s="40" t="s">
        <v>227</v>
      </c>
      <c r="I2695" s="629" t="s">
        <v>221</v>
      </c>
      <c r="J2695" s="698" t="s">
        <v>264</v>
      </c>
      <c r="K2695" s="303">
        <v>0</v>
      </c>
      <c r="L2695" s="304">
        <v>0</v>
      </c>
      <c r="M2695" s="305">
        <v>0</v>
      </c>
      <c r="N2695" s="305">
        <v>0</v>
      </c>
      <c r="O2695" s="303">
        <v>0</v>
      </c>
      <c r="P2695" s="305">
        <v>0</v>
      </c>
      <c r="Q2695" s="303">
        <v>0</v>
      </c>
      <c r="R2695" s="16">
        <f>SUMIFS('Member Months'!$L:$L,'Member Months'!$A:$A,$A2695,'Member Months'!$C:$C,$C2695, 'Member Months'!$D:$D,$D2695)</f>
        <v>0</v>
      </c>
      <c r="T2695" s="172"/>
    </row>
    <row r="2696" spans="1:20">
      <c r="A2696" s="38" t="s">
        <v>219</v>
      </c>
      <c r="B2696" s="39">
        <f t="shared" si="89"/>
        <v>0</v>
      </c>
      <c r="C2696" s="39" t="str">
        <f t="shared" si="90"/>
        <v>2020 Initial Year</v>
      </c>
      <c r="D2696" s="40">
        <v>1</v>
      </c>
      <c r="E2696" s="40" t="s">
        <v>219</v>
      </c>
      <c r="F2696" s="40" t="s">
        <v>738</v>
      </c>
      <c r="G2696" s="698" t="s">
        <v>229</v>
      </c>
      <c r="H2696" s="40" t="s">
        <v>227</v>
      </c>
      <c r="I2696" s="629" t="s">
        <v>222</v>
      </c>
      <c r="J2696" s="698" t="s">
        <v>206</v>
      </c>
      <c r="K2696" s="303">
        <v>0</v>
      </c>
      <c r="L2696" s="304">
        <v>0</v>
      </c>
      <c r="M2696" s="305">
        <v>0</v>
      </c>
      <c r="N2696" s="305">
        <v>0</v>
      </c>
      <c r="O2696" s="303">
        <v>0</v>
      </c>
      <c r="P2696" s="305">
        <v>0</v>
      </c>
      <c r="Q2696" s="303">
        <v>0</v>
      </c>
      <c r="R2696" s="16">
        <f>SUMIFS('Member Months'!$L:$L,'Member Months'!$A:$A,$A2696,'Member Months'!$C:$C,$C2696, 'Member Months'!$D:$D,$D2696)</f>
        <v>0</v>
      </c>
      <c r="T2696" s="172"/>
    </row>
    <row r="2697" spans="1:20">
      <c r="A2697" s="38" t="s">
        <v>219</v>
      </c>
      <c r="B2697" s="39">
        <f t="shared" si="89"/>
        <v>0</v>
      </c>
      <c r="C2697" s="39" t="str">
        <f t="shared" si="90"/>
        <v>2020 Initial Year</v>
      </c>
      <c r="D2697" s="40">
        <v>1</v>
      </c>
      <c r="E2697" s="40" t="s">
        <v>219</v>
      </c>
      <c r="F2697" s="40" t="s">
        <v>738</v>
      </c>
      <c r="G2697" s="698" t="s">
        <v>229</v>
      </c>
      <c r="H2697" s="40" t="s">
        <v>227</v>
      </c>
      <c r="I2697" s="629" t="s">
        <v>223</v>
      </c>
      <c r="J2697" s="698" t="s">
        <v>181</v>
      </c>
      <c r="K2697" s="303">
        <v>0</v>
      </c>
      <c r="L2697" s="304">
        <v>0</v>
      </c>
      <c r="M2697" s="305">
        <v>0</v>
      </c>
      <c r="N2697" s="305">
        <v>0</v>
      </c>
      <c r="O2697" s="303">
        <v>0</v>
      </c>
      <c r="P2697" s="305">
        <v>0</v>
      </c>
      <c r="Q2697" s="303">
        <v>0</v>
      </c>
      <c r="R2697" s="16">
        <f>SUMIFS('Member Months'!$L:$L,'Member Months'!$A:$A,$A2697,'Member Months'!$C:$C,$C2697, 'Member Months'!$D:$D,$D2697)</f>
        <v>0</v>
      </c>
      <c r="T2697" s="172"/>
    </row>
    <row r="2698" spans="1:20">
      <c r="A2698" s="38" t="s">
        <v>219</v>
      </c>
      <c r="B2698" s="39">
        <f t="shared" si="89"/>
        <v>0</v>
      </c>
      <c r="C2698" s="39" t="str">
        <f t="shared" si="90"/>
        <v>2020 Initial Year</v>
      </c>
      <c r="D2698" s="40">
        <v>1</v>
      </c>
      <c r="E2698" s="40" t="s">
        <v>219</v>
      </c>
      <c r="F2698" s="40" t="s">
        <v>738</v>
      </c>
      <c r="G2698" s="698" t="s">
        <v>229</v>
      </c>
      <c r="H2698" s="40" t="s">
        <v>227</v>
      </c>
      <c r="I2698" s="629" t="s">
        <v>150</v>
      </c>
      <c r="J2698" s="698" t="s">
        <v>204</v>
      </c>
      <c r="K2698" s="303">
        <v>0</v>
      </c>
      <c r="L2698" s="304">
        <v>0</v>
      </c>
      <c r="M2698" s="305">
        <v>0</v>
      </c>
      <c r="N2698" s="305">
        <v>0</v>
      </c>
      <c r="O2698" s="303">
        <v>0</v>
      </c>
      <c r="P2698" s="305">
        <v>0</v>
      </c>
      <c r="Q2698" s="303">
        <v>0</v>
      </c>
      <c r="R2698" s="16">
        <f>SUMIFS('Member Months'!$L:$L,'Member Months'!$A:$A,$A2698,'Member Months'!$C:$C,$C2698, 'Member Months'!$D:$D,$D2698)</f>
        <v>0</v>
      </c>
      <c r="T2698" s="172"/>
    </row>
    <row r="2699" spans="1:20">
      <c r="A2699" s="38" t="s">
        <v>219</v>
      </c>
      <c r="B2699" s="39">
        <f t="shared" si="89"/>
        <v>0</v>
      </c>
      <c r="C2699" s="39" t="str">
        <f t="shared" si="90"/>
        <v>2020 Initial Year</v>
      </c>
      <c r="D2699" s="40">
        <v>1</v>
      </c>
      <c r="E2699" s="40" t="s">
        <v>219</v>
      </c>
      <c r="F2699" s="40" t="s">
        <v>738</v>
      </c>
      <c r="G2699" s="698" t="s">
        <v>229</v>
      </c>
      <c r="H2699" s="40" t="s">
        <v>227</v>
      </c>
      <c r="I2699" s="629" t="s">
        <v>151</v>
      </c>
      <c r="J2699" s="698" t="s">
        <v>205</v>
      </c>
      <c r="K2699" s="303">
        <v>0</v>
      </c>
      <c r="L2699" s="304">
        <v>0</v>
      </c>
      <c r="M2699" s="305">
        <v>0</v>
      </c>
      <c r="N2699" s="305">
        <v>0</v>
      </c>
      <c r="O2699" s="303">
        <v>0</v>
      </c>
      <c r="P2699" s="305">
        <v>0</v>
      </c>
      <c r="Q2699" s="303">
        <v>0</v>
      </c>
      <c r="R2699" s="16">
        <f>SUMIFS('Member Months'!$L:$L,'Member Months'!$A:$A,$A2699,'Member Months'!$C:$C,$C2699, 'Member Months'!$D:$D,$D2699)</f>
        <v>0</v>
      </c>
      <c r="T2699" s="172"/>
    </row>
    <row r="2700" spans="1:20">
      <c r="A2700" s="38" t="s">
        <v>219</v>
      </c>
      <c r="B2700" s="39">
        <f t="shared" si="89"/>
        <v>0</v>
      </c>
      <c r="C2700" s="39" t="str">
        <f t="shared" si="90"/>
        <v>2020 Initial Year</v>
      </c>
      <c r="D2700" s="40">
        <v>1</v>
      </c>
      <c r="E2700" s="40" t="s">
        <v>219</v>
      </c>
      <c r="F2700" s="40" t="s">
        <v>738</v>
      </c>
      <c r="G2700" s="698" t="s">
        <v>229</v>
      </c>
      <c r="H2700" s="40" t="s">
        <v>227</v>
      </c>
      <c r="I2700" s="629" t="s">
        <v>152</v>
      </c>
      <c r="J2700" s="698" t="s">
        <v>182</v>
      </c>
      <c r="K2700" s="303">
        <v>0</v>
      </c>
      <c r="L2700" s="304">
        <v>0</v>
      </c>
      <c r="M2700" s="305">
        <v>0</v>
      </c>
      <c r="N2700" s="305">
        <v>0</v>
      </c>
      <c r="O2700" s="303">
        <v>0</v>
      </c>
      <c r="P2700" s="305">
        <v>0</v>
      </c>
      <c r="Q2700" s="303">
        <v>0</v>
      </c>
      <c r="R2700" s="16">
        <f>SUMIFS('Member Months'!$L:$L,'Member Months'!$A:$A,$A2700,'Member Months'!$C:$C,$C2700, 'Member Months'!$D:$D,$D2700)</f>
        <v>0</v>
      </c>
      <c r="T2700" s="172"/>
    </row>
    <row r="2701" spans="1:20">
      <c r="A2701" s="38" t="s">
        <v>219</v>
      </c>
      <c r="B2701" s="39">
        <f t="shared" si="89"/>
        <v>0</v>
      </c>
      <c r="C2701" s="39" t="str">
        <f t="shared" si="90"/>
        <v>2020 Initial Year</v>
      </c>
      <c r="D2701" s="40">
        <v>1</v>
      </c>
      <c r="E2701" s="40" t="s">
        <v>219</v>
      </c>
      <c r="F2701" s="40" t="s">
        <v>738</v>
      </c>
      <c r="G2701" s="698" t="s">
        <v>229</v>
      </c>
      <c r="H2701" s="40" t="s">
        <v>227</v>
      </c>
      <c r="I2701" s="629" t="s">
        <v>70</v>
      </c>
      <c r="J2701" s="698" t="s">
        <v>265</v>
      </c>
      <c r="K2701" s="303">
        <v>0</v>
      </c>
      <c r="L2701" s="304">
        <v>0</v>
      </c>
      <c r="M2701" s="305">
        <v>0</v>
      </c>
      <c r="N2701" s="305">
        <v>0</v>
      </c>
      <c r="O2701" s="303">
        <v>0</v>
      </c>
      <c r="P2701" s="305">
        <v>0</v>
      </c>
      <c r="Q2701" s="303">
        <v>0</v>
      </c>
      <c r="R2701" s="16">
        <f>SUMIFS('Member Months'!$L:$L,'Member Months'!$A:$A,$A2701,'Member Months'!$C:$C,$C2701, 'Member Months'!$D:$D,$D2701)</f>
        <v>0</v>
      </c>
      <c r="T2701" s="172"/>
    </row>
    <row r="2702" spans="1:20" ht="11.5" customHeight="1">
      <c r="A2702" s="38" t="s">
        <v>219</v>
      </c>
      <c r="B2702" s="39">
        <f t="shared" si="89"/>
        <v>0</v>
      </c>
      <c r="C2702" s="39" t="str">
        <f t="shared" si="90"/>
        <v>2020 Initial Year</v>
      </c>
      <c r="D2702" s="40">
        <v>1</v>
      </c>
      <c r="E2702" s="40" t="s">
        <v>219</v>
      </c>
      <c r="F2702" s="40" t="s">
        <v>738</v>
      </c>
      <c r="G2702" s="698" t="s">
        <v>229</v>
      </c>
      <c r="H2702" s="40" t="s">
        <v>227</v>
      </c>
      <c r="I2702" s="629" t="s">
        <v>71</v>
      </c>
      <c r="J2702" s="698" t="s">
        <v>266</v>
      </c>
      <c r="K2702" s="303">
        <v>0</v>
      </c>
      <c r="L2702" s="304">
        <v>0</v>
      </c>
      <c r="M2702" s="305">
        <v>0</v>
      </c>
      <c r="N2702" s="305">
        <v>0</v>
      </c>
      <c r="O2702" s="303">
        <v>0</v>
      </c>
      <c r="P2702" s="305">
        <v>0</v>
      </c>
      <c r="Q2702" s="303">
        <v>0</v>
      </c>
      <c r="R2702" s="16">
        <f>SUMIFS('Member Months'!$L:$L,'Member Months'!$A:$A,$A2702,'Member Months'!$C:$C,$C2702, 'Member Months'!$D:$D,$D2702)</f>
        <v>0</v>
      </c>
      <c r="T2702" s="172"/>
    </row>
    <row r="2703" spans="1:20">
      <c r="A2703" s="38" t="s">
        <v>219</v>
      </c>
      <c r="B2703" s="39">
        <f t="shared" si="89"/>
        <v>0</v>
      </c>
      <c r="C2703" s="39" t="str">
        <f t="shared" si="90"/>
        <v>2020 Initial Year</v>
      </c>
      <c r="D2703" s="40">
        <v>1</v>
      </c>
      <c r="E2703" s="40" t="s">
        <v>219</v>
      </c>
      <c r="F2703" s="40" t="s">
        <v>738</v>
      </c>
      <c r="G2703" s="698" t="s">
        <v>229</v>
      </c>
      <c r="H2703" s="40" t="s">
        <v>227</v>
      </c>
      <c r="I2703" s="629" t="s">
        <v>72</v>
      </c>
      <c r="J2703" s="698" t="s">
        <v>527</v>
      </c>
      <c r="K2703" s="303">
        <v>0</v>
      </c>
      <c r="L2703" s="304">
        <v>0</v>
      </c>
      <c r="M2703" s="305">
        <v>0</v>
      </c>
      <c r="N2703" s="305">
        <v>0</v>
      </c>
      <c r="O2703" s="303">
        <v>0</v>
      </c>
      <c r="P2703" s="305">
        <v>0</v>
      </c>
      <c r="Q2703" s="303">
        <v>0</v>
      </c>
      <c r="R2703" s="16">
        <f>SUMIFS('Member Months'!$L:$L,'Member Months'!$A:$A,$A2703,'Member Months'!$C:$C,$C2703, 'Member Months'!$D:$D,$D2703)</f>
        <v>0</v>
      </c>
      <c r="T2703" s="172"/>
    </row>
    <row r="2704" spans="1:20">
      <c r="A2704" s="38" t="s">
        <v>219</v>
      </c>
      <c r="B2704" s="39">
        <f t="shared" si="89"/>
        <v>0</v>
      </c>
      <c r="C2704" s="39" t="str">
        <f t="shared" si="90"/>
        <v>2020 Initial Year</v>
      </c>
      <c r="D2704" s="40">
        <v>1</v>
      </c>
      <c r="E2704" s="40" t="s">
        <v>219</v>
      </c>
      <c r="F2704" s="40" t="s">
        <v>738</v>
      </c>
      <c r="G2704" s="698" t="s">
        <v>229</v>
      </c>
      <c r="H2704" s="40" t="s">
        <v>227</v>
      </c>
      <c r="I2704" s="629" t="s">
        <v>73</v>
      </c>
      <c r="J2704" s="698" t="s">
        <v>528</v>
      </c>
      <c r="K2704" s="303">
        <v>0</v>
      </c>
      <c r="L2704" s="304">
        <v>0</v>
      </c>
      <c r="M2704" s="305">
        <v>0</v>
      </c>
      <c r="N2704" s="305">
        <v>0</v>
      </c>
      <c r="O2704" s="303">
        <v>0</v>
      </c>
      <c r="P2704" s="305">
        <v>0</v>
      </c>
      <c r="Q2704" s="303">
        <v>0</v>
      </c>
      <c r="R2704" s="16">
        <f>SUMIFS('Member Months'!$L:$L,'Member Months'!$A:$A,$A2704,'Member Months'!$C:$C,$C2704, 'Member Months'!$D:$D,$D2704)</f>
        <v>0</v>
      </c>
      <c r="T2704" s="172"/>
    </row>
    <row r="2705" spans="1:20">
      <c r="A2705" s="38" t="s">
        <v>219</v>
      </c>
      <c r="B2705" s="39">
        <f t="shared" si="89"/>
        <v>0</v>
      </c>
      <c r="C2705" s="39" t="str">
        <f t="shared" si="90"/>
        <v>2020 Initial Year</v>
      </c>
      <c r="D2705" s="40">
        <v>1</v>
      </c>
      <c r="E2705" s="40" t="s">
        <v>219</v>
      </c>
      <c r="F2705" s="40" t="s">
        <v>738</v>
      </c>
      <c r="G2705" s="698" t="s">
        <v>229</v>
      </c>
      <c r="H2705" s="40" t="s">
        <v>227</v>
      </c>
      <c r="I2705" s="630" t="s">
        <v>409</v>
      </c>
      <c r="J2705" s="698" t="s">
        <v>803</v>
      </c>
      <c r="K2705" s="303">
        <v>0</v>
      </c>
      <c r="L2705" s="304">
        <v>0</v>
      </c>
      <c r="M2705" s="305">
        <v>0</v>
      </c>
      <c r="N2705" s="305">
        <v>0</v>
      </c>
      <c r="O2705" s="303">
        <v>0</v>
      </c>
      <c r="P2705" s="305">
        <v>0</v>
      </c>
      <c r="Q2705" s="303">
        <v>0</v>
      </c>
      <c r="R2705" s="16">
        <f>SUMIFS('Member Months'!$L:$L,'Member Months'!$A:$A,$A2705,'Member Months'!$C:$C,$C2705, 'Member Months'!$D:$D,$D2705)</f>
        <v>0</v>
      </c>
      <c r="T2705" s="172"/>
    </row>
    <row r="2706" spans="1:20">
      <c r="A2706" s="38" t="s">
        <v>220</v>
      </c>
      <c r="B2706" s="39">
        <f t="shared" si="89"/>
        <v>0</v>
      </c>
      <c r="C2706" s="39" t="str">
        <f t="shared" si="90"/>
        <v>2020 Initial Year</v>
      </c>
      <c r="D2706" s="40">
        <v>1</v>
      </c>
      <c r="E2706" s="40" t="s">
        <v>220</v>
      </c>
      <c r="F2706" s="40" t="s">
        <v>738</v>
      </c>
      <c r="G2706" s="698" t="s">
        <v>229</v>
      </c>
      <c r="H2706" s="40" t="s">
        <v>228</v>
      </c>
      <c r="I2706" s="629" t="s">
        <v>211</v>
      </c>
      <c r="J2706" s="698" t="s">
        <v>261</v>
      </c>
      <c r="K2706" s="303">
        <v>0</v>
      </c>
      <c r="L2706" s="304">
        <v>0</v>
      </c>
      <c r="M2706" s="305">
        <v>0</v>
      </c>
      <c r="N2706" s="305">
        <v>0</v>
      </c>
      <c r="O2706" s="303">
        <v>0</v>
      </c>
      <c r="P2706" s="305">
        <v>0</v>
      </c>
      <c r="Q2706" s="303">
        <v>0</v>
      </c>
      <c r="R2706" s="16">
        <f>SUMIFS('Member Months'!$L:$L,'Member Months'!$A:$A,$A2706,'Member Months'!$C:$C,$C2706, 'Member Months'!$D:$D,$D2706)</f>
        <v>0</v>
      </c>
      <c r="T2706" s="172"/>
    </row>
    <row r="2707" spans="1:20">
      <c r="A2707" s="38" t="s">
        <v>220</v>
      </c>
      <c r="B2707" s="39">
        <f t="shared" si="89"/>
        <v>0</v>
      </c>
      <c r="C2707" s="39" t="str">
        <f t="shared" si="90"/>
        <v>2020 Initial Year</v>
      </c>
      <c r="D2707" s="40">
        <v>1</v>
      </c>
      <c r="E2707" s="40" t="s">
        <v>220</v>
      </c>
      <c r="F2707" s="40" t="s">
        <v>738</v>
      </c>
      <c r="G2707" s="698" t="s">
        <v>229</v>
      </c>
      <c r="H2707" s="40" t="s">
        <v>228</v>
      </c>
      <c r="I2707" s="629" t="s">
        <v>214</v>
      </c>
      <c r="J2707" s="698" t="s">
        <v>676</v>
      </c>
      <c r="K2707" s="303">
        <v>0</v>
      </c>
      <c r="L2707" s="304">
        <v>0</v>
      </c>
      <c r="M2707" s="305">
        <v>0</v>
      </c>
      <c r="N2707" s="305">
        <v>0</v>
      </c>
      <c r="O2707" s="303">
        <v>0</v>
      </c>
      <c r="P2707" s="305">
        <v>0</v>
      </c>
      <c r="Q2707" s="303">
        <v>0</v>
      </c>
      <c r="R2707" s="16">
        <f>SUMIFS('Member Months'!$L:$L,'Member Months'!$A:$A,$A2707,'Member Months'!$C:$C,$C2707, 'Member Months'!$D:$D,$D2707)</f>
        <v>0</v>
      </c>
      <c r="T2707" s="172"/>
    </row>
    <row r="2708" spans="1:20">
      <c r="A2708" s="38" t="s">
        <v>220</v>
      </c>
      <c r="B2708" s="39">
        <f t="shared" si="89"/>
        <v>0</v>
      </c>
      <c r="C2708" s="39" t="str">
        <f t="shared" si="90"/>
        <v>2020 Initial Year</v>
      </c>
      <c r="D2708" s="40">
        <v>1</v>
      </c>
      <c r="E2708" s="40" t="s">
        <v>220</v>
      </c>
      <c r="F2708" s="40" t="s">
        <v>738</v>
      </c>
      <c r="G2708" s="698" t="s">
        <v>229</v>
      </c>
      <c r="H2708" s="40" t="s">
        <v>228</v>
      </c>
      <c r="I2708" s="629" t="s">
        <v>215</v>
      </c>
      <c r="J2708" s="698" t="s">
        <v>216</v>
      </c>
      <c r="K2708" s="303">
        <v>0</v>
      </c>
      <c r="L2708" s="304">
        <v>0</v>
      </c>
      <c r="M2708" s="305">
        <v>0</v>
      </c>
      <c r="N2708" s="305">
        <v>0</v>
      </c>
      <c r="O2708" s="303">
        <v>0</v>
      </c>
      <c r="P2708" s="305">
        <v>0</v>
      </c>
      <c r="Q2708" s="303">
        <v>0</v>
      </c>
      <c r="R2708" s="16">
        <f>SUMIFS('Member Months'!$L:$L,'Member Months'!$A:$A,$A2708,'Member Months'!$C:$C,$C2708, 'Member Months'!$D:$D,$D2708)</f>
        <v>0</v>
      </c>
      <c r="T2708" s="172"/>
    </row>
    <row r="2709" spans="1:20">
      <c r="A2709" s="38" t="s">
        <v>220</v>
      </c>
      <c r="B2709" s="39">
        <f t="shared" si="89"/>
        <v>0</v>
      </c>
      <c r="C2709" s="39" t="str">
        <f t="shared" si="90"/>
        <v>2020 Initial Year</v>
      </c>
      <c r="D2709" s="40">
        <v>1</v>
      </c>
      <c r="E2709" s="40" t="s">
        <v>220</v>
      </c>
      <c r="F2709" s="40" t="s">
        <v>738</v>
      </c>
      <c r="G2709" s="698" t="s">
        <v>229</v>
      </c>
      <c r="H2709" s="40" t="s">
        <v>228</v>
      </c>
      <c r="I2709" s="629" t="s">
        <v>217</v>
      </c>
      <c r="J2709" s="698" t="s">
        <v>262</v>
      </c>
      <c r="K2709" s="303">
        <v>0</v>
      </c>
      <c r="L2709" s="304">
        <v>0</v>
      </c>
      <c r="M2709" s="305">
        <v>0</v>
      </c>
      <c r="N2709" s="305">
        <v>0</v>
      </c>
      <c r="O2709" s="303">
        <v>0</v>
      </c>
      <c r="P2709" s="305">
        <v>0</v>
      </c>
      <c r="Q2709" s="303">
        <v>0</v>
      </c>
      <c r="R2709" s="16">
        <f>SUMIFS('Member Months'!$L:$L,'Member Months'!$A:$A,$A2709,'Member Months'!$C:$C,$C2709, 'Member Months'!$D:$D,$D2709)</f>
        <v>0</v>
      </c>
      <c r="T2709" s="172"/>
    </row>
    <row r="2710" spans="1:20">
      <c r="A2710" s="38" t="s">
        <v>220</v>
      </c>
      <c r="B2710" s="39">
        <f t="shared" si="89"/>
        <v>0</v>
      </c>
      <c r="C2710" s="39" t="str">
        <f t="shared" si="90"/>
        <v>2020 Initial Year</v>
      </c>
      <c r="D2710" s="40">
        <v>1</v>
      </c>
      <c r="E2710" s="40" t="s">
        <v>220</v>
      </c>
      <c r="F2710" s="40" t="s">
        <v>738</v>
      </c>
      <c r="G2710" s="698" t="s">
        <v>229</v>
      </c>
      <c r="H2710" s="40" t="s">
        <v>228</v>
      </c>
      <c r="I2710" s="629" t="s">
        <v>218</v>
      </c>
      <c r="J2710" s="698" t="s">
        <v>677</v>
      </c>
      <c r="K2710" s="303">
        <v>0</v>
      </c>
      <c r="L2710" s="304">
        <v>0</v>
      </c>
      <c r="M2710" s="305">
        <v>0</v>
      </c>
      <c r="N2710" s="305">
        <v>0</v>
      </c>
      <c r="O2710" s="303">
        <v>0</v>
      </c>
      <c r="P2710" s="305">
        <v>0</v>
      </c>
      <c r="Q2710" s="303">
        <v>0</v>
      </c>
      <c r="R2710" s="16">
        <f>SUMIFS('Member Months'!$L:$L,'Member Months'!$A:$A,$A2710,'Member Months'!$C:$C,$C2710, 'Member Months'!$D:$D,$D2710)</f>
        <v>0</v>
      </c>
      <c r="T2710" s="172"/>
    </row>
    <row r="2711" spans="1:20">
      <c r="A2711" s="38" t="s">
        <v>220</v>
      </c>
      <c r="B2711" s="39">
        <f t="shared" si="89"/>
        <v>0</v>
      </c>
      <c r="C2711" s="39" t="str">
        <f t="shared" si="90"/>
        <v>2020 Initial Year</v>
      </c>
      <c r="D2711" s="40">
        <v>1</v>
      </c>
      <c r="E2711" s="40" t="s">
        <v>220</v>
      </c>
      <c r="F2711" s="40" t="s">
        <v>738</v>
      </c>
      <c r="G2711" s="698" t="s">
        <v>229</v>
      </c>
      <c r="H2711" s="40" t="s">
        <v>228</v>
      </c>
      <c r="I2711" s="629" t="s">
        <v>219</v>
      </c>
      <c r="J2711" s="698" t="s">
        <v>263</v>
      </c>
      <c r="K2711" s="303">
        <v>0</v>
      </c>
      <c r="L2711" s="304">
        <v>0</v>
      </c>
      <c r="M2711" s="305">
        <v>0</v>
      </c>
      <c r="N2711" s="305">
        <v>0</v>
      </c>
      <c r="O2711" s="303">
        <v>0</v>
      </c>
      <c r="P2711" s="305">
        <v>0</v>
      </c>
      <c r="Q2711" s="303">
        <v>0</v>
      </c>
      <c r="R2711" s="16">
        <f>SUMIFS('Member Months'!$L:$L,'Member Months'!$A:$A,$A2711,'Member Months'!$C:$C,$C2711, 'Member Months'!$D:$D,$D2711)</f>
        <v>0</v>
      </c>
      <c r="T2711" s="172"/>
    </row>
    <row r="2712" spans="1:20">
      <c r="A2712" s="38" t="s">
        <v>220</v>
      </c>
      <c r="B2712" s="39">
        <f t="shared" si="89"/>
        <v>0</v>
      </c>
      <c r="C2712" s="39" t="str">
        <f t="shared" si="90"/>
        <v>2020 Initial Year</v>
      </c>
      <c r="D2712" s="40">
        <v>1</v>
      </c>
      <c r="E2712" s="40" t="s">
        <v>220</v>
      </c>
      <c r="F2712" s="40" t="s">
        <v>738</v>
      </c>
      <c r="G2712" s="698" t="s">
        <v>229</v>
      </c>
      <c r="H2712" s="40" t="s">
        <v>228</v>
      </c>
      <c r="I2712" s="629" t="s">
        <v>220</v>
      </c>
      <c r="J2712" s="698" t="s">
        <v>675</v>
      </c>
      <c r="K2712" s="303">
        <v>0</v>
      </c>
      <c r="L2712" s="304">
        <v>0</v>
      </c>
      <c r="M2712" s="305">
        <v>0</v>
      </c>
      <c r="N2712" s="305">
        <v>0</v>
      </c>
      <c r="O2712" s="303">
        <v>0</v>
      </c>
      <c r="P2712" s="305">
        <v>0</v>
      </c>
      <c r="Q2712" s="303">
        <v>0</v>
      </c>
      <c r="R2712" s="16">
        <f>SUMIFS('Member Months'!$L:$L,'Member Months'!$A:$A,$A2712,'Member Months'!$C:$C,$C2712, 'Member Months'!$D:$D,$D2712)</f>
        <v>0</v>
      </c>
      <c r="T2712" s="172"/>
    </row>
    <row r="2713" spans="1:20">
      <c r="A2713" s="38" t="s">
        <v>220</v>
      </c>
      <c r="B2713" s="39">
        <f t="shared" si="89"/>
        <v>0</v>
      </c>
      <c r="C2713" s="39" t="str">
        <f t="shared" si="90"/>
        <v>2020 Initial Year</v>
      </c>
      <c r="D2713" s="40">
        <v>1</v>
      </c>
      <c r="E2713" s="40" t="s">
        <v>220</v>
      </c>
      <c r="F2713" s="40" t="s">
        <v>738</v>
      </c>
      <c r="G2713" s="698" t="s">
        <v>229</v>
      </c>
      <c r="H2713" s="40" t="s">
        <v>228</v>
      </c>
      <c r="I2713" s="629" t="s">
        <v>221</v>
      </c>
      <c r="J2713" s="698" t="s">
        <v>264</v>
      </c>
      <c r="K2713" s="303">
        <v>0</v>
      </c>
      <c r="L2713" s="304">
        <v>0</v>
      </c>
      <c r="M2713" s="305">
        <v>0</v>
      </c>
      <c r="N2713" s="305">
        <v>0</v>
      </c>
      <c r="O2713" s="303">
        <v>0</v>
      </c>
      <c r="P2713" s="305">
        <v>0</v>
      </c>
      <c r="Q2713" s="303">
        <v>0</v>
      </c>
      <c r="R2713" s="16">
        <f>SUMIFS('Member Months'!$L:$L,'Member Months'!$A:$A,$A2713,'Member Months'!$C:$C,$C2713, 'Member Months'!$D:$D,$D2713)</f>
        <v>0</v>
      </c>
      <c r="T2713" s="172"/>
    </row>
    <row r="2714" spans="1:20">
      <c r="A2714" s="38" t="s">
        <v>220</v>
      </c>
      <c r="B2714" s="39">
        <f t="shared" si="89"/>
        <v>0</v>
      </c>
      <c r="C2714" s="39" t="str">
        <f t="shared" si="90"/>
        <v>2020 Initial Year</v>
      </c>
      <c r="D2714" s="40">
        <v>1</v>
      </c>
      <c r="E2714" s="40" t="s">
        <v>220</v>
      </c>
      <c r="F2714" s="40" t="s">
        <v>738</v>
      </c>
      <c r="G2714" s="698" t="s">
        <v>229</v>
      </c>
      <c r="H2714" s="40" t="s">
        <v>228</v>
      </c>
      <c r="I2714" s="629" t="s">
        <v>222</v>
      </c>
      <c r="J2714" s="698" t="s">
        <v>206</v>
      </c>
      <c r="K2714" s="303">
        <v>0</v>
      </c>
      <c r="L2714" s="304">
        <v>0</v>
      </c>
      <c r="M2714" s="305">
        <v>0</v>
      </c>
      <c r="N2714" s="305">
        <v>0</v>
      </c>
      <c r="O2714" s="303">
        <v>0</v>
      </c>
      <c r="P2714" s="305">
        <v>0</v>
      </c>
      <c r="Q2714" s="303">
        <v>0</v>
      </c>
      <c r="R2714" s="16">
        <f>SUMIFS('Member Months'!$L:$L,'Member Months'!$A:$A,$A2714,'Member Months'!$C:$C,$C2714, 'Member Months'!$D:$D,$D2714)</f>
        <v>0</v>
      </c>
      <c r="T2714" s="172"/>
    </row>
    <row r="2715" spans="1:20">
      <c r="A2715" s="38" t="s">
        <v>220</v>
      </c>
      <c r="B2715" s="39">
        <f t="shared" si="89"/>
        <v>0</v>
      </c>
      <c r="C2715" s="39" t="str">
        <f t="shared" si="90"/>
        <v>2020 Initial Year</v>
      </c>
      <c r="D2715" s="40">
        <v>1</v>
      </c>
      <c r="E2715" s="40" t="s">
        <v>220</v>
      </c>
      <c r="F2715" s="40" t="s">
        <v>738</v>
      </c>
      <c r="G2715" s="698" t="s">
        <v>229</v>
      </c>
      <c r="H2715" s="40" t="s">
        <v>228</v>
      </c>
      <c r="I2715" s="629" t="s">
        <v>223</v>
      </c>
      <c r="J2715" s="698" t="s">
        <v>181</v>
      </c>
      <c r="K2715" s="303">
        <v>0</v>
      </c>
      <c r="L2715" s="304">
        <v>0</v>
      </c>
      <c r="M2715" s="305">
        <v>0</v>
      </c>
      <c r="N2715" s="305">
        <v>0</v>
      </c>
      <c r="O2715" s="303">
        <v>0</v>
      </c>
      <c r="P2715" s="305">
        <v>0</v>
      </c>
      <c r="Q2715" s="303">
        <v>0</v>
      </c>
      <c r="R2715" s="16">
        <f>SUMIFS('Member Months'!$L:$L,'Member Months'!$A:$A,$A2715,'Member Months'!$C:$C,$C2715, 'Member Months'!$D:$D,$D2715)</f>
        <v>0</v>
      </c>
      <c r="T2715" s="172"/>
    </row>
    <row r="2716" spans="1:20">
      <c r="A2716" s="38" t="s">
        <v>220</v>
      </c>
      <c r="B2716" s="39">
        <f t="shared" si="89"/>
        <v>0</v>
      </c>
      <c r="C2716" s="39" t="str">
        <f t="shared" si="90"/>
        <v>2020 Initial Year</v>
      </c>
      <c r="D2716" s="40">
        <v>1</v>
      </c>
      <c r="E2716" s="40" t="s">
        <v>220</v>
      </c>
      <c r="F2716" s="40" t="s">
        <v>738</v>
      </c>
      <c r="G2716" s="698" t="s">
        <v>229</v>
      </c>
      <c r="H2716" s="40" t="s">
        <v>228</v>
      </c>
      <c r="I2716" s="629" t="s">
        <v>150</v>
      </c>
      <c r="J2716" s="698" t="s">
        <v>204</v>
      </c>
      <c r="K2716" s="303">
        <v>0</v>
      </c>
      <c r="L2716" s="304">
        <v>0</v>
      </c>
      <c r="M2716" s="305">
        <v>0</v>
      </c>
      <c r="N2716" s="305">
        <v>0</v>
      </c>
      <c r="O2716" s="303">
        <v>0</v>
      </c>
      <c r="P2716" s="305">
        <v>0</v>
      </c>
      <c r="Q2716" s="303">
        <v>0</v>
      </c>
      <c r="R2716" s="16">
        <f>SUMIFS('Member Months'!$L:$L,'Member Months'!$A:$A,$A2716,'Member Months'!$C:$C,$C2716, 'Member Months'!$D:$D,$D2716)</f>
        <v>0</v>
      </c>
      <c r="T2716" s="172"/>
    </row>
    <row r="2717" spans="1:20">
      <c r="A2717" s="38" t="s">
        <v>220</v>
      </c>
      <c r="B2717" s="39">
        <f t="shared" si="89"/>
        <v>0</v>
      </c>
      <c r="C2717" s="39" t="str">
        <f t="shared" si="90"/>
        <v>2020 Initial Year</v>
      </c>
      <c r="D2717" s="40">
        <v>1</v>
      </c>
      <c r="E2717" s="40" t="s">
        <v>220</v>
      </c>
      <c r="F2717" s="40" t="s">
        <v>738</v>
      </c>
      <c r="G2717" s="698" t="s">
        <v>229</v>
      </c>
      <c r="H2717" s="40" t="s">
        <v>228</v>
      </c>
      <c r="I2717" s="629" t="s">
        <v>151</v>
      </c>
      <c r="J2717" s="698" t="s">
        <v>205</v>
      </c>
      <c r="K2717" s="303">
        <v>0</v>
      </c>
      <c r="L2717" s="304">
        <v>0</v>
      </c>
      <c r="M2717" s="305">
        <v>0</v>
      </c>
      <c r="N2717" s="305">
        <v>0</v>
      </c>
      <c r="O2717" s="303">
        <v>0</v>
      </c>
      <c r="P2717" s="305">
        <v>0</v>
      </c>
      <c r="Q2717" s="303">
        <v>0</v>
      </c>
      <c r="R2717" s="16">
        <f>SUMIFS('Member Months'!$L:$L,'Member Months'!$A:$A,$A2717,'Member Months'!$C:$C,$C2717, 'Member Months'!$D:$D,$D2717)</f>
        <v>0</v>
      </c>
      <c r="T2717" s="172"/>
    </row>
    <row r="2718" spans="1:20">
      <c r="A2718" s="38" t="s">
        <v>220</v>
      </c>
      <c r="B2718" s="39">
        <f t="shared" si="89"/>
        <v>0</v>
      </c>
      <c r="C2718" s="39" t="str">
        <f t="shared" si="90"/>
        <v>2020 Initial Year</v>
      </c>
      <c r="D2718" s="40">
        <v>1</v>
      </c>
      <c r="E2718" s="40" t="s">
        <v>220</v>
      </c>
      <c r="F2718" s="40" t="s">
        <v>738</v>
      </c>
      <c r="G2718" s="698" t="s">
        <v>229</v>
      </c>
      <c r="H2718" s="40" t="s">
        <v>228</v>
      </c>
      <c r="I2718" s="629" t="s">
        <v>152</v>
      </c>
      <c r="J2718" s="698" t="s">
        <v>182</v>
      </c>
      <c r="K2718" s="303">
        <v>0</v>
      </c>
      <c r="L2718" s="304">
        <v>0</v>
      </c>
      <c r="M2718" s="305">
        <v>0</v>
      </c>
      <c r="N2718" s="305">
        <v>0</v>
      </c>
      <c r="O2718" s="303">
        <v>0</v>
      </c>
      <c r="P2718" s="305">
        <v>0</v>
      </c>
      <c r="Q2718" s="303">
        <v>0</v>
      </c>
      <c r="R2718" s="16">
        <f>SUMIFS('Member Months'!$L:$L,'Member Months'!$A:$A,$A2718,'Member Months'!$C:$C,$C2718, 'Member Months'!$D:$D,$D2718)</f>
        <v>0</v>
      </c>
      <c r="T2718" s="172"/>
    </row>
    <row r="2719" spans="1:20">
      <c r="A2719" s="38" t="s">
        <v>220</v>
      </c>
      <c r="B2719" s="39">
        <f t="shared" si="89"/>
        <v>0</v>
      </c>
      <c r="C2719" s="39" t="str">
        <f t="shared" si="90"/>
        <v>2020 Initial Year</v>
      </c>
      <c r="D2719" s="40">
        <v>1</v>
      </c>
      <c r="E2719" s="40" t="s">
        <v>220</v>
      </c>
      <c r="F2719" s="40" t="s">
        <v>738</v>
      </c>
      <c r="G2719" s="698" t="s">
        <v>229</v>
      </c>
      <c r="H2719" s="40" t="s">
        <v>228</v>
      </c>
      <c r="I2719" s="629" t="s">
        <v>70</v>
      </c>
      <c r="J2719" s="698" t="s">
        <v>265</v>
      </c>
      <c r="K2719" s="303">
        <v>0</v>
      </c>
      <c r="L2719" s="304">
        <v>0</v>
      </c>
      <c r="M2719" s="305">
        <v>0</v>
      </c>
      <c r="N2719" s="305">
        <v>0</v>
      </c>
      <c r="O2719" s="303">
        <v>0</v>
      </c>
      <c r="P2719" s="305">
        <v>0</v>
      </c>
      <c r="Q2719" s="303">
        <v>0</v>
      </c>
      <c r="R2719" s="16">
        <f>SUMIFS('Member Months'!$L:$L,'Member Months'!$A:$A,$A2719,'Member Months'!$C:$C,$C2719, 'Member Months'!$D:$D,$D2719)</f>
        <v>0</v>
      </c>
      <c r="T2719" s="172"/>
    </row>
    <row r="2720" spans="1:20">
      <c r="A2720" s="38" t="s">
        <v>220</v>
      </c>
      <c r="B2720" s="39">
        <f t="shared" si="89"/>
        <v>0</v>
      </c>
      <c r="C2720" s="39" t="str">
        <f t="shared" si="90"/>
        <v>2020 Initial Year</v>
      </c>
      <c r="D2720" s="40">
        <v>1</v>
      </c>
      <c r="E2720" s="40" t="s">
        <v>220</v>
      </c>
      <c r="F2720" s="40" t="s">
        <v>738</v>
      </c>
      <c r="G2720" s="698" t="s">
        <v>229</v>
      </c>
      <c r="H2720" s="40" t="s">
        <v>228</v>
      </c>
      <c r="I2720" s="629" t="s">
        <v>71</v>
      </c>
      <c r="J2720" s="698" t="s">
        <v>266</v>
      </c>
      <c r="K2720" s="303">
        <v>0</v>
      </c>
      <c r="L2720" s="304">
        <v>0</v>
      </c>
      <c r="M2720" s="305">
        <v>0</v>
      </c>
      <c r="N2720" s="305">
        <v>0</v>
      </c>
      <c r="O2720" s="303">
        <v>0</v>
      </c>
      <c r="P2720" s="305">
        <v>0</v>
      </c>
      <c r="Q2720" s="303">
        <v>0</v>
      </c>
      <c r="R2720" s="16">
        <f>SUMIFS('Member Months'!$L:$L,'Member Months'!$A:$A,$A2720,'Member Months'!$C:$C,$C2720, 'Member Months'!$D:$D,$D2720)</f>
        <v>0</v>
      </c>
      <c r="T2720" s="172"/>
    </row>
    <row r="2721" spans="1:20">
      <c r="A2721" s="38" t="s">
        <v>220</v>
      </c>
      <c r="B2721" s="39">
        <f t="shared" si="89"/>
        <v>0</v>
      </c>
      <c r="C2721" s="39" t="str">
        <f t="shared" si="90"/>
        <v>2020 Initial Year</v>
      </c>
      <c r="D2721" s="40">
        <v>1</v>
      </c>
      <c r="E2721" s="40" t="s">
        <v>220</v>
      </c>
      <c r="F2721" s="40" t="s">
        <v>738</v>
      </c>
      <c r="G2721" s="698" t="s">
        <v>229</v>
      </c>
      <c r="H2721" s="40" t="s">
        <v>228</v>
      </c>
      <c r="I2721" s="629" t="s">
        <v>72</v>
      </c>
      <c r="J2721" s="698" t="s">
        <v>527</v>
      </c>
      <c r="K2721" s="303">
        <v>0</v>
      </c>
      <c r="L2721" s="304">
        <v>0</v>
      </c>
      <c r="M2721" s="305">
        <v>0</v>
      </c>
      <c r="N2721" s="305">
        <v>0</v>
      </c>
      <c r="O2721" s="303">
        <v>0</v>
      </c>
      <c r="P2721" s="305">
        <v>0</v>
      </c>
      <c r="Q2721" s="303">
        <v>0</v>
      </c>
      <c r="R2721" s="16">
        <f>SUMIFS('Member Months'!$L:$L,'Member Months'!$A:$A,$A2721,'Member Months'!$C:$C,$C2721, 'Member Months'!$D:$D,$D2721)</f>
        <v>0</v>
      </c>
      <c r="T2721" s="172"/>
    </row>
    <row r="2722" spans="1:20">
      <c r="A2722" s="38" t="s">
        <v>220</v>
      </c>
      <c r="B2722" s="39">
        <f t="shared" si="89"/>
        <v>0</v>
      </c>
      <c r="C2722" s="39" t="str">
        <f t="shared" si="90"/>
        <v>2020 Initial Year</v>
      </c>
      <c r="D2722" s="40">
        <v>1</v>
      </c>
      <c r="E2722" s="40" t="s">
        <v>220</v>
      </c>
      <c r="F2722" s="40" t="s">
        <v>738</v>
      </c>
      <c r="G2722" s="698" t="s">
        <v>229</v>
      </c>
      <c r="H2722" s="40" t="s">
        <v>228</v>
      </c>
      <c r="I2722" s="629" t="s">
        <v>73</v>
      </c>
      <c r="J2722" s="698" t="s">
        <v>528</v>
      </c>
      <c r="K2722" s="303">
        <v>0</v>
      </c>
      <c r="L2722" s="304">
        <v>0</v>
      </c>
      <c r="M2722" s="305">
        <v>0</v>
      </c>
      <c r="N2722" s="305">
        <v>0</v>
      </c>
      <c r="O2722" s="303">
        <v>0</v>
      </c>
      <c r="P2722" s="305">
        <v>0</v>
      </c>
      <c r="Q2722" s="303">
        <v>0</v>
      </c>
      <c r="R2722" s="16">
        <f>SUMIFS('Member Months'!$L:$L,'Member Months'!$A:$A,$A2722,'Member Months'!$C:$C,$C2722, 'Member Months'!$D:$D,$D2722)</f>
        <v>0</v>
      </c>
      <c r="T2722" s="172"/>
    </row>
    <row r="2723" spans="1:20">
      <c r="A2723" s="38" t="s">
        <v>220</v>
      </c>
      <c r="B2723" s="39">
        <f t="shared" si="89"/>
        <v>0</v>
      </c>
      <c r="C2723" s="39" t="str">
        <f t="shared" si="90"/>
        <v>2020 Initial Year</v>
      </c>
      <c r="D2723" s="40">
        <v>1</v>
      </c>
      <c r="E2723" s="40" t="s">
        <v>220</v>
      </c>
      <c r="F2723" s="40" t="s">
        <v>738</v>
      </c>
      <c r="G2723" s="698" t="s">
        <v>229</v>
      </c>
      <c r="H2723" s="40" t="s">
        <v>228</v>
      </c>
      <c r="I2723" s="630" t="s">
        <v>409</v>
      </c>
      <c r="J2723" s="698" t="s">
        <v>803</v>
      </c>
      <c r="K2723" s="303">
        <v>0</v>
      </c>
      <c r="L2723" s="304">
        <v>0</v>
      </c>
      <c r="M2723" s="305">
        <v>0</v>
      </c>
      <c r="N2723" s="305">
        <v>0</v>
      </c>
      <c r="O2723" s="303">
        <v>0</v>
      </c>
      <c r="P2723" s="305">
        <v>0</v>
      </c>
      <c r="Q2723" s="303">
        <v>0</v>
      </c>
      <c r="R2723" s="16">
        <f>SUMIFS('Member Months'!$L:$L,'Member Months'!$A:$A,$A2723,'Member Months'!$C:$C,$C2723, 'Member Months'!$D:$D,$D2723)</f>
        <v>0</v>
      </c>
      <c r="T2723" s="172"/>
    </row>
    <row r="2724" spans="1:20">
      <c r="A2724" s="38" t="s">
        <v>221</v>
      </c>
      <c r="B2724" s="39">
        <f t="shared" si="89"/>
        <v>0</v>
      </c>
      <c r="C2724" s="39" t="str">
        <f t="shared" si="90"/>
        <v>2020 Initial Year</v>
      </c>
      <c r="D2724" s="40">
        <v>1</v>
      </c>
      <c r="E2724" s="40" t="s">
        <v>221</v>
      </c>
      <c r="F2724" s="40" t="s">
        <v>738</v>
      </c>
      <c r="G2724" s="698" t="s">
        <v>230</v>
      </c>
      <c r="H2724" s="40" t="s">
        <v>213</v>
      </c>
      <c r="I2724" s="629" t="s">
        <v>211</v>
      </c>
      <c r="J2724" s="698" t="s">
        <v>261</v>
      </c>
      <c r="K2724" s="303">
        <v>0</v>
      </c>
      <c r="L2724" s="304">
        <v>0</v>
      </c>
      <c r="M2724" s="305">
        <v>0</v>
      </c>
      <c r="N2724" s="305">
        <v>0</v>
      </c>
      <c r="O2724" s="303">
        <v>0</v>
      </c>
      <c r="P2724" s="305">
        <v>0</v>
      </c>
      <c r="Q2724" s="303">
        <v>0</v>
      </c>
      <c r="R2724" s="16">
        <f>SUMIFS('Member Months'!$L:$L,'Member Months'!$A:$A,$A2724,'Member Months'!$C:$C,$C2724, 'Member Months'!$D:$D,$D2724)</f>
        <v>0</v>
      </c>
      <c r="T2724" s="172"/>
    </row>
    <row r="2725" spans="1:20">
      <c r="A2725" s="38" t="s">
        <v>221</v>
      </c>
      <c r="B2725" s="39">
        <f t="shared" si="89"/>
        <v>0</v>
      </c>
      <c r="C2725" s="39" t="str">
        <f t="shared" si="90"/>
        <v>2020 Initial Year</v>
      </c>
      <c r="D2725" s="40">
        <v>1</v>
      </c>
      <c r="E2725" s="40" t="s">
        <v>221</v>
      </c>
      <c r="F2725" s="40" t="s">
        <v>738</v>
      </c>
      <c r="G2725" s="698" t="s">
        <v>230</v>
      </c>
      <c r="H2725" s="40" t="s">
        <v>213</v>
      </c>
      <c r="I2725" s="629" t="s">
        <v>214</v>
      </c>
      <c r="J2725" s="698" t="s">
        <v>676</v>
      </c>
      <c r="K2725" s="303">
        <v>0</v>
      </c>
      <c r="L2725" s="304">
        <v>0</v>
      </c>
      <c r="M2725" s="305">
        <v>0</v>
      </c>
      <c r="N2725" s="305">
        <v>0</v>
      </c>
      <c r="O2725" s="303">
        <v>0</v>
      </c>
      <c r="P2725" s="305">
        <v>0</v>
      </c>
      <c r="Q2725" s="303">
        <v>0</v>
      </c>
      <c r="R2725" s="16">
        <f>SUMIFS('Member Months'!$L:$L,'Member Months'!$A:$A,$A2725,'Member Months'!$C:$C,$C2725, 'Member Months'!$D:$D,$D2725)</f>
        <v>0</v>
      </c>
      <c r="T2725" s="172"/>
    </row>
    <row r="2726" spans="1:20">
      <c r="A2726" s="38" t="s">
        <v>221</v>
      </c>
      <c r="B2726" s="39">
        <f t="shared" si="89"/>
        <v>0</v>
      </c>
      <c r="C2726" s="39" t="str">
        <f t="shared" si="90"/>
        <v>2020 Initial Year</v>
      </c>
      <c r="D2726" s="40">
        <v>1</v>
      </c>
      <c r="E2726" s="40" t="s">
        <v>221</v>
      </c>
      <c r="F2726" s="40" t="s">
        <v>738</v>
      </c>
      <c r="G2726" s="698" t="s">
        <v>230</v>
      </c>
      <c r="H2726" s="40" t="s">
        <v>213</v>
      </c>
      <c r="I2726" s="629" t="s">
        <v>215</v>
      </c>
      <c r="J2726" s="698" t="s">
        <v>216</v>
      </c>
      <c r="K2726" s="303">
        <v>0</v>
      </c>
      <c r="L2726" s="304">
        <v>0</v>
      </c>
      <c r="M2726" s="305">
        <v>0</v>
      </c>
      <c r="N2726" s="305">
        <v>0</v>
      </c>
      <c r="O2726" s="303">
        <v>0</v>
      </c>
      <c r="P2726" s="305">
        <v>0</v>
      </c>
      <c r="Q2726" s="303">
        <v>0</v>
      </c>
      <c r="R2726" s="16">
        <f>SUMIFS('Member Months'!$L:$L,'Member Months'!$A:$A,$A2726,'Member Months'!$C:$C,$C2726, 'Member Months'!$D:$D,$D2726)</f>
        <v>0</v>
      </c>
      <c r="T2726" s="172"/>
    </row>
    <row r="2727" spans="1:20">
      <c r="A2727" s="38" t="s">
        <v>221</v>
      </c>
      <c r="B2727" s="39">
        <f t="shared" ref="B2727:B2754" si="91">$B$2598</f>
        <v>0</v>
      </c>
      <c r="C2727" s="39" t="str">
        <f t="shared" ref="C2727:C2754" si="92">$C$2598</f>
        <v>2020 Initial Year</v>
      </c>
      <c r="D2727" s="40">
        <v>1</v>
      </c>
      <c r="E2727" s="40" t="s">
        <v>221</v>
      </c>
      <c r="F2727" s="40" t="s">
        <v>738</v>
      </c>
      <c r="G2727" s="698" t="s">
        <v>230</v>
      </c>
      <c r="H2727" s="40" t="s">
        <v>213</v>
      </c>
      <c r="I2727" s="629" t="s">
        <v>217</v>
      </c>
      <c r="J2727" s="698" t="s">
        <v>262</v>
      </c>
      <c r="K2727" s="303">
        <v>0</v>
      </c>
      <c r="L2727" s="304">
        <v>0</v>
      </c>
      <c r="M2727" s="305">
        <v>0</v>
      </c>
      <c r="N2727" s="305">
        <v>0</v>
      </c>
      <c r="O2727" s="303">
        <v>0</v>
      </c>
      <c r="P2727" s="305">
        <v>0</v>
      </c>
      <c r="Q2727" s="303">
        <v>0</v>
      </c>
      <c r="R2727" s="16">
        <f>SUMIFS('Member Months'!$L:$L,'Member Months'!$A:$A,$A2727,'Member Months'!$C:$C,$C2727, 'Member Months'!$D:$D,$D2727)</f>
        <v>0</v>
      </c>
      <c r="T2727" s="172"/>
    </row>
    <row r="2728" spans="1:20">
      <c r="A2728" s="38" t="s">
        <v>221</v>
      </c>
      <c r="B2728" s="39">
        <f t="shared" si="91"/>
        <v>0</v>
      </c>
      <c r="C2728" s="39" t="str">
        <f t="shared" si="92"/>
        <v>2020 Initial Year</v>
      </c>
      <c r="D2728" s="40">
        <v>1</v>
      </c>
      <c r="E2728" s="40" t="s">
        <v>221</v>
      </c>
      <c r="F2728" s="40" t="s">
        <v>738</v>
      </c>
      <c r="G2728" s="698" t="s">
        <v>230</v>
      </c>
      <c r="H2728" s="40" t="s">
        <v>213</v>
      </c>
      <c r="I2728" s="629" t="s">
        <v>218</v>
      </c>
      <c r="J2728" s="698" t="s">
        <v>677</v>
      </c>
      <c r="K2728" s="303">
        <v>0</v>
      </c>
      <c r="L2728" s="304">
        <v>0</v>
      </c>
      <c r="M2728" s="305">
        <v>0</v>
      </c>
      <c r="N2728" s="305">
        <v>0</v>
      </c>
      <c r="O2728" s="303">
        <v>0</v>
      </c>
      <c r="P2728" s="305">
        <v>0</v>
      </c>
      <c r="Q2728" s="303">
        <v>0</v>
      </c>
      <c r="R2728" s="16">
        <f>SUMIFS('Member Months'!$L:$L,'Member Months'!$A:$A,$A2728,'Member Months'!$C:$C,$C2728, 'Member Months'!$D:$D,$D2728)</f>
        <v>0</v>
      </c>
      <c r="T2728" s="172"/>
    </row>
    <row r="2729" spans="1:20">
      <c r="A2729" s="38" t="s">
        <v>221</v>
      </c>
      <c r="B2729" s="39">
        <f t="shared" si="91"/>
        <v>0</v>
      </c>
      <c r="C2729" s="39" t="str">
        <f t="shared" si="92"/>
        <v>2020 Initial Year</v>
      </c>
      <c r="D2729" s="40">
        <v>1</v>
      </c>
      <c r="E2729" s="40" t="s">
        <v>221</v>
      </c>
      <c r="F2729" s="40" t="s">
        <v>738</v>
      </c>
      <c r="G2729" s="698" t="s">
        <v>230</v>
      </c>
      <c r="H2729" s="40" t="s">
        <v>213</v>
      </c>
      <c r="I2729" s="629" t="s">
        <v>219</v>
      </c>
      <c r="J2729" s="698" t="s">
        <v>263</v>
      </c>
      <c r="K2729" s="303">
        <v>0</v>
      </c>
      <c r="L2729" s="304">
        <v>0</v>
      </c>
      <c r="M2729" s="305">
        <v>0</v>
      </c>
      <c r="N2729" s="305">
        <v>0</v>
      </c>
      <c r="O2729" s="303">
        <v>0</v>
      </c>
      <c r="P2729" s="305">
        <v>0</v>
      </c>
      <c r="Q2729" s="303">
        <v>0</v>
      </c>
      <c r="R2729" s="16">
        <f>SUMIFS('Member Months'!$L:$L,'Member Months'!$A:$A,$A2729,'Member Months'!$C:$C,$C2729, 'Member Months'!$D:$D,$D2729)</f>
        <v>0</v>
      </c>
      <c r="T2729" s="172"/>
    </row>
    <row r="2730" spans="1:20">
      <c r="A2730" s="38" t="s">
        <v>221</v>
      </c>
      <c r="B2730" s="39">
        <f t="shared" si="91"/>
        <v>0</v>
      </c>
      <c r="C2730" s="39" t="str">
        <f t="shared" si="92"/>
        <v>2020 Initial Year</v>
      </c>
      <c r="D2730" s="40">
        <v>1</v>
      </c>
      <c r="E2730" s="40" t="s">
        <v>221</v>
      </c>
      <c r="F2730" s="40" t="s">
        <v>738</v>
      </c>
      <c r="G2730" s="698" t="s">
        <v>230</v>
      </c>
      <c r="H2730" s="40" t="s">
        <v>213</v>
      </c>
      <c r="I2730" s="629" t="s">
        <v>220</v>
      </c>
      <c r="J2730" s="698" t="s">
        <v>675</v>
      </c>
      <c r="K2730" s="303">
        <v>0</v>
      </c>
      <c r="L2730" s="304">
        <v>0</v>
      </c>
      <c r="M2730" s="305">
        <v>0</v>
      </c>
      <c r="N2730" s="305">
        <v>0</v>
      </c>
      <c r="O2730" s="303">
        <v>0</v>
      </c>
      <c r="P2730" s="305">
        <v>0</v>
      </c>
      <c r="Q2730" s="303">
        <v>0</v>
      </c>
      <c r="R2730" s="16">
        <f>SUMIFS('Member Months'!$L:$L,'Member Months'!$A:$A,$A2730,'Member Months'!$C:$C,$C2730, 'Member Months'!$D:$D,$D2730)</f>
        <v>0</v>
      </c>
      <c r="T2730" s="172"/>
    </row>
    <row r="2731" spans="1:20">
      <c r="A2731" s="38" t="s">
        <v>221</v>
      </c>
      <c r="B2731" s="39">
        <f t="shared" si="91"/>
        <v>0</v>
      </c>
      <c r="C2731" s="39" t="str">
        <f t="shared" si="92"/>
        <v>2020 Initial Year</v>
      </c>
      <c r="D2731" s="40">
        <v>1</v>
      </c>
      <c r="E2731" s="40" t="s">
        <v>221</v>
      </c>
      <c r="F2731" s="40" t="s">
        <v>738</v>
      </c>
      <c r="G2731" s="698" t="s">
        <v>230</v>
      </c>
      <c r="H2731" s="40" t="s">
        <v>213</v>
      </c>
      <c r="I2731" s="629" t="s">
        <v>221</v>
      </c>
      <c r="J2731" s="698" t="s">
        <v>264</v>
      </c>
      <c r="K2731" s="303">
        <v>0</v>
      </c>
      <c r="L2731" s="304">
        <v>0</v>
      </c>
      <c r="M2731" s="305">
        <v>0</v>
      </c>
      <c r="N2731" s="305">
        <v>0</v>
      </c>
      <c r="O2731" s="303">
        <v>0</v>
      </c>
      <c r="P2731" s="305">
        <v>0</v>
      </c>
      <c r="Q2731" s="303">
        <v>0</v>
      </c>
      <c r="R2731" s="16">
        <f>SUMIFS('Member Months'!$L:$L,'Member Months'!$A:$A,$A2731,'Member Months'!$C:$C,$C2731, 'Member Months'!$D:$D,$D2731)</f>
        <v>0</v>
      </c>
      <c r="T2731" s="172"/>
    </row>
    <row r="2732" spans="1:20">
      <c r="A2732" s="38" t="s">
        <v>221</v>
      </c>
      <c r="B2732" s="39">
        <f t="shared" si="91"/>
        <v>0</v>
      </c>
      <c r="C2732" s="39" t="str">
        <f t="shared" si="92"/>
        <v>2020 Initial Year</v>
      </c>
      <c r="D2732" s="40">
        <v>1</v>
      </c>
      <c r="E2732" s="40" t="s">
        <v>221</v>
      </c>
      <c r="F2732" s="40" t="s">
        <v>738</v>
      </c>
      <c r="G2732" s="698" t="s">
        <v>230</v>
      </c>
      <c r="H2732" s="40" t="s">
        <v>213</v>
      </c>
      <c r="I2732" s="629" t="s">
        <v>222</v>
      </c>
      <c r="J2732" s="698" t="s">
        <v>206</v>
      </c>
      <c r="K2732" s="303">
        <v>0</v>
      </c>
      <c r="L2732" s="304">
        <v>0</v>
      </c>
      <c r="M2732" s="305">
        <v>0</v>
      </c>
      <c r="N2732" s="305">
        <v>0</v>
      </c>
      <c r="O2732" s="303">
        <v>0</v>
      </c>
      <c r="P2732" s="305">
        <v>0</v>
      </c>
      <c r="Q2732" s="303">
        <v>0</v>
      </c>
      <c r="R2732" s="16">
        <f>SUMIFS('Member Months'!$L:$L,'Member Months'!$A:$A,$A2732,'Member Months'!$C:$C,$C2732, 'Member Months'!$D:$D,$D2732)</f>
        <v>0</v>
      </c>
      <c r="T2732" s="172"/>
    </row>
    <row r="2733" spans="1:20">
      <c r="A2733" s="38" t="s">
        <v>221</v>
      </c>
      <c r="B2733" s="39">
        <f t="shared" si="91"/>
        <v>0</v>
      </c>
      <c r="C2733" s="39" t="str">
        <f t="shared" si="92"/>
        <v>2020 Initial Year</v>
      </c>
      <c r="D2733" s="40">
        <v>1</v>
      </c>
      <c r="E2733" s="40" t="s">
        <v>221</v>
      </c>
      <c r="F2733" s="40" t="s">
        <v>738</v>
      </c>
      <c r="G2733" s="698" t="s">
        <v>230</v>
      </c>
      <c r="H2733" s="40" t="s">
        <v>213</v>
      </c>
      <c r="I2733" s="629" t="s">
        <v>223</v>
      </c>
      <c r="J2733" s="698" t="s">
        <v>181</v>
      </c>
      <c r="K2733" s="303">
        <v>0</v>
      </c>
      <c r="L2733" s="304">
        <v>0</v>
      </c>
      <c r="M2733" s="305">
        <v>0</v>
      </c>
      <c r="N2733" s="305">
        <v>0</v>
      </c>
      <c r="O2733" s="303">
        <v>0</v>
      </c>
      <c r="P2733" s="305">
        <v>0</v>
      </c>
      <c r="Q2733" s="303">
        <v>0</v>
      </c>
      <c r="R2733" s="16">
        <f>SUMIFS('Member Months'!$L:$L,'Member Months'!$A:$A,$A2733,'Member Months'!$C:$C,$C2733, 'Member Months'!$D:$D,$D2733)</f>
        <v>0</v>
      </c>
      <c r="T2733" s="172"/>
    </row>
    <row r="2734" spans="1:20">
      <c r="A2734" s="38" t="s">
        <v>221</v>
      </c>
      <c r="B2734" s="39">
        <f t="shared" si="91"/>
        <v>0</v>
      </c>
      <c r="C2734" s="39" t="str">
        <f t="shared" si="92"/>
        <v>2020 Initial Year</v>
      </c>
      <c r="D2734" s="40">
        <v>1</v>
      </c>
      <c r="E2734" s="40" t="s">
        <v>221</v>
      </c>
      <c r="F2734" s="40" t="s">
        <v>738</v>
      </c>
      <c r="G2734" s="698" t="s">
        <v>230</v>
      </c>
      <c r="H2734" s="40" t="s">
        <v>213</v>
      </c>
      <c r="I2734" s="629" t="s">
        <v>150</v>
      </c>
      <c r="J2734" s="698" t="s">
        <v>204</v>
      </c>
      <c r="K2734" s="303">
        <v>0</v>
      </c>
      <c r="L2734" s="304">
        <v>0</v>
      </c>
      <c r="M2734" s="305">
        <v>0</v>
      </c>
      <c r="N2734" s="305">
        <v>0</v>
      </c>
      <c r="O2734" s="303">
        <v>0</v>
      </c>
      <c r="P2734" s="305">
        <v>0</v>
      </c>
      <c r="Q2734" s="303">
        <v>0</v>
      </c>
      <c r="R2734" s="16">
        <f>SUMIFS('Member Months'!$L:$L,'Member Months'!$A:$A,$A2734,'Member Months'!$C:$C,$C2734, 'Member Months'!$D:$D,$D2734)</f>
        <v>0</v>
      </c>
      <c r="T2734" s="172"/>
    </row>
    <row r="2735" spans="1:20">
      <c r="A2735" s="38" t="s">
        <v>221</v>
      </c>
      <c r="B2735" s="39">
        <f t="shared" si="91"/>
        <v>0</v>
      </c>
      <c r="C2735" s="39" t="str">
        <f t="shared" si="92"/>
        <v>2020 Initial Year</v>
      </c>
      <c r="D2735" s="40">
        <v>1</v>
      </c>
      <c r="E2735" s="40" t="s">
        <v>221</v>
      </c>
      <c r="F2735" s="40" t="s">
        <v>738</v>
      </c>
      <c r="G2735" s="698" t="s">
        <v>230</v>
      </c>
      <c r="H2735" s="40" t="s">
        <v>213</v>
      </c>
      <c r="I2735" s="629" t="s">
        <v>151</v>
      </c>
      <c r="J2735" s="698" t="s">
        <v>205</v>
      </c>
      <c r="K2735" s="303">
        <v>0</v>
      </c>
      <c r="L2735" s="304">
        <v>0</v>
      </c>
      <c r="M2735" s="305">
        <v>0</v>
      </c>
      <c r="N2735" s="305">
        <v>0</v>
      </c>
      <c r="O2735" s="303">
        <v>0</v>
      </c>
      <c r="P2735" s="305">
        <v>0</v>
      </c>
      <c r="Q2735" s="303">
        <v>0</v>
      </c>
      <c r="R2735" s="16">
        <f>SUMIFS('Member Months'!$L:$L,'Member Months'!$A:$A,$A2735,'Member Months'!$C:$C,$C2735, 'Member Months'!$D:$D,$D2735)</f>
        <v>0</v>
      </c>
      <c r="T2735" s="172"/>
    </row>
    <row r="2736" spans="1:20">
      <c r="A2736" s="38" t="s">
        <v>221</v>
      </c>
      <c r="B2736" s="39">
        <f t="shared" si="91"/>
        <v>0</v>
      </c>
      <c r="C2736" s="39" t="str">
        <f t="shared" si="92"/>
        <v>2020 Initial Year</v>
      </c>
      <c r="D2736" s="40">
        <v>1</v>
      </c>
      <c r="E2736" s="40" t="s">
        <v>221</v>
      </c>
      <c r="F2736" s="40" t="s">
        <v>738</v>
      </c>
      <c r="G2736" s="698" t="s">
        <v>230</v>
      </c>
      <c r="H2736" s="40" t="s">
        <v>213</v>
      </c>
      <c r="I2736" s="629" t="s">
        <v>152</v>
      </c>
      <c r="J2736" s="698" t="s">
        <v>182</v>
      </c>
      <c r="K2736" s="303">
        <v>0</v>
      </c>
      <c r="L2736" s="304">
        <v>0</v>
      </c>
      <c r="M2736" s="305">
        <v>0</v>
      </c>
      <c r="N2736" s="305">
        <v>0</v>
      </c>
      <c r="O2736" s="303">
        <v>0</v>
      </c>
      <c r="P2736" s="305">
        <v>0</v>
      </c>
      <c r="Q2736" s="303">
        <v>0</v>
      </c>
      <c r="R2736" s="16">
        <f>SUMIFS('Member Months'!$L:$L,'Member Months'!$A:$A,$A2736,'Member Months'!$C:$C,$C2736, 'Member Months'!$D:$D,$D2736)</f>
        <v>0</v>
      </c>
      <c r="T2736" s="172"/>
    </row>
    <row r="2737" spans="1:20">
      <c r="A2737" s="38" t="s">
        <v>221</v>
      </c>
      <c r="B2737" s="39">
        <f t="shared" si="91"/>
        <v>0</v>
      </c>
      <c r="C2737" s="39" t="str">
        <f t="shared" si="92"/>
        <v>2020 Initial Year</v>
      </c>
      <c r="D2737" s="40">
        <v>1</v>
      </c>
      <c r="E2737" s="40" t="s">
        <v>221</v>
      </c>
      <c r="F2737" s="40" t="s">
        <v>738</v>
      </c>
      <c r="G2737" s="698" t="s">
        <v>230</v>
      </c>
      <c r="H2737" s="40" t="s">
        <v>213</v>
      </c>
      <c r="I2737" s="629" t="s">
        <v>70</v>
      </c>
      <c r="J2737" s="698" t="s">
        <v>265</v>
      </c>
      <c r="K2737" s="303">
        <v>0</v>
      </c>
      <c r="L2737" s="304">
        <v>0</v>
      </c>
      <c r="M2737" s="305">
        <v>0</v>
      </c>
      <c r="N2737" s="305">
        <v>0</v>
      </c>
      <c r="O2737" s="303">
        <v>0</v>
      </c>
      <c r="P2737" s="305">
        <v>0</v>
      </c>
      <c r="Q2737" s="303">
        <v>0</v>
      </c>
      <c r="R2737" s="16">
        <f>SUMIFS('Member Months'!$L:$L,'Member Months'!$A:$A,$A2737,'Member Months'!$C:$C,$C2737, 'Member Months'!$D:$D,$D2737)</f>
        <v>0</v>
      </c>
      <c r="T2737" s="172"/>
    </row>
    <row r="2738" spans="1:20">
      <c r="A2738" s="38" t="s">
        <v>221</v>
      </c>
      <c r="B2738" s="39">
        <f t="shared" si="91"/>
        <v>0</v>
      </c>
      <c r="C2738" s="39" t="str">
        <f t="shared" si="92"/>
        <v>2020 Initial Year</v>
      </c>
      <c r="D2738" s="40">
        <v>1</v>
      </c>
      <c r="E2738" s="40" t="s">
        <v>221</v>
      </c>
      <c r="F2738" s="40" t="s">
        <v>738</v>
      </c>
      <c r="G2738" s="698" t="s">
        <v>230</v>
      </c>
      <c r="H2738" s="40" t="s">
        <v>213</v>
      </c>
      <c r="I2738" s="629" t="s">
        <v>71</v>
      </c>
      <c r="J2738" s="698" t="s">
        <v>266</v>
      </c>
      <c r="K2738" s="303">
        <v>0</v>
      </c>
      <c r="L2738" s="304">
        <v>0</v>
      </c>
      <c r="M2738" s="305">
        <v>0</v>
      </c>
      <c r="N2738" s="305">
        <v>0</v>
      </c>
      <c r="O2738" s="303">
        <v>0</v>
      </c>
      <c r="P2738" s="305">
        <v>0</v>
      </c>
      <c r="Q2738" s="303">
        <v>0</v>
      </c>
      <c r="R2738" s="16">
        <f>SUMIFS('Member Months'!$L:$L,'Member Months'!$A:$A,$A2738,'Member Months'!$C:$C,$C2738, 'Member Months'!$D:$D,$D2738)</f>
        <v>0</v>
      </c>
      <c r="T2738" s="172"/>
    </row>
    <row r="2739" spans="1:20">
      <c r="A2739" s="38" t="s">
        <v>221</v>
      </c>
      <c r="B2739" s="39">
        <f t="shared" si="91"/>
        <v>0</v>
      </c>
      <c r="C2739" s="39" t="str">
        <f t="shared" si="92"/>
        <v>2020 Initial Year</v>
      </c>
      <c r="D2739" s="40">
        <v>1</v>
      </c>
      <c r="E2739" s="40" t="s">
        <v>221</v>
      </c>
      <c r="F2739" s="40" t="s">
        <v>738</v>
      </c>
      <c r="G2739" s="698" t="s">
        <v>230</v>
      </c>
      <c r="H2739" s="40" t="s">
        <v>213</v>
      </c>
      <c r="I2739" s="629" t="s">
        <v>72</v>
      </c>
      <c r="J2739" s="698" t="s">
        <v>527</v>
      </c>
      <c r="K2739" s="303">
        <v>0</v>
      </c>
      <c r="L2739" s="304">
        <v>0</v>
      </c>
      <c r="M2739" s="305">
        <v>0</v>
      </c>
      <c r="N2739" s="305">
        <v>0</v>
      </c>
      <c r="O2739" s="303">
        <v>0</v>
      </c>
      <c r="P2739" s="305">
        <v>0</v>
      </c>
      <c r="Q2739" s="303">
        <v>0</v>
      </c>
      <c r="R2739" s="16">
        <f>SUMIFS('Member Months'!$L:$L,'Member Months'!$A:$A,$A2739,'Member Months'!$C:$C,$C2739, 'Member Months'!$D:$D,$D2739)</f>
        <v>0</v>
      </c>
      <c r="T2739" s="172"/>
    </row>
    <row r="2740" spans="1:20">
      <c r="A2740" s="38" t="s">
        <v>221</v>
      </c>
      <c r="B2740" s="39">
        <f t="shared" si="91"/>
        <v>0</v>
      </c>
      <c r="C2740" s="39" t="str">
        <f t="shared" si="92"/>
        <v>2020 Initial Year</v>
      </c>
      <c r="D2740" s="40">
        <v>1</v>
      </c>
      <c r="E2740" s="40" t="s">
        <v>221</v>
      </c>
      <c r="F2740" s="40" t="s">
        <v>738</v>
      </c>
      <c r="G2740" s="698" t="s">
        <v>230</v>
      </c>
      <c r="H2740" s="40" t="s">
        <v>213</v>
      </c>
      <c r="I2740" s="629" t="s">
        <v>73</v>
      </c>
      <c r="J2740" s="698" t="s">
        <v>528</v>
      </c>
      <c r="K2740" s="303">
        <v>0</v>
      </c>
      <c r="L2740" s="304">
        <v>0</v>
      </c>
      <c r="M2740" s="305">
        <v>0</v>
      </c>
      <c r="N2740" s="305">
        <v>0</v>
      </c>
      <c r="O2740" s="303">
        <v>0</v>
      </c>
      <c r="P2740" s="305">
        <v>0</v>
      </c>
      <c r="Q2740" s="303">
        <v>0</v>
      </c>
      <c r="R2740" s="16">
        <f>SUMIFS('Member Months'!$L:$L,'Member Months'!$A:$A,$A2740,'Member Months'!$C:$C,$C2740, 'Member Months'!$D:$D,$D2740)</f>
        <v>0</v>
      </c>
      <c r="T2740" s="172"/>
    </row>
    <row r="2741" spans="1:20">
      <c r="A2741" s="38" t="s">
        <v>221</v>
      </c>
      <c r="B2741" s="39">
        <f t="shared" si="91"/>
        <v>0</v>
      </c>
      <c r="C2741" s="39" t="str">
        <f t="shared" si="92"/>
        <v>2020 Initial Year</v>
      </c>
      <c r="D2741" s="40">
        <v>1</v>
      </c>
      <c r="E2741" s="40" t="s">
        <v>221</v>
      </c>
      <c r="F2741" s="40" t="s">
        <v>738</v>
      </c>
      <c r="G2741" s="698" t="s">
        <v>230</v>
      </c>
      <c r="H2741" s="40" t="s">
        <v>213</v>
      </c>
      <c r="I2741" s="630" t="s">
        <v>409</v>
      </c>
      <c r="J2741" s="698" t="s">
        <v>803</v>
      </c>
      <c r="K2741" s="303">
        <v>0</v>
      </c>
      <c r="L2741" s="304">
        <v>0</v>
      </c>
      <c r="M2741" s="305">
        <v>0</v>
      </c>
      <c r="N2741" s="305">
        <v>0</v>
      </c>
      <c r="O2741" s="303">
        <v>0</v>
      </c>
      <c r="P2741" s="305">
        <v>0</v>
      </c>
      <c r="Q2741" s="303">
        <v>0</v>
      </c>
      <c r="R2741" s="16">
        <f>SUMIFS('Member Months'!$L:$L,'Member Months'!$A:$A,$A2741,'Member Months'!$C:$C,$C2741, 'Member Months'!$D:$D,$D2741)</f>
        <v>0</v>
      </c>
      <c r="T2741" s="172"/>
    </row>
    <row r="2742" spans="1:20">
      <c r="A2742" s="38" t="s">
        <v>150</v>
      </c>
      <c r="B2742" s="39">
        <f t="shared" si="91"/>
        <v>0</v>
      </c>
      <c r="C2742" s="39" t="str">
        <f t="shared" si="92"/>
        <v>2020 Initial Year</v>
      </c>
      <c r="D2742" s="40">
        <v>1</v>
      </c>
      <c r="E2742" s="662" t="s">
        <v>150</v>
      </c>
      <c r="F2742" s="40" t="s">
        <v>739</v>
      </c>
      <c r="G2742" s="698" t="s">
        <v>161</v>
      </c>
      <c r="H2742" s="40" t="s">
        <v>213</v>
      </c>
      <c r="I2742" s="629" t="s">
        <v>211</v>
      </c>
      <c r="J2742" s="698" t="s">
        <v>261</v>
      </c>
      <c r="K2742" s="303">
        <v>0</v>
      </c>
      <c r="L2742" s="304">
        <v>0</v>
      </c>
      <c r="M2742" s="305">
        <v>0</v>
      </c>
      <c r="N2742" s="305">
        <v>0</v>
      </c>
      <c r="O2742" s="303">
        <v>0</v>
      </c>
      <c r="P2742" s="305">
        <v>0</v>
      </c>
      <c r="Q2742" s="303">
        <v>0</v>
      </c>
      <c r="R2742" s="16">
        <f>SUMIFS('Member Months'!$L:$L,'Member Months'!$A:$A,$A2742,'Member Months'!$C:$C,$C2742, 'Member Months'!$D:$D,$D2742)</f>
        <v>0</v>
      </c>
      <c r="T2742" s="172"/>
    </row>
    <row r="2743" spans="1:20">
      <c r="A2743" s="38" t="s">
        <v>150</v>
      </c>
      <c r="B2743" s="39">
        <f t="shared" si="91"/>
        <v>0</v>
      </c>
      <c r="C2743" s="39" t="str">
        <f t="shared" si="92"/>
        <v>2020 Initial Year</v>
      </c>
      <c r="D2743" s="40">
        <v>1</v>
      </c>
      <c r="E2743" s="662" t="s">
        <v>150</v>
      </c>
      <c r="F2743" s="40" t="s">
        <v>739</v>
      </c>
      <c r="G2743" s="698" t="s">
        <v>161</v>
      </c>
      <c r="H2743" s="40" t="s">
        <v>213</v>
      </c>
      <c r="I2743" s="629" t="s">
        <v>214</v>
      </c>
      <c r="J2743" s="698" t="s">
        <v>676</v>
      </c>
      <c r="K2743" s="303">
        <v>0</v>
      </c>
      <c r="L2743" s="304">
        <v>0</v>
      </c>
      <c r="M2743" s="305">
        <v>0</v>
      </c>
      <c r="N2743" s="305">
        <v>0</v>
      </c>
      <c r="O2743" s="303">
        <v>0</v>
      </c>
      <c r="P2743" s="305">
        <v>0</v>
      </c>
      <c r="Q2743" s="303">
        <v>0</v>
      </c>
      <c r="R2743" s="16">
        <f>SUMIFS('Member Months'!$L:$L,'Member Months'!$A:$A,$A2743,'Member Months'!$C:$C,$C2743, 'Member Months'!$D:$D,$D2743)</f>
        <v>0</v>
      </c>
      <c r="T2743" s="172"/>
    </row>
    <row r="2744" spans="1:20">
      <c r="A2744" s="38" t="s">
        <v>150</v>
      </c>
      <c r="B2744" s="39">
        <f t="shared" si="91"/>
        <v>0</v>
      </c>
      <c r="C2744" s="39" t="str">
        <f t="shared" si="92"/>
        <v>2020 Initial Year</v>
      </c>
      <c r="D2744" s="40">
        <v>1</v>
      </c>
      <c r="E2744" s="662" t="s">
        <v>150</v>
      </c>
      <c r="F2744" s="40" t="s">
        <v>739</v>
      </c>
      <c r="G2744" s="698" t="s">
        <v>161</v>
      </c>
      <c r="H2744" s="40" t="s">
        <v>213</v>
      </c>
      <c r="I2744" s="629" t="s">
        <v>215</v>
      </c>
      <c r="J2744" s="698" t="s">
        <v>216</v>
      </c>
      <c r="K2744" s="303">
        <v>0</v>
      </c>
      <c r="L2744" s="304">
        <v>0</v>
      </c>
      <c r="M2744" s="305">
        <v>0</v>
      </c>
      <c r="N2744" s="305">
        <v>0</v>
      </c>
      <c r="O2744" s="303">
        <v>0</v>
      </c>
      <c r="P2744" s="305">
        <v>0</v>
      </c>
      <c r="Q2744" s="303">
        <v>0</v>
      </c>
      <c r="R2744" s="16">
        <f>SUMIFS('Member Months'!$L:$L,'Member Months'!$A:$A,$A2744,'Member Months'!$C:$C,$C2744, 'Member Months'!$D:$D,$D2744)</f>
        <v>0</v>
      </c>
      <c r="T2744" s="172"/>
    </row>
    <row r="2745" spans="1:20">
      <c r="A2745" s="38" t="s">
        <v>150</v>
      </c>
      <c r="B2745" s="39">
        <f t="shared" si="91"/>
        <v>0</v>
      </c>
      <c r="C2745" s="39" t="str">
        <f t="shared" si="92"/>
        <v>2020 Initial Year</v>
      </c>
      <c r="D2745" s="40">
        <v>1</v>
      </c>
      <c r="E2745" s="662" t="s">
        <v>150</v>
      </c>
      <c r="F2745" s="40" t="s">
        <v>739</v>
      </c>
      <c r="G2745" s="698" t="s">
        <v>161</v>
      </c>
      <c r="H2745" s="40" t="s">
        <v>213</v>
      </c>
      <c r="I2745" s="629" t="s">
        <v>217</v>
      </c>
      <c r="J2745" s="698" t="s">
        <v>262</v>
      </c>
      <c r="K2745" s="303">
        <v>0</v>
      </c>
      <c r="L2745" s="304">
        <v>0</v>
      </c>
      <c r="M2745" s="305">
        <v>0</v>
      </c>
      <c r="N2745" s="305">
        <v>0</v>
      </c>
      <c r="O2745" s="303">
        <v>0</v>
      </c>
      <c r="P2745" s="305">
        <v>0</v>
      </c>
      <c r="Q2745" s="303">
        <v>0</v>
      </c>
      <c r="R2745" s="16">
        <f>SUMIFS('Member Months'!$L:$L,'Member Months'!$A:$A,$A2745,'Member Months'!$C:$C,$C2745, 'Member Months'!$D:$D,$D2745)</f>
        <v>0</v>
      </c>
      <c r="T2745" s="172"/>
    </row>
    <row r="2746" spans="1:20">
      <c r="A2746" s="38" t="s">
        <v>150</v>
      </c>
      <c r="B2746" s="39">
        <f t="shared" si="91"/>
        <v>0</v>
      </c>
      <c r="C2746" s="39" t="str">
        <f t="shared" si="92"/>
        <v>2020 Initial Year</v>
      </c>
      <c r="D2746" s="40">
        <v>1</v>
      </c>
      <c r="E2746" s="662" t="s">
        <v>150</v>
      </c>
      <c r="F2746" s="40" t="s">
        <v>739</v>
      </c>
      <c r="G2746" s="698" t="s">
        <v>161</v>
      </c>
      <c r="H2746" s="40" t="s">
        <v>213</v>
      </c>
      <c r="I2746" s="629" t="s">
        <v>218</v>
      </c>
      <c r="J2746" s="698" t="s">
        <v>677</v>
      </c>
      <c r="K2746" s="303">
        <v>0</v>
      </c>
      <c r="L2746" s="304">
        <v>0</v>
      </c>
      <c r="M2746" s="305">
        <v>0</v>
      </c>
      <c r="N2746" s="305">
        <v>0</v>
      </c>
      <c r="O2746" s="303">
        <v>0</v>
      </c>
      <c r="P2746" s="305">
        <v>0</v>
      </c>
      <c r="Q2746" s="303">
        <v>0</v>
      </c>
      <c r="R2746" s="16">
        <f>SUMIFS('Member Months'!$L:$L,'Member Months'!$A:$A,$A2746,'Member Months'!$C:$C,$C2746, 'Member Months'!$D:$D,$D2746)</f>
        <v>0</v>
      </c>
      <c r="T2746" s="172"/>
    </row>
    <row r="2747" spans="1:20">
      <c r="A2747" s="38" t="s">
        <v>150</v>
      </c>
      <c r="B2747" s="39">
        <f t="shared" si="91"/>
        <v>0</v>
      </c>
      <c r="C2747" s="39" t="str">
        <f t="shared" si="92"/>
        <v>2020 Initial Year</v>
      </c>
      <c r="D2747" s="40">
        <v>1</v>
      </c>
      <c r="E2747" s="662" t="s">
        <v>150</v>
      </c>
      <c r="F2747" s="40" t="s">
        <v>739</v>
      </c>
      <c r="G2747" s="698" t="s">
        <v>161</v>
      </c>
      <c r="H2747" s="40" t="s">
        <v>213</v>
      </c>
      <c r="I2747" s="629" t="s">
        <v>219</v>
      </c>
      <c r="J2747" s="698" t="s">
        <v>263</v>
      </c>
      <c r="K2747" s="303">
        <v>0</v>
      </c>
      <c r="L2747" s="304">
        <v>0</v>
      </c>
      <c r="M2747" s="305">
        <v>0</v>
      </c>
      <c r="N2747" s="305">
        <v>0</v>
      </c>
      <c r="O2747" s="303">
        <v>0</v>
      </c>
      <c r="P2747" s="305">
        <v>0</v>
      </c>
      <c r="Q2747" s="303">
        <v>0</v>
      </c>
      <c r="R2747" s="16">
        <f>SUMIFS('Member Months'!$L:$L,'Member Months'!$A:$A,$A2747,'Member Months'!$C:$C,$C2747, 'Member Months'!$D:$D,$D2747)</f>
        <v>0</v>
      </c>
      <c r="T2747" s="172"/>
    </row>
    <row r="2748" spans="1:20">
      <c r="A2748" s="38" t="s">
        <v>150</v>
      </c>
      <c r="B2748" s="39">
        <f t="shared" si="91"/>
        <v>0</v>
      </c>
      <c r="C2748" s="39" t="str">
        <f t="shared" si="92"/>
        <v>2020 Initial Year</v>
      </c>
      <c r="D2748" s="40">
        <v>1</v>
      </c>
      <c r="E2748" s="662" t="s">
        <v>150</v>
      </c>
      <c r="F2748" s="40" t="s">
        <v>739</v>
      </c>
      <c r="G2748" s="698" t="s">
        <v>161</v>
      </c>
      <c r="H2748" s="40" t="s">
        <v>213</v>
      </c>
      <c r="I2748" s="629" t="s">
        <v>220</v>
      </c>
      <c r="J2748" s="698" t="s">
        <v>675</v>
      </c>
      <c r="K2748" s="303">
        <v>0</v>
      </c>
      <c r="L2748" s="304">
        <v>0</v>
      </c>
      <c r="M2748" s="305">
        <v>0</v>
      </c>
      <c r="N2748" s="305">
        <v>0</v>
      </c>
      <c r="O2748" s="303">
        <v>0</v>
      </c>
      <c r="P2748" s="305">
        <v>0</v>
      </c>
      <c r="Q2748" s="303">
        <v>0</v>
      </c>
      <c r="R2748" s="16">
        <f>SUMIFS('Member Months'!$L:$L,'Member Months'!$A:$A,$A2748,'Member Months'!$C:$C,$C2748, 'Member Months'!$D:$D,$D2748)</f>
        <v>0</v>
      </c>
      <c r="T2748" s="172"/>
    </row>
    <row r="2749" spans="1:20">
      <c r="A2749" s="38" t="s">
        <v>150</v>
      </c>
      <c r="B2749" s="39">
        <f t="shared" si="91"/>
        <v>0</v>
      </c>
      <c r="C2749" s="39" t="str">
        <f t="shared" si="92"/>
        <v>2020 Initial Year</v>
      </c>
      <c r="D2749" s="40">
        <v>1</v>
      </c>
      <c r="E2749" s="662" t="s">
        <v>150</v>
      </c>
      <c r="F2749" s="40" t="s">
        <v>739</v>
      </c>
      <c r="G2749" s="698" t="s">
        <v>161</v>
      </c>
      <c r="H2749" s="40" t="s">
        <v>213</v>
      </c>
      <c r="I2749" s="629" t="s">
        <v>221</v>
      </c>
      <c r="J2749" s="698" t="s">
        <v>264</v>
      </c>
      <c r="K2749" s="303">
        <v>0</v>
      </c>
      <c r="L2749" s="304">
        <v>0</v>
      </c>
      <c r="M2749" s="305">
        <v>0</v>
      </c>
      <c r="N2749" s="305">
        <v>0</v>
      </c>
      <c r="O2749" s="303">
        <v>0</v>
      </c>
      <c r="P2749" s="305">
        <v>0</v>
      </c>
      <c r="Q2749" s="303">
        <v>0</v>
      </c>
      <c r="R2749" s="16">
        <f>SUMIFS('Member Months'!$L:$L,'Member Months'!$A:$A,$A2749,'Member Months'!$C:$C,$C2749, 'Member Months'!$D:$D,$D2749)</f>
        <v>0</v>
      </c>
      <c r="T2749" s="172"/>
    </row>
    <row r="2750" spans="1:20">
      <c r="A2750" s="38" t="s">
        <v>150</v>
      </c>
      <c r="B2750" s="39">
        <f t="shared" si="91"/>
        <v>0</v>
      </c>
      <c r="C2750" s="39" t="str">
        <f t="shared" si="92"/>
        <v>2020 Initial Year</v>
      </c>
      <c r="D2750" s="40">
        <v>1</v>
      </c>
      <c r="E2750" s="662" t="s">
        <v>150</v>
      </c>
      <c r="F2750" s="40" t="s">
        <v>739</v>
      </c>
      <c r="G2750" s="698" t="s">
        <v>161</v>
      </c>
      <c r="H2750" s="40" t="s">
        <v>213</v>
      </c>
      <c r="I2750" s="629" t="s">
        <v>222</v>
      </c>
      <c r="J2750" s="698" t="s">
        <v>206</v>
      </c>
      <c r="K2750" s="303">
        <v>0</v>
      </c>
      <c r="L2750" s="304">
        <v>0</v>
      </c>
      <c r="M2750" s="305">
        <v>0</v>
      </c>
      <c r="N2750" s="305">
        <v>0</v>
      </c>
      <c r="O2750" s="303">
        <v>0</v>
      </c>
      <c r="P2750" s="305">
        <v>0</v>
      </c>
      <c r="Q2750" s="303">
        <v>0</v>
      </c>
      <c r="R2750" s="16">
        <f>SUMIFS('Member Months'!$L:$L,'Member Months'!$A:$A,$A2750,'Member Months'!$C:$C,$C2750, 'Member Months'!$D:$D,$D2750)</f>
        <v>0</v>
      </c>
      <c r="T2750" s="172"/>
    </row>
    <row r="2751" spans="1:20">
      <c r="A2751" s="38" t="s">
        <v>150</v>
      </c>
      <c r="B2751" s="39">
        <f t="shared" si="91"/>
        <v>0</v>
      </c>
      <c r="C2751" s="39" t="str">
        <f t="shared" si="92"/>
        <v>2020 Initial Year</v>
      </c>
      <c r="D2751" s="40">
        <v>1</v>
      </c>
      <c r="E2751" s="662" t="s">
        <v>150</v>
      </c>
      <c r="F2751" s="40" t="s">
        <v>739</v>
      </c>
      <c r="G2751" s="698" t="s">
        <v>161</v>
      </c>
      <c r="H2751" s="40" t="s">
        <v>213</v>
      </c>
      <c r="I2751" s="629" t="s">
        <v>223</v>
      </c>
      <c r="J2751" s="698" t="s">
        <v>181</v>
      </c>
      <c r="K2751" s="303">
        <v>0</v>
      </c>
      <c r="L2751" s="304">
        <v>0</v>
      </c>
      <c r="M2751" s="305">
        <v>0</v>
      </c>
      <c r="N2751" s="305">
        <v>0</v>
      </c>
      <c r="O2751" s="303">
        <v>0</v>
      </c>
      <c r="P2751" s="305">
        <v>0</v>
      </c>
      <c r="Q2751" s="303">
        <v>0</v>
      </c>
      <c r="R2751" s="16">
        <f>SUMIFS('Member Months'!$L:$L,'Member Months'!$A:$A,$A2751,'Member Months'!$C:$C,$C2751, 'Member Months'!$D:$D,$D2751)</f>
        <v>0</v>
      </c>
      <c r="T2751" s="172"/>
    </row>
    <row r="2752" spans="1:20">
      <c r="A2752" s="38" t="s">
        <v>150</v>
      </c>
      <c r="B2752" s="39">
        <f t="shared" si="91"/>
        <v>0</v>
      </c>
      <c r="C2752" s="39" t="str">
        <f t="shared" si="92"/>
        <v>2020 Initial Year</v>
      </c>
      <c r="D2752" s="40">
        <v>1</v>
      </c>
      <c r="E2752" s="662" t="s">
        <v>150</v>
      </c>
      <c r="F2752" s="40" t="s">
        <v>739</v>
      </c>
      <c r="G2752" s="698" t="s">
        <v>161</v>
      </c>
      <c r="H2752" s="40" t="s">
        <v>213</v>
      </c>
      <c r="I2752" s="629" t="s">
        <v>150</v>
      </c>
      <c r="J2752" s="698" t="s">
        <v>204</v>
      </c>
      <c r="K2752" s="303">
        <v>0</v>
      </c>
      <c r="L2752" s="304">
        <v>0</v>
      </c>
      <c r="M2752" s="305">
        <v>0</v>
      </c>
      <c r="N2752" s="305">
        <v>0</v>
      </c>
      <c r="O2752" s="303">
        <v>0</v>
      </c>
      <c r="P2752" s="305">
        <v>0</v>
      </c>
      <c r="Q2752" s="303">
        <v>0</v>
      </c>
      <c r="R2752" s="16">
        <f>SUMIFS('Member Months'!$L:$L,'Member Months'!$A:$A,$A2752,'Member Months'!$C:$C,$C2752, 'Member Months'!$D:$D,$D2752)</f>
        <v>0</v>
      </c>
      <c r="T2752" s="172"/>
    </row>
    <row r="2753" spans="1:20">
      <c r="A2753" s="38" t="s">
        <v>150</v>
      </c>
      <c r="B2753" s="39">
        <f t="shared" si="91"/>
        <v>0</v>
      </c>
      <c r="C2753" s="39" t="str">
        <f t="shared" si="92"/>
        <v>2020 Initial Year</v>
      </c>
      <c r="D2753" s="40">
        <v>1</v>
      </c>
      <c r="E2753" s="662" t="s">
        <v>150</v>
      </c>
      <c r="F2753" s="40" t="s">
        <v>739</v>
      </c>
      <c r="G2753" s="698" t="s">
        <v>161</v>
      </c>
      <c r="H2753" s="40" t="s">
        <v>213</v>
      </c>
      <c r="I2753" s="629" t="s">
        <v>151</v>
      </c>
      <c r="J2753" s="698" t="s">
        <v>205</v>
      </c>
      <c r="K2753" s="303">
        <v>0</v>
      </c>
      <c r="L2753" s="304">
        <v>0</v>
      </c>
      <c r="M2753" s="305">
        <v>0</v>
      </c>
      <c r="N2753" s="305">
        <v>0</v>
      </c>
      <c r="O2753" s="303">
        <v>0</v>
      </c>
      <c r="P2753" s="305">
        <v>0</v>
      </c>
      <c r="Q2753" s="303">
        <v>0</v>
      </c>
      <c r="R2753" s="16">
        <f>SUMIFS('Member Months'!$L:$L,'Member Months'!$A:$A,$A2753,'Member Months'!$C:$C,$C2753, 'Member Months'!$D:$D,$D2753)</f>
        <v>0</v>
      </c>
      <c r="T2753" s="172"/>
    </row>
    <row r="2754" spans="1:20">
      <c r="A2754" s="38" t="s">
        <v>150</v>
      </c>
      <c r="B2754" s="39">
        <f t="shared" si="91"/>
        <v>0</v>
      </c>
      <c r="C2754" s="39" t="str">
        <f t="shared" si="92"/>
        <v>2020 Initial Year</v>
      </c>
      <c r="D2754" s="40">
        <v>1</v>
      </c>
      <c r="E2754" s="662" t="s">
        <v>150</v>
      </c>
      <c r="F2754" s="40" t="s">
        <v>739</v>
      </c>
      <c r="G2754" s="698" t="s">
        <v>161</v>
      </c>
      <c r="H2754" s="40" t="s">
        <v>213</v>
      </c>
      <c r="I2754" s="629" t="s">
        <v>152</v>
      </c>
      <c r="J2754" s="698" t="s">
        <v>182</v>
      </c>
      <c r="K2754" s="303">
        <v>0</v>
      </c>
      <c r="L2754" s="304">
        <v>0</v>
      </c>
      <c r="M2754" s="305">
        <v>0</v>
      </c>
      <c r="N2754" s="305">
        <v>0</v>
      </c>
      <c r="O2754" s="303">
        <v>0</v>
      </c>
      <c r="P2754" s="305">
        <v>0</v>
      </c>
      <c r="Q2754" s="303">
        <v>0</v>
      </c>
      <c r="R2754" s="16">
        <f>SUMIFS('Member Months'!$L:$L,'Member Months'!$A:$A,$A2754,'Member Months'!$C:$C,$C2754, 'Member Months'!$D:$D,$D2754)</f>
        <v>0</v>
      </c>
      <c r="T2754" s="172"/>
    </row>
    <row r="2755" spans="1:20">
      <c r="A2755" s="38" t="s">
        <v>150</v>
      </c>
      <c r="B2755" s="39">
        <f t="shared" ref="B2755:B2908" si="93">$B$2598</f>
        <v>0</v>
      </c>
      <c r="C2755" s="39" t="str">
        <f t="shared" ref="C2755:C2818" si="94">$C$2598</f>
        <v>2020 Initial Year</v>
      </c>
      <c r="D2755" s="40">
        <v>1</v>
      </c>
      <c r="E2755" s="662" t="s">
        <v>150</v>
      </c>
      <c r="F2755" s="40" t="s">
        <v>739</v>
      </c>
      <c r="G2755" s="698" t="s">
        <v>161</v>
      </c>
      <c r="H2755" s="40" t="s">
        <v>213</v>
      </c>
      <c r="I2755" s="629" t="s">
        <v>70</v>
      </c>
      <c r="J2755" s="698" t="s">
        <v>265</v>
      </c>
      <c r="K2755" s="303">
        <v>0</v>
      </c>
      <c r="L2755" s="304">
        <v>0</v>
      </c>
      <c r="M2755" s="305">
        <v>0</v>
      </c>
      <c r="N2755" s="305">
        <v>0</v>
      </c>
      <c r="O2755" s="303">
        <v>0</v>
      </c>
      <c r="P2755" s="305">
        <v>0</v>
      </c>
      <c r="Q2755" s="303">
        <v>0</v>
      </c>
      <c r="R2755" s="16">
        <f>SUMIFS('Member Months'!$L:$L,'Member Months'!$A:$A,$A2755,'Member Months'!$C:$C,$C2755, 'Member Months'!$D:$D,$D2755)</f>
        <v>0</v>
      </c>
      <c r="T2755" s="172"/>
    </row>
    <row r="2756" spans="1:20">
      <c r="A2756" s="38" t="s">
        <v>150</v>
      </c>
      <c r="B2756" s="39">
        <f t="shared" si="93"/>
        <v>0</v>
      </c>
      <c r="C2756" s="39" t="str">
        <f t="shared" si="94"/>
        <v>2020 Initial Year</v>
      </c>
      <c r="D2756" s="40">
        <v>1</v>
      </c>
      <c r="E2756" s="662" t="s">
        <v>150</v>
      </c>
      <c r="F2756" s="40" t="s">
        <v>739</v>
      </c>
      <c r="G2756" s="698" t="s">
        <v>161</v>
      </c>
      <c r="H2756" s="40" t="s">
        <v>213</v>
      </c>
      <c r="I2756" s="629" t="s">
        <v>71</v>
      </c>
      <c r="J2756" s="698" t="s">
        <v>266</v>
      </c>
      <c r="K2756" s="303">
        <v>0</v>
      </c>
      <c r="L2756" s="304">
        <v>0</v>
      </c>
      <c r="M2756" s="305">
        <v>0</v>
      </c>
      <c r="N2756" s="305">
        <v>0</v>
      </c>
      <c r="O2756" s="303">
        <v>0</v>
      </c>
      <c r="P2756" s="305">
        <v>0</v>
      </c>
      <c r="Q2756" s="303">
        <v>0</v>
      </c>
      <c r="R2756" s="16">
        <f>SUMIFS('Member Months'!$L:$L,'Member Months'!$A:$A,$A2756,'Member Months'!$C:$C,$C2756, 'Member Months'!$D:$D,$D2756)</f>
        <v>0</v>
      </c>
      <c r="T2756" s="172"/>
    </row>
    <row r="2757" spans="1:20">
      <c r="A2757" s="38" t="s">
        <v>150</v>
      </c>
      <c r="B2757" s="39">
        <f t="shared" si="93"/>
        <v>0</v>
      </c>
      <c r="C2757" s="39" t="str">
        <f t="shared" si="94"/>
        <v>2020 Initial Year</v>
      </c>
      <c r="D2757" s="40">
        <v>1</v>
      </c>
      <c r="E2757" s="662" t="s">
        <v>150</v>
      </c>
      <c r="F2757" s="40" t="s">
        <v>739</v>
      </c>
      <c r="G2757" s="698" t="s">
        <v>161</v>
      </c>
      <c r="H2757" s="40" t="s">
        <v>213</v>
      </c>
      <c r="I2757" s="629" t="s">
        <v>72</v>
      </c>
      <c r="J2757" s="698" t="s">
        <v>527</v>
      </c>
      <c r="K2757" s="303">
        <v>0</v>
      </c>
      <c r="L2757" s="304">
        <v>0</v>
      </c>
      <c r="M2757" s="305">
        <v>0</v>
      </c>
      <c r="N2757" s="305">
        <v>0</v>
      </c>
      <c r="O2757" s="303">
        <v>0</v>
      </c>
      <c r="P2757" s="305">
        <v>0</v>
      </c>
      <c r="Q2757" s="303">
        <v>0</v>
      </c>
      <c r="R2757" s="16">
        <f>SUMIFS('Member Months'!$L:$L,'Member Months'!$A:$A,$A2757,'Member Months'!$C:$C,$C2757, 'Member Months'!$D:$D,$D2757)</f>
        <v>0</v>
      </c>
      <c r="T2757" s="172"/>
    </row>
    <row r="2758" spans="1:20">
      <c r="A2758" s="38" t="s">
        <v>150</v>
      </c>
      <c r="B2758" s="39">
        <f t="shared" si="93"/>
        <v>0</v>
      </c>
      <c r="C2758" s="39" t="str">
        <f t="shared" si="94"/>
        <v>2020 Initial Year</v>
      </c>
      <c r="D2758" s="40">
        <v>1</v>
      </c>
      <c r="E2758" s="662" t="s">
        <v>150</v>
      </c>
      <c r="F2758" s="40" t="s">
        <v>739</v>
      </c>
      <c r="G2758" s="698" t="s">
        <v>161</v>
      </c>
      <c r="H2758" s="40" t="s">
        <v>213</v>
      </c>
      <c r="I2758" s="629" t="s">
        <v>73</v>
      </c>
      <c r="J2758" s="698" t="s">
        <v>528</v>
      </c>
      <c r="K2758" s="303">
        <v>0</v>
      </c>
      <c r="L2758" s="304">
        <v>0</v>
      </c>
      <c r="M2758" s="305">
        <v>0</v>
      </c>
      <c r="N2758" s="305">
        <v>0</v>
      </c>
      <c r="O2758" s="303">
        <v>0</v>
      </c>
      <c r="P2758" s="305">
        <v>0</v>
      </c>
      <c r="Q2758" s="303">
        <v>0</v>
      </c>
      <c r="R2758" s="16">
        <f>SUMIFS('Member Months'!$L:$L,'Member Months'!$A:$A,$A2758,'Member Months'!$C:$C,$C2758, 'Member Months'!$D:$D,$D2758)</f>
        <v>0</v>
      </c>
      <c r="T2758" s="172"/>
    </row>
    <row r="2759" spans="1:20">
      <c r="A2759" s="38" t="s">
        <v>150</v>
      </c>
      <c r="B2759" s="39">
        <f t="shared" si="93"/>
        <v>0</v>
      </c>
      <c r="C2759" s="39" t="str">
        <f t="shared" si="94"/>
        <v>2020 Initial Year</v>
      </c>
      <c r="D2759" s="40">
        <v>1</v>
      </c>
      <c r="E2759" s="662" t="s">
        <v>150</v>
      </c>
      <c r="F2759" s="40" t="s">
        <v>739</v>
      </c>
      <c r="G2759" s="698" t="s">
        <v>161</v>
      </c>
      <c r="H2759" s="40" t="s">
        <v>213</v>
      </c>
      <c r="I2759" s="630" t="s">
        <v>409</v>
      </c>
      <c r="J2759" s="698" t="s">
        <v>803</v>
      </c>
      <c r="K2759" s="303">
        <v>0</v>
      </c>
      <c r="L2759" s="304">
        <v>0</v>
      </c>
      <c r="M2759" s="305">
        <v>0</v>
      </c>
      <c r="N2759" s="305">
        <v>0</v>
      </c>
      <c r="O2759" s="303">
        <v>0</v>
      </c>
      <c r="P2759" s="305">
        <v>0</v>
      </c>
      <c r="Q2759" s="303">
        <v>0</v>
      </c>
      <c r="R2759" s="16">
        <f>SUMIFS('Member Months'!$L:$L,'Member Months'!$A:$A,$A2759,'Member Months'!$C:$C,$C2759, 'Member Months'!$D:$D,$D2759)</f>
        <v>0</v>
      </c>
      <c r="T2759" s="172"/>
    </row>
    <row r="2760" spans="1:20">
      <c r="A2760" s="38" t="s">
        <v>151</v>
      </c>
      <c r="B2760" s="39">
        <f t="shared" si="93"/>
        <v>0</v>
      </c>
      <c r="C2760" s="39" t="str">
        <f t="shared" si="94"/>
        <v>2020 Initial Year</v>
      </c>
      <c r="D2760" s="40">
        <v>1</v>
      </c>
      <c r="E2760" s="662" t="s">
        <v>151</v>
      </c>
      <c r="F2760" s="40" t="s">
        <v>739</v>
      </c>
      <c r="G2760" s="698" t="s">
        <v>225</v>
      </c>
      <c r="H2760" s="40" t="s">
        <v>213</v>
      </c>
      <c r="I2760" s="629" t="s">
        <v>211</v>
      </c>
      <c r="J2760" s="698" t="s">
        <v>261</v>
      </c>
      <c r="K2760" s="303">
        <v>0</v>
      </c>
      <c r="L2760" s="304">
        <v>0</v>
      </c>
      <c r="M2760" s="305">
        <v>0</v>
      </c>
      <c r="N2760" s="305">
        <v>0</v>
      </c>
      <c r="O2760" s="303">
        <v>0</v>
      </c>
      <c r="P2760" s="305">
        <v>0</v>
      </c>
      <c r="Q2760" s="303">
        <v>0</v>
      </c>
      <c r="R2760" s="16">
        <f>SUMIFS('Member Months'!$L:$L,'Member Months'!$A:$A,$A2760,'Member Months'!$C:$C,$C2760, 'Member Months'!$D:$D,$D2760)</f>
        <v>0</v>
      </c>
      <c r="T2760" s="172"/>
    </row>
    <row r="2761" spans="1:20">
      <c r="A2761" s="38" t="s">
        <v>151</v>
      </c>
      <c r="B2761" s="39">
        <f t="shared" si="93"/>
        <v>0</v>
      </c>
      <c r="C2761" s="39" t="str">
        <f t="shared" si="94"/>
        <v>2020 Initial Year</v>
      </c>
      <c r="D2761" s="40">
        <v>1</v>
      </c>
      <c r="E2761" s="662" t="s">
        <v>151</v>
      </c>
      <c r="F2761" s="40" t="s">
        <v>739</v>
      </c>
      <c r="G2761" s="698" t="s">
        <v>225</v>
      </c>
      <c r="H2761" s="40" t="s">
        <v>213</v>
      </c>
      <c r="I2761" s="629" t="s">
        <v>214</v>
      </c>
      <c r="J2761" s="698" t="s">
        <v>676</v>
      </c>
      <c r="K2761" s="303">
        <v>0</v>
      </c>
      <c r="L2761" s="304">
        <v>0</v>
      </c>
      <c r="M2761" s="305">
        <v>0</v>
      </c>
      <c r="N2761" s="305">
        <v>0</v>
      </c>
      <c r="O2761" s="303">
        <v>0</v>
      </c>
      <c r="P2761" s="305">
        <v>0</v>
      </c>
      <c r="Q2761" s="303">
        <v>0</v>
      </c>
      <c r="R2761" s="16">
        <f>SUMIFS('Member Months'!$L:$L,'Member Months'!$A:$A,$A2761,'Member Months'!$C:$C,$C2761, 'Member Months'!$D:$D,$D2761)</f>
        <v>0</v>
      </c>
      <c r="T2761" s="172"/>
    </row>
    <row r="2762" spans="1:20">
      <c r="A2762" s="38" t="s">
        <v>151</v>
      </c>
      <c r="B2762" s="39">
        <f t="shared" si="93"/>
        <v>0</v>
      </c>
      <c r="C2762" s="39" t="str">
        <f t="shared" si="94"/>
        <v>2020 Initial Year</v>
      </c>
      <c r="D2762" s="40">
        <v>1</v>
      </c>
      <c r="E2762" s="662" t="s">
        <v>151</v>
      </c>
      <c r="F2762" s="40" t="s">
        <v>739</v>
      </c>
      <c r="G2762" s="698" t="s">
        <v>225</v>
      </c>
      <c r="H2762" s="40" t="s">
        <v>213</v>
      </c>
      <c r="I2762" s="629" t="s">
        <v>215</v>
      </c>
      <c r="J2762" s="698" t="s">
        <v>216</v>
      </c>
      <c r="K2762" s="303">
        <v>0</v>
      </c>
      <c r="L2762" s="304">
        <v>0</v>
      </c>
      <c r="M2762" s="305">
        <v>0</v>
      </c>
      <c r="N2762" s="305">
        <v>0</v>
      </c>
      <c r="O2762" s="303">
        <v>0</v>
      </c>
      <c r="P2762" s="305">
        <v>0</v>
      </c>
      <c r="Q2762" s="303">
        <v>0</v>
      </c>
      <c r="R2762" s="16">
        <f>SUMIFS('Member Months'!$L:$L,'Member Months'!$A:$A,$A2762,'Member Months'!$C:$C,$C2762, 'Member Months'!$D:$D,$D2762)</f>
        <v>0</v>
      </c>
      <c r="T2762" s="172"/>
    </row>
    <row r="2763" spans="1:20">
      <c r="A2763" s="38" t="s">
        <v>151</v>
      </c>
      <c r="B2763" s="39">
        <f t="shared" si="93"/>
        <v>0</v>
      </c>
      <c r="C2763" s="39" t="str">
        <f t="shared" si="94"/>
        <v>2020 Initial Year</v>
      </c>
      <c r="D2763" s="40">
        <v>1</v>
      </c>
      <c r="E2763" s="662" t="s">
        <v>151</v>
      </c>
      <c r="F2763" s="40" t="s">
        <v>739</v>
      </c>
      <c r="G2763" s="698" t="s">
        <v>225</v>
      </c>
      <c r="H2763" s="40" t="s">
        <v>213</v>
      </c>
      <c r="I2763" s="629" t="s">
        <v>217</v>
      </c>
      <c r="J2763" s="698" t="s">
        <v>262</v>
      </c>
      <c r="K2763" s="303">
        <v>0</v>
      </c>
      <c r="L2763" s="304">
        <v>0</v>
      </c>
      <c r="M2763" s="305">
        <v>0</v>
      </c>
      <c r="N2763" s="305">
        <v>0</v>
      </c>
      <c r="O2763" s="303">
        <v>0</v>
      </c>
      <c r="P2763" s="305">
        <v>0</v>
      </c>
      <c r="Q2763" s="303">
        <v>0</v>
      </c>
      <c r="R2763" s="16">
        <f>SUMIFS('Member Months'!$L:$L,'Member Months'!$A:$A,$A2763,'Member Months'!$C:$C,$C2763, 'Member Months'!$D:$D,$D2763)</f>
        <v>0</v>
      </c>
      <c r="T2763" s="172"/>
    </row>
    <row r="2764" spans="1:20">
      <c r="A2764" s="38" t="s">
        <v>151</v>
      </c>
      <c r="B2764" s="39">
        <f t="shared" si="93"/>
        <v>0</v>
      </c>
      <c r="C2764" s="39" t="str">
        <f t="shared" si="94"/>
        <v>2020 Initial Year</v>
      </c>
      <c r="D2764" s="40">
        <v>1</v>
      </c>
      <c r="E2764" s="662" t="s">
        <v>151</v>
      </c>
      <c r="F2764" s="40" t="s">
        <v>739</v>
      </c>
      <c r="G2764" s="698" t="s">
        <v>225</v>
      </c>
      <c r="H2764" s="40" t="s">
        <v>213</v>
      </c>
      <c r="I2764" s="629" t="s">
        <v>218</v>
      </c>
      <c r="J2764" s="698" t="s">
        <v>677</v>
      </c>
      <c r="K2764" s="303">
        <v>0</v>
      </c>
      <c r="L2764" s="304">
        <v>0</v>
      </c>
      <c r="M2764" s="305">
        <v>0</v>
      </c>
      <c r="N2764" s="305">
        <v>0</v>
      </c>
      <c r="O2764" s="303">
        <v>0</v>
      </c>
      <c r="P2764" s="305">
        <v>0</v>
      </c>
      <c r="Q2764" s="303">
        <v>0</v>
      </c>
      <c r="R2764" s="16">
        <f>SUMIFS('Member Months'!$L:$L,'Member Months'!$A:$A,$A2764,'Member Months'!$C:$C,$C2764, 'Member Months'!$D:$D,$D2764)</f>
        <v>0</v>
      </c>
      <c r="T2764" s="172"/>
    </row>
    <row r="2765" spans="1:20">
      <c r="A2765" s="38" t="s">
        <v>151</v>
      </c>
      <c r="B2765" s="39">
        <f t="shared" si="93"/>
        <v>0</v>
      </c>
      <c r="C2765" s="39" t="str">
        <f t="shared" si="94"/>
        <v>2020 Initial Year</v>
      </c>
      <c r="D2765" s="40">
        <v>1</v>
      </c>
      <c r="E2765" s="662" t="s">
        <v>151</v>
      </c>
      <c r="F2765" s="40" t="s">
        <v>739</v>
      </c>
      <c r="G2765" s="698" t="s">
        <v>225</v>
      </c>
      <c r="H2765" s="40" t="s">
        <v>213</v>
      </c>
      <c r="I2765" s="629" t="s">
        <v>219</v>
      </c>
      <c r="J2765" s="698" t="s">
        <v>263</v>
      </c>
      <c r="K2765" s="303">
        <v>0</v>
      </c>
      <c r="L2765" s="304">
        <v>0</v>
      </c>
      <c r="M2765" s="305">
        <v>0</v>
      </c>
      <c r="N2765" s="305">
        <v>0</v>
      </c>
      <c r="O2765" s="303">
        <v>0</v>
      </c>
      <c r="P2765" s="305">
        <v>0</v>
      </c>
      <c r="Q2765" s="303">
        <v>0</v>
      </c>
      <c r="R2765" s="16">
        <f>SUMIFS('Member Months'!$L:$L,'Member Months'!$A:$A,$A2765,'Member Months'!$C:$C,$C2765, 'Member Months'!$D:$D,$D2765)</f>
        <v>0</v>
      </c>
      <c r="T2765" s="172"/>
    </row>
    <row r="2766" spans="1:20">
      <c r="A2766" s="38" t="s">
        <v>151</v>
      </c>
      <c r="B2766" s="39">
        <f t="shared" si="93"/>
        <v>0</v>
      </c>
      <c r="C2766" s="39" t="str">
        <f t="shared" si="94"/>
        <v>2020 Initial Year</v>
      </c>
      <c r="D2766" s="40">
        <v>1</v>
      </c>
      <c r="E2766" s="662" t="s">
        <v>151</v>
      </c>
      <c r="F2766" s="40" t="s">
        <v>739</v>
      </c>
      <c r="G2766" s="698" t="s">
        <v>225</v>
      </c>
      <c r="H2766" s="40" t="s">
        <v>213</v>
      </c>
      <c r="I2766" s="629" t="s">
        <v>220</v>
      </c>
      <c r="J2766" s="698" t="s">
        <v>675</v>
      </c>
      <c r="K2766" s="303">
        <v>0</v>
      </c>
      <c r="L2766" s="304">
        <v>0</v>
      </c>
      <c r="M2766" s="305">
        <v>0</v>
      </c>
      <c r="N2766" s="305">
        <v>0</v>
      </c>
      <c r="O2766" s="303">
        <v>0</v>
      </c>
      <c r="P2766" s="305">
        <v>0</v>
      </c>
      <c r="Q2766" s="303">
        <v>0</v>
      </c>
      <c r="R2766" s="16">
        <f>SUMIFS('Member Months'!$L:$L,'Member Months'!$A:$A,$A2766,'Member Months'!$C:$C,$C2766, 'Member Months'!$D:$D,$D2766)</f>
        <v>0</v>
      </c>
      <c r="T2766" s="172"/>
    </row>
    <row r="2767" spans="1:20">
      <c r="A2767" s="38" t="s">
        <v>151</v>
      </c>
      <c r="B2767" s="39">
        <f t="shared" si="93"/>
        <v>0</v>
      </c>
      <c r="C2767" s="39" t="str">
        <f t="shared" si="94"/>
        <v>2020 Initial Year</v>
      </c>
      <c r="D2767" s="40">
        <v>1</v>
      </c>
      <c r="E2767" s="662" t="s">
        <v>151</v>
      </c>
      <c r="F2767" s="40" t="s">
        <v>739</v>
      </c>
      <c r="G2767" s="698" t="s">
        <v>225</v>
      </c>
      <c r="H2767" s="40" t="s">
        <v>213</v>
      </c>
      <c r="I2767" s="629" t="s">
        <v>221</v>
      </c>
      <c r="J2767" s="698" t="s">
        <v>264</v>
      </c>
      <c r="K2767" s="303">
        <v>0</v>
      </c>
      <c r="L2767" s="304">
        <v>0</v>
      </c>
      <c r="M2767" s="305">
        <v>0</v>
      </c>
      <c r="N2767" s="305">
        <v>0</v>
      </c>
      <c r="O2767" s="303">
        <v>0</v>
      </c>
      <c r="P2767" s="305">
        <v>0</v>
      </c>
      <c r="Q2767" s="303">
        <v>0</v>
      </c>
      <c r="R2767" s="16">
        <f>SUMIFS('Member Months'!$L:$L,'Member Months'!$A:$A,$A2767,'Member Months'!$C:$C,$C2767, 'Member Months'!$D:$D,$D2767)</f>
        <v>0</v>
      </c>
      <c r="T2767" s="172"/>
    </row>
    <row r="2768" spans="1:20">
      <c r="A2768" s="38" t="s">
        <v>151</v>
      </c>
      <c r="B2768" s="39">
        <f t="shared" si="93"/>
        <v>0</v>
      </c>
      <c r="C2768" s="39" t="str">
        <f t="shared" si="94"/>
        <v>2020 Initial Year</v>
      </c>
      <c r="D2768" s="40">
        <v>1</v>
      </c>
      <c r="E2768" s="662" t="s">
        <v>151</v>
      </c>
      <c r="F2768" s="40" t="s">
        <v>739</v>
      </c>
      <c r="G2768" s="698" t="s">
        <v>225</v>
      </c>
      <c r="H2768" s="40" t="s">
        <v>213</v>
      </c>
      <c r="I2768" s="629" t="s">
        <v>222</v>
      </c>
      <c r="J2768" s="698" t="s">
        <v>206</v>
      </c>
      <c r="K2768" s="303">
        <v>0</v>
      </c>
      <c r="L2768" s="304">
        <v>0</v>
      </c>
      <c r="M2768" s="305">
        <v>0</v>
      </c>
      <c r="N2768" s="305">
        <v>0</v>
      </c>
      <c r="O2768" s="303">
        <v>0</v>
      </c>
      <c r="P2768" s="305">
        <v>0</v>
      </c>
      <c r="Q2768" s="303">
        <v>0</v>
      </c>
      <c r="R2768" s="16">
        <f>SUMIFS('Member Months'!$L:$L,'Member Months'!$A:$A,$A2768,'Member Months'!$C:$C,$C2768, 'Member Months'!$D:$D,$D2768)</f>
        <v>0</v>
      </c>
      <c r="T2768" s="172"/>
    </row>
    <row r="2769" spans="1:20">
      <c r="A2769" s="38" t="s">
        <v>151</v>
      </c>
      <c r="B2769" s="39">
        <f t="shared" si="93"/>
        <v>0</v>
      </c>
      <c r="C2769" s="39" t="str">
        <f t="shared" si="94"/>
        <v>2020 Initial Year</v>
      </c>
      <c r="D2769" s="40">
        <v>1</v>
      </c>
      <c r="E2769" s="662" t="s">
        <v>151</v>
      </c>
      <c r="F2769" s="40" t="s">
        <v>739</v>
      </c>
      <c r="G2769" s="698" t="s">
        <v>225</v>
      </c>
      <c r="H2769" s="40" t="s">
        <v>213</v>
      </c>
      <c r="I2769" s="629" t="s">
        <v>223</v>
      </c>
      <c r="J2769" s="698" t="s">
        <v>181</v>
      </c>
      <c r="K2769" s="303">
        <v>0</v>
      </c>
      <c r="L2769" s="304">
        <v>0</v>
      </c>
      <c r="M2769" s="305">
        <v>0</v>
      </c>
      <c r="N2769" s="305">
        <v>0</v>
      </c>
      <c r="O2769" s="303">
        <v>0</v>
      </c>
      <c r="P2769" s="305">
        <v>0</v>
      </c>
      <c r="Q2769" s="303">
        <v>0</v>
      </c>
      <c r="R2769" s="16">
        <f>SUMIFS('Member Months'!$L:$L,'Member Months'!$A:$A,$A2769,'Member Months'!$C:$C,$C2769, 'Member Months'!$D:$D,$D2769)</f>
        <v>0</v>
      </c>
      <c r="T2769" s="172"/>
    </row>
    <row r="2770" spans="1:20">
      <c r="A2770" s="38" t="s">
        <v>151</v>
      </c>
      <c r="B2770" s="39">
        <f t="shared" si="93"/>
        <v>0</v>
      </c>
      <c r="C2770" s="39" t="str">
        <f t="shared" si="94"/>
        <v>2020 Initial Year</v>
      </c>
      <c r="D2770" s="40">
        <v>1</v>
      </c>
      <c r="E2770" s="662" t="s">
        <v>151</v>
      </c>
      <c r="F2770" s="40" t="s">
        <v>739</v>
      </c>
      <c r="G2770" s="698" t="s">
        <v>225</v>
      </c>
      <c r="H2770" s="40" t="s">
        <v>213</v>
      </c>
      <c r="I2770" s="629" t="s">
        <v>150</v>
      </c>
      <c r="J2770" s="698" t="s">
        <v>204</v>
      </c>
      <c r="K2770" s="303">
        <v>0</v>
      </c>
      <c r="L2770" s="304">
        <v>0</v>
      </c>
      <c r="M2770" s="305">
        <v>0</v>
      </c>
      <c r="N2770" s="305">
        <v>0</v>
      </c>
      <c r="O2770" s="303">
        <v>0</v>
      </c>
      <c r="P2770" s="305">
        <v>0</v>
      </c>
      <c r="Q2770" s="303">
        <v>0</v>
      </c>
      <c r="R2770" s="16">
        <f>SUMIFS('Member Months'!$L:$L,'Member Months'!$A:$A,$A2770,'Member Months'!$C:$C,$C2770, 'Member Months'!$D:$D,$D2770)</f>
        <v>0</v>
      </c>
      <c r="T2770" s="172"/>
    </row>
    <row r="2771" spans="1:20">
      <c r="A2771" s="38" t="s">
        <v>151</v>
      </c>
      <c r="B2771" s="39">
        <f t="shared" si="93"/>
        <v>0</v>
      </c>
      <c r="C2771" s="39" t="str">
        <f t="shared" si="94"/>
        <v>2020 Initial Year</v>
      </c>
      <c r="D2771" s="40">
        <v>1</v>
      </c>
      <c r="E2771" s="662" t="s">
        <v>151</v>
      </c>
      <c r="F2771" s="40" t="s">
        <v>739</v>
      </c>
      <c r="G2771" s="698" t="s">
        <v>225</v>
      </c>
      <c r="H2771" s="40" t="s">
        <v>213</v>
      </c>
      <c r="I2771" s="629" t="s">
        <v>151</v>
      </c>
      <c r="J2771" s="698" t="s">
        <v>205</v>
      </c>
      <c r="K2771" s="303">
        <v>0</v>
      </c>
      <c r="L2771" s="304">
        <v>0</v>
      </c>
      <c r="M2771" s="305">
        <v>0</v>
      </c>
      <c r="N2771" s="305">
        <v>0</v>
      </c>
      <c r="O2771" s="303">
        <v>0</v>
      </c>
      <c r="P2771" s="305">
        <v>0</v>
      </c>
      <c r="Q2771" s="303">
        <v>0</v>
      </c>
      <c r="R2771" s="16">
        <f>SUMIFS('Member Months'!$L:$L,'Member Months'!$A:$A,$A2771,'Member Months'!$C:$C,$C2771, 'Member Months'!$D:$D,$D2771)</f>
        <v>0</v>
      </c>
      <c r="T2771" s="172"/>
    </row>
    <row r="2772" spans="1:20">
      <c r="A2772" s="38" t="s">
        <v>151</v>
      </c>
      <c r="B2772" s="39">
        <f t="shared" si="93"/>
        <v>0</v>
      </c>
      <c r="C2772" s="39" t="str">
        <f t="shared" si="94"/>
        <v>2020 Initial Year</v>
      </c>
      <c r="D2772" s="40">
        <v>1</v>
      </c>
      <c r="E2772" s="662" t="s">
        <v>151</v>
      </c>
      <c r="F2772" s="40" t="s">
        <v>739</v>
      </c>
      <c r="G2772" s="698" t="s">
        <v>225</v>
      </c>
      <c r="H2772" s="40" t="s">
        <v>213</v>
      </c>
      <c r="I2772" s="629" t="s">
        <v>152</v>
      </c>
      <c r="J2772" s="698" t="s">
        <v>182</v>
      </c>
      <c r="K2772" s="303">
        <v>0</v>
      </c>
      <c r="L2772" s="304">
        <v>0</v>
      </c>
      <c r="M2772" s="305">
        <v>0</v>
      </c>
      <c r="N2772" s="305">
        <v>0</v>
      </c>
      <c r="O2772" s="303">
        <v>0</v>
      </c>
      <c r="P2772" s="305">
        <v>0</v>
      </c>
      <c r="Q2772" s="303">
        <v>0</v>
      </c>
      <c r="R2772" s="16">
        <f>SUMIFS('Member Months'!$L:$L,'Member Months'!$A:$A,$A2772,'Member Months'!$C:$C,$C2772, 'Member Months'!$D:$D,$D2772)</f>
        <v>0</v>
      </c>
      <c r="T2772" s="172"/>
    </row>
    <row r="2773" spans="1:20">
      <c r="A2773" s="38" t="s">
        <v>151</v>
      </c>
      <c r="B2773" s="39">
        <f t="shared" si="93"/>
        <v>0</v>
      </c>
      <c r="C2773" s="39" t="str">
        <f t="shared" si="94"/>
        <v>2020 Initial Year</v>
      </c>
      <c r="D2773" s="40">
        <v>1</v>
      </c>
      <c r="E2773" s="662" t="s">
        <v>151</v>
      </c>
      <c r="F2773" s="40" t="s">
        <v>739</v>
      </c>
      <c r="G2773" s="698" t="s">
        <v>225</v>
      </c>
      <c r="H2773" s="40" t="s">
        <v>213</v>
      </c>
      <c r="I2773" s="629" t="s">
        <v>70</v>
      </c>
      <c r="J2773" s="698" t="s">
        <v>265</v>
      </c>
      <c r="K2773" s="303">
        <v>0</v>
      </c>
      <c r="L2773" s="304">
        <v>0</v>
      </c>
      <c r="M2773" s="305">
        <v>0</v>
      </c>
      <c r="N2773" s="305">
        <v>0</v>
      </c>
      <c r="O2773" s="303">
        <v>0</v>
      </c>
      <c r="P2773" s="305">
        <v>0</v>
      </c>
      <c r="Q2773" s="303">
        <v>0</v>
      </c>
      <c r="R2773" s="16">
        <f>SUMIFS('Member Months'!$L:$L,'Member Months'!$A:$A,$A2773,'Member Months'!$C:$C,$C2773, 'Member Months'!$D:$D,$D2773)</f>
        <v>0</v>
      </c>
      <c r="T2773" s="172"/>
    </row>
    <row r="2774" spans="1:20">
      <c r="A2774" s="38" t="s">
        <v>151</v>
      </c>
      <c r="B2774" s="39">
        <f t="shared" si="93"/>
        <v>0</v>
      </c>
      <c r="C2774" s="39" t="str">
        <f t="shared" si="94"/>
        <v>2020 Initial Year</v>
      </c>
      <c r="D2774" s="40">
        <v>1</v>
      </c>
      <c r="E2774" s="662" t="s">
        <v>151</v>
      </c>
      <c r="F2774" s="40" t="s">
        <v>739</v>
      </c>
      <c r="G2774" s="698" t="s">
        <v>225</v>
      </c>
      <c r="H2774" s="40" t="s">
        <v>213</v>
      </c>
      <c r="I2774" s="629" t="s">
        <v>71</v>
      </c>
      <c r="J2774" s="698" t="s">
        <v>266</v>
      </c>
      <c r="K2774" s="303">
        <v>0</v>
      </c>
      <c r="L2774" s="304">
        <v>0</v>
      </c>
      <c r="M2774" s="305">
        <v>0</v>
      </c>
      <c r="N2774" s="305">
        <v>0</v>
      </c>
      <c r="O2774" s="303">
        <v>0</v>
      </c>
      <c r="P2774" s="305">
        <v>0</v>
      </c>
      <c r="Q2774" s="303">
        <v>0</v>
      </c>
      <c r="R2774" s="16">
        <f>SUMIFS('Member Months'!$L:$L,'Member Months'!$A:$A,$A2774,'Member Months'!$C:$C,$C2774, 'Member Months'!$D:$D,$D2774)</f>
        <v>0</v>
      </c>
      <c r="T2774" s="172"/>
    </row>
    <row r="2775" spans="1:20">
      <c r="A2775" s="38" t="s">
        <v>151</v>
      </c>
      <c r="B2775" s="39">
        <f t="shared" si="93"/>
        <v>0</v>
      </c>
      <c r="C2775" s="39" t="str">
        <f t="shared" si="94"/>
        <v>2020 Initial Year</v>
      </c>
      <c r="D2775" s="40">
        <v>1</v>
      </c>
      <c r="E2775" s="662" t="s">
        <v>151</v>
      </c>
      <c r="F2775" s="40" t="s">
        <v>739</v>
      </c>
      <c r="G2775" s="698" t="s">
        <v>225</v>
      </c>
      <c r="H2775" s="40" t="s">
        <v>213</v>
      </c>
      <c r="I2775" s="629" t="s">
        <v>72</v>
      </c>
      <c r="J2775" s="698" t="s">
        <v>527</v>
      </c>
      <c r="K2775" s="303">
        <v>0</v>
      </c>
      <c r="L2775" s="304">
        <v>0</v>
      </c>
      <c r="M2775" s="305">
        <v>0</v>
      </c>
      <c r="N2775" s="305">
        <v>0</v>
      </c>
      <c r="O2775" s="303">
        <v>0</v>
      </c>
      <c r="P2775" s="305">
        <v>0</v>
      </c>
      <c r="Q2775" s="303">
        <v>0</v>
      </c>
      <c r="R2775" s="16">
        <f>SUMIFS('Member Months'!$L:$L,'Member Months'!$A:$A,$A2775,'Member Months'!$C:$C,$C2775, 'Member Months'!$D:$D,$D2775)</f>
        <v>0</v>
      </c>
      <c r="T2775" s="172"/>
    </row>
    <row r="2776" spans="1:20">
      <c r="A2776" s="38" t="s">
        <v>151</v>
      </c>
      <c r="B2776" s="39">
        <f t="shared" si="93"/>
        <v>0</v>
      </c>
      <c r="C2776" s="39" t="str">
        <f t="shared" si="94"/>
        <v>2020 Initial Year</v>
      </c>
      <c r="D2776" s="40">
        <v>1</v>
      </c>
      <c r="E2776" s="662" t="s">
        <v>151</v>
      </c>
      <c r="F2776" s="40" t="s">
        <v>739</v>
      </c>
      <c r="G2776" s="698" t="s">
        <v>225</v>
      </c>
      <c r="H2776" s="40" t="s">
        <v>213</v>
      </c>
      <c r="I2776" s="629" t="s">
        <v>73</v>
      </c>
      <c r="J2776" s="698" t="s">
        <v>528</v>
      </c>
      <c r="K2776" s="303">
        <v>0</v>
      </c>
      <c r="L2776" s="304">
        <v>0</v>
      </c>
      <c r="M2776" s="305">
        <v>0</v>
      </c>
      <c r="N2776" s="305">
        <v>0</v>
      </c>
      <c r="O2776" s="303">
        <v>0</v>
      </c>
      <c r="P2776" s="305">
        <v>0</v>
      </c>
      <c r="Q2776" s="303">
        <v>0</v>
      </c>
      <c r="R2776" s="16">
        <f>SUMIFS('Member Months'!$L:$L,'Member Months'!$A:$A,$A2776,'Member Months'!$C:$C,$C2776, 'Member Months'!$D:$D,$D2776)</f>
        <v>0</v>
      </c>
      <c r="T2776" s="172"/>
    </row>
    <row r="2777" spans="1:20">
      <c r="A2777" s="38" t="s">
        <v>151</v>
      </c>
      <c r="B2777" s="39">
        <f t="shared" si="93"/>
        <v>0</v>
      </c>
      <c r="C2777" s="39" t="str">
        <f t="shared" si="94"/>
        <v>2020 Initial Year</v>
      </c>
      <c r="D2777" s="40">
        <v>1</v>
      </c>
      <c r="E2777" s="662" t="s">
        <v>151</v>
      </c>
      <c r="F2777" s="40" t="s">
        <v>739</v>
      </c>
      <c r="G2777" s="698" t="s">
        <v>225</v>
      </c>
      <c r="H2777" s="40" t="s">
        <v>213</v>
      </c>
      <c r="I2777" s="630" t="s">
        <v>409</v>
      </c>
      <c r="J2777" s="698" t="s">
        <v>803</v>
      </c>
      <c r="K2777" s="303">
        <v>0</v>
      </c>
      <c r="L2777" s="304">
        <v>0</v>
      </c>
      <c r="M2777" s="305">
        <v>0</v>
      </c>
      <c r="N2777" s="305">
        <v>0</v>
      </c>
      <c r="O2777" s="303">
        <v>0</v>
      </c>
      <c r="P2777" s="305">
        <v>0</v>
      </c>
      <c r="Q2777" s="303">
        <v>0</v>
      </c>
      <c r="R2777" s="16">
        <f>SUMIFS('Member Months'!$L:$L,'Member Months'!$A:$A,$A2777,'Member Months'!$C:$C,$C2777, 'Member Months'!$D:$D,$D2777)</f>
        <v>0</v>
      </c>
      <c r="T2777" s="172"/>
    </row>
    <row r="2778" spans="1:20">
      <c r="A2778" s="38" t="s">
        <v>152</v>
      </c>
      <c r="B2778" s="39">
        <f t="shared" si="93"/>
        <v>0</v>
      </c>
      <c r="C2778" s="39" t="str">
        <f t="shared" si="94"/>
        <v>2020 Initial Year</v>
      </c>
      <c r="D2778" s="40">
        <v>1</v>
      </c>
      <c r="E2778" s="662" t="s">
        <v>152</v>
      </c>
      <c r="F2778" s="40" t="s">
        <v>739</v>
      </c>
      <c r="G2778" s="698" t="s">
        <v>231</v>
      </c>
      <c r="H2778" s="40" t="s">
        <v>213</v>
      </c>
      <c r="I2778" s="629" t="s">
        <v>211</v>
      </c>
      <c r="J2778" s="698" t="s">
        <v>261</v>
      </c>
      <c r="K2778" s="303">
        <v>0</v>
      </c>
      <c r="L2778" s="304">
        <v>0</v>
      </c>
      <c r="M2778" s="305">
        <v>0</v>
      </c>
      <c r="N2778" s="305">
        <v>0</v>
      </c>
      <c r="O2778" s="303">
        <v>0</v>
      </c>
      <c r="P2778" s="305">
        <v>0</v>
      </c>
      <c r="Q2778" s="303">
        <v>0</v>
      </c>
      <c r="R2778" s="16">
        <f>SUMIFS('Member Months'!$L:$L,'Member Months'!$A:$A,$A2778,'Member Months'!$C:$C,$C2778, 'Member Months'!$D:$D,$D2778)</f>
        <v>0</v>
      </c>
      <c r="T2778" s="172"/>
    </row>
    <row r="2779" spans="1:20">
      <c r="A2779" s="38" t="s">
        <v>152</v>
      </c>
      <c r="B2779" s="39">
        <f t="shared" si="93"/>
        <v>0</v>
      </c>
      <c r="C2779" s="39" t="str">
        <f t="shared" si="94"/>
        <v>2020 Initial Year</v>
      </c>
      <c r="D2779" s="40">
        <v>1</v>
      </c>
      <c r="E2779" s="662" t="s">
        <v>152</v>
      </c>
      <c r="F2779" s="40" t="s">
        <v>739</v>
      </c>
      <c r="G2779" s="698" t="s">
        <v>231</v>
      </c>
      <c r="H2779" s="40" t="s">
        <v>213</v>
      </c>
      <c r="I2779" s="629" t="s">
        <v>214</v>
      </c>
      <c r="J2779" s="698" t="s">
        <v>676</v>
      </c>
      <c r="K2779" s="303">
        <v>0</v>
      </c>
      <c r="L2779" s="304">
        <v>0</v>
      </c>
      <c r="M2779" s="305">
        <v>0</v>
      </c>
      <c r="N2779" s="305">
        <v>0</v>
      </c>
      <c r="O2779" s="303">
        <v>0</v>
      </c>
      <c r="P2779" s="305">
        <v>0</v>
      </c>
      <c r="Q2779" s="303">
        <v>0</v>
      </c>
      <c r="R2779" s="16">
        <f>SUMIFS('Member Months'!$L:$L,'Member Months'!$A:$A,$A2779,'Member Months'!$C:$C,$C2779, 'Member Months'!$D:$D,$D2779)</f>
        <v>0</v>
      </c>
      <c r="T2779" s="172"/>
    </row>
    <row r="2780" spans="1:20">
      <c r="A2780" s="38" t="s">
        <v>152</v>
      </c>
      <c r="B2780" s="39">
        <f t="shared" si="93"/>
        <v>0</v>
      </c>
      <c r="C2780" s="39" t="str">
        <f t="shared" si="94"/>
        <v>2020 Initial Year</v>
      </c>
      <c r="D2780" s="40">
        <v>1</v>
      </c>
      <c r="E2780" s="662" t="s">
        <v>152</v>
      </c>
      <c r="F2780" s="40" t="s">
        <v>739</v>
      </c>
      <c r="G2780" s="698" t="s">
        <v>231</v>
      </c>
      <c r="H2780" s="40" t="s">
        <v>213</v>
      </c>
      <c r="I2780" s="629" t="s">
        <v>215</v>
      </c>
      <c r="J2780" s="698" t="s">
        <v>216</v>
      </c>
      <c r="K2780" s="303">
        <v>0</v>
      </c>
      <c r="L2780" s="304">
        <v>0</v>
      </c>
      <c r="M2780" s="305">
        <v>0</v>
      </c>
      <c r="N2780" s="305">
        <v>0</v>
      </c>
      <c r="O2780" s="303">
        <v>0</v>
      </c>
      <c r="P2780" s="305">
        <v>0</v>
      </c>
      <c r="Q2780" s="303">
        <v>0</v>
      </c>
      <c r="R2780" s="16">
        <f>SUMIFS('Member Months'!$L:$L,'Member Months'!$A:$A,$A2780,'Member Months'!$C:$C,$C2780, 'Member Months'!$D:$D,$D2780)</f>
        <v>0</v>
      </c>
      <c r="T2780" s="172"/>
    </row>
    <row r="2781" spans="1:20">
      <c r="A2781" s="38" t="s">
        <v>152</v>
      </c>
      <c r="B2781" s="39">
        <f t="shared" si="93"/>
        <v>0</v>
      </c>
      <c r="C2781" s="39" t="str">
        <f t="shared" si="94"/>
        <v>2020 Initial Year</v>
      </c>
      <c r="D2781" s="40">
        <v>1</v>
      </c>
      <c r="E2781" s="662" t="s">
        <v>152</v>
      </c>
      <c r="F2781" s="40" t="s">
        <v>739</v>
      </c>
      <c r="G2781" s="698" t="s">
        <v>231</v>
      </c>
      <c r="H2781" s="40" t="s">
        <v>213</v>
      </c>
      <c r="I2781" s="629" t="s">
        <v>217</v>
      </c>
      <c r="J2781" s="698" t="s">
        <v>262</v>
      </c>
      <c r="K2781" s="303">
        <v>0</v>
      </c>
      <c r="L2781" s="304">
        <v>0</v>
      </c>
      <c r="M2781" s="305">
        <v>0</v>
      </c>
      <c r="N2781" s="305">
        <v>0</v>
      </c>
      <c r="O2781" s="303">
        <v>0</v>
      </c>
      <c r="P2781" s="305">
        <v>0</v>
      </c>
      <c r="Q2781" s="303">
        <v>0</v>
      </c>
      <c r="R2781" s="16">
        <f>SUMIFS('Member Months'!$L:$L,'Member Months'!$A:$A,$A2781,'Member Months'!$C:$C,$C2781, 'Member Months'!$D:$D,$D2781)</f>
        <v>0</v>
      </c>
      <c r="T2781" s="172"/>
    </row>
    <row r="2782" spans="1:20">
      <c r="A2782" s="38" t="s">
        <v>152</v>
      </c>
      <c r="B2782" s="39">
        <f t="shared" si="93"/>
        <v>0</v>
      </c>
      <c r="C2782" s="39" t="str">
        <f t="shared" si="94"/>
        <v>2020 Initial Year</v>
      </c>
      <c r="D2782" s="40">
        <v>1</v>
      </c>
      <c r="E2782" s="662" t="s">
        <v>152</v>
      </c>
      <c r="F2782" s="40" t="s">
        <v>739</v>
      </c>
      <c r="G2782" s="698" t="s">
        <v>231</v>
      </c>
      <c r="H2782" s="40" t="s">
        <v>213</v>
      </c>
      <c r="I2782" s="629" t="s">
        <v>218</v>
      </c>
      <c r="J2782" s="698" t="s">
        <v>677</v>
      </c>
      <c r="K2782" s="303">
        <v>0</v>
      </c>
      <c r="L2782" s="304">
        <v>0</v>
      </c>
      <c r="M2782" s="305">
        <v>0</v>
      </c>
      <c r="N2782" s="305">
        <v>0</v>
      </c>
      <c r="O2782" s="303">
        <v>0</v>
      </c>
      <c r="P2782" s="305">
        <v>0</v>
      </c>
      <c r="Q2782" s="303">
        <v>0</v>
      </c>
      <c r="R2782" s="16">
        <f>SUMIFS('Member Months'!$L:$L,'Member Months'!$A:$A,$A2782,'Member Months'!$C:$C,$C2782, 'Member Months'!$D:$D,$D2782)</f>
        <v>0</v>
      </c>
      <c r="T2782" s="172"/>
    </row>
    <row r="2783" spans="1:20">
      <c r="A2783" s="38" t="s">
        <v>152</v>
      </c>
      <c r="B2783" s="39">
        <f t="shared" si="93"/>
        <v>0</v>
      </c>
      <c r="C2783" s="39" t="str">
        <f t="shared" si="94"/>
        <v>2020 Initial Year</v>
      </c>
      <c r="D2783" s="40">
        <v>1</v>
      </c>
      <c r="E2783" s="662" t="s">
        <v>152</v>
      </c>
      <c r="F2783" s="40" t="s">
        <v>739</v>
      </c>
      <c r="G2783" s="698" t="s">
        <v>231</v>
      </c>
      <c r="H2783" s="40" t="s">
        <v>213</v>
      </c>
      <c r="I2783" s="629" t="s">
        <v>219</v>
      </c>
      <c r="J2783" s="698" t="s">
        <v>263</v>
      </c>
      <c r="K2783" s="303">
        <v>0</v>
      </c>
      <c r="L2783" s="304">
        <v>0</v>
      </c>
      <c r="M2783" s="305">
        <v>0</v>
      </c>
      <c r="N2783" s="305">
        <v>0</v>
      </c>
      <c r="O2783" s="303">
        <v>0</v>
      </c>
      <c r="P2783" s="305">
        <v>0</v>
      </c>
      <c r="Q2783" s="303">
        <v>0</v>
      </c>
      <c r="R2783" s="16">
        <f>SUMIFS('Member Months'!$L:$L,'Member Months'!$A:$A,$A2783,'Member Months'!$C:$C,$C2783, 'Member Months'!$D:$D,$D2783)</f>
        <v>0</v>
      </c>
      <c r="T2783" s="172"/>
    </row>
    <row r="2784" spans="1:20">
      <c r="A2784" s="38" t="s">
        <v>152</v>
      </c>
      <c r="B2784" s="39">
        <f t="shared" si="93"/>
        <v>0</v>
      </c>
      <c r="C2784" s="39" t="str">
        <f t="shared" si="94"/>
        <v>2020 Initial Year</v>
      </c>
      <c r="D2784" s="40">
        <v>1</v>
      </c>
      <c r="E2784" s="662" t="s">
        <v>152</v>
      </c>
      <c r="F2784" s="40" t="s">
        <v>739</v>
      </c>
      <c r="G2784" s="698" t="s">
        <v>231</v>
      </c>
      <c r="H2784" s="40" t="s">
        <v>213</v>
      </c>
      <c r="I2784" s="629" t="s">
        <v>220</v>
      </c>
      <c r="J2784" s="698" t="s">
        <v>675</v>
      </c>
      <c r="K2784" s="303">
        <v>0</v>
      </c>
      <c r="L2784" s="304">
        <v>0</v>
      </c>
      <c r="M2784" s="305">
        <v>0</v>
      </c>
      <c r="N2784" s="305">
        <v>0</v>
      </c>
      <c r="O2784" s="303">
        <v>0</v>
      </c>
      <c r="P2784" s="305">
        <v>0</v>
      </c>
      <c r="Q2784" s="303">
        <v>0</v>
      </c>
      <c r="R2784" s="16">
        <f>SUMIFS('Member Months'!$L:$L,'Member Months'!$A:$A,$A2784,'Member Months'!$C:$C,$C2784, 'Member Months'!$D:$D,$D2784)</f>
        <v>0</v>
      </c>
      <c r="T2784" s="172"/>
    </row>
    <row r="2785" spans="1:20">
      <c r="A2785" s="38" t="s">
        <v>152</v>
      </c>
      <c r="B2785" s="39">
        <f t="shared" si="93"/>
        <v>0</v>
      </c>
      <c r="C2785" s="39" t="str">
        <f t="shared" si="94"/>
        <v>2020 Initial Year</v>
      </c>
      <c r="D2785" s="40">
        <v>1</v>
      </c>
      <c r="E2785" s="662" t="s">
        <v>152</v>
      </c>
      <c r="F2785" s="40" t="s">
        <v>739</v>
      </c>
      <c r="G2785" s="698" t="s">
        <v>231</v>
      </c>
      <c r="H2785" s="40" t="s">
        <v>213</v>
      </c>
      <c r="I2785" s="629" t="s">
        <v>221</v>
      </c>
      <c r="J2785" s="698" t="s">
        <v>264</v>
      </c>
      <c r="K2785" s="303">
        <v>0</v>
      </c>
      <c r="L2785" s="304">
        <v>0</v>
      </c>
      <c r="M2785" s="305">
        <v>0</v>
      </c>
      <c r="N2785" s="305">
        <v>0</v>
      </c>
      <c r="O2785" s="303">
        <v>0</v>
      </c>
      <c r="P2785" s="305">
        <v>0</v>
      </c>
      <c r="Q2785" s="303">
        <v>0</v>
      </c>
      <c r="R2785" s="16">
        <f>SUMIFS('Member Months'!$L:$L,'Member Months'!$A:$A,$A2785,'Member Months'!$C:$C,$C2785, 'Member Months'!$D:$D,$D2785)</f>
        <v>0</v>
      </c>
      <c r="T2785" s="172"/>
    </row>
    <row r="2786" spans="1:20">
      <c r="A2786" s="38" t="s">
        <v>152</v>
      </c>
      <c r="B2786" s="39">
        <f t="shared" si="93"/>
        <v>0</v>
      </c>
      <c r="C2786" s="39" t="str">
        <f t="shared" si="94"/>
        <v>2020 Initial Year</v>
      </c>
      <c r="D2786" s="40">
        <v>1</v>
      </c>
      <c r="E2786" s="662" t="s">
        <v>152</v>
      </c>
      <c r="F2786" s="40" t="s">
        <v>739</v>
      </c>
      <c r="G2786" s="698" t="s">
        <v>231</v>
      </c>
      <c r="H2786" s="40" t="s">
        <v>213</v>
      </c>
      <c r="I2786" s="629" t="s">
        <v>222</v>
      </c>
      <c r="J2786" s="698" t="s">
        <v>206</v>
      </c>
      <c r="K2786" s="303">
        <v>0</v>
      </c>
      <c r="L2786" s="304">
        <v>0</v>
      </c>
      <c r="M2786" s="305">
        <v>0</v>
      </c>
      <c r="N2786" s="305">
        <v>0</v>
      </c>
      <c r="O2786" s="303">
        <v>0</v>
      </c>
      <c r="P2786" s="305">
        <v>0</v>
      </c>
      <c r="Q2786" s="303">
        <v>0</v>
      </c>
      <c r="R2786" s="16">
        <f>SUMIFS('Member Months'!$L:$L,'Member Months'!$A:$A,$A2786,'Member Months'!$C:$C,$C2786, 'Member Months'!$D:$D,$D2786)</f>
        <v>0</v>
      </c>
      <c r="T2786" s="172"/>
    </row>
    <row r="2787" spans="1:20">
      <c r="A2787" s="38" t="s">
        <v>152</v>
      </c>
      <c r="B2787" s="39">
        <f t="shared" si="93"/>
        <v>0</v>
      </c>
      <c r="C2787" s="39" t="str">
        <f t="shared" si="94"/>
        <v>2020 Initial Year</v>
      </c>
      <c r="D2787" s="40">
        <v>1</v>
      </c>
      <c r="E2787" s="662" t="s">
        <v>152</v>
      </c>
      <c r="F2787" s="40" t="s">
        <v>739</v>
      </c>
      <c r="G2787" s="698" t="s">
        <v>231</v>
      </c>
      <c r="H2787" s="40" t="s">
        <v>213</v>
      </c>
      <c r="I2787" s="629" t="s">
        <v>223</v>
      </c>
      <c r="J2787" s="698" t="s">
        <v>181</v>
      </c>
      <c r="K2787" s="303">
        <v>0</v>
      </c>
      <c r="L2787" s="304">
        <v>0</v>
      </c>
      <c r="M2787" s="305">
        <v>0</v>
      </c>
      <c r="N2787" s="305">
        <v>0</v>
      </c>
      <c r="O2787" s="303">
        <v>0</v>
      </c>
      <c r="P2787" s="305">
        <v>0</v>
      </c>
      <c r="Q2787" s="303">
        <v>0</v>
      </c>
      <c r="R2787" s="16">
        <f>SUMIFS('Member Months'!$L:$L,'Member Months'!$A:$A,$A2787,'Member Months'!$C:$C,$C2787, 'Member Months'!$D:$D,$D2787)</f>
        <v>0</v>
      </c>
      <c r="T2787" s="172"/>
    </row>
    <row r="2788" spans="1:20">
      <c r="A2788" s="38" t="s">
        <v>152</v>
      </c>
      <c r="B2788" s="39">
        <f t="shared" si="93"/>
        <v>0</v>
      </c>
      <c r="C2788" s="39" t="str">
        <f t="shared" si="94"/>
        <v>2020 Initial Year</v>
      </c>
      <c r="D2788" s="40">
        <v>1</v>
      </c>
      <c r="E2788" s="662" t="s">
        <v>152</v>
      </c>
      <c r="F2788" s="40" t="s">
        <v>739</v>
      </c>
      <c r="G2788" s="698" t="s">
        <v>231</v>
      </c>
      <c r="H2788" s="40" t="s">
        <v>213</v>
      </c>
      <c r="I2788" s="629" t="s">
        <v>150</v>
      </c>
      <c r="J2788" s="698" t="s">
        <v>204</v>
      </c>
      <c r="K2788" s="303">
        <v>0</v>
      </c>
      <c r="L2788" s="304">
        <v>0</v>
      </c>
      <c r="M2788" s="305">
        <v>0</v>
      </c>
      <c r="N2788" s="305">
        <v>0</v>
      </c>
      <c r="O2788" s="303">
        <v>0</v>
      </c>
      <c r="P2788" s="305">
        <v>0</v>
      </c>
      <c r="Q2788" s="303">
        <v>0</v>
      </c>
      <c r="R2788" s="16">
        <f>SUMIFS('Member Months'!$L:$L,'Member Months'!$A:$A,$A2788,'Member Months'!$C:$C,$C2788, 'Member Months'!$D:$D,$D2788)</f>
        <v>0</v>
      </c>
      <c r="T2788" s="172"/>
    </row>
    <row r="2789" spans="1:20">
      <c r="A2789" s="38" t="s">
        <v>152</v>
      </c>
      <c r="B2789" s="39">
        <f t="shared" si="93"/>
        <v>0</v>
      </c>
      <c r="C2789" s="39" t="str">
        <f t="shared" si="94"/>
        <v>2020 Initial Year</v>
      </c>
      <c r="D2789" s="40">
        <v>1</v>
      </c>
      <c r="E2789" s="662" t="s">
        <v>152</v>
      </c>
      <c r="F2789" s="40" t="s">
        <v>739</v>
      </c>
      <c r="G2789" s="698" t="s">
        <v>231</v>
      </c>
      <c r="H2789" s="40" t="s">
        <v>213</v>
      </c>
      <c r="I2789" s="629" t="s">
        <v>151</v>
      </c>
      <c r="J2789" s="698" t="s">
        <v>205</v>
      </c>
      <c r="K2789" s="303">
        <v>0</v>
      </c>
      <c r="L2789" s="304">
        <v>0</v>
      </c>
      <c r="M2789" s="305">
        <v>0</v>
      </c>
      <c r="N2789" s="305">
        <v>0</v>
      </c>
      <c r="O2789" s="303">
        <v>0</v>
      </c>
      <c r="P2789" s="305">
        <v>0</v>
      </c>
      <c r="Q2789" s="303">
        <v>0</v>
      </c>
      <c r="R2789" s="16">
        <f>SUMIFS('Member Months'!$L:$L,'Member Months'!$A:$A,$A2789,'Member Months'!$C:$C,$C2789, 'Member Months'!$D:$D,$D2789)</f>
        <v>0</v>
      </c>
      <c r="T2789" s="172"/>
    </row>
    <row r="2790" spans="1:20">
      <c r="A2790" s="38" t="s">
        <v>152</v>
      </c>
      <c r="B2790" s="39">
        <f t="shared" si="93"/>
        <v>0</v>
      </c>
      <c r="C2790" s="39" t="str">
        <f t="shared" si="94"/>
        <v>2020 Initial Year</v>
      </c>
      <c r="D2790" s="40">
        <v>1</v>
      </c>
      <c r="E2790" s="662" t="s">
        <v>152</v>
      </c>
      <c r="F2790" s="40" t="s">
        <v>739</v>
      </c>
      <c r="G2790" s="698" t="s">
        <v>231</v>
      </c>
      <c r="H2790" s="40" t="s">
        <v>213</v>
      </c>
      <c r="I2790" s="629" t="s">
        <v>152</v>
      </c>
      <c r="J2790" s="698" t="s">
        <v>182</v>
      </c>
      <c r="K2790" s="303">
        <v>0</v>
      </c>
      <c r="L2790" s="304">
        <v>0</v>
      </c>
      <c r="M2790" s="305">
        <v>0</v>
      </c>
      <c r="N2790" s="305">
        <v>0</v>
      </c>
      <c r="O2790" s="303">
        <v>0</v>
      </c>
      <c r="P2790" s="305">
        <v>0</v>
      </c>
      <c r="Q2790" s="303">
        <v>0</v>
      </c>
      <c r="R2790" s="16">
        <f>SUMIFS('Member Months'!$L:$L,'Member Months'!$A:$A,$A2790,'Member Months'!$C:$C,$C2790, 'Member Months'!$D:$D,$D2790)</f>
        <v>0</v>
      </c>
      <c r="T2790" s="172"/>
    </row>
    <row r="2791" spans="1:20">
      <c r="A2791" s="38" t="s">
        <v>152</v>
      </c>
      <c r="B2791" s="39">
        <f t="shared" si="93"/>
        <v>0</v>
      </c>
      <c r="C2791" s="39" t="str">
        <f t="shared" si="94"/>
        <v>2020 Initial Year</v>
      </c>
      <c r="D2791" s="40">
        <v>1</v>
      </c>
      <c r="E2791" s="662" t="s">
        <v>152</v>
      </c>
      <c r="F2791" s="40" t="s">
        <v>739</v>
      </c>
      <c r="G2791" s="698" t="s">
        <v>231</v>
      </c>
      <c r="H2791" s="40" t="s">
        <v>213</v>
      </c>
      <c r="I2791" s="629" t="s">
        <v>70</v>
      </c>
      <c r="J2791" s="698" t="s">
        <v>265</v>
      </c>
      <c r="K2791" s="303">
        <v>0</v>
      </c>
      <c r="L2791" s="304">
        <v>0</v>
      </c>
      <c r="M2791" s="305">
        <v>0</v>
      </c>
      <c r="N2791" s="305">
        <v>0</v>
      </c>
      <c r="O2791" s="303">
        <v>0</v>
      </c>
      <c r="P2791" s="305">
        <v>0</v>
      </c>
      <c r="Q2791" s="303">
        <v>0</v>
      </c>
      <c r="R2791" s="16">
        <f>SUMIFS('Member Months'!$L:$L,'Member Months'!$A:$A,$A2791,'Member Months'!$C:$C,$C2791, 'Member Months'!$D:$D,$D2791)</f>
        <v>0</v>
      </c>
      <c r="T2791" s="172"/>
    </row>
    <row r="2792" spans="1:20">
      <c r="A2792" s="38" t="s">
        <v>152</v>
      </c>
      <c r="B2792" s="39">
        <f t="shared" si="93"/>
        <v>0</v>
      </c>
      <c r="C2792" s="39" t="str">
        <f t="shared" si="94"/>
        <v>2020 Initial Year</v>
      </c>
      <c r="D2792" s="40">
        <v>1</v>
      </c>
      <c r="E2792" s="662" t="s">
        <v>152</v>
      </c>
      <c r="F2792" s="40" t="s">
        <v>739</v>
      </c>
      <c r="G2792" s="698" t="s">
        <v>231</v>
      </c>
      <c r="H2792" s="40" t="s">
        <v>213</v>
      </c>
      <c r="I2792" s="629" t="s">
        <v>71</v>
      </c>
      <c r="J2792" s="698" t="s">
        <v>266</v>
      </c>
      <c r="K2792" s="303">
        <v>0</v>
      </c>
      <c r="L2792" s="304">
        <v>0</v>
      </c>
      <c r="M2792" s="305">
        <v>0</v>
      </c>
      <c r="N2792" s="305">
        <v>0</v>
      </c>
      <c r="O2792" s="303">
        <v>0</v>
      </c>
      <c r="P2792" s="305">
        <v>0</v>
      </c>
      <c r="Q2792" s="303">
        <v>0</v>
      </c>
      <c r="R2792" s="16">
        <f>SUMIFS('Member Months'!$L:$L,'Member Months'!$A:$A,$A2792,'Member Months'!$C:$C,$C2792, 'Member Months'!$D:$D,$D2792)</f>
        <v>0</v>
      </c>
      <c r="T2792" s="172"/>
    </row>
    <row r="2793" spans="1:20">
      <c r="A2793" s="38" t="s">
        <v>152</v>
      </c>
      <c r="B2793" s="39">
        <f t="shared" si="93"/>
        <v>0</v>
      </c>
      <c r="C2793" s="39" t="str">
        <f t="shared" si="94"/>
        <v>2020 Initial Year</v>
      </c>
      <c r="D2793" s="40">
        <v>1</v>
      </c>
      <c r="E2793" s="662" t="s">
        <v>152</v>
      </c>
      <c r="F2793" s="40" t="s">
        <v>739</v>
      </c>
      <c r="G2793" s="698" t="s">
        <v>231</v>
      </c>
      <c r="H2793" s="40" t="s">
        <v>213</v>
      </c>
      <c r="I2793" s="629" t="s">
        <v>72</v>
      </c>
      <c r="J2793" s="698" t="s">
        <v>527</v>
      </c>
      <c r="K2793" s="303">
        <v>0</v>
      </c>
      <c r="L2793" s="304">
        <v>0</v>
      </c>
      <c r="M2793" s="305">
        <v>0</v>
      </c>
      <c r="N2793" s="305">
        <v>0</v>
      </c>
      <c r="O2793" s="303">
        <v>0</v>
      </c>
      <c r="P2793" s="305">
        <v>0</v>
      </c>
      <c r="Q2793" s="303">
        <v>0</v>
      </c>
      <c r="R2793" s="16">
        <f>SUMIFS('Member Months'!$L:$L,'Member Months'!$A:$A,$A2793,'Member Months'!$C:$C,$C2793, 'Member Months'!$D:$D,$D2793)</f>
        <v>0</v>
      </c>
      <c r="T2793" s="172"/>
    </row>
    <row r="2794" spans="1:20">
      <c r="A2794" s="38" t="s">
        <v>152</v>
      </c>
      <c r="B2794" s="39">
        <f t="shared" si="93"/>
        <v>0</v>
      </c>
      <c r="C2794" s="39" t="str">
        <f t="shared" si="94"/>
        <v>2020 Initial Year</v>
      </c>
      <c r="D2794" s="40">
        <v>1</v>
      </c>
      <c r="E2794" s="662" t="s">
        <v>152</v>
      </c>
      <c r="F2794" s="40" t="s">
        <v>739</v>
      </c>
      <c r="G2794" s="698" t="s">
        <v>231</v>
      </c>
      <c r="H2794" s="40" t="s">
        <v>213</v>
      </c>
      <c r="I2794" s="629" t="s">
        <v>73</v>
      </c>
      <c r="J2794" s="698" t="s">
        <v>528</v>
      </c>
      <c r="K2794" s="303">
        <v>0</v>
      </c>
      <c r="L2794" s="304">
        <v>0</v>
      </c>
      <c r="M2794" s="305">
        <v>0</v>
      </c>
      <c r="N2794" s="305">
        <v>0</v>
      </c>
      <c r="O2794" s="303">
        <v>0</v>
      </c>
      <c r="P2794" s="305">
        <v>0</v>
      </c>
      <c r="Q2794" s="303">
        <v>0</v>
      </c>
      <c r="R2794" s="16">
        <f>SUMIFS('Member Months'!$L:$L,'Member Months'!$A:$A,$A2794,'Member Months'!$C:$C,$C2794, 'Member Months'!$D:$D,$D2794)</f>
        <v>0</v>
      </c>
      <c r="T2794" s="172"/>
    </row>
    <row r="2795" spans="1:20">
      <c r="A2795" s="38" t="s">
        <v>152</v>
      </c>
      <c r="B2795" s="39">
        <f t="shared" si="93"/>
        <v>0</v>
      </c>
      <c r="C2795" s="39" t="str">
        <f t="shared" si="94"/>
        <v>2020 Initial Year</v>
      </c>
      <c r="D2795" s="40">
        <v>1</v>
      </c>
      <c r="E2795" s="662" t="s">
        <v>152</v>
      </c>
      <c r="F2795" s="40" t="s">
        <v>739</v>
      </c>
      <c r="G2795" s="698" t="s">
        <v>231</v>
      </c>
      <c r="H2795" s="40" t="s">
        <v>213</v>
      </c>
      <c r="I2795" s="630" t="s">
        <v>409</v>
      </c>
      <c r="J2795" s="698" t="s">
        <v>803</v>
      </c>
      <c r="K2795" s="303">
        <v>0</v>
      </c>
      <c r="L2795" s="304">
        <v>0</v>
      </c>
      <c r="M2795" s="305">
        <v>0</v>
      </c>
      <c r="N2795" s="305">
        <v>0</v>
      </c>
      <c r="O2795" s="303">
        <v>0</v>
      </c>
      <c r="P2795" s="305">
        <v>0</v>
      </c>
      <c r="Q2795" s="303">
        <v>0</v>
      </c>
      <c r="R2795" s="16">
        <f>SUMIFS('Member Months'!$L:$L,'Member Months'!$A:$A,$A2795,'Member Months'!$C:$C,$C2795, 'Member Months'!$D:$D,$D2795)</f>
        <v>0</v>
      </c>
      <c r="T2795" s="172"/>
    </row>
    <row r="2796" spans="1:20">
      <c r="A2796" s="38">
        <v>14</v>
      </c>
      <c r="B2796" s="39">
        <f t="shared" si="93"/>
        <v>0</v>
      </c>
      <c r="C2796" s="39" t="str">
        <f t="shared" si="94"/>
        <v>2020 Initial Year</v>
      </c>
      <c r="D2796" s="40">
        <v>1</v>
      </c>
      <c r="E2796" s="662">
        <v>14</v>
      </c>
      <c r="F2796" s="40" t="s">
        <v>740</v>
      </c>
      <c r="G2796" s="698" t="s">
        <v>425</v>
      </c>
      <c r="H2796" s="40" t="s">
        <v>227</v>
      </c>
      <c r="I2796" s="629" t="s">
        <v>211</v>
      </c>
      <c r="J2796" s="698" t="s">
        <v>261</v>
      </c>
      <c r="K2796" s="303">
        <v>0</v>
      </c>
      <c r="L2796" s="304">
        <v>0</v>
      </c>
      <c r="M2796" s="305">
        <v>0</v>
      </c>
      <c r="N2796" s="305">
        <v>0</v>
      </c>
      <c r="O2796" s="303">
        <v>0</v>
      </c>
      <c r="P2796" s="305">
        <v>0</v>
      </c>
      <c r="Q2796" s="303">
        <v>0</v>
      </c>
      <c r="R2796" s="16">
        <f>SUMIFS('Member Months'!$L:$L,'Member Months'!$A:$A,$A2796,'Member Months'!$C:$C,$C2796, 'Member Months'!$D:$D,$D2796)</f>
        <v>0</v>
      </c>
      <c r="T2796" s="172"/>
    </row>
    <row r="2797" spans="1:20">
      <c r="A2797" s="38">
        <v>14</v>
      </c>
      <c r="B2797" s="39">
        <f t="shared" si="93"/>
        <v>0</v>
      </c>
      <c r="C2797" s="39" t="str">
        <f t="shared" si="94"/>
        <v>2020 Initial Year</v>
      </c>
      <c r="D2797" s="40">
        <v>1</v>
      </c>
      <c r="E2797" s="662">
        <v>14</v>
      </c>
      <c r="F2797" s="40" t="s">
        <v>740</v>
      </c>
      <c r="G2797" s="698" t="s">
        <v>425</v>
      </c>
      <c r="H2797" s="40" t="s">
        <v>227</v>
      </c>
      <c r="I2797" s="629" t="s">
        <v>214</v>
      </c>
      <c r="J2797" s="698" t="s">
        <v>676</v>
      </c>
      <c r="K2797" s="303">
        <v>0</v>
      </c>
      <c r="L2797" s="304">
        <v>0</v>
      </c>
      <c r="M2797" s="305">
        <v>0</v>
      </c>
      <c r="N2797" s="305">
        <v>0</v>
      </c>
      <c r="O2797" s="303">
        <v>0</v>
      </c>
      <c r="P2797" s="305">
        <v>0</v>
      </c>
      <c r="Q2797" s="303">
        <v>0</v>
      </c>
      <c r="R2797" s="16">
        <f>SUMIFS('Member Months'!$L:$L,'Member Months'!$A:$A,$A2797,'Member Months'!$C:$C,$C2797, 'Member Months'!$D:$D,$D2797)</f>
        <v>0</v>
      </c>
      <c r="T2797" s="172"/>
    </row>
    <row r="2798" spans="1:20">
      <c r="A2798" s="38">
        <v>14</v>
      </c>
      <c r="B2798" s="39">
        <f t="shared" si="93"/>
        <v>0</v>
      </c>
      <c r="C2798" s="39" t="str">
        <f t="shared" si="94"/>
        <v>2020 Initial Year</v>
      </c>
      <c r="D2798" s="40">
        <v>1</v>
      </c>
      <c r="E2798" s="662">
        <v>14</v>
      </c>
      <c r="F2798" s="40" t="s">
        <v>740</v>
      </c>
      <c r="G2798" s="698" t="s">
        <v>425</v>
      </c>
      <c r="H2798" s="40" t="s">
        <v>227</v>
      </c>
      <c r="I2798" s="629" t="s">
        <v>215</v>
      </c>
      <c r="J2798" s="698" t="s">
        <v>216</v>
      </c>
      <c r="K2798" s="303">
        <v>0</v>
      </c>
      <c r="L2798" s="304">
        <v>0</v>
      </c>
      <c r="M2798" s="305">
        <v>0</v>
      </c>
      <c r="N2798" s="305">
        <v>0</v>
      </c>
      <c r="O2798" s="303">
        <v>0</v>
      </c>
      <c r="P2798" s="305">
        <v>0</v>
      </c>
      <c r="Q2798" s="303">
        <v>0</v>
      </c>
      <c r="R2798" s="16">
        <f>SUMIFS('Member Months'!$L:$L,'Member Months'!$A:$A,$A2798,'Member Months'!$C:$C,$C2798, 'Member Months'!$D:$D,$D2798)</f>
        <v>0</v>
      </c>
      <c r="T2798" s="172"/>
    </row>
    <row r="2799" spans="1:20">
      <c r="A2799" s="38">
        <v>14</v>
      </c>
      <c r="B2799" s="39">
        <f t="shared" si="93"/>
        <v>0</v>
      </c>
      <c r="C2799" s="39" t="str">
        <f t="shared" si="94"/>
        <v>2020 Initial Year</v>
      </c>
      <c r="D2799" s="40">
        <v>1</v>
      </c>
      <c r="E2799" s="662">
        <v>14</v>
      </c>
      <c r="F2799" s="40" t="s">
        <v>740</v>
      </c>
      <c r="G2799" s="698" t="s">
        <v>425</v>
      </c>
      <c r="H2799" s="40" t="s">
        <v>227</v>
      </c>
      <c r="I2799" s="629" t="s">
        <v>217</v>
      </c>
      <c r="J2799" s="698" t="s">
        <v>262</v>
      </c>
      <c r="K2799" s="303">
        <v>0</v>
      </c>
      <c r="L2799" s="304">
        <v>0</v>
      </c>
      <c r="M2799" s="305">
        <v>0</v>
      </c>
      <c r="N2799" s="305">
        <v>0</v>
      </c>
      <c r="O2799" s="303">
        <v>0</v>
      </c>
      <c r="P2799" s="305">
        <v>0</v>
      </c>
      <c r="Q2799" s="303">
        <v>0</v>
      </c>
      <c r="R2799" s="16">
        <f>SUMIFS('Member Months'!$L:$L,'Member Months'!$A:$A,$A2799,'Member Months'!$C:$C,$C2799, 'Member Months'!$D:$D,$D2799)</f>
        <v>0</v>
      </c>
      <c r="T2799" s="172"/>
    </row>
    <row r="2800" spans="1:20">
      <c r="A2800" s="38">
        <v>14</v>
      </c>
      <c r="B2800" s="39">
        <f t="shared" si="93"/>
        <v>0</v>
      </c>
      <c r="C2800" s="39" t="str">
        <f t="shared" si="94"/>
        <v>2020 Initial Year</v>
      </c>
      <c r="D2800" s="40">
        <v>1</v>
      </c>
      <c r="E2800" s="662">
        <v>14</v>
      </c>
      <c r="F2800" s="40" t="s">
        <v>740</v>
      </c>
      <c r="G2800" s="698" t="s">
        <v>425</v>
      </c>
      <c r="H2800" s="40" t="s">
        <v>227</v>
      </c>
      <c r="I2800" s="629" t="s">
        <v>218</v>
      </c>
      <c r="J2800" s="698" t="s">
        <v>677</v>
      </c>
      <c r="K2800" s="303">
        <v>0</v>
      </c>
      <c r="L2800" s="304">
        <v>0</v>
      </c>
      <c r="M2800" s="305">
        <v>0</v>
      </c>
      <c r="N2800" s="305">
        <v>0</v>
      </c>
      <c r="O2800" s="303">
        <v>0</v>
      </c>
      <c r="P2800" s="305">
        <v>0</v>
      </c>
      <c r="Q2800" s="303">
        <v>0</v>
      </c>
      <c r="R2800" s="16">
        <f>SUMIFS('Member Months'!$L:$L,'Member Months'!$A:$A,$A2800,'Member Months'!$C:$C,$C2800, 'Member Months'!$D:$D,$D2800)</f>
        <v>0</v>
      </c>
      <c r="T2800" s="172"/>
    </row>
    <row r="2801" spans="1:20">
      <c r="A2801" s="38">
        <v>14</v>
      </c>
      <c r="B2801" s="39">
        <f t="shared" si="93"/>
        <v>0</v>
      </c>
      <c r="C2801" s="39" t="str">
        <f t="shared" si="94"/>
        <v>2020 Initial Year</v>
      </c>
      <c r="D2801" s="40">
        <v>1</v>
      </c>
      <c r="E2801" s="662">
        <v>14</v>
      </c>
      <c r="F2801" s="40" t="s">
        <v>740</v>
      </c>
      <c r="G2801" s="698" t="s">
        <v>425</v>
      </c>
      <c r="H2801" s="40" t="s">
        <v>227</v>
      </c>
      <c r="I2801" s="629" t="s">
        <v>219</v>
      </c>
      <c r="J2801" s="698" t="s">
        <v>263</v>
      </c>
      <c r="K2801" s="303">
        <v>0</v>
      </c>
      <c r="L2801" s="304">
        <v>0</v>
      </c>
      <c r="M2801" s="305">
        <v>0</v>
      </c>
      <c r="N2801" s="305">
        <v>0</v>
      </c>
      <c r="O2801" s="303">
        <v>0</v>
      </c>
      <c r="P2801" s="305">
        <v>0</v>
      </c>
      <c r="Q2801" s="303">
        <v>0</v>
      </c>
      <c r="R2801" s="16">
        <f>SUMIFS('Member Months'!$L:$L,'Member Months'!$A:$A,$A2801,'Member Months'!$C:$C,$C2801, 'Member Months'!$D:$D,$D2801)</f>
        <v>0</v>
      </c>
      <c r="T2801" s="172"/>
    </row>
    <row r="2802" spans="1:20">
      <c r="A2802" s="38">
        <v>14</v>
      </c>
      <c r="B2802" s="39">
        <f t="shared" si="93"/>
        <v>0</v>
      </c>
      <c r="C2802" s="39" t="str">
        <f t="shared" si="94"/>
        <v>2020 Initial Year</v>
      </c>
      <c r="D2802" s="40">
        <v>1</v>
      </c>
      <c r="E2802" s="662">
        <v>14</v>
      </c>
      <c r="F2802" s="40" t="s">
        <v>740</v>
      </c>
      <c r="G2802" s="698" t="s">
        <v>425</v>
      </c>
      <c r="H2802" s="40" t="s">
        <v>227</v>
      </c>
      <c r="I2802" s="629" t="s">
        <v>220</v>
      </c>
      <c r="J2802" s="698" t="s">
        <v>675</v>
      </c>
      <c r="K2802" s="303">
        <v>0</v>
      </c>
      <c r="L2802" s="304">
        <v>0</v>
      </c>
      <c r="M2802" s="305">
        <v>0</v>
      </c>
      <c r="N2802" s="305">
        <v>0</v>
      </c>
      <c r="O2802" s="303">
        <v>0</v>
      </c>
      <c r="P2802" s="305">
        <v>0</v>
      </c>
      <c r="Q2802" s="303">
        <v>0</v>
      </c>
      <c r="R2802" s="16">
        <f>SUMIFS('Member Months'!$L:$L,'Member Months'!$A:$A,$A2802,'Member Months'!$C:$C,$C2802, 'Member Months'!$D:$D,$D2802)</f>
        <v>0</v>
      </c>
      <c r="T2802" s="172"/>
    </row>
    <row r="2803" spans="1:20">
      <c r="A2803" s="38">
        <v>14</v>
      </c>
      <c r="B2803" s="39">
        <f t="shared" si="93"/>
        <v>0</v>
      </c>
      <c r="C2803" s="39" t="str">
        <f t="shared" si="94"/>
        <v>2020 Initial Year</v>
      </c>
      <c r="D2803" s="40">
        <v>1</v>
      </c>
      <c r="E2803" s="662">
        <v>14</v>
      </c>
      <c r="F2803" s="40" t="s">
        <v>740</v>
      </c>
      <c r="G2803" s="698" t="s">
        <v>425</v>
      </c>
      <c r="H2803" s="40" t="s">
        <v>227</v>
      </c>
      <c r="I2803" s="629" t="s">
        <v>221</v>
      </c>
      <c r="J2803" s="698" t="s">
        <v>264</v>
      </c>
      <c r="K2803" s="303">
        <v>0</v>
      </c>
      <c r="L2803" s="304">
        <v>0</v>
      </c>
      <c r="M2803" s="305">
        <v>0</v>
      </c>
      <c r="N2803" s="305">
        <v>0</v>
      </c>
      <c r="O2803" s="303">
        <v>0</v>
      </c>
      <c r="P2803" s="305">
        <v>0</v>
      </c>
      <c r="Q2803" s="303">
        <v>0</v>
      </c>
      <c r="R2803" s="16">
        <f>SUMIFS('Member Months'!$L:$L,'Member Months'!$A:$A,$A2803,'Member Months'!$C:$C,$C2803, 'Member Months'!$D:$D,$D2803)</f>
        <v>0</v>
      </c>
      <c r="T2803" s="172"/>
    </row>
    <row r="2804" spans="1:20">
      <c r="A2804" s="38">
        <v>14</v>
      </c>
      <c r="B2804" s="39">
        <f t="shared" si="93"/>
        <v>0</v>
      </c>
      <c r="C2804" s="39" t="str">
        <f t="shared" si="94"/>
        <v>2020 Initial Year</v>
      </c>
      <c r="D2804" s="40">
        <v>1</v>
      </c>
      <c r="E2804" s="662">
        <v>14</v>
      </c>
      <c r="F2804" s="40" t="s">
        <v>740</v>
      </c>
      <c r="G2804" s="698" t="s">
        <v>425</v>
      </c>
      <c r="H2804" s="40" t="s">
        <v>227</v>
      </c>
      <c r="I2804" s="629" t="s">
        <v>222</v>
      </c>
      <c r="J2804" s="698" t="s">
        <v>206</v>
      </c>
      <c r="K2804" s="303">
        <v>0</v>
      </c>
      <c r="L2804" s="304">
        <v>0</v>
      </c>
      <c r="M2804" s="305">
        <v>0</v>
      </c>
      <c r="N2804" s="305">
        <v>0</v>
      </c>
      <c r="O2804" s="303">
        <v>0</v>
      </c>
      <c r="P2804" s="305">
        <v>0</v>
      </c>
      <c r="Q2804" s="303">
        <v>0</v>
      </c>
      <c r="R2804" s="16">
        <f>SUMIFS('Member Months'!$L:$L,'Member Months'!$A:$A,$A2804,'Member Months'!$C:$C,$C2804, 'Member Months'!$D:$D,$D2804)</f>
        <v>0</v>
      </c>
      <c r="T2804" s="172"/>
    </row>
    <row r="2805" spans="1:20">
      <c r="A2805" s="38">
        <v>14</v>
      </c>
      <c r="B2805" s="39">
        <f t="shared" si="93"/>
        <v>0</v>
      </c>
      <c r="C2805" s="39" t="str">
        <f t="shared" si="94"/>
        <v>2020 Initial Year</v>
      </c>
      <c r="D2805" s="40">
        <v>1</v>
      </c>
      <c r="E2805" s="662">
        <v>14</v>
      </c>
      <c r="F2805" s="40" t="s">
        <v>740</v>
      </c>
      <c r="G2805" s="698" t="s">
        <v>425</v>
      </c>
      <c r="H2805" s="40" t="s">
        <v>227</v>
      </c>
      <c r="I2805" s="629" t="s">
        <v>223</v>
      </c>
      <c r="J2805" s="698" t="s">
        <v>181</v>
      </c>
      <c r="K2805" s="303">
        <v>0</v>
      </c>
      <c r="L2805" s="304">
        <v>0</v>
      </c>
      <c r="M2805" s="305">
        <v>0</v>
      </c>
      <c r="N2805" s="305">
        <v>0</v>
      </c>
      <c r="O2805" s="303">
        <v>0</v>
      </c>
      <c r="P2805" s="305">
        <v>0</v>
      </c>
      <c r="Q2805" s="303">
        <v>0</v>
      </c>
      <c r="R2805" s="16">
        <f>SUMIFS('Member Months'!$L:$L,'Member Months'!$A:$A,$A2805,'Member Months'!$C:$C,$C2805, 'Member Months'!$D:$D,$D2805)</f>
        <v>0</v>
      </c>
      <c r="T2805" s="172"/>
    </row>
    <row r="2806" spans="1:20">
      <c r="A2806" s="38">
        <v>14</v>
      </c>
      <c r="B2806" s="39">
        <f t="shared" si="93"/>
        <v>0</v>
      </c>
      <c r="C2806" s="39" t="str">
        <f t="shared" si="94"/>
        <v>2020 Initial Year</v>
      </c>
      <c r="D2806" s="40">
        <v>1</v>
      </c>
      <c r="E2806" s="662">
        <v>14</v>
      </c>
      <c r="F2806" s="40" t="s">
        <v>740</v>
      </c>
      <c r="G2806" s="698" t="s">
        <v>425</v>
      </c>
      <c r="H2806" s="40" t="s">
        <v>227</v>
      </c>
      <c r="I2806" s="629" t="s">
        <v>150</v>
      </c>
      <c r="J2806" s="698" t="s">
        <v>204</v>
      </c>
      <c r="K2806" s="303">
        <v>0</v>
      </c>
      <c r="L2806" s="304">
        <v>0</v>
      </c>
      <c r="M2806" s="305">
        <v>0</v>
      </c>
      <c r="N2806" s="305">
        <v>0</v>
      </c>
      <c r="O2806" s="303">
        <v>0</v>
      </c>
      <c r="P2806" s="305">
        <v>0</v>
      </c>
      <c r="Q2806" s="303">
        <v>0</v>
      </c>
      <c r="R2806" s="16">
        <f>SUMIFS('Member Months'!$L:$L,'Member Months'!$A:$A,$A2806,'Member Months'!$C:$C,$C2806, 'Member Months'!$D:$D,$D2806)</f>
        <v>0</v>
      </c>
      <c r="T2806" s="172"/>
    </row>
    <row r="2807" spans="1:20">
      <c r="A2807" s="38">
        <v>14</v>
      </c>
      <c r="B2807" s="39">
        <f t="shared" si="93"/>
        <v>0</v>
      </c>
      <c r="C2807" s="39" t="str">
        <f t="shared" si="94"/>
        <v>2020 Initial Year</v>
      </c>
      <c r="D2807" s="40">
        <v>1</v>
      </c>
      <c r="E2807" s="662">
        <v>14</v>
      </c>
      <c r="F2807" s="40" t="s">
        <v>740</v>
      </c>
      <c r="G2807" s="698" t="s">
        <v>425</v>
      </c>
      <c r="H2807" s="40" t="s">
        <v>227</v>
      </c>
      <c r="I2807" s="629" t="s">
        <v>151</v>
      </c>
      <c r="J2807" s="698" t="s">
        <v>205</v>
      </c>
      <c r="K2807" s="303">
        <v>0</v>
      </c>
      <c r="L2807" s="304">
        <v>0</v>
      </c>
      <c r="M2807" s="305">
        <v>0</v>
      </c>
      <c r="N2807" s="305">
        <v>0</v>
      </c>
      <c r="O2807" s="303">
        <v>0</v>
      </c>
      <c r="P2807" s="305">
        <v>0</v>
      </c>
      <c r="Q2807" s="303">
        <v>0</v>
      </c>
      <c r="R2807" s="16">
        <f>SUMIFS('Member Months'!$L:$L,'Member Months'!$A:$A,$A2807,'Member Months'!$C:$C,$C2807, 'Member Months'!$D:$D,$D2807)</f>
        <v>0</v>
      </c>
      <c r="T2807" s="172"/>
    </row>
    <row r="2808" spans="1:20">
      <c r="A2808" s="38">
        <v>14</v>
      </c>
      <c r="B2808" s="39">
        <f t="shared" si="93"/>
        <v>0</v>
      </c>
      <c r="C2808" s="39" t="str">
        <f t="shared" si="94"/>
        <v>2020 Initial Year</v>
      </c>
      <c r="D2808" s="40">
        <v>1</v>
      </c>
      <c r="E2808" s="662">
        <v>14</v>
      </c>
      <c r="F2808" s="40" t="s">
        <v>740</v>
      </c>
      <c r="G2808" s="698" t="s">
        <v>425</v>
      </c>
      <c r="H2808" s="40" t="s">
        <v>227</v>
      </c>
      <c r="I2808" s="629" t="s">
        <v>152</v>
      </c>
      <c r="J2808" s="698" t="s">
        <v>182</v>
      </c>
      <c r="K2808" s="303">
        <v>0</v>
      </c>
      <c r="L2808" s="304">
        <v>0</v>
      </c>
      <c r="M2808" s="305">
        <v>0</v>
      </c>
      <c r="N2808" s="305">
        <v>0</v>
      </c>
      <c r="O2808" s="303">
        <v>0</v>
      </c>
      <c r="P2808" s="305">
        <v>0</v>
      </c>
      <c r="Q2808" s="303">
        <v>0</v>
      </c>
      <c r="R2808" s="16">
        <f>SUMIFS('Member Months'!$L:$L,'Member Months'!$A:$A,$A2808,'Member Months'!$C:$C,$C2808, 'Member Months'!$D:$D,$D2808)</f>
        <v>0</v>
      </c>
      <c r="T2808" s="172"/>
    </row>
    <row r="2809" spans="1:20">
      <c r="A2809" s="38">
        <v>14</v>
      </c>
      <c r="B2809" s="39">
        <f t="shared" si="93"/>
        <v>0</v>
      </c>
      <c r="C2809" s="39" t="str">
        <f t="shared" si="94"/>
        <v>2020 Initial Year</v>
      </c>
      <c r="D2809" s="40">
        <v>1</v>
      </c>
      <c r="E2809" s="662">
        <v>14</v>
      </c>
      <c r="F2809" s="40" t="s">
        <v>740</v>
      </c>
      <c r="G2809" s="698" t="s">
        <v>425</v>
      </c>
      <c r="H2809" s="40" t="s">
        <v>227</v>
      </c>
      <c r="I2809" s="629" t="s">
        <v>70</v>
      </c>
      <c r="J2809" s="698" t="s">
        <v>265</v>
      </c>
      <c r="K2809" s="303">
        <v>0</v>
      </c>
      <c r="L2809" s="304">
        <v>0</v>
      </c>
      <c r="M2809" s="305">
        <v>0</v>
      </c>
      <c r="N2809" s="305">
        <v>0</v>
      </c>
      <c r="O2809" s="303">
        <v>0</v>
      </c>
      <c r="P2809" s="305">
        <v>0</v>
      </c>
      <c r="Q2809" s="303">
        <v>0</v>
      </c>
      <c r="R2809" s="16">
        <f>SUMIFS('Member Months'!$L:$L,'Member Months'!$A:$A,$A2809,'Member Months'!$C:$C,$C2809, 'Member Months'!$D:$D,$D2809)</f>
        <v>0</v>
      </c>
      <c r="T2809" s="172"/>
    </row>
    <row r="2810" spans="1:20">
      <c r="A2810" s="38">
        <v>14</v>
      </c>
      <c r="B2810" s="39">
        <f t="shared" si="93"/>
        <v>0</v>
      </c>
      <c r="C2810" s="39" t="str">
        <f t="shared" si="94"/>
        <v>2020 Initial Year</v>
      </c>
      <c r="D2810" s="40">
        <v>1</v>
      </c>
      <c r="E2810" s="662">
        <v>14</v>
      </c>
      <c r="F2810" s="40" t="s">
        <v>740</v>
      </c>
      <c r="G2810" s="698" t="s">
        <v>425</v>
      </c>
      <c r="H2810" s="40" t="s">
        <v>227</v>
      </c>
      <c r="I2810" s="629" t="s">
        <v>71</v>
      </c>
      <c r="J2810" s="698" t="s">
        <v>266</v>
      </c>
      <c r="K2810" s="303">
        <v>0</v>
      </c>
      <c r="L2810" s="304">
        <v>0</v>
      </c>
      <c r="M2810" s="305">
        <v>0</v>
      </c>
      <c r="N2810" s="305">
        <v>0</v>
      </c>
      <c r="O2810" s="303">
        <v>0</v>
      </c>
      <c r="P2810" s="305">
        <v>0</v>
      </c>
      <c r="Q2810" s="303">
        <v>0</v>
      </c>
      <c r="R2810" s="16">
        <f>SUMIFS('Member Months'!$L:$L,'Member Months'!$A:$A,$A2810,'Member Months'!$C:$C,$C2810, 'Member Months'!$D:$D,$D2810)</f>
        <v>0</v>
      </c>
      <c r="T2810" s="172"/>
    </row>
    <row r="2811" spans="1:20">
      <c r="A2811" s="38">
        <v>14</v>
      </c>
      <c r="B2811" s="39">
        <f t="shared" si="93"/>
        <v>0</v>
      </c>
      <c r="C2811" s="39" t="str">
        <f t="shared" si="94"/>
        <v>2020 Initial Year</v>
      </c>
      <c r="D2811" s="40">
        <v>1</v>
      </c>
      <c r="E2811" s="662">
        <v>14</v>
      </c>
      <c r="F2811" s="40" t="s">
        <v>740</v>
      </c>
      <c r="G2811" s="698" t="s">
        <v>425</v>
      </c>
      <c r="H2811" s="40" t="s">
        <v>227</v>
      </c>
      <c r="I2811" s="629" t="s">
        <v>72</v>
      </c>
      <c r="J2811" s="698" t="s">
        <v>527</v>
      </c>
      <c r="K2811" s="303">
        <v>0</v>
      </c>
      <c r="L2811" s="304">
        <v>0</v>
      </c>
      <c r="M2811" s="305">
        <v>0</v>
      </c>
      <c r="N2811" s="305">
        <v>0</v>
      </c>
      <c r="O2811" s="303">
        <v>0</v>
      </c>
      <c r="P2811" s="305">
        <v>0</v>
      </c>
      <c r="Q2811" s="303">
        <v>0</v>
      </c>
      <c r="R2811" s="16">
        <f>SUMIFS('Member Months'!$L:$L,'Member Months'!$A:$A,$A2811,'Member Months'!$C:$C,$C2811, 'Member Months'!$D:$D,$D2811)</f>
        <v>0</v>
      </c>
      <c r="T2811" s="172"/>
    </row>
    <row r="2812" spans="1:20">
      <c r="A2812" s="38">
        <v>14</v>
      </c>
      <c r="B2812" s="39">
        <f t="shared" si="93"/>
        <v>0</v>
      </c>
      <c r="C2812" s="39" t="str">
        <f t="shared" si="94"/>
        <v>2020 Initial Year</v>
      </c>
      <c r="D2812" s="40">
        <v>1</v>
      </c>
      <c r="E2812" s="662">
        <v>14</v>
      </c>
      <c r="F2812" s="40" t="s">
        <v>740</v>
      </c>
      <c r="G2812" s="698" t="s">
        <v>425</v>
      </c>
      <c r="H2812" s="40" t="s">
        <v>227</v>
      </c>
      <c r="I2812" s="629" t="s">
        <v>73</v>
      </c>
      <c r="J2812" s="698" t="s">
        <v>528</v>
      </c>
      <c r="K2812" s="303">
        <v>0</v>
      </c>
      <c r="L2812" s="304">
        <v>0</v>
      </c>
      <c r="M2812" s="305">
        <v>0</v>
      </c>
      <c r="N2812" s="305">
        <v>0</v>
      </c>
      <c r="O2812" s="303">
        <v>0</v>
      </c>
      <c r="P2812" s="305">
        <v>0</v>
      </c>
      <c r="Q2812" s="303">
        <v>0</v>
      </c>
      <c r="R2812" s="16">
        <f>SUMIFS('Member Months'!$L:$L,'Member Months'!$A:$A,$A2812,'Member Months'!$C:$C,$C2812, 'Member Months'!$D:$D,$D2812)</f>
        <v>0</v>
      </c>
      <c r="T2812" s="172"/>
    </row>
    <row r="2813" spans="1:20">
      <c r="A2813" s="38">
        <v>14</v>
      </c>
      <c r="B2813" s="39">
        <f t="shared" si="93"/>
        <v>0</v>
      </c>
      <c r="C2813" s="39" t="str">
        <f t="shared" si="94"/>
        <v>2020 Initial Year</v>
      </c>
      <c r="D2813" s="40">
        <v>1</v>
      </c>
      <c r="E2813" s="662">
        <v>14</v>
      </c>
      <c r="F2813" s="40" t="s">
        <v>740</v>
      </c>
      <c r="G2813" s="698" t="s">
        <v>425</v>
      </c>
      <c r="H2813" s="40" t="s">
        <v>227</v>
      </c>
      <c r="I2813" s="630" t="s">
        <v>409</v>
      </c>
      <c r="J2813" s="698" t="s">
        <v>803</v>
      </c>
      <c r="K2813" s="303">
        <v>0</v>
      </c>
      <c r="L2813" s="304">
        <v>0</v>
      </c>
      <c r="M2813" s="305">
        <v>0</v>
      </c>
      <c r="N2813" s="305">
        <v>0</v>
      </c>
      <c r="O2813" s="303">
        <v>0</v>
      </c>
      <c r="P2813" s="305">
        <v>0</v>
      </c>
      <c r="Q2813" s="303">
        <v>0</v>
      </c>
      <c r="R2813" s="16">
        <f>SUMIFS('Member Months'!$L:$L,'Member Months'!$A:$A,$A2813,'Member Months'!$C:$C,$C2813, 'Member Months'!$D:$D,$D2813)</f>
        <v>0</v>
      </c>
      <c r="T2813" s="172"/>
    </row>
    <row r="2814" spans="1:20">
      <c r="A2814" s="38">
        <v>22</v>
      </c>
      <c r="B2814" s="39">
        <f t="shared" ref="B2814:B2831" si="95">$B$6</f>
        <v>0</v>
      </c>
      <c r="C2814" s="39" t="str">
        <f t="shared" si="94"/>
        <v>2020 Initial Year</v>
      </c>
      <c r="D2814" s="40">
        <v>1</v>
      </c>
      <c r="E2814" s="662">
        <v>22</v>
      </c>
      <c r="F2814" s="662">
        <v>6</v>
      </c>
      <c r="G2814" s="991" t="s">
        <v>933</v>
      </c>
      <c r="H2814" s="40" t="s">
        <v>227</v>
      </c>
      <c r="I2814" s="629" t="s">
        <v>211</v>
      </c>
      <c r="J2814" s="991" t="s">
        <v>261</v>
      </c>
      <c r="K2814" s="303">
        <v>0</v>
      </c>
      <c r="L2814" s="304">
        <v>0</v>
      </c>
      <c r="M2814" s="305">
        <v>0</v>
      </c>
      <c r="N2814" s="305">
        <v>0</v>
      </c>
      <c r="O2814" s="303">
        <v>0</v>
      </c>
      <c r="P2814" s="305">
        <v>0</v>
      </c>
      <c r="Q2814" s="303">
        <v>0</v>
      </c>
      <c r="R2814" s="16">
        <f>SUMIFS('Member Months'!$L:$L,'Member Months'!$A:$A,$A2814,'Member Months'!$C:$C,$C2814, 'Member Months'!$D:$D,$D2814)</f>
        <v>0</v>
      </c>
      <c r="T2814" s="172"/>
    </row>
    <row r="2815" spans="1:20">
      <c r="A2815" s="38">
        <v>22</v>
      </c>
      <c r="B2815" s="39">
        <f t="shared" si="95"/>
        <v>0</v>
      </c>
      <c r="C2815" s="39" t="str">
        <f t="shared" si="94"/>
        <v>2020 Initial Year</v>
      </c>
      <c r="D2815" s="40">
        <v>1</v>
      </c>
      <c r="E2815" s="662">
        <v>22</v>
      </c>
      <c r="F2815" s="662">
        <v>6</v>
      </c>
      <c r="G2815" s="991" t="s">
        <v>933</v>
      </c>
      <c r="H2815" s="40" t="s">
        <v>227</v>
      </c>
      <c r="I2815" s="629" t="s">
        <v>214</v>
      </c>
      <c r="J2815" s="991" t="s">
        <v>676</v>
      </c>
      <c r="K2815" s="303">
        <v>0</v>
      </c>
      <c r="L2815" s="304">
        <v>0</v>
      </c>
      <c r="M2815" s="305">
        <v>0</v>
      </c>
      <c r="N2815" s="305">
        <v>0</v>
      </c>
      <c r="O2815" s="303">
        <v>0</v>
      </c>
      <c r="P2815" s="305">
        <v>0</v>
      </c>
      <c r="Q2815" s="303">
        <v>0</v>
      </c>
      <c r="R2815" s="16">
        <f>SUMIFS('Member Months'!$L:$L,'Member Months'!$A:$A,$A2815,'Member Months'!$C:$C,$C2815, 'Member Months'!$D:$D,$D2815)</f>
        <v>0</v>
      </c>
      <c r="T2815" s="172"/>
    </row>
    <row r="2816" spans="1:20">
      <c r="A2816" s="38">
        <v>22</v>
      </c>
      <c r="B2816" s="39">
        <f t="shared" si="95"/>
        <v>0</v>
      </c>
      <c r="C2816" s="39" t="str">
        <f t="shared" si="94"/>
        <v>2020 Initial Year</v>
      </c>
      <c r="D2816" s="40">
        <v>1</v>
      </c>
      <c r="E2816" s="662">
        <v>22</v>
      </c>
      <c r="F2816" s="662">
        <v>6</v>
      </c>
      <c r="G2816" s="991" t="s">
        <v>933</v>
      </c>
      <c r="H2816" s="40" t="s">
        <v>227</v>
      </c>
      <c r="I2816" s="629" t="s">
        <v>215</v>
      </c>
      <c r="J2816" s="991" t="s">
        <v>216</v>
      </c>
      <c r="K2816" s="303">
        <v>0</v>
      </c>
      <c r="L2816" s="304">
        <v>0</v>
      </c>
      <c r="M2816" s="305">
        <v>0</v>
      </c>
      <c r="N2816" s="305">
        <v>0</v>
      </c>
      <c r="O2816" s="303">
        <v>0</v>
      </c>
      <c r="P2816" s="305">
        <v>0</v>
      </c>
      <c r="Q2816" s="303">
        <v>0</v>
      </c>
      <c r="R2816" s="16">
        <f>SUMIFS('Member Months'!$L:$L,'Member Months'!$A:$A,$A2816,'Member Months'!$C:$C,$C2816, 'Member Months'!$D:$D,$D2816)</f>
        <v>0</v>
      </c>
      <c r="T2816" s="172"/>
    </row>
    <row r="2817" spans="1:20">
      <c r="A2817" s="38">
        <v>22</v>
      </c>
      <c r="B2817" s="39">
        <f t="shared" si="95"/>
        <v>0</v>
      </c>
      <c r="C2817" s="39" t="str">
        <f t="shared" si="94"/>
        <v>2020 Initial Year</v>
      </c>
      <c r="D2817" s="40">
        <v>1</v>
      </c>
      <c r="E2817" s="662">
        <v>22</v>
      </c>
      <c r="F2817" s="662">
        <v>6</v>
      </c>
      <c r="G2817" s="991" t="s">
        <v>933</v>
      </c>
      <c r="H2817" s="40" t="s">
        <v>227</v>
      </c>
      <c r="I2817" s="629" t="s">
        <v>217</v>
      </c>
      <c r="J2817" s="991" t="s">
        <v>262</v>
      </c>
      <c r="K2817" s="303">
        <v>0</v>
      </c>
      <c r="L2817" s="304">
        <v>0</v>
      </c>
      <c r="M2817" s="305">
        <v>0</v>
      </c>
      <c r="N2817" s="305">
        <v>0</v>
      </c>
      <c r="O2817" s="303">
        <v>0</v>
      </c>
      <c r="P2817" s="305">
        <v>0</v>
      </c>
      <c r="Q2817" s="303">
        <v>0</v>
      </c>
      <c r="R2817" s="16">
        <f>SUMIFS('Member Months'!$L:$L,'Member Months'!$A:$A,$A2817,'Member Months'!$C:$C,$C2817, 'Member Months'!$D:$D,$D2817)</f>
        <v>0</v>
      </c>
      <c r="T2817" s="172"/>
    </row>
    <row r="2818" spans="1:20">
      <c r="A2818" s="38">
        <v>22</v>
      </c>
      <c r="B2818" s="39">
        <f t="shared" si="95"/>
        <v>0</v>
      </c>
      <c r="C2818" s="39" t="str">
        <f t="shared" si="94"/>
        <v>2020 Initial Year</v>
      </c>
      <c r="D2818" s="40">
        <v>1</v>
      </c>
      <c r="E2818" s="662">
        <v>22</v>
      </c>
      <c r="F2818" s="662">
        <v>6</v>
      </c>
      <c r="G2818" s="991" t="s">
        <v>933</v>
      </c>
      <c r="H2818" s="40" t="s">
        <v>227</v>
      </c>
      <c r="I2818" s="629" t="s">
        <v>218</v>
      </c>
      <c r="J2818" s="991" t="s">
        <v>677</v>
      </c>
      <c r="K2818" s="303">
        <v>0</v>
      </c>
      <c r="L2818" s="304">
        <v>0</v>
      </c>
      <c r="M2818" s="305">
        <v>0</v>
      </c>
      <c r="N2818" s="305">
        <v>0</v>
      </c>
      <c r="O2818" s="303">
        <v>0</v>
      </c>
      <c r="P2818" s="305">
        <v>0</v>
      </c>
      <c r="Q2818" s="303">
        <v>0</v>
      </c>
      <c r="R2818" s="16">
        <f>SUMIFS('Member Months'!$L:$L,'Member Months'!$A:$A,$A2818,'Member Months'!$C:$C,$C2818, 'Member Months'!$D:$D,$D2818)</f>
        <v>0</v>
      </c>
      <c r="T2818" s="172"/>
    </row>
    <row r="2819" spans="1:20">
      <c r="A2819" s="38">
        <v>22</v>
      </c>
      <c r="B2819" s="39">
        <f t="shared" si="95"/>
        <v>0</v>
      </c>
      <c r="C2819" s="39" t="str">
        <f t="shared" ref="C2819:C2882" si="96">$C$2598</f>
        <v>2020 Initial Year</v>
      </c>
      <c r="D2819" s="40">
        <v>1</v>
      </c>
      <c r="E2819" s="662">
        <v>22</v>
      </c>
      <c r="F2819" s="662">
        <v>6</v>
      </c>
      <c r="G2819" s="991" t="s">
        <v>933</v>
      </c>
      <c r="H2819" s="40" t="s">
        <v>227</v>
      </c>
      <c r="I2819" s="629" t="s">
        <v>219</v>
      </c>
      <c r="J2819" s="991" t="s">
        <v>263</v>
      </c>
      <c r="K2819" s="303">
        <v>0</v>
      </c>
      <c r="L2819" s="304">
        <v>0</v>
      </c>
      <c r="M2819" s="305">
        <v>0</v>
      </c>
      <c r="N2819" s="305">
        <v>0</v>
      </c>
      <c r="O2819" s="303">
        <v>0</v>
      </c>
      <c r="P2819" s="305">
        <v>0</v>
      </c>
      <c r="Q2819" s="303">
        <v>0</v>
      </c>
      <c r="R2819" s="16">
        <f>SUMIFS('Member Months'!$L:$L,'Member Months'!$A:$A,$A2819,'Member Months'!$C:$C,$C2819, 'Member Months'!$D:$D,$D2819)</f>
        <v>0</v>
      </c>
      <c r="T2819" s="172"/>
    </row>
    <row r="2820" spans="1:20">
      <c r="A2820" s="38">
        <v>22</v>
      </c>
      <c r="B2820" s="39">
        <f t="shared" si="95"/>
        <v>0</v>
      </c>
      <c r="C2820" s="39" t="str">
        <f t="shared" si="96"/>
        <v>2020 Initial Year</v>
      </c>
      <c r="D2820" s="40">
        <v>1</v>
      </c>
      <c r="E2820" s="662">
        <v>22</v>
      </c>
      <c r="F2820" s="662">
        <v>6</v>
      </c>
      <c r="G2820" s="991" t="s">
        <v>933</v>
      </c>
      <c r="H2820" s="40" t="s">
        <v>227</v>
      </c>
      <c r="I2820" s="629" t="s">
        <v>220</v>
      </c>
      <c r="J2820" s="991" t="s">
        <v>675</v>
      </c>
      <c r="K2820" s="303">
        <v>0</v>
      </c>
      <c r="L2820" s="304">
        <v>0</v>
      </c>
      <c r="M2820" s="305">
        <v>0</v>
      </c>
      <c r="N2820" s="305">
        <v>0</v>
      </c>
      <c r="O2820" s="303">
        <v>0</v>
      </c>
      <c r="P2820" s="305">
        <v>0</v>
      </c>
      <c r="Q2820" s="303">
        <v>0</v>
      </c>
      <c r="R2820" s="16">
        <f>SUMIFS('Member Months'!$L:$L,'Member Months'!$A:$A,$A2820,'Member Months'!$C:$C,$C2820, 'Member Months'!$D:$D,$D2820)</f>
        <v>0</v>
      </c>
      <c r="T2820" s="172"/>
    </row>
    <row r="2821" spans="1:20">
      <c r="A2821" s="38">
        <v>22</v>
      </c>
      <c r="B2821" s="39">
        <f t="shared" si="95"/>
        <v>0</v>
      </c>
      <c r="C2821" s="39" t="str">
        <f t="shared" si="96"/>
        <v>2020 Initial Year</v>
      </c>
      <c r="D2821" s="40">
        <v>1</v>
      </c>
      <c r="E2821" s="662">
        <v>22</v>
      </c>
      <c r="F2821" s="662">
        <v>6</v>
      </c>
      <c r="G2821" s="991" t="s">
        <v>933</v>
      </c>
      <c r="H2821" s="40" t="s">
        <v>227</v>
      </c>
      <c r="I2821" s="629" t="s">
        <v>221</v>
      </c>
      <c r="J2821" s="991" t="s">
        <v>264</v>
      </c>
      <c r="K2821" s="303">
        <v>0</v>
      </c>
      <c r="L2821" s="304">
        <v>0</v>
      </c>
      <c r="M2821" s="305">
        <v>0</v>
      </c>
      <c r="N2821" s="305">
        <v>0</v>
      </c>
      <c r="O2821" s="303">
        <v>0</v>
      </c>
      <c r="P2821" s="305">
        <v>0</v>
      </c>
      <c r="Q2821" s="303">
        <v>0</v>
      </c>
      <c r="R2821" s="16">
        <f>SUMIFS('Member Months'!$L:$L,'Member Months'!$A:$A,$A2821,'Member Months'!$C:$C,$C2821, 'Member Months'!$D:$D,$D2821)</f>
        <v>0</v>
      </c>
      <c r="T2821" s="172"/>
    </row>
    <row r="2822" spans="1:20">
      <c r="A2822" s="38">
        <v>22</v>
      </c>
      <c r="B2822" s="39">
        <f t="shared" si="95"/>
        <v>0</v>
      </c>
      <c r="C2822" s="39" t="str">
        <f t="shared" si="96"/>
        <v>2020 Initial Year</v>
      </c>
      <c r="D2822" s="40">
        <v>1</v>
      </c>
      <c r="E2822" s="662">
        <v>22</v>
      </c>
      <c r="F2822" s="662">
        <v>6</v>
      </c>
      <c r="G2822" s="991" t="s">
        <v>933</v>
      </c>
      <c r="H2822" s="40" t="s">
        <v>227</v>
      </c>
      <c r="I2822" s="630" t="s">
        <v>222</v>
      </c>
      <c r="J2822" s="991" t="s">
        <v>206</v>
      </c>
      <c r="K2822" s="303">
        <v>0</v>
      </c>
      <c r="L2822" s="304">
        <v>0</v>
      </c>
      <c r="M2822" s="305">
        <v>0</v>
      </c>
      <c r="N2822" s="305">
        <v>0</v>
      </c>
      <c r="O2822" s="303">
        <v>0</v>
      </c>
      <c r="P2822" s="305">
        <v>0</v>
      </c>
      <c r="Q2822" s="303">
        <v>0</v>
      </c>
      <c r="R2822" s="16">
        <f>SUMIFS('Member Months'!$L:$L,'Member Months'!$A:$A,$A2822,'Member Months'!$C:$C,$C2822, 'Member Months'!$D:$D,$D2822)</f>
        <v>0</v>
      </c>
      <c r="T2822" s="172"/>
    </row>
    <row r="2823" spans="1:20">
      <c r="A2823" s="38">
        <v>22</v>
      </c>
      <c r="B2823" s="39">
        <f t="shared" si="95"/>
        <v>0</v>
      </c>
      <c r="C2823" s="39" t="str">
        <f t="shared" si="96"/>
        <v>2020 Initial Year</v>
      </c>
      <c r="D2823" s="40">
        <v>1</v>
      </c>
      <c r="E2823" s="662">
        <v>22</v>
      </c>
      <c r="F2823" s="662">
        <v>6</v>
      </c>
      <c r="G2823" s="991" t="s">
        <v>933</v>
      </c>
      <c r="H2823" s="40" t="s">
        <v>227</v>
      </c>
      <c r="I2823" s="630" t="s">
        <v>223</v>
      </c>
      <c r="J2823" s="991" t="s">
        <v>181</v>
      </c>
      <c r="K2823" s="303">
        <v>0</v>
      </c>
      <c r="L2823" s="304">
        <v>0</v>
      </c>
      <c r="M2823" s="305">
        <v>0</v>
      </c>
      <c r="N2823" s="305">
        <v>0</v>
      </c>
      <c r="O2823" s="303">
        <v>0</v>
      </c>
      <c r="P2823" s="305">
        <v>0</v>
      </c>
      <c r="Q2823" s="303">
        <v>0</v>
      </c>
      <c r="R2823" s="16">
        <f>SUMIFS('Member Months'!$L:$L,'Member Months'!$A:$A,$A2823,'Member Months'!$C:$C,$C2823, 'Member Months'!$D:$D,$D2823)</f>
        <v>0</v>
      </c>
      <c r="T2823" s="172"/>
    </row>
    <row r="2824" spans="1:20">
      <c r="A2824" s="38">
        <v>22</v>
      </c>
      <c r="B2824" s="39">
        <f t="shared" si="95"/>
        <v>0</v>
      </c>
      <c r="C2824" s="39" t="str">
        <f t="shared" si="96"/>
        <v>2020 Initial Year</v>
      </c>
      <c r="D2824" s="40">
        <v>1</v>
      </c>
      <c r="E2824" s="662">
        <v>22</v>
      </c>
      <c r="F2824" s="662">
        <v>6</v>
      </c>
      <c r="G2824" s="991" t="s">
        <v>933</v>
      </c>
      <c r="H2824" s="40" t="s">
        <v>227</v>
      </c>
      <c r="I2824" s="630" t="s">
        <v>150</v>
      </c>
      <c r="J2824" s="991" t="s">
        <v>204</v>
      </c>
      <c r="K2824" s="303">
        <v>0</v>
      </c>
      <c r="L2824" s="304">
        <v>0</v>
      </c>
      <c r="M2824" s="305">
        <v>0</v>
      </c>
      <c r="N2824" s="305">
        <v>0</v>
      </c>
      <c r="O2824" s="303">
        <v>0</v>
      </c>
      <c r="P2824" s="305">
        <v>0</v>
      </c>
      <c r="Q2824" s="303">
        <v>0</v>
      </c>
      <c r="R2824" s="16">
        <f>SUMIFS('Member Months'!$L:$L,'Member Months'!$A:$A,$A2824,'Member Months'!$C:$C,$C2824, 'Member Months'!$D:$D,$D2824)</f>
        <v>0</v>
      </c>
      <c r="T2824" s="172"/>
    </row>
    <row r="2825" spans="1:20">
      <c r="A2825" s="38">
        <v>22</v>
      </c>
      <c r="B2825" s="39">
        <f t="shared" si="95"/>
        <v>0</v>
      </c>
      <c r="C2825" s="39" t="str">
        <f t="shared" si="96"/>
        <v>2020 Initial Year</v>
      </c>
      <c r="D2825" s="40">
        <v>1</v>
      </c>
      <c r="E2825" s="662">
        <v>22</v>
      </c>
      <c r="F2825" s="662">
        <v>6</v>
      </c>
      <c r="G2825" s="991" t="s">
        <v>933</v>
      </c>
      <c r="H2825" s="40" t="s">
        <v>227</v>
      </c>
      <c r="I2825" s="630" t="s">
        <v>151</v>
      </c>
      <c r="J2825" s="991" t="s">
        <v>205</v>
      </c>
      <c r="K2825" s="303">
        <v>0</v>
      </c>
      <c r="L2825" s="304">
        <v>0</v>
      </c>
      <c r="M2825" s="305">
        <v>0</v>
      </c>
      <c r="N2825" s="305">
        <v>0</v>
      </c>
      <c r="O2825" s="303">
        <v>0</v>
      </c>
      <c r="P2825" s="305">
        <v>0</v>
      </c>
      <c r="Q2825" s="303">
        <v>0</v>
      </c>
      <c r="R2825" s="16">
        <f>SUMIFS('Member Months'!$L:$L,'Member Months'!$A:$A,$A2825,'Member Months'!$C:$C,$C2825, 'Member Months'!$D:$D,$D2825)</f>
        <v>0</v>
      </c>
      <c r="T2825" s="172"/>
    </row>
    <row r="2826" spans="1:20">
      <c r="A2826" s="38">
        <v>22</v>
      </c>
      <c r="B2826" s="39">
        <f t="shared" si="95"/>
        <v>0</v>
      </c>
      <c r="C2826" s="39" t="str">
        <f t="shared" si="96"/>
        <v>2020 Initial Year</v>
      </c>
      <c r="D2826" s="40">
        <v>1</v>
      </c>
      <c r="E2826" s="662">
        <v>22</v>
      </c>
      <c r="F2826" s="662">
        <v>6</v>
      </c>
      <c r="G2826" s="991" t="s">
        <v>933</v>
      </c>
      <c r="H2826" s="40" t="s">
        <v>227</v>
      </c>
      <c r="I2826" s="630" t="s">
        <v>152</v>
      </c>
      <c r="J2826" s="991" t="s">
        <v>182</v>
      </c>
      <c r="K2826" s="303">
        <v>0</v>
      </c>
      <c r="L2826" s="304">
        <v>0</v>
      </c>
      <c r="M2826" s="305">
        <v>0</v>
      </c>
      <c r="N2826" s="305">
        <v>0</v>
      </c>
      <c r="O2826" s="303">
        <v>0</v>
      </c>
      <c r="P2826" s="305">
        <v>0</v>
      </c>
      <c r="Q2826" s="303">
        <v>0</v>
      </c>
      <c r="R2826" s="16">
        <f>SUMIFS('Member Months'!$L:$L,'Member Months'!$A:$A,$A2826,'Member Months'!$C:$C,$C2826, 'Member Months'!$D:$D,$D2826)</f>
        <v>0</v>
      </c>
      <c r="T2826" s="172"/>
    </row>
    <row r="2827" spans="1:20">
      <c r="A2827" s="38">
        <v>22</v>
      </c>
      <c r="B2827" s="39">
        <f t="shared" si="95"/>
        <v>0</v>
      </c>
      <c r="C2827" s="39" t="str">
        <f t="shared" si="96"/>
        <v>2020 Initial Year</v>
      </c>
      <c r="D2827" s="40">
        <v>1</v>
      </c>
      <c r="E2827" s="662">
        <v>22</v>
      </c>
      <c r="F2827" s="662">
        <v>6</v>
      </c>
      <c r="G2827" s="991" t="s">
        <v>933</v>
      </c>
      <c r="H2827" s="40" t="s">
        <v>227</v>
      </c>
      <c r="I2827" s="630" t="s">
        <v>70</v>
      </c>
      <c r="J2827" s="991" t="s">
        <v>265</v>
      </c>
      <c r="K2827" s="303">
        <v>0</v>
      </c>
      <c r="L2827" s="304">
        <v>0</v>
      </c>
      <c r="M2827" s="305">
        <v>0</v>
      </c>
      <c r="N2827" s="305">
        <v>0</v>
      </c>
      <c r="O2827" s="303">
        <v>0</v>
      </c>
      <c r="P2827" s="305">
        <v>0</v>
      </c>
      <c r="Q2827" s="303">
        <v>0</v>
      </c>
      <c r="R2827" s="16">
        <f>SUMIFS('Member Months'!$L:$L,'Member Months'!$A:$A,$A2827,'Member Months'!$C:$C,$C2827, 'Member Months'!$D:$D,$D2827)</f>
        <v>0</v>
      </c>
      <c r="T2827" s="172"/>
    </row>
    <row r="2828" spans="1:20">
      <c r="A2828" s="38">
        <v>22</v>
      </c>
      <c r="B2828" s="39">
        <f t="shared" si="95"/>
        <v>0</v>
      </c>
      <c r="C2828" s="39" t="str">
        <f t="shared" si="96"/>
        <v>2020 Initial Year</v>
      </c>
      <c r="D2828" s="40">
        <v>1</v>
      </c>
      <c r="E2828" s="662">
        <v>22</v>
      </c>
      <c r="F2828" s="662">
        <v>6</v>
      </c>
      <c r="G2828" s="991" t="s">
        <v>933</v>
      </c>
      <c r="H2828" s="40" t="s">
        <v>227</v>
      </c>
      <c r="I2828" s="630" t="s">
        <v>71</v>
      </c>
      <c r="J2828" s="991" t="s">
        <v>266</v>
      </c>
      <c r="K2828" s="303">
        <v>0</v>
      </c>
      <c r="L2828" s="304">
        <v>0</v>
      </c>
      <c r="M2828" s="305">
        <v>0</v>
      </c>
      <c r="N2828" s="305">
        <v>0</v>
      </c>
      <c r="O2828" s="303">
        <v>0</v>
      </c>
      <c r="P2828" s="305">
        <v>0</v>
      </c>
      <c r="Q2828" s="303">
        <v>0</v>
      </c>
      <c r="R2828" s="16">
        <f>SUMIFS('Member Months'!$L:$L,'Member Months'!$A:$A,$A2828,'Member Months'!$C:$C,$C2828, 'Member Months'!$D:$D,$D2828)</f>
        <v>0</v>
      </c>
      <c r="T2828" s="172"/>
    </row>
    <row r="2829" spans="1:20">
      <c r="A2829" s="38">
        <v>22</v>
      </c>
      <c r="B2829" s="39">
        <f t="shared" si="95"/>
        <v>0</v>
      </c>
      <c r="C2829" s="39" t="str">
        <f t="shared" si="96"/>
        <v>2020 Initial Year</v>
      </c>
      <c r="D2829" s="40">
        <v>1</v>
      </c>
      <c r="E2829" s="662">
        <v>22</v>
      </c>
      <c r="F2829" s="662">
        <v>6</v>
      </c>
      <c r="G2829" s="991" t="s">
        <v>933</v>
      </c>
      <c r="H2829" s="40" t="s">
        <v>227</v>
      </c>
      <c r="I2829" s="630" t="s">
        <v>72</v>
      </c>
      <c r="J2829" s="991" t="s">
        <v>527</v>
      </c>
      <c r="K2829" s="303">
        <v>0</v>
      </c>
      <c r="L2829" s="304">
        <v>0</v>
      </c>
      <c r="M2829" s="305">
        <v>0</v>
      </c>
      <c r="N2829" s="305">
        <v>0</v>
      </c>
      <c r="O2829" s="303">
        <v>0</v>
      </c>
      <c r="P2829" s="305">
        <v>0</v>
      </c>
      <c r="Q2829" s="303">
        <v>0</v>
      </c>
      <c r="R2829" s="16">
        <f>SUMIFS('Member Months'!$L:$L,'Member Months'!$A:$A,$A2829,'Member Months'!$C:$C,$C2829, 'Member Months'!$D:$D,$D2829)</f>
        <v>0</v>
      </c>
      <c r="T2829" s="172"/>
    </row>
    <row r="2830" spans="1:20">
      <c r="A2830" s="38">
        <v>22</v>
      </c>
      <c r="B2830" s="39">
        <f t="shared" si="95"/>
        <v>0</v>
      </c>
      <c r="C2830" s="39" t="str">
        <f t="shared" si="96"/>
        <v>2020 Initial Year</v>
      </c>
      <c r="D2830" s="40">
        <v>1</v>
      </c>
      <c r="E2830" s="662">
        <v>22</v>
      </c>
      <c r="F2830" s="662">
        <v>6</v>
      </c>
      <c r="G2830" s="991" t="s">
        <v>933</v>
      </c>
      <c r="H2830" s="40" t="s">
        <v>227</v>
      </c>
      <c r="I2830" s="630" t="s">
        <v>73</v>
      </c>
      <c r="J2830" s="991" t="s">
        <v>528</v>
      </c>
      <c r="K2830" s="303">
        <v>0</v>
      </c>
      <c r="L2830" s="304">
        <v>0</v>
      </c>
      <c r="M2830" s="305">
        <v>0</v>
      </c>
      <c r="N2830" s="305">
        <v>0</v>
      </c>
      <c r="O2830" s="303">
        <v>0</v>
      </c>
      <c r="P2830" s="305">
        <v>0</v>
      </c>
      <c r="Q2830" s="303">
        <v>0</v>
      </c>
      <c r="R2830" s="16">
        <f>SUMIFS('Member Months'!$L:$L,'Member Months'!$A:$A,$A2830,'Member Months'!$C:$C,$C2830, 'Member Months'!$D:$D,$D2830)</f>
        <v>0</v>
      </c>
      <c r="T2830" s="172"/>
    </row>
    <row r="2831" spans="1:20">
      <c r="A2831" s="38">
        <v>22</v>
      </c>
      <c r="B2831" s="39">
        <f t="shared" si="95"/>
        <v>0</v>
      </c>
      <c r="C2831" s="39" t="str">
        <f t="shared" si="96"/>
        <v>2020 Initial Year</v>
      </c>
      <c r="D2831" s="40">
        <v>1</v>
      </c>
      <c r="E2831" s="662">
        <v>22</v>
      </c>
      <c r="F2831" s="662">
        <v>6</v>
      </c>
      <c r="G2831" s="991" t="s">
        <v>933</v>
      </c>
      <c r="H2831" s="40" t="s">
        <v>227</v>
      </c>
      <c r="I2831" s="630" t="s">
        <v>409</v>
      </c>
      <c r="J2831" s="991" t="s">
        <v>803</v>
      </c>
      <c r="K2831" s="303">
        <v>0</v>
      </c>
      <c r="L2831" s="304">
        <v>0</v>
      </c>
      <c r="M2831" s="305">
        <v>0</v>
      </c>
      <c r="N2831" s="305">
        <v>0</v>
      </c>
      <c r="O2831" s="303">
        <v>0</v>
      </c>
      <c r="P2831" s="305">
        <v>0</v>
      </c>
      <c r="Q2831" s="303">
        <v>0</v>
      </c>
      <c r="R2831" s="16">
        <f>SUMIFS('Member Months'!$L:$L,'Member Months'!$A:$A,$A2831,'Member Months'!$C:$C,$C2831, 'Member Months'!$D:$D,$D2831)</f>
        <v>0</v>
      </c>
      <c r="T2831" s="172"/>
    </row>
    <row r="2832" spans="1:20">
      <c r="A2832" s="38">
        <v>23</v>
      </c>
      <c r="B2832" s="39">
        <v>0</v>
      </c>
      <c r="C2832" s="39" t="str">
        <f t="shared" si="96"/>
        <v>2020 Initial Year</v>
      </c>
      <c r="D2832" s="40">
        <v>1</v>
      </c>
      <c r="E2832" s="662">
        <v>23</v>
      </c>
      <c r="F2832" s="662">
        <v>6</v>
      </c>
      <c r="G2832" s="991" t="s">
        <v>933</v>
      </c>
      <c r="H2832" s="40" t="s">
        <v>228</v>
      </c>
      <c r="I2832" s="630" t="s">
        <v>211</v>
      </c>
      <c r="J2832" s="991" t="s">
        <v>261</v>
      </c>
      <c r="K2832" s="303">
        <v>0</v>
      </c>
      <c r="L2832" s="304">
        <v>0</v>
      </c>
      <c r="M2832" s="305">
        <v>0</v>
      </c>
      <c r="N2832" s="305">
        <v>0</v>
      </c>
      <c r="O2832" s="303">
        <v>0</v>
      </c>
      <c r="P2832" s="305">
        <v>0</v>
      </c>
      <c r="Q2832" s="303">
        <v>0</v>
      </c>
      <c r="R2832" s="16">
        <v>0</v>
      </c>
      <c r="T2832" s="172"/>
    </row>
    <row r="2833" spans="1:20">
      <c r="A2833" s="38">
        <v>23</v>
      </c>
      <c r="B2833" s="39">
        <v>0</v>
      </c>
      <c r="C2833" s="39" t="str">
        <f t="shared" si="96"/>
        <v>2020 Initial Year</v>
      </c>
      <c r="D2833" s="40">
        <v>1</v>
      </c>
      <c r="E2833" s="662">
        <v>23</v>
      </c>
      <c r="F2833" s="662">
        <v>6</v>
      </c>
      <c r="G2833" s="991" t="s">
        <v>933</v>
      </c>
      <c r="H2833" s="40" t="s">
        <v>228</v>
      </c>
      <c r="I2833" s="630" t="s">
        <v>214</v>
      </c>
      <c r="J2833" s="991" t="s">
        <v>676</v>
      </c>
      <c r="K2833" s="303">
        <v>0</v>
      </c>
      <c r="L2833" s="304">
        <v>0</v>
      </c>
      <c r="M2833" s="305">
        <v>0</v>
      </c>
      <c r="N2833" s="305">
        <v>0</v>
      </c>
      <c r="O2833" s="303">
        <v>0</v>
      </c>
      <c r="P2833" s="305">
        <v>0</v>
      </c>
      <c r="Q2833" s="303">
        <v>0</v>
      </c>
      <c r="R2833" s="16">
        <v>0</v>
      </c>
      <c r="T2833" s="172"/>
    </row>
    <row r="2834" spans="1:20">
      <c r="A2834" s="38">
        <v>23</v>
      </c>
      <c r="B2834" s="39">
        <v>0</v>
      </c>
      <c r="C2834" s="39" t="str">
        <f t="shared" si="96"/>
        <v>2020 Initial Year</v>
      </c>
      <c r="D2834" s="40">
        <v>1</v>
      </c>
      <c r="E2834" s="662">
        <v>23</v>
      </c>
      <c r="F2834" s="662">
        <v>6</v>
      </c>
      <c r="G2834" s="991" t="s">
        <v>933</v>
      </c>
      <c r="H2834" s="40" t="s">
        <v>228</v>
      </c>
      <c r="I2834" s="630" t="s">
        <v>215</v>
      </c>
      <c r="J2834" s="991" t="s">
        <v>216</v>
      </c>
      <c r="K2834" s="303">
        <v>0</v>
      </c>
      <c r="L2834" s="304">
        <v>0</v>
      </c>
      <c r="M2834" s="305">
        <v>0</v>
      </c>
      <c r="N2834" s="305">
        <v>0</v>
      </c>
      <c r="O2834" s="303">
        <v>0</v>
      </c>
      <c r="P2834" s="305">
        <v>0</v>
      </c>
      <c r="Q2834" s="303">
        <v>0</v>
      </c>
      <c r="R2834" s="16">
        <v>0</v>
      </c>
      <c r="T2834" s="172"/>
    </row>
    <row r="2835" spans="1:20">
      <c r="A2835" s="38">
        <v>23</v>
      </c>
      <c r="B2835" s="39">
        <v>0</v>
      </c>
      <c r="C2835" s="39" t="str">
        <f t="shared" si="96"/>
        <v>2020 Initial Year</v>
      </c>
      <c r="D2835" s="40">
        <v>1</v>
      </c>
      <c r="E2835" s="662">
        <v>23</v>
      </c>
      <c r="F2835" s="662">
        <v>6</v>
      </c>
      <c r="G2835" s="991" t="s">
        <v>933</v>
      </c>
      <c r="H2835" s="40" t="s">
        <v>228</v>
      </c>
      <c r="I2835" s="630" t="s">
        <v>217</v>
      </c>
      <c r="J2835" s="991" t="s">
        <v>262</v>
      </c>
      <c r="K2835" s="303">
        <v>0</v>
      </c>
      <c r="L2835" s="304">
        <v>0</v>
      </c>
      <c r="M2835" s="305">
        <v>0</v>
      </c>
      <c r="N2835" s="305">
        <v>0</v>
      </c>
      <c r="O2835" s="303">
        <v>0</v>
      </c>
      <c r="P2835" s="305">
        <v>0</v>
      </c>
      <c r="Q2835" s="303">
        <v>0</v>
      </c>
      <c r="R2835" s="16">
        <v>0</v>
      </c>
      <c r="T2835" s="172"/>
    </row>
    <row r="2836" spans="1:20">
      <c r="A2836" s="38">
        <v>23</v>
      </c>
      <c r="B2836" s="39">
        <v>0</v>
      </c>
      <c r="C2836" s="39" t="str">
        <f t="shared" si="96"/>
        <v>2020 Initial Year</v>
      </c>
      <c r="D2836" s="40">
        <v>1</v>
      </c>
      <c r="E2836" s="662">
        <v>23</v>
      </c>
      <c r="F2836" s="662">
        <v>6</v>
      </c>
      <c r="G2836" s="991" t="s">
        <v>933</v>
      </c>
      <c r="H2836" s="40" t="s">
        <v>228</v>
      </c>
      <c r="I2836" s="630" t="s">
        <v>218</v>
      </c>
      <c r="J2836" s="991" t="s">
        <v>677</v>
      </c>
      <c r="K2836" s="303">
        <v>0</v>
      </c>
      <c r="L2836" s="304">
        <v>0</v>
      </c>
      <c r="M2836" s="305">
        <v>0</v>
      </c>
      <c r="N2836" s="305">
        <v>0</v>
      </c>
      <c r="O2836" s="303">
        <v>0</v>
      </c>
      <c r="P2836" s="305">
        <v>0</v>
      </c>
      <c r="Q2836" s="303">
        <v>0</v>
      </c>
      <c r="R2836" s="16">
        <v>0</v>
      </c>
      <c r="T2836" s="172"/>
    </row>
    <row r="2837" spans="1:20">
      <c r="A2837" s="38">
        <v>23</v>
      </c>
      <c r="B2837" s="39">
        <v>0</v>
      </c>
      <c r="C2837" s="39" t="str">
        <f t="shared" si="96"/>
        <v>2020 Initial Year</v>
      </c>
      <c r="D2837" s="40">
        <v>1</v>
      </c>
      <c r="E2837" s="662">
        <v>23</v>
      </c>
      <c r="F2837" s="662">
        <v>6</v>
      </c>
      <c r="G2837" s="991" t="s">
        <v>933</v>
      </c>
      <c r="H2837" s="40" t="s">
        <v>228</v>
      </c>
      <c r="I2837" s="630" t="s">
        <v>219</v>
      </c>
      <c r="J2837" s="991" t="s">
        <v>263</v>
      </c>
      <c r="K2837" s="303">
        <v>0</v>
      </c>
      <c r="L2837" s="304">
        <v>0</v>
      </c>
      <c r="M2837" s="305">
        <v>0</v>
      </c>
      <c r="N2837" s="305">
        <v>0</v>
      </c>
      <c r="O2837" s="303">
        <v>0</v>
      </c>
      <c r="P2837" s="305">
        <v>0</v>
      </c>
      <c r="Q2837" s="303">
        <v>0</v>
      </c>
      <c r="R2837" s="16">
        <v>0</v>
      </c>
      <c r="T2837" s="172"/>
    </row>
    <row r="2838" spans="1:20">
      <c r="A2838" s="38">
        <v>23</v>
      </c>
      <c r="B2838" s="39">
        <v>0</v>
      </c>
      <c r="C2838" s="39" t="str">
        <f t="shared" si="96"/>
        <v>2020 Initial Year</v>
      </c>
      <c r="D2838" s="40">
        <v>1</v>
      </c>
      <c r="E2838" s="662">
        <v>23</v>
      </c>
      <c r="F2838" s="662">
        <v>6</v>
      </c>
      <c r="G2838" s="991" t="s">
        <v>933</v>
      </c>
      <c r="H2838" s="40" t="s">
        <v>228</v>
      </c>
      <c r="I2838" s="630" t="s">
        <v>220</v>
      </c>
      <c r="J2838" s="991" t="s">
        <v>675</v>
      </c>
      <c r="K2838" s="303">
        <v>0</v>
      </c>
      <c r="L2838" s="304">
        <v>0</v>
      </c>
      <c r="M2838" s="305">
        <v>0</v>
      </c>
      <c r="N2838" s="305">
        <v>0</v>
      </c>
      <c r="O2838" s="303">
        <v>0</v>
      </c>
      <c r="P2838" s="305">
        <v>0</v>
      </c>
      <c r="Q2838" s="303">
        <v>0</v>
      </c>
      <c r="R2838" s="16">
        <v>0</v>
      </c>
      <c r="T2838" s="172"/>
    </row>
    <row r="2839" spans="1:20">
      <c r="A2839" s="38">
        <v>23</v>
      </c>
      <c r="B2839" s="39">
        <v>0</v>
      </c>
      <c r="C2839" s="39" t="str">
        <f t="shared" si="96"/>
        <v>2020 Initial Year</v>
      </c>
      <c r="D2839" s="40">
        <v>1</v>
      </c>
      <c r="E2839" s="662">
        <v>23</v>
      </c>
      <c r="F2839" s="662">
        <v>6</v>
      </c>
      <c r="G2839" s="991" t="s">
        <v>933</v>
      </c>
      <c r="H2839" s="40" t="s">
        <v>228</v>
      </c>
      <c r="I2839" s="630" t="s">
        <v>221</v>
      </c>
      <c r="J2839" s="991" t="s">
        <v>264</v>
      </c>
      <c r="K2839" s="303">
        <v>0</v>
      </c>
      <c r="L2839" s="304">
        <v>0</v>
      </c>
      <c r="M2839" s="305">
        <v>0</v>
      </c>
      <c r="N2839" s="305">
        <v>0</v>
      </c>
      <c r="O2839" s="303">
        <v>0</v>
      </c>
      <c r="P2839" s="305">
        <v>0</v>
      </c>
      <c r="Q2839" s="303">
        <v>0</v>
      </c>
      <c r="R2839" s="16">
        <v>0</v>
      </c>
      <c r="T2839" s="172"/>
    </row>
    <row r="2840" spans="1:20">
      <c r="A2840" s="38">
        <v>23</v>
      </c>
      <c r="B2840" s="39">
        <v>0</v>
      </c>
      <c r="C2840" s="39" t="str">
        <f t="shared" si="96"/>
        <v>2020 Initial Year</v>
      </c>
      <c r="D2840" s="40">
        <v>1</v>
      </c>
      <c r="E2840" s="662">
        <v>23</v>
      </c>
      <c r="F2840" s="662">
        <v>6</v>
      </c>
      <c r="G2840" s="991" t="s">
        <v>933</v>
      </c>
      <c r="H2840" s="40" t="s">
        <v>228</v>
      </c>
      <c r="I2840" s="630" t="s">
        <v>222</v>
      </c>
      <c r="J2840" s="991" t="s">
        <v>206</v>
      </c>
      <c r="K2840" s="303">
        <v>0</v>
      </c>
      <c r="L2840" s="304">
        <v>0</v>
      </c>
      <c r="M2840" s="305">
        <v>0</v>
      </c>
      <c r="N2840" s="305">
        <v>0</v>
      </c>
      <c r="O2840" s="303">
        <v>0</v>
      </c>
      <c r="P2840" s="305">
        <v>0</v>
      </c>
      <c r="Q2840" s="303">
        <v>0</v>
      </c>
      <c r="R2840" s="16">
        <v>0</v>
      </c>
      <c r="T2840" s="172"/>
    </row>
    <row r="2841" spans="1:20">
      <c r="A2841" s="38">
        <v>23</v>
      </c>
      <c r="B2841" s="39">
        <v>0</v>
      </c>
      <c r="C2841" s="39" t="str">
        <f t="shared" si="96"/>
        <v>2020 Initial Year</v>
      </c>
      <c r="D2841" s="40">
        <v>1</v>
      </c>
      <c r="E2841" s="662">
        <v>23</v>
      </c>
      <c r="F2841" s="662">
        <v>6</v>
      </c>
      <c r="G2841" s="991" t="s">
        <v>933</v>
      </c>
      <c r="H2841" s="40" t="s">
        <v>228</v>
      </c>
      <c r="I2841" s="630" t="s">
        <v>223</v>
      </c>
      <c r="J2841" s="991" t="s">
        <v>181</v>
      </c>
      <c r="K2841" s="303">
        <v>0</v>
      </c>
      <c r="L2841" s="304">
        <v>0</v>
      </c>
      <c r="M2841" s="305">
        <v>0</v>
      </c>
      <c r="N2841" s="305">
        <v>0</v>
      </c>
      <c r="O2841" s="303">
        <v>0</v>
      </c>
      <c r="P2841" s="305">
        <v>0</v>
      </c>
      <c r="Q2841" s="303">
        <v>0</v>
      </c>
      <c r="R2841" s="16">
        <v>0</v>
      </c>
      <c r="T2841" s="172"/>
    </row>
    <row r="2842" spans="1:20">
      <c r="A2842" s="38">
        <v>23</v>
      </c>
      <c r="B2842" s="39">
        <v>0</v>
      </c>
      <c r="C2842" s="39" t="str">
        <f t="shared" si="96"/>
        <v>2020 Initial Year</v>
      </c>
      <c r="D2842" s="40">
        <v>1</v>
      </c>
      <c r="E2842" s="662">
        <v>23</v>
      </c>
      <c r="F2842" s="662">
        <v>6</v>
      </c>
      <c r="G2842" s="991" t="s">
        <v>933</v>
      </c>
      <c r="H2842" s="40" t="s">
        <v>228</v>
      </c>
      <c r="I2842" s="630" t="s">
        <v>150</v>
      </c>
      <c r="J2842" s="991" t="s">
        <v>204</v>
      </c>
      <c r="K2842" s="303">
        <v>0</v>
      </c>
      <c r="L2842" s="304">
        <v>0</v>
      </c>
      <c r="M2842" s="305">
        <v>0</v>
      </c>
      <c r="N2842" s="305">
        <v>0</v>
      </c>
      <c r="O2842" s="303">
        <v>0</v>
      </c>
      <c r="P2842" s="305">
        <v>0</v>
      </c>
      <c r="Q2842" s="303">
        <v>0</v>
      </c>
      <c r="R2842" s="16">
        <v>0</v>
      </c>
      <c r="T2842" s="172"/>
    </row>
    <row r="2843" spans="1:20">
      <c r="A2843" s="38">
        <v>23</v>
      </c>
      <c r="B2843" s="39">
        <v>0</v>
      </c>
      <c r="C2843" s="39" t="str">
        <f t="shared" si="96"/>
        <v>2020 Initial Year</v>
      </c>
      <c r="D2843" s="40">
        <v>1</v>
      </c>
      <c r="E2843" s="662">
        <v>23</v>
      </c>
      <c r="F2843" s="662">
        <v>6</v>
      </c>
      <c r="G2843" s="991" t="s">
        <v>933</v>
      </c>
      <c r="H2843" s="40" t="s">
        <v>228</v>
      </c>
      <c r="I2843" s="630" t="s">
        <v>151</v>
      </c>
      <c r="J2843" s="991" t="s">
        <v>205</v>
      </c>
      <c r="K2843" s="303">
        <v>0</v>
      </c>
      <c r="L2843" s="304">
        <v>0</v>
      </c>
      <c r="M2843" s="305">
        <v>0</v>
      </c>
      <c r="N2843" s="305">
        <v>0</v>
      </c>
      <c r="O2843" s="303">
        <v>0</v>
      </c>
      <c r="P2843" s="305">
        <v>0</v>
      </c>
      <c r="Q2843" s="303">
        <v>0</v>
      </c>
      <c r="R2843" s="16">
        <v>0</v>
      </c>
      <c r="T2843" s="172"/>
    </row>
    <row r="2844" spans="1:20">
      <c r="A2844" s="38">
        <v>23</v>
      </c>
      <c r="B2844" s="39">
        <v>0</v>
      </c>
      <c r="C2844" s="39" t="str">
        <f t="shared" si="96"/>
        <v>2020 Initial Year</v>
      </c>
      <c r="D2844" s="40">
        <v>1</v>
      </c>
      <c r="E2844" s="662">
        <v>23</v>
      </c>
      <c r="F2844" s="662">
        <v>6</v>
      </c>
      <c r="G2844" s="991" t="s">
        <v>933</v>
      </c>
      <c r="H2844" s="40" t="s">
        <v>228</v>
      </c>
      <c r="I2844" s="630" t="s">
        <v>152</v>
      </c>
      <c r="J2844" s="991" t="s">
        <v>182</v>
      </c>
      <c r="K2844" s="303">
        <v>0</v>
      </c>
      <c r="L2844" s="304">
        <v>0</v>
      </c>
      <c r="M2844" s="305">
        <v>0</v>
      </c>
      <c r="N2844" s="305">
        <v>0</v>
      </c>
      <c r="O2844" s="303">
        <v>0</v>
      </c>
      <c r="P2844" s="305">
        <v>0</v>
      </c>
      <c r="Q2844" s="303">
        <v>0</v>
      </c>
      <c r="R2844" s="16">
        <v>0</v>
      </c>
      <c r="T2844" s="172"/>
    </row>
    <row r="2845" spans="1:20">
      <c r="A2845" s="38">
        <v>23</v>
      </c>
      <c r="B2845" s="39">
        <v>0</v>
      </c>
      <c r="C2845" s="39" t="str">
        <f t="shared" si="96"/>
        <v>2020 Initial Year</v>
      </c>
      <c r="D2845" s="40">
        <v>1</v>
      </c>
      <c r="E2845" s="662">
        <v>23</v>
      </c>
      <c r="F2845" s="662">
        <v>6</v>
      </c>
      <c r="G2845" s="991" t="s">
        <v>933</v>
      </c>
      <c r="H2845" s="40" t="s">
        <v>228</v>
      </c>
      <c r="I2845" s="630" t="s">
        <v>70</v>
      </c>
      <c r="J2845" s="991" t="s">
        <v>265</v>
      </c>
      <c r="K2845" s="303">
        <v>0</v>
      </c>
      <c r="L2845" s="304">
        <v>0</v>
      </c>
      <c r="M2845" s="305">
        <v>0</v>
      </c>
      <c r="N2845" s="305">
        <v>0</v>
      </c>
      <c r="O2845" s="303">
        <v>0</v>
      </c>
      <c r="P2845" s="305">
        <v>0</v>
      </c>
      <c r="Q2845" s="303">
        <v>0</v>
      </c>
      <c r="R2845" s="16">
        <v>0</v>
      </c>
      <c r="T2845" s="172"/>
    </row>
    <row r="2846" spans="1:20">
      <c r="A2846" s="38">
        <v>23</v>
      </c>
      <c r="B2846" s="39">
        <v>0</v>
      </c>
      <c r="C2846" s="39" t="str">
        <f t="shared" si="96"/>
        <v>2020 Initial Year</v>
      </c>
      <c r="D2846" s="40">
        <v>1</v>
      </c>
      <c r="E2846" s="662">
        <v>23</v>
      </c>
      <c r="F2846" s="662">
        <v>6</v>
      </c>
      <c r="G2846" s="991" t="s">
        <v>933</v>
      </c>
      <c r="H2846" s="40" t="s">
        <v>228</v>
      </c>
      <c r="I2846" s="630" t="s">
        <v>71</v>
      </c>
      <c r="J2846" s="991" t="s">
        <v>266</v>
      </c>
      <c r="K2846" s="303">
        <v>0</v>
      </c>
      <c r="L2846" s="304">
        <v>0</v>
      </c>
      <c r="M2846" s="305">
        <v>0</v>
      </c>
      <c r="N2846" s="305">
        <v>0</v>
      </c>
      <c r="O2846" s="303">
        <v>0</v>
      </c>
      <c r="P2846" s="305">
        <v>0</v>
      </c>
      <c r="Q2846" s="303">
        <v>0</v>
      </c>
      <c r="R2846" s="16">
        <v>0</v>
      </c>
      <c r="T2846" s="172"/>
    </row>
    <row r="2847" spans="1:20">
      <c r="A2847" s="38">
        <v>23</v>
      </c>
      <c r="B2847" s="39">
        <v>0</v>
      </c>
      <c r="C2847" s="39" t="str">
        <f t="shared" si="96"/>
        <v>2020 Initial Year</v>
      </c>
      <c r="D2847" s="40">
        <v>1</v>
      </c>
      <c r="E2847" s="662">
        <v>23</v>
      </c>
      <c r="F2847" s="662">
        <v>6</v>
      </c>
      <c r="G2847" s="991" t="s">
        <v>933</v>
      </c>
      <c r="H2847" s="40" t="s">
        <v>228</v>
      </c>
      <c r="I2847" s="630" t="s">
        <v>72</v>
      </c>
      <c r="J2847" s="991" t="s">
        <v>527</v>
      </c>
      <c r="K2847" s="303">
        <v>0</v>
      </c>
      <c r="L2847" s="304">
        <v>0</v>
      </c>
      <c r="M2847" s="305">
        <v>0</v>
      </c>
      <c r="N2847" s="305">
        <v>0</v>
      </c>
      <c r="O2847" s="303">
        <v>0</v>
      </c>
      <c r="P2847" s="305">
        <v>0</v>
      </c>
      <c r="Q2847" s="303">
        <v>0</v>
      </c>
      <c r="R2847" s="16">
        <v>0</v>
      </c>
      <c r="T2847" s="172"/>
    </row>
    <row r="2848" spans="1:20">
      <c r="A2848" s="38">
        <v>23</v>
      </c>
      <c r="B2848" s="39">
        <v>0</v>
      </c>
      <c r="C2848" s="39" t="str">
        <f t="shared" si="96"/>
        <v>2020 Initial Year</v>
      </c>
      <c r="D2848" s="40">
        <v>1</v>
      </c>
      <c r="E2848" s="662">
        <v>23</v>
      </c>
      <c r="F2848" s="662">
        <v>6</v>
      </c>
      <c r="G2848" s="991" t="s">
        <v>933</v>
      </c>
      <c r="H2848" s="40" t="s">
        <v>228</v>
      </c>
      <c r="I2848" s="630" t="s">
        <v>73</v>
      </c>
      <c r="J2848" s="991" t="s">
        <v>528</v>
      </c>
      <c r="K2848" s="303">
        <v>0</v>
      </c>
      <c r="L2848" s="304">
        <v>0</v>
      </c>
      <c r="M2848" s="305">
        <v>0</v>
      </c>
      <c r="N2848" s="305">
        <v>0</v>
      </c>
      <c r="O2848" s="303">
        <v>0</v>
      </c>
      <c r="P2848" s="305">
        <v>0</v>
      </c>
      <c r="Q2848" s="303">
        <v>0</v>
      </c>
      <c r="R2848" s="16">
        <v>0</v>
      </c>
      <c r="T2848" s="172"/>
    </row>
    <row r="2849" spans="1:20">
      <c r="A2849" s="38">
        <v>23</v>
      </c>
      <c r="B2849" s="39">
        <v>0</v>
      </c>
      <c r="C2849" s="39" t="str">
        <f t="shared" si="96"/>
        <v>2020 Initial Year</v>
      </c>
      <c r="D2849" s="40">
        <v>1</v>
      </c>
      <c r="E2849" s="662">
        <v>23</v>
      </c>
      <c r="F2849" s="662">
        <v>6</v>
      </c>
      <c r="G2849" s="991" t="s">
        <v>933</v>
      </c>
      <c r="H2849" s="40" t="s">
        <v>228</v>
      </c>
      <c r="I2849" s="630" t="s">
        <v>409</v>
      </c>
      <c r="J2849" s="991" t="s">
        <v>803</v>
      </c>
      <c r="K2849" s="303">
        <v>0</v>
      </c>
      <c r="L2849" s="304">
        <v>0</v>
      </c>
      <c r="M2849" s="305">
        <v>0</v>
      </c>
      <c r="N2849" s="305">
        <v>0</v>
      </c>
      <c r="O2849" s="303">
        <v>0</v>
      </c>
      <c r="P2849" s="305">
        <v>0</v>
      </c>
      <c r="Q2849" s="303">
        <v>0</v>
      </c>
      <c r="R2849" s="16">
        <v>0</v>
      </c>
      <c r="T2849" s="172"/>
    </row>
    <row r="2850" spans="1:20">
      <c r="A2850" s="38">
        <v>24</v>
      </c>
      <c r="B2850" s="39">
        <v>0</v>
      </c>
      <c r="C2850" s="39" t="str">
        <f t="shared" si="96"/>
        <v>2020 Initial Year</v>
      </c>
      <c r="D2850" s="40">
        <v>1</v>
      </c>
      <c r="E2850" s="662">
        <v>24</v>
      </c>
      <c r="F2850" s="662">
        <v>6</v>
      </c>
      <c r="G2850" s="991" t="s">
        <v>229</v>
      </c>
      <c r="H2850" s="40" t="s">
        <v>227</v>
      </c>
      <c r="I2850" s="630" t="s">
        <v>211</v>
      </c>
      <c r="J2850" s="991" t="s">
        <v>261</v>
      </c>
      <c r="K2850" s="303">
        <v>0</v>
      </c>
      <c r="L2850" s="304">
        <v>0</v>
      </c>
      <c r="M2850" s="305">
        <v>0</v>
      </c>
      <c r="N2850" s="305">
        <v>0</v>
      </c>
      <c r="O2850" s="303">
        <v>0</v>
      </c>
      <c r="P2850" s="305">
        <v>0</v>
      </c>
      <c r="Q2850" s="303">
        <v>0</v>
      </c>
      <c r="R2850" s="16">
        <v>0</v>
      </c>
      <c r="T2850" s="172"/>
    </row>
    <row r="2851" spans="1:20">
      <c r="A2851" s="38">
        <v>24</v>
      </c>
      <c r="B2851" s="39">
        <v>0</v>
      </c>
      <c r="C2851" s="39" t="str">
        <f t="shared" si="96"/>
        <v>2020 Initial Year</v>
      </c>
      <c r="D2851" s="40">
        <v>1</v>
      </c>
      <c r="E2851" s="662">
        <v>24</v>
      </c>
      <c r="F2851" s="662">
        <v>6</v>
      </c>
      <c r="G2851" s="991" t="s">
        <v>229</v>
      </c>
      <c r="H2851" s="40" t="s">
        <v>227</v>
      </c>
      <c r="I2851" s="630" t="s">
        <v>214</v>
      </c>
      <c r="J2851" s="991" t="s">
        <v>676</v>
      </c>
      <c r="K2851" s="303">
        <v>0</v>
      </c>
      <c r="L2851" s="304">
        <v>0</v>
      </c>
      <c r="M2851" s="305">
        <v>0</v>
      </c>
      <c r="N2851" s="305">
        <v>0</v>
      </c>
      <c r="O2851" s="303">
        <v>0</v>
      </c>
      <c r="P2851" s="305">
        <v>0</v>
      </c>
      <c r="Q2851" s="303">
        <v>0</v>
      </c>
      <c r="R2851" s="16">
        <v>0</v>
      </c>
      <c r="T2851" s="172"/>
    </row>
    <row r="2852" spans="1:20">
      <c r="A2852" s="38">
        <v>24</v>
      </c>
      <c r="B2852" s="39">
        <v>0</v>
      </c>
      <c r="C2852" s="39" t="str">
        <f t="shared" si="96"/>
        <v>2020 Initial Year</v>
      </c>
      <c r="D2852" s="40">
        <v>1</v>
      </c>
      <c r="E2852" s="662">
        <v>24</v>
      </c>
      <c r="F2852" s="662">
        <v>6</v>
      </c>
      <c r="G2852" s="991" t="s">
        <v>229</v>
      </c>
      <c r="H2852" s="40" t="s">
        <v>227</v>
      </c>
      <c r="I2852" s="630" t="s">
        <v>215</v>
      </c>
      <c r="J2852" s="991" t="s">
        <v>216</v>
      </c>
      <c r="K2852" s="303">
        <v>0</v>
      </c>
      <c r="L2852" s="304">
        <v>0</v>
      </c>
      <c r="M2852" s="305">
        <v>0</v>
      </c>
      <c r="N2852" s="305">
        <v>0</v>
      </c>
      <c r="O2852" s="303">
        <v>0</v>
      </c>
      <c r="P2852" s="305">
        <v>0</v>
      </c>
      <c r="Q2852" s="303">
        <v>0</v>
      </c>
      <c r="R2852" s="16">
        <v>0</v>
      </c>
      <c r="T2852" s="172"/>
    </row>
    <row r="2853" spans="1:20">
      <c r="A2853" s="38">
        <v>24</v>
      </c>
      <c r="B2853" s="39">
        <v>0</v>
      </c>
      <c r="C2853" s="39" t="str">
        <f t="shared" si="96"/>
        <v>2020 Initial Year</v>
      </c>
      <c r="D2853" s="40">
        <v>1</v>
      </c>
      <c r="E2853" s="662">
        <v>24</v>
      </c>
      <c r="F2853" s="662">
        <v>6</v>
      </c>
      <c r="G2853" s="991" t="s">
        <v>229</v>
      </c>
      <c r="H2853" s="40" t="s">
        <v>227</v>
      </c>
      <c r="I2853" s="630" t="s">
        <v>217</v>
      </c>
      <c r="J2853" s="991" t="s">
        <v>262</v>
      </c>
      <c r="K2853" s="303">
        <v>0</v>
      </c>
      <c r="L2853" s="304">
        <v>0</v>
      </c>
      <c r="M2853" s="305">
        <v>0</v>
      </c>
      <c r="N2853" s="305">
        <v>0</v>
      </c>
      <c r="O2853" s="303">
        <v>0</v>
      </c>
      <c r="P2853" s="305">
        <v>0</v>
      </c>
      <c r="Q2853" s="303">
        <v>0</v>
      </c>
      <c r="R2853" s="16">
        <v>0</v>
      </c>
      <c r="T2853" s="172"/>
    </row>
    <row r="2854" spans="1:20">
      <c r="A2854" s="38">
        <v>24</v>
      </c>
      <c r="B2854" s="39">
        <v>0</v>
      </c>
      <c r="C2854" s="39" t="str">
        <f t="shared" si="96"/>
        <v>2020 Initial Year</v>
      </c>
      <c r="D2854" s="40">
        <v>1</v>
      </c>
      <c r="E2854" s="662">
        <v>24</v>
      </c>
      <c r="F2854" s="662">
        <v>6</v>
      </c>
      <c r="G2854" s="991" t="s">
        <v>229</v>
      </c>
      <c r="H2854" s="40" t="s">
        <v>227</v>
      </c>
      <c r="I2854" s="630" t="s">
        <v>218</v>
      </c>
      <c r="J2854" s="991" t="s">
        <v>677</v>
      </c>
      <c r="K2854" s="303">
        <v>0</v>
      </c>
      <c r="L2854" s="304">
        <v>0</v>
      </c>
      <c r="M2854" s="305">
        <v>0</v>
      </c>
      <c r="N2854" s="305">
        <v>0</v>
      </c>
      <c r="O2854" s="303">
        <v>0</v>
      </c>
      <c r="P2854" s="305">
        <v>0</v>
      </c>
      <c r="Q2854" s="303">
        <v>0</v>
      </c>
      <c r="R2854" s="16">
        <v>0</v>
      </c>
      <c r="T2854" s="172"/>
    </row>
    <row r="2855" spans="1:20">
      <c r="A2855" s="38">
        <v>24</v>
      </c>
      <c r="B2855" s="39">
        <v>0</v>
      </c>
      <c r="C2855" s="39" t="str">
        <f t="shared" si="96"/>
        <v>2020 Initial Year</v>
      </c>
      <c r="D2855" s="40">
        <v>1</v>
      </c>
      <c r="E2855" s="662">
        <v>24</v>
      </c>
      <c r="F2855" s="662">
        <v>6</v>
      </c>
      <c r="G2855" s="991" t="s">
        <v>229</v>
      </c>
      <c r="H2855" s="40" t="s">
        <v>227</v>
      </c>
      <c r="I2855" s="630" t="s">
        <v>219</v>
      </c>
      <c r="J2855" s="991" t="s">
        <v>263</v>
      </c>
      <c r="K2855" s="303">
        <v>0</v>
      </c>
      <c r="L2855" s="304">
        <v>0</v>
      </c>
      <c r="M2855" s="305">
        <v>0</v>
      </c>
      <c r="N2855" s="305">
        <v>0</v>
      </c>
      <c r="O2855" s="303">
        <v>0</v>
      </c>
      <c r="P2855" s="305">
        <v>0</v>
      </c>
      <c r="Q2855" s="303">
        <v>0</v>
      </c>
      <c r="R2855" s="16">
        <v>0</v>
      </c>
      <c r="T2855" s="172"/>
    </row>
    <row r="2856" spans="1:20">
      <c r="A2856" s="38">
        <v>24</v>
      </c>
      <c r="B2856" s="39">
        <v>0</v>
      </c>
      <c r="C2856" s="39" t="str">
        <f t="shared" si="96"/>
        <v>2020 Initial Year</v>
      </c>
      <c r="D2856" s="40">
        <v>1</v>
      </c>
      <c r="E2856" s="662">
        <v>24</v>
      </c>
      <c r="F2856" s="662">
        <v>6</v>
      </c>
      <c r="G2856" s="991" t="s">
        <v>229</v>
      </c>
      <c r="H2856" s="40" t="s">
        <v>227</v>
      </c>
      <c r="I2856" s="630" t="s">
        <v>220</v>
      </c>
      <c r="J2856" s="991" t="s">
        <v>675</v>
      </c>
      <c r="K2856" s="303">
        <v>0</v>
      </c>
      <c r="L2856" s="304">
        <v>0</v>
      </c>
      <c r="M2856" s="305">
        <v>0</v>
      </c>
      <c r="N2856" s="305">
        <v>0</v>
      </c>
      <c r="O2856" s="303">
        <v>0</v>
      </c>
      <c r="P2856" s="305">
        <v>0</v>
      </c>
      <c r="Q2856" s="303">
        <v>0</v>
      </c>
      <c r="R2856" s="16">
        <v>0</v>
      </c>
      <c r="T2856" s="172"/>
    </row>
    <row r="2857" spans="1:20">
      <c r="A2857" s="38">
        <v>24</v>
      </c>
      <c r="B2857" s="39">
        <v>0</v>
      </c>
      <c r="C2857" s="39" t="str">
        <f t="shared" si="96"/>
        <v>2020 Initial Year</v>
      </c>
      <c r="D2857" s="40">
        <v>1</v>
      </c>
      <c r="E2857" s="662">
        <v>24</v>
      </c>
      <c r="F2857" s="662">
        <v>6</v>
      </c>
      <c r="G2857" s="991" t="s">
        <v>229</v>
      </c>
      <c r="H2857" s="40" t="s">
        <v>227</v>
      </c>
      <c r="I2857" s="630" t="s">
        <v>221</v>
      </c>
      <c r="J2857" s="991" t="s">
        <v>264</v>
      </c>
      <c r="K2857" s="303">
        <v>0</v>
      </c>
      <c r="L2857" s="304">
        <v>0</v>
      </c>
      <c r="M2857" s="305">
        <v>0</v>
      </c>
      <c r="N2857" s="305">
        <v>0</v>
      </c>
      <c r="O2857" s="303">
        <v>0</v>
      </c>
      <c r="P2857" s="305">
        <v>0</v>
      </c>
      <c r="Q2857" s="303">
        <v>0</v>
      </c>
      <c r="R2857" s="16">
        <v>0</v>
      </c>
      <c r="T2857" s="172"/>
    </row>
    <row r="2858" spans="1:20">
      <c r="A2858" s="38">
        <v>24</v>
      </c>
      <c r="B2858" s="39">
        <v>0</v>
      </c>
      <c r="C2858" s="39" t="str">
        <f t="shared" si="96"/>
        <v>2020 Initial Year</v>
      </c>
      <c r="D2858" s="40">
        <v>1</v>
      </c>
      <c r="E2858" s="662">
        <v>24</v>
      </c>
      <c r="F2858" s="662">
        <v>6</v>
      </c>
      <c r="G2858" s="991" t="s">
        <v>229</v>
      </c>
      <c r="H2858" s="40" t="s">
        <v>227</v>
      </c>
      <c r="I2858" s="630" t="s">
        <v>222</v>
      </c>
      <c r="J2858" s="991" t="s">
        <v>206</v>
      </c>
      <c r="K2858" s="303">
        <v>0</v>
      </c>
      <c r="L2858" s="304">
        <v>0</v>
      </c>
      <c r="M2858" s="305">
        <v>0</v>
      </c>
      <c r="N2858" s="305">
        <v>0</v>
      </c>
      <c r="O2858" s="303">
        <v>0</v>
      </c>
      <c r="P2858" s="305">
        <v>0</v>
      </c>
      <c r="Q2858" s="303">
        <v>0</v>
      </c>
      <c r="R2858" s="16">
        <v>0</v>
      </c>
      <c r="T2858" s="172"/>
    </row>
    <row r="2859" spans="1:20">
      <c r="A2859" s="38">
        <v>24</v>
      </c>
      <c r="B2859" s="39">
        <v>0</v>
      </c>
      <c r="C2859" s="39" t="str">
        <f t="shared" si="96"/>
        <v>2020 Initial Year</v>
      </c>
      <c r="D2859" s="40">
        <v>1</v>
      </c>
      <c r="E2859" s="662">
        <v>24</v>
      </c>
      <c r="F2859" s="662">
        <v>6</v>
      </c>
      <c r="G2859" s="991" t="s">
        <v>229</v>
      </c>
      <c r="H2859" s="40" t="s">
        <v>227</v>
      </c>
      <c r="I2859" s="630" t="s">
        <v>223</v>
      </c>
      <c r="J2859" s="991" t="s">
        <v>181</v>
      </c>
      <c r="K2859" s="303">
        <v>0</v>
      </c>
      <c r="L2859" s="304">
        <v>0</v>
      </c>
      <c r="M2859" s="305">
        <v>0</v>
      </c>
      <c r="N2859" s="305">
        <v>0</v>
      </c>
      <c r="O2859" s="303">
        <v>0</v>
      </c>
      <c r="P2859" s="305">
        <v>0</v>
      </c>
      <c r="Q2859" s="303">
        <v>0</v>
      </c>
      <c r="R2859" s="16">
        <v>0</v>
      </c>
      <c r="T2859" s="172"/>
    </row>
    <row r="2860" spans="1:20">
      <c r="A2860" s="38">
        <v>24</v>
      </c>
      <c r="B2860" s="39">
        <v>0</v>
      </c>
      <c r="C2860" s="39" t="str">
        <f t="shared" si="96"/>
        <v>2020 Initial Year</v>
      </c>
      <c r="D2860" s="40">
        <v>1</v>
      </c>
      <c r="E2860" s="662">
        <v>24</v>
      </c>
      <c r="F2860" s="662">
        <v>6</v>
      </c>
      <c r="G2860" s="991" t="s">
        <v>229</v>
      </c>
      <c r="H2860" s="40" t="s">
        <v>227</v>
      </c>
      <c r="I2860" s="630" t="s">
        <v>150</v>
      </c>
      <c r="J2860" s="991" t="s">
        <v>204</v>
      </c>
      <c r="K2860" s="303">
        <v>0</v>
      </c>
      <c r="L2860" s="304">
        <v>0</v>
      </c>
      <c r="M2860" s="305">
        <v>0</v>
      </c>
      <c r="N2860" s="305">
        <v>0</v>
      </c>
      <c r="O2860" s="303">
        <v>0</v>
      </c>
      <c r="P2860" s="305">
        <v>0</v>
      </c>
      <c r="Q2860" s="303">
        <v>0</v>
      </c>
      <c r="R2860" s="16">
        <v>0</v>
      </c>
      <c r="T2860" s="172"/>
    </row>
    <row r="2861" spans="1:20">
      <c r="A2861" s="38">
        <v>24</v>
      </c>
      <c r="B2861" s="39">
        <v>0</v>
      </c>
      <c r="C2861" s="39" t="str">
        <f t="shared" si="96"/>
        <v>2020 Initial Year</v>
      </c>
      <c r="D2861" s="40">
        <v>1</v>
      </c>
      <c r="E2861" s="662">
        <v>24</v>
      </c>
      <c r="F2861" s="662">
        <v>6</v>
      </c>
      <c r="G2861" s="991" t="s">
        <v>229</v>
      </c>
      <c r="H2861" s="40" t="s">
        <v>227</v>
      </c>
      <c r="I2861" s="630" t="s">
        <v>151</v>
      </c>
      <c r="J2861" s="991" t="s">
        <v>205</v>
      </c>
      <c r="K2861" s="303">
        <v>0</v>
      </c>
      <c r="L2861" s="304">
        <v>0</v>
      </c>
      <c r="M2861" s="305">
        <v>0</v>
      </c>
      <c r="N2861" s="305">
        <v>0</v>
      </c>
      <c r="O2861" s="303">
        <v>0</v>
      </c>
      <c r="P2861" s="305">
        <v>0</v>
      </c>
      <c r="Q2861" s="303">
        <v>0</v>
      </c>
      <c r="R2861" s="16">
        <v>0</v>
      </c>
      <c r="T2861" s="172"/>
    </row>
    <row r="2862" spans="1:20">
      <c r="A2862" s="38">
        <v>24</v>
      </c>
      <c r="B2862" s="39">
        <v>0</v>
      </c>
      <c r="C2862" s="39" t="str">
        <f t="shared" si="96"/>
        <v>2020 Initial Year</v>
      </c>
      <c r="D2862" s="40">
        <v>1</v>
      </c>
      <c r="E2862" s="662">
        <v>24</v>
      </c>
      <c r="F2862" s="662">
        <v>6</v>
      </c>
      <c r="G2862" s="991" t="s">
        <v>229</v>
      </c>
      <c r="H2862" s="40" t="s">
        <v>227</v>
      </c>
      <c r="I2862" s="630" t="s">
        <v>152</v>
      </c>
      <c r="J2862" s="991" t="s">
        <v>182</v>
      </c>
      <c r="K2862" s="303">
        <v>0</v>
      </c>
      <c r="L2862" s="304">
        <v>0</v>
      </c>
      <c r="M2862" s="305">
        <v>0</v>
      </c>
      <c r="N2862" s="305">
        <v>0</v>
      </c>
      <c r="O2862" s="303">
        <v>0</v>
      </c>
      <c r="P2862" s="305">
        <v>0</v>
      </c>
      <c r="Q2862" s="303">
        <v>0</v>
      </c>
      <c r="R2862" s="16">
        <v>0</v>
      </c>
      <c r="T2862" s="172"/>
    </row>
    <row r="2863" spans="1:20">
      <c r="A2863" s="38">
        <v>24</v>
      </c>
      <c r="B2863" s="39">
        <v>0</v>
      </c>
      <c r="C2863" s="39" t="str">
        <f t="shared" si="96"/>
        <v>2020 Initial Year</v>
      </c>
      <c r="D2863" s="40">
        <v>1</v>
      </c>
      <c r="E2863" s="662">
        <v>24</v>
      </c>
      <c r="F2863" s="662">
        <v>6</v>
      </c>
      <c r="G2863" s="991" t="s">
        <v>229</v>
      </c>
      <c r="H2863" s="40" t="s">
        <v>227</v>
      </c>
      <c r="I2863" s="630" t="s">
        <v>70</v>
      </c>
      <c r="J2863" s="991" t="s">
        <v>265</v>
      </c>
      <c r="K2863" s="303">
        <v>0</v>
      </c>
      <c r="L2863" s="304">
        <v>0</v>
      </c>
      <c r="M2863" s="305">
        <v>0</v>
      </c>
      <c r="N2863" s="305">
        <v>0</v>
      </c>
      <c r="O2863" s="303">
        <v>0</v>
      </c>
      <c r="P2863" s="305">
        <v>0</v>
      </c>
      <c r="Q2863" s="303">
        <v>0</v>
      </c>
      <c r="R2863" s="16">
        <v>0</v>
      </c>
      <c r="T2863" s="172"/>
    </row>
    <row r="2864" spans="1:20">
      <c r="A2864" s="38">
        <v>24</v>
      </c>
      <c r="B2864" s="39">
        <v>0</v>
      </c>
      <c r="C2864" s="39" t="str">
        <f t="shared" si="96"/>
        <v>2020 Initial Year</v>
      </c>
      <c r="D2864" s="40">
        <v>1</v>
      </c>
      <c r="E2864" s="662">
        <v>24</v>
      </c>
      <c r="F2864" s="662">
        <v>6</v>
      </c>
      <c r="G2864" s="991" t="s">
        <v>229</v>
      </c>
      <c r="H2864" s="40" t="s">
        <v>227</v>
      </c>
      <c r="I2864" s="630" t="s">
        <v>71</v>
      </c>
      <c r="J2864" s="991" t="s">
        <v>266</v>
      </c>
      <c r="K2864" s="303">
        <v>0</v>
      </c>
      <c r="L2864" s="304">
        <v>0</v>
      </c>
      <c r="M2864" s="305">
        <v>0</v>
      </c>
      <c r="N2864" s="305">
        <v>0</v>
      </c>
      <c r="O2864" s="303">
        <v>0</v>
      </c>
      <c r="P2864" s="305">
        <v>0</v>
      </c>
      <c r="Q2864" s="303">
        <v>0</v>
      </c>
      <c r="R2864" s="16">
        <v>0</v>
      </c>
      <c r="T2864" s="172"/>
    </row>
    <row r="2865" spans="1:20">
      <c r="A2865" s="38">
        <v>24</v>
      </c>
      <c r="B2865" s="39">
        <v>0</v>
      </c>
      <c r="C2865" s="39" t="str">
        <f t="shared" si="96"/>
        <v>2020 Initial Year</v>
      </c>
      <c r="D2865" s="40">
        <v>1</v>
      </c>
      <c r="E2865" s="662">
        <v>24</v>
      </c>
      <c r="F2865" s="662">
        <v>6</v>
      </c>
      <c r="G2865" s="991" t="s">
        <v>229</v>
      </c>
      <c r="H2865" s="40" t="s">
        <v>227</v>
      </c>
      <c r="I2865" s="630" t="s">
        <v>72</v>
      </c>
      <c r="J2865" s="991" t="s">
        <v>527</v>
      </c>
      <c r="K2865" s="303">
        <v>0</v>
      </c>
      <c r="L2865" s="304">
        <v>0</v>
      </c>
      <c r="M2865" s="305">
        <v>0</v>
      </c>
      <c r="N2865" s="305">
        <v>0</v>
      </c>
      <c r="O2865" s="303">
        <v>0</v>
      </c>
      <c r="P2865" s="305">
        <v>0</v>
      </c>
      <c r="Q2865" s="303">
        <v>0</v>
      </c>
      <c r="R2865" s="16">
        <v>0</v>
      </c>
      <c r="T2865" s="172"/>
    </row>
    <row r="2866" spans="1:20">
      <c r="A2866" s="38">
        <v>24</v>
      </c>
      <c r="B2866" s="39">
        <v>0</v>
      </c>
      <c r="C2866" s="39" t="str">
        <f t="shared" si="96"/>
        <v>2020 Initial Year</v>
      </c>
      <c r="D2866" s="40">
        <v>1</v>
      </c>
      <c r="E2866" s="662">
        <v>24</v>
      </c>
      <c r="F2866" s="662">
        <v>6</v>
      </c>
      <c r="G2866" s="991" t="s">
        <v>229</v>
      </c>
      <c r="H2866" s="40" t="s">
        <v>227</v>
      </c>
      <c r="I2866" s="630" t="s">
        <v>73</v>
      </c>
      <c r="J2866" s="991" t="s">
        <v>528</v>
      </c>
      <c r="K2866" s="303">
        <v>0</v>
      </c>
      <c r="L2866" s="304">
        <v>0</v>
      </c>
      <c r="M2866" s="305">
        <v>0</v>
      </c>
      <c r="N2866" s="305">
        <v>0</v>
      </c>
      <c r="O2866" s="303">
        <v>0</v>
      </c>
      <c r="P2866" s="305">
        <v>0</v>
      </c>
      <c r="Q2866" s="303">
        <v>0</v>
      </c>
      <c r="R2866" s="16">
        <v>0</v>
      </c>
      <c r="T2866" s="172"/>
    </row>
    <row r="2867" spans="1:20">
      <c r="A2867" s="38">
        <v>24</v>
      </c>
      <c r="B2867" s="39">
        <v>0</v>
      </c>
      <c r="C2867" s="39" t="str">
        <f t="shared" si="96"/>
        <v>2020 Initial Year</v>
      </c>
      <c r="D2867" s="40">
        <v>1</v>
      </c>
      <c r="E2867" s="662">
        <v>24</v>
      </c>
      <c r="F2867" s="662">
        <v>6</v>
      </c>
      <c r="G2867" s="991" t="s">
        <v>229</v>
      </c>
      <c r="H2867" s="40" t="s">
        <v>227</v>
      </c>
      <c r="I2867" s="630" t="s">
        <v>409</v>
      </c>
      <c r="J2867" s="991" t="s">
        <v>803</v>
      </c>
      <c r="K2867" s="303">
        <v>0</v>
      </c>
      <c r="L2867" s="304">
        <v>0</v>
      </c>
      <c r="M2867" s="305">
        <v>0</v>
      </c>
      <c r="N2867" s="305">
        <v>0</v>
      </c>
      <c r="O2867" s="303">
        <v>0</v>
      </c>
      <c r="P2867" s="305">
        <v>0</v>
      </c>
      <c r="Q2867" s="303">
        <v>0</v>
      </c>
      <c r="R2867" s="16">
        <v>0</v>
      </c>
      <c r="T2867" s="172"/>
    </row>
    <row r="2868" spans="1:20">
      <c r="A2868" s="38">
        <v>25</v>
      </c>
      <c r="B2868" s="39">
        <v>0</v>
      </c>
      <c r="C2868" s="39" t="str">
        <f t="shared" si="96"/>
        <v>2020 Initial Year</v>
      </c>
      <c r="D2868" s="40">
        <v>1</v>
      </c>
      <c r="E2868" s="662">
        <v>25</v>
      </c>
      <c r="F2868" s="662">
        <v>6</v>
      </c>
      <c r="G2868" s="991" t="s">
        <v>229</v>
      </c>
      <c r="H2868" s="40" t="s">
        <v>228</v>
      </c>
      <c r="I2868" s="630" t="s">
        <v>211</v>
      </c>
      <c r="J2868" s="991" t="s">
        <v>261</v>
      </c>
      <c r="K2868" s="303">
        <v>0</v>
      </c>
      <c r="L2868" s="304">
        <v>0</v>
      </c>
      <c r="M2868" s="305">
        <v>0</v>
      </c>
      <c r="N2868" s="305">
        <v>0</v>
      </c>
      <c r="O2868" s="303">
        <v>0</v>
      </c>
      <c r="P2868" s="305">
        <v>0</v>
      </c>
      <c r="Q2868" s="303">
        <v>0</v>
      </c>
      <c r="R2868" s="16">
        <v>0</v>
      </c>
      <c r="T2868" s="172"/>
    </row>
    <row r="2869" spans="1:20">
      <c r="A2869" s="38">
        <v>25</v>
      </c>
      <c r="B2869" s="39">
        <v>0</v>
      </c>
      <c r="C2869" s="39" t="str">
        <f t="shared" si="96"/>
        <v>2020 Initial Year</v>
      </c>
      <c r="D2869" s="40">
        <v>1</v>
      </c>
      <c r="E2869" s="662">
        <v>25</v>
      </c>
      <c r="F2869" s="662">
        <v>6</v>
      </c>
      <c r="G2869" s="991" t="s">
        <v>229</v>
      </c>
      <c r="H2869" s="40" t="s">
        <v>228</v>
      </c>
      <c r="I2869" s="630" t="s">
        <v>214</v>
      </c>
      <c r="J2869" s="991" t="s">
        <v>676</v>
      </c>
      <c r="K2869" s="303">
        <v>0</v>
      </c>
      <c r="L2869" s="304">
        <v>0</v>
      </c>
      <c r="M2869" s="305">
        <v>0</v>
      </c>
      <c r="N2869" s="305">
        <v>0</v>
      </c>
      <c r="O2869" s="303">
        <v>0</v>
      </c>
      <c r="P2869" s="305">
        <v>0</v>
      </c>
      <c r="Q2869" s="303">
        <v>0</v>
      </c>
      <c r="R2869" s="16">
        <v>0</v>
      </c>
      <c r="T2869" s="172"/>
    </row>
    <row r="2870" spans="1:20">
      <c r="A2870" s="38">
        <v>25</v>
      </c>
      <c r="B2870" s="39">
        <v>0</v>
      </c>
      <c r="C2870" s="39" t="str">
        <f t="shared" si="96"/>
        <v>2020 Initial Year</v>
      </c>
      <c r="D2870" s="40">
        <v>1</v>
      </c>
      <c r="E2870" s="662">
        <v>25</v>
      </c>
      <c r="F2870" s="662">
        <v>6</v>
      </c>
      <c r="G2870" s="991" t="s">
        <v>229</v>
      </c>
      <c r="H2870" s="40" t="s">
        <v>228</v>
      </c>
      <c r="I2870" s="630" t="s">
        <v>215</v>
      </c>
      <c r="J2870" s="991" t="s">
        <v>216</v>
      </c>
      <c r="K2870" s="303">
        <v>0</v>
      </c>
      <c r="L2870" s="304">
        <v>0</v>
      </c>
      <c r="M2870" s="305">
        <v>0</v>
      </c>
      <c r="N2870" s="305">
        <v>0</v>
      </c>
      <c r="O2870" s="303">
        <v>0</v>
      </c>
      <c r="P2870" s="305">
        <v>0</v>
      </c>
      <c r="Q2870" s="303">
        <v>0</v>
      </c>
      <c r="R2870" s="16">
        <v>0</v>
      </c>
      <c r="T2870" s="172"/>
    </row>
    <row r="2871" spans="1:20">
      <c r="A2871" s="38">
        <v>25</v>
      </c>
      <c r="B2871" s="39">
        <v>0</v>
      </c>
      <c r="C2871" s="39" t="str">
        <f t="shared" si="96"/>
        <v>2020 Initial Year</v>
      </c>
      <c r="D2871" s="40">
        <v>1</v>
      </c>
      <c r="E2871" s="662">
        <v>25</v>
      </c>
      <c r="F2871" s="662">
        <v>6</v>
      </c>
      <c r="G2871" s="991" t="s">
        <v>229</v>
      </c>
      <c r="H2871" s="40" t="s">
        <v>228</v>
      </c>
      <c r="I2871" s="630" t="s">
        <v>217</v>
      </c>
      <c r="J2871" s="991" t="s">
        <v>262</v>
      </c>
      <c r="K2871" s="303">
        <v>0</v>
      </c>
      <c r="L2871" s="304">
        <v>0</v>
      </c>
      <c r="M2871" s="305">
        <v>0</v>
      </c>
      <c r="N2871" s="305">
        <v>0</v>
      </c>
      <c r="O2871" s="303">
        <v>0</v>
      </c>
      <c r="P2871" s="305">
        <v>0</v>
      </c>
      <c r="Q2871" s="303">
        <v>0</v>
      </c>
      <c r="R2871" s="16">
        <v>0</v>
      </c>
      <c r="T2871" s="172"/>
    </row>
    <row r="2872" spans="1:20">
      <c r="A2872" s="38">
        <v>25</v>
      </c>
      <c r="B2872" s="39">
        <v>0</v>
      </c>
      <c r="C2872" s="39" t="str">
        <f t="shared" si="96"/>
        <v>2020 Initial Year</v>
      </c>
      <c r="D2872" s="40">
        <v>1</v>
      </c>
      <c r="E2872" s="662">
        <v>25</v>
      </c>
      <c r="F2872" s="662">
        <v>6</v>
      </c>
      <c r="G2872" s="991" t="s">
        <v>229</v>
      </c>
      <c r="H2872" s="40" t="s">
        <v>228</v>
      </c>
      <c r="I2872" s="630" t="s">
        <v>218</v>
      </c>
      <c r="J2872" s="991" t="s">
        <v>677</v>
      </c>
      <c r="K2872" s="303">
        <v>0</v>
      </c>
      <c r="L2872" s="304">
        <v>0</v>
      </c>
      <c r="M2872" s="305">
        <v>0</v>
      </c>
      <c r="N2872" s="305">
        <v>0</v>
      </c>
      <c r="O2872" s="303">
        <v>0</v>
      </c>
      <c r="P2872" s="305">
        <v>0</v>
      </c>
      <c r="Q2872" s="303">
        <v>0</v>
      </c>
      <c r="R2872" s="16">
        <v>0</v>
      </c>
      <c r="T2872" s="172"/>
    </row>
    <row r="2873" spans="1:20">
      <c r="A2873" s="38">
        <v>25</v>
      </c>
      <c r="B2873" s="39">
        <v>0</v>
      </c>
      <c r="C2873" s="39" t="str">
        <f t="shared" si="96"/>
        <v>2020 Initial Year</v>
      </c>
      <c r="D2873" s="40">
        <v>1</v>
      </c>
      <c r="E2873" s="662">
        <v>25</v>
      </c>
      <c r="F2873" s="662">
        <v>6</v>
      </c>
      <c r="G2873" s="991" t="s">
        <v>229</v>
      </c>
      <c r="H2873" s="40" t="s">
        <v>228</v>
      </c>
      <c r="I2873" s="630" t="s">
        <v>219</v>
      </c>
      <c r="J2873" s="991" t="s">
        <v>263</v>
      </c>
      <c r="K2873" s="303">
        <v>0</v>
      </c>
      <c r="L2873" s="304">
        <v>0</v>
      </c>
      <c r="M2873" s="305">
        <v>0</v>
      </c>
      <c r="N2873" s="305">
        <v>0</v>
      </c>
      <c r="O2873" s="303">
        <v>0</v>
      </c>
      <c r="P2873" s="305">
        <v>0</v>
      </c>
      <c r="Q2873" s="303">
        <v>0</v>
      </c>
      <c r="R2873" s="16">
        <v>0</v>
      </c>
      <c r="T2873" s="172"/>
    </row>
    <row r="2874" spans="1:20">
      <c r="A2874" s="38">
        <v>25</v>
      </c>
      <c r="B2874" s="39">
        <v>0</v>
      </c>
      <c r="C2874" s="39" t="str">
        <f t="shared" si="96"/>
        <v>2020 Initial Year</v>
      </c>
      <c r="D2874" s="40">
        <v>1</v>
      </c>
      <c r="E2874" s="662">
        <v>25</v>
      </c>
      <c r="F2874" s="662">
        <v>6</v>
      </c>
      <c r="G2874" s="991" t="s">
        <v>229</v>
      </c>
      <c r="H2874" s="40" t="s">
        <v>228</v>
      </c>
      <c r="I2874" s="630" t="s">
        <v>220</v>
      </c>
      <c r="J2874" s="991" t="s">
        <v>675</v>
      </c>
      <c r="K2874" s="303">
        <v>0</v>
      </c>
      <c r="L2874" s="304">
        <v>0</v>
      </c>
      <c r="M2874" s="305">
        <v>0</v>
      </c>
      <c r="N2874" s="305">
        <v>0</v>
      </c>
      <c r="O2874" s="303">
        <v>0</v>
      </c>
      <c r="P2874" s="305">
        <v>0</v>
      </c>
      <c r="Q2874" s="303">
        <v>0</v>
      </c>
      <c r="R2874" s="16">
        <v>0</v>
      </c>
      <c r="T2874" s="172"/>
    </row>
    <row r="2875" spans="1:20">
      <c r="A2875" s="38">
        <v>25</v>
      </c>
      <c r="B2875" s="39">
        <v>0</v>
      </c>
      <c r="C2875" s="39" t="str">
        <f t="shared" si="96"/>
        <v>2020 Initial Year</v>
      </c>
      <c r="D2875" s="40">
        <v>1</v>
      </c>
      <c r="E2875" s="662">
        <v>25</v>
      </c>
      <c r="F2875" s="662">
        <v>6</v>
      </c>
      <c r="G2875" s="991" t="s">
        <v>229</v>
      </c>
      <c r="H2875" s="40" t="s">
        <v>228</v>
      </c>
      <c r="I2875" s="630" t="s">
        <v>221</v>
      </c>
      <c r="J2875" s="991" t="s">
        <v>264</v>
      </c>
      <c r="K2875" s="303">
        <v>0</v>
      </c>
      <c r="L2875" s="304">
        <v>0</v>
      </c>
      <c r="M2875" s="305">
        <v>0</v>
      </c>
      <c r="N2875" s="305">
        <v>0</v>
      </c>
      <c r="O2875" s="303">
        <v>0</v>
      </c>
      <c r="P2875" s="305">
        <v>0</v>
      </c>
      <c r="Q2875" s="303">
        <v>0</v>
      </c>
      <c r="R2875" s="16">
        <v>0</v>
      </c>
      <c r="T2875" s="172"/>
    </row>
    <row r="2876" spans="1:20">
      <c r="A2876" s="38">
        <v>25</v>
      </c>
      <c r="B2876" s="39">
        <v>0</v>
      </c>
      <c r="C2876" s="39" t="str">
        <f t="shared" si="96"/>
        <v>2020 Initial Year</v>
      </c>
      <c r="D2876" s="40">
        <v>1</v>
      </c>
      <c r="E2876" s="662">
        <v>25</v>
      </c>
      <c r="F2876" s="662">
        <v>6</v>
      </c>
      <c r="G2876" s="991" t="s">
        <v>229</v>
      </c>
      <c r="H2876" s="40" t="s">
        <v>228</v>
      </c>
      <c r="I2876" s="630" t="s">
        <v>222</v>
      </c>
      <c r="J2876" s="991" t="s">
        <v>206</v>
      </c>
      <c r="K2876" s="303">
        <v>0</v>
      </c>
      <c r="L2876" s="304">
        <v>0</v>
      </c>
      <c r="M2876" s="305">
        <v>0</v>
      </c>
      <c r="N2876" s="305">
        <v>0</v>
      </c>
      <c r="O2876" s="303">
        <v>0</v>
      </c>
      <c r="P2876" s="305">
        <v>0</v>
      </c>
      <c r="Q2876" s="303">
        <v>0</v>
      </c>
      <c r="R2876" s="16">
        <v>0</v>
      </c>
      <c r="T2876" s="172"/>
    </row>
    <row r="2877" spans="1:20">
      <c r="A2877" s="38">
        <v>25</v>
      </c>
      <c r="B2877" s="39">
        <v>0</v>
      </c>
      <c r="C2877" s="39" t="str">
        <f t="shared" si="96"/>
        <v>2020 Initial Year</v>
      </c>
      <c r="D2877" s="40">
        <v>1</v>
      </c>
      <c r="E2877" s="662">
        <v>25</v>
      </c>
      <c r="F2877" s="662">
        <v>6</v>
      </c>
      <c r="G2877" s="991" t="s">
        <v>229</v>
      </c>
      <c r="H2877" s="40" t="s">
        <v>228</v>
      </c>
      <c r="I2877" s="630" t="s">
        <v>223</v>
      </c>
      <c r="J2877" s="991" t="s">
        <v>181</v>
      </c>
      <c r="K2877" s="303">
        <v>0</v>
      </c>
      <c r="L2877" s="304">
        <v>0</v>
      </c>
      <c r="M2877" s="305">
        <v>0</v>
      </c>
      <c r="N2877" s="305">
        <v>0</v>
      </c>
      <c r="O2877" s="303">
        <v>0</v>
      </c>
      <c r="P2877" s="305">
        <v>0</v>
      </c>
      <c r="Q2877" s="303">
        <v>0</v>
      </c>
      <c r="R2877" s="16">
        <v>0</v>
      </c>
      <c r="T2877" s="172"/>
    </row>
    <row r="2878" spans="1:20">
      <c r="A2878" s="38">
        <v>25</v>
      </c>
      <c r="B2878" s="39">
        <v>0</v>
      </c>
      <c r="C2878" s="39" t="str">
        <f t="shared" si="96"/>
        <v>2020 Initial Year</v>
      </c>
      <c r="D2878" s="40">
        <v>1</v>
      </c>
      <c r="E2878" s="662">
        <v>25</v>
      </c>
      <c r="F2878" s="662">
        <v>6</v>
      </c>
      <c r="G2878" s="991" t="s">
        <v>229</v>
      </c>
      <c r="H2878" s="40" t="s">
        <v>228</v>
      </c>
      <c r="I2878" s="630" t="s">
        <v>150</v>
      </c>
      <c r="J2878" s="991" t="s">
        <v>204</v>
      </c>
      <c r="K2878" s="303">
        <v>0</v>
      </c>
      <c r="L2878" s="304">
        <v>0</v>
      </c>
      <c r="M2878" s="305">
        <v>0</v>
      </c>
      <c r="N2878" s="305">
        <v>0</v>
      </c>
      <c r="O2878" s="303">
        <v>0</v>
      </c>
      <c r="P2878" s="305">
        <v>0</v>
      </c>
      <c r="Q2878" s="303">
        <v>0</v>
      </c>
      <c r="R2878" s="16">
        <v>0</v>
      </c>
      <c r="T2878" s="172"/>
    </row>
    <row r="2879" spans="1:20">
      <c r="A2879" s="38">
        <v>25</v>
      </c>
      <c r="B2879" s="39">
        <v>0</v>
      </c>
      <c r="C2879" s="39" t="str">
        <f t="shared" si="96"/>
        <v>2020 Initial Year</v>
      </c>
      <c r="D2879" s="40">
        <v>1</v>
      </c>
      <c r="E2879" s="662">
        <v>25</v>
      </c>
      <c r="F2879" s="662">
        <v>6</v>
      </c>
      <c r="G2879" s="991" t="s">
        <v>229</v>
      </c>
      <c r="H2879" s="40" t="s">
        <v>228</v>
      </c>
      <c r="I2879" s="630" t="s">
        <v>151</v>
      </c>
      <c r="J2879" s="991" t="s">
        <v>205</v>
      </c>
      <c r="K2879" s="303">
        <v>0</v>
      </c>
      <c r="L2879" s="304">
        <v>0</v>
      </c>
      <c r="M2879" s="305">
        <v>0</v>
      </c>
      <c r="N2879" s="305">
        <v>0</v>
      </c>
      <c r="O2879" s="303">
        <v>0</v>
      </c>
      <c r="P2879" s="305">
        <v>0</v>
      </c>
      <c r="Q2879" s="303">
        <v>0</v>
      </c>
      <c r="R2879" s="16">
        <v>0</v>
      </c>
      <c r="T2879" s="172"/>
    </row>
    <row r="2880" spans="1:20">
      <c r="A2880" s="38">
        <v>25</v>
      </c>
      <c r="B2880" s="39">
        <v>0</v>
      </c>
      <c r="C2880" s="39" t="str">
        <f t="shared" si="96"/>
        <v>2020 Initial Year</v>
      </c>
      <c r="D2880" s="40">
        <v>1</v>
      </c>
      <c r="E2880" s="662">
        <v>25</v>
      </c>
      <c r="F2880" s="662">
        <v>6</v>
      </c>
      <c r="G2880" s="991" t="s">
        <v>229</v>
      </c>
      <c r="H2880" s="40" t="s">
        <v>228</v>
      </c>
      <c r="I2880" s="630" t="s">
        <v>152</v>
      </c>
      <c r="J2880" s="991" t="s">
        <v>182</v>
      </c>
      <c r="K2880" s="303">
        <v>0</v>
      </c>
      <c r="L2880" s="304">
        <v>0</v>
      </c>
      <c r="M2880" s="305">
        <v>0</v>
      </c>
      <c r="N2880" s="305">
        <v>0</v>
      </c>
      <c r="O2880" s="303">
        <v>0</v>
      </c>
      <c r="P2880" s="305">
        <v>0</v>
      </c>
      <c r="Q2880" s="303">
        <v>0</v>
      </c>
      <c r="R2880" s="16">
        <v>0</v>
      </c>
      <c r="T2880" s="172"/>
    </row>
    <row r="2881" spans="1:20">
      <c r="A2881" s="38">
        <v>25</v>
      </c>
      <c r="B2881" s="39">
        <v>0</v>
      </c>
      <c r="C2881" s="39" t="str">
        <f t="shared" si="96"/>
        <v>2020 Initial Year</v>
      </c>
      <c r="D2881" s="40">
        <v>1</v>
      </c>
      <c r="E2881" s="662">
        <v>25</v>
      </c>
      <c r="F2881" s="662">
        <v>6</v>
      </c>
      <c r="G2881" s="991" t="s">
        <v>229</v>
      </c>
      <c r="H2881" s="40" t="s">
        <v>228</v>
      </c>
      <c r="I2881" s="630" t="s">
        <v>70</v>
      </c>
      <c r="J2881" s="991" t="s">
        <v>265</v>
      </c>
      <c r="K2881" s="303">
        <v>0</v>
      </c>
      <c r="L2881" s="304">
        <v>0</v>
      </c>
      <c r="M2881" s="305">
        <v>0</v>
      </c>
      <c r="N2881" s="305">
        <v>0</v>
      </c>
      <c r="O2881" s="303">
        <v>0</v>
      </c>
      <c r="P2881" s="305">
        <v>0</v>
      </c>
      <c r="Q2881" s="303">
        <v>0</v>
      </c>
      <c r="R2881" s="16">
        <v>0</v>
      </c>
      <c r="T2881" s="172"/>
    </row>
    <row r="2882" spans="1:20">
      <c r="A2882" s="38">
        <v>25</v>
      </c>
      <c r="B2882" s="39">
        <v>0</v>
      </c>
      <c r="C2882" s="39" t="str">
        <f t="shared" si="96"/>
        <v>2020 Initial Year</v>
      </c>
      <c r="D2882" s="40">
        <v>1</v>
      </c>
      <c r="E2882" s="662">
        <v>25</v>
      </c>
      <c r="F2882" s="662">
        <v>6</v>
      </c>
      <c r="G2882" s="991" t="s">
        <v>229</v>
      </c>
      <c r="H2882" s="40" t="s">
        <v>228</v>
      </c>
      <c r="I2882" s="630" t="s">
        <v>71</v>
      </c>
      <c r="J2882" s="991" t="s">
        <v>266</v>
      </c>
      <c r="K2882" s="303">
        <v>0</v>
      </c>
      <c r="L2882" s="304">
        <v>0</v>
      </c>
      <c r="M2882" s="305">
        <v>0</v>
      </c>
      <c r="N2882" s="305">
        <v>0</v>
      </c>
      <c r="O2882" s="303">
        <v>0</v>
      </c>
      <c r="P2882" s="305">
        <v>0</v>
      </c>
      <c r="Q2882" s="303">
        <v>0</v>
      </c>
      <c r="R2882" s="16">
        <v>0</v>
      </c>
      <c r="T2882" s="172"/>
    </row>
    <row r="2883" spans="1:20">
      <c r="A2883" s="38">
        <v>25</v>
      </c>
      <c r="B2883" s="39">
        <v>0</v>
      </c>
      <c r="C2883" s="39" t="str">
        <f t="shared" ref="C2883:C2946" si="97">$C$2598</f>
        <v>2020 Initial Year</v>
      </c>
      <c r="D2883" s="40">
        <v>1</v>
      </c>
      <c r="E2883" s="662">
        <v>25</v>
      </c>
      <c r="F2883" s="662">
        <v>6</v>
      </c>
      <c r="G2883" s="991" t="s">
        <v>229</v>
      </c>
      <c r="H2883" s="40" t="s">
        <v>228</v>
      </c>
      <c r="I2883" s="630" t="s">
        <v>72</v>
      </c>
      <c r="J2883" s="991" t="s">
        <v>527</v>
      </c>
      <c r="K2883" s="303">
        <v>0</v>
      </c>
      <c r="L2883" s="304">
        <v>0</v>
      </c>
      <c r="M2883" s="305">
        <v>0</v>
      </c>
      <c r="N2883" s="305">
        <v>0</v>
      </c>
      <c r="O2883" s="303">
        <v>0</v>
      </c>
      <c r="P2883" s="305">
        <v>0</v>
      </c>
      <c r="Q2883" s="303">
        <v>0</v>
      </c>
      <c r="R2883" s="16">
        <v>0</v>
      </c>
      <c r="T2883" s="172"/>
    </row>
    <row r="2884" spans="1:20">
      <c r="A2884" s="38">
        <v>25</v>
      </c>
      <c r="B2884" s="39">
        <v>0</v>
      </c>
      <c r="C2884" s="39" t="str">
        <f t="shared" si="97"/>
        <v>2020 Initial Year</v>
      </c>
      <c r="D2884" s="40">
        <v>1</v>
      </c>
      <c r="E2884" s="662">
        <v>25</v>
      </c>
      <c r="F2884" s="662">
        <v>6</v>
      </c>
      <c r="G2884" s="991" t="s">
        <v>229</v>
      </c>
      <c r="H2884" s="40" t="s">
        <v>228</v>
      </c>
      <c r="I2884" s="630" t="s">
        <v>73</v>
      </c>
      <c r="J2884" s="991" t="s">
        <v>528</v>
      </c>
      <c r="K2884" s="303">
        <v>0</v>
      </c>
      <c r="L2884" s="304">
        <v>0</v>
      </c>
      <c r="M2884" s="305">
        <v>0</v>
      </c>
      <c r="N2884" s="305">
        <v>0</v>
      </c>
      <c r="O2884" s="303">
        <v>0</v>
      </c>
      <c r="P2884" s="305">
        <v>0</v>
      </c>
      <c r="Q2884" s="303">
        <v>0</v>
      </c>
      <c r="R2884" s="16">
        <v>0</v>
      </c>
      <c r="T2884" s="172"/>
    </row>
    <row r="2885" spans="1:20">
      <c r="A2885" s="38">
        <v>25</v>
      </c>
      <c r="B2885" s="39">
        <v>0</v>
      </c>
      <c r="C2885" s="39" t="str">
        <f t="shared" si="97"/>
        <v>2020 Initial Year</v>
      </c>
      <c r="D2885" s="40">
        <v>1</v>
      </c>
      <c r="E2885" s="662">
        <v>25</v>
      </c>
      <c r="F2885" s="662">
        <v>6</v>
      </c>
      <c r="G2885" s="991" t="s">
        <v>229</v>
      </c>
      <c r="H2885" s="40" t="s">
        <v>228</v>
      </c>
      <c r="I2885" s="630" t="s">
        <v>409</v>
      </c>
      <c r="J2885" s="991" t="s">
        <v>803</v>
      </c>
      <c r="K2885" s="303">
        <v>0</v>
      </c>
      <c r="L2885" s="304">
        <v>0</v>
      </c>
      <c r="M2885" s="305">
        <v>0</v>
      </c>
      <c r="N2885" s="305">
        <v>0</v>
      </c>
      <c r="O2885" s="303">
        <v>0</v>
      </c>
      <c r="P2885" s="305">
        <v>0</v>
      </c>
      <c r="Q2885" s="303">
        <v>0</v>
      </c>
      <c r="R2885" s="16">
        <v>0</v>
      </c>
      <c r="T2885" s="172"/>
    </row>
    <row r="2886" spans="1:20">
      <c r="A2886" s="38">
        <v>26</v>
      </c>
      <c r="B2886" s="39">
        <v>0</v>
      </c>
      <c r="C2886" s="39" t="str">
        <f t="shared" si="97"/>
        <v>2020 Initial Year</v>
      </c>
      <c r="D2886" s="40">
        <v>1</v>
      </c>
      <c r="E2886" s="662">
        <v>26</v>
      </c>
      <c r="F2886" s="662">
        <v>6</v>
      </c>
      <c r="G2886" s="991" t="s">
        <v>230</v>
      </c>
      <c r="H2886" s="40" t="s">
        <v>213</v>
      </c>
      <c r="I2886" s="630" t="s">
        <v>211</v>
      </c>
      <c r="J2886" s="991" t="s">
        <v>261</v>
      </c>
      <c r="K2886" s="303">
        <v>0</v>
      </c>
      <c r="L2886" s="304">
        <v>0</v>
      </c>
      <c r="M2886" s="305">
        <v>0</v>
      </c>
      <c r="N2886" s="305">
        <v>0</v>
      </c>
      <c r="O2886" s="303">
        <v>0</v>
      </c>
      <c r="P2886" s="305">
        <v>0</v>
      </c>
      <c r="Q2886" s="303">
        <v>0</v>
      </c>
      <c r="R2886" s="16">
        <v>0</v>
      </c>
      <c r="T2886" s="172"/>
    </row>
    <row r="2887" spans="1:20">
      <c r="A2887" s="38">
        <v>26</v>
      </c>
      <c r="B2887" s="39">
        <v>0</v>
      </c>
      <c r="C2887" s="39" t="str">
        <f t="shared" si="97"/>
        <v>2020 Initial Year</v>
      </c>
      <c r="D2887" s="40">
        <v>1</v>
      </c>
      <c r="E2887" s="662">
        <v>26</v>
      </c>
      <c r="F2887" s="662">
        <v>6</v>
      </c>
      <c r="G2887" s="991" t="s">
        <v>230</v>
      </c>
      <c r="H2887" s="40" t="s">
        <v>213</v>
      </c>
      <c r="I2887" s="630" t="s">
        <v>214</v>
      </c>
      <c r="J2887" s="991" t="s">
        <v>676</v>
      </c>
      <c r="K2887" s="303">
        <v>0</v>
      </c>
      <c r="L2887" s="304">
        <v>0</v>
      </c>
      <c r="M2887" s="305">
        <v>0</v>
      </c>
      <c r="N2887" s="305">
        <v>0</v>
      </c>
      <c r="O2887" s="303">
        <v>0</v>
      </c>
      <c r="P2887" s="305">
        <v>0</v>
      </c>
      <c r="Q2887" s="303">
        <v>0</v>
      </c>
      <c r="R2887" s="16">
        <v>0</v>
      </c>
      <c r="T2887" s="172"/>
    </row>
    <row r="2888" spans="1:20">
      <c r="A2888" s="38">
        <v>26</v>
      </c>
      <c r="B2888" s="39">
        <v>0</v>
      </c>
      <c r="C2888" s="39" t="str">
        <f t="shared" si="97"/>
        <v>2020 Initial Year</v>
      </c>
      <c r="D2888" s="40">
        <v>1</v>
      </c>
      <c r="E2888" s="662">
        <v>26</v>
      </c>
      <c r="F2888" s="662">
        <v>6</v>
      </c>
      <c r="G2888" s="991" t="s">
        <v>230</v>
      </c>
      <c r="H2888" s="40" t="s">
        <v>213</v>
      </c>
      <c r="I2888" s="630" t="s">
        <v>215</v>
      </c>
      <c r="J2888" s="991" t="s">
        <v>216</v>
      </c>
      <c r="K2888" s="303">
        <v>0</v>
      </c>
      <c r="L2888" s="304">
        <v>0</v>
      </c>
      <c r="M2888" s="305">
        <v>0</v>
      </c>
      <c r="N2888" s="305">
        <v>0</v>
      </c>
      <c r="O2888" s="303">
        <v>0</v>
      </c>
      <c r="P2888" s="305">
        <v>0</v>
      </c>
      <c r="Q2888" s="303">
        <v>0</v>
      </c>
      <c r="R2888" s="16">
        <v>0</v>
      </c>
      <c r="T2888" s="172"/>
    </row>
    <row r="2889" spans="1:20">
      <c r="A2889" s="38">
        <v>26</v>
      </c>
      <c r="B2889" s="39">
        <v>0</v>
      </c>
      <c r="C2889" s="39" t="str">
        <f t="shared" si="97"/>
        <v>2020 Initial Year</v>
      </c>
      <c r="D2889" s="40">
        <v>1</v>
      </c>
      <c r="E2889" s="662">
        <v>26</v>
      </c>
      <c r="F2889" s="662">
        <v>6</v>
      </c>
      <c r="G2889" s="991" t="s">
        <v>230</v>
      </c>
      <c r="H2889" s="40" t="s">
        <v>213</v>
      </c>
      <c r="I2889" s="630" t="s">
        <v>217</v>
      </c>
      <c r="J2889" s="991" t="s">
        <v>262</v>
      </c>
      <c r="K2889" s="303">
        <v>0</v>
      </c>
      <c r="L2889" s="304">
        <v>0</v>
      </c>
      <c r="M2889" s="305">
        <v>0</v>
      </c>
      <c r="N2889" s="305">
        <v>0</v>
      </c>
      <c r="O2889" s="303">
        <v>0</v>
      </c>
      <c r="P2889" s="305">
        <v>0</v>
      </c>
      <c r="Q2889" s="303">
        <v>0</v>
      </c>
      <c r="R2889" s="16">
        <v>0</v>
      </c>
      <c r="T2889" s="172"/>
    </row>
    <row r="2890" spans="1:20">
      <c r="A2890" s="38">
        <v>26</v>
      </c>
      <c r="B2890" s="39">
        <v>0</v>
      </c>
      <c r="C2890" s="39" t="str">
        <f t="shared" si="97"/>
        <v>2020 Initial Year</v>
      </c>
      <c r="D2890" s="40">
        <v>1</v>
      </c>
      <c r="E2890" s="662">
        <v>26</v>
      </c>
      <c r="F2890" s="662">
        <v>6</v>
      </c>
      <c r="G2890" s="991" t="s">
        <v>230</v>
      </c>
      <c r="H2890" s="40" t="s">
        <v>213</v>
      </c>
      <c r="I2890" s="630" t="s">
        <v>218</v>
      </c>
      <c r="J2890" s="991" t="s">
        <v>677</v>
      </c>
      <c r="K2890" s="303">
        <v>0</v>
      </c>
      <c r="L2890" s="304">
        <v>0</v>
      </c>
      <c r="M2890" s="305">
        <v>0</v>
      </c>
      <c r="N2890" s="305">
        <v>0</v>
      </c>
      <c r="O2890" s="303">
        <v>0</v>
      </c>
      <c r="P2890" s="305">
        <v>0</v>
      </c>
      <c r="Q2890" s="303">
        <v>0</v>
      </c>
      <c r="R2890" s="16">
        <v>0</v>
      </c>
      <c r="T2890" s="172"/>
    </row>
    <row r="2891" spans="1:20">
      <c r="A2891" s="38">
        <v>26</v>
      </c>
      <c r="B2891" s="39">
        <v>0</v>
      </c>
      <c r="C2891" s="39" t="str">
        <f t="shared" si="97"/>
        <v>2020 Initial Year</v>
      </c>
      <c r="D2891" s="40">
        <v>1</v>
      </c>
      <c r="E2891" s="662">
        <v>26</v>
      </c>
      <c r="F2891" s="662">
        <v>6</v>
      </c>
      <c r="G2891" s="991" t="s">
        <v>230</v>
      </c>
      <c r="H2891" s="40" t="s">
        <v>213</v>
      </c>
      <c r="I2891" s="630" t="s">
        <v>219</v>
      </c>
      <c r="J2891" s="991" t="s">
        <v>263</v>
      </c>
      <c r="K2891" s="303">
        <v>0</v>
      </c>
      <c r="L2891" s="304">
        <v>0</v>
      </c>
      <c r="M2891" s="305">
        <v>0</v>
      </c>
      <c r="N2891" s="305">
        <v>0</v>
      </c>
      <c r="O2891" s="303">
        <v>0</v>
      </c>
      <c r="P2891" s="305">
        <v>0</v>
      </c>
      <c r="Q2891" s="303">
        <v>0</v>
      </c>
      <c r="R2891" s="16">
        <v>0</v>
      </c>
      <c r="T2891" s="172"/>
    </row>
    <row r="2892" spans="1:20">
      <c r="A2892" s="38">
        <v>26</v>
      </c>
      <c r="B2892" s="39">
        <v>0</v>
      </c>
      <c r="C2892" s="39" t="str">
        <f t="shared" si="97"/>
        <v>2020 Initial Year</v>
      </c>
      <c r="D2892" s="40">
        <v>1</v>
      </c>
      <c r="E2892" s="662">
        <v>26</v>
      </c>
      <c r="F2892" s="662">
        <v>6</v>
      </c>
      <c r="G2892" s="991" t="s">
        <v>230</v>
      </c>
      <c r="H2892" s="40" t="s">
        <v>213</v>
      </c>
      <c r="I2892" s="630" t="s">
        <v>220</v>
      </c>
      <c r="J2892" s="991" t="s">
        <v>675</v>
      </c>
      <c r="K2892" s="303">
        <v>0</v>
      </c>
      <c r="L2892" s="304">
        <v>0</v>
      </c>
      <c r="M2892" s="305">
        <v>0</v>
      </c>
      <c r="N2892" s="305">
        <v>0</v>
      </c>
      <c r="O2892" s="303">
        <v>0</v>
      </c>
      <c r="P2892" s="305">
        <v>0</v>
      </c>
      <c r="Q2892" s="303">
        <v>0</v>
      </c>
      <c r="R2892" s="16">
        <v>0</v>
      </c>
      <c r="T2892" s="172"/>
    </row>
    <row r="2893" spans="1:20">
      <c r="A2893" s="38">
        <v>26</v>
      </c>
      <c r="B2893" s="39">
        <v>0</v>
      </c>
      <c r="C2893" s="39" t="str">
        <f t="shared" si="97"/>
        <v>2020 Initial Year</v>
      </c>
      <c r="D2893" s="40">
        <v>1</v>
      </c>
      <c r="E2893" s="662">
        <v>26</v>
      </c>
      <c r="F2893" s="662">
        <v>6</v>
      </c>
      <c r="G2893" s="991" t="s">
        <v>230</v>
      </c>
      <c r="H2893" s="40" t="s">
        <v>213</v>
      </c>
      <c r="I2893" s="630" t="s">
        <v>221</v>
      </c>
      <c r="J2893" s="991" t="s">
        <v>264</v>
      </c>
      <c r="K2893" s="303">
        <v>0</v>
      </c>
      <c r="L2893" s="304">
        <v>0</v>
      </c>
      <c r="M2893" s="305">
        <v>0</v>
      </c>
      <c r="N2893" s="305">
        <v>0</v>
      </c>
      <c r="O2893" s="303">
        <v>0</v>
      </c>
      <c r="P2893" s="305">
        <v>0</v>
      </c>
      <c r="Q2893" s="303">
        <v>0</v>
      </c>
      <c r="R2893" s="16">
        <v>0</v>
      </c>
      <c r="T2893" s="172"/>
    </row>
    <row r="2894" spans="1:20">
      <c r="A2894" s="38">
        <v>26</v>
      </c>
      <c r="B2894" s="39">
        <v>0</v>
      </c>
      <c r="C2894" s="39" t="str">
        <f t="shared" si="97"/>
        <v>2020 Initial Year</v>
      </c>
      <c r="D2894" s="40">
        <v>1</v>
      </c>
      <c r="E2894" s="662">
        <v>26</v>
      </c>
      <c r="F2894" s="662">
        <v>6</v>
      </c>
      <c r="G2894" s="991" t="s">
        <v>230</v>
      </c>
      <c r="H2894" s="40" t="s">
        <v>213</v>
      </c>
      <c r="I2894" s="630" t="s">
        <v>222</v>
      </c>
      <c r="J2894" s="991" t="s">
        <v>206</v>
      </c>
      <c r="K2894" s="303">
        <v>0</v>
      </c>
      <c r="L2894" s="304">
        <v>0</v>
      </c>
      <c r="M2894" s="305">
        <v>0</v>
      </c>
      <c r="N2894" s="305">
        <v>0</v>
      </c>
      <c r="O2894" s="303">
        <v>0</v>
      </c>
      <c r="P2894" s="305">
        <v>0</v>
      </c>
      <c r="Q2894" s="303">
        <v>0</v>
      </c>
      <c r="R2894" s="16">
        <v>0</v>
      </c>
      <c r="T2894" s="172"/>
    </row>
    <row r="2895" spans="1:20">
      <c r="A2895" s="38">
        <v>26</v>
      </c>
      <c r="B2895" s="39">
        <v>0</v>
      </c>
      <c r="C2895" s="39" t="str">
        <f t="shared" si="97"/>
        <v>2020 Initial Year</v>
      </c>
      <c r="D2895" s="40">
        <v>1</v>
      </c>
      <c r="E2895" s="662">
        <v>26</v>
      </c>
      <c r="F2895" s="662">
        <v>6</v>
      </c>
      <c r="G2895" s="991" t="s">
        <v>230</v>
      </c>
      <c r="H2895" s="40" t="s">
        <v>213</v>
      </c>
      <c r="I2895" s="630" t="s">
        <v>223</v>
      </c>
      <c r="J2895" s="991" t="s">
        <v>181</v>
      </c>
      <c r="K2895" s="303">
        <v>0</v>
      </c>
      <c r="L2895" s="304">
        <v>0</v>
      </c>
      <c r="M2895" s="305">
        <v>0</v>
      </c>
      <c r="N2895" s="305">
        <v>0</v>
      </c>
      <c r="O2895" s="303">
        <v>0</v>
      </c>
      <c r="P2895" s="305">
        <v>0</v>
      </c>
      <c r="Q2895" s="303">
        <v>0</v>
      </c>
      <c r="R2895" s="16">
        <v>0</v>
      </c>
      <c r="T2895" s="172"/>
    </row>
    <row r="2896" spans="1:20">
      <c r="A2896" s="38">
        <v>26</v>
      </c>
      <c r="B2896" s="39">
        <v>0</v>
      </c>
      <c r="C2896" s="39" t="str">
        <f t="shared" si="97"/>
        <v>2020 Initial Year</v>
      </c>
      <c r="D2896" s="40">
        <v>1</v>
      </c>
      <c r="E2896" s="662">
        <v>26</v>
      </c>
      <c r="F2896" s="662">
        <v>6</v>
      </c>
      <c r="G2896" s="991" t="s">
        <v>230</v>
      </c>
      <c r="H2896" s="40" t="s">
        <v>213</v>
      </c>
      <c r="I2896" s="630" t="s">
        <v>150</v>
      </c>
      <c r="J2896" s="991" t="s">
        <v>204</v>
      </c>
      <c r="K2896" s="303">
        <v>0</v>
      </c>
      <c r="L2896" s="304">
        <v>0</v>
      </c>
      <c r="M2896" s="305">
        <v>0</v>
      </c>
      <c r="N2896" s="305">
        <v>0</v>
      </c>
      <c r="O2896" s="303">
        <v>0</v>
      </c>
      <c r="P2896" s="305">
        <v>0</v>
      </c>
      <c r="Q2896" s="303">
        <v>0</v>
      </c>
      <c r="R2896" s="16">
        <v>0</v>
      </c>
      <c r="T2896" s="172"/>
    </row>
    <row r="2897" spans="1:20">
      <c r="A2897" s="38">
        <v>26</v>
      </c>
      <c r="B2897" s="39">
        <v>0</v>
      </c>
      <c r="C2897" s="39" t="str">
        <f t="shared" si="97"/>
        <v>2020 Initial Year</v>
      </c>
      <c r="D2897" s="40">
        <v>1</v>
      </c>
      <c r="E2897" s="662">
        <v>26</v>
      </c>
      <c r="F2897" s="662">
        <v>6</v>
      </c>
      <c r="G2897" s="991" t="s">
        <v>230</v>
      </c>
      <c r="H2897" s="40" t="s">
        <v>213</v>
      </c>
      <c r="I2897" s="630" t="s">
        <v>151</v>
      </c>
      <c r="J2897" s="991" t="s">
        <v>205</v>
      </c>
      <c r="K2897" s="303">
        <v>0</v>
      </c>
      <c r="L2897" s="304">
        <v>0</v>
      </c>
      <c r="M2897" s="305">
        <v>0</v>
      </c>
      <c r="N2897" s="305">
        <v>0</v>
      </c>
      <c r="O2897" s="303">
        <v>0</v>
      </c>
      <c r="P2897" s="305">
        <v>0</v>
      </c>
      <c r="Q2897" s="303">
        <v>0</v>
      </c>
      <c r="R2897" s="16">
        <v>0</v>
      </c>
      <c r="T2897" s="172"/>
    </row>
    <row r="2898" spans="1:20">
      <c r="A2898" s="38">
        <v>26</v>
      </c>
      <c r="B2898" s="39">
        <v>0</v>
      </c>
      <c r="C2898" s="39" t="str">
        <f t="shared" si="97"/>
        <v>2020 Initial Year</v>
      </c>
      <c r="D2898" s="40">
        <v>1</v>
      </c>
      <c r="E2898" s="662">
        <v>26</v>
      </c>
      <c r="F2898" s="662">
        <v>6</v>
      </c>
      <c r="G2898" s="991" t="s">
        <v>230</v>
      </c>
      <c r="H2898" s="40" t="s">
        <v>213</v>
      </c>
      <c r="I2898" s="630" t="s">
        <v>152</v>
      </c>
      <c r="J2898" s="991" t="s">
        <v>182</v>
      </c>
      <c r="K2898" s="303">
        <v>0</v>
      </c>
      <c r="L2898" s="304">
        <v>0</v>
      </c>
      <c r="M2898" s="305">
        <v>0</v>
      </c>
      <c r="N2898" s="305">
        <v>0</v>
      </c>
      <c r="O2898" s="303">
        <v>0</v>
      </c>
      <c r="P2898" s="305">
        <v>0</v>
      </c>
      <c r="Q2898" s="303">
        <v>0</v>
      </c>
      <c r="R2898" s="16">
        <v>0</v>
      </c>
      <c r="T2898" s="172"/>
    </row>
    <row r="2899" spans="1:20">
      <c r="A2899" s="38">
        <v>26</v>
      </c>
      <c r="B2899" s="39">
        <v>0</v>
      </c>
      <c r="C2899" s="39" t="str">
        <f t="shared" si="97"/>
        <v>2020 Initial Year</v>
      </c>
      <c r="D2899" s="40">
        <v>1</v>
      </c>
      <c r="E2899" s="662">
        <v>26</v>
      </c>
      <c r="F2899" s="662">
        <v>6</v>
      </c>
      <c r="G2899" s="991" t="s">
        <v>230</v>
      </c>
      <c r="H2899" s="40" t="s">
        <v>213</v>
      </c>
      <c r="I2899" s="630" t="s">
        <v>70</v>
      </c>
      <c r="J2899" s="991" t="s">
        <v>265</v>
      </c>
      <c r="K2899" s="303">
        <v>0</v>
      </c>
      <c r="L2899" s="304">
        <v>0</v>
      </c>
      <c r="M2899" s="305">
        <v>0</v>
      </c>
      <c r="N2899" s="305">
        <v>0</v>
      </c>
      <c r="O2899" s="303">
        <v>0</v>
      </c>
      <c r="P2899" s="305">
        <v>0</v>
      </c>
      <c r="Q2899" s="303">
        <v>0</v>
      </c>
      <c r="R2899" s="16">
        <v>0</v>
      </c>
      <c r="T2899" s="172"/>
    </row>
    <row r="2900" spans="1:20">
      <c r="A2900" s="38">
        <v>26</v>
      </c>
      <c r="B2900" s="39">
        <v>0</v>
      </c>
      <c r="C2900" s="39" t="str">
        <f t="shared" si="97"/>
        <v>2020 Initial Year</v>
      </c>
      <c r="D2900" s="40">
        <v>1</v>
      </c>
      <c r="E2900" s="662">
        <v>26</v>
      </c>
      <c r="F2900" s="662">
        <v>6</v>
      </c>
      <c r="G2900" s="991" t="s">
        <v>230</v>
      </c>
      <c r="H2900" s="40" t="s">
        <v>213</v>
      </c>
      <c r="I2900" s="630" t="s">
        <v>71</v>
      </c>
      <c r="J2900" s="991" t="s">
        <v>266</v>
      </c>
      <c r="K2900" s="303">
        <v>0</v>
      </c>
      <c r="L2900" s="304">
        <v>0</v>
      </c>
      <c r="M2900" s="305">
        <v>0</v>
      </c>
      <c r="N2900" s="305">
        <v>0</v>
      </c>
      <c r="O2900" s="303">
        <v>0</v>
      </c>
      <c r="P2900" s="305">
        <v>0</v>
      </c>
      <c r="Q2900" s="303">
        <v>0</v>
      </c>
      <c r="R2900" s="16">
        <v>0</v>
      </c>
      <c r="T2900" s="172"/>
    </row>
    <row r="2901" spans="1:20">
      <c r="A2901" s="38">
        <v>26</v>
      </c>
      <c r="B2901" s="39">
        <v>0</v>
      </c>
      <c r="C2901" s="39" t="str">
        <f t="shared" si="97"/>
        <v>2020 Initial Year</v>
      </c>
      <c r="D2901" s="40">
        <v>1</v>
      </c>
      <c r="E2901" s="662">
        <v>26</v>
      </c>
      <c r="F2901" s="662">
        <v>6</v>
      </c>
      <c r="G2901" s="991" t="s">
        <v>230</v>
      </c>
      <c r="H2901" s="40" t="s">
        <v>213</v>
      </c>
      <c r="I2901" s="630" t="s">
        <v>72</v>
      </c>
      <c r="J2901" s="991" t="s">
        <v>527</v>
      </c>
      <c r="K2901" s="303">
        <v>0</v>
      </c>
      <c r="L2901" s="304">
        <v>0</v>
      </c>
      <c r="M2901" s="305">
        <v>0</v>
      </c>
      <c r="N2901" s="305">
        <v>0</v>
      </c>
      <c r="O2901" s="303">
        <v>0</v>
      </c>
      <c r="P2901" s="305">
        <v>0</v>
      </c>
      <c r="Q2901" s="303">
        <v>0</v>
      </c>
      <c r="R2901" s="16">
        <v>0</v>
      </c>
      <c r="T2901" s="172"/>
    </row>
    <row r="2902" spans="1:20">
      <c r="A2902" s="38">
        <v>26</v>
      </c>
      <c r="B2902" s="39">
        <v>0</v>
      </c>
      <c r="C2902" s="39" t="str">
        <f t="shared" si="97"/>
        <v>2020 Initial Year</v>
      </c>
      <c r="D2902" s="40">
        <v>1</v>
      </c>
      <c r="E2902" s="662">
        <v>26</v>
      </c>
      <c r="F2902" s="662">
        <v>6</v>
      </c>
      <c r="G2902" s="991" t="s">
        <v>230</v>
      </c>
      <c r="H2902" s="40" t="s">
        <v>213</v>
      </c>
      <c r="I2902" s="630" t="s">
        <v>73</v>
      </c>
      <c r="J2902" s="991" t="s">
        <v>528</v>
      </c>
      <c r="K2902" s="303">
        <v>0</v>
      </c>
      <c r="L2902" s="304">
        <v>0</v>
      </c>
      <c r="M2902" s="305">
        <v>0</v>
      </c>
      <c r="N2902" s="305">
        <v>0</v>
      </c>
      <c r="O2902" s="303">
        <v>0</v>
      </c>
      <c r="P2902" s="305">
        <v>0</v>
      </c>
      <c r="Q2902" s="303">
        <v>0</v>
      </c>
      <c r="R2902" s="16">
        <v>0</v>
      </c>
      <c r="T2902" s="172"/>
    </row>
    <row r="2903" spans="1:20">
      <c r="A2903" s="38">
        <v>26</v>
      </c>
      <c r="B2903" s="39">
        <v>0</v>
      </c>
      <c r="C2903" s="39" t="str">
        <f t="shared" si="97"/>
        <v>2020 Initial Year</v>
      </c>
      <c r="D2903" s="40">
        <v>1</v>
      </c>
      <c r="E2903" s="662">
        <v>26</v>
      </c>
      <c r="F2903" s="662">
        <v>6</v>
      </c>
      <c r="G2903" s="991" t="s">
        <v>230</v>
      </c>
      <c r="H2903" s="40" t="s">
        <v>213</v>
      </c>
      <c r="I2903" s="630" t="s">
        <v>409</v>
      </c>
      <c r="J2903" s="991" t="s">
        <v>803</v>
      </c>
      <c r="K2903" s="303">
        <v>0</v>
      </c>
      <c r="L2903" s="304">
        <v>0</v>
      </c>
      <c r="M2903" s="305">
        <v>0</v>
      </c>
      <c r="N2903" s="305">
        <v>0</v>
      </c>
      <c r="O2903" s="303">
        <v>0</v>
      </c>
      <c r="P2903" s="305">
        <v>0</v>
      </c>
      <c r="Q2903" s="303">
        <v>0</v>
      </c>
      <c r="R2903" s="16">
        <v>0</v>
      </c>
      <c r="T2903" s="172"/>
    </row>
    <row r="2904" spans="1:20">
      <c r="A2904" s="38">
        <v>15</v>
      </c>
      <c r="B2904" s="39">
        <f t="shared" si="93"/>
        <v>0</v>
      </c>
      <c r="C2904" s="39" t="str">
        <f t="shared" si="97"/>
        <v>2020 Initial Year</v>
      </c>
      <c r="D2904" s="40">
        <v>1</v>
      </c>
      <c r="E2904" s="662">
        <v>15</v>
      </c>
      <c r="F2904" s="40" t="s">
        <v>424</v>
      </c>
      <c r="G2904" s="698" t="s">
        <v>212</v>
      </c>
      <c r="H2904" s="40" t="s">
        <v>213</v>
      </c>
      <c r="I2904" s="629" t="s">
        <v>211</v>
      </c>
      <c r="J2904" s="698" t="s">
        <v>261</v>
      </c>
      <c r="K2904" s="303">
        <v>0</v>
      </c>
      <c r="L2904" s="304">
        <v>0</v>
      </c>
      <c r="M2904" s="305">
        <v>0</v>
      </c>
      <c r="N2904" s="305">
        <v>0</v>
      </c>
      <c r="O2904" s="303">
        <v>0</v>
      </c>
      <c r="P2904" s="305">
        <v>0</v>
      </c>
      <c r="Q2904" s="303">
        <v>0</v>
      </c>
      <c r="R2904" s="16">
        <f>SUMIFS('Member Months'!$L:$L,'Member Months'!$A:$A,$A2904,'Member Months'!$C:$C,$C2904, 'Member Months'!$D:$D,$D2904)</f>
        <v>0</v>
      </c>
      <c r="T2904" s="172"/>
    </row>
    <row r="2905" spans="1:20">
      <c r="A2905" s="38">
        <v>15</v>
      </c>
      <c r="B2905" s="39">
        <f t="shared" si="93"/>
        <v>0</v>
      </c>
      <c r="C2905" s="39" t="str">
        <f t="shared" si="97"/>
        <v>2020 Initial Year</v>
      </c>
      <c r="D2905" s="40">
        <v>1</v>
      </c>
      <c r="E2905" s="662">
        <v>15</v>
      </c>
      <c r="F2905" s="40" t="s">
        <v>424</v>
      </c>
      <c r="G2905" s="698" t="s">
        <v>212</v>
      </c>
      <c r="H2905" s="40" t="s">
        <v>213</v>
      </c>
      <c r="I2905" s="629" t="s">
        <v>214</v>
      </c>
      <c r="J2905" s="698" t="s">
        <v>676</v>
      </c>
      <c r="K2905" s="303">
        <v>0</v>
      </c>
      <c r="L2905" s="304">
        <v>0</v>
      </c>
      <c r="M2905" s="305">
        <v>0</v>
      </c>
      <c r="N2905" s="305">
        <v>0</v>
      </c>
      <c r="O2905" s="303">
        <v>0</v>
      </c>
      <c r="P2905" s="305">
        <v>0</v>
      </c>
      <c r="Q2905" s="303">
        <v>0</v>
      </c>
      <c r="R2905" s="16">
        <f>SUMIFS('Member Months'!$L:$L,'Member Months'!$A:$A,$A2905,'Member Months'!$C:$C,$C2905, 'Member Months'!$D:$D,$D2905)</f>
        <v>0</v>
      </c>
      <c r="T2905" s="172"/>
    </row>
    <row r="2906" spans="1:20">
      <c r="A2906" s="38">
        <v>15</v>
      </c>
      <c r="B2906" s="39">
        <f t="shared" si="93"/>
        <v>0</v>
      </c>
      <c r="C2906" s="39" t="str">
        <f t="shared" si="97"/>
        <v>2020 Initial Year</v>
      </c>
      <c r="D2906" s="40">
        <v>1</v>
      </c>
      <c r="E2906" s="662">
        <v>15</v>
      </c>
      <c r="F2906" s="40" t="s">
        <v>424</v>
      </c>
      <c r="G2906" s="698" t="s">
        <v>212</v>
      </c>
      <c r="H2906" s="40" t="s">
        <v>213</v>
      </c>
      <c r="I2906" s="629" t="s">
        <v>215</v>
      </c>
      <c r="J2906" s="698" t="s">
        <v>216</v>
      </c>
      <c r="K2906" s="303">
        <v>0</v>
      </c>
      <c r="L2906" s="304">
        <v>0</v>
      </c>
      <c r="M2906" s="305">
        <v>0</v>
      </c>
      <c r="N2906" s="305">
        <v>0</v>
      </c>
      <c r="O2906" s="303">
        <v>0</v>
      </c>
      <c r="P2906" s="305">
        <v>0</v>
      </c>
      <c r="Q2906" s="303">
        <v>0</v>
      </c>
      <c r="R2906" s="16">
        <f>SUMIFS('Member Months'!$L:$L,'Member Months'!$A:$A,$A2906,'Member Months'!$C:$C,$C2906, 'Member Months'!$D:$D,$D2906)</f>
        <v>0</v>
      </c>
      <c r="T2906" s="172"/>
    </row>
    <row r="2907" spans="1:20">
      <c r="A2907" s="38">
        <v>15</v>
      </c>
      <c r="B2907" s="39">
        <f t="shared" si="93"/>
        <v>0</v>
      </c>
      <c r="C2907" s="39" t="str">
        <f t="shared" si="97"/>
        <v>2020 Initial Year</v>
      </c>
      <c r="D2907" s="40">
        <v>1</v>
      </c>
      <c r="E2907" s="662">
        <v>15</v>
      </c>
      <c r="F2907" s="40" t="s">
        <v>424</v>
      </c>
      <c r="G2907" s="698" t="s">
        <v>212</v>
      </c>
      <c r="H2907" s="40" t="s">
        <v>213</v>
      </c>
      <c r="I2907" s="629" t="s">
        <v>217</v>
      </c>
      <c r="J2907" s="698" t="s">
        <v>262</v>
      </c>
      <c r="K2907" s="303">
        <v>0</v>
      </c>
      <c r="L2907" s="304">
        <v>0</v>
      </c>
      <c r="M2907" s="305">
        <v>0</v>
      </c>
      <c r="N2907" s="305">
        <v>0</v>
      </c>
      <c r="O2907" s="303">
        <v>0</v>
      </c>
      <c r="P2907" s="305">
        <v>0</v>
      </c>
      <c r="Q2907" s="303">
        <v>0</v>
      </c>
      <c r="R2907" s="16">
        <f>SUMIFS('Member Months'!$L:$L,'Member Months'!$A:$A,$A2907,'Member Months'!$C:$C,$C2907, 'Member Months'!$D:$D,$D2907)</f>
        <v>0</v>
      </c>
      <c r="T2907" s="172"/>
    </row>
    <row r="2908" spans="1:20">
      <c r="A2908" s="38">
        <v>15</v>
      </c>
      <c r="B2908" s="39">
        <f t="shared" si="93"/>
        <v>0</v>
      </c>
      <c r="C2908" s="39" t="str">
        <f t="shared" si="97"/>
        <v>2020 Initial Year</v>
      </c>
      <c r="D2908" s="40">
        <v>1</v>
      </c>
      <c r="E2908" s="662">
        <v>15</v>
      </c>
      <c r="F2908" s="40" t="s">
        <v>424</v>
      </c>
      <c r="G2908" s="698" t="s">
        <v>212</v>
      </c>
      <c r="H2908" s="40" t="s">
        <v>213</v>
      </c>
      <c r="I2908" s="629" t="s">
        <v>218</v>
      </c>
      <c r="J2908" s="698" t="s">
        <v>677</v>
      </c>
      <c r="K2908" s="303">
        <v>0</v>
      </c>
      <c r="L2908" s="304">
        <v>0</v>
      </c>
      <c r="M2908" s="305">
        <v>0</v>
      </c>
      <c r="N2908" s="305">
        <v>0</v>
      </c>
      <c r="O2908" s="303">
        <v>0</v>
      </c>
      <c r="P2908" s="305">
        <v>0</v>
      </c>
      <c r="Q2908" s="303">
        <v>0</v>
      </c>
      <c r="R2908" s="16">
        <f>SUMIFS('Member Months'!$L:$L,'Member Months'!$A:$A,$A2908,'Member Months'!$C:$C,$C2908, 'Member Months'!$D:$D,$D2908)</f>
        <v>0</v>
      </c>
      <c r="T2908" s="172"/>
    </row>
    <row r="2909" spans="1:20">
      <c r="A2909" s="38">
        <v>15</v>
      </c>
      <c r="B2909" s="39">
        <f t="shared" ref="B2909:B2921" si="98">$B$2598</f>
        <v>0</v>
      </c>
      <c r="C2909" s="39" t="str">
        <f t="shared" si="97"/>
        <v>2020 Initial Year</v>
      </c>
      <c r="D2909" s="40">
        <v>1</v>
      </c>
      <c r="E2909" s="662">
        <v>15</v>
      </c>
      <c r="F2909" s="40" t="s">
        <v>424</v>
      </c>
      <c r="G2909" s="698" t="s">
        <v>212</v>
      </c>
      <c r="H2909" s="40" t="s">
        <v>213</v>
      </c>
      <c r="I2909" s="629" t="s">
        <v>219</v>
      </c>
      <c r="J2909" s="698" t="s">
        <v>263</v>
      </c>
      <c r="K2909" s="303">
        <v>0</v>
      </c>
      <c r="L2909" s="304">
        <v>0</v>
      </c>
      <c r="M2909" s="305">
        <v>0</v>
      </c>
      <c r="N2909" s="305">
        <v>0</v>
      </c>
      <c r="O2909" s="303">
        <v>0</v>
      </c>
      <c r="P2909" s="305">
        <v>0</v>
      </c>
      <c r="Q2909" s="303">
        <v>0</v>
      </c>
      <c r="R2909" s="16">
        <f>SUMIFS('Member Months'!$L:$L,'Member Months'!$A:$A,$A2909,'Member Months'!$C:$C,$C2909, 'Member Months'!$D:$D,$D2909)</f>
        <v>0</v>
      </c>
      <c r="T2909" s="172"/>
    </row>
    <row r="2910" spans="1:20">
      <c r="A2910" s="38">
        <v>15</v>
      </c>
      <c r="B2910" s="39">
        <f t="shared" si="98"/>
        <v>0</v>
      </c>
      <c r="C2910" s="39" t="str">
        <f t="shared" si="97"/>
        <v>2020 Initial Year</v>
      </c>
      <c r="D2910" s="40">
        <v>1</v>
      </c>
      <c r="E2910" s="662">
        <v>15</v>
      </c>
      <c r="F2910" s="40" t="s">
        <v>424</v>
      </c>
      <c r="G2910" s="698" t="s">
        <v>212</v>
      </c>
      <c r="H2910" s="40" t="s">
        <v>213</v>
      </c>
      <c r="I2910" s="629" t="s">
        <v>220</v>
      </c>
      <c r="J2910" s="698" t="s">
        <v>675</v>
      </c>
      <c r="K2910" s="303">
        <v>0</v>
      </c>
      <c r="L2910" s="304">
        <v>0</v>
      </c>
      <c r="M2910" s="305">
        <v>0</v>
      </c>
      <c r="N2910" s="305">
        <v>0</v>
      </c>
      <c r="O2910" s="303">
        <v>0</v>
      </c>
      <c r="P2910" s="305">
        <v>0</v>
      </c>
      <c r="Q2910" s="303">
        <v>0</v>
      </c>
      <c r="R2910" s="16">
        <f>SUMIFS('Member Months'!$L:$L,'Member Months'!$A:$A,$A2910,'Member Months'!$C:$C,$C2910, 'Member Months'!$D:$D,$D2910)</f>
        <v>0</v>
      </c>
      <c r="T2910" s="172"/>
    </row>
    <row r="2911" spans="1:20">
      <c r="A2911" s="38">
        <v>15</v>
      </c>
      <c r="B2911" s="39">
        <f t="shared" si="98"/>
        <v>0</v>
      </c>
      <c r="C2911" s="39" t="str">
        <f t="shared" si="97"/>
        <v>2020 Initial Year</v>
      </c>
      <c r="D2911" s="40">
        <v>1</v>
      </c>
      <c r="E2911" s="662">
        <v>15</v>
      </c>
      <c r="F2911" s="40" t="s">
        <v>424</v>
      </c>
      <c r="G2911" s="698" t="s">
        <v>212</v>
      </c>
      <c r="H2911" s="40" t="s">
        <v>213</v>
      </c>
      <c r="I2911" s="629" t="s">
        <v>221</v>
      </c>
      <c r="J2911" s="698" t="s">
        <v>264</v>
      </c>
      <c r="K2911" s="303">
        <v>0</v>
      </c>
      <c r="L2911" s="304">
        <v>0</v>
      </c>
      <c r="M2911" s="305">
        <v>0</v>
      </c>
      <c r="N2911" s="305">
        <v>0</v>
      </c>
      <c r="O2911" s="303">
        <v>0</v>
      </c>
      <c r="P2911" s="305">
        <v>0</v>
      </c>
      <c r="Q2911" s="303">
        <v>0</v>
      </c>
      <c r="R2911" s="16">
        <f>SUMIFS('Member Months'!$L:$L,'Member Months'!$A:$A,$A2911,'Member Months'!$C:$C,$C2911, 'Member Months'!$D:$D,$D2911)</f>
        <v>0</v>
      </c>
      <c r="T2911" s="172"/>
    </row>
    <row r="2912" spans="1:20">
      <c r="A2912" s="38">
        <v>15</v>
      </c>
      <c r="B2912" s="39">
        <f t="shared" si="98"/>
        <v>0</v>
      </c>
      <c r="C2912" s="39" t="str">
        <f t="shared" si="97"/>
        <v>2020 Initial Year</v>
      </c>
      <c r="D2912" s="40">
        <v>1</v>
      </c>
      <c r="E2912" s="662">
        <v>15</v>
      </c>
      <c r="F2912" s="40" t="s">
        <v>424</v>
      </c>
      <c r="G2912" s="698" t="s">
        <v>212</v>
      </c>
      <c r="H2912" s="40" t="s">
        <v>213</v>
      </c>
      <c r="I2912" s="629" t="s">
        <v>222</v>
      </c>
      <c r="J2912" s="698" t="s">
        <v>206</v>
      </c>
      <c r="K2912" s="303">
        <v>0</v>
      </c>
      <c r="L2912" s="304">
        <v>0</v>
      </c>
      <c r="M2912" s="305">
        <v>0</v>
      </c>
      <c r="N2912" s="305">
        <v>0</v>
      </c>
      <c r="O2912" s="303">
        <v>0</v>
      </c>
      <c r="P2912" s="305">
        <v>0</v>
      </c>
      <c r="Q2912" s="303">
        <v>0</v>
      </c>
      <c r="R2912" s="16">
        <f>SUMIFS('Member Months'!$L:$L,'Member Months'!$A:$A,$A2912,'Member Months'!$C:$C,$C2912, 'Member Months'!$D:$D,$D2912)</f>
        <v>0</v>
      </c>
      <c r="T2912" s="172"/>
    </row>
    <row r="2913" spans="1:20">
      <c r="A2913" s="38">
        <v>15</v>
      </c>
      <c r="B2913" s="39">
        <f t="shared" si="98"/>
        <v>0</v>
      </c>
      <c r="C2913" s="39" t="str">
        <f t="shared" si="97"/>
        <v>2020 Initial Year</v>
      </c>
      <c r="D2913" s="40">
        <v>1</v>
      </c>
      <c r="E2913" s="662">
        <v>15</v>
      </c>
      <c r="F2913" s="40" t="s">
        <v>424</v>
      </c>
      <c r="G2913" s="698" t="s">
        <v>212</v>
      </c>
      <c r="H2913" s="40" t="s">
        <v>213</v>
      </c>
      <c r="I2913" s="629" t="s">
        <v>223</v>
      </c>
      <c r="J2913" s="698" t="s">
        <v>181</v>
      </c>
      <c r="K2913" s="303">
        <v>0</v>
      </c>
      <c r="L2913" s="304">
        <v>0</v>
      </c>
      <c r="M2913" s="305">
        <v>0</v>
      </c>
      <c r="N2913" s="305">
        <v>0</v>
      </c>
      <c r="O2913" s="303">
        <v>0</v>
      </c>
      <c r="P2913" s="305">
        <v>0</v>
      </c>
      <c r="Q2913" s="303">
        <v>0</v>
      </c>
      <c r="R2913" s="16">
        <f>SUMIFS('Member Months'!$L:$L,'Member Months'!$A:$A,$A2913,'Member Months'!$C:$C,$C2913, 'Member Months'!$D:$D,$D2913)</f>
        <v>0</v>
      </c>
      <c r="T2913" s="172"/>
    </row>
    <row r="2914" spans="1:20">
      <c r="A2914" s="38">
        <v>15</v>
      </c>
      <c r="B2914" s="39">
        <f t="shared" si="98"/>
        <v>0</v>
      </c>
      <c r="C2914" s="39" t="str">
        <f t="shared" si="97"/>
        <v>2020 Initial Year</v>
      </c>
      <c r="D2914" s="40">
        <v>1</v>
      </c>
      <c r="E2914" s="662">
        <v>15</v>
      </c>
      <c r="F2914" s="40" t="s">
        <v>424</v>
      </c>
      <c r="G2914" s="698" t="s">
        <v>212</v>
      </c>
      <c r="H2914" s="40" t="s">
        <v>213</v>
      </c>
      <c r="I2914" s="629" t="s">
        <v>150</v>
      </c>
      <c r="J2914" s="698" t="s">
        <v>204</v>
      </c>
      <c r="K2914" s="303">
        <v>0</v>
      </c>
      <c r="L2914" s="304">
        <v>0</v>
      </c>
      <c r="M2914" s="305">
        <v>0</v>
      </c>
      <c r="N2914" s="305">
        <v>0</v>
      </c>
      <c r="O2914" s="303">
        <v>0</v>
      </c>
      <c r="P2914" s="305">
        <v>0</v>
      </c>
      <c r="Q2914" s="303">
        <v>0</v>
      </c>
      <c r="R2914" s="16">
        <f>SUMIFS('Member Months'!$L:$L,'Member Months'!$A:$A,$A2914,'Member Months'!$C:$C,$C2914, 'Member Months'!$D:$D,$D2914)</f>
        <v>0</v>
      </c>
      <c r="T2914" s="172"/>
    </row>
    <row r="2915" spans="1:20">
      <c r="A2915" s="38">
        <v>15</v>
      </c>
      <c r="B2915" s="39">
        <f t="shared" si="98"/>
        <v>0</v>
      </c>
      <c r="C2915" s="39" t="str">
        <f t="shared" si="97"/>
        <v>2020 Initial Year</v>
      </c>
      <c r="D2915" s="40">
        <v>1</v>
      </c>
      <c r="E2915" s="662">
        <v>15</v>
      </c>
      <c r="F2915" s="40" t="s">
        <v>424</v>
      </c>
      <c r="G2915" s="698" t="s">
        <v>212</v>
      </c>
      <c r="H2915" s="40" t="s">
        <v>213</v>
      </c>
      <c r="I2915" s="629" t="s">
        <v>151</v>
      </c>
      <c r="J2915" s="698" t="s">
        <v>205</v>
      </c>
      <c r="K2915" s="303">
        <v>0</v>
      </c>
      <c r="L2915" s="304">
        <v>0</v>
      </c>
      <c r="M2915" s="305">
        <v>0</v>
      </c>
      <c r="N2915" s="305">
        <v>0</v>
      </c>
      <c r="O2915" s="303">
        <v>0</v>
      </c>
      <c r="P2915" s="305">
        <v>0</v>
      </c>
      <c r="Q2915" s="303">
        <v>0</v>
      </c>
      <c r="R2915" s="16">
        <f>SUMIFS('Member Months'!$L:$L,'Member Months'!$A:$A,$A2915,'Member Months'!$C:$C,$C2915, 'Member Months'!$D:$D,$D2915)</f>
        <v>0</v>
      </c>
      <c r="T2915" s="172"/>
    </row>
    <row r="2916" spans="1:20">
      <c r="A2916" s="38">
        <v>15</v>
      </c>
      <c r="B2916" s="39">
        <f t="shared" si="98"/>
        <v>0</v>
      </c>
      <c r="C2916" s="39" t="str">
        <f t="shared" si="97"/>
        <v>2020 Initial Year</v>
      </c>
      <c r="D2916" s="40">
        <v>1</v>
      </c>
      <c r="E2916" s="662">
        <v>15</v>
      </c>
      <c r="F2916" s="40" t="s">
        <v>424</v>
      </c>
      <c r="G2916" s="698" t="s">
        <v>212</v>
      </c>
      <c r="H2916" s="40" t="s">
        <v>213</v>
      </c>
      <c r="I2916" s="629" t="s">
        <v>152</v>
      </c>
      <c r="J2916" s="698" t="s">
        <v>182</v>
      </c>
      <c r="K2916" s="303">
        <v>0</v>
      </c>
      <c r="L2916" s="304">
        <v>0</v>
      </c>
      <c r="M2916" s="305">
        <v>0</v>
      </c>
      <c r="N2916" s="305">
        <v>0</v>
      </c>
      <c r="O2916" s="303">
        <v>0</v>
      </c>
      <c r="P2916" s="305">
        <v>0</v>
      </c>
      <c r="Q2916" s="303">
        <v>0</v>
      </c>
      <c r="R2916" s="16">
        <f>SUMIFS('Member Months'!$L:$L,'Member Months'!$A:$A,$A2916,'Member Months'!$C:$C,$C2916, 'Member Months'!$D:$D,$D2916)</f>
        <v>0</v>
      </c>
      <c r="T2916" s="172"/>
    </row>
    <row r="2917" spans="1:20">
      <c r="A2917" s="38">
        <v>15</v>
      </c>
      <c r="B2917" s="39">
        <f t="shared" si="98"/>
        <v>0</v>
      </c>
      <c r="C2917" s="39" t="str">
        <f t="shared" si="97"/>
        <v>2020 Initial Year</v>
      </c>
      <c r="D2917" s="40">
        <v>1</v>
      </c>
      <c r="E2917" s="662">
        <v>15</v>
      </c>
      <c r="F2917" s="40" t="s">
        <v>424</v>
      </c>
      <c r="G2917" s="698" t="s">
        <v>212</v>
      </c>
      <c r="H2917" s="40" t="s">
        <v>213</v>
      </c>
      <c r="I2917" s="629" t="s">
        <v>70</v>
      </c>
      <c r="J2917" s="698" t="s">
        <v>265</v>
      </c>
      <c r="K2917" s="303">
        <v>0</v>
      </c>
      <c r="L2917" s="304">
        <v>0</v>
      </c>
      <c r="M2917" s="305">
        <v>0</v>
      </c>
      <c r="N2917" s="305">
        <v>0</v>
      </c>
      <c r="O2917" s="303">
        <v>0</v>
      </c>
      <c r="P2917" s="305">
        <v>0</v>
      </c>
      <c r="Q2917" s="303">
        <v>0</v>
      </c>
      <c r="R2917" s="16">
        <f>SUMIFS('Member Months'!$L:$L,'Member Months'!$A:$A,$A2917,'Member Months'!$C:$C,$C2917, 'Member Months'!$D:$D,$D2917)</f>
        <v>0</v>
      </c>
      <c r="T2917" s="172"/>
    </row>
    <row r="2918" spans="1:20">
      <c r="A2918" s="38">
        <v>15</v>
      </c>
      <c r="B2918" s="39">
        <f t="shared" si="98"/>
        <v>0</v>
      </c>
      <c r="C2918" s="39" t="str">
        <f t="shared" si="97"/>
        <v>2020 Initial Year</v>
      </c>
      <c r="D2918" s="40">
        <v>1</v>
      </c>
      <c r="E2918" s="662">
        <v>15</v>
      </c>
      <c r="F2918" s="40" t="s">
        <v>424</v>
      </c>
      <c r="G2918" s="698" t="s">
        <v>212</v>
      </c>
      <c r="H2918" s="40" t="s">
        <v>213</v>
      </c>
      <c r="I2918" s="629" t="s">
        <v>71</v>
      </c>
      <c r="J2918" s="698" t="s">
        <v>266</v>
      </c>
      <c r="K2918" s="303">
        <v>0</v>
      </c>
      <c r="L2918" s="304">
        <v>0</v>
      </c>
      <c r="M2918" s="305">
        <v>0</v>
      </c>
      <c r="N2918" s="305">
        <v>0</v>
      </c>
      <c r="O2918" s="303">
        <v>0</v>
      </c>
      <c r="P2918" s="305">
        <v>0</v>
      </c>
      <c r="Q2918" s="303">
        <v>0</v>
      </c>
      <c r="R2918" s="16">
        <f>SUMIFS('Member Months'!$L:$L,'Member Months'!$A:$A,$A2918,'Member Months'!$C:$C,$C2918, 'Member Months'!$D:$D,$D2918)</f>
        <v>0</v>
      </c>
      <c r="T2918" s="172"/>
    </row>
    <row r="2919" spans="1:20">
      <c r="A2919" s="38">
        <v>15</v>
      </c>
      <c r="B2919" s="39">
        <f t="shared" si="98"/>
        <v>0</v>
      </c>
      <c r="C2919" s="39" t="str">
        <f t="shared" si="97"/>
        <v>2020 Initial Year</v>
      </c>
      <c r="D2919" s="40">
        <v>1</v>
      </c>
      <c r="E2919" s="662">
        <v>15</v>
      </c>
      <c r="F2919" s="40" t="s">
        <v>424</v>
      </c>
      <c r="G2919" s="698" t="s">
        <v>212</v>
      </c>
      <c r="H2919" s="40" t="s">
        <v>213</v>
      </c>
      <c r="I2919" s="629" t="s">
        <v>72</v>
      </c>
      <c r="J2919" s="698" t="s">
        <v>527</v>
      </c>
      <c r="K2919" s="303">
        <v>0</v>
      </c>
      <c r="L2919" s="304">
        <v>0</v>
      </c>
      <c r="M2919" s="305">
        <v>0</v>
      </c>
      <c r="N2919" s="305">
        <v>0</v>
      </c>
      <c r="O2919" s="303">
        <v>0</v>
      </c>
      <c r="P2919" s="305">
        <v>0</v>
      </c>
      <c r="Q2919" s="303">
        <v>0</v>
      </c>
      <c r="R2919" s="16">
        <f>SUMIFS('Member Months'!$L:$L,'Member Months'!$A:$A,$A2919,'Member Months'!$C:$C,$C2919, 'Member Months'!$D:$D,$D2919)</f>
        <v>0</v>
      </c>
      <c r="T2919" s="172"/>
    </row>
    <row r="2920" spans="1:20">
      <c r="A2920" s="38">
        <v>15</v>
      </c>
      <c r="B2920" s="39">
        <f t="shared" si="98"/>
        <v>0</v>
      </c>
      <c r="C2920" s="39" t="str">
        <f t="shared" si="97"/>
        <v>2020 Initial Year</v>
      </c>
      <c r="D2920" s="40">
        <v>1</v>
      </c>
      <c r="E2920" s="662">
        <v>15</v>
      </c>
      <c r="F2920" s="40" t="s">
        <v>424</v>
      </c>
      <c r="G2920" s="698" t="s">
        <v>212</v>
      </c>
      <c r="H2920" s="40" t="s">
        <v>213</v>
      </c>
      <c r="I2920" s="629" t="s">
        <v>73</v>
      </c>
      <c r="J2920" s="698" t="s">
        <v>528</v>
      </c>
      <c r="K2920" s="303">
        <v>0</v>
      </c>
      <c r="L2920" s="304">
        <v>0</v>
      </c>
      <c r="M2920" s="305">
        <v>0</v>
      </c>
      <c r="N2920" s="305">
        <v>0</v>
      </c>
      <c r="O2920" s="303">
        <v>0</v>
      </c>
      <c r="P2920" s="305">
        <v>0</v>
      </c>
      <c r="Q2920" s="303">
        <v>0</v>
      </c>
      <c r="R2920" s="16">
        <f>SUMIFS('Member Months'!$L:$L,'Member Months'!$A:$A,$A2920,'Member Months'!$C:$C,$C2920, 'Member Months'!$D:$D,$D2920)</f>
        <v>0</v>
      </c>
      <c r="T2920" s="172"/>
    </row>
    <row r="2921" spans="1:20">
      <c r="A2921" s="775">
        <v>15</v>
      </c>
      <c r="B2921" s="776">
        <f t="shared" si="98"/>
        <v>0</v>
      </c>
      <c r="C2921" s="776" t="str">
        <f t="shared" si="97"/>
        <v>2020 Initial Year</v>
      </c>
      <c r="D2921" s="777">
        <v>1</v>
      </c>
      <c r="E2921" s="778">
        <v>15</v>
      </c>
      <c r="F2921" s="777" t="s">
        <v>424</v>
      </c>
      <c r="G2921" s="779" t="s">
        <v>212</v>
      </c>
      <c r="H2921" s="777" t="s">
        <v>213</v>
      </c>
      <c r="I2921" s="780" t="s">
        <v>409</v>
      </c>
      <c r="J2921" s="779" t="s">
        <v>803</v>
      </c>
      <c r="K2921" s="781">
        <v>0</v>
      </c>
      <c r="L2921" s="782">
        <v>0</v>
      </c>
      <c r="M2921" s="783">
        <v>0</v>
      </c>
      <c r="N2921" s="783">
        <v>0</v>
      </c>
      <c r="O2921" s="781">
        <v>0</v>
      </c>
      <c r="P2921" s="783">
        <v>0</v>
      </c>
      <c r="Q2921" s="781">
        <v>0</v>
      </c>
      <c r="R2921" s="785">
        <f>SUMIFS('Member Months'!$L:$L,'Member Months'!$A:$A,$A2921,'Member Months'!$C:$C,$C2921, 'Member Months'!$D:$D,$D2921)</f>
        <v>0</v>
      </c>
      <c r="T2921" s="172"/>
    </row>
    <row r="2922" spans="1:20">
      <c r="A2922" s="38" t="s">
        <v>211</v>
      </c>
      <c r="B2922" s="39">
        <f>$B$6</f>
        <v>0</v>
      </c>
      <c r="C2922" s="39" t="str">
        <f t="shared" si="97"/>
        <v>2020 Initial Year</v>
      </c>
      <c r="D2922" s="40">
        <v>2</v>
      </c>
      <c r="E2922" s="40" t="s">
        <v>211</v>
      </c>
      <c r="F2922" s="40" t="s">
        <v>738</v>
      </c>
      <c r="G2922" s="698" t="s">
        <v>212</v>
      </c>
      <c r="H2922" s="40" t="s">
        <v>213</v>
      </c>
      <c r="I2922" s="629" t="s">
        <v>211</v>
      </c>
      <c r="J2922" s="698" t="s">
        <v>261</v>
      </c>
      <c r="K2922" s="303">
        <v>0</v>
      </c>
      <c r="L2922" s="304">
        <v>0</v>
      </c>
      <c r="M2922" s="305">
        <v>0</v>
      </c>
      <c r="N2922" s="305">
        <v>0</v>
      </c>
      <c r="O2922" s="303">
        <v>0</v>
      </c>
      <c r="P2922" s="305">
        <v>0</v>
      </c>
      <c r="Q2922" s="303">
        <v>0</v>
      </c>
      <c r="R2922" s="16">
        <f>SUMIFS('Member Months'!$L:$L,'Member Months'!$A:$A,$A2922,'Member Months'!$C:$C,$C2922, 'Member Months'!$D:$D,$D2922)</f>
        <v>0</v>
      </c>
      <c r="T2922" s="172"/>
    </row>
    <row r="2923" spans="1:20">
      <c r="A2923" s="38" t="s">
        <v>211</v>
      </c>
      <c r="B2923" s="39">
        <f t="shared" ref="B2923:B2986" si="99">$B$2922</f>
        <v>0</v>
      </c>
      <c r="C2923" s="39" t="str">
        <f t="shared" si="97"/>
        <v>2020 Initial Year</v>
      </c>
      <c r="D2923" s="40">
        <v>2</v>
      </c>
      <c r="E2923" s="40" t="s">
        <v>211</v>
      </c>
      <c r="F2923" s="40" t="s">
        <v>738</v>
      </c>
      <c r="G2923" s="698" t="s">
        <v>212</v>
      </c>
      <c r="H2923" s="40" t="s">
        <v>213</v>
      </c>
      <c r="I2923" s="629" t="s">
        <v>214</v>
      </c>
      <c r="J2923" s="698" t="s">
        <v>676</v>
      </c>
      <c r="K2923" s="303">
        <v>0</v>
      </c>
      <c r="L2923" s="304">
        <v>0</v>
      </c>
      <c r="M2923" s="305">
        <v>0</v>
      </c>
      <c r="N2923" s="305">
        <v>0</v>
      </c>
      <c r="O2923" s="303">
        <v>0</v>
      </c>
      <c r="P2923" s="305">
        <v>0</v>
      </c>
      <c r="Q2923" s="303">
        <v>0</v>
      </c>
      <c r="R2923" s="16">
        <f>SUMIFS('Member Months'!$L:$L,'Member Months'!$A:$A,$A2923,'Member Months'!$C:$C,$C2923, 'Member Months'!$D:$D,$D2923)</f>
        <v>0</v>
      </c>
      <c r="T2923" s="172"/>
    </row>
    <row r="2924" spans="1:20">
      <c r="A2924" s="38" t="s">
        <v>211</v>
      </c>
      <c r="B2924" s="39">
        <f t="shared" si="99"/>
        <v>0</v>
      </c>
      <c r="C2924" s="39" t="str">
        <f t="shared" si="97"/>
        <v>2020 Initial Year</v>
      </c>
      <c r="D2924" s="40">
        <v>2</v>
      </c>
      <c r="E2924" s="40" t="s">
        <v>211</v>
      </c>
      <c r="F2924" s="40" t="s">
        <v>738</v>
      </c>
      <c r="G2924" s="698" t="s">
        <v>212</v>
      </c>
      <c r="H2924" s="40" t="s">
        <v>213</v>
      </c>
      <c r="I2924" s="629" t="s">
        <v>215</v>
      </c>
      <c r="J2924" s="698" t="s">
        <v>216</v>
      </c>
      <c r="K2924" s="303">
        <v>0</v>
      </c>
      <c r="L2924" s="304">
        <v>0</v>
      </c>
      <c r="M2924" s="305">
        <v>0</v>
      </c>
      <c r="N2924" s="305">
        <v>0</v>
      </c>
      <c r="O2924" s="303">
        <v>0</v>
      </c>
      <c r="P2924" s="305">
        <v>0</v>
      </c>
      <c r="Q2924" s="303">
        <v>0</v>
      </c>
      <c r="R2924" s="16">
        <f>SUMIFS('Member Months'!$L:$L,'Member Months'!$A:$A,$A2924,'Member Months'!$C:$C,$C2924, 'Member Months'!$D:$D,$D2924)</f>
        <v>0</v>
      </c>
      <c r="T2924" s="172"/>
    </row>
    <row r="2925" spans="1:20">
      <c r="A2925" s="38" t="s">
        <v>211</v>
      </c>
      <c r="B2925" s="39">
        <f t="shared" si="99"/>
        <v>0</v>
      </c>
      <c r="C2925" s="39" t="str">
        <f t="shared" si="97"/>
        <v>2020 Initial Year</v>
      </c>
      <c r="D2925" s="40">
        <v>2</v>
      </c>
      <c r="E2925" s="40" t="s">
        <v>211</v>
      </c>
      <c r="F2925" s="40" t="s">
        <v>738</v>
      </c>
      <c r="G2925" s="698" t="s">
        <v>212</v>
      </c>
      <c r="H2925" s="40" t="s">
        <v>213</v>
      </c>
      <c r="I2925" s="629" t="s">
        <v>217</v>
      </c>
      <c r="J2925" s="698" t="s">
        <v>262</v>
      </c>
      <c r="K2925" s="303">
        <v>0</v>
      </c>
      <c r="L2925" s="304">
        <v>0</v>
      </c>
      <c r="M2925" s="305">
        <v>0</v>
      </c>
      <c r="N2925" s="305">
        <v>0</v>
      </c>
      <c r="O2925" s="303">
        <v>0</v>
      </c>
      <c r="P2925" s="305">
        <v>0</v>
      </c>
      <c r="Q2925" s="303">
        <v>0</v>
      </c>
      <c r="R2925" s="16">
        <f>SUMIFS('Member Months'!$L:$L,'Member Months'!$A:$A,$A2925,'Member Months'!$C:$C,$C2925, 'Member Months'!$D:$D,$D2925)</f>
        <v>0</v>
      </c>
      <c r="T2925" s="172"/>
    </row>
    <row r="2926" spans="1:20">
      <c r="A2926" s="38" t="s">
        <v>211</v>
      </c>
      <c r="B2926" s="39">
        <f t="shared" si="99"/>
        <v>0</v>
      </c>
      <c r="C2926" s="39" t="str">
        <f t="shared" si="97"/>
        <v>2020 Initial Year</v>
      </c>
      <c r="D2926" s="40">
        <v>2</v>
      </c>
      <c r="E2926" s="40" t="s">
        <v>211</v>
      </c>
      <c r="F2926" s="40" t="s">
        <v>738</v>
      </c>
      <c r="G2926" s="698" t="s">
        <v>212</v>
      </c>
      <c r="H2926" s="40" t="s">
        <v>213</v>
      </c>
      <c r="I2926" s="629" t="s">
        <v>218</v>
      </c>
      <c r="J2926" s="698" t="s">
        <v>677</v>
      </c>
      <c r="K2926" s="303">
        <v>0</v>
      </c>
      <c r="L2926" s="304">
        <v>0</v>
      </c>
      <c r="M2926" s="305">
        <v>0</v>
      </c>
      <c r="N2926" s="305">
        <v>0</v>
      </c>
      <c r="O2926" s="303">
        <v>0</v>
      </c>
      <c r="P2926" s="305">
        <v>0</v>
      </c>
      <c r="Q2926" s="303">
        <v>0</v>
      </c>
      <c r="R2926" s="16">
        <f>SUMIFS('Member Months'!$L:$L,'Member Months'!$A:$A,$A2926,'Member Months'!$C:$C,$C2926, 'Member Months'!$D:$D,$D2926)</f>
        <v>0</v>
      </c>
      <c r="T2926" s="172"/>
    </row>
    <row r="2927" spans="1:20">
      <c r="A2927" s="38" t="s">
        <v>211</v>
      </c>
      <c r="B2927" s="39">
        <f t="shared" si="99"/>
        <v>0</v>
      </c>
      <c r="C2927" s="39" t="str">
        <f t="shared" si="97"/>
        <v>2020 Initial Year</v>
      </c>
      <c r="D2927" s="40">
        <v>2</v>
      </c>
      <c r="E2927" s="40" t="s">
        <v>211</v>
      </c>
      <c r="F2927" s="40" t="s">
        <v>738</v>
      </c>
      <c r="G2927" s="698" t="s">
        <v>212</v>
      </c>
      <c r="H2927" s="40" t="s">
        <v>213</v>
      </c>
      <c r="I2927" s="629" t="s">
        <v>219</v>
      </c>
      <c r="J2927" s="698" t="s">
        <v>263</v>
      </c>
      <c r="K2927" s="303">
        <v>0</v>
      </c>
      <c r="L2927" s="304">
        <v>0</v>
      </c>
      <c r="M2927" s="305">
        <v>0</v>
      </c>
      <c r="N2927" s="305">
        <v>0</v>
      </c>
      <c r="O2927" s="303">
        <v>0</v>
      </c>
      <c r="P2927" s="305">
        <v>0</v>
      </c>
      <c r="Q2927" s="303">
        <v>0</v>
      </c>
      <c r="R2927" s="16">
        <f>SUMIFS('Member Months'!$L:$L,'Member Months'!$A:$A,$A2927,'Member Months'!$C:$C,$C2927, 'Member Months'!$D:$D,$D2927)</f>
        <v>0</v>
      </c>
      <c r="T2927" s="172"/>
    </row>
    <row r="2928" spans="1:20">
      <c r="A2928" s="38" t="s">
        <v>211</v>
      </c>
      <c r="B2928" s="39">
        <f t="shared" si="99"/>
        <v>0</v>
      </c>
      <c r="C2928" s="39" t="str">
        <f t="shared" si="97"/>
        <v>2020 Initial Year</v>
      </c>
      <c r="D2928" s="40">
        <v>2</v>
      </c>
      <c r="E2928" s="40" t="s">
        <v>211</v>
      </c>
      <c r="F2928" s="40" t="s">
        <v>738</v>
      </c>
      <c r="G2928" s="698" t="s">
        <v>212</v>
      </c>
      <c r="H2928" s="40" t="s">
        <v>213</v>
      </c>
      <c r="I2928" s="629" t="s">
        <v>220</v>
      </c>
      <c r="J2928" s="698" t="s">
        <v>675</v>
      </c>
      <c r="K2928" s="303">
        <v>0</v>
      </c>
      <c r="L2928" s="304">
        <v>0</v>
      </c>
      <c r="M2928" s="305">
        <v>0</v>
      </c>
      <c r="N2928" s="305">
        <v>0</v>
      </c>
      <c r="O2928" s="303">
        <v>0</v>
      </c>
      <c r="P2928" s="305">
        <v>0</v>
      </c>
      <c r="Q2928" s="303">
        <v>0</v>
      </c>
      <c r="R2928" s="16">
        <f>SUMIFS('Member Months'!$L:$L,'Member Months'!$A:$A,$A2928,'Member Months'!$C:$C,$C2928, 'Member Months'!$D:$D,$D2928)</f>
        <v>0</v>
      </c>
      <c r="T2928" s="172"/>
    </row>
    <row r="2929" spans="1:20">
      <c r="A2929" s="38" t="s">
        <v>211</v>
      </c>
      <c r="B2929" s="39">
        <f t="shared" si="99"/>
        <v>0</v>
      </c>
      <c r="C2929" s="39" t="str">
        <f t="shared" si="97"/>
        <v>2020 Initial Year</v>
      </c>
      <c r="D2929" s="40">
        <v>2</v>
      </c>
      <c r="E2929" s="40" t="s">
        <v>211</v>
      </c>
      <c r="F2929" s="40" t="s">
        <v>738</v>
      </c>
      <c r="G2929" s="698" t="s">
        <v>212</v>
      </c>
      <c r="H2929" s="40" t="s">
        <v>213</v>
      </c>
      <c r="I2929" s="629" t="s">
        <v>221</v>
      </c>
      <c r="J2929" s="698" t="s">
        <v>264</v>
      </c>
      <c r="K2929" s="303">
        <v>0</v>
      </c>
      <c r="L2929" s="304">
        <v>0</v>
      </c>
      <c r="M2929" s="305">
        <v>0</v>
      </c>
      <c r="N2929" s="305">
        <v>0</v>
      </c>
      <c r="O2929" s="303">
        <v>0</v>
      </c>
      <c r="P2929" s="305">
        <v>0</v>
      </c>
      <c r="Q2929" s="303">
        <v>0</v>
      </c>
      <c r="R2929" s="16">
        <f>SUMIFS('Member Months'!$L:$L,'Member Months'!$A:$A,$A2929,'Member Months'!$C:$C,$C2929, 'Member Months'!$D:$D,$D2929)</f>
        <v>0</v>
      </c>
      <c r="T2929" s="172"/>
    </row>
    <row r="2930" spans="1:20">
      <c r="A2930" s="38" t="s">
        <v>211</v>
      </c>
      <c r="B2930" s="39">
        <f t="shared" si="99"/>
        <v>0</v>
      </c>
      <c r="C2930" s="39" t="str">
        <f t="shared" si="97"/>
        <v>2020 Initial Year</v>
      </c>
      <c r="D2930" s="40">
        <v>2</v>
      </c>
      <c r="E2930" s="40" t="s">
        <v>211</v>
      </c>
      <c r="F2930" s="40" t="s">
        <v>738</v>
      </c>
      <c r="G2930" s="698" t="s">
        <v>212</v>
      </c>
      <c r="H2930" s="40" t="s">
        <v>213</v>
      </c>
      <c r="I2930" s="629" t="s">
        <v>222</v>
      </c>
      <c r="J2930" s="698" t="s">
        <v>206</v>
      </c>
      <c r="K2930" s="303">
        <v>0</v>
      </c>
      <c r="L2930" s="304">
        <v>0</v>
      </c>
      <c r="M2930" s="305">
        <v>0</v>
      </c>
      <c r="N2930" s="305">
        <v>0</v>
      </c>
      <c r="O2930" s="303">
        <v>0</v>
      </c>
      <c r="P2930" s="305">
        <v>0</v>
      </c>
      <c r="Q2930" s="303">
        <v>0</v>
      </c>
      <c r="R2930" s="16">
        <f>SUMIFS('Member Months'!$L:$L,'Member Months'!$A:$A,$A2930,'Member Months'!$C:$C,$C2930, 'Member Months'!$D:$D,$D2930)</f>
        <v>0</v>
      </c>
      <c r="T2930" s="172"/>
    </row>
    <row r="2931" spans="1:20">
      <c r="A2931" s="38" t="s">
        <v>211</v>
      </c>
      <c r="B2931" s="39">
        <f t="shared" si="99"/>
        <v>0</v>
      </c>
      <c r="C2931" s="39" t="str">
        <f t="shared" si="97"/>
        <v>2020 Initial Year</v>
      </c>
      <c r="D2931" s="40">
        <v>2</v>
      </c>
      <c r="E2931" s="40" t="s">
        <v>211</v>
      </c>
      <c r="F2931" s="40" t="s">
        <v>738</v>
      </c>
      <c r="G2931" s="698" t="s">
        <v>212</v>
      </c>
      <c r="H2931" s="40" t="s">
        <v>213</v>
      </c>
      <c r="I2931" s="629" t="s">
        <v>223</v>
      </c>
      <c r="J2931" s="698" t="s">
        <v>181</v>
      </c>
      <c r="K2931" s="109">
        <v>0</v>
      </c>
      <c r="L2931" s="110">
        <v>0</v>
      </c>
      <c r="M2931" s="111">
        <v>0</v>
      </c>
      <c r="N2931" s="111">
        <v>0</v>
      </c>
      <c r="O2931" s="109">
        <v>0</v>
      </c>
      <c r="P2931" s="111">
        <v>0</v>
      </c>
      <c r="Q2931" s="109">
        <v>0</v>
      </c>
      <c r="R2931" s="16">
        <f>SUMIFS('Member Months'!$L:$L,'Member Months'!$A:$A,$A2931,'Member Months'!$C:$C,$C2931, 'Member Months'!$D:$D,$D2931)</f>
        <v>0</v>
      </c>
      <c r="T2931" s="172"/>
    </row>
    <row r="2932" spans="1:20">
      <c r="A2932" s="38" t="s">
        <v>211</v>
      </c>
      <c r="B2932" s="39">
        <f t="shared" si="99"/>
        <v>0</v>
      </c>
      <c r="C2932" s="39" t="str">
        <f t="shared" si="97"/>
        <v>2020 Initial Year</v>
      </c>
      <c r="D2932" s="40">
        <v>2</v>
      </c>
      <c r="E2932" s="40" t="s">
        <v>211</v>
      </c>
      <c r="F2932" s="40" t="s">
        <v>738</v>
      </c>
      <c r="G2932" s="698" t="s">
        <v>212</v>
      </c>
      <c r="H2932" s="40" t="s">
        <v>213</v>
      </c>
      <c r="I2932" s="629" t="s">
        <v>150</v>
      </c>
      <c r="J2932" s="698" t="s">
        <v>204</v>
      </c>
      <c r="K2932" s="109">
        <v>0</v>
      </c>
      <c r="L2932" s="110">
        <v>0</v>
      </c>
      <c r="M2932" s="111">
        <v>0</v>
      </c>
      <c r="N2932" s="111">
        <v>0</v>
      </c>
      <c r="O2932" s="109">
        <v>0</v>
      </c>
      <c r="P2932" s="111">
        <v>0</v>
      </c>
      <c r="Q2932" s="109">
        <v>0</v>
      </c>
      <c r="R2932" s="16">
        <f>SUMIFS('Member Months'!$L:$L,'Member Months'!$A:$A,$A2932,'Member Months'!$C:$C,$C2932, 'Member Months'!$D:$D,$D2932)</f>
        <v>0</v>
      </c>
      <c r="T2932" s="172"/>
    </row>
    <row r="2933" spans="1:20">
      <c r="A2933" s="38" t="s">
        <v>211</v>
      </c>
      <c r="B2933" s="39">
        <f t="shared" si="99"/>
        <v>0</v>
      </c>
      <c r="C2933" s="39" t="str">
        <f t="shared" si="97"/>
        <v>2020 Initial Year</v>
      </c>
      <c r="D2933" s="40">
        <v>2</v>
      </c>
      <c r="E2933" s="40" t="s">
        <v>211</v>
      </c>
      <c r="F2933" s="40" t="s">
        <v>738</v>
      </c>
      <c r="G2933" s="698" t="s">
        <v>212</v>
      </c>
      <c r="H2933" s="40" t="s">
        <v>213</v>
      </c>
      <c r="I2933" s="629" t="s">
        <v>151</v>
      </c>
      <c r="J2933" s="698" t="s">
        <v>205</v>
      </c>
      <c r="K2933" s="109">
        <v>0</v>
      </c>
      <c r="L2933" s="110">
        <v>0</v>
      </c>
      <c r="M2933" s="111">
        <v>0</v>
      </c>
      <c r="N2933" s="111">
        <v>0</v>
      </c>
      <c r="O2933" s="109">
        <v>0</v>
      </c>
      <c r="P2933" s="111">
        <v>0</v>
      </c>
      <c r="Q2933" s="109">
        <v>0</v>
      </c>
      <c r="R2933" s="16">
        <f>SUMIFS('Member Months'!$L:$L,'Member Months'!$A:$A,$A2933,'Member Months'!$C:$C,$C2933, 'Member Months'!$D:$D,$D2933)</f>
        <v>0</v>
      </c>
      <c r="T2933" s="172"/>
    </row>
    <row r="2934" spans="1:20">
      <c r="A2934" s="38" t="s">
        <v>211</v>
      </c>
      <c r="B2934" s="39">
        <f t="shared" si="99"/>
        <v>0</v>
      </c>
      <c r="C2934" s="39" t="str">
        <f t="shared" si="97"/>
        <v>2020 Initial Year</v>
      </c>
      <c r="D2934" s="40">
        <v>2</v>
      </c>
      <c r="E2934" s="40" t="s">
        <v>211</v>
      </c>
      <c r="F2934" s="40" t="s">
        <v>738</v>
      </c>
      <c r="G2934" s="698" t="s">
        <v>212</v>
      </c>
      <c r="H2934" s="40" t="s">
        <v>213</v>
      </c>
      <c r="I2934" s="629" t="s">
        <v>152</v>
      </c>
      <c r="J2934" s="698" t="s">
        <v>182</v>
      </c>
      <c r="K2934" s="109">
        <v>0</v>
      </c>
      <c r="L2934" s="110">
        <v>0</v>
      </c>
      <c r="M2934" s="111">
        <v>0</v>
      </c>
      <c r="N2934" s="111">
        <v>0</v>
      </c>
      <c r="O2934" s="109">
        <v>0</v>
      </c>
      <c r="P2934" s="111">
        <v>0</v>
      </c>
      <c r="Q2934" s="109">
        <v>0</v>
      </c>
      <c r="R2934" s="16">
        <f>SUMIFS('Member Months'!$L:$L,'Member Months'!$A:$A,$A2934,'Member Months'!$C:$C,$C2934, 'Member Months'!$D:$D,$D2934)</f>
        <v>0</v>
      </c>
      <c r="T2934" s="172"/>
    </row>
    <row r="2935" spans="1:20">
      <c r="A2935" s="38" t="s">
        <v>211</v>
      </c>
      <c r="B2935" s="39">
        <f t="shared" si="99"/>
        <v>0</v>
      </c>
      <c r="C2935" s="39" t="str">
        <f t="shared" si="97"/>
        <v>2020 Initial Year</v>
      </c>
      <c r="D2935" s="40">
        <v>2</v>
      </c>
      <c r="E2935" s="40" t="s">
        <v>211</v>
      </c>
      <c r="F2935" s="40" t="s">
        <v>738</v>
      </c>
      <c r="G2935" s="698" t="s">
        <v>212</v>
      </c>
      <c r="H2935" s="40" t="s">
        <v>213</v>
      </c>
      <c r="I2935" s="629" t="s">
        <v>70</v>
      </c>
      <c r="J2935" s="698" t="s">
        <v>265</v>
      </c>
      <c r="K2935" s="109">
        <v>0</v>
      </c>
      <c r="L2935" s="110">
        <v>0</v>
      </c>
      <c r="M2935" s="111">
        <v>0</v>
      </c>
      <c r="N2935" s="111">
        <v>0</v>
      </c>
      <c r="O2935" s="109">
        <v>0</v>
      </c>
      <c r="P2935" s="111">
        <v>0</v>
      </c>
      <c r="Q2935" s="109">
        <v>0</v>
      </c>
      <c r="R2935" s="16">
        <f>SUMIFS('Member Months'!$L:$L,'Member Months'!$A:$A,$A2935,'Member Months'!$C:$C,$C2935, 'Member Months'!$D:$D,$D2935)</f>
        <v>0</v>
      </c>
      <c r="T2935" s="172"/>
    </row>
    <row r="2936" spans="1:20">
      <c r="A2936" s="38" t="s">
        <v>211</v>
      </c>
      <c r="B2936" s="39">
        <f t="shared" si="99"/>
        <v>0</v>
      </c>
      <c r="C2936" s="39" t="str">
        <f t="shared" si="97"/>
        <v>2020 Initial Year</v>
      </c>
      <c r="D2936" s="40">
        <v>2</v>
      </c>
      <c r="E2936" s="40" t="s">
        <v>211</v>
      </c>
      <c r="F2936" s="40" t="s">
        <v>738</v>
      </c>
      <c r="G2936" s="698" t="s">
        <v>212</v>
      </c>
      <c r="H2936" s="40" t="s">
        <v>213</v>
      </c>
      <c r="I2936" s="629" t="s">
        <v>71</v>
      </c>
      <c r="J2936" s="698" t="s">
        <v>266</v>
      </c>
      <c r="K2936" s="109">
        <v>0</v>
      </c>
      <c r="L2936" s="110">
        <v>0</v>
      </c>
      <c r="M2936" s="111">
        <v>0</v>
      </c>
      <c r="N2936" s="111">
        <v>0</v>
      </c>
      <c r="O2936" s="109">
        <v>0</v>
      </c>
      <c r="P2936" s="111">
        <v>0</v>
      </c>
      <c r="Q2936" s="109">
        <v>0</v>
      </c>
      <c r="R2936" s="16">
        <f>SUMIFS('Member Months'!$L:$L,'Member Months'!$A:$A,$A2936,'Member Months'!$C:$C,$C2936, 'Member Months'!$D:$D,$D2936)</f>
        <v>0</v>
      </c>
      <c r="T2936" s="172"/>
    </row>
    <row r="2937" spans="1:20">
      <c r="A2937" s="38" t="s">
        <v>211</v>
      </c>
      <c r="B2937" s="39">
        <f t="shared" si="99"/>
        <v>0</v>
      </c>
      <c r="C2937" s="39" t="str">
        <f t="shared" si="97"/>
        <v>2020 Initial Year</v>
      </c>
      <c r="D2937" s="40">
        <v>2</v>
      </c>
      <c r="E2937" s="40" t="s">
        <v>211</v>
      </c>
      <c r="F2937" s="40" t="s">
        <v>738</v>
      </c>
      <c r="G2937" s="698" t="s">
        <v>212</v>
      </c>
      <c r="H2937" s="40" t="s">
        <v>213</v>
      </c>
      <c r="I2937" s="629" t="s">
        <v>72</v>
      </c>
      <c r="J2937" s="698" t="s">
        <v>527</v>
      </c>
      <c r="K2937" s="109">
        <v>0</v>
      </c>
      <c r="L2937" s="110">
        <v>0</v>
      </c>
      <c r="M2937" s="111">
        <v>0</v>
      </c>
      <c r="N2937" s="111">
        <v>0</v>
      </c>
      <c r="O2937" s="109">
        <v>0</v>
      </c>
      <c r="P2937" s="111">
        <v>0</v>
      </c>
      <c r="Q2937" s="109">
        <v>0</v>
      </c>
      <c r="R2937" s="16">
        <f>SUMIFS('Member Months'!$L:$L,'Member Months'!$A:$A,$A2937,'Member Months'!$C:$C,$C2937, 'Member Months'!$D:$D,$D2937)</f>
        <v>0</v>
      </c>
      <c r="T2937" s="172"/>
    </row>
    <row r="2938" spans="1:20">
      <c r="A2938" s="38" t="s">
        <v>211</v>
      </c>
      <c r="B2938" s="39">
        <f t="shared" si="99"/>
        <v>0</v>
      </c>
      <c r="C2938" s="39" t="str">
        <f t="shared" si="97"/>
        <v>2020 Initial Year</v>
      </c>
      <c r="D2938" s="40">
        <v>2</v>
      </c>
      <c r="E2938" s="40" t="s">
        <v>211</v>
      </c>
      <c r="F2938" s="40" t="s">
        <v>738</v>
      </c>
      <c r="G2938" s="698" t="s">
        <v>212</v>
      </c>
      <c r="H2938" s="40" t="s">
        <v>213</v>
      </c>
      <c r="I2938" s="629" t="s">
        <v>73</v>
      </c>
      <c r="J2938" s="698" t="s">
        <v>528</v>
      </c>
      <c r="K2938" s="109">
        <v>0</v>
      </c>
      <c r="L2938" s="110">
        <v>0</v>
      </c>
      <c r="M2938" s="111">
        <v>0</v>
      </c>
      <c r="N2938" s="111">
        <v>0</v>
      </c>
      <c r="O2938" s="109">
        <v>0</v>
      </c>
      <c r="P2938" s="111">
        <v>0</v>
      </c>
      <c r="Q2938" s="109">
        <v>0</v>
      </c>
      <c r="R2938" s="16">
        <f>SUMIFS('Member Months'!$L:$L,'Member Months'!$A:$A,$A2938,'Member Months'!$C:$C,$C2938, 'Member Months'!$D:$D,$D2938)</f>
        <v>0</v>
      </c>
      <c r="T2938" s="172"/>
    </row>
    <row r="2939" spans="1:20">
      <c r="A2939" s="38" t="s">
        <v>211</v>
      </c>
      <c r="B2939" s="39">
        <f t="shared" si="99"/>
        <v>0</v>
      </c>
      <c r="C2939" s="39" t="str">
        <f t="shared" si="97"/>
        <v>2020 Initial Year</v>
      </c>
      <c r="D2939" s="40">
        <v>2</v>
      </c>
      <c r="E2939" s="40" t="s">
        <v>211</v>
      </c>
      <c r="F2939" s="40" t="s">
        <v>738</v>
      </c>
      <c r="G2939" s="698" t="s">
        <v>212</v>
      </c>
      <c r="H2939" s="40" t="s">
        <v>213</v>
      </c>
      <c r="I2939" s="630" t="s">
        <v>409</v>
      </c>
      <c r="J2939" s="698" t="s">
        <v>803</v>
      </c>
      <c r="K2939" s="109">
        <v>0</v>
      </c>
      <c r="L2939" s="110">
        <v>0</v>
      </c>
      <c r="M2939" s="111">
        <v>0</v>
      </c>
      <c r="N2939" s="111">
        <v>0</v>
      </c>
      <c r="O2939" s="109">
        <v>0</v>
      </c>
      <c r="P2939" s="111">
        <v>0</v>
      </c>
      <c r="Q2939" s="109">
        <v>0</v>
      </c>
      <c r="R2939" s="16">
        <f>SUMIFS('Member Months'!$L:$L,'Member Months'!$A:$A,$A2939,'Member Months'!$C:$C,$C2939, 'Member Months'!$D:$D,$D2939)</f>
        <v>0</v>
      </c>
      <c r="T2939" s="172"/>
    </row>
    <row r="2940" spans="1:20">
      <c r="A2940" s="38" t="s">
        <v>214</v>
      </c>
      <c r="B2940" s="39">
        <f t="shared" si="99"/>
        <v>0</v>
      </c>
      <c r="C2940" s="39" t="str">
        <f t="shared" si="97"/>
        <v>2020 Initial Year</v>
      </c>
      <c r="D2940" s="40">
        <v>2</v>
      </c>
      <c r="E2940" s="40" t="s">
        <v>214</v>
      </c>
      <c r="F2940" s="40" t="s">
        <v>738</v>
      </c>
      <c r="G2940" s="698" t="s">
        <v>224</v>
      </c>
      <c r="H2940" s="40" t="s">
        <v>213</v>
      </c>
      <c r="I2940" s="629" t="s">
        <v>211</v>
      </c>
      <c r="J2940" s="698" t="s">
        <v>261</v>
      </c>
      <c r="K2940" s="109">
        <v>0</v>
      </c>
      <c r="L2940" s="110">
        <v>0</v>
      </c>
      <c r="M2940" s="111">
        <v>0</v>
      </c>
      <c r="N2940" s="111">
        <v>0</v>
      </c>
      <c r="O2940" s="109">
        <v>0</v>
      </c>
      <c r="P2940" s="111">
        <v>0</v>
      </c>
      <c r="Q2940" s="109">
        <v>0</v>
      </c>
      <c r="R2940" s="16">
        <f>SUMIFS('Member Months'!$L:$L,'Member Months'!$A:$A,$A2940,'Member Months'!$C:$C,$C2940, 'Member Months'!$D:$D,$D2940)</f>
        <v>0</v>
      </c>
      <c r="T2940" s="172"/>
    </row>
    <row r="2941" spans="1:20">
      <c r="A2941" s="38" t="s">
        <v>214</v>
      </c>
      <c r="B2941" s="39">
        <f t="shared" si="99"/>
        <v>0</v>
      </c>
      <c r="C2941" s="39" t="str">
        <f t="shared" si="97"/>
        <v>2020 Initial Year</v>
      </c>
      <c r="D2941" s="40">
        <v>2</v>
      </c>
      <c r="E2941" s="40" t="s">
        <v>214</v>
      </c>
      <c r="F2941" s="40" t="s">
        <v>738</v>
      </c>
      <c r="G2941" s="698" t="s">
        <v>224</v>
      </c>
      <c r="H2941" s="40" t="s">
        <v>213</v>
      </c>
      <c r="I2941" s="629" t="s">
        <v>214</v>
      </c>
      <c r="J2941" s="698" t="s">
        <v>676</v>
      </c>
      <c r="K2941" s="109">
        <v>0</v>
      </c>
      <c r="L2941" s="110">
        <v>0</v>
      </c>
      <c r="M2941" s="111">
        <v>0</v>
      </c>
      <c r="N2941" s="111">
        <v>0</v>
      </c>
      <c r="O2941" s="109">
        <v>0</v>
      </c>
      <c r="P2941" s="111">
        <v>0</v>
      </c>
      <c r="Q2941" s="109">
        <v>0</v>
      </c>
      <c r="R2941" s="16">
        <f>SUMIFS('Member Months'!$L:$L,'Member Months'!$A:$A,$A2941,'Member Months'!$C:$C,$C2941, 'Member Months'!$D:$D,$D2941)</f>
        <v>0</v>
      </c>
      <c r="T2941" s="172"/>
    </row>
    <row r="2942" spans="1:20">
      <c r="A2942" s="38" t="s">
        <v>214</v>
      </c>
      <c r="B2942" s="39">
        <f t="shared" si="99"/>
        <v>0</v>
      </c>
      <c r="C2942" s="39" t="str">
        <f t="shared" si="97"/>
        <v>2020 Initial Year</v>
      </c>
      <c r="D2942" s="40">
        <v>2</v>
      </c>
      <c r="E2942" s="40" t="s">
        <v>214</v>
      </c>
      <c r="F2942" s="40" t="s">
        <v>738</v>
      </c>
      <c r="G2942" s="698" t="s">
        <v>224</v>
      </c>
      <c r="H2942" s="40" t="s">
        <v>213</v>
      </c>
      <c r="I2942" s="629" t="s">
        <v>215</v>
      </c>
      <c r="J2942" s="698" t="s">
        <v>216</v>
      </c>
      <c r="K2942" s="109">
        <v>0</v>
      </c>
      <c r="L2942" s="110">
        <v>0</v>
      </c>
      <c r="M2942" s="111">
        <v>0</v>
      </c>
      <c r="N2942" s="111">
        <v>0</v>
      </c>
      <c r="O2942" s="109">
        <v>0</v>
      </c>
      <c r="P2942" s="111">
        <v>0</v>
      </c>
      <c r="Q2942" s="109">
        <v>0</v>
      </c>
      <c r="R2942" s="16">
        <f>SUMIFS('Member Months'!$L:$L,'Member Months'!$A:$A,$A2942,'Member Months'!$C:$C,$C2942, 'Member Months'!$D:$D,$D2942)</f>
        <v>0</v>
      </c>
      <c r="T2942" s="172"/>
    </row>
    <row r="2943" spans="1:20">
      <c r="A2943" s="38" t="s">
        <v>214</v>
      </c>
      <c r="B2943" s="39">
        <f t="shared" si="99"/>
        <v>0</v>
      </c>
      <c r="C2943" s="39" t="str">
        <f t="shared" si="97"/>
        <v>2020 Initial Year</v>
      </c>
      <c r="D2943" s="40">
        <v>2</v>
      </c>
      <c r="E2943" s="40" t="s">
        <v>214</v>
      </c>
      <c r="F2943" s="40" t="s">
        <v>738</v>
      </c>
      <c r="G2943" s="698" t="s">
        <v>224</v>
      </c>
      <c r="H2943" s="40" t="s">
        <v>213</v>
      </c>
      <c r="I2943" s="629" t="s">
        <v>217</v>
      </c>
      <c r="J2943" s="698" t="s">
        <v>262</v>
      </c>
      <c r="K2943" s="109">
        <v>0</v>
      </c>
      <c r="L2943" s="110">
        <v>0</v>
      </c>
      <c r="M2943" s="111">
        <v>0</v>
      </c>
      <c r="N2943" s="111">
        <v>0</v>
      </c>
      <c r="O2943" s="109">
        <v>0</v>
      </c>
      <c r="P2943" s="111">
        <v>0</v>
      </c>
      <c r="Q2943" s="109">
        <v>0</v>
      </c>
      <c r="R2943" s="16">
        <f>SUMIFS('Member Months'!$L:$L,'Member Months'!$A:$A,$A2943,'Member Months'!$C:$C,$C2943, 'Member Months'!$D:$D,$D2943)</f>
        <v>0</v>
      </c>
      <c r="T2943" s="172"/>
    </row>
    <row r="2944" spans="1:20">
      <c r="A2944" s="38" t="s">
        <v>214</v>
      </c>
      <c r="B2944" s="39">
        <f t="shared" si="99"/>
        <v>0</v>
      </c>
      <c r="C2944" s="39" t="str">
        <f t="shared" si="97"/>
        <v>2020 Initial Year</v>
      </c>
      <c r="D2944" s="40">
        <v>2</v>
      </c>
      <c r="E2944" s="40" t="s">
        <v>214</v>
      </c>
      <c r="F2944" s="40" t="s">
        <v>738</v>
      </c>
      <c r="G2944" s="698" t="s">
        <v>224</v>
      </c>
      <c r="H2944" s="40" t="s">
        <v>213</v>
      </c>
      <c r="I2944" s="629" t="s">
        <v>218</v>
      </c>
      <c r="J2944" s="698" t="s">
        <v>677</v>
      </c>
      <c r="K2944" s="109">
        <v>0</v>
      </c>
      <c r="L2944" s="110">
        <v>0</v>
      </c>
      <c r="M2944" s="111">
        <v>0</v>
      </c>
      <c r="N2944" s="111">
        <v>0</v>
      </c>
      <c r="O2944" s="109">
        <v>0</v>
      </c>
      <c r="P2944" s="111">
        <v>0</v>
      </c>
      <c r="Q2944" s="109">
        <v>0</v>
      </c>
      <c r="R2944" s="16">
        <f>SUMIFS('Member Months'!$L:$L,'Member Months'!$A:$A,$A2944,'Member Months'!$C:$C,$C2944, 'Member Months'!$D:$D,$D2944)</f>
        <v>0</v>
      </c>
      <c r="T2944" s="172"/>
    </row>
    <row r="2945" spans="1:20">
      <c r="A2945" s="38" t="s">
        <v>214</v>
      </c>
      <c r="B2945" s="39">
        <f t="shared" si="99"/>
        <v>0</v>
      </c>
      <c r="C2945" s="39" t="str">
        <f t="shared" si="97"/>
        <v>2020 Initial Year</v>
      </c>
      <c r="D2945" s="40">
        <v>2</v>
      </c>
      <c r="E2945" s="40" t="s">
        <v>214</v>
      </c>
      <c r="F2945" s="40" t="s">
        <v>738</v>
      </c>
      <c r="G2945" s="698" t="s">
        <v>224</v>
      </c>
      <c r="H2945" s="40" t="s">
        <v>213</v>
      </c>
      <c r="I2945" s="629" t="s">
        <v>219</v>
      </c>
      <c r="J2945" s="698" t="s">
        <v>263</v>
      </c>
      <c r="K2945" s="109">
        <v>0</v>
      </c>
      <c r="L2945" s="110">
        <v>0</v>
      </c>
      <c r="M2945" s="111">
        <v>0</v>
      </c>
      <c r="N2945" s="111">
        <v>0</v>
      </c>
      <c r="O2945" s="109">
        <v>0</v>
      </c>
      <c r="P2945" s="111">
        <v>0</v>
      </c>
      <c r="Q2945" s="109">
        <v>0</v>
      </c>
      <c r="R2945" s="16">
        <f>SUMIFS('Member Months'!$L:$L,'Member Months'!$A:$A,$A2945,'Member Months'!$C:$C,$C2945, 'Member Months'!$D:$D,$D2945)</f>
        <v>0</v>
      </c>
      <c r="T2945" s="172"/>
    </row>
    <row r="2946" spans="1:20">
      <c r="A2946" s="38" t="s">
        <v>214</v>
      </c>
      <c r="B2946" s="39">
        <f t="shared" si="99"/>
        <v>0</v>
      </c>
      <c r="C2946" s="39" t="str">
        <f t="shared" si="97"/>
        <v>2020 Initial Year</v>
      </c>
      <c r="D2946" s="40">
        <v>2</v>
      </c>
      <c r="E2946" s="40" t="s">
        <v>214</v>
      </c>
      <c r="F2946" s="40" t="s">
        <v>738</v>
      </c>
      <c r="G2946" s="698" t="s">
        <v>224</v>
      </c>
      <c r="H2946" s="40" t="s">
        <v>213</v>
      </c>
      <c r="I2946" s="629" t="s">
        <v>220</v>
      </c>
      <c r="J2946" s="698" t="s">
        <v>675</v>
      </c>
      <c r="K2946" s="303">
        <v>0</v>
      </c>
      <c r="L2946" s="304">
        <v>0</v>
      </c>
      <c r="M2946" s="305">
        <v>0</v>
      </c>
      <c r="N2946" s="305">
        <v>0</v>
      </c>
      <c r="O2946" s="303">
        <v>0</v>
      </c>
      <c r="P2946" s="305">
        <v>0</v>
      </c>
      <c r="Q2946" s="303">
        <v>0</v>
      </c>
      <c r="R2946" s="16">
        <f>SUMIFS('Member Months'!$L:$L,'Member Months'!$A:$A,$A2946,'Member Months'!$C:$C,$C2946, 'Member Months'!$D:$D,$D2946)</f>
        <v>0</v>
      </c>
      <c r="T2946" s="172"/>
    </row>
    <row r="2947" spans="1:20">
      <c r="A2947" s="38" t="s">
        <v>214</v>
      </c>
      <c r="B2947" s="39">
        <f t="shared" si="99"/>
        <v>0</v>
      </c>
      <c r="C2947" s="39" t="str">
        <f t="shared" ref="C2947:C3010" si="100">$C$2598</f>
        <v>2020 Initial Year</v>
      </c>
      <c r="D2947" s="40">
        <v>2</v>
      </c>
      <c r="E2947" s="40" t="s">
        <v>214</v>
      </c>
      <c r="F2947" s="40" t="s">
        <v>738</v>
      </c>
      <c r="G2947" s="698" t="s">
        <v>224</v>
      </c>
      <c r="H2947" s="40" t="s">
        <v>213</v>
      </c>
      <c r="I2947" s="629" t="s">
        <v>221</v>
      </c>
      <c r="J2947" s="698" t="s">
        <v>264</v>
      </c>
      <c r="K2947" s="303">
        <v>0</v>
      </c>
      <c r="L2947" s="304">
        <v>0</v>
      </c>
      <c r="M2947" s="305">
        <v>0</v>
      </c>
      <c r="N2947" s="305">
        <v>0</v>
      </c>
      <c r="O2947" s="303">
        <v>0</v>
      </c>
      <c r="P2947" s="305">
        <v>0</v>
      </c>
      <c r="Q2947" s="303">
        <v>0</v>
      </c>
      <c r="R2947" s="16">
        <f>SUMIFS('Member Months'!$L:$L,'Member Months'!$A:$A,$A2947,'Member Months'!$C:$C,$C2947, 'Member Months'!$D:$D,$D2947)</f>
        <v>0</v>
      </c>
      <c r="T2947" s="172"/>
    </row>
    <row r="2948" spans="1:20">
      <c r="A2948" s="38" t="s">
        <v>214</v>
      </c>
      <c r="B2948" s="39">
        <f t="shared" si="99"/>
        <v>0</v>
      </c>
      <c r="C2948" s="39" t="str">
        <f t="shared" si="100"/>
        <v>2020 Initial Year</v>
      </c>
      <c r="D2948" s="40">
        <v>2</v>
      </c>
      <c r="E2948" s="40" t="s">
        <v>214</v>
      </c>
      <c r="F2948" s="40" t="s">
        <v>738</v>
      </c>
      <c r="G2948" s="698" t="s">
        <v>224</v>
      </c>
      <c r="H2948" s="40" t="s">
        <v>213</v>
      </c>
      <c r="I2948" s="629" t="s">
        <v>222</v>
      </c>
      <c r="J2948" s="698" t="s">
        <v>206</v>
      </c>
      <c r="K2948" s="303">
        <v>0</v>
      </c>
      <c r="L2948" s="304">
        <v>0</v>
      </c>
      <c r="M2948" s="305">
        <v>0</v>
      </c>
      <c r="N2948" s="305">
        <v>0</v>
      </c>
      <c r="O2948" s="303">
        <v>0</v>
      </c>
      <c r="P2948" s="305">
        <v>0</v>
      </c>
      <c r="Q2948" s="303">
        <v>0</v>
      </c>
      <c r="R2948" s="16">
        <f>SUMIFS('Member Months'!$L:$L,'Member Months'!$A:$A,$A2948,'Member Months'!$C:$C,$C2948, 'Member Months'!$D:$D,$D2948)</f>
        <v>0</v>
      </c>
      <c r="T2948" s="172"/>
    </row>
    <row r="2949" spans="1:20">
      <c r="A2949" s="38" t="s">
        <v>214</v>
      </c>
      <c r="B2949" s="39">
        <f t="shared" si="99"/>
        <v>0</v>
      </c>
      <c r="C2949" s="39" t="str">
        <f t="shared" si="100"/>
        <v>2020 Initial Year</v>
      </c>
      <c r="D2949" s="40">
        <v>2</v>
      </c>
      <c r="E2949" s="40" t="s">
        <v>214</v>
      </c>
      <c r="F2949" s="40" t="s">
        <v>738</v>
      </c>
      <c r="G2949" s="698" t="s">
        <v>224</v>
      </c>
      <c r="H2949" s="40" t="s">
        <v>213</v>
      </c>
      <c r="I2949" s="629" t="s">
        <v>223</v>
      </c>
      <c r="J2949" s="698" t="s">
        <v>181</v>
      </c>
      <c r="K2949" s="303">
        <v>0</v>
      </c>
      <c r="L2949" s="304">
        <v>0</v>
      </c>
      <c r="M2949" s="305">
        <v>0</v>
      </c>
      <c r="N2949" s="305">
        <v>0</v>
      </c>
      <c r="O2949" s="303">
        <v>0</v>
      </c>
      <c r="P2949" s="305">
        <v>0</v>
      </c>
      <c r="Q2949" s="303">
        <v>0</v>
      </c>
      <c r="R2949" s="16">
        <f>SUMIFS('Member Months'!$L:$L,'Member Months'!$A:$A,$A2949,'Member Months'!$C:$C,$C2949, 'Member Months'!$D:$D,$D2949)</f>
        <v>0</v>
      </c>
      <c r="T2949" s="172"/>
    </row>
    <row r="2950" spans="1:20">
      <c r="A2950" s="38" t="s">
        <v>214</v>
      </c>
      <c r="B2950" s="39">
        <f t="shared" si="99"/>
        <v>0</v>
      </c>
      <c r="C2950" s="39" t="str">
        <f t="shared" si="100"/>
        <v>2020 Initial Year</v>
      </c>
      <c r="D2950" s="40">
        <v>2</v>
      </c>
      <c r="E2950" s="40" t="s">
        <v>214</v>
      </c>
      <c r="F2950" s="40" t="s">
        <v>738</v>
      </c>
      <c r="G2950" s="698" t="s">
        <v>224</v>
      </c>
      <c r="H2950" s="40" t="s">
        <v>213</v>
      </c>
      <c r="I2950" s="629" t="s">
        <v>150</v>
      </c>
      <c r="J2950" s="698" t="s">
        <v>204</v>
      </c>
      <c r="K2950" s="303">
        <v>0</v>
      </c>
      <c r="L2950" s="304">
        <v>0</v>
      </c>
      <c r="M2950" s="305">
        <v>0</v>
      </c>
      <c r="N2950" s="305">
        <v>0</v>
      </c>
      <c r="O2950" s="303">
        <v>0</v>
      </c>
      <c r="P2950" s="305">
        <v>0</v>
      </c>
      <c r="Q2950" s="303">
        <v>0</v>
      </c>
      <c r="R2950" s="16">
        <f>SUMIFS('Member Months'!$L:$L,'Member Months'!$A:$A,$A2950,'Member Months'!$C:$C,$C2950, 'Member Months'!$D:$D,$D2950)</f>
        <v>0</v>
      </c>
      <c r="T2950" s="172"/>
    </row>
    <row r="2951" spans="1:20">
      <c r="A2951" s="38" t="s">
        <v>214</v>
      </c>
      <c r="B2951" s="39">
        <f t="shared" si="99"/>
        <v>0</v>
      </c>
      <c r="C2951" s="39" t="str">
        <f t="shared" si="100"/>
        <v>2020 Initial Year</v>
      </c>
      <c r="D2951" s="40">
        <v>2</v>
      </c>
      <c r="E2951" s="40" t="s">
        <v>214</v>
      </c>
      <c r="F2951" s="40" t="s">
        <v>738</v>
      </c>
      <c r="G2951" s="698" t="s">
        <v>224</v>
      </c>
      <c r="H2951" s="40" t="s">
        <v>213</v>
      </c>
      <c r="I2951" s="629" t="s">
        <v>151</v>
      </c>
      <c r="J2951" s="698" t="s">
        <v>205</v>
      </c>
      <c r="K2951" s="303">
        <v>0</v>
      </c>
      <c r="L2951" s="304">
        <v>0</v>
      </c>
      <c r="M2951" s="305">
        <v>0</v>
      </c>
      <c r="N2951" s="305">
        <v>0</v>
      </c>
      <c r="O2951" s="303">
        <v>0</v>
      </c>
      <c r="P2951" s="305">
        <v>0</v>
      </c>
      <c r="Q2951" s="303">
        <v>0</v>
      </c>
      <c r="R2951" s="16">
        <f>SUMIFS('Member Months'!$L:$L,'Member Months'!$A:$A,$A2951,'Member Months'!$C:$C,$C2951, 'Member Months'!$D:$D,$D2951)</f>
        <v>0</v>
      </c>
      <c r="T2951" s="172"/>
    </row>
    <row r="2952" spans="1:20">
      <c r="A2952" s="38" t="s">
        <v>214</v>
      </c>
      <c r="B2952" s="39">
        <f t="shared" si="99"/>
        <v>0</v>
      </c>
      <c r="C2952" s="39" t="str">
        <f t="shared" si="100"/>
        <v>2020 Initial Year</v>
      </c>
      <c r="D2952" s="40">
        <v>2</v>
      </c>
      <c r="E2952" s="40" t="s">
        <v>214</v>
      </c>
      <c r="F2952" s="40" t="s">
        <v>738</v>
      </c>
      <c r="G2952" s="698" t="s">
        <v>224</v>
      </c>
      <c r="H2952" s="40" t="s">
        <v>213</v>
      </c>
      <c r="I2952" s="629" t="s">
        <v>152</v>
      </c>
      <c r="J2952" s="698" t="s">
        <v>182</v>
      </c>
      <c r="K2952" s="303">
        <v>0</v>
      </c>
      <c r="L2952" s="304">
        <v>0</v>
      </c>
      <c r="M2952" s="305">
        <v>0</v>
      </c>
      <c r="N2952" s="305">
        <v>0</v>
      </c>
      <c r="O2952" s="303">
        <v>0</v>
      </c>
      <c r="P2952" s="305">
        <v>0</v>
      </c>
      <c r="Q2952" s="303">
        <v>0</v>
      </c>
      <c r="R2952" s="16">
        <f>SUMIFS('Member Months'!$L:$L,'Member Months'!$A:$A,$A2952,'Member Months'!$C:$C,$C2952, 'Member Months'!$D:$D,$D2952)</f>
        <v>0</v>
      </c>
      <c r="T2952" s="172"/>
    </row>
    <row r="2953" spans="1:20">
      <c r="A2953" s="38" t="s">
        <v>214</v>
      </c>
      <c r="B2953" s="39">
        <f t="shared" si="99"/>
        <v>0</v>
      </c>
      <c r="C2953" s="39" t="str">
        <f t="shared" si="100"/>
        <v>2020 Initial Year</v>
      </c>
      <c r="D2953" s="40">
        <v>2</v>
      </c>
      <c r="E2953" s="40" t="s">
        <v>214</v>
      </c>
      <c r="F2953" s="40" t="s">
        <v>738</v>
      </c>
      <c r="G2953" s="698" t="s">
        <v>224</v>
      </c>
      <c r="H2953" s="40" t="s">
        <v>213</v>
      </c>
      <c r="I2953" s="629" t="s">
        <v>70</v>
      </c>
      <c r="J2953" s="698" t="s">
        <v>265</v>
      </c>
      <c r="K2953" s="303">
        <v>0</v>
      </c>
      <c r="L2953" s="304">
        <v>0</v>
      </c>
      <c r="M2953" s="305">
        <v>0</v>
      </c>
      <c r="N2953" s="305">
        <v>0</v>
      </c>
      <c r="O2953" s="303">
        <v>0</v>
      </c>
      <c r="P2953" s="305">
        <v>0</v>
      </c>
      <c r="Q2953" s="303">
        <v>0</v>
      </c>
      <c r="R2953" s="16">
        <f>SUMIFS('Member Months'!$L:$L,'Member Months'!$A:$A,$A2953,'Member Months'!$C:$C,$C2953, 'Member Months'!$D:$D,$D2953)</f>
        <v>0</v>
      </c>
      <c r="T2953" s="172"/>
    </row>
    <row r="2954" spans="1:20">
      <c r="A2954" s="38" t="s">
        <v>214</v>
      </c>
      <c r="B2954" s="39">
        <f t="shared" si="99"/>
        <v>0</v>
      </c>
      <c r="C2954" s="39" t="str">
        <f t="shared" si="100"/>
        <v>2020 Initial Year</v>
      </c>
      <c r="D2954" s="40">
        <v>2</v>
      </c>
      <c r="E2954" s="40" t="s">
        <v>214</v>
      </c>
      <c r="F2954" s="40" t="s">
        <v>738</v>
      </c>
      <c r="G2954" s="698" t="s">
        <v>224</v>
      </c>
      <c r="H2954" s="40" t="s">
        <v>213</v>
      </c>
      <c r="I2954" s="629" t="s">
        <v>71</v>
      </c>
      <c r="J2954" s="698" t="s">
        <v>266</v>
      </c>
      <c r="K2954" s="303">
        <v>0</v>
      </c>
      <c r="L2954" s="304">
        <v>0</v>
      </c>
      <c r="M2954" s="305">
        <v>0</v>
      </c>
      <c r="N2954" s="305">
        <v>0</v>
      </c>
      <c r="O2954" s="303">
        <v>0</v>
      </c>
      <c r="P2954" s="305">
        <v>0</v>
      </c>
      <c r="Q2954" s="303">
        <v>0</v>
      </c>
      <c r="R2954" s="16">
        <f>SUMIFS('Member Months'!$L:$L,'Member Months'!$A:$A,$A2954,'Member Months'!$C:$C,$C2954, 'Member Months'!$D:$D,$D2954)</f>
        <v>0</v>
      </c>
      <c r="T2954" s="172"/>
    </row>
    <row r="2955" spans="1:20">
      <c r="A2955" s="38" t="s">
        <v>214</v>
      </c>
      <c r="B2955" s="39">
        <f t="shared" si="99"/>
        <v>0</v>
      </c>
      <c r="C2955" s="39" t="str">
        <f t="shared" si="100"/>
        <v>2020 Initial Year</v>
      </c>
      <c r="D2955" s="40">
        <v>2</v>
      </c>
      <c r="E2955" s="40" t="s">
        <v>214</v>
      </c>
      <c r="F2955" s="40" t="s">
        <v>738</v>
      </c>
      <c r="G2955" s="698" t="s">
        <v>224</v>
      </c>
      <c r="H2955" s="40" t="s">
        <v>213</v>
      </c>
      <c r="I2955" s="629" t="s">
        <v>72</v>
      </c>
      <c r="J2955" s="698" t="s">
        <v>527</v>
      </c>
      <c r="K2955" s="303">
        <v>0</v>
      </c>
      <c r="L2955" s="304">
        <v>0</v>
      </c>
      <c r="M2955" s="305">
        <v>0</v>
      </c>
      <c r="N2955" s="305">
        <v>0</v>
      </c>
      <c r="O2955" s="303">
        <v>0</v>
      </c>
      <c r="P2955" s="305">
        <v>0</v>
      </c>
      <c r="Q2955" s="303">
        <v>0</v>
      </c>
      <c r="R2955" s="16">
        <f>SUMIFS('Member Months'!$L:$L,'Member Months'!$A:$A,$A2955,'Member Months'!$C:$C,$C2955, 'Member Months'!$D:$D,$D2955)</f>
        <v>0</v>
      </c>
      <c r="T2955" s="172"/>
    </row>
    <row r="2956" spans="1:20">
      <c r="A2956" s="38" t="s">
        <v>214</v>
      </c>
      <c r="B2956" s="39">
        <f t="shared" si="99"/>
        <v>0</v>
      </c>
      <c r="C2956" s="39" t="str">
        <f t="shared" si="100"/>
        <v>2020 Initial Year</v>
      </c>
      <c r="D2956" s="40">
        <v>2</v>
      </c>
      <c r="E2956" s="40" t="s">
        <v>214</v>
      </c>
      <c r="F2956" s="40" t="s">
        <v>738</v>
      </c>
      <c r="G2956" s="698" t="s">
        <v>224</v>
      </c>
      <c r="H2956" s="40" t="s">
        <v>213</v>
      </c>
      <c r="I2956" s="629" t="s">
        <v>73</v>
      </c>
      <c r="J2956" s="698" t="s">
        <v>528</v>
      </c>
      <c r="K2956" s="303">
        <v>0</v>
      </c>
      <c r="L2956" s="304">
        <v>0</v>
      </c>
      <c r="M2956" s="305">
        <v>0</v>
      </c>
      <c r="N2956" s="305">
        <v>0</v>
      </c>
      <c r="O2956" s="303">
        <v>0</v>
      </c>
      <c r="P2956" s="305">
        <v>0</v>
      </c>
      <c r="Q2956" s="303">
        <v>0</v>
      </c>
      <c r="R2956" s="16">
        <f>SUMIFS('Member Months'!$L:$L,'Member Months'!$A:$A,$A2956,'Member Months'!$C:$C,$C2956, 'Member Months'!$D:$D,$D2956)</f>
        <v>0</v>
      </c>
      <c r="T2956" s="172"/>
    </row>
    <row r="2957" spans="1:20">
      <c r="A2957" s="38" t="s">
        <v>214</v>
      </c>
      <c r="B2957" s="39">
        <f t="shared" si="99"/>
        <v>0</v>
      </c>
      <c r="C2957" s="39" t="str">
        <f t="shared" si="100"/>
        <v>2020 Initial Year</v>
      </c>
      <c r="D2957" s="40">
        <v>2</v>
      </c>
      <c r="E2957" s="40" t="s">
        <v>214</v>
      </c>
      <c r="F2957" s="40" t="s">
        <v>738</v>
      </c>
      <c r="G2957" s="698" t="s">
        <v>224</v>
      </c>
      <c r="H2957" s="40" t="s">
        <v>213</v>
      </c>
      <c r="I2957" s="630" t="s">
        <v>409</v>
      </c>
      <c r="J2957" s="698" t="s">
        <v>803</v>
      </c>
      <c r="K2957" s="303">
        <v>0</v>
      </c>
      <c r="L2957" s="304">
        <v>0</v>
      </c>
      <c r="M2957" s="305">
        <v>0</v>
      </c>
      <c r="N2957" s="305">
        <v>0</v>
      </c>
      <c r="O2957" s="303">
        <v>0</v>
      </c>
      <c r="P2957" s="305">
        <v>0</v>
      </c>
      <c r="Q2957" s="303">
        <v>0</v>
      </c>
      <c r="R2957" s="16">
        <f>SUMIFS('Member Months'!$L:$L,'Member Months'!$A:$A,$A2957,'Member Months'!$C:$C,$C2957, 'Member Months'!$D:$D,$D2957)</f>
        <v>0</v>
      </c>
      <c r="T2957" s="172"/>
    </row>
    <row r="2958" spans="1:20">
      <c r="A2958" s="38" t="s">
        <v>215</v>
      </c>
      <c r="B2958" s="39">
        <f t="shared" si="99"/>
        <v>0</v>
      </c>
      <c r="C2958" s="39" t="str">
        <f t="shared" si="100"/>
        <v>2020 Initial Year</v>
      </c>
      <c r="D2958" s="40">
        <v>2</v>
      </c>
      <c r="E2958" s="40" t="s">
        <v>215</v>
      </c>
      <c r="F2958" s="40" t="s">
        <v>738</v>
      </c>
      <c r="G2958" s="698" t="s">
        <v>225</v>
      </c>
      <c r="H2958" s="40" t="s">
        <v>213</v>
      </c>
      <c r="I2958" s="629" t="s">
        <v>211</v>
      </c>
      <c r="J2958" s="698" t="s">
        <v>261</v>
      </c>
      <c r="K2958" s="303">
        <v>0</v>
      </c>
      <c r="L2958" s="304">
        <v>0</v>
      </c>
      <c r="M2958" s="305">
        <v>0</v>
      </c>
      <c r="N2958" s="305">
        <v>0</v>
      </c>
      <c r="O2958" s="303">
        <v>0</v>
      </c>
      <c r="P2958" s="305">
        <v>0</v>
      </c>
      <c r="Q2958" s="303">
        <v>0</v>
      </c>
      <c r="R2958" s="16">
        <f>SUMIFS('Member Months'!$L:$L,'Member Months'!$A:$A,$A2958,'Member Months'!$C:$C,$C2958, 'Member Months'!$D:$D,$D2958)</f>
        <v>0</v>
      </c>
      <c r="T2958" s="172"/>
    </row>
    <row r="2959" spans="1:20">
      <c r="A2959" s="38" t="s">
        <v>215</v>
      </c>
      <c r="B2959" s="39">
        <f t="shared" si="99"/>
        <v>0</v>
      </c>
      <c r="C2959" s="39" t="str">
        <f t="shared" si="100"/>
        <v>2020 Initial Year</v>
      </c>
      <c r="D2959" s="40">
        <v>2</v>
      </c>
      <c r="E2959" s="40" t="s">
        <v>215</v>
      </c>
      <c r="F2959" s="40" t="s">
        <v>738</v>
      </c>
      <c r="G2959" s="698" t="s">
        <v>225</v>
      </c>
      <c r="H2959" s="40" t="s">
        <v>213</v>
      </c>
      <c r="I2959" s="629" t="s">
        <v>214</v>
      </c>
      <c r="J2959" s="698" t="s">
        <v>676</v>
      </c>
      <c r="K2959" s="303">
        <v>0</v>
      </c>
      <c r="L2959" s="304">
        <v>0</v>
      </c>
      <c r="M2959" s="305">
        <v>0</v>
      </c>
      <c r="N2959" s="305">
        <v>0</v>
      </c>
      <c r="O2959" s="303">
        <v>0</v>
      </c>
      <c r="P2959" s="305">
        <v>0</v>
      </c>
      <c r="Q2959" s="303">
        <v>0</v>
      </c>
      <c r="R2959" s="16">
        <f>SUMIFS('Member Months'!$L:$L,'Member Months'!$A:$A,$A2959,'Member Months'!$C:$C,$C2959, 'Member Months'!$D:$D,$D2959)</f>
        <v>0</v>
      </c>
      <c r="T2959" s="172"/>
    </row>
    <row r="2960" spans="1:20">
      <c r="A2960" s="38" t="s">
        <v>215</v>
      </c>
      <c r="B2960" s="39">
        <f t="shared" si="99"/>
        <v>0</v>
      </c>
      <c r="C2960" s="39" t="str">
        <f t="shared" si="100"/>
        <v>2020 Initial Year</v>
      </c>
      <c r="D2960" s="40">
        <v>2</v>
      </c>
      <c r="E2960" s="40" t="s">
        <v>215</v>
      </c>
      <c r="F2960" s="40" t="s">
        <v>738</v>
      </c>
      <c r="G2960" s="698" t="s">
        <v>225</v>
      </c>
      <c r="H2960" s="40" t="s">
        <v>213</v>
      </c>
      <c r="I2960" s="629" t="s">
        <v>215</v>
      </c>
      <c r="J2960" s="698" t="s">
        <v>216</v>
      </c>
      <c r="K2960" s="303">
        <v>0</v>
      </c>
      <c r="L2960" s="304">
        <v>0</v>
      </c>
      <c r="M2960" s="305">
        <v>0</v>
      </c>
      <c r="N2960" s="305">
        <v>0</v>
      </c>
      <c r="O2960" s="303">
        <v>0</v>
      </c>
      <c r="P2960" s="305">
        <v>0</v>
      </c>
      <c r="Q2960" s="303">
        <v>0</v>
      </c>
      <c r="R2960" s="16">
        <f>SUMIFS('Member Months'!$L:$L,'Member Months'!$A:$A,$A2960,'Member Months'!$C:$C,$C2960, 'Member Months'!$D:$D,$D2960)</f>
        <v>0</v>
      </c>
      <c r="T2960" s="172"/>
    </row>
    <row r="2961" spans="1:20">
      <c r="A2961" s="38" t="s">
        <v>215</v>
      </c>
      <c r="B2961" s="39">
        <f t="shared" si="99"/>
        <v>0</v>
      </c>
      <c r="C2961" s="39" t="str">
        <f t="shared" si="100"/>
        <v>2020 Initial Year</v>
      </c>
      <c r="D2961" s="40">
        <v>2</v>
      </c>
      <c r="E2961" s="40" t="s">
        <v>215</v>
      </c>
      <c r="F2961" s="40" t="s">
        <v>738</v>
      </c>
      <c r="G2961" s="698" t="s">
        <v>225</v>
      </c>
      <c r="H2961" s="40" t="s">
        <v>213</v>
      </c>
      <c r="I2961" s="629" t="s">
        <v>217</v>
      </c>
      <c r="J2961" s="698" t="s">
        <v>262</v>
      </c>
      <c r="K2961" s="303">
        <v>0</v>
      </c>
      <c r="L2961" s="304">
        <v>0</v>
      </c>
      <c r="M2961" s="305">
        <v>0</v>
      </c>
      <c r="N2961" s="305">
        <v>0</v>
      </c>
      <c r="O2961" s="303">
        <v>0</v>
      </c>
      <c r="P2961" s="305">
        <v>0</v>
      </c>
      <c r="Q2961" s="303">
        <v>0</v>
      </c>
      <c r="R2961" s="16">
        <f>SUMIFS('Member Months'!$L:$L,'Member Months'!$A:$A,$A2961,'Member Months'!$C:$C,$C2961, 'Member Months'!$D:$D,$D2961)</f>
        <v>0</v>
      </c>
      <c r="T2961" s="172"/>
    </row>
    <row r="2962" spans="1:20">
      <c r="A2962" s="38" t="s">
        <v>215</v>
      </c>
      <c r="B2962" s="39">
        <f t="shared" si="99"/>
        <v>0</v>
      </c>
      <c r="C2962" s="39" t="str">
        <f t="shared" si="100"/>
        <v>2020 Initial Year</v>
      </c>
      <c r="D2962" s="40">
        <v>2</v>
      </c>
      <c r="E2962" s="40" t="s">
        <v>215</v>
      </c>
      <c r="F2962" s="40" t="s">
        <v>738</v>
      </c>
      <c r="G2962" s="698" t="s">
        <v>225</v>
      </c>
      <c r="H2962" s="40" t="s">
        <v>213</v>
      </c>
      <c r="I2962" s="629" t="s">
        <v>218</v>
      </c>
      <c r="J2962" s="698" t="s">
        <v>677</v>
      </c>
      <c r="K2962" s="303">
        <v>0</v>
      </c>
      <c r="L2962" s="304">
        <v>0</v>
      </c>
      <c r="M2962" s="305">
        <v>0</v>
      </c>
      <c r="N2962" s="305">
        <v>0</v>
      </c>
      <c r="O2962" s="303">
        <v>0</v>
      </c>
      <c r="P2962" s="305">
        <v>0</v>
      </c>
      <c r="Q2962" s="303">
        <v>0</v>
      </c>
      <c r="R2962" s="16">
        <f>SUMIFS('Member Months'!$L:$L,'Member Months'!$A:$A,$A2962,'Member Months'!$C:$C,$C2962, 'Member Months'!$D:$D,$D2962)</f>
        <v>0</v>
      </c>
      <c r="T2962" s="172"/>
    </row>
    <row r="2963" spans="1:20">
      <c r="A2963" s="38" t="s">
        <v>215</v>
      </c>
      <c r="B2963" s="39">
        <f t="shared" si="99"/>
        <v>0</v>
      </c>
      <c r="C2963" s="39" t="str">
        <f t="shared" si="100"/>
        <v>2020 Initial Year</v>
      </c>
      <c r="D2963" s="40">
        <v>2</v>
      </c>
      <c r="E2963" s="40" t="s">
        <v>215</v>
      </c>
      <c r="F2963" s="40" t="s">
        <v>738</v>
      </c>
      <c r="G2963" s="698" t="s">
        <v>225</v>
      </c>
      <c r="H2963" s="40" t="s">
        <v>213</v>
      </c>
      <c r="I2963" s="629" t="s">
        <v>219</v>
      </c>
      <c r="J2963" s="698" t="s">
        <v>263</v>
      </c>
      <c r="K2963" s="303">
        <v>0</v>
      </c>
      <c r="L2963" s="304">
        <v>0</v>
      </c>
      <c r="M2963" s="305">
        <v>0</v>
      </c>
      <c r="N2963" s="305">
        <v>0</v>
      </c>
      <c r="O2963" s="303">
        <v>0</v>
      </c>
      <c r="P2963" s="305">
        <v>0</v>
      </c>
      <c r="Q2963" s="303">
        <v>0</v>
      </c>
      <c r="R2963" s="16">
        <f>SUMIFS('Member Months'!$L:$L,'Member Months'!$A:$A,$A2963,'Member Months'!$C:$C,$C2963, 'Member Months'!$D:$D,$D2963)</f>
        <v>0</v>
      </c>
      <c r="T2963" s="172"/>
    </row>
    <row r="2964" spans="1:20">
      <c r="A2964" s="38" t="s">
        <v>215</v>
      </c>
      <c r="B2964" s="39">
        <f t="shared" si="99"/>
        <v>0</v>
      </c>
      <c r="C2964" s="39" t="str">
        <f t="shared" si="100"/>
        <v>2020 Initial Year</v>
      </c>
      <c r="D2964" s="40">
        <v>2</v>
      </c>
      <c r="E2964" s="40" t="s">
        <v>215</v>
      </c>
      <c r="F2964" s="40" t="s">
        <v>738</v>
      </c>
      <c r="G2964" s="698" t="s">
        <v>225</v>
      </c>
      <c r="H2964" s="40" t="s">
        <v>213</v>
      </c>
      <c r="I2964" s="629" t="s">
        <v>220</v>
      </c>
      <c r="J2964" s="698" t="s">
        <v>675</v>
      </c>
      <c r="K2964" s="303">
        <v>0</v>
      </c>
      <c r="L2964" s="304">
        <v>0</v>
      </c>
      <c r="M2964" s="305">
        <v>0</v>
      </c>
      <c r="N2964" s="305">
        <v>0</v>
      </c>
      <c r="O2964" s="303">
        <v>0</v>
      </c>
      <c r="P2964" s="305">
        <v>0</v>
      </c>
      <c r="Q2964" s="303">
        <v>0</v>
      </c>
      <c r="R2964" s="16">
        <f>SUMIFS('Member Months'!$L:$L,'Member Months'!$A:$A,$A2964,'Member Months'!$C:$C,$C2964, 'Member Months'!$D:$D,$D2964)</f>
        <v>0</v>
      </c>
      <c r="T2964" s="172"/>
    </row>
    <row r="2965" spans="1:20">
      <c r="A2965" s="38" t="s">
        <v>215</v>
      </c>
      <c r="B2965" s="39">
        <f t="shared" si="99"/>
        <v>0</v>
      </c>
      <c r="C2965" s="39" t="str">
        <f t="shared" si="100"/>
        <v>2020 Initial Year</v>
      </c>
      <c r="D2965" s="40">
        <v>2</v>
      </c>
      <c r="E2965" s="40" t="s">
        <v>215</v>
      </c>
      <c r="F2965" s="40" t="s">
        <v>738</v>
      </c>
      <c r="G2965" s="698" t="s">
        <v>225</v>
      </c>
      <c r="H2965" s="40" t="s">
        <v>213</v>
      </c>
      <c r="I2965" s="629" t="s">
        <v>221</v>
      </c>
      <c r="J2965" s="698" t="s">
        <v>264</v>
      </c>
      <c r="K2965" s="303">
        <v>0</v>
      </c>
      <c r="L2965" s="304">
        <v>0</v>
      </c>
      <c r="M2965" s="305">
        <v>0</v>
      </c>
      <c r="N2965" s="305">
        <v>0</v>
      </c>
      <c r="O2965" s="303">
        <v>0</v>
      </c>
      <c r="P2965" s="305">
        <v>0</v>
      </c>
      <c r="Q2965" s="303">
        <v>0</v>
      </c>
      <c r="R2965" s="16">
        <f>SUMIFS('Member Months'!$L:$L,'Member Months'!$A:$A,$A2965,'Member Months'!$C:$C,$C2965, 'Member Months'!$D:$D,$D2965)</f>
        <v>0</v>
      </c>
      <c r="T2965" s="172"/>
    </row>
    <row r="2966" spans="1:20">
      <c r="A2966" s="38" t="s">
        <v>215</v>
      </c>
      <c r="B2966" s="39">
        <f t="shared" si="99"/>
        <v>0</v>
      </c>
      <c r="C2966" s="39" t="str">
        <f t="shared" si="100"/>
        <v>2020 Initial Year</v>
      </c>
      <c r="D2966" s="40">
        <v>2</v>
      </c>
      <c r="E2966" s="40" t="s">
        <v>215</v>
      </c>
      <c r="F2966" s="40" t="s">
        <v>738</v>
      </c>
      <c r="G2966" s="698" t="s">
        <v>225</v>
      </c>
      <c r="H2966" s="40" t="s">
        <v>213</v>
      </c>
      <c r="I2966" s="629" t="s">
        <v>222</v>
      </c>
      <c r="J2966" s="698" t="s">
        <v>206</v>
      </c>
      <c r="K2966" s="303">
        <v>0</v>
      </c>
      <c r="L2966" s="304">
        <v>0</v>
      </c>
      <c r="M2966" s="305">
        <v>0</v>
      </c>
      <c r="N2966" s="305">
        <v>0</v>
      </c>
      <c r="O2966" s="303">
        <v>0</v>
      </c>
      <c r="P2966" s="305">
        <v>0</v>
      </c>
      <c r="Q2966" s="303">
        <v>0</v>
      </c>
      <c r="R2966" s="16">
        <f>SUMIFS('Member Months'!$L:$L,'Member Months'!$A:$A,$A2966,'Member Months'!$C:$C,$C2966, 'Member Months'!$D:$D,$D2966)</f>
        <v>0</v>
      </c>
      <c r="T2966" s="172"/>
    </row>
    <row r="2967" spans="1:20">
      <c r="A2967" s="38" t="s">
        <v>215</v>
      </c>
      <c r="B2967" s="39">
        <f t="shared" si="99"/>
        <v>0</v>
      </c>
      <c r="C2967" s="39" t="str">
        <f t="shared" si="100"/>
        <v>2020 Initial Year</v>
      </c>
      <c r="D2967" s="40">
        <v>2</v>
      </c>
      <c r="E2967" s="40" t="s">
        <v>215</v>
      </c>
      <c r="F2967" s="40" t="s">
        <v>738</v>
      </c>
      <c r="G2967" s="698" t="s">
        <v>225</v>
      </c>
      <c r="H2967" s="40" t="s">
        <v>213</v>
      </c>
      <c r="I2967" s="629" t="s">
        <v>223</v>
      </c>
      <c r="J2967" s="698" t="s">
        <v>181</v>
      </c>
      <c r="K2967" s="303">
        <v>0</v>
      </c>
      <c r="L2967" s="304">
        <v>0</v>
      </c>
      <c r="M2967" s="305">
        <v>0</v>
      </c>
      <c r="N2967" s="305">
        <v>0</v>
      </c>
      <c r="O2967" s="303">
        <v>0</v>
      </c>
      <c r="P2967" s="305">
        <v>0</v>
      </c>
      <c r="Q2967" s="303">
        <v>0</v>
      </c>
      <c r="R2967" s="16">
        <f>SUMIFS('Member Months'!$L:$L,'Member Months'!$A:$A,$A2967,'Member Months'!$C:$C,$C2967, 'Member Months'!$D:$D,$D2967)</f>
        <v>0</v>
      </c>
      <c r="T2967" s="172"/>
    </row>
    <row r="2968" spans="1:20">
      <c r="A2968" s="38" t="s">
        <v>215</v>
      </c>
      <c r="B2968" s="39">
        <f t="shared" si="99"/>
        <v>0</v>
      </c>
      <c r="C2968" s="39" t="str">
        <f t="shared" si="100"/>
        <v>2020 Initial Year</v>
      </c>
      <c r="D2968" s="40">
        <v>2</v>
      </c>
      <c r="E2968" s="40" t="s">
        <v>215</v>
      </c>
      <c r="F2968" s="40" t="s">
        <v>738</v>
      </c>
      <c r="G2968" s="698" t="s">
        <v>225</v>
      </c>
      <c r="H2968" s="40" t="s">
        <v>213</v>
      </c>
      <c r="I2968" s="629" t="s">
        <v>150</v>
      </c>
      <c r="J2968" s="698" t="s">
        <v>204</v>
      </c>
      <c r="K2968" s="303">
        <v>0</v>
      </c>
      <c r="L2968" s="304">
        <v>0</v>
      </c>
      <c r="M2968" s="305">
        <v>0</v>
      </c>
      <c r="N2968" s="305">
        <v>0</v>
      </c>
      <c r="O2968" s="303">
        <v>0</v>
      </c>
      <c r="P2968" s="305">
        <v>0</v>
      </c>
      <c r="Q2968" s="303">
        <v>0</v>
      </c>
      <c r="R2968" s="16">
        <f>SUMIFS('Member Months'!$L:$L,'Member Months'!$A:$A,$A2968,'Member Months'!$C:$C,$C2968, 'Member Months'!$D:$D,$D2968)</f>
        <v>0</v>
      </c>
      <c r="T2968" s="172"/>
    </row>
    <row r="2969" spans="1:20">
      <c r="A2969" s="38" t="s">
        <v>215</v>
      </c>
      <c r="B2969" s="39">
        <f t="shared" si="99"/>
        <v>0</v>
      </c>
      <c r="C2969" s="39" t="str">
        <f t="shared" si="100"/>
        <v>2020 Initial Year</v>
      </c>
      <c r="D2969" s="40">
        <v>2</v>
      </c>
      <c r="E2969" s="40" t="s">
        <v>215</v>
      </c>
      <c r="F2969" s="40" t="s">
        <v>738</v>
      </c>
      <c r="G2969" s="698" t="s">
        <v>225</v>
      </c>
      <c r="H2969" s="40" t="s">
        <v>213</v>
      </c>
      <c r="I2969" s="629" t="s">
        <v>151</v>
      </c>
      <c r="J2969" s="698" t="s">
        <v>205</v>
      </c>
      <c r="K2969" s="303">
        <v>0</v>
      </c>
      <c r="L2969" s="304">
        <v>0</v>
      </c>
      <c r="M2969" s="305">
        <v>0</v>
      </c>
      <c r="N2969" s="305">
        <v>0</v>
      </c>
      <c r="O2969" s="303">
        <v>0</v>
      </c>
      <c r="P2969" s="305">
        <v>0</v>
      </c>
      <c r="Q2969" s="303">
        <v>0</v>
      </c>
      <c r="R2969" s="16">
        <f>SUMIFS('Member Months'!$L:$L,'Member Months'!$A:$A,$A2969,'Member Months'!$C:$C,$C2969, 'Member Months'!$D:$D,$D2969)</f>
        <v>0</v>
      </c>
      <c r="T2969" s="172"/>
    </row>
    <row r="2970" spans="1:20">
      <c r="A2970" s="38" t="s">
        <v>215</v>
      </c>
      <c r="B2970" s="39">
        <f t="shared" si="99"/>
        <v>0</v>
      </c>
      <c r="C2970" s="39" t="str">
        <f t="shared" si="100"/>
        <v>2020 Initial Year</v>
      </c>
      <c r="D2970" s="40">
        <v>2</v>
      </c>
      <c r="E2970" s="40" t="s">
        <v>215</v>
      </c>
      <c r="F2970" s="40" t="s">
        <v>738</v>
      </c>
      <c r="G2970" s="698" t="s">
        <v>225</v>
      </c>
      <c r="H2970" s="40" t="s">
        <v>213</v>
      </c>
      <c r="I2970" s="629" t="s">
        <v>152</v>
      </c>
      <c r="J2970" s="698" t="s">
        <v>182</v>
      </c>
      <c r="K2970" s="303">
        <v>0</v>
      </c>
      <c r="L2970" s="304">
        <v>0</v>
      </c>
      <c r="M2970" s="305">
        <v>0</v>
      </c>
      <c r="N2970" s="305">
        <v>0</v>
      </c>
      <c r="O2970" s="303">
        <v>0</v>
      </c>
      <c r="P2970" s="305">
        <v>0</v>
      </c>
      <c r="Q2970" s="303">
        <v>0</v>
      </c>
      <c r="R2970" s="16">
        <f>SUMIFS('Member Months'!$L:$L,'Member Months'!$A:$A,$A2970,'Member Months'!$C:$C,$C2970, 'Member Months'!$D:$D,$D2970)</f>
        <v>0</v>
      </c>
      <c r="T2970" s="172"/>
    </row>
    <row r="2971" spans="1:20">
      <c r="A2971" s="38" t="s">
        <v>215</v>
      </c>
      <c r="B2971" s="39">
        <f t="shared" si="99"/>
        <v>0</v>
      </c>
      <c r="C2971" s="39" t="str">
        <f t="shared" si="100"/>
        <v>2020 Initial Year</v>
      </c>
      <c r="D2971" s="40">
        <v>2</v>
      </c>
      <c r="E2971" s="40" t="s">
        <v>215</v>
      </c>
      <c r="F2971" s="40" t="s">
        <v>738</v>
      </c>
      <c r="G2971" s="698" t="s">
        <v>225</v>
      </c>
      <c r="H2971" s="40" t="s">
        <v>213</v>
      </c>
      <c r="I2971" s="629" t="s">
        <v>70</v>
      </c>
      <c r="J2971" s="698" t="s">
        <v>265</v>
      </c>
      <c r="K2971" s="303">
        <v>0</v>
      </c>
      <c r="L2971" s="304">
        <v>0</v>
      </c>
      <c r="M2971" s="305">
        <v>0</v>
      </c>
      <c r="N2971" s="305">
        <v>0</v>
      </c>
      <c r="O2971" s="303">
        <v>0</v>
      </c>
      <c r="P2971" s="305">
        <v>0</v>
      </c>
      <c r="Q2971" s="303">
        <v>0</v>
      </c>
      <c r="R2971" s="16">
        <f>SUMIFS('Member Months'!$L:$L,'Member Months'!$A:$A,$A2971,'Member Months'!$C:$C,$C2971, 'Member Months'!$D:$D,$D2971)</f>
        <v>0</v>
      </c>
      <c r="T2971" s="172"/>
    </row>
    <row r="2972" spans="1:20">
      <c r="A2972" s="38" t="s">
        <v>215</v>
      </c>
      <c r="B2972" s="39">
        <f t="shared" si="99"/>
        <v>0</v>
      </c>
      <c r="C2972" s="39" t="str">
        <f t="shared" si="100"/>
        <v>2020 Initial Year</v>
      </c>
      <c r="D2972" s="40">
        <v>2</v>
      </c>
      <c r="E2972" s="40" t="s">
        <v>215</v>
      </c>
      <c r="F2972" s="40" t="s">
        <v>738</v>
      </c>
      <c r="G2972" s="698" t="s">
        <v>225</v>
      </c>
      <c r="H2972" s="40" t="s">
        <v>213</v>
      </c>
      <c r="I2972" s="629" t="s">
        <v>71</v>
      </c>
      <c r="J2972" s="698" t="s">
        <v>266</v>
      </c>
      <c r="K2972" s="303">
        <v>0</v>
      </c>
      <c r="L2972" s="304">
        <v>0</v>
      </c>
      <c r="M2972" s="305">
        <v>0</v>
      </c>
      <c r="N2972" s="305">
        <v>0</v>
      </c>
      <c r="O2972" s="303">
        <v>0</v>
      </c>
      <c r="P2972" s="305">
        <v>0</v>
      </c>
      <c r="Q2972" s="303">
        <v>0</v>
      </c>
      <c r="R2972" s="16">
        <f>SUMIFS('Member Months'!$L:$L,'Member Months'!$A:$A,$A2972,'Member Months'!$C:$C,$C2972, 'Member Months'!$D:$D,$D2972)</f>
        <v>0</v>
      </c>
      <c r="T2972" s="172"/>
    </row>
    <row r="2973" spans="1:20">
      <c r="A2973" s="38" t="s">
        <v>215</v>
      </c>
      <c r="B2973" s="39">
        <f t="shared" si="99"/>
        <v>0</v>
      </c>
      <c r="C2973" s="39" t="str">
        <f t="shared" si="100"/>
        <v>2020 Initial Year</v>
      </c>
      <c r="D2973" s="40">
        <v>2</v>
      </c>
      <c r="E2973" s="40" t="s">
        <v>215</v>
      </c>
      <c r="F2973" s="40" t="s">
        <v>738</v>
      </c>
      <c r="G2973" s="698" t="s">
        <v>225</v>
      </c>
      <c r="H2973" s="40" t="s">
        <v>213</v>
      </c>
      <c r="I2973" s="629" t="s">
        <v>72</v>
      </c>
      <c r="J2973" s="698" t="s">
        <v>527</v>
      </c>
      <c r="K2973" s="303">
        <v>0</v>
      </c>
      <c r="L2973" s="304">
        <v>0</v>
      </c>
      <c r="M2973" s="305">
        <v>0</v>
      </c>
      <c r="N2973" s="305">
        <v>0</v>
      </c>
      <c r="O2973" s="303">
        <v>0</v>
      </c>
      <c r="P2973" s="305">
        <v>0</v>
      </c>
      <c r="Q2973" s="303">
        <v>0</v>
      </c>
      <c r="R2973" s="16">
        <f>SUMIFS('Member Months'!$L:$L,'Member Months'!$A:$A,$A2973,'Member Months'!$C:$C,$C2973, 'Member Months'!$D:$D,$D2973)</f>
        <v>0</v>
      </c>
      <c r="T2973" s="172"/>
    </row>
    <row r="2974" spans="1:20">
      <c r="A2974" s="38" t="s">
        <v>215</v>
      </c>
      <c r="B2974" s="39">
        <f t="shared" si="99"/>
        <v>0</v>
      </c>
      <c r="C2974" s="39" t="str">
        <f t="shared" si="100"/>
        <v>2020 Initial Year</v>
      </c>
      <c r="D2974" s="40">
        <v>2</v>
      </c>
      <c r="E2974" s="40" t="s">
        <v>215</v>
      </c>
      <c r="F2974" s="40" t="s">
        <v>738</v>
      </c>
      <c r="G2974" s="698" t="s">
        <v>225</v>
      </c>
      <c r="H2974" s="40" t="s">
        <v>213</v>
      </c>
      <c r="I2974" s="629" t="s">
        <v>73</v>
      </c>
      <c r="J2974" s="698" t="s">
        <v>528</v>
      </c>
      <c r="K2974" s="303">
        <v>0</v>
      </c>
      <c r="L2974" s="304">
        <v>0</v>
      </c>
      <c r="M2974" s="305">
        <v>0</v>
      </c>
      <c r="N2974" s="305">
        <v>0</v>
      </c>
      <c r="O2974" s="303">
        <v>0</v>
      </c>
      <c r="P2974" s="305">
        <v>0</v>
      </c>
      <c r="Q2974" s="303">
        <v>0</v>
      </c>
      <c r="R2974" s="16">
        <f>SUMIFS('Member Months'!$L:$L,'Member Months'!$A:$A,$A2974,'Member Months'!$C:$C,$C2974, 'Member Months'!$D:$D,$D2974)</f>
        <v>0</v>
      </c>
      <c r="T2974" s="172"/>
    </row>
    <row r="2975" spans="1:20">
      <c r="A2975" s="38" t="s">
        <v>215</v>
      </c>
      <c r="B2975" s="39">
        <f t="shared" si="99"/>
        <v>0</v>
      </c>
      <c r="C2975" s="39" t="str">
        <f t="shared" si="100"/>
        <v>2020 Initial Year</v>
      </c>
      <c r="D2975" s="40">
        <v>2</v>
      </c>
      <c r="E2975" s="40" t="s">
        <v>215</v>
      </c>
      <c r="F2975" s="40" t="s">
        <v>738</v>
      </c>
      <c r="G2975" s="698" t="s">
        <v>225</v>
      </c>
      <c r="H2975" s="40" t="s">
        <v>213</v>
      </c>
      <c r="I2975" s="630" t="s">
        <v>409</v>
      </c>
      <c r="J2975" s="698" t="s">
        <v>803</v>
      </c>
      <c r="K2975" s="303">
        <v>0</v>
      </c>
      <c r="L2975" s="304">
        <v>0</v>
      </c>
      <c r="M2975" s="305">
        <v>0</v>
      </c>
      <c r="N2975" s="305">
        <v>0</v>
      </c>
      <c r="O2975" s="303">
        <v>0</v>
      </c>
      <c r="P2975" s="305">
        <v>0</v>
      </c>
      <c r="Q2975" s="303">
        <v>0</v>
      </c>
      <c r="R2975" s="16">
        <f>SUMIFS('Member Months'!$L:$L,'Member Months'!$A:$A,$A2975,'Member Months'!$C:$C,$C2975, 'Member Months'!$D:$D,$D2975)</f>
        <v>0</v>
      </c>
      <c r="T2975" s="172"/>
    </row>
    <row r="2976" spans="1:20">
      <c r="A2976" s="38" t="s">
        <v>217</v>
      </c>
      <c r="B2976" s="39">
        <f t="shared" si="99"/>
        <v>0</v>
      </c>
      <c r="C2976" s="39" t="str">
        <f t="shared" si="100"/>
        <v>2020 Initial Year</v>
      </c>
      <c r="D2976" s="40">
        <v>2</v>
      </c>
      <c r="E2976" s="40" t="s">
        <v>217</v>
      </c>
      <c r="F2976" s="40" t="s">
        <v>738</v>
      </c>
      <c r="G2976" s="698" t="s">
        <v>226</v>
      </c>
      <c r="H2976" s="40" t="s">
        <v>227</v>
      </c>
      <c r="I2976" s="629" t="s">
        <v>211</v>
      </c>
      <c r="J2976" s="698" t="s">
        <v>261</v>
      </c>
      <c r="K2976" s="303">
        <v>0</v>
      </c>
      <c r="L2976" s="304">
        <v>0</v>
      </c>
      <c r="M2976" s="305">
        <v>0</v>
      </c>
      <c r="N2976" s="305">
        <v>0</v>
      </c>
      <c r="O2976" s="303">
        <v>0</v>
      </c>
      <c r="P2976" s="305">
        <v>0</v>
      </c>
      <c r="Q2976" s="303">
        <v>0</v>
      </c>
      <c r="R2976" s="16">
        <f>SUMIFS('Member Months'!$L:$L,'Member Months'!$A:$A,$A2976,'Member Months'!$C:$C,$C2976, 'Member Months'!$D:$D,$D2976)</f>
        <v>0</v>
      </c>
      <c r="T2976" s="172"/>
    </row>
    <row r="2977" spans="1:20">
      <c r="A2977" s="38" t="s">
        <v>217</v>
      </c>
      <c r="B2977" s="39">
        <f t="shared" si="99"/>
        <v>0</v>
      </c>
      <c r="C2977" s="39" t="str">
        <f t="shared" si="100"/>
        <v>2020 Initial Year</v>
      </c>
      <c r="D2977" s="40">
        <v>2</v>
      </c>
      <c r="E2977" s="40" t="s">
        <v>217</v>
      </c>
      <c r="F2977" s="40" t="s">
        <v>738</v>
      </c>
      <c r="G2977" s="698" t="s">
        <v>226</v>
      </c>
      <c r="H2977" s="40" t="s">
        <v>227</v>
      </c>
      <c r="I2977" s="629" t="s">
        <v>214</v>
      </c>
      <c r="J2977" s="698" t="s">
        <v>676</v>
      </c>
      <c r="K2977" s="303">
        <v>0</v>
      </c>
      <c r="L2977" s="304">
        <v>0</v>
      </c>
      <c r="M2977" s="305">
        <v>0</v>
      </c>
      <c r="N2977" s="305">
        <v>0</v>
      </c>
      <c r="O2977" s="303">
        <v>0</v>
      </c>
      <c r="P2977" s="305">
        <v>0</v>
      </c>
      <c r="Q2977" s="303">
        <v>0</v>
      </c>
      <c r="R2977" s="16">
        <f>SUMIFS('Member Months'!$L:$L,'Member Months'!$A:$A,$A2977,'Member Months'!$C:$C,$C2977, 'Member Months'!$D:$D,$D2977)</f>
        <v>0</v>
      </c>
      <c r="T2977" s="172"/>
    </row>
    <row r="2978" spans="1:20">
      <c r="A2978" s="38" t="s">
        <v>217</v>
      </c>
      <c r="B2978" s="39">
        <f t="shared" si="99"/>
        <v>0</v>
      </c>
      <c r="C2978" s="39" t="str">
        <f t="shared" si="100"/>
        <v>2020 Initial Year</v>
      </c>
      <c r="D2978" s="40">
        <v>2</v>
      </c>
      <c r="E2978" s="40" t="s">
        <v>217</v>
      </c>
      <c r="F2978" s="40" t="s">
        <v>738</v>
      </c>
      <c r="G2978" s="698" t="s">
        <v>226</v>
      </c>
      <c r="H2978" s="40" t="s">
        <v>227</v>
      </c>
      <c r="I2978" s="629" t="s">
        <v>215</v>
      </c>
      <c r="J2978" s="698" t="s">
        <v>216</v>
      </c>
      <c r="K2978" s="303">
        <v>0</v>
      </c>
      <c r="L2978" s="304">
        <v>0</v>
      </c>
      <c r="M2978" s="305">
        <v>0</v>
      </c>
      <c r="N2978" s="305">
        <v>0</v>
      </c>
      <c r="O2978" s="303">
        <v>0</v>
      </c>
      <c r="P2978" s="305">
        <v>0</v>
      </c>
      <c r="Q2978" s="303">
        <v>0</v>
      </c>
      <c r="R2978" s="16">
        <f>SUMIFS('Member Months'!$L:$L,'Member Months'!$A:$A,$A2978,'Member Months'!$C:$C,$C2978, 'Member Months'!$D:$D,$D2978)</f>
        <v>0</v>
      </c>
      <c r="T2978" s="172"/>
    </row>
    <row r="2979" spans="1:20">
      <c r="A2979" s="38" t="s">
        <v>217</v>
      </c>
      <c r="B2979" s="39">
        <f t="shared" si="99"/>
        <v>0</v>
      </c>
      <c r="C2979" s="39" t="str">
        <f t="shared" si="100"/>
        <v>2020 Initial Year</v>
      </c>
      <c r="D2979" s="40">
        <v>2</v>
      </c>
      <c r="E2979" s="40" t="s">
        <v>217</v>
      </c>
      <c r="F2979" s="40" t="s">
        <v>738</v>
      </c>
      <c r="G2979" s="698" t="s">
        <v>226</v>
      </c>
      <c r="H2979" s="40" t="s">
        <v>227</v>
      </c>
      <c r="I2979" s="629" t="s">
        <v>217</v>
      </c>
      <c r="J2979" s="698" t="s">
        <v>262</v>
      </c>
      <c r="K2979" s="303">
        <v>0</v>
      </c>
      <c r="L2979" s="304">
        <v>0</v>
      </c>
      <c r="M2979" s="305">
        <v>0</v>
      </c>
      <c r="N2979" s="305">
        <v>0</v>
      </c>
      <c r="O2979" s="303">
        <v>0</v>
      </c>
      <c r="P2979" s="305">
        <v>0</v>
      </c>
      <c r="Q2979" s="303">
        <v>0</v>
      </c>
      <c r="R2979" s="16">
        <f>SUMIFS('Member Months'!$L:$L,'Member Months'!$A:$A,$A2979,'Member Months'!$C:$C,$C2979, 'Member Months'!$D:$D,$D2979)</f>
        <v>0</v>
      </c>
      <c r="T2979" s="172"/>
    </row>
    <row r="2980" spans="1:20">
      <c r="A2980" s="38" t="s">
        <v>217</v>
      </c>
      <c r="B2980" s="39">
        <f t="shared" si="99"/>
        <v>0</v>
      </c>
      <c r="C2980" s="39" t="str">
        <f t="shared" si="100"/>
        <v>2020 Initial Year</v>
      </c>
      <c r="D2980" s="40">
        <v>2</v>
      </c>
      <c r="E2980" s="40" t="s">
        <v>217</v>
      </c>
      <c r="F2980" s="40" t="s">
        <v>738</v>
      </c>
      <c r="G2980" s="698" t="s">
        <v>226</v>
      </c>
      <c r="H2980" s="40" t="s">
        <v>227</v>
      </c>
      <c r="I2980" s="629" t="s">
        <v>218</v>
      </c>
      <c r="J2980" s="698" t="s">
        <v>677</v>
      </c>
      <c r="K2980" s="303">
        <v>0</v>
      </c>
      <c r="L2980" s="304">
        <v>0</v>
      </c>
      <c r="M2980" s="305">
        <v>0</v>
      </c>
      <c r="N2980" s="305">
        <v>0</v>
      </c>
      <c r="O2980" s="303">
        <v>0</v>
      </c>
      <c r="P2980" s="305">
        <v>0</v>
      </c>
      <c r="Q2980" s="303">
        <v>0</v>
      </c>
      <c r="R2980" s="16">
        <f>SUMIFS('Member Months'!$L:$L,'Member Months'!$A:$A,$A2980,'Member Months'!$C:$C,$C2980, 'Member Months'!$D:$D,$D2980)</f>
        <v>0</v>
      </c>
      <c r="T2980" s="172"/>
    </row>
    <row r="2981" spans="1:20">
      <c r="A2981" s="38" t="s">
        <v>217</v>
      </c>
      <c r="B2981" s="39">
        <f t="shared" si="99"/>
        <v>0</v>
      </c>
      <c r="C2981" s="39" t="str">
        <f t="shared" si="100"/>
        <v>2020 Initial Year</v>
      </c>
      <c r="D2981" s="40">
        <v>2</v>
      </c>
      <c r="E2981" s="40" t="s">
        <v>217</v>
      </c>
      <c r="F2981" s="40" t="s">
        <v>738</v>
      </c>
      <c r="G2981" s="698" t="s">
        <v>226</v>
      </c>
      <c r="H2981" s="40" t="s">
        <v>227</v>
      </c>
      <c r="I2981" s="629" t="s">
        <v>219</v>
      </c>
      <c r="J2981" s="698" t="s">
        <v>263</v>
      </c>
      <c r="K2981" s="303">
        <v>0</v>
      </c>
      <c r="L2981" s="304">
        <v>0</v>
      </c>
      <c r="M2981" s="305">
        <v>0</v>
      </c>
      <c r="N2981" s="305">
        <v>0</v>
      </c>
      <c r="O2981" s="303">
        <v>0</v>
      </c>
      <c r="P2981" s="305">
        <v>0</v>
      </c>
      <c r="Q2981" s="303">
        <v>0</v>
      </c>
      <c r="R2981" s="16">
        <f>SUMIFS('Member Months'!$L:$L,'Member Months'!$A:$A,$A2981,'Member Months'!$C:$C,$C2981, 'Member Months'!$D:$D,$D2981)</f>
        <v>0</v>
      </c>
      <c r="T2981" s="172"/>
    </row>
    <row r="2982" spans="1:20">
      <c r="A2982" s="38" t="s">
        <v>217</v>
      </c>
      <c r="B2982" s="39">
        <f t="shared" si="99"/>
        <v>0</v>
      </c>
      <c r="C2982" s="39" t="str">
        <f t="shared" si="100"/>
        <v>2020 Initial Year</v>
      </c>
      <c r="D2982" s="40">
        <v>2</v>
      </c>
      <c r="E2982" s="40" t="s">
        <v>217</v>
      </c>
      <c r="F2982" s="40" t="s">
        <v>738</v>
      </c>
      <c r="G2982" s="698" t="s">
        <v>226</v>
      </c>
      <c r="H2982" s="40" t="s">
        <v>227</v>
      </c>
      <c r="I2982" s="629" t="s">
        <v>220</v>
      </c>
      <c r="J2982" s="698" t="s">
        <v>675</v>
      </c>
      <c r="K2982" s="303">
        <v>0</v>
      </c>
      <c r="L2982" s="304">
        <v>0</v>
      </c>
      <c r="M2982" s="305">
        <v>0</v>
      </c>
      <c r="N2982" s="305">
        <v>0</v>
      </c>
      <c r="O2982" s="303">
        <v>0</v>
      </c>
      <c r="P2982" s="305">
        <v>0</v>
      </c>
      <c r="Q2982" s="303">
        <v>0</v>
      </c>
      <c r="R2982" s="16">
        <f>SUMIFS('Member Months'!$L:$L,'Member Months'!$A:$A,$A2982,'Member Months'!$C:$C,$C2982, 'Member Months'!$D:$D,$D2982)</f>
        <v>0</v>
      </c>
      <c r="T2982" s="172"/>
    </row>
    <row r="2983" spans="1:20">
      <c r="A2983" s="38" t="s">
        <v>217</v>
      </c>
      <c r="B2983" s="39">
        <f t="shared" si="99"/>
        <v>0</v>
      </c>
      <c r="C2983" s="39" t="str">
        <f t="shared" si="100"/>
        <v>2020 Initial Year</v>
      </c>
      <c r="D2983" s="40">
        <v>2</v>
      </c>
      <c r="E2983" s="40" t="s">
        <v>217</v>
      </c>
      <c r="F2983" s="40" t="s">
        <v>738</v>
      </c>
      <c r="G2983" s="698" t="s">
        <v>226</v>
      </c>
      <c r="H2983" s="40" t="s">
        <v>227</v>
      </c>
      <c r="I2983" s="629" t="s">
        <v>221</v>
      </c>
      <c r="J2983" s="698" t="s">
        <v>264</v>
      </c>
      <c r="K2983" s="303">
        <v>0</v>
      </c>
      <c r="L2983" s="304">
        <v>0</v>
      </c>
      <c r="M2983" s="305">
        <v>0</v>
      </c>
      <c r="N2983" s="305">
        <v>0</v>
      </c>
      <c r="O2983" s="303">
        <v>0</v>
      </c>
      <c r="P2983" s="305">
        <v>0</v>
      </c>
      <c r="Q2983" s="303">
        <v>0</v>
      </c>
      <c r="R2983" s="16">
        <f>SUMIFS('Member Months'!$L:$L,'Member Months'!$A:$A,$A2983,'Member Months'!$C:$C,$C2983, 'Member Months'!$D:$D,$D2983)</f>
        <v>0</v>
      </c>
      <c r="T2983" s="172"/>
    </row>
    <row r="2984" spans="1:20">
      <c r="A2984" s="38" t="s">
        <v>217</v>
      </c>
      <c r="B2984" s="39">
        <f t="shared" si="99"/>
        <v>0</v>
      </c>
      <c r="C2984" s="39" t="str">
        <f t="shared" si="100"/>
        <v>2020 Initial Year</v>
      </c>
      <c r="D2984" s="40">
        <v>2</v>
      </c>
      <c r="E2984" s="40" t="s">
        <v>217</v>
      </c>
      <c r="F2984" s="40" t="s">
        <v>738</v>
      </c>
      <c r="G2984" s="698" t="s">
        <v>226</v>
      </c>
      <c r="H2984" s="40" t="s">
        <v>227</v>
      </c>
      <c r="I2984" s="629" t="s">
        <v>222</v>
      </c>
      <c r="J2984" s="698" t="s">
        <v>206</v>
      </c>
      <c r="K2984" s="303">
        <v>0</v>
      </c>
      <c r="L2984" s="304">
        <v>0</v>
      </c>
      <c r="M2984" s="305">
        <v>0</v>
      </c>
      <c r="N2984" s="305">
        <v>0</v>
      </c>
      <c r="O2984" s="303">
        <v>0</v>
      </c>
      <c r="P2984" s="305">
        <v>0</v>
      </c>
      <c r="Q2984" s="303">
        <v>0</v>
      </c>
      <c r="R2984" s="16">
        <f>SUMIFS('Member Months'!$L:$L,'Member Months'!$A:$A,$A2984,'Member Months'!$C:$C,$C2984, 'Member Months'!$D:$D,$D2984)</f>
        <v>0</v>
      </c>
      <c r="T2984" s="172"/>
    </row>
    <row r="2985" spans="1:20">
      <c r="A2985" s="38" t="s">
        <v>217</v>
      </c>
      <c r="B2985" s="39">
        <f t="shared" si="99"/>
        <v>0</v>
      </c>
      <c r="C2985" s="39" t="str">
        <f t="shared" si="100"/>
        <v>2020 Initial Year</v>
      </c>
      <c r="D2985" s="40">
        <v>2</v>
      </c>
      <c r="E2985" s="40" t="s">
        <v>217</v>
      </c>
      <c r="F2985" s="40" t="s">
        <v>738</v>
      </c>
      <c r="G2985" s="698" t="s">
        <v>226</v>
      </c>
      <c r="H2985" s="40" t="s">
        <v>227</v>
      </c>
      <c r="I2985" s="629" t="s">
        <v>223</v>
      </c>
      <c r="J2985" s="698" t="s">
        <v>181</v>
      </c>
      <c r="K2985" s="303">
        <v>0</v>
      </c>
      <c r="L2985" s="304">
        <v>0</v>
      </c>
      <c r="M2985" s="305">
        <v>0</v>
      </c>
      <c r="N2985" s="305">
        <v>0</v>
      </c>
      <c r="O2985" s="303">
        <v>0</v>
      </c>
      <c r="P2985" s="305">
        <v>0</v>
      </c>
      <c r="Q2985" s="303">
        <v>0</v>
      </c>
      <c r="R2985" s="16">
        <f>SUMIFS('Member Months'!$L:$L,'Member Months'!$A:$A,$A2985,'Member Months'!$C:$C,$C2985, 'Member Months'!$D:$D,$D2985)</f>
        <v>0</v>
      </c>
      <c r="T2985" s="172"/>
    </row>
    <row r="2986" spans="1:20">
      <c r="A2986" s="38" t="s">
        <v>217</v>
      </c>
      <c r="B2986" s="39">
        <f t="shared" si="99"/>
        <v>0</v>
      </c>
      <c r="C2986" s="39" t="str">
        <f t="shared" si="100"/>
        <v>2020 Initial Year</v>
      </c>
      <c r="D2986" s="40">
        <v>2</v>
      </c>
      <c r="E2986" s="40" t="s">
        <v>217</v>
      </c>
      <c r="F2986" s="40" t="s">
        <v>738</v>
      </c>
      <c r="G2986" s="698" t="s">
        <v>226</v>
      </c>
      <c r="H2986" s="40" t="s">
        <v>227</v>
      </c>
      <c r="I2986" s="629" t="s">
        <v>150</v>
      </c>
      <c r="J2986" s="698" t="s">
        <v>204</v>
      </c>
      <c r="K2986" s="303">
        <v>0</v>
      </c>
      <c r="L2986" s="304">
        <v>0</v>
      </c>
      <c r="M2986" s="305">
        <v>0</v>
      </c>
      <c r="N2986" s="305">
        <v>0</v>
      </c>
      <c r="O2986" s="303">
        <v>0</v>
      </c>
      <c r="P2986" s="305">
        <v>0</v>
      </c>
      <c r="Q2986" s="303">
        <v>0</v>
      </c>
      <c r="R2986" s="16">
        <f>SUMIFS('Member Months'!$L:$L,'Member Months'!$A:$A,$A2986,'Member Months'!$C:$C,$C2986, 'Member Months'!$D:$D,$D2986)</f>
        <v>0</v>
      </c>
      <c r="T2986" s="172"/>
    </row>
    <row r="2987" spans="1:20">
      <c r="A2987" s="38" t="s">
        <v>217</v>
      </c>
      <c r="B2987" s="39">
        <f t="shared" ref="B2987:B3050" si="101">$B$2922</f>
        <v>0</v>
      </c>
      <c r="C2987" s="39" t="str">
        <f t="shared" si="100"/>
        <v>2020 Initial Year</v>
      </c>
      <c r="D2987" s="40">
        <v>2</v>
      </c>
      <c r="E2987" s="40" t="s">
        <v>217</v>
      </c>
      <c r="F2987" s="40" t="s">
        <v>738</v>
      </c>
      <c r="G2987" s="698" t="s">
        <v>226</v>
      </c>
      <c r="H2987" s="40" t="s">
        <v>227</v>
      </c>
      <c r="I2987" s="629" t="s">
        <v>151</v>
      </c>
      <c r="J2987" s="698" t="s">
        <v>205</v>
      </c>
      <c r="K2987" s="303">
        <v>0</v>
      </c>
      <c r="L2987" s="304">
        <v>0</v>
      </c>
      <c r="M2987" s="305">
        <v>0</v>
      </c>
      <c r="N2987" s="305">
        <v>0</v>
      </c>
      <c r="O2987" s="303">
        <v>0</v>
      </c>
      <c r="P2987" s="305">
        <v>0</v>
      </c>
      <c r="Q2987" s="303">
        <v>0</v>
      </c>
      <c r="R2987" s="16">
        <f>SUMIFS('Member Months'!$L:$L,'Member Months'!$A:$A,$A2987,'Member Months'!$C:$C,$C2987, 'Member Months'!$D:$D,$D2987)</f>
        <v>0</v>
      </c>
      <c r="T2987" s="172"/>
    </row>
    <row r="2988" spans="1:20">
      <c r="A2988" s="38" t="s">
        <v>217</v>
      </c>
      <c r="B2988" s="39">
        <f t="shared" si="101"/>
        <v>0</v>
      </c>
      <c r="C2988" s="39" t="str">
        <f t="shared" si="100"/>
        <v>2020 Initial Year</v>
      </c>
      <c r="D2988" s="40">
        <v>2</v>
      </c>
      <c r="E2988" s="40" t="s">
        <v>217</v>
      </c>
      <c r="F2988" s="40" t="s">
        <v>738</v>
      </c>
      <c r="G2988" s="698" t="s">
        <v>226</v>
      </c>
      <c r="H2988" s="40" t="s">
        <v>227</v>
      </c>
      <c r="I2988" s="629" t="s">
        <v>152</v>
      </c>
      <c r="J2988" s="698" t="s">
        <v>182</v>
      </c>
      <c r="K2988" s="303">
        <v>0</v>
      </c>
      <c r="L2988" s="304">
        <v>0</v>
      </c>
      <c r="M2988" s="305">
        <v>0</v>
      </c>
      <c r="N2988" s="305">
        <v>0</v>
      </c>
      <c r="O2988" s="303">
        <v>0</v>
      </c>
      <c r="P2988" s="305">
        <v>0</v>
      </c>
      <c r="Q2988" s="303">
        <v>0</v>
      </c>
      <c r="R2988" s="16">
        <f>SUMIFS('Member Months'!$L:$L,'Member Months'!$A:$A,$A2988,'Member Months'!$C:$C,$C2988, 'Member Months'!$D:$D,$D2988)</f>
        <v>0</v>
      </c>
      <c r="T2988" s="172"/>
    </row>
    <row r="2989" spans="1:20">
      <c r="A2989" s="38" t="s">
        <v>217</v>
      </c>
      <c r="B2989" s="39">
        <f t="shared" si="101"/>
        <v>0</v>
      </c>
      <c r="C2989" s="39" t="str">
        <f t="shared" si="100"/>
        <v>2020 Initial Year</v>
      </c>
      <c r="D2989" s="40">
        <v>2</v>
      </c>
      <c r="E2989" s="40" t="s">
        <v>217</v>
      </c>
      <c r="F2989" s="40" t="s">
        <v>738</v>
      </c>
      <c r="G2989" s="698" t="s">
        <v>226</v>
      </c>
      <c r="H2989" s="40" t="s">
        <v>227</v>
      </c>
      <c r="I2989" s="629" t="s">
        <v>70</v>
      </c>
      <c r="J2989" s="698" t="s">
        <v>265</v>
      </c>
      <c r="K2989" s="303">
        <v>0</v>
      </c>
      <c r="L2989" s="304">
        <v>0</v>
      </c>
      <c r="M2989" s="305">
        <v>0</v>
      </c>
      <c r="N2989" s="305">
        <v>0</v>
      </c>
      <c r="O2989" s="303">
        <v>0</v>
      </c>
      <c r="P2989" s="305">
        <v>0</v>
      </c>
      <c r="Q2989" s="303">
        <v>0</v>
      </c>
      <c r="R2989" s="16">
        <f>SUMIFS('Member Months'!$L:$L,'Member Months'!$A:$A,$A2989,'Member Months'!$C:$C,$C2989, 'Member Months'!$D:$D,$D2989)</f>
        <v>0</v>
      </c>
      <c r="T2989" s="172"/>
    </row>
    <row r="2990" spans="1:20">
      <c r="A2990" s="38" t="s">
        <v>217</v>
      </c>
      <c r="B2990" s="39">
        <f t="shared" si="101"/>
        <v>0</v>
      </c>
      <c r="C2990" s="39" t="str">
        <f t="shared" si="100"/>
        <v>2020 Initial Year</v>
      </c>
      <c r="D2990" s="40">
        <v>2</v>
      </c>
      <c r="E2990" s="40" t="s">
        <v>217</v>
      </c>
      <c r="F2990" s="40" t="s">
        <v>738</v>
      </c>
      <c r="G2990" s="698" t="s">
        <v>226</v>
      </c>
      <c r="H2990" s="40" t="s">
        <v>227</v>
      </c>
      <c r="I2990" s="629" t="s">
        <v>71</v>
      </c>
      <c r="J2990" s="698" t="s">
        <v>266</v>
      </c>
      <c r="K2990" s="303">
        <v>0</v>
      </c>
      <c r="L2990" s="304">
        <v>0</v>
      </c>
      <c r="M2990" s="305">
        <v>0</v>
      </c>
      <c r="N2990" s="305">
        <v>0</v>
      </c>
      <c r="O2990" s="303">
        <v>0</v>
      </c>
      <c r="P2990" s="305">
        <v>0</v>
      </c>
      <c r="Q2990" s="303">
        <v>0</v>
      </c>
      <c r="R2990" s="16">
        <f>SUMIFS('Member Months'!$L:$L,'Member Months'!$A:$A,$A2990,'Member Months'!$C:$C,$C2990, 'Member Months'!$D:$D,$D2990)</f>
        <v>0</v>
      </c>
      <c r="T2990" s="172"/>
    </row>
    <row r="2991" spans="1:20">
      <c r="A2991" s="38" t="s">
        <v>217</v>
      </c>
      <c r="B2991" s="39">
        <f t="shared" si="101"/>
        <v>0</v>
      </c>
      <c r="C2991" s="39" t="str">
        <f t="shared" si="100"/>
        <v>2020 Initial Year</v>
      </c>
      <c r="D2991" s="40">
        <v>2</v>
      </c>
      <c r="E2991" s="40" t="s">
        <v>217</v>
      </c>
      <c r="F2991" s="40" t="s">
        <v>738</v>
      </c>
      <c r="G2991" s="698" t="s">
        <v>226</v>
      </c>
      <c r="H2991" s="40" t="s">
        <v>227</v>
      </c>
      <c r="I2991" s="629" t="s">
        <v>72</v>
      </c>
      <c r="J2991" s="698" t="s">
        <v>527</v>
      </c>
      <c r="K2991" s="303">
        <v>0</v>
      </c>
      <c r="L2991" s="304">
        <v>0</v>
      </c>
      <c r="M2991" s="305">
        <v>0</v>
      </c>
      <c r="N2991" s="305">
        <v>0</v>
      </c>
      <c r="O2991" s="303">
        <v>0</v>
      </c>
      <c r="P2991" s="305">
        <v>0</v>
      </c>
      <c r="Q2991" s="303">
        <v>0</v>
      </c>
      <c r="R2991" s="16">
        <f>SUMIFS('Member Months'!$L:$L,'Member Months'!$A:$A,$A2991,'Member Months'!$C:$C,$C2991, 'Member Months'!$D:$D,$D2991)</f>
        <v>0</v>
      </c>
      <c r="T2991" s="172"/>
    </row>
    <row r="2992" spans="1:20">
      <c r="A2992" s="38" t="s">
        <v>217</v>
      </c>
      <c r="B2992" s="39">
        <f t="shared" si="101"/>
        <v>0</v>
      </c>
      <c r="C2992" s="39" t="str">
        <f t="shared" si="100"/>
        <v>2020 Initial Year</v>
      </c>
      <c r="D2992" s="40">
        <v>2</v>
      </c>
      <c r="E2992" s="40" t="s">
        <v>217</v>
      </c>
      <c r="F2992" s="40" t="s">
        <v>738</v>
      </c>
      <c r="G2992" s="698" t="s">
        <v>226</v>
      </c>
      <c r="H2992" s="40" t="s">
        <v>227</v>
      </c>
      <c r="I2992" s="629" t="s">
        <v>73</v>
      </c>
      <c r="J2992" s="698" t="s">
        <v>528</v>
      </c>
      <c r="K2992" s="303">
        <v>0</v>
      </c>
      <c r="L2992" s="304">
        <v>0</v>
      </c>
      <c r="M2992" s="305">
        <v>0</v>
      </c>
      <c r="N2992" s="305">
        <v>0</v>
      </c>
      <c r="O2992" s="303">
        <v>0</v>
      </c>
      <c r="P2992" s="305">
        <v>0</v>
      </c>
      <c r="Q2992" s="303">
        <v>0</v>
      </c>
      <c r="R2992" s="16">
        <f>SUMIFS('Member Months'!$L:$L,'Member Months'!$A:$A,$A2992,'Member Months'!$C:$C,$C2992, 'Member Months'!$D:$D,$D2992)</f>
        <v>0</v>
      </c>
      <c r="T2992" s="172"/>
    </row>
    <row r="2993" spans="1:20">
      <c r="A2993" s="38" t="s">
        <v>217</v>
      </c>
      <c r="B2993" s="39">
        <f t="shared" si="101"/>
        <v>0</v>
      </c>
      <c r="C2993" s="39" t="str">
        <f t="shared" si="100"/>
        <v>2020 Initial Year</v>
      </c>
      <c r="D2993" s="40">
        <v>2</v>
      </c>
      <c r="E2993" s="40" t="s">
        <v>217</v>
      </c>
      <c r="F2993" s="40" t="s">
        <v>738</v>
      </c>
      <c r="G2993" s="698" t="s">
        <v>226</v>
      </c>
      <c r="H2993" s="40" t="s">
        <v>227</v>
      </c>
      <c r="I2993" s="630" t="s">
        <v>409</v>
      </c>
      <c r="J2993" s="698" t="s">
        <v>803</v>
      </c>
      <c r="K2993" s="303">
        <v>0</v>
      </c>
      <c r="L2993" s="304">
        <v>0</v>
      </c>
      <c r="M2993" s="305">
        <v>0</v>
      </c>
      <c r="N2993" s="305">
        <v>0</v>
      </c>
      <c r="O2993" s="303">
        <v>0</v>
      </c>
      <c r="P2993" s="305">
        <v>0</v>
      </c>
      <c r="Q2993" s="303">
        <v>0</v>
      </c>
      <c r="R2993" s="16">
        <f>SUMIFS('Member Months'!$L:$L,'Member Months'!$A:$A,$A2993,'Member Months'!$C:$C,$C2993, 'Member Months'!$D:$D,$D2993)</f>
        <v>0</v>
      </c>
      <c r="T2993" s="172"/>
    </row>
    <row r="2994" spans="1:20">
      <c r="A2994" s="38" t="s">
        <v>218</v>
      </c>
      <c r="B2994" s="39">
        <f t="shared" si="101"/>
        <v>0</v>
      </c>
      <c r="C2994" s="39" t="str">
        <f t="shared" si="100"/>
        <v>2020 Initial Year</v>
      </c>
      <c r="D2994" s="40">
        <v>2</v>
      </c>
      <c r="E2994" s="40" t="s">
        <v>218</v>
      </c>
      <c r="F2994" s="40" t="s">
        <v>738</v>
      </c>
      <c r="G2994" s="698" t="s">
        <v>226</v>
      </c>
      <c r="H2994" s="40" t="s">
        <v>228</v>
      </c>
      <c r="I2994" s="629" t="s">
        <v>211</v>
      </c>
      <c r="J2994" s="698" t="s">
        <v>261</v>
      </c>
      <c r="K2994" s="303">
        <v>0</v>
      </c>
      <c r="L2994" s="304">
        <v>0</v>
      </c>
      <c r="M2994" s="305">
        <v>0</v>
      </c>
      <c r="N2994" s="305">
        <v>0</v>
      </c>
      <c r="O2994" s="303">
        <v>0</v>
      </c>
      <c r="P2994" s="305">
        <v>0</v>
      </c>
      <c r="Q2994" s="303">
        <v>0</v>
      </c>
      <c r="R2994" s="16">
        <f>SUMIFS('Member Months'!$L:$L,'Member Months'!$A:$A,$A2994,'Member Months'!$C:$C,$C2994, 'Member Months'!$D:$D,$D2994)</f>
        <v>0</v>
      </c>
      <c r="T2994" s="172"/>
    </row>
    <row r="2995" spans="1:20">
      <c r="A2995" s="38" t="s">
        <v>218</v>
      </c>
      <c r="B2995" s="39">
        <f t="shared" si="101"/>
        <v>0</v>
      </c>
      <c r="C2995" s="39" t="str">
        <f t="shared" si="100"/>
        <v>2020 Initial Year</v>
      </c>
      <c r="D2995" s="40">
        <v>2</v>
      </c>
      <c r="E2995" s="40" t="s">
        <v>218</v>
      </c>
      <c r="F2995" s="40" t="s">
        <v>738</v>
      </c>
      <c r="G2995" s="698" t="s">
        <v>226</v>
      </c>
      <c r="H2995" s="40" t="s">
        <v>228</v>
      </c>
      <c r="I2995" s="629" t="s">
        <v>214</v>
      </c>
      <c r="J2995" s="698" t="s">
        <v>676</v>
      </c>
      <c r="K2995" s="303">
        <v>0</v>
      </c>
      <c r="L2995" s="304">
        <v>0</v>
      </c>
      <c r="M2995" s="305">
        <v>0</v>
      </c>
      <c r="N2995" s="305">
        <v>0</v>
      </c>
      <c r="O2995" s="303">
        <v>0</v>
      </c>
      <c r="P2995" s="305">
        <v>0</v>
      </c>
      <c r="Q2995" s="303">
        <v>0</v>
      </c>
      <c r="R2995" s="16">
        <f>SUMIFS('Member Months'!$L:$L,'Member Months'!$A:$A,$A2995,'Member Months'!$C:$C,$C2995, 'Member Months'!$D:$D,$D2995)</f>
        <v>0</v>
      </c>
      <c r="T2995" s="172"/>
    </row>
    <row r="2996" spans="1:20">
      <c r="A2996" s="38" t="s">
        <v>218</v>
      </c>
      <c r="B2996" s="39">
        <f t="shared" si="101"/>
        <v>0</v>
      </c>
      <c r="C2996" s="39" t="str">
        <f t="shared" si="100"/>
        <v>2020 Initial Year</v>
      </c>
      <c r="D2996" s="40">
        <v>2</v>
      </c>
      <c r="E2996" s="40" t="s">
        <v>218</v>
      </c>
      <c r="F2996" s="40" t="s">
        <v>738</v>
      </c>
      <c r="G2996" s="698" t="s">
        <v>226</v>
      </c>
      <c r="H2996" s="40" t="s">
        <v>228</v>
      </c>
      <c r="I2996" s="629" t="s">
        <v>215</v>
      </c>
      <c r="J2996" s="698" t="s">
        <v>216</v>
      </c>
      <c r="K2996" s="303">
        <v>0</v>
      </c>
      <c r="L2996" s="304">
        <v>0</v>
      </c>
      <c r="M2996" s="305">
        <v>0</v>
      </c>
      <c r="N2996" s="305">
        <v>0</v>
      </c>
      <c r="O2996" s="303">
        <v>0</v>
      </c>
      <c r="P2996" s="305">
        <v>0</v>
      </c>
      <c r="Q2996" s="303">
        <v>0</v>
      </c>
      <c r="R2996" s="16">
        <f>SUMIFS('Member Months'!$L:$L,'Member Months'!$A:$A,$A2996,'Member Months'!$C:$C,$C2996, 'Member Months'!$D:$D,$D2996)</f>
        <v>0</v>
      </c>
      <c r="T2996" s="172"/>
    </row>
    <row r="2997" spans="1:20">
      <c r="A2997" s="38" t="s">
        <v>218</v>
      </c>
      <c r="B2997" s="39">
        <f t="shared" si="101"/>
        <v>0</v>
      </c>
      <c r="C2997" s="39" t="str">
        <f t="shared" si="100"/>
        <v>2020 Initial Year</v>
      </c>
      <c r="D2997" s="40">
        <v>2</v>
      </c>
      <c r="E2997" s="40" t="s">
        <v>218</v>
      </c>
      <c r="F2997" s="40" t="s">
        <v>738</v>
      </c>
      <c r="G2997" s="698" t="s">
        <v>226</v>
      </c>
      <c r="H2997" s="40" t="s">
        <v>228</v>
      </c>
      <c r="I2997" s="629" t="s">
        <v>217</v>
      </c>
      <c r="J2997" s="698" t="s">
        <v>262</v>
      </c>
      <c r="K2997" s="303">
        <v>0</v>
      </c>
      <c r="L2997" s="304">
        <v>0</v>
      </c>
      <c r="M2997" s="305">
        <v>0</v>
      </c>
      <c r="N2997" s="305">
        <v>0</v>
      </c>
      <c r="O2997" s="303">
        <v>0</v>
      </c>
      <c r="P2997" s="305">
        <v>0</v>
      </c>
      <c r="Q2997" s="303">
        <v>0</v>
      </c>
      <c r="R2997" s="16">
        <f>SUMIFS('Member Months'!$L:$L,'Member Months'!$A:$A,$A2997,'Member Months'!$C:$C,$C2997, 'Member Months'!$D:$D,$D2997)</f>
        <v>0</v>
      </c>
      <c r="T2997" s="172"/>
    </row>
    <row r="2998" spans="1:20">
      <c r="A2998" s="38" t="s">
        <v>218</v>
      </c>
      <c r="B2998" s="39">
        <f t="shared" si="101"/>
        <v>0</v>
      </c>
      <c r="C2998" s="39" t="str">
        <f t="shared" si="100"/>
        <v>2020 Initial Year</v>
      </c>
      <c r="D2998" s="40">
        <v>2</v>
      </c>
      <c r="E2998" s="40" t="s">
        <v>218</v>
      </c>
      <c r="F2998" s="40" t="s">
        <v>738</v>
      </c>
      <c r="G2998" s="698" t="s">
        <v>226</v>
      </c>
      <c r="H2998" s="40" t="s">
        <v>228</v>
      </c>
      <c r="I2998" s="629" t="s">
        <v>218</v>
      </c>
      <c r="J2998" s="698" t="s">
        <v>677</v>
      </c>
      <c r="K2998" s="303">
        <v>0</v>
      </c>
      <c r="L2998" s="304">
        <v>0</v>
      </c>
      <c r="M2998" s="305">
        <v>0</v>
      </c>
      <c r="N2998" s="305">
        <v>0</v>
      </c>
      <c r="O2998" s="303">
        <v>0</v>
      </c>
      <c r="P2998" s="305">
        <v>0</v>
      </c>
      <c r="Q2998" s="303">
        <v>0</v>
      </c>
      <c r="R2998" s="16">
        <f>SUMIFS('Member Months'!$L:$L,'Member Months'!$A:$A,$A2998,'Member Months'!$C:$C,$C2998, 'Member Months'!$D:$D,$D2998)</f>
        <v>0</v>
      </c>
      <c r="T2998" s="172"/>
    </row>
    <row r="2999" spans="1:20">
      <c r="A2999" s="38" t="s">
        <v>218</v>
      </c>
      <c r="B2999" s="39">
        <f t="shared" si="101"/>
        <v>0</v>
      </c>
      <c r="C2999" s="39" t="str">
        <f t="shared" si="100"/>
        <v>2020 Initial Year</v>
      </c>
      <c r="D2999" s="40">
        <v>2</v>
      </c>
      <c r="E2999" s="40" t="s">
        <v>218</v>
      </c>
      <c r="F2999" s="40" t="s">
        <v>738</v>
      </c>
      <c r="G2999" s="698" t="s">
        <v>226</v>
      </c>
      <c r="H2999" s="40" t="s">
        <v>228</v>
      </c>
      <c r="I2999" s="629" t="s">
        <v>219</v>
      </c>
      <c r="J2999" s="698" t="s">
        <v>263</v>
      </c>
      <c r="K2999" s="303">
        <v>0</v>
      </c>
      <c r="L2999" s="304">
        <v>0</v>
      </c>
      <c r="M2999" s="305">
        <v>0</v>
      </c>
      <c r="N2999" s="305">
        <v>0</v>
      </c>
      <c r="O2999" s="303">
        <v>0</v>
      </c>
      <c r="P2999" s="305">
        <v>0</v>
      </c>
      <c r="Q2999" s="303">
        <v>0</v>
      </c>
      <c r="R2999" s="16">
        <f>SUMIFS('Member Months'!$L:$L,'Member Months'!$A:$A,$A2999,'Member Months'!$C:$C,$C2999, 'Member Months'!$D:$D,$D2999)</f>
        <v>0</v>
      </c>
      <c r="T2999" s="172"/>
    </row>
    <row r="3000" spans="1:20">
      <c r="A3000" s="38" t="s">
        <v>218</v>
      </c>
      <c r="B3000" s="39">
        <f t="shared" si="101"/>
        <v>0</v>
      </c>
      <c r="C3000" s="39" t="str">
        <f t="shared" si="100"/>
        <v>2020 Initial Year</v>
      </c>
      <c r="D3000" s="40">
        <v>2</v>
      </c>
      <c r="E3000" s="40" t="s">
        <v>218</v>
      </c>
      <c r="F3000" s="40" t="s">
        <v>738</v>
      </c>
      <c r="G3000" s="698" t="s">
        <v>226</v>
      </c>
      <c r="H3000" s="40" t="s">
        <v>228</v>
      </c>
      <c r="I3000" s="629" t="s">
        <v>220</v>
      </c>
      <c r="J3000" s="698" t="s">
        <v>675</v>
      </c>
      <c r="K3000" s="303">
        <v>0</v>
      </c>
      <c r="L3000" s="304">
        <v>0</v>
      </c>
      <c r="M3000" s="305">
        <v>0</v>
      </c>
      <c r="N3000" s="305">
        <v>0</v>
      </c>
      <c r="O3000" s="303">
        <v>0</v>
      </c>
      <c r="P3000" s="305">
        <v>0</v>
      </c>
      <c r="Q3000" s="303">
        <v>0</v>
      </c>
      <c r="R3000" s="16">
        <f>SUMIFS('Member Months'!$L:$L,'Member Months'!$A:$A,$A3000,'Member Months'!$C:$C,$C3000, 'Member Months'!$D:$D,$D3000)</f>
        <v>0</v>
      </c>
      <c r="T3000" s="172"/>
    </row>
    <row r="3001" spans="1:20">
      <c r="A3001" s="38" t="s">
        <v>218</v>
      </c>
      <c r="B3001" s="39">
        <f t="shared" si="101"/>
        <v>0</v>
      </c>
      <c r="C3001" s="39" t="str">
        <f t="shared" si="100"/>
        <v>2020 Initial Year</v>
      </c>
      <c r="D3001" s="40">
        <v>2</v>
      </c>
      <c r="E3001" s="40" t="s">
        <v>218</v>
      </c>
      <c r="F3001" s="40" t="s">
        <v>738</v>
      </c>
      <c r="G3001" s="698" t="s">
        <v>226</v>
      </c>
      <c r="H3001" s="40" t="s">
        <v>228</v>
      </c>
      <c r="I3001" s="629" t="s">
        <v>221</v>
      </c>
      <c r="J3001" s="698" t="s">
        <v>264</v>
      </c>
      <c r="K3001" s="303">
        <v>0</v>
      </c>
      <c r="L3001" s="304">
        <v>0</v>
      </c>
      <c r="M3001" s="305">
        <v>0</v>
      </c>
      <c r="N3001" s="305">
        <v>0</v>
      </c>
      <c r="O3001" s="303">
        <v>0</v>
      </c>
      <c r="P3001" s="305">
        <v>0</v>
      </c>
      <c r="Q3001" s="303">
        <v>0</v>
      </c>
      <c r="R3001" s="16">
        <f>SUMIFS('Member Months'!$L:$L,'Member Months'!$A:$A,$A3001,'Member Months'!$C:$C,$C3001, 'Member Months'!$D:$D,$D3001)</f>
        <v>0</v>
      </c>
      <c r="T3001" s="172"/>
    </row>
    <row r="3002" spans="1:20">
      <c r="A3002" s="38" t="s">
        <v>218</v>
      </c>
      <c r="B3002" s="39">
        <f t="shared" si="101"/>
        <v>0</v>
      </c>
      <c r="C3002" s="39" t="str">
        <f t="shared" si="100"/>
        <v>2020 Initial Year</v>
      </c>
      <c r="D3002" s="40">
        <v>2</v>
      </c>
      <c r="E3002" s="40" t="s">
        <v>218</v>
      </c>
      <c r="F3002" s="40" t="s">
        <v>738</v>
      </c>
      <c r="G3002" s="698" t="s">
        <v>226</v>
      </c>
      <c r="H3002" s="40" t="s">
        <v>228</v>
      </c>
      <c r="I3002" s="629" t="s">
        <v>222</v>
      </c>
      <c r="J3002" s="698" t="s">
        <v>206</v>
      </c>
      <c r="K3002" s="303">
        <v>0</v>
      </c>
      <c r="L3002" s="304">
        <v>0</v>
      </c>
      <c r="M3002" s="305">
        <v>0</v>
      </c>
      <c r="N3002" s="305">
        <v>0</v>
      </c>
      <c r="O3002" s="303">
        <v>0</v>
      </c>
      <c r="P3002" s="305">
        <v>0</v>
      </c>
      <c r="Q3002" s="303">
        <v>0</v>
      </c>
      <c r="R3002" s="16">
        <f>SUMIFS('Member Months'!$L:$L,'Member Months'!$A:$A,$A3002,'Member Months'!$C:$C,$C3002, 'Member Months'!$D:$D,$D3002)</f>
        <v>0</v>
      </c>
      <c r="T3002" s="172"/>
    </row>
    <row r="3003" spans="1:20">
      <c r="A3003" s="38" t="s">
        <v>218</v>
      </c>
      <c r="B3003" s="39">
        <f t="shared" si="101"/>
        <v>0</v>
      </c>
      <c r="C3003" s="39" t="str">
        <f t="shared" si="100"/>
        <v>2020 Initial Year</v>
      </c>
      <c r="D3003" s="40">
        <v>2</v>
      </c>
      <c r="E3003" s="40" t="s">
        <v>218</v>
      </c>
      <c r="F3003" s="40" t="s">
        <v>738</v>
      </c>
      <c r="G3003" s="698" t="s">
        <v>226</v>
      </c>
      <c r="H3003" s="40" t="s">
        <v>228</v>
      </c>
      <c r="I3003" s="629" t="s">
        <v>223</v>
      </c>
      <c r="J3003" s="698" t="s">
        <v>181</v>
      </c>
      <c r="K3003" s="303">
        <v>0</v>
      </c>
      <c r="L3003" s="304">
        <v>0</v>
      </c>
      <c r="M3003" s="305">
        <v>0</v>
      </c>
      <c r="N3003" s="305">
        <v>0</v>
      </c>
      <c r="O3003" s="303">
        <v>0</v>
      </c>
      <c r="P3003" s="305">
        <v>0</v>
      </c>
      <c r="Q3003" s="303">
        <v>0</v>
      </c>
      <c r="R3003" s="16">
        <f>SUMIFS('Member Months'!$L:$L,'Member Months'!$A:$A,$A3003,'Member Months'!$C:$C,$C3003, 'Member Months'!$D:$D,$D3003)</f>
        <v>0</v>
      </c>
      <c r="T3003" s="172"/>
    </row>
    <row r="3004" spans="1:20">
      <c r="A3004" s="38" t="s">
        <v>218</v>
      </c>
      <c r="B3004" s="39">
        <f t="shared" si="101"/>
        <v>0</v>
      </c>
      <c r="C3004" s="39" t="str">
        <f t="shared" si="100"/>
        <v>2020 Initial Year</v>
      </c>
      <c r="D3004" s="40">
        <v>2</v>
      </c>
      <c r="E3004" s="40" t="s">
        <v>218</v>
      </c>
      <c r="F3004" s="40" t="s">
        <v>738</v>
      </c>
      <c r="G3004" s="698" t="s">
        <v>226</v>
      </c>
      <c r="H3004" s="40" t="s">
        <v>228</v>
      </c>
      <c r="I3004" s="629" t="s">
        <v>150</v>
      </c>
      <c r="J3004" s="698" t="s">
        <v>204</v>
      </c>
      <c r="K3004" s="303">
        <v>0</v>
      </c>
      <c r="L3004" s="304">
        <v>0</v>
      </c>
      <c r="M3004" s="305">
        <v>0</v>
      </c>
      <c r="N3004" s="305">
        <v>0</v>
      </c>
      <c r="O3004" s="303">
        <v>0</v>
      </c>
      <c r="P3004" s="305">
        <v>0</v>
      </c>
      <c r="Q3004" s="303">
        <v>0</v>
      </c>
      <c r="R3004" s="16">
        <f>SUMIFS('Member Months'!$L:$L,'Member Months'!$A:$A,$A3004,'Member Months'!$C:$C,$C3004, 'Member Months'!$D:$D,$D3004)</f>
        <v>0</v>
      </c>
      <c r="T3004" s="172"/>
    </row>
    <row r="3005" spans="1:20">
      <c r="A3005" s="38" t="s">
        <v>218</v>
      </c>
      <c r="B3005" s="39">
        <f t="shared" si="101"/>
        <v>0</v>
      </c>
      <c r="C3005" s="39" t="str">
        <f t="shared" si="100"/>
        <v>2020 Initial Year</v>
      </c>
      <c r="D3005" s="40">
        <v>2</v>
      </c>
      <c r="E3005" s="40" t="s">
        <v>218</v>
      </c>
      <c r="F3005" s="40" t="s">
        <v>738</v>
      </c>
      <c r="G3005" s="698" t="s">
        <v>226</v>
      </c>
      <c r="H3005" s="40" t="s">
        <v>228</v>
      </c>
      <c r="I3005" s="629" t="s">
        <v>151</v>
      </c>
      <c r="J3005" s="698" t="s">
        <v>205</v>
      </c>
      <c r="K3005" s="303">
        <v>0</v>
      </c>
      <c r="L3005" s="304">
        <v>0</v>
      </c>
      <c r="M3005" s="305">
        <v>0</v>
      </c>
      <c r="N3005" s="305">
        <v>0</v>
      </c>
      <c r="O3005" s="303">
        <v>0</v>
      </c>
      <c r="P3005" s="305">
        <v>0</v>
      </c>
      <c r="Q3005" s="303">
        <v>0</v>
      </c>
      <c r="R3005" s="16">
        <f>SUMIFS('Member Months'!$L:$L,'Member Months'!$A:$A,$A3005,'Member Months'!$C:$C,$C3005, 'Member Months'!$D:$D,$D3005)</f>
        <v>0</v>
      </c>
      <c r="T3005" s="172"/>
    </row>
    <row r="3006" spans="1:20">
      <c r="A3006" s="38" t="s">
        <v>218</v>
      </c>
      <c r="B3006" s="39">
        <f t="shared" si="101"/>
        <v>0</v>
      </c>
      <c r="C3006" s="39" t="str">
        <f t="shared" si="100"/>
        <v>2020 Initial Year</v>
      </c>
      <c r="D3006" s="40">
        <v>2</v>
      </c>
      <c r="E3006" s="40" t="s">
        <v>218</v>
      </c>
      <c r="F3006" s="40" t="s">
        <v>738</v>
      </c>
      <c r="G3006" s="698" t="s">
        <v>226</v>
      </c>
      <c r="H3006" s="40" t="s">
        <v>228</v>
      </c>
      <c r="I3006" s="629" t="s">
        <v>152</v>
      </c>
      <c r="J3006" s="698" t="s">
        <v>182</v>
      </c>
      <c r="K3006" s="303">
        <v>0</v>
      </c>
      <c r="L3006" s="304">
        <v>0</v>
      </c>
      <c r="M3006" s="305">
        <v>0</v>
      </c>
      <c r="N3006" s="305">
        <v>0</v>
      </c>
      <c r="O3006" s="303">
        <v>0</v>
      </c>
      <c r="P3006" s="305">
        <v>0</v>
      </c>
      <c r="Q3006" s="303">
        <v>0</v>
      </c>
      <c r="R3006" s="16">
        <f>SUMIFS('Member Months'!$L:$L,'Member Months'!$A:$A,$A3006,'Member Months'!$C:$C,$C3006, 'Member Months'!$D:$D,$D3006)</f>
        <v>0</v>
      </c>
      <c r="T3006" s="172"/>
    </row>
    <row r="3007" spans="1:20">
      <c r="A3007" s="38" t="s">
        <v>218</v>
      </c>
      <c r="B3007" s="39">
        <f t="shared" si="101"/>
        <v>0</v>
      </c>
      <c r="C3007" s="39" t="str">
        <f t="shared" si="100"/>
        <v>2020 Initial Year</v>
      </c>
      <c r="D3007" s="40">
        <v>2</v>
      </c>
      <c r="E3007" s="40" t="s">
        <v>218</v>
      </c>
      <c r="F3007" s="40" t="s">
        <v>738</v>
      </c>
      <c r="G3007" s="698" t="s">
        <v>226</v>
      </c>
      <c r="H3007" s="40" t="s">
        <v>228</v>
      </c>
      <c r="I3007" s="629" t="s">
        <v>70</v>
      </c>
      <c r="J3007" s="698" t="s">
        <v>265</v>
      </c>
      <c r="K3007" s="303">
        <v>0</v>
      </c>
      <c r="L3007" s="304">
        <v>0</v>
      </c>
      <c r="M3007" s="305">
        <v>0</v>
      </c>
      <c r="N3007" s="305">
        <v>0</v>
      </c>
      <c r="O3007" s="303">
        <v>0</v>
      </c>
      <c r="P3007" s="305">
        <v>0</v>
      </c>
      <c r="Q3007" s="303">
        <v>0</v>
      </c>
      <c r="R3007" s="16">
        <f>SUMIFS('Member Months'!$L:$L,'Member Months'!$A:$A,$A3007,'Member Months'!$C:$C,$C3007, 'Member Months'!$D:$D,$D3007)</f>
        <v>0</v>
      </c>
      <c r="T3007" s="172"/>
    </row>
    <row r="3008" spans="1:20">
      <c r="A3008" s="38" t="s">
        <v>218</v>
      </c>
      <c r="B3008" s="39">
        <f t="shared" si="101"/>
        <v>0</v>
      </c>
      <c r="C3008" s="39" t="str">
        <f t="shared" si="100"/>
        <v>2020 Initial Year</v>
      </c>
      <c r="D3008" s="40">
        <v>2</v>
      </c>
      <c r="E3008" s="40" t="s">
        <v>218</v>
      </c>
      <c r="F3008" s="40" t="s">
        <v>738</v>
      </c>
      <c r="G3008" s="698" t="s">
        <v>226</v>
      </c>
      <c r="H3008" s="40" t="s">
        <v>228</v>
      </c>
      <c r="I3008" s="629" t="s">
        <v>71</v>
      </c>
      <c r="J3008" s="698" t="s">
        <v>266</v>
      </c>
      <c r="K3008" s="303">
        <v>0</v>
      </c>
      <c r="L3008" s="304">
        <v>0</v>
      </c>
      <c r="M3008" s="305">
        <v>0</v>
      </c>
      <c r="N3008" s="305">
        <v>0</v>
      </c>
      <c r="O3008" s="303">
        <v>0</v>
      </c>
      <c r="P3008" s="305">
        <v>0</v>
      </c>
      <c r="Q3008" s="303">
        <v>0</v>
      </c>
      <c r="R3008" s="16">
        <f>SUMIFS('Member Months'!$L:$L,'Member Months'!$A:$A,$A3008,'Member Months'!$C:$C,$C3008, 'Member Months'!$D:$D,$D3008)</f>
        <v>0</v>
      </c>
      <c r="T3008" s="172"/>
    </row>
    <row r="3009" spans="1:20">
      <c r="A3009" s="38" t="s">
        <v>218</v>
      </c>
      <c r="B3009" s="39">
        <f t="shared" si="101"/>
        <v>0</v>
      </c>
      <c r="C3009" s="39" t="str">
        <f t="shared" si="100"/>
        <v>2020 Initial Year</v>
      </c>
      <c r="D3009" s="40">
        <v>2</v>
      </c>
      <c r="E3009" s="40" t="s">
        <v>218</v>
      </c>
      <c r="F3009" s="40" t="s">
        <v>738</v>
      </c>
      <c r="G3009" s="698" t="s">
        <v>226</v>
      </c>
      <c r="H3009" s="40" t="s">
        <v>228</v>
      </c>
      <c r="I3009" s="629" t="s">
        <v>72</v>
      </c>
      <c r="J3009" s="698" t="s">
        <v>527</v>
      </c>
      <c r="K3009" s="303">
        <v>0</v>
      </c>
      <c r="L3009" s="304">
        <v>0</v>
      </c>
      <c r="M3009" s="305">
        <v>0</v>
      </c>
      <c r="N3009" s="305">
        <v>0</v>
      </c>
      <c r="O3009" s="303">
        <v>0</v>
      </c>
      <c r="P3009" s="305">
        <v>0</v>
      </c>
      <c r="Q3009" s="303">
        <v>0</v>
      </c>
      <c r="R3009" s="16">
        <f>SUMIFS('Member Months'!$L:$L,'Member Months'!$A:$A,$A3009,'Member Months'!$C:$C,$C3009, 'Member Months'!$D:$D,$D3009)</f>
        <v>0</v>
      </c>
      <c r="T3009" s="172"/>
    </row>
    <row r="3010" spans="1:20">
      <c r="A3010" s="38" t="s">
        <v>218</v>
      </c>
      <c r="B3010" s="39">
        <f t="shared" si="101"/>
        <v>0</v>
      </c>
      <c r="C3010" s="39" t="str">
        <f t="shared" si="100"/>
        <v>2020 Initial Year</v>
      </c>
      <c r="D3010" s="40">
        <v>2</v>
      </c>
      <c r="E3010" s="40" t="s">
        <v>218</v>
      </c>
      <c r="F3010" s="40" t="s">
        <v>738</v>
      </c>
      <c r="G3010" s="698" t="s">
        <v>226</v>
      </c>
      <c r="H3010" s="40" t="s">
        <v>228</v>
      </c>
      <c r="I3010" s="629" t="s">
        <v>73</v>
      </c>
      <c r="J3010" s="698" t="s">
        <v>528</v>
      </c>
      <c r="K3010" s="303">
        <v>0</v>
      </c>
      <c r="L3010" s="304">
        <v>0</v>
      </c>
      <c r="M3010" s="305">
        <v>0</v>
      </c>
      <c r="N3010" s="305">
        <v>0</v>
      </c>
      <c r="O3010" s="303">
        <v>0</v>
      </c>
      <c r="P3010" s="305">
        <v>0</v>
      </c>
      <c r="Q3010" s="303">
        <v>0</v>
      </c>
      <c r="R3010" s="16">
        <f>SUMIFS('Member Months'!$L:$L,'Member Months'!$A:$A,$A3010,'Member Months'!$C:$C,$C3010, 'Member Months'!$D:$D,$D3010)</f>
        <v>0</v>
      </c>
      <c r="T3010" s="172"/>
    </row>
    <row r="3011" spans="1:20">
      <c r="A3011" s="38" t="s">
        <v>218</v>
      </c>
      <c r="B3011" s="39">
        <f t="shared" si="101"/>
        <v>0</v>
      </c>
      <c r="C3011" s="39" t="str">
        <f t="shared" ref="C3011:C3065" si="102">$C$2598</f>
        <v>2020 Initial Year</v>
      </c>
      <c r="D3011" s="40">
        <v>2</v>
      </c>
      <c r="E3011" s="40" t="s">
        <v>218</v>
      </c>
      <c r="F3011" s="40" t="s">
        <v>738</v>
      </c>
      <c r="G3011" s="698" t="s">
        <v>226</v>
      </c>
      <c r="H3011" s="40" t="s">
        <v>228</v>
      </c>
      <c r="I3011" s="630" t="s">
        <v>409</v>
      </c>
      <c r="J3011" s="698" t="s">
        <v>803</v>
      </c>
      <c r="K3011" s="303">
        <v>0</v>
      </c>
      <c r="L3011" s="304">
        <v>0</v>
      </c>
      <c r="M3011" s="305">
        <v>0</v>
      </c>
      <c r="N3011" s="305">
        <v>0</v>
      </c>
      <c r="O3011" s="303">
        <v>0</v>
      </c>
      <c r="P3011" s="305">
        <v>0</v>
      </c>
      <c r="Q3011" s="303">
        <v>0</v>
      </c>
      <c r="R3011" s="16">
        <f>SUMIFS('Member Months'!$L:$L,'Member Months'!$A:$A,$A3011,'Member Months'!$C:$C,$C3011, 'Member Months'!$D:$D,$D3011)</f>
        <v>0</v>
      </c>
      <c r="T3011" s="172"/>
    </row>
    <row r="3012" spans="1:20">
      <c r="A3012" s="38" t="s">
        <v>219</v>
      </c>
      <c r="B3012" s="39">
        <f t="shared" si="101"/>
        <v>0</v>
      </c>
      <c r="C3012" s="39" t="str">
        <f t="shared" si="102"/>
        <v>2020 Initial Year</v>
      </c>
      <c r="D3012" s="40">
        <v>2</v>
      </c>
      <c r="E3012" s="40" t="s">
        <v>219</v>
      </c>
      <c r="F3012" s="40" t="s">
        <v>738</v>
      </c>
      <c r="G3012" s="698" t="s">
        <v>229</v>
      </c>
      <c r="H3012" s="40" t="s">
        <v>227</v>
      </c>
      <c r="I3012" s="629" t="s">
        <v>211</v>
      </c>
      <c r="J3012" s="698" t="s">
        <v>261</v>
      </c>
      <c r="K3012" s="303">
        <v>0</v>
      </c>
      <c r="L3012" s="304">
        <v>0</v>
      </c>
      <c r="M3012" s="305">
        <v>0</v>
      </c>
      <c r="N3012" s="305">
        <v>0</v>
      </c>
      <c r="O3012" s="303">
        <v>0</v>
      </c>
      <c r="P3012" s="305">
        <v>0</v>
      </c>
      <c r="Q3012" s="303">
        <v>0</v>
      </c>
      <c r="R3012" s="16">
        <f>SUMIFS('Member Months'!$L:$L,'Member Months'!$A:$A,$A3012,'Member Months'!$C:$C,$C3012, 'Member Months'!$D:$D,$D3012)</f>
        <v>0</v>
      </c>
      <c r="T3012" s="172"/>
    </row>
    <row r="3013" spans="1:20">
      <c r="A3013" s="38" t="s">
        <v>219</v>
      </c>
      <c r="B3013" s="39">
        <f t="shared" si="101"/>
        <v>0</v>
      </c>
      <c r="C3013" s="39" t="str">
        <f t="shared" si="102"/>
        <v>2020 Initial Year</v>
      </c>
      <c r="D3013" s="40">
        <v>2</v>
      </c>
      <c r="E3013" s="40" t="s">
        <v>219</v>
      </c>
      <c r="F3013" s="40" t="s">
        <v>738</v>
      </c>
      <c r="G3013" s="698" t="s">
        <v>229</v>
      </c>
      <c r="H3013" s="40" t="s">
        <v>227</v>
      </c>
      <c r="I3013" s="629" t="s">
        <v>214</v>
      </c>
      <c r="J3013" s="698" t="s">
        <v>676</v>
      </c>
      <c r="K3013" s="303">
        <v>0</v>
      </c>
      <c r="L3013" s="304">
        <v>0</v>
      </c>
      <c r="M3013" s="305">
        <v>0</v>
      </c>
      <c r="N3013" s="305">
        <v>0</v>
      </c>
      <c r="O3013" s="303">
        <v>0</v>
      </c>
      <c r="P3013" s="305">
        <v>0</v>
      </c>
      <c r="Q3013" s="303">
        <v>0</v>
      </c>
      <c r="R3013" s="16">
        <f>SUMIFS('Member Months'!$L:$L,'Member Months'!$A:$A,$A3013,'Member Months'!$C:$C,$C3013, 'Member Months'!$D:$D,$D3013)</f>
        <v>0</v>
      </c>
      <c r="T3013" s="172"/>
    </row>
    <row r="3014" spans="1:20">
      <c r="A3014" s="38" t="s">
        <v>219</v>
      </c>
      <c r="B3014" s="39">
        <f t="shared" si="101"/>
        <v>0</v>
      </c>
      <c r="C3014" s="39" t="str">
        <f t="shared" si="102"/>
        <v>2020 Initial Year</v>
      </c>
      <c r="D3014" s="40">
        <v>2</v>
      </c>
      <c r="E3014" s="40" t="s">
        <v>219</v>
      </c>
      <c r="F3014" s="40" t="s">
        <v>738</v>
      </c>
      <c r="G3014" s="698" t="s">
        <v>229</v>
      </c>
      <c r="H3014" s="40" t="s">
        <v>227</v>
      </c>
      <c r="I3014" s="629" t="s">
        <v>215</v>
      </c>
      <c r="J3014" s="698" t="s">
        <v>216</v>
      </c>
      <c r="K3014" s="303">
        <v>0</v>
      </c>
      <c r="L3014" s="304">
        <v>0</v>
      </c>
      <c r="M3014" s="305">
        <v>0</v>
      </c>
      <c r="N3014" s="305">
        <v>0</v>
      </c>
      <c r="O3014" s="303">
        <v>0</v>
      </c>
      <c r="P3014" s="305">
        <v>0</v>
      </c>
      <c r="Q3014" s="303">
        <v>0</v>
      </c>
      <c r="R3014" s="16">
        <f>SUMIFS('Member Months'!$L:$L,'Member Months'!$A:$A,$A3014,'Member Months'!$C:$C,$C3014, 'Member Months'!$D:$D,$D3014)</f>
        <v>0</v>
      </c>
      <c r="T3014" s="172"/>
    </row>
    <row r="3015" spans="1:20">
      <c r="A3015" s="38" t="s">
        <v>219</v>
      </c>
      <c r="B3015" s="39">
        <f t="shared" si="101"/>
        <v>0</v>
      </c>
      <c r="C3015" s="39" t="str">
        <f t="shared" si="102"/>
        <v>2020 Initial Year</v>
      </c>
      <c r="D3015" s="40">
        <v>2</v>
      </c>
      <c r="E3015" s="40" t="s">
        <v>219</v>
      </c>
      <c r="F3015" s="40" t="s">
        <v>738</v>
      </c>
      <c r="G3015" s="698" t="s">
        <v>229</v>
      </c>
      <c r="H3015" s="40" t="s">
        <v>227</v>
      </c>
      <c r="I3015" s="629" t="s">
        <v>217</v>
      </c>
      <c r="J3015" s="698" t="s">
        <v>262</v>
      </c>
      <c r="K3015" s="303">
        <v>0</v>
      </c>
      <c r="L3015" s="304">
        <v>0</v>
      </c>
      <c r="M3015" s="305">
        <v>0</v>
      </c>
      <c r="N3015" s="305">
        <v>0</v>
      </c>
      <c r="O3015" s="303">
        <v>0</v>
      </c>
      <c r="P3015" s="305">
        <v>0</v>
      </c>
      <c r="Q3015" s="303">
        <v>0</v>
      </c>
      <c r="R3015" s="16">
        <f>SUMIFS('Member Months'!$L:$L,'Member Months'!$A:$A,$A3015,'Member Months'!$C:$C,$C3015, 'Member Months'!$D:$D,$D3015)</f>
        <v>0</v>
      </c>
      <c r="T3015" s="172"/>
    </row>
    <row r="3016" spans="1:20">
      <c r="A3016" s="38" t="s">
        <v>219</v>
      </c>
      <c r="B3016" s="39">
        <f t="shared" si="101"/>
        <v>0</v>
      </c>
      <c r="C3016" s="39" t="str">
        <f t="shared" si="102"/>
        <v>2020 Initial Year</v>
      </c>
      <c r="D3016" s="40">
        <v>2</v>
      </c>
      <c r="E3016" s="40" t="s">
        <v>219</v>
      </c>
      <c r="F3016" s="40" t="s">
        <v>738</v>
      </c>
      <c r="G3016" s="698" t="s">
        <v>229</v>
      </c>
      <c r="H3016" s="40" t="s">
        <v>227</v>
      </c>
      <c r="I3016" s="629" t="s">
        <v>218</v>
      </c>
      <c r="J3016" s="698" t="s">
        <v>677</v>
      </c>
      <c r="K3016" s="303">
        <v>0</v>
      </c>
      <c r="L3016" s="304">
        <v>0</v>
      </c>
      <c r="M3016" s="305">
        <v>0</v>
      </c>
      <c r="N3016" s="305">
        <v>0</v>
      </c>
      <c r="O3016" s="303">
        <v>0</v>
      </c>
      <c r="P3016" s="305">
        <v>0</v>
      </c>
      <c r="Q3016" s="303">
        <v>0</v>
      </c>
      <c r="R3016" s="16">
        <f>SUMIFS('Member Months'!$L:$L,'Member Months'!$A:$A,$A3016,'Member Months'!$C:$C,$C3016, 'Member Months'!$D:$D,$D3016)</f>
        <v>0</v>
      </c>
      <c r="T3016" s="172"/>
    </row>
    <row r="3017" spans="1:20">
      <c r="A3017" s="38" t="s">
        <v>219</v>
      </c>
      <c r="B3017" s="39">
        <f t="shared" si="101"/>
        <v>0</v>
      </c>
      <c r="C3017" s="39" t="str">
        <f t="shared" si="102"/>
        <v>2020 Initial Year</v>
      </c>
      <c r="D3017" s="40">
        <v>2</v>
      </c>
      <c r="E3017" s="40" t="s">
        <v>219</v>
      </c>
      <c r="F3017" s="40" t="s">
        <v>738</v>
      </c>
      <c r="G3017" s="698" t="s">
        <v>229</v>
      </c>
      <c r="H3017" s="40" t="s">
        <v>227</v>
      </c>
      <c r="I3017" s="629" t="s">
        <v>219</v>
      </c>
      <c r="J3017" s="698" t="s">
        <v>263</v>
      </c>
      <c r="K3017" s="303">
        <v>0</v>
      </c>
      <c r="L3017" s="304">
        <v>0</v>
      </c>
      <c r="M3017" s="305">
        <v>0</v>
      </c>
      <c r="N3017" s="305">
        <v>0</v>
      </c>
      <c r="O3017" s="303">
        <v>0</v>
      </c>
      <c r="P3017" s="305">
        <v>0</v>
      </c>
      <c r="Q3017" s="303">
        <v>0</v>
      </c>
      <c r="R3017" s="16">
        <f>SUMIFS('Member Months'!$L:$L,'Member Months'!$A:$A,$A3017,'Member Months'!$C:$C,$C3017, 'Member Months'!$D:$D,$D3017)</f>
        <v>0</v>
      </c>
      <c r="T3017" s="172"/>
    </row>
    <row r="3018" spans="1:20">
      <c r="A3018" s="38" t="s">
        <v>219</v>
      </c>
      <c r="B3018" s="39">
        <f t="shared" si="101"/>
        <v>0</v>
      </c>
      <c r="C3018" s="39" t="str">
        <f t="shared" si="102"/>
        <v>2020 Initial Year</v>
      </c>
      <c r="D3018" s="40">
        <v>2</v>
      </c>
      <c r="E3018" s="40" t="s">
        <v>219</v>
      </c>
      <c r="F3018" s="40" t="s">
        <v>738</v>
      </c>
      <c r="G3018" s="698" t="s">
        <v>229</v>
      </c>
      <c r="H3018" s="40" t="s">
        <v>227</v>
      </c>
      <c r="I3018" s="629" t="s">
        <v>220</v>
      </c>
      <c r="J3018" s="698" t="s">
        <v>675</v>
      </c>
      <c r="K3018" s="303">
        <v>0</v>
      </c>
      <c r="L3018" s="304">
        <v>0</v>
      </c>
      <c r="M3018" s="305">
        <v>0</v>
      </c>
      <c r="N3018" s="305">
        <v>0</v>
      </c>
      <c r="O3018" s="303">
        <v>0</v>
      </c>
      <c r="P3018" s="305">
        <v>0</v>
      </c>
      <c r="Q3018" s="303">
        <v>0</v>
      </c>
      <c r="R3018" s="16">
        <f>SUMIFS('Member Months'!$L:$L,'Member Months'!$A:$A,$A3018,'Member Months'!$C:$C,$C3018, 'Member Months'!$D:$D,$D3018)</f>
        <v>0</v>
      </c>
      <c r="T3018" s="172"/>
    </row>
    <row r="3019" spans="1:20">
      <c r="A3019" s="38" t="s">
        <v>219</v>
      </c>
      <c r="B3019" s="39">
        <f t="shared" si="101"/>
        <v>0</v>
      </c>
      <c r="C3019" s="39" t="str">
        <f t="shared" si="102"/>
        <v>2020 Initial Year</v>
      </c>
      <c r="D3019" s="40">
        <v>2</v>
      </c>
      <c r="E3019" s="40" t="s">
        <v>219</v>
      </c>
      <c r="F3019" s="40" t="s">
        <v>738</v>
      </c>
      <c r="G3019" s="698" t="s">
        <v>229</v>
      </c>
      <c r="H3019" s="40" t="s">
        <v>227</v>
      </c>
      <c r="I3019" s="629" t="s">
        <v>221</v>
      </c>
      <c r="J3019" s="698" t="s">
        <v>264</v>
      </c>
      <c r="K3019" s="303">
        <v>0</v>
      </c>
      <c r="L3019" s="304">
        <v>0</v>
      </c>
      <c r="M3019" s="305">
        <v>0</v>
      </c>
      <c r="N3019" s="305">
        <v>0</v>
      </c>
      <c r="O3019" s="303">
        <v>0</v>
      </c>
      <c r="P3019" s="305">
        <v>0</v>
      </c>
      <c r="Q3019" s="303">
        <v>0</v>
      </c>
      <c r="R3019" s="16">
        <f>SUMIFS('Member Months'!$L:$L,'Member Months'!$A:$A,$A3019,'Member Months'!$C:$C,$C3019, 'Member Months'!$D:$D,$D3019)</f>
        <v>0</v>
      </c>
      <c r="T3019" s="172"/>
    </row>
    <row r="3020" spans="1:20">
      <c r="A3020" s="38" t="s">
        <v>219</v>
      </c>
      <c r="B3020" s="39">
        <f t="shared" si="101"/>
        <v>0</v>
      </c>
      <c r="C3020" s="39" t="str">
        <f t="shared" si="102"/>
        <v>2020 Initial Year</v>
      </c>
      <c r="D3020" s="40">
        <v>2</v>
      </c>
      <c r="E3020" s="40" t="s">
        <v>219</v>
      </c>
      <c r="F3020" s="40" t="s">
        <v>738</v>
      </c>
      <c r="G3020" s="698" t="s">
        <v>229</v>
      </c>
      <c r="H3020" s="40" t="s">
        <v>227</v>
      </c>
      <c r="I3020" s="629" t="s">
        <v>222</v>
      </c>
      <c r="J3020" s="698" t="s">
        <v>206</v>
      </c>
      <c r="K3020" s="303">
        <v>0</v>
      </c>
      <c r="L3020" s="304">
        <v>0</v>
      </c>
      <c r="M3020" s="305">
        <v>0</v>
      </c>
      <c r="N3020" s="305">
        <v>0</v>
      </c>
      <c r="O3020" s="303">
        <v>0</v>
      </c>
      <c r="P3020" s="305">
        <v>0</v>
      </c>
      <c r="Q3020" s="303">
        <v>0</v>
      </c>
      <c r="R3020" s="16">
        <f>SUMIFS('Member Months'!$L:$L,'Member Months'!$A:$A,$A3020,'Member Months'!$C:$C,$C3020, 'Member Months'!$D:$D,$D3020)</f>
        <v>0</v>
      </c>
      <c r="T3020" s="172"/>
    </row>
    <row r="3021" spans="1:20">
      <c r="A3021" s="38" t="s">
        <v>219</v>
      </c>
      <c r="B3021" s="39">
        <f t="shared" si="101"/>
        <v>0</v>
      </c>
      <c r="C3021" s="39" t="str">
        <f t="shared" si="102"/>
        <v>2020 Initial Year</v>
      </c>
      <c r="D3021" s="40">
        <v>2</v>
      </c>
      <c r="E3021" s="40" t="s">
        <v>219</v>
      </c>
      <c r="F3021" s="40" t="s">
        <v>738</v>
      </c>
      <c r="G3021" s="698" t="s">
        <v>229</v>
      </c>
      <c r="H3021" s="40" t="s">
        <v>227</v>
      </c>
      <c r="I3021" s="629" t="s">
        <v>223</v>
      </c>
      <c r="J3021" s="698" t="s">
        <v>181</v>
      </c>
      <c r="K3021" s="303">
        <v>0</v>
      </c>
      <c r="L3021" s="304">
        <v>0</v>
      </c>
      <c r="M3021" s="305">
        <v>0</v>
      </c>
      <c r="N3021" s="305">
        <v>0</v>
      </c>
      <c r="O3021" s="303">
        <v>0</v>
      </c>
      <c r="P3021" s="305">
        <v>0</v>
      </c>
      <c r="Q3021" s="303">
        <v>0</v>
      </c>
      <c r="R3021" s="16">
        <f>SUMIFS('Member Months'!$L:$L,'Member Months'!$A:$A,$A3021,'Member Months'!$C:$C,$C3021, 'Member Months'!$D:$D,$D3021)</f>
        <v>0</v>
      </c>
      <c r="T3021" s="172"/>
    </row>
    <row r="3022" spans="1:20">
      <c r="A3022" s="38" t="s">
        <v>219</v>
      </c>
      <c r="B3022" s="39">
        <f t="shared" si="101"/>
        <v>0</v>
      </c>
      <c r="C3022" s="39" t="str">
        <f t="shared" si="102"/>
        <v>2020 Initial Year</v>
      </c>
      <c r="D3022" s="40">
        <v>2</v>
      </c>
      <c r="E3022" s="40" t="s">
        <v>219</v>
      </c>
      <c r="F3022" s="40" t="s">
        <v>738</v>
      </c>
      <c r="G3022" s="698" t="s">
        <v>229</v>
      </c>
      <c r="H3022" s="40" t="s">
        <v>227</v>
      </c>
      <c r="I3022" s="629" t="s">
        <v>150</v>
      </c>
      <c r="J3022" s="698" t="s">
        <v>204</v>
      </c>
      <c r="K3022" s="303">
        <v>0</v>
      </c>
      <c r="L3022" s="304">
        <v>0</v>
      </c>
      <c r="M3022" s="305">
        <v>0</v>
      </c>
      <c r="N3022" s="305">
        <v>0</v>
      </c>
      <c r="O3022" s="303">
        <v>0</v>
      </c>
      <c r="P3022" s="305">
        <v>0</v>
      </c>
      <c r="Q3022" s="303">
        <v>0</v>
      </c>
      <c r="R3022" s="16">
        <f>SUMIFS('Member Months'!$L:$L,'Member Months'!$A:$A,$A3022,'Member Months'!$C:$C,$C3022, 'Member Months'!$D:$D,$D3022)</f>
        <v>0</v>
      </c>
      <c r="T3022" s="172"/>
    </row>
    <row r="3023" spans="1:20">
      <c r="A3023" s="38" t="s">
        <v>219</v>
      </c>
      <c r="B3023" s="39">
        <f t="shared" si="101"/>
        <v>0</v>
      </c>
      <c r="C3023" s="39" t="str">
        <f t="shared" si="102"/>
        <v>2020 Initial Year</v>
      </c>
      <c r="D3023" s="40">
        <v>2</v>
      </c>
      <c r="E3023" s="40" t="s">
        <v>219</v>
      </c>
      <c r="F3023" s="40" t="s">
        <v>738</v>
      </c>
      <c r="G3023" s="698" t="s">
        <v>229</v>
      </c>
      <c r="H3023" s="40" t="s">
        <v>227</v>
      </c>
      <c r="I3023" s="629" t="s">
        <v>151</v>
      </c>
      <c r="J3023" s="698" t="s">
        <v>205</v>
      </c>
      <c r="K3023" s="303">
        <v>0</v>
      </c>
      <c r="L3023" s="304">
        <v>0</v>
      </c>
      <c r="M3023" s="305">
        <v>0</v>
      </c>
      <c r="N3023" s="305">
        <v>0</v>
      </c>
      <c r="O3023" s="303">
        <v>0</v>
      </c>
      <c r="P3023" s="305">
        <v>0</v>
      </c>
      <c r="Q3023" s="303">
        <v>0</v>
      </c>
      <c r="R3023" s="16">
        <f>SUMIFS('Member Months'!$L:$L,'Member Months'!$A:$A,$A3023,'Member Months'!$C:$C,$C3023, 'Member Months'!$D:$D,$D3023)</f>
        <v>0</v>
      </c>
      <c r="T3023" s="172"/>
    </row>
    <row r="3024" spans="1:20">
      <c r="A3024" s="38" t="s">
        <v>219</v>
      </c>
      <c r="B3024" s="39">
        <f t="shared" si="101"/>
        <v>0</v>
      </c>
      <c r="C3024" s="39" t="str">
        <f t="shared" si="102"/>
        <v>2020 Initial Year</v>
      </c>
      <c r="D3024" s="40">
        <v>2</v>
      </c>
      <c r="E3024" s="40" t="s">
        <v>219</v>
      </c>
      <c r="F3024" s="40" t="s">
        <v>738</v>
      </c>
      <c r="G3024" s="698" t="s">
        <v>229</v>
      </c>
      <c r="H3024" s="40" t="s">
        <v>227</v>
      </c>
      <c r="I3024" s="629" t="s">
        <v>152</v>
      </c>
      <c r="J3024" s="698" t="s">
        <v>182</v>
      </c>
      <c r="K3024" s="303">
        <v>0</v>
      </c>
      <c r="L3024" s="304">
        <v>0</v>
      </c>
      <c r="M3024" s="305">
        <v>0</v>
      </c>
      <c r="N3024" s="305">
        <v>0</v>
      </c>
      <c r="O3024" s="303">
        <v>0</v>
      </c>
      <c r="P3024" s="305">
        <v>0</v>
      </c>
      <c r="Q3024" s="303">
        <v>0</v>
      </c>
      <c r="R3024" s="16">
        <f>SUMIFS('Member Months'!$L:$L,'Member Months'!$A:$A,$A3024,'Member Months'!$C:$C,$C3024, 'Member Months'!$D:$D,$D3024)</f>
        <v>0</v>
      </c>
      <c r="T3024" s="172"/>
    </row>
    <row r="3025" spans="1:20">
      <c r="A3025" s="38" t="s">
        <v>219</v>
      </c>
      <c r="B3025" s="39">
        <f t="shared" si="101"/>
        <v>0</v>
      </c>
      <c r="C3025" s="39" t="str">
        <f t="shared" si="102"/>
        <v>2020 Initial Year</v>
      </c>
      <c r="D3025" s="40">
        <v>2</v>
      </c>
      <c r="E3025" s="40" t="s">
        <v>219</v>
      </c>
      <c r="F3025" s="40" t="s">
        <v>738</v>
      </c>
      <c r="G3025" s="698" t="s">
        <v>229</v>
      </c>
      <c r="H3025" s="40" t="s">
        <v>227</v>
      </c>
      <c r="I3025" s="629" t="s">
        <v>70</v>
      </c>
      <c r="J3025" s="698" t="s">
        <v>265</v>
      </c>
      <c r="K3025" s="303">
        <v>0</v>
      </c>
      <c r="L3025" s="304">
        <v>0</v>
      </c>
      <c r="M3025" s="305">
        <v>0</v>
      </c>
      <c r="N3025" s="305">
        <v>0</v>
      </c>
      <c r="O3025" s="303">
        <v>0</v>
      </c>
      <c r="P3025" s="305">
        <v>0</v>
      </c>
      <c r="Q3025" s="303">
        <v>0</v>
      </c>
      <c r="R3025" s="16">
        <f>SUMIFS('Member Months'!$L:$L,'Member Months'!$A:$A,$A3025,'Member Months'!$C:$C,$C3025, 'Member Months'!$D:$D,$D3025)</f>
        <v>0</v>
      </c>
      <c r="T3025" s="172"/>
    </row>
    <row r="3026" spans="1:20">
      <c r="A3026" s="38" t="s">
        <v>219</v>
      </c>
      <c r="B3026" s="39">
        <f t="shared" si="101"/>
        <v>0</v>
      </c>
      <c r="C3026" s="39" t="str">
        <f t="shared" si="102"/>
        <v>2020 Initial Year</v>
      </c>
      <c r="D3026" s="40">
        <v>2</v>
      </c>
      <c r="E3026" s="40" t="s">
        <v>219</v>
      </c>
      <c r="F3026" s="40" t="s">
        <v>738</v>
      </c>
      <c r="G3026" s="698" t="s">
        <v>229</v>
      </c>
      <c r="H3026" s="40" t="s">
        <v>227</v>
      </c>
      <c r="I3026" s="629" t="s">
        <v>71</v>
      </c>
      <c r="J3026" s="698" t="s">
        <v>266</v>
      </c>
      <c r="K3026" s="303">
        <v>0</v>
      </c>
      <c r="L3026" s="304">
        <v>0</v>
      </c>
      <c r="M3026" s="305">
        <v>0</v>
      </c>
      <c r="N3026" s="305">
        <v>0</v>
      </c>
      <c r="O3026" s="303">
        <v>0</v>
      </c>
      <c r="P3026" s="305">
        <v>0</v>
      </c>
      <c r="Q3026" s="303">
        <v>0</v>
      </c>
      <c r="R3026" s="16">
        <f>SUMIFS('Member Months'!$L:$L,'Member Months'!$A:$A,$A3026,'Member Months'!$C:$C,$C3026, 'Member Months'!$D:$D,$D3026)</f>
        <v>0</v>
      </c>
      <c r="T3026" s="172"/>
    </row>
    <row r="3027" spans="1:20">
      <c r="A3027" s="38" t="s">
        <v>219</v>
      </c>
      <c r="B3027" s="39">
        <f t="shared" si="101"/>
        <v>0</v>
      </c>
      <c r="C3027" s="39" t="str">
        <f t="shared" si="102"/>
        <v>2020 Initial Year</v>
      </c>
      <c r="D3027" s="40">
        <v>2</v>
      </c>
      <c r="E3027" s="40" t="s">
        <v>219</v>
      </c>
      <c r="F3027" s="40" t="s">
        <v>738</v>
      </c>
      <c r="G3027" s="698" t="s">
        <v>229</v>
      </c>
      <c r="H3027" s="40" t="s">
        <v>227</v>
      </c>
      <c r="I3027" s="629" t="s">
        <v>72</v>
      </c>
      <c r="J3027" s="698" t="s">
        <v>527</v>
      </c>
      <c r="K3027" s="303">
        <v>0</v>
      </c>
      <c r="L3027" s="304">
        <v>0</v>
      </c>
      <c r="M3027" s="305">
        <v>0</v>
      </c>
      <c r="N3027" s="305">
        <v>0</v>
      </c>
      <c r="O3027" s="303">
        <v>0</v>
      </c>
      <c r="P3027" s="305">
        <v>0</v>
      </c>
      <c r="Q3027" s="303">
        <v>0</v>
      </c>
      <c r="R3027" s="16">
        <f>SUMIFS('Member Months'!$L:$L,'Member Months'!$A:$A,$A3027,'Member Months'!$C:$C,$C3027, 'Member Months'!$D:$D,$D3027)</f>
        <v>0</v>
      </c>
      <c r="T3027" s="172"/>
    </row>
    <row r="3028" spans="1:20">
      <c r="A3028" s="38" t="s">
        <v>219</v>
      </c>
      <c r="B3028" s="39">
        <f t="shared" si="101"/>
        <v>0</v>
      </c>
      <c r="C3028" s="39" t="str">
        <f t="shared" si="102"/>
        <v>2020 Initial Year</v>
      </c>
      <c r="D3028" s="40">
        <v>2</v>
      </c>
      <c r="E3028" s="40" t="s">
        <v>219</v>
      </c>
      <c r="F3028" s="40" t="s">
        <v>738</v>
      </c>
      <c r="G3028" s="698" t="s">
        <v>229</v>
      </c>
      <c r="H3028" s="40" t="s">
        <v>227</v>
      </c>
      <c r="I3028" s="629" t="s">
        <v>73</v>
      </c>
      <c r="J3028" s="698" t="s">
        <v>528</v>
      </c>
      <c r="K3028" s="303">
        <v>0</v>
      </c>
      <c r="L3028" s="304">
        <v>0</v>
      </c>
      <c r="M3028" s="305">
        <v>0</v>
      </c>
      <c r="N3028" s="305">
        <v>0</v>
      </c>
      <c r="O3028" s="303">
        <v>0</v>
      </c>
      <c r="P3028" s="305">
        <v>0</v>
      </c>
      <c r="Q3028" s="303">
        <v>0</v>
      </c>
      <c r="R3028" s="16">
        <f>SUMIFS('Member Months'!$L:$L,'Member Months'!$A:$A,$A3028,'Member Months'!$C:$C,$C3028, 'Member Months'!$D:$D,$D3028)</f>
        <v>0</v>
      </c>
      <c r="T3028" s="172"/>
    </row>
    <row r="3029" spans="1:20">
      <c r="A3029" s="38" t="s">
        <v>219</v>
      </c>
      <c r="B3029" s="39">
        <f t="shared" si="101"/>
        <v>0</v>
      </c>
      <c r="C3029" s="39" t="str">
        <f t="shared" si="102"/>
        <v>2020 Initial Year</v>
      </c>
      <c r="D3029" s="40">
        <v>2</v>
      </c>
      <c r="E3029" s="40" t="s">
        <v>219</v>
      </c>
      <c r="F3029" s="40" t="s">
        <v>738</v>
      </c>
      <c r="G3029" s="698" t="s">
        <v>229</v>
      </c>
      <c r="H3029" s="40" t="s">
        <v>227</v>
      </c>
      <c r="I3029" s="630" t="s">
        <v>409</v>
      </c>
      <c r="J3029" s="698" t="s">
        <v>803</v>
      </c>
      <c r="K3029" s="303">
        <v>0</v>
      </c>
      <c r="L3029" s="304">
        <v>0</v>
      </c>
      <c r="M3029" s="305">
        <v>0</v>
      </c>
      <c r="N3029" s="305">
        <v>0</v>
      </c>
      <c r="O3029" s="303">
        <v>0</v>
      </c>
      <c r="P3029" s="305">
        <v>0</v>
      </c>
      <c r="Q3029" s="303">
        <v>0</v>
      </c>
      <c r="R3029" s="16">
        <f>SUMIFS('Member Months'!$L:$L,'Member Months'!$A:$A,$A3029,'Member Months'!$C:$C,$C3029, 'Member Months'!$D:$D,$D3029)</f>
        <v>0</v>
      </c>
      <c r="T3029" s="172"/>
    </row>
    <row r="3030" spans="1:20">
      <c r="A3030" s="38" t="s">
        <v>220</v>
      </c>
      <c r="B3030" s="39">
        <f t="shared" si="101"/>
        <v>0</v>
      </c>
      <c r="C3030" s="39" t="str">
        <f t="shared" si="102"/>
        <v>2020 Initial Year</v>
      </c>
      <c r="D3030" s="40">
        <v>2</v>
      </c>
      <c r="E3030" s="40" t="s">
        <v>220</v>
      </c>
      <c r="F3030" s="40" t="s">
        <v>738</v>
      </c>
      <c r="G3030" s="698" t="s">
        <v>229</v>
      </c>
      <c r="H3030" s="40" t="s">
        <v>228</v>
      </c>
      <c r="I3030" s="629" t="s">
        <v>211</v>
      </c>
      <c r="J3030" s="698" t="s">
        <v>261</v>
      </c>
      <c r="K3030" s="303">
        <v>0</v>
      </c>
      <c r="L3030" s="304">
        <v>0</v>
      </c>
      <c r="M3030" s="305">
        <v>0</v>
      </c>
      <c r="N3030" s="305">
        <v>0</v>
      </c>
      <c r="O3030" s="303">
        <v>0</v>
      </c>
      <c r="P3030" s="305">
        <v>0</v>
      </c>
      <c r="Q3030" s="303">
        <v>0</v>
      </c>
      <c r="R3030" s="16">
        <f>SUMIFS('Member Months'!$L:$L,'Member Months'!$A:$A,$A3030,'Member Months'!$C:$C,$C3030, 'Member Months'!$D:$D,$D3030)</f>
        <v>0</v>
      </c>
      <c r="T3030" s="172"/>
    </row>
    <row r="3031" spans="1:20">
      <c r="A3031" s="38" t="s">
        <v>220</v>
      </c>
      <c r="B3031" s="39">
        <f t="shared" si="101"/>
        <v>0</v>
      </c>
      <c r="C3031" s="39" t="str">
        <f t="shared" si="102"/>
        <v>2020 Initial Year</v>
      </c>
      <c r="D3031" s="40">
        <v>2</v>
      </c>
      <c r="E3031" s="40" t="s">
        <v>220</v>
      </c>
      <c r="F3031" s="40" t="s">
        <v>738</v>
      </c>
      <c r="G3031" s="698" t="s">
        <v>229</v>
      </c>
      <c r="H3031" s="40" t="s">
        <v>228</v>
      </c>
      <c r="I3031" s="629" t="s">
        <v>214</v>
      </c>
      <c r="J3031" s="698" t="s">
        <v>676</v>
      </c>
      <c r="K3031" s="303">
        <v>0</v>
      </c>
      <c r="L3031" s="304">
        <v>0</v>
      </c>
      <c r="M3031" s="305">
        <v>0</v>
      </c>
      <c r="N3031" s="305">
        <v>0</v>
      </c>
      <c r="O3031" s="303">
        <v>0</v>
      </c>
      <c r="P3031" s="305">
        <v>0</v>
      </c>
      <c r="Q3031" s="303">
        <v>0</v>
      </c>
      <c r="R3031" s="16">
        <f>SUMIFS('Member Months'!$L:$L,'Member Months'!$A:$A,$A3031,'Member Months'!$C:$C,$C3031, 'Member Months'!$D:$D,$D3031)</f>
        <v>0</v>
      </c>
      <c r="T3031" s="172"/>
    </row>
    <row r="3032" spans="1:20">
      <c r="A3032" s="38" t="s">
        <v>220</v>
      </c>
      <c r="B3032" s="39">
        <f t="shared" si="101"/>
        <v>0</v>
      </c>
      <c r="C3032" s="39" t="str">
        <f t="shared" si="102"/>
        <v>2020 Initial Year</v>
      </c>
      <c r="D3032" s="40">
        <v>2</v>
      </c>
      <c r="E3032" s="40" t="s">
        <v>220</v>
      </c>
      <c r="F3032" s="40" t="s">
        <v>738</v>
      </c>
      <c r="G3032" s="698" t="s">
        <v>229</v>
      </c>
      <c r="H3032" s="40" t="s">
        <v>228</v>
      </c>
      <c r="I3032" s="629" t="s">
        <v>215</v>
      </c>
      <c r="J3032" s="698" t="s">
        <v>216</v>
      </c>
      <c r="K3032" s="303">
        <v>0</v>
      </c>
      <c r="L3032" s="304">
        <v>0</v>
      </c>
      <c r="M3032" s="305">
        <v>0</v>
      </c>
      <c r="N3032" s="305">
        <v>0</v>
      </c>
      <c r="O3032" s="303">
        <v>0</v>
      </c>
      <c r="P3032" s="305">
        <v>0</v>
      </c>
      <c r="Q3032" s="303">
        <v>0</v>
      </c>
      <c r="R3032" s="16">
        <f>SUMIFS('Member Months'!$L:$L,'Member Months'!$A:$A,$A3032,'Member Months'!$C:$C,$C3032, 'Member Months'!$D:$D,$D3032)</f>
        <v>0</v>
      </c>
      <c r="T3032" s="172"/>
    </row>
    <row r="3033" spans="1:20">
      <c r="A3033" s="38" t="s">
        <v>220</v>
      </c>
      <c r="B3033" s="39">
        <f t="shared" si="101"/>
        <v>0</v>
      </c>
      <c r="C3033" s="39" t="str">
        <f t="shared" si="102"/>
        <v>2020 Initial Year</v>
      </c>
      <c r="D3033" s="40">
        <v>2</v>
      </c>
      <c r="E3033" s="40" t="s">
        <v>220</v>
      </c>
      <c r="F3033" s="40" t="s">
        <v>738</v>
      </c>
      <c r="G3033" s="698" t="s">
        <v>229</v>
      </c>
      <c r="H3033" s="40" t="s">
        <v>228</v>
      </c>
      <c r="I3033" s="629" t="s">
        <v>217</v>
      </c>
      <c r="J3033" s="698" t="s">
        <v>262</v>
      </c>
      <c r="K3033" s="303">
        <v>0</v>
      </c>
      <c r="L3033" s="304">
        <v>0</v>
      </c>
      <c r="M3033" s="305">
        <v>0</v>
      </c>
      <c r="N3033" s="305">
        <v>0</v>
      </c>
      <c r="O3033" s="303">
        <v>0</v>
      </c>
      <c r="P3033" s="305">
        <v>0</v>
      </c>
      <c r="Q3033" s="303">
        <v>0</v>
      </c>
      <c r="R3033" s="16">
        <f>SUMIFS('Member Months'!$L:$L,'Member Months'!$A:$A,$A3033,'Member Months'!$C:$C,$C3033, 'Member Months'!$D:$D,$D3033)</f>
        <v>0</v>
      </c>
      <c r="T3033" s="172"/>
    </row>
    <row r="3034" spans="1:20">
      <c r="A3034" s="38" t="s">
        <v>220</v>
      </c>
      <c r="B3034" s="39">
        <f t="shared" si="101"/>
        <v>0</v>
      </c>
      <c r="C3034" s="39" t="str">
        <f t="shared" si="102"/>
        <v>2020 Initial Year</v>
      </c>
      <c r="D3034" s="40">
        <v>2</v>
      </c>
      <c r="E3034" s="40" t="s">
        <v>220</v>
      </c>
      <c r="F3034" s="40" t="s">
        <v>738</v>
      </c>
      <c r="G3034" s="698" t="s">
        <v>229</v>
      </c>
      <c r="H3034" s="40" t="s">
        <v>228</v>
      </c>
      <c r="I3034" s="629" t="s">
        <v>218</v>
      </c>
      <c r="J3034" s="698" t="s">
        <v>677</v>
      </c>
      <c r="K3034" s="303">
        <v>0</v>
      </c>
      <c r="L3034" s="304">
        <v>0</v>
      </c>
      <c r="M3034" s="305">
        <v>0</v>
      </c>
      <c r="N3034" s="305">
        <v>0</v>
      </c>
      <c r="O3034" s="303">
        <v>0</v>
      </c>
      <c r="P3034" s="305">
        <v>0</v>
      </c>
      <c r="Q3034" s="303">
        <v>0</v>
      </c>
      <c r="R3034" s="16">
        <f>SUMIFS('Member Months'!$L:$L,'Member Months'!$A:$A,$A3034,'Member Months'!$C:$C,$C3034, 'Member Months'!$D:$D,$D3034)</f>
        <v>0</v>
      </c>
      <c r="T3034" s="172"/>
    </row>
    <row r="3035" spans="1:20">
      <c r="A3035" s="38" t="s">
        <v>220</v>
      </c>
      <c r="B3035" s="39">
        <f t="shared" si="101"/>
        <v>0</v>
      </c>
      <c r="C3035" s="39" t="str">
        <f t="shared" si="102"/>
        <v>2020 Initial Year</v>
      </c>
      <c r="D3035" s="40">
        <v>2</v>
      </c>
      <c r="E3035" s="40" t="s">
        <v>220</v>
      </c>
      <c r="F3035" s="40" t="s">
        <v>738</v>
      </c>
      <c r="G3035" s="698" t="s">
        <v>229</v>
      </c>
      <c r="H3035" s="40" t="s">
        <v>228</v>
      </c>
      <c r="I3035" s="629" t="s">
        <v>219</v>
      </c>
      <c r="J3035" s="698" t="s">
        <v>263</v>
      </c>
      <c r="K3035" s="303">
        <v>0</v>
      </c>
      <c r="L3035" s="304">
        <v>0</v>
      </c>
      <c r="M3035" s="305">
        <v>0</v>
      </c>
      <c r="N3035" s="305">
        <v>0</v>
      </c>
      <c r="O3035" s="303">
        <v>0</v>
      </c>
      <c r="P3035" s="305">
        <v>0</v>
      </c>
      <c r="Q3035" s="303">
        <v>0</v>
      </c>
      <c r="R3035" s="16">
        <f>SUMIFS('Member Months'!$L:$L,'Member Months'!$A:$A,$A3035,'Member Months'!$C:$C,$C3035, 'Member Months'!$D:$D,$D3035)</f>
        <v>0</v>
      </c>
      <c r="T3035" s="172"/>
    </row>
    <row r="3036" spans="1:20">
      <c r="A3036" s="38" t="s">
        <v>220</v>
      </c>
      <c r="B3036" s="39">
        <f t="shared" si="101"/>
        <v>0</v>
      </c>
      <c r="C3036" s="39" t="str">
        <f t="shared" si="102"/>
        <v>2020 Initial Year</v>
      </c>
      <c r="D3036" s="40">
        <v>2</v>
      </c>
      <c r="E3036" s="40" t="s">
        <v>220</v>
      </c>
      <c r="F3036" s="40" t="s">
        <v>738</v>
      </c>
      <c r="G3036" s="698" t="s">
        <v>229</v>
      </c>
      <c r="H3036" s="40" t="s">
        <v>228</v>
      </c>
      <c r="I3036" s="629" t="s">
        <v>220</v>
      </c>
      <c r="J3036" s="698" t="s">
        <v>675</v>
      </c>
      <c r="K3036" s="303">
        <v>0</v>
      </c>
      <c r="L3036" s="304">
        <v>0</v>
      </c>
      <c r="M3036" s="305">
        <v>0</v>
      </c>
      <c r="N3036" s="305">
        <v>0</v>
      </c>
      <c r="O3036" s="303">
        <v>0</v>
      </c>
      <c r="P3036" s="305">
        <v>0</v>
      </c>
      <c r="Q3036" s="303">
        <v>0</v>
      </c>
      <c r="R3036" s="16">
        <f>SUMIFS('Member Months'!$L:$L,'Member Months'!$A:$A,$A3036,'Member Months'!$C:$C,$C3036, 'Member Months'!$D:$D,$D3036)</f>
        <v>0</v>
      </c>
      <c r="T3036" s="172"/>
    </row>
    <row r="3037" spans="1:20">
      <c r="A3037" s="38" t="s">
        <v>220</v>
      </c>
      <c r="B3037" s="39">
        <f t="shared" si="101"/>
        <v>0</v>
      </c>
      <c r="C3037" s="39" t="str">
        <f t="shared" si="102"/>
        <v>2020 Initial Year</v>
      </c>
      <c r="D3037" s="40">
        <v>2</v>
      </c>
      <c r="E3037" s="40" t="s">
        <v>220</v>
      </c>
      <c r="F3037" s="40" t="s">
        <v>738</v>
      </c>
      <c r="G3037" s="698" t="s">
        <v>229</v>
      </c>
      <c r="H3037" s="40" t="s">
        <v>228</v>
      </c>
      <c r="I3037" s="629" t="s">
        <v>221</v>
      </c>
      <c r="J3037" s="698" t="s">
        <v>264</v>
      </c>
      <c r="K3037" s="303">
        <v>0</v>
      </c>
      <c r="L3037" s="304">
        <v>0</v>
      </c>
      <c r="M3037" s="305">
        <v>0</v>
      </c>
      <c r="N3037" s="305">
        <v>0</v>
      </c>
      <c r="O3037" s="303">
        <v>0</v>
      </c>
      <c r="P3037" s="305">
        <v>0</v>
      </c>
      <c r="Q3037" s="303">
        <v>0</v>
      </c>
      <c r="R3037" s="16">
        <f>SUMIFS('Member Months'!$L:$L,'Member Months'!$A:$A,$A3037,'Member Months'!$C:$C,$C3037, 'Member Months'!$D:$D,$D3037)</f>
        <v>0</v>
      </c>
      <c r="T3037" s="172"/>
    </row>
    <row r="3038" spans="1:20">
      <c r="A3038" s="38" t="s">
        <v>220</v>
      </c>
      <c r="B3038" s="39">
        <f t="shared" si="101"/>
        <v>0</v>
      </c>
      <c r="C3038" s="39" t="str">
        <f t="shared" si="102"/>
        <v>2020 Initial Year</v>
      </c>
      <c r="D3038" s="40">
        <v>2</v>
      </c>
      <c r="E3038" s="40" t="s">
        <v>220</v>
      </c>
      <c r="F3038" s="40" t="s">
        <v>738</v>
      </c>
      <c r="G3038" s="698" t="s">
        <v>229</v>
      </c>
      <c r="H3038" s="40" t="s">
        <v>228</v>
      </c>
      <c r="I3038" s="629" t="s">
        <v>222</v>
      </c>
      <c r="J3038" s="698" t="s">
        <v>206</v>
      </c>
      <c r="K3038" s="303">
        <v>0</v>
      </c>
      <c r="L3038" s="304">
        <v>0</v>
      </c>
      <c r="M3038" s="305">
        <v>0</v>
      </c>
      <c r="N3038" s="305">
        <v>0</v>
      </c>
      <c r="O3038" s="303">
        <v>0</v>
      </c>
      <c r="P3038" s="305">
        <v>0</v>
      </c>
      <c r="Q3038" s="303">
        <v>0</v>
      </c>
      <c r="R3038" s="16">
        <f>SUMIFS('Member Months'!$L:$L,'Member Months'!$A:$A,$A3038,'Member Months'!$C:$C,$C3038, 'Member Months'!$D:$D,$D3038)</f>
        <v>0</v>
      </c>
      <c r="T3038" s="172"/>
    </row>
    <row r="3039" spans="1:20">
      <c r="A3039" s="38" t="s">
        <v>220</v>
      </c>
      <c r="B3039" s="39">
        <f t="shared" si="101"/>
        <v>0</v>
      </c>
      <c r="C3039" s="39" t="str">
        <f t="shared" si="102"/>
        <v>2020 Initial Year</v>
      </c>
      <c r="D3039" s="40">
        <v>2</v>
      </c>
      <c r="E3039" s="40" t="s">
        <v>220</v>
      </c>
      <c r="F3039" s="40" t="s">
        <v>738</v>
      </c>
      <c r="G3039" s="698" t="s">
        <v>229</v>
      </c>
      <c r="H3039" s="40" t="s">
        <v>228</v>
      </c>
      <c r="I3039" s="629" t="s">
        <v>223</v>
      </c>
      <c r="J3039" s="698" t="s">
        <v>181</v>
      </c>
      <c r="K3039" s="303">
        <v>0</v>
      </c>
      <c r="L3039" s="304">
        <v>0</v>
      </c>
      <c r="M3039" s="305">
        <v>0</v>
      </c>
      <c r="N3039" s="305">
        <v>0</v>
      </c>
      <c r="O3039" s="303">
        <v>0</v>
      </c>
      <c r="P3039" s="305">
        <v>0</v>
      </c>
      <c r="Q3039" s="303">
        <v>0</v>
      </c>
      <c r="R3039" s="16">
        <f>SUMIFS('Member Months'!$L:$L,'Member Months'!$A:$A,$A3039,'Member Months'!$C:$C,$C3039, 'Member Months'!$D:$D,$D3039)</f>
        <v>0</v>
      </c>
      <c r="T3039" s="172"/>
    </row>
    <row r="3040" spans="1:20">
      <c r="A3040" s="38" t="s">
        <v>220</v>
      </c>
      <c r="B3040" s="39">
        <f t="shared" si="101"/>
        <v>0</v>
      </c>
      <c r="C3040" s="39" t="str">
        <f t="shared" si="102"/>
        <v>2020 Initial Year</v>
      </c>
      <c r="D3040" s="40">
        <v>2</v>
      </c>
      <c r="E3040" s="40" t="s">
        <v>220</v>
      </c>
      <c r="F3040" s="40" t="s">
        <v>738</v>
      </c>
      <c r="G3040" s="698" t="s">
        <v>229</v>
      </c>
      <c r="H3040" s="40" t="s">
        <v>228</v>
      </c>
      <c r="I3040" s="629" t="s">
        <v>150</v>
      </c>
      <c r="J3040" s="698" t="s">
        <v>204</v>
      </c>
      <c r="K3040" s="303">
        <v>0</v>
      </c>
      <c r="L3040" s="304">
        <v>0</v>
      </c>
      <c r="M3040" s="305">
        <v>0</v>
      </c>
      <c r="N3040" s="305">
        <v>0</v>
      </c>
      <c r="O3040" s="303">
        <v>0</v>
      </c>
      <c r="P3040" s="305">
        <v>0</v>
      </c>
      <c r="Q3040" s="303">
        <v>0</v>
      </c>
      <c r="R3040" s="16">
        <f>SUMIFS('Member Months'!$L:$L,'Member Months'!$A:$A,$A3040,'Member Months'!$C:$C,$C3040, 'Member Months'!$D:$D,$D3040)</f>
        <v>0</v>
      </c>
      <c r="T3040" s="172"/>
    </row>
    <row r="3041" spans="1:20">
      <c r="A3041" s="38" t="s">
        <v>220</v>
      </c>
      <c r="B3041" s="39">
        <f t="shared" si="101"/>
        <v>0</v>
      </c>
      <c r="C3041" s="39" t="str">
        <f t="shared" si="102"/>
        <v>2020 Initial Year</v>
      </c>
      <c r="D3041" s="40">
        <v>2</v>
      </c>
      <c r="E3041" s="40" t="s">
        <v>220</v>
      </c>
      <c r="F3041" s="40" t="s">
        <v>738</v>
      </c>
      <c r="G3041" s="698" t="s">
        <v>229</v>
      </c>
      <c r="H3041" s="40" t="s">
        <v>228</v>
      </c>
      <c r="I3041" s="629" t="s">
        <v>151</v>
      </c>
      <c r="J3041" s="698" t="s">
        <v>205</v>
      </c>
      <c r="K3041" s="303">
        <v>0</v>
      </c>
      <c r="L3041" s="304">
        <v>0</v>
      </c>
      <c r="M3041" s="305">
        <v>0</v>
      </c>
      <c r="N3041" s="305">
        <v>0</v>
      </c>
      <c r="O3041" s="303">
        <v>0</v>
      </c>
      <c r="P3041" s="305">
        <v>0</v>
      </c>
      <c r="Q3041" s="303">
        <v>0</v>
      </c>
      <c r="R3041" s="16">
        <f>SUMIFS('Member Months'!$L:$L,'Member Months'!$A:$A,$A3041,'Member Months'!$C:$C,$C3041, 'Member Months'!$D:$D,$D3041)</f>
        <v>0</v>
      </c>
      <c r="T3041" s="172"/>
    </row>
    <row r="3042" spans="1:20">
      <c r="A3042" s="38" t="s">
        <v>220</v>
      </c>
      <c r="B3042" s="39">
        <f t="shared" si="101"/>
        <v>0</v>
      </c>
      <c r="C3042" s="39" t="str">
        <f t="shared" si="102"/>
        <v>2020 Initial Year</v>
      </c>
      <c r="D3042" s="40">
        <v>2</v>
      </c>
      <c r="E3042" s="40" t="s">
        <v>220</v>
      </c>
      <c r="F3042" s="40" t="s">
        <v>738</v>
      </c>
      <c r="G3042" s="698" t="s">
        <v>229</v>
      </c>
      <c r="H3042" s="40" t="s">
        <v>228</v>
      </c>
      <c r="I3042" s="629" t="s">
        <v>152</v>
      </c>
      <c r="J3042" s="698" t="s">
        <v>182</v>
      </c>
      <c r="K3042" s="303">
        <v>0</v>
      </c>
      <c r="L3042" s="304">
        <v>0</v>
      </c>
      <c r="M3042" s="305">
        <v>0</v>
      </c>
      <c r="N3042" s="305">
        <v>0</v>
      </c>
      <c r="O3042" s="303">
        <v>0</v>
      </c>
      <c r="P3042" s="305">
        <v>0</v>
      </c>
      <c r="Q3042" s="303">
        <v>0</v>
      </c>
      <c r="R3042" s="16">
        <f>SUMIFS('Member Months'!$L:$L,'Member Months'!$A:$A,$A3042,'Member Months'!$C:$C,$C3042, 'Member Months'!$D:$D,$D3042)</f>
        <v>0</v>
      </c>
      <c r="T3042" s="172"/>
    </row>
    <row r="3043" spans="1:20">
      <c r="A3043" s="38" t="s">
        <v>220</v>
      </c>
      <c r="B3043" s="39">
        <f t="shared" si="101"/>
        <v>0</v>
      </c>
      <c r="C3043" s="39" t="str">
        <f t="shared" si="102"/>
        <v>2020 Initial Year</v>
      </c>
      <c r="D3043" s="40">
        <v>2</v>
      </c>
      <c r="E3043" s="40" t="s">
        <v>220</v>
      </c>
      <c r="F3043" s="40" t="s">
        <v>738</v>
      </c>
      <c r="G3043" s="698" t="s">
        <v>229</v>
      </c>
      <c r="H3043" s="40" t="s">
        <v>228</v>
      </c>
      <c r="I3043" s="629" t="s">
        <v>70</v>
      </c>
      <c r="J3043" s="698" t="s">
        <v>265</v>
      </c>
      <c r="K3043" s="303">
        <v>0</v>
      </c>
      <c r="L3043" s="304">
        <v>0</v>
      </c>
      <c r="M3043" s="305">
        <v>0</v>
      </c>
      <c r="N3043" s="305">
        <v>0</v>
      </c>
      <c r="O3043" s="303">
        <v>0</v>
      </c>
      <c r="P3043" s="305">
        <v>0</v>
      </c>
      <c r="Q3043" s="303">
        <v>0</v>
      </c>
      <c r="R3043" s="16">
        <f>SUMIFS('Member Months'!$L:$L,'Member Months'!$A:$A,$A3043,'Member Months'!$C:$C,$C3043, 'Member Months'!$D:$D,$D3043)</f>
        <v>0</v>
      </c>
      <c r="T3043" s="172"/>
    </row>
    <row r="3044" spans="1:20">
      <c r="A3044" s="38" t="s">
        <v>220</v>
      </c>
      <c r="B3044" s="39">
        <f t="shared" si="101"/>
        <v>0</v>
      </c>
      <c r="C3044" s="39" t="str">
        <f t="shared" si="102"/>
        <v>2020 Initial Year</v>
      </c>
      <c r="D3044" s="40">
        <v>2</v>
      </c>
      <c r="E3044" s="40" t="s">
        <v>220</v>
      </c>
      <c r="F3044" s="40" t="s">
        <v>738</v>
      </c>
      <c r="G3044" s="698" t="s">
        <v>229</v>
      </c>
      <c r="H3044" s="40" t="s">
        <v>228</v>
      </c>
      <c r="I3044" s="629" t="s">
        <v>71</v>
      </c>
      <c r="J3044" s="698" t="s">
        <v>266</v>
      </c>
      <c r="K3044" s="303">
        <v>0</v>
      </c>
      <c r="L3044" s="304">
        <v>0</v>
      </c>
      <c r="M3044" s="305">
        <v>0</v>
      </c>
      <c r="N3044" s="305">
        <v>0</v>
      </c>
      <c r="O3044" s="303">
        <v>0</v>
      </c>
      <c r="P3044" s="305">
        <v>0</v>
      </c>
      <c r="Q3044" s="303">
        <v>0</v>
      </c>
      <c r="R3044" s="16">
        <f>SUMIFS('Member Months'!$L:$L,'Member Months'!$A:$A,$A3044,'Member Months'!$C:$C,$C3044, 'Member Months'!$D:$D,$D3044)</f>
        <v>0</v>
      </c>
      <c r="T3044" s="172"/>
    </row>
    <row r="3045" spans="1:20">
      <c r="A3045" s="38" t="s">
        <v>220</v>
      </c>
      <c r="B3045" s="39">
        <f t="shared" si="101"/>
        <v>0</v>
      </c>
      <c r="C3045" s="39" t="str">
        <f t="shared" si="102"/>
        <v>2020 Initial Year</v>
      </c>
      <c r="D3045" s="40">
        <v>2</v>
      </c>
      <c r="E3045" s="40" t="s">
        <v>220</v>
      </c>
      <c r="F3045" s="40" t="s">
        <v>738</v>
      </c>
      <c r="G3045" s="698" t="s">
        <v>229</v>
      </c>
      <c r="H3045" s="40" t="s">
        <v>228</v>
      </c>
      <c r="I3045" s="629" t="s">
        <v>72</v>
      </c>
      <c r="J3045" s="698" t="s">
        <v>527</v>
      </c>
      <c r="K3045" s="303">
        <v>0</v>
      </c>
      <c r="L3045" s="304">
        <v>0</v>
      </c>
      <c r="M3045" s="305">
        <v>0</v>
      </c>
      <c r="N3045" s="305">
        <v>0</v>
      </c>
      <c r="O3045" s="303">
        <v>0</v>
      </c>
      <c r="P3045" s="305">
        <v>0</v>
      </c>
      <c r="Q3045" s="303">
        <v>0</v>
      </c>
      <c r="R3045" s="16">
        <f>SUMIFS('Member Months'!$L:$L,'Member Months'!$A:$A,$A3045,'Member Months'!$C:$C,$C3045, 'Member Months'!$D:$D,$D3045)</f>
        <v>0</v>
      </c>
      <c r="T3045" s="172"/>
    </row>
    <row r="3046" spans="1:20">
      <c r="A3046" s="38" t="s">
        <v>220</v>
      </c>
      <c r="B3046" s="39">
        <f t="shared" si="101"/>
        <v>0</v>
      </c>
      <c r="C3046" s="39" t="str">
        <f t="shared" si="102"/>
        <v>2020 Initial Year</v>
      </c>
      <c r="D3046" s="40">
        <v>2</v>
      </c>
      <c r="E3046" s="40" t="s">
        <v>220</v>
      </c>
      <c r="F3046" s="40" t="s">
        <v>738</v>
      </c>
      <c r="G3046" s="698" t="s">
        <v>229</v>
      </c>
      <c r="H3046" s="40" t="s">
        <v>228</v>
      </c>
      <c r="I3046" s="629" t="s">
        <v>73</v>
      </c>
      <c r="J3046" s="698" t="s">
        <v>528</v>
      </c>
      <c r="K3046" s="303">
        <v>0</v>
      </c>
      <c r="L3046" s="304">
        <v>0</v>
      </c>
      <c r="M3046" s="305">
        <v>0</v>
      </c>
      <c r="N3046" s="305">
        <v>0</v>
      </c>
      <c r="O3046" s="303">
        <v>0</v>
      </c>
      <c r="P3046" s="305">
        <v>0</v>
      </c>
      <c r="Q3046" s="303">
        <v>0</v>
      </c>
      <c r="R3046" s="16">
        <f>SUMIFS('Member Months'!$L:$L,'Member Months'!$A:$A,$A3046,'Member Months'!$C:$C,$C3046, 'Member Months'!$D:$D,$D3046)</f>
        <v>0</v>
      </c>
      <c r="T3046" s="172"/>
    </row>
    <row r="3047" spans="1:20">
      <c r="A3047" s="38" t="s">
        <v>220</v>
      </c>
      <c r="B3047" s="39">
        <f t="shared" si="101"/>
        <v>0</v>
      </c>
      <c r="C3047" s="39" t="str">
        <f t="shared" si="102"/>
        <v>2020 Initial Year</v>
      </c>
      <c r="D3047" s="40">
        <v>2</v>
      </c>
      <c r="E3047" s="40" t="s">
        <v>220</v>
      </c>
      <c r="F3047" s="40" t="s">
        <v>738</v>
      </c>
      <c r="G3047" s="698" t="s">
        <v>229</v>
      </c>
      <c r="H3047" s="40" t="s">
        <v>228</v>
      </c>
      <c r="I3047" s="630" t="s">
        <v>409</v>
      </c>
      <c r="J3047" s="698" t="s">
        <v>803</v>
      </c>
      <c r="K3047" s="303">
        <v>0</v>
      </c>
      <c r="L3047" s="304">
        <v>0</v>
      </c>
      <c r="M3047" s="305">
        <v>0</v>
      </c>
      <c r="N3047" s="305">
        <v>0</v>
      </c>
      <c r="O3047" s="303">
        <v>0</v>
      </c>
      <c r="P3047" s="305">
        <v>0</v>
      </c>
      <c r="Q3047" s="303">
        <v>0</v>
      </c>
      <c r="R3047" s="16">
        <f>SUMIFS('Member Months'!$L:$L,'Member Months'!$A:$A,$A3047,'Member Months'!$C:$C,$C3047, 'Member Months'!$D:$D,$D3047)</f>
        <v>0</v>
      </c>
      <c r="T3047" s="172"/>
    </row>
    <row r="3048" spans="1:20">
      <c r="A3048" s="38" t="s">
        <v>221</v>
      </c>
      <c r="B3048" s="39">
        <f t="shared" si="101"/>
        <v>0</v>
      </c>
      <c r="C3048" s="39" t="str">
        <f t="shared" si="102"/>
        <v>2020 Initial Year</v>
      </c>
      <c r="D3048" s="40">
        <v>2</v>
      </c>
      <c r="E3048" s="40" t="s">
        <v>221</v>
      </c>
      <c r="F3048" s="40" t="s">
        <v>738</v>
      </c>
      <c r="G3048" s="698" t="s">
        <v>230</v>
      </c>
      <c r="H3048" s="40" t="s">
        <v>213</v>
      </c>
      <c r="I3048" s="629" t="s">
        <v>211</v>
      </c>
      <c r="J3048" s="698" t="s">
        <v>261</v>
      </c>
      <c r="K3048" s="303">
        <v>0</v>
      </c>
      <c r="L3048" s="304">
        <v>0</v>
      </c>
      <c r="M3048" s="305">
        <v>0</v>
      </c>
      <c r="N3048" s="305">
        <v>0</v>
      </c>
      <c r="O3048" s="303">
        <v>0</v>
      </c>
      <c r="P3048" s="305">
        <v>0</v>
      </c>
      <c r="Q3048" s="303">
        <v>0</v>
      </c>
      <c r="R3048" s="16">
        <f>SUMIFS('Member Months'!$L:$L,'Member Months'!$A:$A,$A3048,'Member Months'!$C:$C,$C3048, 'Member Months'!$D:$D,$D3048)</f>
        <v>0</v>
      </c>
      <c r="T3048" s="172"/>
    </row>
    <row r="3049" spans="1:20">
      <c r="A3049" s="38" t="s">
        <v>221</v>
      </c>
      <c r="B3049" s="39">
        <f t="shared" si="101"/>
        <v>0</v>
      </c>
      <c r="C3049" s="39" t="str">
        <f t="shared" si="102"/>
        <v>2020 Initial Year</v>
      </c>
      <c r="D3049" s="40">
        <v>2</v>
      </c>
      <c r="E3049" s="40" t="s">
        <v>221</v>
      </c>
      <c r="F3049" s="40" t="s">
        <v>738</v>
      </c>
      <c r="G3049" s="698" t="s">
        <v>230</v>
      </c>
      <c r="H3049" s="40" t="s">
        <v>213</v>
      </c>
      <c r="I3049" s="629" t="s">
        <v>214</v>
      </c>
      <c r="J3049" s="698" t="s">
        <v>676</v>
      </c>
      <c r="K3049" s="303">
        <v>0</v>
      </c>
      <c r="L3049" s="304">
        <v>0</v>
      </c>
      <c r="M3049" s="305">
        <v>0</v>
      </c>
      <c r="N3049" s="305">
        <v>0</v>
      </c>
      <c r="O3049" s="303">
        <v>0</v>
      </c>
      <c r="P3049" s="305">
        <v>0</v>
      </c>
      <c r="Q3049" s="303">
        <v>0</v>
      </c>
      <c r="R3049" s="16">
        <f>SUMIFS('Member Months'!$L:$L,'Member Months'!$A:$A,$A3049,'Member Months'!$C:$C,$C3049, 'Member Months'!$D:$D,$D3049)</f>
        <v>0</v>
      </c>
      <c r="T3049" s="172"/>
    </row>
    <row r="3050" spans="1:20">
      <c r="A3050" s="38" t="s">
        <v>221</v>
      </c>
      <c r="B3050" s="39">
        <f t="shared" si="101"/>
        <v>0</v>
      </c>
      <c r="C3050" s="39" t="str">
        <f t="shared" si="102"/>
        <v>2020 Initial Year</v>
      </c>
      <c r="D3050" s="40">
        <v>2</v>
      </c>
      <c r="E3050" s="40" t="s">
        <v>221</v>
      </c>
      <c r="F3050" s="40" t="s">
        <v>738</v>
      </c>
      <c r="G3050" s="698" t="s">
        <v>230</v>
      </c>
      <c r="H3050" s="40" t="s">
        <v>213</v>
      </c>
      <c r="I3050" s="629" t="s">
        <v>215</v>
      </c>
      <c r="J3050" s="698" t="s">
        <v>216</v>
      </c>
      <c r="K3050" s="303">
        <v>0</v>
      </c>
      <c r="L3050" s="304">
        <v>0</v>
      </c>
      <c r="M3050" s="305">
        <v>0</v>
      </c>
      <c r="N3050" s="305">
        <v>0</v>
      </c>
      <c r="O3050" s="303">
        <v>0</v>
      </c>
      <c r="P3050" s="305">
        <v>0</v>
      </c>
      <c r="Q3050" s="303">
        <v>0</v>
      </c>
      <c r="R3050" s="16">
        <f>SUMIFS('Member Months'!$L:$L,'Member Months'!$A:$A,$A3050,'Member Months'!$C:$C,$C3050, 'Member Months'!$D:$D,$D3050)</f>
        <v>0</v>
      </c>
      <c r="T3050" s="172"/>
    </row>
    <row r="3051" spans="1:20">
      <c r="A3051" s="38" t="s">
        <v>221</v>
      </c>
      <c r="B3051" s="39">
        <f t="shared" ref="B3051:B3078" si="103">$B$2922</f>
        <v>0</v>
      </c>
      <c r="C3051" s="39" t="str">
        <f t="shared" si="102"/>
        <v>2020 Initial Year</v>
      </c>
      <c r="D3051" s="40">
        <v>2</v>
      </c>
      <c r="E3051" s="40" t="s">
        <v>221</v>
      </c>
      <c r="F3051" s="40" t="s">
        <v>738</v>
      </c>
      <c r="G3051" s="698" t="s">
        <v>230</v>
      </c>
      <c r="H3051" s="40" t="s">
        <v>213</v>
      </c>
      <c r="I3051" s="629" t="s">
        <v>217</v>
      </c>
      <c r="J3051" s="698" t="s">
        <v>262</v>
      </c>
      <c r="K3051" s="303">
        <v>0</v>
      </c>
      <c r="L3051" s="304">
        <v>0</v>
      </c>
      <c r="M3051" s="305">
        <v>0</v>
      </c>
      <c r="N3051" s="305">
        <v>0</v>
      </c>
      <c r="O3051" s="303">
        <v>0</v>
      </c>
      <c r="P3051" s="305">
        <v>0</v>
      </c>
      <c r="Q3051" s="303">
        <v>0</v>
      </c>
      <c r="R3051" s="16">
        <f>SUMIFS('Member Months'!$L:$L,'Member Months'!$A:$A,$A3051,'Member Months'!$C:$C,$C3051, 'Member Months'!$D:$D,$D3051)</f>
        <v>0</v>
      </c>
      <c r="T3051" s="172"/>
    </row>
    <row r="3052" spans="1:20">
      <c r="A3052" s="38" t="s">
        <v>221</v>
      </c>
      <c r="B3052" s="39">
        <f t="shared" si="103"/>
        <v>0</v>
      </c>
      <c r="C3052" s="39" t="str">
        <f t="shared" si="102"/>
        <v>2020 Initial Year</v>
      </c>
      <c r="D3052" s="40">
        <v>2</v>
      </c>
      <c r="E3052" s="40" t="s">
        <v>221</v>
      </c>
      <c r="F3052" s="40" t="s">
        <v>738</v>
      </c>
      <c r="G3052" s="698" t="s">
        <v>230</v>
      </c>
      <c r="H3052" s="40" t="s">
        <v>213</v>
      </c>
      <c r="I3052" s="629" t="s">
        <v>218</v>
      </c>
      <c r="J3052" s="698" t="s">
        <v>677</v>
      </c>
      <c r="K3052" s="303">
        <v>0</v>
      </c>
      <c r="L3052" s="304">
        <v>0</v>
      </c>
      <c r="M3052" s="305">
        <v>0</v>
      </c>
      <c r="N3052" s="305">
        <v>0</v>
      </c>
      <c r="O3052" s="303">
        <v>0</v>
      </c>
      <c r="P3052" s="305">
        <v>0</v>
      </c>
      <c r="Q3052" s="303">
        <v>0</v>
      </c>
      <c r="R3052" s="16">
        <f>SUMIFS('Member Months'!$L:$L,'Member Months'!$A:$A,$A3052,'Member Months'!$C:$C,$C3052, 'Member Months'!$D:$D,$D3052)</f>
        <v>0</v>
      </c>
      <c r="T3052" s="172"/>
    </row>
    <row r="3053" spans="1:20">
      <c r="A3053" s="38" t="s">
        <v>221</v>
      </c>
      <c r="B3053" s="39">
        <f t="shared" si="103"/>
        <v>0</v>
      </c>
      <c r="C3053" s="39" t="str">
        <f t="shared" si="102"/>
        <v>2020 Initial Year</v>
      </c>
      <c r="D3053" s="40">
        <v>2</v>
      </c>
      <c r="E3053" s="40" t="s">
        <v>221</v>
      </c>
      <c r="F3053" s="40" t="s">
        <v>738</v>
      </c>
      <c r="G3053" s="698" t="s">
        <v>230</v>
      </c>
      <c r="H3053" s="40" t="s">
        <v>213</v>
      </c>
      <c r="I3053" s="629" t="s">
        <v>219</v>
      </c>
      <c r="J3053" s="698" t="s">
        <v>263</v>
      </c>
      <c r="K3053" s="303">
        <v>0</v>
      </c>
      <c r="L3053" s="304">
        <v>0</v>
      </c>
      <c r="M3053" s="305">
        <v>0</v>
      </c>
      <c r="N3053" s="305">
        <v>0</v>
      </c>
      <c r="O3053" s="303">
        <v>0</v>
      </c>
      <c r="P3053" s="305">
        <v>0</v>
      </c>
      <c r="Q3053" s="303">
        <v>0</v>
      </c>
      <c r="R3053" s="16">
        <f>SUMIFS('Member Months'!$L:$L,'Member Months'!$A:$A,$A3053,'Member Months'!$C:$C,$C3053, 'Member Months'!$D:$D,$D3053)</f>
        <v>0</v>
      </c>
      <c r="T3053" s="172"/>
    </row>
    <row r="3054" spans="1:20">
      <c r="A3054" s="38" t="s">
        <v>221</v>
      </c>
      <c r="B3054" s="39">
        <f t="shared" si="103"/>
        <v>0</v>
      </c>
      <c r="C3054" s="39" t="str">
        <f t="shared" si="102"/>
        <v>2020 Initial Year</v>
      </c>
      <c r="D3054" s="40">
        <v>2</v>
      </c>
      <c r="E3054" s="40" t="s">
        <v>221</v>
      </c>
      <c r="F3054" s="40" t="s">
        <v>738</v>
      </c>
      <c r="G3054" s="698" t="s">
        <v>230</v>
      </c>
      <c r="H3054" s="40" t="s">
        <v>213</v>
      </c>
      <c r="I3054" s="629" t="s">
        <v>220</v>
      </c>
      <c r="J3054" s="698" t="s">
        <v>675</v>
      </c>
      <c r="K3054" s="303">
        <v>0</v>
      </c>
      <c r="L3054" s="304">
        <v>0</v>
      </c>
      <c r="M3054" s="305">
        <v>0</v>
      </c>
      <c r="N3054" s="305">
        <v>0</v>
      </c>
      <c r="O3054" s="303">
        <v>0</v>
      </c>
      <c r="P3054" s="305">
        <v>0</v>
      </c>
      <c r="Q3054" s="303">
        <v>0</v>
      </c>
      <c r="R3054" s="16">
        <f>SUMIFS('Member Months'!$L:$L,'Member Months'!$A:$A,$A3054,'Member Months'!$C:$C,$C3054, 'Member Months'!$D:$D,$D3054)</f>
        <v>0</v>
      </c>
      <c r="T3054" s="172"/>
    </row>
    <row r="3055" spans="1:20">
      <c r="A3055" s="38" t="s">
        <v>221</v>
      </c>
      <c r="B3055" s="39">
        <f t="shared" si="103"/>
        <v>0</v>
      </c>
      <c r="C3055" s="39" t="str">
        <f t="shared" si="102"/>
        <v>2020 Initial Year</v>
      </c>
      <c r="D3055" s="40">
        <v>2</v>
      </c>
      <c r="E3055" s="40" t="s">
        <v>221</v>
      </c>
      <c r="F3055" s="40" t="s">
        <v>738</v>
      </c>
      <c r="G3055" s="698" t="s">
        <v>230</v>
      </c>
      <c r="H3055" s="40" t="s">
        <v>213</v>
      </c>
      <c r="I3055" s="629" t="s">
        <v>221</v>
      </c>
      <c r="J3055" s="698" t="s">
        <v>264</v>
      </c>
      <c r="K3055" s="303">
        <v>0</v>
      </c>
      <c r="L3055" s="304">
        <v>0</v>
      </c>
      <c r="M3055" s="305">
        <v>0</v>
      </c>
      <c r="N3055" s="305">
        <v>0</v>
      </c>
      <c r="O3055" s="303">
        <v>0</v>
      </c>
      <c r="P3055" s="305">
        <v>0</v>
      </c>
      <c r="Q3055" s="303">
        <v>0</v>
      </c>
      <c r="R3055" s="16">
        <f>SUMIFS('Member Months'!$L:$L,'Member Months'!$A:$A,$A3055,'Member Months'!$C:$C,$C3055, 'Member Months'!$D:$D,$D3055)</f>
        <v>0</v>
      </c>
      <c r="T3055" s="172"/>
    </row>
    <row r="3056" spans="1:20">
      <c r="A3056" s="38" t="s">
        <v>221</v>
      </c>
      <c r="B3056" s="39">
        <f t="shared" si="103"/>
        <v>0</v>
      </c>
      <c r="C3056" s="39" t="str">
        <f t="shared" si="102"/>
        <v>2020 Initial Year</v>
      </c>
      <c r="D3056" s="40">
        <v>2</v>
      </c>
      <c r="E3056" s="40" t="s">
        <v>221</v>
      </c>
      <c r="F3056" s="40" t="s">
        <v>738</v>
      </c>
      <c r="G3056" s="698" t="s">
        <v>230</v>
      </c>
      <c r="H3056" s="40" t="s">
        <v>213</v>
      </c>
      <c r="I3056" s="629" t="s">
        <v>222</v>
      </c>
      <c r="J3056" s="698" t="s">
        <v>206</v>
      </c>
      <c r="K3056" s="303">
        <v>0</v>
      </c>
      <c r="L3056" s="304">
        <v>0</v>
      </c>
      <c r="M3056" s="305">
        <v>0</v>
      </c>
      <c r="N3056" s="305">
        <v>0</v>
      </c>
      <c r="O3056" s="303">
        <v>0</v>
      </c>
      <c r="P3056" s="305">
        <v>0</v>
      </c>
      <c r="Q3056" s="303">
        <v>0</v>
      </c>
      <c r="R3056" s="16">
        <f>SUMIFS('Member Months'!$L:$L,'Member Months'!$A:$A,$A3056,'Member Months'!$C:$C,$C3056, 'Member Months'!$D:$D,$D3056)</f>
        <v>0</v>
      </c>
      <c r="T3056" s="172"/>
    </row>
    <row r="3057" spans="1:20">
      <c r="A3057" s="38" t="s">
        <v>221</v>
      </c>
      <c r="B3057" s="39">
        <f t="shared" si="103"/>
        <v>0</v>
      </c>
      <c r="C3057" s="39" t="str">
        <f t="shared" si="102"/>
        <v>2020 Initial Year</v>
      </c>
      <c r="D3057" s="40">
        <v>2</v>
      </c>
      <c r="E3057" s="40" t="s">
        <v>221</v>
      </c>
      <c r="F3057" s="40" t="s">
        <v>738</v>
      </c>
      <c r="G3057" s="698" t="s">
        <v>230</v>
      </c>
      <c r="H3057" s="40" t="s">
        <v>213</v>
      </c>
      <c r="I3057" s="629" t="s">
        <v>223</v>
      </c>
      <c r="J3057" s="698" t="s">
        <v>181</v>
      </c>
      <c r="K3057" s="303">
        <v>0</v>
      </c>
      <c r="L3057" s="304">
        <v>0</v>
      </c>
      <c r="M3057" s="305">
        <v>0</v>
      </c>
      <c r="N3057" s="305">
        <v>0</v>
      </c>
      <c r="O3057" s="303">
        <v>0</v>
      </c>
      <c r="P3057" s="305">
        <v>0</v>
      </c>
      <c r="Q3057" s="303">
        <v>0</v>
      </c>
      <c r="R3057" s="16">
        <f>SUMIFS('Member Months'!$L:$L,'Member Months'!$A:$A,$A3057,'Member Months'!$C:$C,$C3057, 'Member Months'!$D:$D,$D3057)</f>
        <v>0</v>
      </c>
      <c r="T3057" s="172"/>
    </row>
    <row r="3058" spans="1:20">
      <c r="A3058" s="38" t="s">
        <v>221</v>
      </c>
      <c r="B3058" s="39">
        <f t="shared" si="103"/>
        <v>0</v>
      </c>
      <c r="C3058" s="39" t="str">
        <f t="shared" si="102"/>
        <v>2020 Initial Year</v>
      </c>
      <c r="D3058" s="40">
        <v>2</v>
      </c>
      <c r="E3058" s="40" t="s">
        <v>221</v>
      </c>
      <c r="F3058" s="40" t="s">
        <v>738</v>
      </c>
      <c r="G3058" s="698" t="s">
        <v>230</v>
      </c>
      <c r="H3058" s="40" t="s">
        <v>213</v>
      </c>
      <c r="I3058" s="629" t="s">
        <v>150</v>
      </c>
      <c r="J3058" s="698" t="s">
        <v>204</v>
      </c>
      <c r="K3058" s="303">
        <v>0</v>
      </c>
      <c r="L3058" s="304">
        <v>0</v>
      </c>
      <c r="M3058" s="305">
        <v>0</v>
      </c>
      <c r="N3058" s="305">
        <v>0</v>
      </c>
      <c r="O3058" s="303">
        <v>0</v>
      </c>
      <c r="P3058" s="305">
        <v>0</v>
      </c>
      <c r="Q3058" s="303">
        <v>0</v>
      </c>
      <c r="R3058" s="16">
        <f>SUMIFS('Member Months'!$L:$L,'Member Months'!$A:$A,$A3058,'Member Months'!$C:$C,$C3058, 'Member Months'!$D:$D,$D3058)</f>
        <v>0</v>
      </c>
      <c r="T3058" s="172"/>
    </row>
    <row r="3059" spans="1:20">
      <c r="A3059" s="38" t="s">
        <v>221</v>
      </c>
      <c r="B3059" s="39">
        <f t="shared" si="103"/>
        <v>0</v>
      </c>
      <c r="C3059" s="39" t="str">
        <f t="shared" si="102"/>
        <v>2020 Initial Year</v>
      </c>
      <c r="D3059" s="40">
        <v>2</v>
      </c>
      <c r="E3059" s="40" t="s">
        <v>221</v>
      </c>
      <c r="F3059" s="40" t="s">
        <v>738</v>
      </c>
      <c r="G3059" s="698" t="s">
        <v>230</v>
      </c>
      <c r="H3059" s="40" t="s">
        <v>213</v>
      </c>
      <c r="I3059" s="629" t="s">
        <v>151</v>
      </c>
      <c r="J3059" s="698" t="s">
        <v>205</v>
      </c>
      <c r="K3059" s="303">
        <v>0</v>
      </c>
      <c r="L3059" s="304">
        <v>0</v>
      </c>
      <c r="M3059" s="305">
        <v>0</v>
      </c>
      <c r="N3059" s="305">
        <v>0</v>
      </c>
      <c r="O3059" s="303">
        <v>0</v>
      </c>
      <c r="P3059" s="305">
        <v>0</v>
      </c>
      <c r="Q3059" s="303">
        <v>0</v>
      </c>
      <c r="R3059" s="16">
        <f>SUMIFS('Member Months'!$L:$L,'Member Months'!$A:$A,$A3059,'Member Months'!$C:$C,$C3059, 'Member Months'!$D:$D,$D3059)</f>
        <v>0</v>
      </c>
      <c r="T3059" s="172"/>
    </row>
    <row r="3060" spans="1:20">
      <c r="A3060" s="38" t="s">
        <v>221</v>
      </c>
      <c r="B3060" s="39">
        <f t="shared" si="103"/>
        <v>0</v>
      </c>
      <c r="C3060" s="39" t="str">
        <f t="shared" si="102"/>
        <v>2020 Initial Year</v>
      </c>
      <c r="D3060" s="40">
        <v>2</v>
      </c>
      <c r="E3060" s="40" t="s">
        <v>221</v>
      </c>
      <c r="F3060" s="40" t="s">
        <v>738</v>
      </c>
      <c r="G3060" s="698" t="s">
        <v>230</v>
      </c>
      <c r="H3060" s="40" t="s">
        <v>213</v>
      </c>
      <c r="I3060" s="629" t="s">
        <v>152</v>
      </c>
      <c r="J3060" s="698" t="s">
        <v>182</v>
      </c>
      <c r="K3060" s="303">
        <v>0</v>
      </c>
      <c r="L3060" s="304">
        <v>0</v>
      </c>
      <c r="M3060" s="305">
        <v>0</v>
      </c>
      <c r="N3060" s="305">
        <v>0</v>
      </c>
      <c r="O3060" s="303">
        <v>0</v>
      </c>
      <c r="P3060" s="305">
        <v>0</v>
      </c>
      <c r="Q3060" s="303">
        <v>0</v>
      </c>
      <c r="R3060" s="16">
        <f>SUMIFS('Member Months'!$L:$L,'Member Months'!$A:$A,$A3060,'Member Months'!$C:$C,$C3060, 'Member Months'!$D:$D,$D3060)</f>
        <v>0</v>
      </c>
      <c r="T3060" s="172"/>
    </row>
    <row r="3061" spans="1:20">
      <c r="A3061" s="38" t="s">
        <v>221</v>
      </c>
      <c r="B3061" s="39">
        <f t="shared" si="103"/>
        <v>0</v>
      </c>
      <c r="C3061" s="39" t="str">
        <f t="shared" si="102"/>
        <v>2020 Initial Year</v>
      </c>
      <c r="D3061" s="40">
        <v>2</v>
      </c>
      <c r="E3061" s="40" t="s">
        <v>221</v>
      </c>
      <c r="F3061" s="40" t="s">
        <v>738</v>
      </c>
      <c r="G3061" s="698" t="s">
        <v>230</v>
      </c>
      <c r="H3061" s="40" t="s">
        <v>213</v>
      </c>
      <c r="I3061" s="629" t="s">
        <v>70</v>
      </c>
      <c r="J3061" s="698" t="s">
        <v>265</v>
      </c>
      <c r="K3061" s="303">
        <v>0</v>
      </c>
      <c r="L3061" s="304">
        <v>0</v>
      </c>
      <c r="M3061" s="305">
        <v>0</v>
      </c>
      <c r="N3061" s="305">
        <v>0</v>
      </c>
      <c r="O3061" s="303">
        <v>0</v>
      </c>
      <c r="P3061" s="305">
        <v>0</v>
      </c>
      <c r="Q3061" s="303">
        <v>0</v>
      </c>
      <c r="R3061" s="16">
        <f>SUMIFS('Member Months'!$L:$L,'Member Months'!$A:$A,$A3061,'Member Months'!$C:$C,$C3061, 'Member Months'!$D:$D,$D3061)</f>
        <v>0</v>
      </c>
      <c r="T3061" s="172"/>
    </row>
    <row r="3062" spans="1:20">
      <c r="A3062" s="38" t="s">
        <v>221</v>
      </c>
      <c r="B3062" s="39">
        <f t="shared" si="103"/>
        <v>0</v>
      </c>
      <c r="C3062" s="39" t="str">
        <f t="shared" si="102"/>
        <v>2020 Initial Year</v>
      </c>
      <c r="D3062" s="40">
        <v>2</v>
      </c>
      <c r="E3062" s="40" t="s">
        <v>221</v>
      </c>
      <c r="F3062" s="40" t="s">
        <v>738</v>
      </c>
      <c r="G3062" s="698" t="s">
        <v>230</v>
      </c>
      <c r="H3062" s="40" t="s">
        <v>213</v>
      </c>
      <c r="I3062" s="629" t="s">
        <v>71</v>
      </c>
      <c r="J3062" s="698" t="s">
        <v>266</v>
      </c>
      <c r="K3062" s="303">
        <v>0</v>
      </c>
      <c r="L3062" s="304">
        <v>0</v>
      </c>
      <c r="M3062" s="305">
        <v>0</v>
      </c>
      <c r="N3062" s="305">
        <v>0</v>
      </c>
      <c r="O3062" s="303">
        <v>0</v>
      </c>
      <c r="P3062" s="305">
        <v>0</v>
      </c>
      <c r="Q3062" s="303">
        <v>0</v>
      </c>
      <c r="R3062" s="16">
        <f>SUMIFS('Member Months'!$L:$L,'Member Months'!$A:$A,$A3062,'Member Months'!$C:$C,$C3062, 'Member Months'!$D:$D,$D3062)</f>
        <v>0</v>
      </c>
      <c r="T3062" s="172"/>
    </row>
    <row r="3063" spans="1:20">
      <c r="A3063" s="38" t="s">
        <v>221</v>
      </c>
      <c r="B3063" s="39">
        <f t="shared" si="103"/>
        <v>0</v>
      </c>
      <c r="C3063" s="39" t="str">
        <f t="shared" si="102"/>
        <v>2020 Initial Year</v>
      </c>
      <c r="D3063" s="40">
        <v>2</v>
      </c>
      <c r="E3063" s="40" t="s">
        <v>221</v>
      </c>
      <c r="F3063" s="40" t="s">
        <v>738</v>
      </c>
      <c r="G3063" s="698" t="s">
        <v>230</v>
      </c>
      <c r="H3063" s="40" t="s">
        <v>213</v>
      </c>
      <c r="I3063" s="629" t="s">
        <v>72</v>
      </c>
      <c r="J3063" s="698" t="s">
        <v>527</v>
      </c>
      <c r="K3063" s="303">
        <v>0</v>
      </c>
      <c r="L3063" s="304">
        <v>0</v>
      </c>
      <c r="M3063" s="305">
        <v>0</v>
      </c>
      <c r="N3063" s="305">
        <v>0</v>
      </c>
      <c r="O3063" s="303">
        <v>0</v>
      </c>
      <c r="P3063" s="305">
        <v>0</v>
      </c>
      <c r="Q3063" s="303">
        <v>0</v>
      </c>
      <c r="R3063" s="16">
        <f>SUMIFS('Member Months'!$L:$L,'Member Months'!$A:$A,$A3063,'Member Months'!$C:$C,$C3063, 'Member Months'!$D:$D,$D3063)</f>
        <v>0</v>
      </c>
      <c r="T3063" s="172"/>
    </row>
    <row r="3064" spans="1:20">
      <c r="A3064" s="38" t="s">
        <v>221</v>
      </c>
      <c r="B3064" s="39">
        <f t="shared" si="103"/>
        <v>0</v>
      </c>
      <c r="C3064" s="39" t="str">
        <f t="shared" si="102"/>
        <v>2020 Initial Year</v>
      </c>
      <c r="D3064" s="40">
        <v>2</v>
      </c>
      <c r="E3064" s="40" t="s">
        <v>221</v>
      </c>
      <c r="F3064" s="40" t="s">
        <v>738</v>
      </c>
      <c r="G3064" s="698" t="s">
        <v>230</v>
      </c>
      <c r="H3064" s="40" t="s">
        <v>213</v>
      </c>
      <c r="I3064" s="629" t="s">
        <v>73</v>
      </c>
      <c r="J3064" s="698" t="s">
        <v>528</v>
      </c>
      <c r="K3064" s="303">
        <v>0</v>
      </c>
      <c r="L3064" s="304">
        <v>0</v>
      </c>
      <c r="M3064" s="305">
        <v>0</v>
      </c>
      <c r="N3064" s="305">
        <v>0</v>
      </c>
      <c r="O3064" s="303">
        <v>0</v>
      </c>
      <c r="P3064" s="305">
        <v>0</v>
      </c>
      <c r="Q3064" s="303">
        <v>0</v>
      </c>
      <c r="R3064" s="16">
        <f>SUMIFS('Member Months'!$L:$L,'Member Months'!$A:$A,$A3064,'Member Months'!$C:$C,$C3064, 'Member Months'!$D:$D,$D3064)</f>
        <v>0</v>
      </c>
      <c r="T3064" s="172"/>
    </row>
    <row r="3065" spans="1:20">
      <c r="A3065" s="38" t="s">
        <v>221</v>
      </c>
      <c r="B3065" s="39">
        <f t="shared" si="103"/>
        <v>0</v>
      </c>
      <c r="C3065" s="39" t="str">
        <f t="shared" si="102"/>
        <v>2020 Initial Year</v>
      </c>
      <c r="D3065" s="40">
        <v>2</v>
      </c>
      <c r="E3065" s="40" t="s">
        <v>221</v>
      </c>
      <c r="F3065" s="40" t="s">
        <v>738</v>
      </c>
      <c r="G3065" s="698" t="s">
        <v>230</v>
      </c>
      <c r="H3065" s="40" t="s">
        <v>213</v>
      </c>
      <c r="I3065" s="630" t="s">
        <v>409</v>
      </c>
      <c r="J3065" s="698" t="s">
        <v>803</v>
      </c>
      <c r="K3065" s="303">
        <v>0</v>
      </c>
      <c r="L3065" s="304">
        <v>0</v>
      </c>
      <c r="M3065" s="305">
        <v>0</v>
      </c>
      <c r="N3065" s="305">
        <v>0</v>
      </c>
      <c r="O3065" s="303">
        <v>0</v>
      </c>
      <c r="P3065" s="305">
        <v>0</v>
      </c>
      <c r="Q3065" s="303">
        <v>0</v>
      </c>
      <c r="R3065" s="16">
        <f>SUMIFS('Member Months'!$L:$L,'Member Months'!$A:$A,$A3065,'Member Months'!$C:$C,$C3065, 'Member Months'!$D:$D,$D3065)</f>
        <v>0</v>
      </c>
      <c r="T3065" s="172"/>
    </row>
    <row r="3066" spans="1:20">
      <c r="A3066" s="38" t="s">
        <v>150</v>
      </c>
      <c r="B3066" s="39">
        <f t="shared" si="103"/>
        <v>0</v>
      </c>
      <c r="C3066" s="39" t="str">
        <f t="shared" ref="C3066:C3102" si="104">$C$2598</f>
        <v>2020 Initial Year</v>
      </c>
      <c r="D3066" s="40">
        <v>2</v>
      </c>
      <c r="E3066" s="662" t="s">
        <v>150</v>
      </c>
      <c r="F3066" s="40" t="s">
        <v>739</v>
      </c>
      <c r="G3066" s="698" t="s">
        <v>161</v>
      </c>
      <c r="H3066" s="40" t="s">
        <v>213</v>
      </c>
      <c r="I3066" s="629" t="s">
        <v>211</v>
      </c>
      <c r="J3066" s="698" t="s">
        <v>261</v>
      </c>
      <c r="K3066" s="303">
        <v>0</v>
      </c>
      <c r="L3066" s="304">
        <v>0</v>
      </c>
      <c r="M3066" s="305">
        <v>0</v>
      </c>
      <c r="N3066" s="305">
        <v>0</v>
      </c>
      <c r="O3066" s="303">
        <v>0</v>
      </c>
      <c r="P3066" s="305">
        <v>0</v>
      </c>
      <c r="Q3066" s="303">
        <v>0</v>
      </c>
      <c r="R3066" s="16">
        <f>SUMIFS('Member Months'!$L:$L,'Member Months'!$A:$A,$A3066,'Member Months'!$C:$C,$C3066, 'Member Months'!$D:$D,$D3066)</f>
        <v>0</v>
      </c>
      <c r="T3066" s="172"/>
    </row>
    <row r="3067" spans="1:20">
      <c r="A3067" s="38" t="s">
        <v>150</v>
      </c>
      <c r="B3067" s="39">
        <f t="shared" si="103"/>
        <v>0</v>
      </c>
      <c r="C3067" s="39" t="str">
        <f t="shared" si="104"/>
        <v>2020 Initial Year</v>
      </c>
      <c r="D3067" s="40">
        <v>2</v>
      </c>
      <c r="E3067" s="662" t="s">
        <v>150</v>
      </c>
      <c r="F3067" s="40" t="s">
        <v>739</v>
      </c>
      <c r="G3067" s="698" t="s">
        <v>161</v>
      </c>
      <c r="H3067" s="40" t="s">
        <v>213</v>
      </c>
      <c r="I3067" s="629" t="s">
        <v>214</v>
      </c>
      <c r="J3067" s="698" t="s">
        <v>676</v>
      </c>
      <c r="K3067" s="303">
        <v>0</v>
      </c>
      <c r="L3067" s="304">
        <v>0</v>
      </c>
      <c r="M3067" s="305">
        <v>0</v>
      </c>
      <c r="N3067" s="305">
        <v>0</v>
      </c>
      <c r="O3067" s="303">
        <v>0</v>
      </c>
      <c r="P3067" s="305">
        <v>0</v>
      </c>
      <c r="Q3067" s="303">
        <v>0</v>
      </c>
      <c r="R3067" s="16">
        <f>SUMIFS('Member Months'!$L:$L,'Member Months'!$A:$A,$A3067,'Member Months'!$C:$C,$C3067, 'Member Months'!$D:$D,$D3067)</f>
        <v>0</v>
      </c>
      <c r="T3067" s="172"/>
    </row>
    <row r="3068" spans="1:20">
      <c r="A3068" s="38" t="s">
        <v>150</v>
      </c>
      <c r="B3068" s="39">
        <f t="shared" si="103"/>
        <v>0</v>
      </c>
      <c r="C3068" s="39" t="str">
        <f t="shared" si="104"/>
        <v>2020 Initial Year</v>
      </c>
      <c r="D3068" s="40">
        <v>2</v>
      </c>
      <c r="E3068" s="662" t="s">
        <v>150</v>
      </c>
      <c r="F3068" s="40" t="s">
        <v>739</v>
      </c>
      <c r="G3068" s="698" t="s">
        <v>161</v>
      </c>
      <c r="H3068" s="40" t="s">
        <v>213</v>
      </c>
      <c r="I3068" s="629" t="s">
        <v>215</v>
      </c>
      <c r="J3068" s="698" t="s">
        <v>216</v>
      </c>
      <c r="K3068" s="303">
        <v>0</v>
      </c>
      <c r="L3068" s="304">
        <v>0</v>
      </c>
      <c r="M3068" s="305">
        <v>0</v>
      </c>
      <c r="N3068" s="305">
        <v>0</v>
      </c>
      <c r="O3068" s="303">
        <v>0</v>
      </c>
      <c r="P3068" s="305">
        <v>0</v>
      </c>
      <c r="Q3068" s="303">
        <v>0</v>
      </c>
      <c r="R3068" s="16">
        <f>SUMIFS('Member Months'!$L:$L,'Member Months'!$A:$A,$A3068,'Member Months'!$C:$C,$C3068, 'Member Months'!$D:$D,$D3068)</f>
        <v>0</v>
      </c>
      <c r="T3068" s="172"/>
    </row>
    <row r="3069" spans="1:20">
      <c r="A3069" s="38" t="s">
        <v>150</v>
      </c>
      <c r="B3069" s="39">
        <f t="shared" si="103"/>
        <v>0</v>
      </c>
      <c r="C3069" s="39" t="str">
        <f t="shared" si="104"/>
        <v>2020 Initial Year</v>
      </c>
      <c r="D3069" s="40">
        <v>2</v>
      </c>
      <c r="E3069" s="662" t="s">
        <v>150</v>
      </c>
      <c r="F3069" s="40" t="s">
        <v>739</v>
      </c>
      <c r="G3069" s="698" t="s">
        <v>161</v>
      </c>
      <c r="H3069" s="40" t="s">
        <v>213</v>
      </c>
      <c r="I3069" s="629" t="s">
        <v>217</v>
      </c>
      <c r="J3069" s="698" t="s">
        <v>262</v>
      </c>
      <c r="K3069" s="303">
        <v>0</v>
      </c>
      <c r="L3069" s="304">
        <v>0</v>
      </c>
      <c r="M3069" s="305">
        <v>0</v>
      </c>
      <c r="N3069" s="305">
        <v>0</v>
      </c>
      <c r="O3069" s="303">
        <v>0</v>
      </c>
      <c r="P3069" s="305">
        <v>0</v>
      </c>
      <c r="Q3069" s="303">
        <v>0</v>
      </c>
      <c r="R3069" s="16">
        <f>SUMIFS('Member Months'!$L:$L,'Member Months'!$A:$A,$A3069,'Member Months'!$C:$C,$C3069, 'Member Months'!$D:$D,$D3069)</f>
        <v>0</v>
      </c>
      <c r="T3069" s="172"/>
    </row>
    <row r="3070" spans="1:20">
      <c r="A3070" s="38" t="s">
        <v>150</v>
      </c>
      <c r="B3070" s="39">
        <f t="shared" si="103"/>
        <v>0</v>
      </c>
      <c r="C3070" s="39" t="str">
        <f t="shared" si="104"/>
        <v>2020 Initial Year</v>
      </c>
      <c r="D3070" s="40">
        <v>2</v>
      </c>
      <c r="E3070" s="662" t="s">
        <v>150</v>
      </c>
      <c r="F3070" s="40" t="s">
        <v>739</v>
      </c>
      <c r="G3070" s="698" t="s">
        <v>161</v>
      </c>
      <c r="H3070" s="40" t="s">
        <v>213</v>
      </c>
      <c r="I3070" s="629" t="s">
        <v>218</v>
      </c>
      <c r="J3070" s="698" t="s">
        <v>677</v>
      </c>
      <c r="K3070" s="303">
        <v>0</v>
      </c>
      <c r="L3070" s="304">
        <v>0</v>
      </c>
      <c r="M3070" s="305">
        <v>0</v>
      </c>
      <c r="N3070" s="305">
        <v>0</v>
      </c>
      <c r="O3070" s="303">
        <v>0</v>
      </c>
      <c r="P3070" s="305">
        <v>0</v>
      </c>
      <c r="Q3070" s="303">
        <v>0</v>
      </c>
      <c r="R3070" s="16">
        <f>SUMIFS('Member Months'!$L:$L,'Member Months'!$A:$A,$A3070,'Member Months'!$C:$C,$C3070, 'Member Months'!$D:$D,$D3070)</f>
        <v>0</v>
      </c>
      <c r="T3070" s="172"/>
    </row>
    <row r="3071" spans="1:20">
      <c r="A3071" s="38" t="s">
        <v>150</v>
      </c>
      <c r="B3071" s="39">
        <f t="shared" si="103"/>
        <v>0</v>
      </c>
      <c r="C3071" s="39" t="str">
        <f t="shared" si="104"/>
        <v>2020 Initial Year</v>
      </c>
      <c r="D3071" s="40">
        <v>2</v>
      </c>
      <c r="E3071" s="662" t="s">
        <v>150</v>
      </c>
      <c r="F3071" s="40" t="s">
        <v>739</v>
      </c>
      <c r="G3071" s="698" t="s">
        <v>161</v>
      </c>
      <c r="H3071" s="40" t="s">
        <v>213</v>
      </c>
      <c r="I3071" s="629" t="s">
        <v>219</v>
      </c>
      <c r="J3071" s="698" t="s">
        <v>263</v>
      </c>
      <c r="K3071" s="303">
        <v>0</v>
      </c>
      <c r="L3071" s="304">
        <v>0</v>
      </c>
      <c r="M3071" s="305">
        <v>0</v>
      </c>
      <c r="N3071" s="305">
        <v>0</v>
      </c>
      <c r="O3071" s="303">
        <v>0</v>
      </c>
      <c r="P3071" s="305">
        <v>0</v>
      </c>
      <c r="Q3071" s="303">
        <v>0</v>
      </c>
      <c r="R3071" s="16">
        <f>SUMIFS('Member Months'!$L:$L,'Member Months'!$A:$A,$A3071,'Member Months'!$C:$C,$C3071, 'Member Months'!$D:$D,$D3071)</f>
        <v>0</v>
      </c>
      <c r="T3071" s="172"/>
    </row>
    <row r="3072" spans="1:20">
      <c r="A3072" s="38" t="s">
        <v>150</v>
      </c>
      <c r="B3072" s="39">
        <f t="shared" si="103"/>
        <v>0</v>
      </c>
      <c r="C3072" s="39" t="str">
        <f t="shared" si="104"/>
        <v>2020 Initial Year</v>
      </c>
      <c r="D3072" s="40">
        <v>2</v>
      </c>
      <c r="E3072" s="662" t="s">
        <v>150</v>
      </c>
      <c r="F3072" s="40" t="s">
        <v>739</v>
      </c>
      <c r="G3072" s="698" t="s">
        <v>161</v>
      </c>
      <c r="H3072" s="40" t="s">
        <v>213</v>
      </c>
      <c r="I3072" s="629" t="s">
        <v>220</v>
      </c>
      <c r="J3072" s="698" t="s">
        <v>675</v>
      </c>
      <c r="K3072" s="303">
        <v>0</v>
      </c>
      <c r="L3072" s="304">
        <v>0</v>
      </c>
      <c r="M3072" s="305">
        <v>0</v>
      </c>
      <c r="N3072" s="305">
        <v>0</v>
      </c>
      <c r="O3072" s="303">
        <v>0</v>
      </c>
      <c r="P3072" s="305">
        <v>0</v>
      </c>
      <c r="Q3072" s="303">
        <v>0</v>
      </c>
      <c r="R3072" s="16">
        <f>SUMIFS('Member Months'!$L:$L,'Member Months'!$A:$A,$A3072,'Member Months'!$C:$C,$C3072, 'Member Months'!$D:$D,$D3072)</f>
        <v>0</v>
      </c>
      <c r="T3072" s="172"/>
    </row>
    <row r="3073" spans="1:20">
      <c r="A3073" s="38" t="s">
        <v>150</v>
      </c>
      <c r="B3073" s="39">
        <f t="shared" si="103"/>
        <v>0</v>
      </c>
      <c r="C3073" s="39" t="str">
        <f t="shared" si="104"/>
        <v>2020 Initial Year</v>
      </c>
      <c r="D3073" s="40">
        <v>2</v>
      </c>
      <c r="E3073" s="662" t="s">
        <v>150</v>
      </c>
      <c r="F3073" s="40" t="s">
        <v>739</v>
      </c>
      <c r="G3073" s="698" t="s">
        <v>161</v>
      </c>
      <c r="H3073" s="40" t="s">
        <v>213</v>
      </c>
      <c r="I3073" s="629" t="s">
        <v>221</v>
      </c>
      <c r="J3073" s="698" t="s">
        <v>264</v>
      </c>
      <c r="K3073" s="303">
        <v>0</v>
      </c>
      <c r="L3073" s="304">
        <v>0</v>
      </c>
      <c r="M3073" s="305">
        <v>0</v>
      </c>
      <c r="N3073" s="305">
        <v>0</v>
      </c>
      <c r="O3073" s="303">
        <v>0</v>
      </c>
      <c r="P3073" s="305">
        <v>0</v>
      </c>
      <c r="Q3073" s="303">
        <v>0</v>
      </c>
      <c r="R3073" s="16">
        <f>SUMIFS('Member Months'!$L:$L,'Member Months'!$A:$A,$A3073,'Member Months'!$C:$C,$C3073, 'Member Months'!$D:$D,$D3073)</f>
        <v>0</v>
      </c>
      <c r="T3073" s="172"/>
    </row>
    <row r="3074" spans="1:20">
      <c r="A3074" s="38" t="s">
        <v>150</v>
      </c>
      <c r="B3074" s="39">
        <f t="shared" si="103"/>
        <v>0</v>
      </c>
      <c r="C3074" s="39" t="str">
        <f t="shared" si="104"/>
        <v>2020 Initial Year</v>
      </c>
      <c r="D3074" s="40">
        <v>2</v>
      </c>
      <c r="E3074" s="662" t="s">
        <v>150</v>
      </c>
      <c r="F3074" s="40" t="s">
        <v>739</v>
      </c>
      <c r="G3074" s="698" t="s">
        <v>161</v>
      </c>
      <c r="H3074" s="40" t="s">
        <v>213</v>
      </c>
      <c r="I3074" s="629" t="s">
        <v>222</v>
      </c>
      <c r="J3074" s="698" t="s">
        <v>206</v>
      </c>
      <c r="K3074" s="303">
        <v>0</v>
      </c>
      <c r="L3074" s="304">
        <v>0</v>
      </c>
      <c r="M3074" s="305">
        <v>0</v>
      </c>
      <c r="N3074" s="305">
        <v>0</v>
      </c>
      <c r="O3074" s="303">
        <v>0</v>
      </c>
      <c r="P3074" s="305">
        <v>0</v>
      </c>
      <c r="Q3074" s="303">
        <v>0</v>
      </c>
      <c r="R3074" s="16">
        <f>SUMIFS('Member Months'!$L:$L,'Member Months'!$A:$A,$A3074,'Member Months'!$C:$C,$C3074, 'Member Months'!$D:$D,$D3074)</f>
        <v>0</v>
      </c>
      <c r="T3074" s="172"/>
    </row>
    <row r="3075" spans="1:20">
      <c r="A3075" s="38" t="s">
        <v>150</v>
      </c>
      <c r="B3075" s="39">
        <f t="shared" si="103"/>
        <v>0</v>
      </c>
      <c r="C3075" s="39" t="str">
        <f t="shared" si="104"/>
        <v>2020 Initial Year</v>
      </c>
      <c r="D3075" s="40">
        <v>2</v>
      </c>
      <c r="E3075" s="662" t="s">
        <v>150</v>
      </c>
      <c r="F3075" s="40" t="s">
        <v>739</v>
      </c>
      <c r="G3075" s="698" t="s">
        <v>161</v>
      </c>
      <c r="H3075" s="40" t="s">
        <v>213</v>
      </c>
      <c r="I3075" s="629" t="s">
        <v>223</v>
      </c>
      <c r="J3075" s="698" t="s">
        <v>181</v>
      </c>
      <c r="K3075" s="303">
        <v>0</v>
      </c>
      <c r="L3075" s="304">
        <v>0</v>
      </c>
      <c r="M3075" s="305">
        <v>0</v>
      </c>
      <c r="N3075" s="305">
        <v>0</v>
      </c>
      <c r="O3075" s="303">
        <v>0</v>
      </c>
      <c r="P3075" s="305">
        <v>0</v>
      </c>
      <c r="Q3075" s="303">
        <v>0</v>
      </c>
      <c r="R3075" s="16">
        <f>SUMIFS('Member Months'!$L:$L,'Member Months'!$A:$A,$A3075,'Member Months'!$C:$C,$C3075, 'Member Months'!$D:$D,$D3075)</f>
        <v>0</v>
      </c>
      <c r="T3075" s="172"/>
    </row>
    <row r="3076" spans="1:20">
      <c r="A3076" s="38" t="s">
        <v>150</v>
      </c>
      <c r="B3076" s="39">
        <f t="shared" si="103"/>
        <v>0</v>
      </c>
      <c r="C3076" s="39" t="str">
        <f t="shared" si="104"/>
        <v>2020 Initial Year</v>
      </c>
      <c r="D3076" s="40">
        <v>2</v>
      </c>
      <c r="E3076" s="662" t="s">
        <v>150</v>
      </c>
      <c r="F3076" s="40" t="s">
        <v>739</v>
      </c>
      <c r="G3076" s="698" t="s">
        <v>161</v>
      </c>
      <c r="H3076" s="40" t="s">
        <v>213</v>
      </c>
      <c r="I3076" s="629" t="s">
        <v>150</v>
      </c>
      <c r="J3076" s="698" t="s">
        <v>204</v>
      </c>
      <c r="K3076" s="303">
        <v>0</v>
      </c>
      <c r="L3076" s="304">
        <v>0</v>
      </c>
      <c r="M3076" s="305">
        <v>0</v>
      </c>
      <c r="N3076" s="305">
        <v>0</v>
      </c>
      <c r="O3076" s="303">
        <v>0</v>
      </c>
      <c r="P3076" s="305">
        <v>0</v>
      </c>
      <c r="Q3076" s="303">
        <v>0</v>
      </c>
      <c r="R3076" s="16">
        <f>SUMIFS('Member Months'!$L:$L,'Member Months'!$A:$A,$A3076,'Member Months'!$C:$C,$C3076, 'Member Months'!$D:$D,$D3076)</f>
        <v>0</v>
      </c>
      <c r="T3076" s="172"/>
    </row>
    <row r="3077" spans="1:20">
      <c r="A3077" s="38" t="s">
        <v>150</v>
      </c>
      <c r="B3077" s="39">
        <f t="shared" si="103"/>
        <v>0</v>
      </c>
      <c r="C3077" s="39" t="str">
        <f t="shared" si="104"/>
        <v>2020 Initial Year</v>
      </c>
      <c r="D3077" s="40">
        <v>2</v>
      </c>
      <c r="E3077" s="662" t="s">
        <v>150</v>
      </c>
      <c r="F3077" s="40" t="s">
        <v>739</v>
      </c>
      <c r="G3077" s="698" t="s">
        <v>161</v>
      </c>
      <c r="H3077" s="40" t="s">
        <v>213</v>
      </c>
      <c r="I3077" s="629" t="s">
        <v>151</v>
      </c>
      <c r="J3077" s="698" t="s">
        <v>205</v>
      </c>
      <c r="K3077" s="303">
        <v>0</v>
      </c>
      <c r="L3077" s="304">
        <v>0</v>
      </c>
      <c r="M3077" s="305">
        <v>0</v>
      </c>
      <c r="N3077" s="305">
        <v>0</v>
      </c>
      <c r="O3077" s="303">
        <v>0</v>
      </c>
      <c r="P3077" s="305">
        <v>0</v>
      </c>
      <c r="Q3077" s="303">
        <v>0</v>
      </c>
      <c r="R3077" s="16">
        <f>SUMIFS('Member Months'!$L:$L,'Member Months'!$A:$A,$A3077,'Member Months'!$C:$C,$C3077, 'Member Months'!$D:$D,$D3077)</f>
        <v>0</v>
      </c>
      <c r="T3077" s="172"/>
    </row>
    <row r="3078" spans="1:20">
      <c r="A3078" s="38" t="s">
        <v>150</v>
      </c>
      <c r="B3078" s="39">
        <f t="shared" si="103"/>
        <v>0</v>
      </c>
      <c r="C3078" s="39" t="str">
        <f t="shared" si="104"/>
        <v>2020 Initial Year</v>
      </c>
      <c r="D3078" s="40">
        <v>2</v>
      </c>
      <c r="E3078" s="662" t="s">
        <v>150</v>
      </c>
      <c r="F3078" s="40" t="s">
        <v>739</v>
      </c>
      <c r="G3078" s="698" t="s">
        <v>161</v>
      </c>
      <c r="H3078" s="40" t="s">
        <v>213</v>
      </c>
      <c r="I3078" s="629" t="s">
        <v>152</v>
      </c>
      <c r="J3078" s="698" t="s">
        <v>182</v>
      </c>
      <c r="K3078" s="303">
        <v>0</v>
      </c>
      <c r="L3078" s="304">
        <v>0</v>
      </c>
      <c r="M3078" s="305">
        <v>0</v>
      </c>
      <c r="N3078" s="305">
        <v>0</v>
      </c>
      <c r="O3078" s="303">
        <v>0</v>
      </c>
      <c r="P3078" s="305">
        <v>0</v>
      </c>
      <c r="Q3078" s="303">
        <v>0</v>
      </c>
      <c r="R3078" s="16">
        <f>SUMIFS('Member Months'!$L:$L,'Member Months'!$A:$A,$A3078,'Member Months'!$C:$C,$C3078, 'Member Months'!$D:$D,$D3078)</f>
        <v>0</v>
      </c>
      <c r="T3078" s="172"/>
    </row>
    <row r="3079" spans="1:20">
      <c r="A3079" s="38" t="s">
        <v>150</v>
      </c>
      <c r="B3079" s="39">
        <f t="shared" ref="B3079:B3232" si="105">$B$2922</f>
        <v>0</v>
      </c>
      <c r="C3079" s="39" t="str">
        <f t="shared" si="104"/>
        <v>2020 Initial Year</v>
      </c>
      <c r="D3079" s="40">
        <v>2</v>
      </c>
      <c r="E3079" s="662" t="s">
        <v>150</v>
      </c>
      <c r="F3079" s="40" t="s">
        <v>739</v>
      </c>
      <c r="G3079" s="698" t="s">
        <v>161</v>
      </c>
      <c r="H3079" s="40" t="s">
        <v>213</v>
      </c>
      <c r="I3079" s="629" t="s">
        <v>70</v>
      </c>
      <c r="J3079" s="698" t="s">
        <v>265</v>
      </c>
      <c r="K3079" s="303">
        <v>0</v>
      </c>
      <c r="L3079" s="304">
        <v>0</v>
      </c>
      <c r="M3079" s="305">
        <v>0</v>
      </c>
      <c r="N3079" s="305">
        <v>0</v>
      </c>
      <c r="O3079" s="303">
        <v>0</v>
      </c>
      <c r="P3079" s="305">
        <v>0</v>
      </c>
      <c r="Q3079" s="303">
        <v>0</v>
      </c>
      <c r="R3079" s="16">
        <f>SUMIFS('Member Months'!$L:$L,'Member Months'!$A:$A,$A3079,'Member Months'!$C:$C,$C3079, 'Member Months'!$D:$D,$D3079)</f>
        <v>0</v>
      </c>
      <c r="T3079" s="172"/>
    </row>
    <row r="3080" spans="1:20">
      <c r="A3080" s="38" t="s">
        <v>150</v>
      </c>
      <c r="B3080" s="39">
        <f t="shared" si="105"/>
        <v>0</v>
      </c>
      <c r="C3080" s="39" t="str">
        <f t="shared" si="104"/>
        <v>2020 Initial Year</v>
      </c>
      <c r="D3080" s="40">
        <v>2</v>
      </c>
      <c r="E3080" s="662" t="s">
        <v>150</v>
      </c>
      <c r="F3080" s="40" t="s">
        <v>739</v>
      </c>
      <c r="G3080" s="698" t="s">
        <v>161</v>
      </c>
      <c r="H3080" s="40" t="s">
        <v>213</v>
      </c>
      <c r="I3080" s="629" t="s">
        <v>71</v>
      </c>
      <c r="J3080" s="698" t="s">
        <v>266</v>
      </c>
      <c r="K3080" s="303">
        <v>0</v>
      </c>
      <c r="L3080" s="304">
        <v>0</v>
      </c>
      <c r="M3080" s="305">
        <v>0</v>
      </c>
      <c r="N3080" s="305">
        <v>0</v>
      </c>
      <c r="O3080" s="303">
        <v>0</v>
      </c>
      <c r="P3080" s="305">
        <v>0</v>
      </c>
      <c r="Q3080" s="303">
        <v>0</v>
      </c>
      <c r="R3080" s="16">
        <f>SUMIFS('Member Months'!$L:$L,'Member Months'!$A:$A,$A3080,'Member Months'!$C:$C,$C3080, 'Member Months'!$D:$D,$D3080)</f>
        <v>0</v>
      </c>
      <c r="T3080" s="172"/>
    </row>
    <row r="3081" spans="1:20">
      <c r="A3081" s="38" t="s">
        <v>150</v>
      </c>
      <c r="B3081" s="39">
        <f t="shared" si="105"/>
        <v>0</v>
      </c>
      <c r="C3081" s="39" t="str">
        <f t="shared" si="104"/>
        <v>2020 Initial Year</v>
      </c>
      <c r="D3081" s="40">
        <v>2</v>
      </c>
      <c r="E3081" s="662" t="s">
        <v>150</v>
      </c>
      <c r="F3081" s="40" t="s">
        <v>739</v>
      </c>
      <c r="G3081" s="698" t="s">
        <v>161</v>
      </c>
      <c r="H3081" s="40" t="s">
        <v>213</v>
      </c>
      <c r="I3081" s="629" t="s">
        <v>72</v>
      </c>
      <c r="J3081" s="698" t="s">
        <v>527</v>
      </c>
      <c r="K3081" s="303">
        <v>0</v>
      </c>
      <c r="L3081" s="304">
        <v>0</v>
      </c>
      <c r="M3081" s="305">
        <v>0</v>
      </c>
      <c r="N3081" s="305">
        <v>0</v>
      </c>
      <c r="O3081" s="303">
        <v>0</v>
      </c>
      <c r="P3081" s="305">
        <v>0</v>
      </c>
      <c r="Q3081" s="303">
        <v>0</v>
      </c>
      <c r="R3081" s="16">
        <f>SUMIFS('Member Months'!$L:$L,'Member Months'!$A:$A,$A3081,'Member Months'!$C:$C,$C3081, 'Member Months'!$D:$D,$D3081)</f>
        <v>0</v>
      </c>
      <c r="T3081" s="172"/>
    </row>
    <row r="3082" spans="1:20">
      <c r="A3082" s="38" t="s">
        <v>150</v>
      </c>
      <c r="B3082" s="39">
        <f t="shared" si="105"/>
        <v>0</v>
      </c>
      <c r="C3082" s="39" t="str">
        <f t="shared" si="104"/>
        <v>2020 Initial Year</v>
      </c>
      <c r="D3082" s="40">
        <v>2</v>
      </c>
      <c r="E3082" s="662" t="s">
        <v>150</v>
      </c>
      <c r="F3082" s="40" t="s">
        <v>739</v>
      </c>
      <c r="G3082" s="698" t="s">
        <v>161</v>
      </c>
      <c r="H3082" s="40" t="s">
        <v>213</v>
      </c>
      <c r="I3082" s="629" t="s">
        <v>73</v>
      </c>
      <c r="J3082" s="698" t="s">
        <v>528</v>
      </c>
      <c r="K3082" s="303">
        <v>0</v>
      </c>
      <c r="L3082" s="304">
        <v>0</v>
      </c>
      <c r="M3082" s="305">
        <v>0</v>
      </c>
      <c r="N3082" s="305">
        <v>0</v>
      </c>
      <c r="O3082" s="303">
        <v>0</v>
      </c>
      <c r="P3082" s="305">
        <v>0</v>
      </c>
      <c r="Q3082" s="303">
        <v>0</v>
      </c>
      <c r="R3082" s="16">
        <f>SUMIFS('Member Months'!$L:$L,'Member Months'!$A:$A,$A3082,'Member Months'!$C:$C,$C3082, 'Member Months'!$D:$D,$D3082)</f>
        <v>0</v>
      </c>
      <c r="T3082" s="172"/>
    </row>
    <row r="3083" spans="1:20">
      <c r="A3083" s="38" t="s">
        <v>150</v>
      </c>
      <c r="B3083" s="39">
        <f t="shared" si="105"/>
        <v>0</v>
      </c>
      <c r="C3083" s="39" t="str">
        <f t="shared" si="104"/>
        <v>2020 Initial Year</v>
      </c>
      <c r="D3083" s="40">
        <v>2</v>
      </c>
      <c r="E3083" s="662" t="s">
        <v>150</v>
      </c>
      <c r="F3083" s="40" t="s">
        <v>739</v>
      </c>
      <c r="G3083" s="698" t="s">
        <v>161</v>
      </c>
      <c r="H3083" s="40" t="s">
        <v>213</v>
      </c>
      <c r="I3083" s="630" t="s">
        <v>409</v>
      </c>
      <c r="J3083" s="698" t="s">
        <v>803</v>
      </c>
      <c r="K3083" s="303">
        <v>0</v>
      </c>
      <c r="L3083" s="304">
        <v>0</v>
      </c>
      <c r="M3083" s="305">
        <v>0</v>
      </c>
      <c r="N3083" s="305">
        <v>0</v>
      </c>
      <c r="O3083" s="303">
        <v>0</v>
      </c>
      <c r="P3083" s="305">
        <v>0</v>
      </c>
      <c r="Q3083" s="303">
        <v>0</v>
      </c>
      <c r="R3083" s="16">
        <f>SUMIFS('Member Months'!$L:$L,'Member Months'!$A:$A,$A3083,'Member Months'!$C:$C,$C3083, 'Member Months'!$D:$D,$D3083)</f>
        <v>0</v>
      </c>
      <c r="T3083" s="172"/>
    </row>
    <row r="3084" spans="1:20">
      <c r="A3084" s="38" t="s">
        <v>151</v>
      </c>
      <c r="B3084" s="39">
        <f t="shared" si="105"/>
        <v>0</v>
      </c>
      <c r="C3084" s="39" t="str">
        <f t="shared" si="104"/>
        <v>2020 Initial Year</v>
      </c>
      <c r="D3084" s="40">
        <v>2</v>
      </c>
      <c r="E3084" s="662" t="s">
        <v>151</v>
      </c>
      <c r="F3084" s="40" t="s">
        <v>739</v>
      </c>
      <c r="G3084" s="698" t="s">
        <v>225</v>
      </c>
      <c r="H3084" s="40" t="s">
        <v>213</v>
      </c>
      <c r="I3084" s="629" t="s">
        <v>211</v>
      </c>
      <c r="J3084" s="698" t="s">
        <v>261</v>
      </c>
      <c r="K3084" s="303">
        <v>0</v>
      </c>
      <c r="L3084" s="304">
        <v>0</v>
      </c>
      <c r="M3084" s="305">
        <v>0</v>
      </c>
      <c r="N3084" s="305">
        <v>0</v>
      </c>
      <c r="O3084" s="303">
        <v>0</v>
      </c>
      <c r="P3084" s="305">
        <v>0</v>
      </c>
      <c r="Q3084" s="303">
        <v>0</v>
      </c>
      <c r="R3084" s="16">
        <f>SUMIFS('Member Months'!$L:$L,'Member Months'!$A:$A,$A3084,'Member Months'!$C:$C,$C3084, 'Member Months'!$D:$D,$D3084)</f>
        <v>0</v>
      </c>
      <c r="T3084" s="172"/>
    </row>
    <row r="3085" spans="1:20">
      <c r="A3085" s="38" t="s">
        <v>151</v>
      </c>
      <c r="B3085" s="39">
        <f t="shared" si="105"/>
        <v>0</v>
      </c>
      <c r="C3085" s="39" t="str">
        <f t="shared" si="104"/>
        <v>2020 Initial Year</v>
      </c>
      <c r="D3085" s="40">
        <v>2</v>
      </c>
      <c r="E3085" s="662" t="s">
        <v>151</v>
      </c>
      <c r="F3085" s="40" t="s">
        <v>739</v>
      </c>
      <c r="G3085" s="698" t="s">
        <v>225</v>
      </c>
      <c r="H3085" s="40" t="s">
        <v>213</v>
      </c>
      <c r="I3085" s="629" t="s">
        <v>214</v>
      </c>
      <c r="J3085" s="698" t="s">
        <v>676</v>
      </c>
      <c r="K3085" s="303">
        <v>0</v>
      </c>
      <c r="L3085" s="304">
        <v>0</v>
      </c>
      <c r="M3085" s="305">
        <v>0</v>
      </c>
      <c r="N3085" s="305">
        <v>0</v>
      </c>
      <c r="O3085" s="303">
        <v>0</v>
      </c>
      <c r="P3085" s="305">
        <v>0</v>
      </c>
      <c r="Q3085" s="303">
        <v>0</v>
      </c>
      <c r="R3085" s="16">
        <f>SUMIFS('Member Months'!$L:$L,'Member Months'!$A:$A,$A3085,'Member Months'!$C:$C,$C3085, 'Member Months'!$D:$D,$D3085)</f>
        <v>0</v>
      </c>
      <c r="T3085" s="172"/>
    </row>
    <row r="3086" spans="1:20">
      <c r="A3086" s="38" t="s">
        <v>151</v>
      </c>
      <c r="B3086" s="39">
        <f t="shared" si="105"/>
        <v>0</v>
      </c>
      <c r="C3086" s="39" t="str">
        <f t="shared" si="104"/>
        <v>2020 Initial Year</v>
      </c>
      <c r="D3086" s="40">
        <v>2</v>
      </c>
      <c r="E3086" s="662" t="s">
        <v>151</v>
      </c>
      <c r="F3086" s="40" t="s">
        <v>739</v>
      </c>
      <c r="G3086" s="698" t="s">
        <v>225</v>
      </c>
      <c r="H3086" s="40" t="s">
        <v>213</v>
      </c>
      <c r="I3086" s="629" t="s">
        <v>215</v>
      </c>
      <c r="J3086" s="698" t="s">
        <v>216</v>
      </c>
      <c r="K3086" s="303">
        <v>0</v>
      </c>
      <c r="L3086" s="304">
        <v>0</v>
      </c>
      <c r="M3086" s="305">
        <v>0</v>
      </c>
      <c r="N3086" s="305">
        <v>0</v>
      </c>
      <c r="O3086" s="303">
        <v>0</v>
      </c>
      <c r="P3086" s="305">
        <v>0</v>
      </c>
      <c r="Q3086" s="303">
        <v>0</v>
      </c>
      <c r="R3086" s="16">
        <f>SUMIFS('Member Months'!$L:$L,'Member Months'!$A:$A,$A3086,'Member Months'!$C:$C,$C3086, 'Member Months'!$D:$D,$D3086)</f>
        <v>0</v>
      </c>
      <c r="T3086" s="172"/>
    </row>
    <row r="3087" spans="1:20">
      <c r="A3087" s="38" t="s">
        <v>151</v>
      </c>
      <c r="B3087" s="39">
        <f t="shared" si="105"/>
        <v>0</v>
      </c>
      <c r="C3087" s="39" t="str">
        <f t="shared" si="104"/>
        <v>2020 Initial Year</v>
      </c>
      <c r="D3087" s="40">
        <v>2</v>
      </c>
      <c r="E3087" s="662" t="s">
        <v>151</v>
      </c>
      <c r="F3087" s="40" t="s">
        <v>739</v>
      </c>
      <c r="G3087" s="698" t="s">
        <v>225</v>
      </c>
      <c r="H3087" s="40" t="s">
        <v>213</v>
      </c>
      <c r="I3087" s="629" t="s">
        <v>217</v>
      </c>
      <c r="J3087" s="698" t="s">
        <v>262</v>
      </c>
      <c r="K3087" s="303">
        <v>0</v>
      </c>
      <c r="L3087" s="304">
        <v>0</v>
      </c>
      <c r="M3087" s="305">
        <v>0</v>
      </c>
      <c r="N3087" s="305">
        <v>0</v>
      </c>
      <c r="O3087" s="303">
        <v>0</v>
      </c>
      <c r="P3087" s="305">
        <v>0</v>
      </c>
      <c r="Q3087" s="303">
        <v>0</v>
      </c>
      <c r="R3087" s="16">
        <f>SUMIFS('Member Months'!$L:$L,'Member Months'!$A:$A,$A3087,'Member Months'!$C:$C,$C3087, 'Member Months'!$D:$D,$D3087)</f>
        <v>0</v>
      </c>
      <c r="T3087" s="172"/>
    </row>
    <row r="3088" spans="1:20">
      <c r="A3088" s="38" t="s">
        <v>151</v>
      </c>
      <c r="B3088" s="39">
        <f t="shared" si="105"/>
        <v>0</v>
      </c>
      <c r="C3088" s="39" t="str">
        <f t="shared" si="104"/>
        <v>2020 Initial Year</v>
      </c>
      <c r="D3088" s="40">
        <v>2</v>
      </c>
      <c r="E3088" s="662" t="s">
        <v>151</v>
      </c>
      <c r="F3088" s="40" t="s">
        <v>739</v>
      </c>
      <c r="G3088" s="698" t="s">
        <v>225</v>
      </c>
      <c r="H3088" s="40" t="s">
        <v>213</v>
      </c>
      <c r="I3088" s="629" t="s">
        <v>218</v>
      </c>
      <c r="J3088" s="698" t="s">
        <v>677</v>
      </c>
      <c r="K3088" s="303">
        <v>0</v>
      </c>
      <c r="L3088" s="304">
        <v>0</v>
      </c>
      <c r="M3088" s="305">
        <v>0</v>
      </c>
      <c r="N3088" s="305">
        <v>0</v>
      </c>
      <c r="O3088" s="303">
        <v>0</v>
      </c>
      <c r="P3088" s="305">
        <v>0</v>
      </c>
      <c r="Q3088" s="303">
        <v>0</v>
      </c>
      <c r="R3088" s="16">
        <f>SUMIFS('Member Months'!$L:$L,'Member Months'!$A:$A,$A3088,'Member Months'!$C:$C,$C3088, 'Member Months'!$D:$D,$D3088)</f>
        <v>0</v>
      </c>
      <c r="T3088" s="172"/>
    </row>
    <row r="3089" spans="1:20">
      <c r="A3089" s="38" t="s">
        <v>151</v>
      </c>
      <c r="B3089" s="39">
        <f t="shared" si="105"/>
        <v>0</v>
      </c>
      <c r="C3089" s="39" t="str">
        <f t="shared" si="104"/>
        <v>2020 Initial Year</v>
      </c>
      <c r="D3089" s="40">
        <v>2</v>
      </c>
      <c r="E3089" s="662" t="s">
        <v>151</v>
      </c>
      <c r="F3089" s="40" t="s">
        <v>739</v>
      </c>
      <c r="G3089" s="698" t="s">
        <v>225</v>
      </c>
      <c r="H3089" s="40" t="s">
        <v>213</v>
      </c>
      <c r="I3089" s="629" t="s">
        <v>219</v>
      </c>
      <c r="J3089" s="698" t="s">
        <v>263</v>
      </c>
      <c r="K3089" s="303">
        <v>0</v>
      </c>
      <c r="L3089" s="304">
        <v>0</v>
      </c>
      <c r="M3089" s="305">
        <v>0</v>
      </c>
      <c r="N3089" s="305">
        <v>0</v>
      </c>
      <c r="O3089" s="303">
        <v>0</v>
      </c>
      <c r="P3089" s="305">
        <v>0</v>
      </c>
      <c r="Q3089" s="303">
        <v>0</v>
      </c>
      <c r="R3089" s="16">
        <f>SUMIFS('Member Months'!$L:$L,'Member Months'!$A:$A,$A3089,'Member Months'!$C:$C,$C3089, 'Member Months'!$D:$D,$D3089)</f>
        <v>0</v>
      </c>
      <c r="T3089" s="172"/>
    </row>
    <row r="3090" spans="1:20">
      <c r="A3090" s="38" t="s">
        <v>151</v>
      </c>
      <c r="B3090" s="39">
        <f t="shared" si="105"/>
        <v>0</v>
      </c>
      <c r="C3090" s="39" t="str">
        <f t="shared" si="104"/>
        <v>2020 Initial Year</v>
      </c>
      <c r="D3090" s="40">
        <v>2</v>
      </c>
      <c r="E3090" s="662" t="s">
        <v>151</v>
      </c>
      <c r="F3090" s="40" t="s">
        <v>739</v>
      </c>
      <c r="G3090" s="698" t="s">
        <v>225</v>
      </c>
      <c r="H3090" s="40" t="s">
        <v>213</v>
      </c>
      <c r="I3090" s="629" t="s">
        <v>220</v>
      </c>
      <c r="J3090" s="698" t="s">
        <v>675</v>
      </c>
      <c r="K3090" s="303">
        <v>0</v>
      </c>
      <c r="L3090" s="304">
        <v>0</v>
      </c>
      <c r="M3090" s="305">
        <v>0</v>
      </c>
      <c r="N3090" s="305">
        <v>0</v>
      </c>
      <c r="O3090" s="303">
        <v>0</v>
      </c>
      <c r="P3090" s="305">
        <v>0</v>
      </c>
      <c r="Q3090" s="303">
        <v>0</v>
      </c>
      <c r="R3090" s="16">
        <f>SUMIFS('Member Months'!$L:$L,'Member Months'!$A:$A,$A3090,'Member Months'!$C:$C,$C3090, 'Member Months'!$D:$D,$D3090)</f>
        <v>0</v>
      </c>
      <c r="T3090" s="172"/>
    </row>
    <row r="3091" spans="1:20">
      <c r="A3091" s="38" t="s">
        <v>151</v>
      </c>
      <c r="B3091" s="39">
        <f t="shared" si="105"/>
        <v>0</v>
      </c>
      <c r="C3091" s="39" t="str">
        <f t="shared" si="104"/>
        <v>2020 Initial Year</v>
      </c>
      <c r="D3091" s="40">
        <v>2</v>
      </c>
      <c r="E3091" s="662" t="s">
        <v>151</v>
      </c>
      <c r="F3091" s="40" t="s">
        <v>739</v>
      </c>
      <c r="G3091" s="698" t="s">
        <v>225</v>
      </c>
      <c r="H3091" s="40" t="s">
        <v>213</v>
      </c>
      <c r="I3091" s="629" t="s">
        <v>221</v>
      </c>
      <c r="J3091" s="698" t="s">
        <v>264</v>
      </c>
      <c r="K3091" s="303">
        <v>0</v>
      </c>
      <c r="L3091" s="304">
        <v>0</v>
      </c>
      <c r="M3091" s="305">
        <v>0</v>
      </c>
      <c r="N3091" s="305">
        <v>0</v>
      </c>
      <c r="O3091" s="303">
        <v>0</v>
      </c>
      <c r="P3091" s="305">
        <v>0</v>
      </c>
      <c r="Q3091" s="303">
        <v>0</v>
      </c>
      <c r="R3091" s="16">
        <f>SUMIFS('Member Months'!$L:$L,'Member Months'!$A:$A,$A3091,'Member Months'!$C:$C,$C3091, 'Member Months'!$D:$D,$D3091)</f>
        <v>0</v>
      </c>
      <c r="T3091" s="172"/>
    </row>
    <row r="3092" spans="1:20">
      <c r="A3092" s="38" t="s">
        <v>151</v>
      </c>
      <c r="B3092" s="39">
        <f t="shared" si="105"/>
        <v>0</v>
      </c>
      <c r="C3092" s="39" t="str">
        <f t="shared" si="104"/>
        <v>2020 Initial Year</v>
      </c>
      <c r="D3092" s="40">
        <v>2</v>
      </c>
      <c r="E3092" s="662" t="s">
        <v>151</v>
      </c>
      <c r="F3092" s="40" t="s">
        <v>739</v>
      </c>
      <c r="G3092" s="698" t="s">
        <v>225</v>
      </c>
      <c r="H3092" s="40" t="s">
        <v>213</v>
      </c>
      <c r="I3092" s="629" t="s">
        <v>222</v>
      </c>
      <c r="J3092" s="698" t="s">
        <v>206</v>
      </c>
      <c r="K3092" s="303">
        <v>0</v>
      </c>
      <c r="L3092" s="304">
        <v>0</v>
      </c>
      <c r="M3092" s="305">
        <v>0</v>
      </c>
      <c r="N3092" s="305">
        <v>0</v>
      </c>
      <c r="O3092" s="303">
        <v>0</v>
      </c>
      <c r="P3092" s="305">
        <v>0</v>
      </c>
      <c r="Q3092" s="303">
        <v>0</v>
      </c>
      <c r="R3092" s="16">
        <f>SUMIFS('Member Months'!$L:$L,'Member Months'!$A:$A,$A3092,'Member Months'!$C:$C,$C3092, 'Member Months'!$D:$D,$D3092)</f>
        <v>0</v>
      </c>
      <c r="T3092" s="172"/>
    </row>
    <row r="3093" spans="1:20">
      <c r="A3093" s="38" t="s">
        <v>151</v>
      </c>
      <c r="B3093" s="39">
        <f t="shared" si="105"/>
        <v>0</v>
      </c>
      <c r="C3093" s="39" t="str">
        <f t="shared" si="104"/>
        <v>2020 Initial Year</v>
      </c>
      <c r="D3093" s="40">
        <v>2</v>
      </c>
      <c r="E3093" s="662" t="s">
        <v>151</v>
      </c>
      <c r="F3093" s="40" t="s">
        <v>739</v>
      </c>
      <c r="G3093" s="698" t="s">
        <v>225</v>
      </c>
      <c r="H3093" s="40" t="s">
        <v>213</v>
      </c>
      <c r="I3093" s="629" t="s">
        <v>223</v>
      </c>
      <c r="J3093" s="698" t="s">
        <v>181</v>
      </c>
      <c r="K3093" s="303">
        <v>0</v>
      </c>
      <c r="L3093" s="304">
        <v>0</v>
      </c>
      <c r="M3093" s="305">
        <v>0</v>
      </c>
      <c r="N3093" s="305">
        <v>0</v>
      </c>
      <c r="O3093" s="303">
        <v>0</v>
      </c>
      <c r="P3093" s="305">
        <v>0</v>
      </c>
      <c r="Q3093" s="303">
        <v>0</v>
      </c>
      <c r="R3093" s="16">
        <f>SUMIFS('Member Months'!$L:$L,'Member Months'!$A:$A,$A3093,'Member Months'!$C:$C,$C3093, 'Member Months'!$D:$D,$D3093)</f>
        <v>0</v>
      </c>
      <c r="T3093" s="172"/>
    </row>
    <row r="3094" spans="1:20">
      <c r="A3094" s="38" t="s">
        <v>151</v>
      </c>
      <c r="B3094" s="39">
        <f t="shared" si="105"/>
        <v>0</v>
      </c>
      <c r="C3094" s="39" t="str">
        <f t="shared" si="104"/>
        <v>2020 Initial Year</v>
      </c>
      <c r="D3094" s="40">
        <v>2</v>
      </c>
      <c r="E3094" s="662" t="s">
        <v>151</v>
      </c>
      <c r="F3094" s="40" t="s">
        <v>739</v>
      </c>
      <c r="G3094" s="698" t="s">
        <v>225</v>
      </c>
      <c r="H3094" s="40" t="s">
        <v>213</v>
      </c>
      <c r="I3094" s="629" t="s">
        <v>150</v>
      </c>
      <c r="J3094" s="698" t="s">
        <v>204</v>
      </c>
      <c r="K3094" s="303">
        <v>0</v>
      </c>
      <c r="L3094" s="304">
        <v>0</v>
      </c>
      <c r="M3094" s="305">
        <v>0</v>
      </c>
      <c r="N3094" s="305">
        <v>0</v>
      </c>
      <c r="O3094" s="303">
        <v>0</v>
      </c>
      <c r="P3094" s="305">
        <v>0</v>
      </c>
      <c r="Q3094" s="303">
        <v>0</v>
      </c>
      <c r="R3094" s="16">
        <f>SUMIFS('Member Months'!$L:$L,'Member Months'!$A:$A,$A3094,'Member Months'!$C:$C,$C3094, 'Member Months'!$D:$D,$D3094)</f>
        <v>0</v>
      </c>
      <c r="T3094" s="172"/>
    </row>
    <row r="3095" spans="1:20">
      <c r="A3095" s="38" t="s">
        <v>151</v>
      </c>
      <c r="B3095" s="39">
        <f t="shared" si="105"/>
        <v>0</v>
      </c>
      <c r="C3095" s="39" t="str">
        <f t="shared" si="104"/>
        <v>2020 Initial Year</v>
      </c>
      <c r="D3095" s="40">
        <v>2</v>
      </c>
      <c r="E3095" s="662" t="s">
        <v>151</v>
      </c>
      <c r="F3095" s="40" t="s">
        <v>739</v>
      </c>
      <c r="G3095" s="698" t="s">
        <v>225</v>
      </c>
      <c r="H3095" s="40" t="s">
        <v>213</v>
      </c>
      <c r="I3095" s="629" t="s">
        <v>151</v>
      </c>
      <c r="J3095" s="698" t="s">
        <v>205</v>
      </c>
      <c r="K3095" s="303">
        <v>0</v>
      </c>
      <c r="L3095" s="304">
        <v>0</v>
      </c>
      <c r="M3095" s="305">
        <v>0</v>
      </c>
      <c r="N3095" s="305">
        <v>0</v>
      </c>
      <c r="O3095" s="303">
        <v>0</v>
      </c>
      <c r="P3095" s="305">
        <v>0</v>
      </c>
      <c r="Q3095" s="303">
        <v>0</v>
      </c>
      <c r="R3095" s="16">
        <f>SUMIFS('Member Months'!$L:$L,'Member Months'!$A:$A,$A3095,'Member Months'!$C:$C,$C3095, 'Member Months'!$D:$D,$D3095)</f>
        <v>0</v>
      </c>
      <c r="T3095" s="172"/>
    </row>
    <row r="3096" spans="1:20">
      <c r="A3096" s="38" t="s">
        <v>151</v>
      </c>
      <c r="B3096" s="39">
        <f t="shared" si="105"/>
        <v>0</v>
      </c>
      <c r="C3096" s="39" t="str">
        <f t="shared" si="104"/>
        <v>2020 Initial Year</v>
      </c>
      <c r="D3096" s="40">
        <v>2</v>
      </c>
      <c r="E3096" s="662" t="s">
        <v>151</v>
      </c>
      <c r="F3096" s="40" t="s">
        <v>739</v>
      </c>
      <c r="G3096" s="698" t="s">
        <v>225</v>
      </c>
      <c r="H3096" s="40" t="s">
        <v>213</v>
      </c>
      <c r="I3096" s="629" t="s">
        <v>152</v>
      </c>
      <c r="J3096" s="698" t="s">
        <v>182</v>
      </c>
      <c r="K3096" s="303">
        <v>0</v>
      </c>
      <c r="L3096" s="304">
        <v>0</v>
      </c>
      <c r="M3096" s="305">
        <v>0</v>
      </c>
      <c r="N3096" s="305">
        <v>0</v>
      </c>
      <c r="O3096" s="303">
        <v>0</v>
      </c>
      <c r="P3096" s="305">
        <v>0</v>
      </c>
      <c r="Q3096" s="303">
        <v>0</v>
      </c>
      <c r="R3096" s="16">
        <f>SUMIFS('Member Months'!$L:$L,'Member Months'!$A:$A,$A3096,'Member Months'!$C:$C,$C3096, 'Member Months'!$D:$D,$D3096)</f>
        <v>0</v>
      </c>
      <c r="T3096" s="172"/>
    </row>
    <row r="3097" spans="1:20">
      <c r="A3097" s="38" t="s">
        <v>151</v>
      </c>
      <c r="B3097" s="39">
        <f t="shared" si="105"/>
        <v>0</v>
      </c>
      <c r="C3097" s="39" t="str">
        <f t="shared" si="104"/>
        <v>2020 Initial Year</v>
      </c>
      <c r="D3097" s="40">
        <v>2</v>
      </c>
      <c r="E3097" s="662" t="s">
        <v>151</v>
      </c>
      <c r="F3097" s="40" t="s">
        <v>739</v>
      </c>
      <c r="G3097" s="698" t="s">
        <v>225</v>
      </c>
      <c r="H3097" s="40" t="s">
        <v>213</v>
      </c>
      <c r="I3097" s="629" t="s">
        <v>70</v>
      </c>
      <c r="J3097" s="698" t="s">
        <v>265</v>
      </c>
      <c r="K3097" s="303">
        <v>0</v>
      </c>
      <c r="L3097" s="304">
        <v>0</v>
      </c>
      <c r="M3097" s="305">
        <v>0</v>
      </c>
      <c r="N3097" s="305">
        <v>0</v>
      </c>
      <c r="O3097" s="303">
        <v>0</v>
      </c>
      <c r="P3097" s="305">
        <v>0</v>
      </c>
      <c r="Q3097" s="303">
        <v>0</v>
      </c>
      <c r="R3097" s="16">
        <f>SUMIFS('Member Months'!$L:$L,'Member Months'!$A:$A,$A3097,'Member Months'!$C:$C,$C3097, 'Member Months'!$D:$D,$D3097)</f>
        <v>0</v>
      </c>
      <c r="T3097" s="172"/>
    </row>
    <row r="3098" spans="1:20">
      <c r="A3098" s="38" t="s">
        <v>151</v>
      </c>
      <c r="B3098" s="39">
        <f t="shared" si="105"/>
        <v>0</v>
      </c>
      <c r="C3098" s="39" t="str">
        <f t="shared" si="104"/>
        <v>2020 Initial Year</v>
      </c>
      <c r="D3098" s="40">
        <v>2</v>
      </c>
      <c r="E3098" s="662" t="s">
        <v>151</v>
      </c>
      <c r="F3098" s="40" t="s">
        <v>739</v>
      </c>
      <c r="G3098" s="698" t="s">
        <v>225</v>
      </c>
      <c r="H3098" s="40" t="s">
        <v>213</v>
      </c>
      <c r="I3098" s="629" t="s">
        <v>71</v>
      </c>
      <c r="J3098" s="698" t="s">
        <v>266</v>
      </c>
      <c r="K3098" s="303">
        <v>0</v>
      </c>
      <c r="L3098" s="304">
        <v>0</v>
      </c>
      <c r="M3098" s="305">
        <v>0</v>
      </c>
      <c r="N3098" s="305">
        <v>0</v>
      </c>
      <c r="O3098" s="303">
        <v>0</v>
      </c>
      <c r="P3098" s="305">
        <v>0</v>
      </c>
      <c r="Q3098" s="303">
        <v>0</v>
      </c>
      <c r="R3098" s="16">
        <f>SUMIFS('Member Months'!$L:$L,'Member Months'!$A:$A,$A3098,'Member Months'!$C:$C,$C3098, 'Member Months'!$D:$D,$D3098)</f>
        <v>0</v>
      </c>
      <c r="T3098" s="172"/>
    </row>
    <row r="3099" spans="1:20">
      <c r="A3099" s="38" t="s">
        <v>151</v>
      </c>
      <c r="B3099" s="39">
        <f t="shared" si="105"/>
        <v>0</v>
      </c>
      <c r="C3099" s="39" t="str">
        <f t="shared" si="104"/>
        <v>2020 Initial Year</v>
      </c>
      <c r="D3099" s="40">
        <v>2</v>
      </c>
      <c r="E3099" s="662" t="s">
        <v>151</v>
      </c>
      <c r="F3099" s="40" t="s">
        <v>739</v>
      </c>
      <c r="G3099" s="698" t="s">
        <v>225</v>
      </c>
      <c r="H3099" s="40" t="s">
        <v>213</v>
      </c>
      <c r="I3099" s="629" t="s">
        <v>72</v>
      </c>
      <c r="J3099" s="698" t="s">
        <v>527</v>
      </c>
      <c r="K3099" s="303">
        <v>0</v>
      </c>
      <c r="L3099" s="304">
        <v>0</v>
      </c>
      <c r="M3099" s="305">
        <v>0</v>
      </c>
      <c r="N3099" s="305">
        <v>0</v>
      </c>
      <c r="O3099" s="303">
        <v>0</v>
      </c>
      <c r="P3099" s="305">
        <v>0</v>
      </c>
      <c r="Q3099" s="303">
        <v>0</v>
      </c>
      <c r="R3099" s="16">
        <f>SUMIFS('Member Months'!$L:$L,'Member Months'!$A:$A,$A3099,'Member Months'!$C:$C,$C3099, 'Member Months'!$D:$D,$D3099)</f>
        <v>0</v>
      </c>
      <c r="T3099" s="172"/>
    </row>
    <row r="3100" spans="1:20">
      <c r="A3100" s="38" t="s">
        <v>151</v>
      </c>
      <c r="B3100" s="39">
        <f t="shared" si="105"/>
        <v>0</v>
      </c>
      <c r="C3100" s="39" t="str">
        <f t="shared" si="104"/>
        <v>2020 Initial Year</v>
      </c>
      <c r="D3100" s="40">
        <v>2</v>
      </c>
      <c r="E3100" s="662" t="s">
        <v>151</v>
      </c>
      <c r="F3100" s="40" t="s">
        <v>739</v>
      </c>
      <c r="G3100" s="698" t="s">
        <v>225</v>
      </c>
      <c r="H3100" s="40" t="s">
        <v>213</v>
      </c>
      <c r="I3100" s="629" t="s">
        <v>73</v>
      </c>
      <c r="J3100" s="698" t="s">
        <v>528</v>
      </c>
      <c r="K3100" s="303">
        <v>0</v>
      </c>
      <c r="L3100" s="304">
        <v>0</v>
      </c>
      <c r="M3100" s="305">
        <v>0</v>
      </c>
      <c r="N3100" s="305">
        <v>0</v>
      </c>
      <c r="O3100" s="303">
        <v>0</v>
      </c>
      <c r="P3100" s="305">
        <v>0</v>
      </c>
      <c r="Q3100" s="303">
        <v>0</v>
      </c>
      <c r="R3100" s="16">
        <f>SUMIFS('Member Months'!$L:$L,'Member Months'!$A:$A,$A3100,'Member Months'!$C:$C,$C3100, 'Member Months'!$D:$D,$D3100)</f>
        <v>0</v>
      </c>
      <c r="T3100" s="172"/>
    </row>
    <row r="3101" spans="1:20">
      <c r="A3101" s="38" t="s">
        <v>151</v>
      </c>
      <c r="B3101" s="39">
        <f t="shared" si="105"/>
        <v>0</v>
      </c>
      <c r="C3101" s="39" t="str">
        <f t="shared" si="104"/>
        <v>2020 Initial Year</v>
      </c>
      <c r="D3101" s="40">
        <v>2</v>
      </c>
      <c r="E3101" s="662" t="s">
        <v>151</v>
      </c>
      <c r="F3101" s="40" t="s">
        <v>739</v>
      </c>
      <c r="G3101" s="698" t="s">
        <v>225</v>
      </c>
      <c r="H3101" s="40" t="s">
        <v>213</v>
      </c>
      <c r="I3101" s="630" t="s">
        <v>409</v>
      </c>
      <c r="J3101" s="698" t="s">
        <v>803</v>
      </c>
      <c r="K3101" s="303">
        <v>0</v>
      </c>
      <c r="L3101" s="304">
        <v>0</v>
      </c>
      <c r="M3101" s="305">
        <v>0</v>
      </c>
      <c r="N3101" s="305">
        <v>0</v>
      </c>
      <c r="O3101" s="303">
        <v>0</v>
      </c>
      <c r="P3101" s="305">
        <v>0</v>
      </c>
      <c r="Q3101" s="303">
        <v>0</v>
      </c>
      <c r="R3101" s="16">
        <f>SUMIFS('Member Months'!$L:$L,'Member Months'!$A:$A,$A3101,'Member Months'!$C:$C,$C3101, 'Member Months'!$D:$D,$D3101)</f>
        <v>0</v>
      </c>
      <c r="T3101" s="172"/>
    </row>
    <row r="3102" spans="1:20">
      <c r="A3102" s="38" t="s">
        <v>152</v>
      </c>
      <c r="B3102" s="39">
        <f t="shared" si="105"/>
        <v>0</v>
      </c>
      <c r="C3102" s="39" t="str">
        <f t="shared" si="104"/>
        <v>2020 Initial Year</v>
      </c>
      <c r="D3102" s="40">
        <v>2</v>
      </c>
      <c r="E3102" s="662" t="s">
        <v>152</v>
      </c>
      <c r="F3102" s="40" t="s">
        <v>739</v>
      </c>
      <c r="G3102" s="698" t="s">
        <v>231</v>
      </c>
      <c r="H3102" s="40" t="s">
        <v>213</v>
      </c>
      <c r="I3102" s="629" t="s">
        <v>211</v>
      </c>
      <c r="J3102" s="698" t="s">
        <v>261</v>
      </c>
      <c r="K3102" s="303">
        <v>0</v>
      </c>
      <c r="L3102" s="304">
        <v>0</v>
      </c>
      <c r="M3102" s="305">
        <v>0</v>
      </c>
      <c r="N3102" s="305">
        <v>0</v>
      </c>
      <c r="O3102" s="303">
        <v>0</v>
      </c>
      <c r="P3102" s="305">
        <v>0</v>
      </c>
      <c r="Q3102" s="303">
        <v>0</v>
      </c>
      <c r="R3102" s="16">
        <f>SUMIFS('Member Months'!$L:$L,'Member Months'!$A:$A,$A3102,'Member Months'!$C:$C,$C3102, 'Member Months'!$D:$D,$D3102)</f>
        <v>0</v>
      </c>
      <c r="T3102" s="172"/>
    </row>
    <row r="3103" spans="1:20">
      <c r="A3103" s="38" t="s">
        <v>152</v>
      </c>
      <c r="B3103" s="39">
        <f t="shared" si="105"/>
        <v>0</v>
      </c>
      <c r="C3103" s="39" t="str">
        <f t="shared" ref="C3103:C3166" si="106">$C$2598</f>
        <v>2020 Initial Year</v>
      </c>
      <c r="D3103" s="40">
        <v>2</v>
      </c>
      <c r="E3103" s="662" t="s">
        <v>152</v>
      </c>
      <c r="F3103" s="40" t="s">
        <v>739</v>
      </c>
      <c r="G3103" s="698" t="s">
        <v>231</v>
      </c>
      <c r="H3103" s="40" t="s">
        <v>213</v>
      </c>
      <c r="I3103" s="629" t="s">
        <v>214</v>
      </c>
      <c r="J3103" s="698" t="s">
        <v>676</v>
      </c>
      <c r="K3103" s="303">
        <v>0</v>
      </c>
      <c r="L3103" s="304">
        <v>0</v>
      </c>
      <c r="M3103" s="305">
        <v>0</v>
      </c>
      <c r="N3103" s="305">
        <v>0</v>
      </c>
      <c r="O3103" s="303">
        <v>0</v>
      </c>
      <c r="P3103" s="305">
        <v>0</v>
      </c>
      <c r="Q3103" s="303">
        <v>0</v>
      </c>
      <c r="R3103" s="16">
        <f>SUMIFS('Member Months'!$L:$L,'Member Months'!$A:$A,$A3103,'Member Months'!$C:$C,$C3103, 'Member Months'!$D:$D,$D3103)</f>
        <v>0</v>
      </c>
      <c r="T3103" s="172"/>
    </row>
    <row r="3104" spans="1:20">
      <c r="A3104" s="38" t="s">
        <v>152</v>
      </c>
      <c r="B3104" s="39">
        <f t="shared" si="105"/>
        <v>0</v>
      </c>
      <c r="C3104" s="39" t="str">
        <f t="shared" si="106"/>
        <v>2020 Initial Year</v>
      </c>
      <c r="D3104" s="40">
        <v>2</v>
      </c>
      <c r="E3104" s="662" t="s">
        <v>152</v>
      </c>
      <c r="F3104" s="40" t="s">
        <v>739</v>
      </c>
      <c r="G3104" s="698" t="s">
        <v>231</v>
      </c>
      <c r="H3104" s="40" t="s">
        <v>213</v>
      </c>
      <c r="I3104" s="629" t="s">
        <v>215</v>
      </c>
      <c r="J3104" s="698" t="s">
        <v>216</v>
      </c>
      <c r="K3104" s="303">
        <v>0</v>
      </c>
      <c r="L3104" s="304">
        <v>0</v>
      </c>
      <c r="M3104" s="305">
        <v>0</v>
      </c>
      <c r="N3104" s="305">
        <v>0</v>
      </c>
      <c r="O3104" s="303">
        <v>0</v>
      </c>
      <c r="P3104" s="305">
        <v>0</v>
      </c>
      <c r="Q3104" s="303">
        <v>0</v>
      </c>
      <c r="R3104" s="16">
        <f>SUMIFS('Member Months'!$L:$L,'Member Months'!$A:$A,$A3104,'Member Months'!$C:$C,$C3104, 'Member Months'!$D:$D,$D3104)</f>
        <v>0</v>
      </c>
      <c r="T3104" s="172"/>
    </row>
    <row r="3105" spans="1:20">
      <c r="A3105" s="38" t="s">
        <v>152</v>
      </c>
      <c r="B3105" s="39">
        <f t="shared" si="105"/>
        <v>0</v>
      </c>
      <c r="C3105" s="39" t="str">
        <f t="shared" si="106"/>
        <v>2020 Initial Year</v>
      </c>
      <c r="D3105" s="40">
        <v>2</v>
      </c>
      <c r="E3105" s="662" t="s">
        <v>152</v>
      </c>
      <c r="F3105" s="40" t="s">
        <v>739</v>
      </c>
      <c r="G3105" s="698" t="s">
        <v>231</v>
      </c>
      <c r="H3105" s="40" t="s">
        <v>213</v>
      </c>
      <c r="I3105" s="629" t="s">
        <v>217</v>
      </c>
      <c r="J3105" s="698" t="s">
        <v>262</v>
      </c>
      <c r="K3105" s="303">
        <v>0</v>
      </c>
      <c r="L3105" s="304">
        <v>0</v>
      </c>
      <c r="M3105" s="305">
        <v>0</v>
      </c>
      <c r="N3105" s="305">
        <v>0</v>
      </c>
      <c r="O3105" s="303">
        <v>0</v>
      </c>
      <c r="P3105" s="305">
        <v>0</v>
      </c>
      <c r="Q3105" s="303">
        <v>0</v>
      </c>
      <c r="R3105" s="16">
        <f>SUMIFS('Member Months'!$L:$L,'Member Months'!$A:$A,$A3105,'Member Months'!$C:$C,$C3105, 'Member Months'!$D:$D,$D3105)</f>
        <v>0</v>
      </c>
      <c r="T3105" s="172"/>
    </row>
    <row r="3106" spans="1:20">
      <c r="A3106" s="38" t="s">
        <v>152</v>
      </c>
      <c r="B3106" s="39">
        <f t="shared" si="105"/>
        <v>0</v>
      </c>
      <c r="C3106" s="39" t="str">
        <f t="shared" si="106"/>
        <v>2020 Initial Year</v>
      </c>
      <c r="D3106" s="40">
        <v>2</v>
      </c>
      <c r="E3106" s="662" t="s">
        <v>152</v>
      </c>
      <c r="F3106" s="40" t="s">
        <v>739</v>
      </c>
      <c r="G3106" s="698" t="s">
        <v>231</v>
      </c>
      <c r="H3106" s="40" t="s">
        <v>213</v>
      </c>
      <c r="I3106" s="629" t="s">
        <v>218</v>
      </c>
      <c r="J3106" s="698" t="s">
        <v>677</v>
      </c>
      <c r="K3106" s="303">
        <v>0</v>
      </c>
      <c r="L3106" s="304">
        <v>0</v>
      </c>
      <c r="M3106" s="305">
        <v>0</v>
      </c>
      <c r="N3106" s="305">
        <v>0</v>
      </c>
      <c r="O3106" s="303">
        <v>0</v>
      </c>
      <c r="P3106" s="305">
        <v>0</v>
      </c>
      <c r="Q3106" s="303">
        <v>0</v>
      </c>
      <c r="R3106" s="16">
        <f>SUMIFS('Member Months'!$L:$L,'Member Months'!$A:$A,$A3106,'Member Months'!$C:$C,$C3106, 'Member Months'!$D:$D,$D3106)</f>
        <v>0</v>
      </c>
      <c r="T3106" s="172"/>
    </row>
    <row r="3107" spans="1:20">
      <c r="A3107" s="38" t="s">
        <v>152</v>
      </c>
      <c r="B3107" s="39">
        <f t="shared" si="105"/>
        <v>0</v>
      </c>
      <c r="C3107" s="39" t="str">
        <f t="shared" si="106"/>
        <v>2020 Initial Year</v>
      </c>
      <c r="D3107" s="40">
        <v>2</v>
      </c>
      <c r="E3107" s="662" t="s">
        <v>152</v>
      </c>
      <c r="F3107" s="40" t="s">
        <v>739</v>
      </c>
      <c r="G3107" s="698" t="s">
        <v>231</v>
      </c>
      <c r="H3107" s="40" t="s">
        <v>213</v>
      </c>
      <c r="I3107" s="629" t="s">
        <v>219</v>
      </c>
      <c r="J3107" s="698" t="s">
        <v>263</v>
      </c>
      <c r="K3107" s="303">
        <v>0</v>
      </c>
      <c r="L3107" s="304">
        <v>0</v>
      </c>
      <c r="M3107" s="305">
        <v>0</v>
      </c>
      <c r="N3107" s="305">
        <v>0</v>
      </c>
      <c r="O3107" s="303">
        <v>0</v>
      </c>
      <c r="P3107" s="305">
        <v>0</v>
      </c>
      <c r="Q3107" s="303">
        <v>0</v>
      </c>
      <c r="R3107" s="16">
        <f>SUMIFS('Member Months'!$L:$L,'Member Months'!$A:$A,$A3107,'Member Months'!$C:$C,$C3107, 'Member Months'!$D:$D,$D3107)</f>
        <v>0</v>
      </c>
      <c r="T3107" s="172"/>
    </row>
    <row r="3108" spans="1:20">
      <c r="A3108" s="38" t="s">
        <v>152</v>
      </c>
      <c r="B3108" s="39">
        <f t="shared" si="105"/>
        <v>0</v>
      </c>
      <c r="C3108" s="39" t="str">
        <f t="shared" si="106"/>
        <v>2020 Initial Year</v>
      </c>
      <c r="D3108" s="40">
        <v>2</v>
      </c>
      <c r="E3108" s="662" t="s">
        <v>152</v>
      </c>
      <c r="F3108" s="40" t="s">
        <v>739</v>
      </c>
      <c r="G3108" s="698" t="s">
        <v>231</v>
      </c>
      <c r="H3108" s="40" t="s">
        <v>213</v>
      </c>
      <c r="I3108" s="629" t="s">
        <v>220</v>
      </c>
      <c r="J3108" s="698" t="s">
        <v>675</v>
      </c>
      <c r="K3108" s="303">
        <v>0</v>
      </c>
      <c r="L3108" s="304">
        <v>0</v>
      </c>
      <c r="M3108" s="305">
        <v>0</v>
      </c>
      <c r="N3108" s="305">
        <v>0</v>
      </c>
      <c r="O3108" s="303">
        <v>0</v>
      </c>
      <c r="P3108" s="305">
        <v>0</v>
      </c>
      <c r="Q3108" s="303">
        <v>0</v>
      </c>
      <c r="R3108" s="16">
        <f>SUMIFS('Member Months'!$L:$L,'Member Months'!$A:$A,$A3108,'Member Months'!$C:$C,$C3108, 'Member Months'!$D:$D,$D3108)</f>
        <v>0</v>
      </c>
      <c r="T3108" s="172"/>
    </row>
    <row r="3109" spans="1:20">
      <c r="A3109" s="38" t="s">
        <v>152</v>
      </c>
      <c r="B3109" s="39">
        <f t="shared" si="105"/>
        <v>0</v>
      </c>
      <c r="C3109" s="39" t="str">
        <f t="shared" si="106"/>
        <v>2020 Initial Year</v>
      </c>
      <c r="D3109" s="40">
        <v>2</v>
      </c>
      <c r="E3109" s="662" t="s">
        <v>152</v>
      </c>
      <c r="F3109" s="40" t="s">
        <v>739</v>
      </c>
      <c r="G3109" s="698" t="s">
        <v>231</v>
      </c>
      <c r="H3109" s="40" t="s">
        <v>213</v>
      </c>
      <c r="I3109" s="629" t="s">
        <v>221</v>
      </c>
      <c r="J3109" s="698" t="s">
        <v>264</v>
      </c>
      <c r="K3109" s="303">
        <v>0</v>
      </c>
      <c r="L3109" s="304">
        <v>0</v>
      </c>
      <c r="M3109" s="305">
        <v>0</v>
      </c>
      <c r="N3109" s="305">
        <v>0</v>
      </c>
      <c r="O3109" s="303">
        <v>0</v>
      </c>
      <c r="P3109" s="305">
        <v>0</v>
      </c>
      <c r="Q3109" s="303">
        <v>0</v>
      </c>
      <c r="R3109" s="16">
        <f>SUMIFS('Member Months'!$L:$L,'Member Months'!$A:$A,$A3109,'Member Months'!$C:$C,$C3109, 'Member Months'!$D:$D,$D3109)</f>
        <v>0</v>
      </c>
      <c r="T3109" s="172"/>
    </row>
    <row r="3110" spans="1:20">
      <c r="A3110" s="38" t="s">
        <v>152</v>
      </c>
      <c r="B3110" s="39">
        <f t="shared" si="105"/>
        <v>0</v>
      </c>
      <c r="C3110" s="39" t="str">
        <f t="shared" si="106"/>
        <v>2020 Initial Year</v>
      </c>
      <c r="D3110" s="40">
        <v>2</v>
      </c>
      <c r="E3110" s="662" t="s">
        <v>152</v>
      </c>
      <c r="F3110" s="40" t="s">
        <v>739</v>
      </c>
      <c r="G3110" s="698" t="s">
        <v>231</v>
      </c>
      <c r="H3110" s="40" t="s">
        <v>213</v>
      </c>
      <c r="I3110" s="629" t="s">
        <v>222</v>
      </c>
      <c r="J3110" s="698" t="s">
        <v>206</v>
      </c>
      <c r="K3110" s="303">
        <v>0</v>
      </c>
      <c r="L3110" s="304">
        <v>0</v>
      </c>
      <c r="M3110" s="305">
        <v>0</v>
      </c>
      <c r="N3110" s="305">
        <v>0</v>
      </c>
      <c r="O3110" s="303">
        <v>0</v>
      </c>
      <c r="P3110" s="305">
        <v>0</v>
      </c>
      <c r="Q3110" s="303">
        <v>0</v>
      </c>
      <c r="R3110" s="16">
        <f>SUMIFS('Member Months'!$L:$L,'Member Months'!$A:$A,$A3110,'Member Months'!$C:$C,$C3110, 'Member Months'!$D:$D,$D3110)</f>
        <v>0</v>
      </c>
      <c r="T3110" s="172"/>
    </row>
    <row r="3111" spans="1:20">
      <c r="A3111" s="38" t="s">
        <v>152</v>
      </c>
      <c r="B3111" s="39">
        <f t="shared" si="105"/>
        <v>0</v>
      </c>
      <c r="C3111" s="39" t="str">
        <f t="shared" si="106"/>
        <v>2020 Initial Year</v>
      </c>
      <c r="D3111" s="40">
        <v>2</v>
      </c>
      <c r="E3111" s="662" t="s">
        <v>152</v>
      </c>
      <c r="F3111" s="40" t="s">
        <v>739</v>
      </c>
      <c r="G3111" s="698" t="s">
        <v>231</v>
      </c>
      <c r="H3111" s="40" t="s">
        <v>213</v>
      </c>
      <c r="I3111" s="629" t="s">
        <v>223</v>
      </c>
      <c r="J3111" s="698" t="s">
        <v>181</v>
      </c>
      <c r="K3111" s="303">
        <v>0</v>
      </c>
      <c r="L3111" s="304">
        <v>0</v>
      </c>
      <c r="M3111" s="305">
        <v>0</v>
      </c>
      <c r="N3111" s="305">
        <v>0</v>
      </c>
      <c r="O3111" s="303">
        <v>0</v>
      </c>
      <c r="P3111" s="305">
        <v>0</v>
      </c>
      <c r="Q3111" s="303">
        <v>0</v>
      </c>
      <c r="R3111" s="16">
        <f>SUMIFS('Member Months'!$L:$L,'Member Months'!$A:$A,$A3111,'Member Months'!$C:$C,$C3111, 'Member Months'!$D:$D,$D3111)</f>
        <v>0</v>
      </c>
      <c r="T3111" s="172"/>
    </row>
    <row r="3112" spans="1:20">
      <c r="A3112" s="38" t="s">
        <v>152</v>
      </c>
      <c r="B3112" s="39">
        <f t="shared" si="105"/>
        <v>0</v>
      </c>
      <c r="C3112" s="39" t="str">
        <f t="shared" si="106"/>
        <v>2020 Initial Year</v>
      </c>
      <c r="D3112" s="40">
        <v>2</v>
      </c>
      <c r="E3112" s="662" t="s">
        <v>152</v>
      </c>
      <c r="F3112" s="40" t="s">
        <v>739</v>
      </c>
      <c r="G3112" s="698" t="s">
        <v>231</v>
      </c>
      <c r="H3112" s="40" t="s">
        <v>213</v>
      </c>
      <c r="I3112" s="629" t="s">
        <v>150</v>
      </c>
      <c r="J3112" s="698" t="s">
        <v>204</v>
      </c>
      <c r="K3112" s="303">
        <v>0</v>
      </c>
      <c r="L3112" s="304">
        <v>0</v>
      </c>
      <c r="M3112" s="305">
        <v>0</v>
      </c>
      <c r="N3112" s="305">
        <v>0</v>
      </c>
      <c r="O3112" s="303">
        <v>0</v>
      </c>
      <c r="P3112" s="305">
        <v>0</v>
      </c>
      <c r="Q3112" s="303">
        <v>0</v>
      </c>
      <c r="R3112" s="16">
        <f>SUMIFS('Member Months'!$L:$L,'Member Months'!$A:$A,$A3112,'Member Months'!$C:$C,$C3112, 'Member Months'!$D:$D,$D3112)</f>
        <v>0</v>
      </c>
      <c r="T3112" s="172"/>
    </row>
    <row r="3113" spans="1:20">
      <c r="A3113" s="38" t="s">
        <v>152</v>
      </c>
      <c r="B3113" s="39">
        <f t="shared" si="105"/>
        <v>0</v>
      </c>
      <c r="C3113" s="39" t="str">
        <f t="shared" si="106"/>
        <v>2020 Initial Year</v>
      </c>
      <c r="D3113" s="40">
        <v>2</v>
      </c>
      <c r="E3113" s="662" t="s">
        <v>152</v>
      </c>
      <c r="F3113" s="40" t="s">
        <v>739</v>
      </c>
      <c r="G3113" s="698" t="s">
        <v>231</v>
      </c>
      <c r="H3113" s="40" t="s">
        <v>213</v>
      </c>
      <c r="I3113" s="629" t="s">
        <v>151</v>
      </c>
      <c r="J3113" s="698" t="s">
        <v>205</v>
      </c>
      <c r="K3113" s="303">
        <v>0</v>
      </c>
      <c r="L3113" s="304">
        <v>0</v>
      </c>
      <c r="M3113" s="305">
        <v>0</v>
      </c>
      <c r="N3113" s="305">
        <v>0</v>
      </c>
      <c r="O3113" s="303">
        <v>0</v>
      </c>
      <c r="P3113" s="305">
        <v>0</v>
      </c>
      <c r="Q3113" s="303">
        <v>0</v>
      </c>
      <c r="R3113" s="16">
        <f>SUMIFS('Member Months'!$L:$L,'Member Months'!$A:$A,$A3113,'Member Months'!$C:$C,$C3113, 'Member Months'!$D:$D,$D3113)</f>
        <v>0</v>
      </c>
      <c r="T3113" s="172"/>
    </row>
    <row r="3114" spans="1:20">
      <c r="A3114" s="38" t="s">
        <v>152</v>
      </c>
      <c r="B3114" s="39">
        <f t="shared" si="105"/>
        <v>0</v>
      </c>
      <c r="C3114" s="39" t="str">
        <f t="shared" si="106"/>
        <v>2020 Initial Year</v>
      </c>
      <c r="D3114" s="40">
        <v>2</v>
      </c>
      <c r="E3114" s="662" t="s">
        <v>152</v>
      </c>
      <c r="F3114" s="40" t="s">
        <v>739</v>
      </c>
      <c r="G3114" s="698" t="s">
        <v>231</v>
      </c>
      <c r="H3114" s="40" t="s">
        <v>213</v>
      </c>
      <c r="I3114" s="629" t="s">
        <v>152</v>
      </c>
      <c r="J3114" s="698" t="s">
        <v>182</v>
      </c>
      <c r="K3114" s="303">
        <v>0</v>
      </c>
      <c r="L3114" s="304">
        <v>0</v>
      </c>
      <c r="M3114" s="305">
        <v>0</v>
      </c>
      <c r="N3114" s="305">
        <v>0</v>
      </c>
      <c r="O3114" s="303">
        <v>0</v>
      </c>
      <c r="P3114" s="305">
        <v>0</v>
      </c>
      <c r="Q3114" s="303">
        <v>0</v>
      </c>
      <c r="R3114" s="16">
        <f>SUMIFS('Member Months'!$L:$L,'Member Months'!$A:$A,$A3114,'Member Months'!$C:$C,$C3114, 'Member Months'!$D:$D,$D3114)</f>
        <v>0</v>
      </c>
      <c r="T3114" s="172"/>
    </row>
    <row r="3115" spans="1:20">
      <c r="A3115" s="38" t="s">
        <v>152</v>
      </c>
      <c r="B3115" s="39">
        <f t="shared" si="105"/>
        <v>0</v>
      </c>
      <c r="C3115" s="39" t="str">
        <f t="shared" si="106"/>
        <v>2020 Initial Year</v>
      </c>
      <c r="D3115" s="40">
        <v>2</v>
      </c>
      <c r="E3115" s="662" t="s">
        <v>152</v>
      </c>
      <c r="F3115" s="40" t="s">
        <v>739</v>
      </c>
      <c r="G3115" s="698" t="s">
        <v>231</v>
      </c>
      <c r="H3115" s="40" t="s">
        <v>213</v>
      </c>
      <c r="I3115" s="629" t="s">
        <v>70</v>
      </c>
      <c r="J3115" s="698" t="s">
        <v>265</v>
      </c>
      <c r="K3115" s="303">
        <v>0</v>
      </c>
      <c r="L3115" s="304">
        <v>0</v>
      </c>
      <c r="M3115" s="305">
        <v>0</v>
      </c>
      <c r="N3115" s="305">
        <v>0</v>
      </c>
      <c r="O3115" s="303">
        <v>0</v>
      </c>
      <c r="P3115" s="305">
        <v>0</v>
      </c>
      <c r="Q3115" s="303">
        <v>0</v>
      </c>
      <c r="R3115" s="16">
        <f>SUMIFS('Member Months'!$L:$L,'Member Months'!$A:$A,$A3115,'Member Months'!$C:$C,$C3115, 'Member Months'!$D:$D,$D3115)</f>
        <v>0</v>
      </c>
      <c r="T3115" s="172"/>
    </row>
    <row r="3116" spans="1:20">
      <c r="A3116" s="38" t="s">
        <v>152</v>
      </c>
      <c r="B3116" s="39">
        <f t="shared" si="105"/>
        <v>0</v>
      </c>
      <c r="C3116" s="39" t="str">
        <f t="shared" si="106"/>
        <v>2020 Initial Year</v>
      </c>
      <c r="D3116" s="40">
        <v>2</v>
      </c>
      <c r="E3116" s="662" t="s">
        <v>152</v>
      </c>
      <c r="F3116" s="40" t="s">
        <v>739</v>
      </c>
      <c r="G3116" s="698" t="s">
        <v>231</v>
      </c>
      <c r="H3116" s="40" t="s">
        <v>213</v>
      </c>
      <c r="I3116" s="629" t="s">
        <v>71</v>
      </c>
      <c r="J3116" s="698" t="s">
        <v>266</v>
      </c>
      <c r="K3116" s="303">
        <v>0</v>
      </c>
      <c r="L3116" s="304">
        <v>0</v>
      </c>
      <c r="M3116" s="305">
        <v>0</v>
      </c>
      <c r="N3116" s="305">
        <v>0</v>
      </c>
      <c r="O3116" s="303">
        <v>0</v>
      </c>
      <c r="P3116" s="305">
        <v>0</v>
      </c>
      <c r="Q3116" s="303">
        <v>0</v>
      </c>
      <c r="R3116" s="16">
        <f>SUMIFS('Member Months'!$L:$L,'Member Months'!$A:$A,$A3116,'Member Months'!$C:$C,$C3116, 'Member Months'!$D:$D,$D3116)</f>
        <v>0</v>
      </c>
      <c r="T3116" s="172"/>
    </row>
    <row r="3117" spans="1:20">
      <c r="A3117" s="38" t="s">
        <v>152</v>
      </c>
      <c r="B3117" s="39">
        <f t="shared" si="105"/>
        <v>0</v>
      </c>
      <c r="C3117" s="39" t="str">
        <f t="shared" si="106"/>
        <v>2020 Initial Year</v>
      </c>
      <c r="D3117" s="40">
        <v>2</v>
      </c>
      <c r="E3117" s="662" t="s">
        <v>152</v>
      </c>
      <c r="F3117" s="40" t="s">
        <v>739</v>
      </c>
      <c r="G3117" s="698" t="s">
        <v>231</v>
      </c>
      <c r="H3117" s="40" t="s">
        <v>213</v>
      </c>
      <c r="I3117" s="629" t="s">
        <v>72</v>
      </c>
      <c r="J3117" s="698" t="s">
        <v>527</v>
      </c>
      <c r="K3117" s="303">
        <v>0</v>
      </c>
      <c r="L3117" s="304">
        <v>0</v>
      </c>
      <c r="M3117" s="305">
        <v>0</v>
      </c>
      <c r="N3117" s="305">
        <v>0</v>
      </c>
      <c r="O3117" s="303">
        <v>0</v>
      </c>
      <c r="P3117" s="305">
        <v>0</v>
      </c>
      <c r="Q3117" s="303">
        <v>0</v>
      </c>
      <c r="R3117" s="16">
        <f>SUMIFS('Member Months'!$L:$L,'Member Months'!$A:$A,$A3117,'Member Months'!$C:$C,$C3117, 'Member Months'!$D:$D,$D3117)</f>
        <v>0</v>
      </c>
      <c r="T3117" s="172"/>
    </row>
    <row r="3118" spans="1:20">
      <c r="A3118" s="38" t="s">
        <v>152</v>
      </c>
      <c r="B3118" s="39">
        <f t="shared" si="105"/>
        <v>0</v>
      </c>
      <c r="C3118" s="39" t="str">
        <f t="shared" si="106"/>
        <v>2020 Initial Year</v>
      </c>
      <c r="D3118" s="40">
        <v>2</v>
      </c>
      <c r="E3118" s="662" t="s">
        <v>152</v>
      </c>
      <c r="F3118" s="40" t="s">
        <v>739</v>
      </c>
      <c r="G3118" s="698" t="s">
        <v>231</v>
      </c>
      <c r="H3118" s="40" t="s">
        <v>213</v>
      </c>
      <c r="I3118" s="629" t="s">
        <v>73</v>
      </c>
      <c r="J3118" s="698" t="s">
        <v>528</v>
      </c>
      <c r="K3118" s="303">
        <v>0</v>
      </c>
      <c r="L3118" s="304">
        <v>0</v>
      </c>
      <c r="M3118" s="305">
        <v>0</v>
      </c>
      <c r="N3118" s="305">
        <v>0</v>
      </c>
      <c r="O3118" s="303">
        <v>0</v>
      </c>
      <c r="P3118" s="305">
        <v>0</v>
      </c>
      <c r="Q3118" s="303">
        <v>0</v>
      </c>
      <c r="R3118" s="16">
        <f>SUMIFS('Member Months'!$L:$L,'Member Months'!$A:$A,$A3118,'Member Months'!$C:$C,$C3118, 'Member Months'!$D:$D,$D3118)</f>
        <v>0</v>
      </c>
      <c r="T3118" s="172"/>
    </row>
    <row r="3119" spans="1:20">
      <c r="A3119" s="38" t="s">
        <v>152</v>
      </c>
      <c r="B3119" s="39">
        <f t="shared" si="105"/>
        <v>0</v>
      </c>
      <c r="C3119" s="39" t="str">
        <f t="shared" si="106"/>
        <v>2020 Initial Year</v>
      </c>
      <c r="D3119" s="40">
        <v>2</v>
      </c>
      <c r="E3119" s="662" t="s">
        <v>152</v>
      </c>
      <c r="F3119" s="40" t="s">
        <v>739</v>
      </c>
      <c r="G3119" s="698" t="s">
        <v>231</v>
      </c>
      <c r="H3119" s="40" t="s">
        <v>213</v>
      </c>
      <c r="I3119" s="630" t="s">
        <v>409</v>
      </c>
      <c r="J3119" s="698" t="s">
        <v>803</v>
      </c>
      <c r="K3119" s="303">
        <v>0</v>
      </c>
      <c r="L3119" s="304">
        <v>0</v>
      </c>
      <c r="M3119" s="305">
        <v>0</v>
      </c>
      <c r="N3119" s="305">
        <v>0</v>
      </c>
      <c r="O3119" s="303">
        <v>0</v>
      </c>
      <c r="P3119" s="305">
        <v>0</v>
      </c>
      <c r="Q3119" s="303">
        <v>0</v>
      </c>
      <c r="R3119" s="16">
        <f>SUMIFS('Member Months'!$L:$L,'Member Months'!$A:$A,$A3119,'Member Months'!$C:$C,$C3119, 'Member Months'!$D:$D,$D3119)</f>
        <v>0</v>
      </c>
      <c r="T3119" s="172"/>
    </row>
    <row r="3120" spans="1:20">
      <c r="A3120" s="38">
        <v>14</v>
      </c>
      <c r="B3120" s="39">
        <f t="shared" si="105"/>
        <v>0</v>
      </c>
      <c r="C3120" s="39" t="str">
        <f t="shared" si="106"/>
        <v>2020 Initial Year</v>
      </c>
      <c r="D3120" s="40">
        <v>2</v>
      </c>
      <c r="E3120" s="662">
        <v>14</v>
      </c>
      <c r="F3120" s="40" t="s">
        <v>740</v>
      </c>
      <c r="G3120" s="698" t="s">
        <v>425</v>
      </c>
      <c r="H3120" s="40" t="s">
        <v>227</v>
      </c>
      <c r="I3120" s="629" t="s">
        <v>211</v>
      </c>
      <c r="J3120" s="698" t="s">
        <v>261</v>
      </c>
      <c r="K3120" s="303">
        <v>0</v>
      </c>
      <c r="L3120" s="304">
        <v>0</v>
      </c>
      <c r="M3120" s="305">
        <v>0</v>
      </c>
      <c r="N3120" s="305">
        <v>0</v>
      </c>
      <c r="O3120" s="303">
        <v>0</v>
      </c>
      <c r="P3120" s="305">
        <v>0</v>
      </c>
      <c r="Q3120" s="303">
        <v>0</v>
      </c>
      <c r="R3120" s="16">
        <f>SUMIFS('Member Months'!$L:$L,'Member Months'!$A:$A,$A3120,'Member Months'!$C:$C,$C3120, 'Member Months'!$D:$D,$D3120)</f>
        <v>0</v>
      </c>
      <c r="T3120" s="172"/>
    </row>
    <row r="3121" spans="1:20">
      <c r="A3121" s="38">
        <v>14</v>
      </c>
      <c r="B3121" s="39">
        <f t="shared" si="105"/>
        <v>0</v>
      </c>
      <c r="C3121" s="39" t="str">
        <f t="shared" si="106"/>
        <v>2020 Initial Year</v>
      </c>
      <c r="D3121" s="40">
        <v>2</v>
      </c>
      <c r="E3121" s="662">
        <v>14</v>
      </c>
      <c r="F3121" s="40" t="s">
        <v>740</v>
      </c>
      <c r="G3121" s="698" t="s">
        <v>425</v>
      </c>
      <c r="H3121" s="40" t="s">
        <v>227</v>
      </c>
      <c r="I3121" s="629" t="s">
        <v>214</v>
      </c>
      <c r="J3121" s="698" t="s">
        <v>676</v>
      </c>
      <c r="K3121" s="303">
        <v>0</v>
      </c>
      <c r="L3121" s="304">
        <v>0</v>
      </c>
      <c r="M3121" s="305">
        <v>0</v>
      </c>
      <c r="N3121" s="305">
        <v>0</v>
      </c>
      <c r="O3121" s="303">
        <v>0</v>
      </c>
      <c r="P3121" s="305">
        <v>0</v>
      </c>
      <c r="Q3121" s="303">
        <v>0</v>
      </c>
      <c r="R3121" s="16">
        <f>SUMIFS('Member Months'!$L:$L,'Member Months'!$A:$A,$A3121,'Member Months'!$C:$C,$C3121, 'Member Months'!$D:$D,$D3121)</f>
        <v>0</v>
      </c>
      <c r="T3121" s="172"/>
    </row>
    <row r="3122" spans="1:20">
      <c r="A3122" s="38">
        <v>14</v>
      </c>
      <c r="B3122" s="39">
        <f t="shared" si="105"/>
        <v>0</v>
      </c>
      <c r="C3122" s="39" t="str">
        <f t="shared" si="106"/>
        <v>2020 Initial Year</v>
      </c>
      <c r="D3122" s="40">
        <v>2</v>
      </c>
      <c r="E3122" s="662">
        <v>14</v>
      </c>
      <c r="F3122" s="40" t="s">
        <v>740</v>
      </c>
      <c r="G3122" s="698" t="s">
        <v>425</v>
      </c>
      <c r="H3122" s="40" t="s">
        <v>227</v>
      </c>
      <c r="I3122" s="629" t="s">
        <v>215</v>
      </c>
      <c r="J3122" s="698" t="s">
        <v>216</v>
      </c>
      <c r="K3122" s="303">
        <v>0</v>
      </c>
      <c r="L3122" s="304">
        <v>0</v>
      </c>
      <c r="M3122" s="305">
        <v>0</v>
      </c>
      <c r="N3122" s="305">
        <v>0</v>
      </c>
      <c r="O3122" s="303">
        <v>0</v>
      </c>
      <c r="P3122" s="305">
        <v>0</v>
      </c>
      <c r="Q3122" s="303">
        <v>0</v>
      </c>
      <c r="R3122" s="16">
        <f>SUMIFS('Member Months'!$L:$L,'Member Months'!$A:$A,$A3122,'Member Months'!$C:$C,$C3122, 'Member Months'!$D:$D,$D3122)</f>
        <v>0</v>
      </c>
      <c r="T3122" s="172"/>
    </row>
    <row r="3123" spans="1:20">
      <c r="A3123" s="38">
        <v>14</v>
      </c>
      <c r="B3123" s="39">
        <f t="shared" si="105"/>
        <v>0</v>
      </c>
      <c r="C3123" s="39" t="str">
        <f t="shared" si="106"/>
        <v>2020 Initial Year</v>
      </c>
      <c r="D3123" s="40">
        <v>2</v>
      </c>
      <c r="E3123" s="662">
        <v>14</v>
      </c>
      <c r="F3123" s="40" t="s">
        <v>740</v>
      </c>
      <c r="G3123" s="698" t="s">
        <v>425</v>
      </c>
      <c r="H3123" s="40" t="s">
        <v>227</v>
      </c>
      <c r="I3123" s="629" t="s">
        <v>217</v>
      </c>
      <c r="J3123" s="698" t="s">
        <v>262</v>
      </c>
      <c r="K3123" s="303">
        <v>0</v>
      </c>
      <c r="L3123" s="304">
        <v>0</v>
      </c>
      <c r="M3123" s="305">
        <v>0</v>
      </c>
      <c r="N3123" s="305">
        <v>0</v>
      </c>
      <c r="O3123" s="303">
        <v>0</v>
      </c>
      <c r="P3123" s="305">
        <v>0</v>
      </c>
      <c r="Q3123" s="303">
        <v>0</v>
      </c>
      <c r="R3123" s="16">
        <f>SUMIFS('Member Months'!$L:$L,'Member Months'!$A:$A,$A3123,'Member Months'!$C:$C,$C3123, 'Member Months'!$D:$D,$D3123)</f>
        <v>0</v>
      </c>
      <c r="T3123" s="172"/>
    </row>
    <row r="3124" spans="1:20">
      <c r="A3124" s="38">
        <v>14</v>
      </c>
      <c r="B3124" s="39">
        <f t="shared" si="105"/>
        <v>0</v>
      </c>
      <c r="C3124" s="39" t="str">
        <f t="shared" si="106"/>
        <v>2020 Initial Year</v>
      </c>
      <c r="D3124" s="40">
        <v>2</v>
      </c>
      <c r="E3124" s="662">
        <v>14</v>
      </c>
      <c r="F3124" s="40" t="s">
        <v>740</v>
      </c>
      <c r="G3124" s="698" t="s">
        <v>425</v>
      </c>
      <c r="H3124" s="40" t="s">
        <v>227</v>
      </c>
      <c r="I3124" s="629" t="s">
        <v>218</v>
      </c>
      <c r="J3124" s="698" t="s">
        <v>677</v>
      </c>
      <c r="K3124" s="303">
        <v>0</v>
      </c>
      <c r="L3124" s="304">
        <v>0</v>
      </c>
      <c r="M3124" s="305">
        <v>0</v>
      </c>
      <c r="N3124" s="305">
        <v>0</v>
      </c>
      <c r="O3124" s="303">
        <v>0</v>
      </c>
      <c r="P3124" s="305">
        <v>0</v>
      </c>
      <c r="Q3124" s="303">
        <v>0</v>
      </c>
      <c r="R3124" s="16">
        <f>SUMIFS('Member Months'!$L:$L,'Member Months'!$A:$A,$A3124,'Member Months'!$C:$C,$C3124, 'Member Months'!$D:$D,$D3124)</f>
        <v>0</v>
      </c>
      <c r="T3124" s="172"/>
    </row>
    <row r="3125" spans="1:20">
      <c r="A3125" s="38">
        <v>14</v>
      </c>
      <c r="B3125" s="39">
        <f t="shared" si="105"/>
        <v>0</v>
      </c>
      <c r="C3125" s="39" t="str">
        <f t="shared" si="106"/>
        <v>2020 Initial Year</v>
      </c>
      <c r="D3125" s="40">
        <v>2</v>
      </c>
      <c r="E3125" s="662">
        <v>14</v>
      </c>
      <c r="F3125" s="40" t="s">
        <v>740</v>
      </c>
      <c r="G3125" s="698" t="s">
        <v>425</v>
      </c>
      <c r="H3125" s="40" t="s">
        <v>227</v>
      </c>
      <c r="I3125" s="629" t="s">
        <v>219</v>
      </c>
      <c r="J3125" s="698" t="s">
        <v>263</v>
      </c>
      <c r="K3125" s="303">
        <v>0</v>
      </c>
      <c r="L3125" s="304">
        <v>0</v>
      </c>
      <c r="M3125" s="305">
        <v>0</v>
      </c>
      <c r="N3125" s="305">
        <v>0</v>
      </c>
      <c r="O3125" s="303">
        <v>0</v>
      </c>
      <c r="P3125" s="305">
        <v>0</v>
      </c>
      <c r="Q3125" s="303">
        <v>0</v>
      </c>
      <c r="R3125" s="16">
        <f>SUMIFS('Member Months'!$L:$L,'Member Months'!$A:$A,$A3125,'Member Months'!$C:$C,$C3125, 'Member Months'!$D:$D,$D3125)</f>
        <v>0</v>
      </c>
      <c r="T3125" s="172"/>
    </row>
    <row r="3126" spans="1:20">
      <c r="A3126" s="38">
        <v>14</v>
      </c>
      <c r="B3126" s="39">
        <f t="shared" si="105"/>
        <v>0</v>
      </c>
      <c r="C3126" s="39" t="str">
        <f t="shared" si="106"/>
        <v>2020 Initial Year</v>
      </c>
      <c r="D3126" s="40">
        <v>2</v>
      </c>
      <c r="E3126" s="662">
        <v>14</v>
      </c>
      <c r="F3126" s="40" t="s">
        <v>740</v>
      </c>
      <c r="G3126" s="698" t="s">
        <v>425</v>
      </c>
      <c r="H3126" s="40" t="s">
        <v>227</v>
      </c>
      <c r="I3126" s="629" t="s">
        <v>220</v>
      </c>
      <c r="J3126" s="698" t="s">
        <v>675</v>
      </c>
      <c r="K3126" s="303">
        <v>0</v>
      </c>
      <c r="L3126" s="304">
        <v>0</v>
      </c>
      <c r="M3126" s="305">
        <v>0</v>
      </c>
      <c r="N3126" s="305">
        <v>0</v>
      </c>
      <c r="O3126" s="303">
        <v>0</v>
      </c>
      <c r="P3126" s="305">
        <v>0</v>
      </c>
      <c r="Q3126" s="303">
        <v>0</v>
      </c>
      <c r="R3126" s="16">
        <f>SUMIFS('Member Months'!$L:$L,'Member Months'!$A:$A,$A3126,'Member Months'!$C:$C,$C3126, 'Member Months'!$D:$D,$D3126)</f>
        <v>0</v>
      </c>
      <c r="T3126" s="172"/>
    </row>
    <row r="3127" spans="1:20">
      <c r="A3127" s="38">
        <v>14</v>
      </c>
      <c r="B3127" s="39">
        <f t="shared" si="105"/>
        <v>0</v>
      </c>
      <c r="C3127" s="39" t="str">
        <f t="shared" si="106"/>
        <v>2020 Initial Year</v>
      </c>
      <c r="D3127" s="40">
        <v>2</v>
      </c>
      <c r="E3127" s="662">
        <v>14</v>
      </c>
      <c r="F3127" s="40" t="s">
        <v>740</v>
      </c>
      <c r="G3127" s="698" t="s">
        <v>425</v>
      </c>
      <c r="H3127" s="40" t="s">
        <v>227</v>
      </c>
      <c r="I3127" s="629" t="s">
        <v>221</v>
      </c>
      <c r="J3127" s="698" t="s">
        <v>264</v>
      </c>
      <c r="K3127" s="303">
        <v>0</v>
      </c>
      <c r="L3127" s="304">
        <v>0</v>
      </c>
      <c r="M3127" s="305">
        <v>0</v>
      </c>
      <c r="N3127" s="305">
        <v>0</v>
      </c>
      <c r="O3127" s="303">
        <v>0</v>
      </c>
      <c r="P3127" s="305">
        <v>0</v>
      </c>
      <c r="Q3127" s="303">
        <v>0</v>
      </c>
      <c r="R3127" s="16">
        <f>SUMIFS('Member Months'!$L:$L,'Member Months'!$A:$A,$A3127,'Member Months'!$C:$C,$C3127, 'Member Months'!$D:$D,$D3127)</f>
        <v>0</v>
      </c>
      <c r="T3127" s="172"/>
    </row>
    <row r="3128" spans="1:20">
      <c r="A3128" s="38">
        <v>14</v>
      </c>
      <c r="B3128" s="39">
        <f t="shared" si="105"/>
        <v>0</v>
      </c>
      <c r="C3128" s="39" t="str">
        <f t="shared" si="106"/>
        <v>2020 Initial Year</v>
      </c>
      <c r="D3128" s="40">
        <v>2</v>
      </c>
      <c r="E3128" s="662">
        <v>14</v>
      </c>
      <c r="F3128" s="40" t="s">
        <v>740</v>
      </c>
      <c r="G3128" s="698" t="s">
        <v>425</v>
      </c>
      <c r="H3128" s="40" t="s">
        <v>227</v>
      </c>
      <c r="I3128" s="629" t="s">
        <v>222</v>
      </c>
      <c r="J3128" s="698" t="s">
        <v>206</v>
      </c>
      <c r="K3128" s="303">
        <v>0</v>
      </c>
      <c r="L3128" s="304">
        <v>0</v>
      </c>
      <c r="M3128" s="305">
        <v>0</v>
      </c>
      <c r="N3128" s="305">
        <v>0</v>
      </c>
      <c r="O3128" s="303">
        <v>0</v>
      </c>
      <c r="P3128" s="305">
        <v>0</v>
      </c>
      <c r="Q3128" s="303">
        <v>0</v>
      </c>
      <c r="R3128" s="16">
        <f>SUMIFS('Member Months'!$L:$L,'Member Months'!$A:$A,$A3128,'Member Months'!$C:$C,$C3128, 'Member Months'!$D:$D,$D3128)</f>
        <v>0</v>
      </c>
      <c r="T3128" s="172"/>
    </row>
    <row r="3129" spans="1:20">
      <c r="A3129" s="38">
        <v>14</v>
      </c>
      <c r="B3129" s="39">
        <f t="shared" si="105"/>
        <v>0</v>
      </c>
      <c r="C3129" s="39" t="str">
        <f t="shared" si="106"/>
        <v>2020 Initial Year</v>
      </c>
      <c r="D3129" s="40">
        <v>2</v>
      </c>
      <c r="E3129" s="662">
        <v>14</v>
      </c>
      <c r="F3129" s="40" t="s">
        <v>740</v>
      </c>
      <c r="G3129" s="698" t="s">
        <v>425</v>
      </c>
      <c r="H3129" s="40" t="s">
        <v>227</v>
      </c>
      <c r="I3129" s="629" t="s">
        <v>223</v>
      </c>
      <c r="J3129" s="698" t="s">
        <v>181</v>
      </c>
      <c r="K3129" s="303">
        <v>0</v>
      </c>
      <c r="L3129" s="304">
        <v>0</v>
      </c>
      <c r="M3129" s="305">
        <v>0</v>
      </c>
      <c r="N3129" s="305">
        <v>0</v>
      </c>
      <c r="O3129" s="303">
        <v>0</v>
      </c>
      <c r="P3129" s="305">
        <v>0</v>
      </c>
      <c r="Q3129" s="303">
        <v>0</v>
      </c>
      <c r="R3129" s="16">
        <f>SUMIFS('Member Months'!$L:$L,'Member Months'!$A:$A,$A3129,'Member Months'!$C:$C,$C3129, 'Member Months'!$D:$D,$D3129)</f>
        <v>0</v>
      </c>
      <c r="T3129" s="172"/>
    </row>
    <row r="3130" spans="1:20">
      <c r="A3130" s="38">
        <v>14</v>
      </c>
      <c r="B3130" s="39">
        <f t="shared" si="105"/>
        <v>0</v>
      </c>
      <c r="C3130" s="39" t="str">
        <f t="shared" si="106"/>
        <v>2020 Initial Year</v>
      </c>
      <c r="D3130" s="40">
        <v>2</v>
      </c>
      <c r="E3130" s="662">
        <v>14</v>
      </c>
      <c r="F3130" s="40" t="s">
        <v>740</v>
      </c>
      <c r="G3130" s="698" t="s">
        <v>425</v>
      </c>
      <c r="H3130" s="40" t="s">
        <v>227</v>
      </c>
      <c r="I3130" s="629" t="s">
        <v>150</v>
      </c>
      <c r="J3130" s="698" t="s">
        <v>204</v>
      </c>
      <c r="K3130" s="303">
        <v>0</v>
      </c>
      <c r="L3130" s="304">
        <v>0</v>
      </c>
      <c r="M3130" s="305">
        <v>0</v>
      </c>
      <c r="N3130" s="305">
        <v>0</v>
      </c>
      <c r="O3130" s="303">
        <v>0</v>
      </c>
      <c r="P3130" s="305">
        <v>0</v>
      </c>
      <c r="Q3130" s="303">
        <v>0</v>
      </c>
      <c r="R3130" s="16">
        <f>SUMIFS('Member Months'!$L:$L,'Member Months'!$A:$A,$A3130,'Member Months'!$C:$C,$C3130, 'Member Months'!$D:$D,$D3130)</f>
        <v>0</v>
      </c>
      <c r="T3130" s="172"/>
    </row>
    <row r="3131" spans="1:20">
      <c r="A3131" s="38">
        <v>14</v>
      </c>
      <c r="B3131" s="39">
        <f t="shared" si="105"/>
        <v>0</v>
      </c>
      <c r="C3131" s="39" t="str">
        <f t="shared" si="106"/>
        <v>2020 Initial Year</v>
      </c>
      <c r="D3131" s="40">
        <v>2</v>
      </c>
      <c r="E3131" s="662">
        <v>14</v>
      </c>
      <c r="F3131" s="40" t="s">
        <v>740</v>
      </c>
      <c r="G3131" s="698" t="s">
        <v>425</v>
      </c>
      <c r="H3131" s="40" t="s">
        <v>227</v>
      </c>
      <c r="I3131" s="629" t="s">
        <v>151</v>
      </c>
      <c r="J3131" s="698" t="s">
        <v>205</v>
      </c>
      <c r="K3131" s="303">
        <v>0</v>
      </c>
      <c r="L3131" s="304">
        <v>0</v>
      </c>
      <c r="M3131" s="305">
        <v>0</v>
      </c>
      <c r="N3131" s="305">
        <v>0</v>
      </c>
      <c r="O3131" s="303">
        <v>0</v>
      </c>
      <c r="P3131" s="305">
        <v>0</v>
      </c>
      <c r="Q3131" s="303">
        <v>0</v>
      </c>
      <c r="R3131" s="16">
        <f>SUMIFS('Member Months'!$L:$L,'Member Months'!$A:$A,$A3131,'Member Months'!$C:$C,$C3131, 'Member Months'!$D:$D,$D3131)</f>
        <v>0</v>
      </c>
      <c r="T3131" s="172"/>
    </row>
    <row r="3132" spans="1:20">
      <c r="A3132" s="38">
        <v>14</v>
      </c>
      <c r="B3132" s="39">
        <f t="shared" si="105"/>
        <v>0</v>
      </c>
      <c r="C3132" s="39" t="str">
        <f t="shared" si="106"/>
        <v>2020 Initial Year</v>
      </c>
      <c r="D3132" s="40">
        <v>2</v>
      </c>
      <c r="E3132" s="662">
        <v>14</v>
      </c>
      <c r="F3132" s="40" t="s">
        <v>740</v>
      </c>
      <c r="G3132" s="698" t="s">
        <v>425</v>
      </c>
      <c r="H3132" s="40" t="s">
        <v>227</v>
      </c>
      <c r="I3132" s="629" t="s">
        <v>152</v>
      </c>
      <c r="J3132" s="698" t="s">
        <v>182</v>
      </c>
      <c r="K3132" s="303">
        <v>0</v>
      </c>
      <c r="L3132" s="304">
        <v>0</v>
      </c>
      <c r="M3132" s="305">
        <v>0</v>
      </c>
      <c r="N3132" s="305">
        <v>0</v>
      </c>
      <c r="O3132" s="303">
        <v>0</v>
      </c>
      <c r="P3132" s="305">
        <v>0</v>
      </c>
      <c r="Q3132" s="303">
        <v>0</v>
      </c>
      <c r="R3132" s="16">
        <f>SUMIFS('Member Months'!$L:$L,'Member Months'!$A:$A,$A3132,'Member Months'!$C:$C,$C3132, 'Member Months'!$D:$D,$D3132)</f>
        <v>0</v>
      </c>
      <c r="T3132" s="172"/>
    </row>
    <row r="3133" spans="1:20">
      <c r="A3133" s="38">
        <v>14</v>
      </c>
      <c r="B3133" s="39">
        <f t="shared" si="105"/>
        <v>0</v>
      </c>
      <c r="C3133" s="39" t="str">
        <f t="shared" si="106"/>
        <v>2020 Initial Year</v>
      </c>
      <c r="D3133" s="40">
        <v>2</v>
      </c>
      <c r="E3133" s="662">
        <v>14</v>
      </c>
      <c r="F3133" s="40" t="s">
        <v>740</v>
      </c>
      <c r="G3133" s="698" t="s">
        <v>425</v>
      </c>
      <c r="H3133" s="40" t="s">
        <v>227</v>
      </c>
      <c r="I3133" s="629" t="s">
        <v>70</v>
      </c>
      <c r="J3133" s="698" t="s">
        <v>265</v>
      </c>
      <c r="K3133" s="303">
        <v>0</v>
      </c>
      <c r="L3133" s="304">
        <v>0</v>
      </c>
      <c r="M3133" s="305">
        <v>0</v>
      </c>
      <c r="N3133" s="305">
        <v>0</v>
      </c>
      <c r="O3133" s="303">
        <v>0</v>
      </c>
      <c r="P3133" s="305">
        <v>0</v>
      </c>
      <c r="Q3133" s="303">
        <v>0</v>
      </c>
      <c r="R3133" s="16">
        <f>SUMIFS('Member Months'!$L:$L,'Member Months'!$A:$A,$A3133,'Member Months'!$C:$C,$C3133, 'Member Months'!$D:$D,$D3133)</f>
        <v>0</v>
      </c>
      <c r="T3133" s="172"/>
    </row>
    <row r="3134" spans="1:20">
      <c r="A3134" s="38">
        <v>14</v>
      </c>
      <c r="B3134" s="39">
        <f t="shared" si="105"/>
        <v>0</v>
      </c>
      <c r="C3134" s="39" t="str">
        <f t="shared" si="106"/>
        <v>2020 Initial Year</v>
      </c>
      <c r="D3134" s="40">
        <v>2</v>
      </c>
      <c r="E3134" s="662">
        <v>14</v>
      </c>
      <c r="F3134" s="40" t="s">
        <v>740</v>
      </c>
      <c r="G3134" s="698" t="s">
        <v>425</v>
      </c>
      <c r="H3134" s="40" t="s">
        <v>227</v>
      </c>
      <c r="I3134" s="629" t="s">
        <v>71</v>
      </c>
      <c r="J3134" s="698" t="s">
        <v>266</v>
      </c>
      <c r="K3134" s="303">
        <v>0</v>
      </c>
      <c r="L3134" s="304">
        <v>0</v>
      </c>
      <c r="M3134" s="305">
        <v>0</v>
      </c>
      <c r="N3134" s="305">
        <v>0</v>
      </c>
      <c r="O3134" s="303">
        <v>0</v>
      </c>
      <c r="P3134" s="305">
        <v>0</v>
      </c>
      <c r="Q3134" s="303">
        <v>0</v>
      </c>
      <c r="R3134" s="16">
        <f>SUMIFS('Member Months'!$L:$L,'Member Months'!$A:$A,$A3134,'Member Months'!$C:$C,$C3134, 'Member Months'!$D:$D,$D3134)</f>
        <v>0</v>
      </c>
      <c r="T3134" s="172"/>
    </row>
    <row r="3135" spans="1:20">
      <c r="A3135" s="38">
        <v>14</v>
      </c>
      <c r="B3135" s="39">
        <f t="shared" si="105"/>
        <v>0</v>
      </c>
      <c r="C3135" s="39" t="str">
        <f t="shared" si="106"/>
        <v>2020 Initial Year</v>
      </c>
      <c r="D3135" s="40">
        <v>2</v>
      </c>
      <c r="E3135" s="662">
        <v>14</v>
      </c>
      <c r="F3135" s="40" t="s">
        <v>740</v>
      </c>
      <c r="G3135" s="698" t="s">
        <v>425</v>
      </c>
      <c r="H3135" s="40" t="s">
        <v>227</v>
      </c>
      <c r="I3135" s="629" t="s">
        <v>72</v>
      </c>
      <c r="J3135" s="698" t="s">
        <v>527</v>
      </c>
      <c r="K3135" s="303">
        <v>0</v>
      </c>
      <c r="L3135" s="304">
        <v>0</v>
      </c>
      <c r="M3135" s="305">
        <v>0</v>
      </c>
      <c r="N3135" s="305">
        <v>0</v>
      </c>
      <c r="O3135" s="303">
        <v>0</v>
      </c>
      <c r="P3135" s="305">
        <v>0</v>
      </c>
      <c r="Q3135" s="303">
        <v>0</v>
      </c>
      <c r="R3135" s="16">
        <f>SUMIFS('Member Months'!$L:$L,'Member Months'!$A:$A,$A3135,'Member Months'!$C:$C,$C3135, 'Member Months'!$D:$D,$D3135)</f>
        <v>0</v>
      </c>
      <c r="T3135" s="172"/>
    </row>
    <row r="3136" spans="1:20">
      <c r="A3136" s="38">
        <v>14</v>
      </c>
      <c r="B3136" s="39">
        <f t="shared" si="105"/>
        <v>0</v>
      </c>
      <c r="C3136" s="39" t="str">
        <f t="shared" si="106"/>
        <v>2020 Initial Year</v>
      </c>
      <c r="D3136" s="40">
        <v>2</v>
      </c>
      <c r="E3136" s="662">
        <v>14</v>
      </c>
      <c r="F3136" s="40" t="s">
        <v>740</v>
      </c>
      <c r="G3136" s="698" t="s">
        <v>425</v>
      </c>
      <c r="H3136" s="40" t="s">
        <v>227</v>
      </c>
      <c r="I3136" s="629" t="s">
        <v>73</v>
      </c>
      <c r="J3136" s="698" t="s">
        <v>528</v>
      </c>
      <c r="K3136" s="303">
        <v>0</v>
      </c>
      <c r="L3136" s="304">
        <v>0</v>
      </c>
      <c r="M3136" s="305">
        <v>0</v>
      </c>
      <c r="N3136" s="305">
        <v>0</v>
      </c>
      <c r="O3136" s="303">
        <v>0</v>
      </c>
      <c r="P3136" s="305">
        <v>0</v>
      </c>
      <c r="Q3136" s="303">
        <v>0</v>
      </c>
      <c r="R3136" s="16">
        <f>SUMIFS('Member Months'!$L:$L,'Member Months'!$A:$A,$A3136,'Member Months'!$C:$C,$C3136, 'Member Months'!$D:$D,$D3136)</f>
        <v>0</v>
      </c>
      <c r="T3136" s="172"/>
    </row>
    <row r="3137" spans="1:20">
      <c r="A3137" s="38">
        <v>14</v>
      </c>
      <c r="B3137" s="39">
        <f t="shared" si="105"/>
        <v>0</v>
      </c>
      <c r="C3137" s="39" t="str">
        <f t="shared" si="106"/>
        <v>2020 Initial Year</v>
      </c>
      <c r="D3137" s="40">
        <v>2</v>
      </c>
      <c r="E3137" s="662">
        <v>14</v>
      </c>
      <c r="F3137" s="40" t="s">
        <v>740</v>
      </c>
      <c r="G3137" s="698" t="s">
        <v>425</v>
      </c>
      <c r="H3137" s="40" t="s">
        <v>227</v>
      </c>
      <c r="I3137" s="630" t="s">
        <v>409</v>
      </c>
      <c r="J3137" s="698" t="s">
        <v>803</v>
      </c>
      <c r="K3137" s="303">
        <v>0</v>
      </c>
      <c r="L3137" s="304">
        <v>0</v>
      </c>
      <c r="M3137" s="305">
        <v>0</v>
      </c>
      <c r="N3137" s="305">
        <v>0</v>
      </c>
      <c r="O3137" s="303">
        <v>0</v>
      </c>
      <c r="P3137" s="305">
        <v>0</v>
      </c>
      <c r="Q3137" s="303">
        <v>0</v>
      </c>
      <c r="R3137" s="16">
        <f>SUMIFS('Member Months'!$L:$L,'Member Months'!$A:$A,$A3137,'Member Months'!$C:$C,$C3137, 'Member Months'!$D:$D,$D3137)</f>
        <v>0</v>
      </c>
      <c r="T3137" s="172"/>
    </row>
    <row r="3138" spans="1:20">
      <c r="A3138" s="38">
        <v>22</v>
      </c>
      <c r="B3138" s="39">
        <f t="shared" ref="B3138:B3155" si="107">$B$6</f>
        <v>0</v>
      </c>
      <c r="C3138" s="39" t="str">
        <f t="shared" si="106"/>
        <v>2020 Initial Year</v>
      </c>
      <c r="D3138" s="40">
        <v>2</v>
      </c>
      <c r="E3138" s="662">
        <v>22</v>
      </c>
      <c r="F3138" s="662">
        <v>6</v>
      </c>
      <c r="G3138" s="991" t="s">
        <v>933</v>
      </c>
      <c r="H3138" s="40" t="s">
        <v>227</v>
      </c>
      <c r="I3138" s="629" t="s">
        <v>211</v>
      </c>
      <c r="J3138" s="991" t="s">
        <v>261</v>
      </c>
      <c r="K3138" s="303">
        <v>0</v>
      </c>
      <c r="L3138" s="304">
        <v>0</v>
      </c>
      <c r="M3138" s="305">
        <v>0</v>
      </c>
      <c r="N3138" s="305">
        <v>0</v>
      </c>
      <c r="O3138" s="303">
        <v>0</v>
      </c>
      <c r="P3138" s="305">
        <v>0</v>
      </c>
      <c r="Q3138" s="303">
        <v>0</v>
      </c>
      <c r="R3138" s="16">
        <f>SUMIFS('Member Months'!$L:$L,'Member Months'!$A:$A,$A3138,'Member Months'!$C:$C,$C3138, 'Member Months'!$D:$D,$D3138)</f>
        <v>0</v>
      </c>
      <c r="T3138" s="172"/>
    </row>
    <row r="3139" spans="1:20">
      <c r="A3139" s="38">
        <v>22</v>
      </c>
      <c r="B3139" s="39">
        <f t="shared" si="107"/>
        <v>0</v>
      </c>
      <c r="C3139" s="39" t="str">
        <f t="shared" si="106"/>
        <v>2020 Initial Year</v>
      </c>
      <c r="D3139" s="40">
        <v>2</v>
      </c>
      <c r="E3139" s="662">
        <v>22</v>
      </c>
      <c r="F3139" s="662">
        <v>6</v>
      </c>
      <c r="G3139" s="991" t="s">
        <v>933</v>
      </c>
      <c r="H3139" s="40" t="s">
        <v>227</v>
      </c>
      <c r="I3139" s="629" t="s">
        <v>214</v>
      </c>
      <c r="J3139" s="991" t="s">
        <v>676</v>
      </c>
      <c r="K3139" s="303">
        <v>0</v>
      </c>
      <c r="L3139" s="304">
        <v>0</v>
      </c>
      <c r="M3139" s="305">
        <v>0</v>
      </c>
      <c r="N3139" s="305">
        <v>0</v>
      </c>
      <c r="O3139" s="303">
        <v>0</v>
      </c>
      <c r="P3139" s="305">
        <v>0</v>
      </c>
      <c r="Q3139" s="303">
        <v>0</v>
      </c>
      <c r="R3139" s="16">
        <f>SUMIFS('Member Months'!$L:$L,'Member Months'!$A:$A,$A3139,'Member Months'!$C:$C,$C3139, 'Member Months'!$D:$D,$D3139)</f>
        <v>0</v>
      </c>
      <c r="T3139" s="172"/>
    </row>
    <row r="3140" spans="1:20">
      <c r="A3140" s="38">
        <v>22</v>
      </c>
      <c r="B3140" s="39">
        <f t="shared" si="107"/>
        <v>0</v>
      </c>
      <c r="C3140" s="39" t="str">
        <f t="shared" si="106"/>
        <v>2020 Initial Year</v>
      </c>
      <c r="D3140" s="40">
        <v>2</v>
      </c>
      <c r="E3140" s="662">
        <v>22</v>
      </c>
      <c r="F3140" s="662">
        <v>6</v>
      </c>
      <c r="G3140" s="991" t="s">
        <v>933</v>
      </c>
      <c r="H3140" s="40" t="s">
        <v>227</v>
      </c>
      <c r="I3140" s="629" t="s">
        <v>215</v>
      </c>
      <c r="J3140" s="991" t="s">
        <v>216</v>
      </c>
      <c r="K3140" s="303">
        <v>0</v>
      </c>
      <c r="L3140" s="304">
        <v>0</v>
      </c>
      <c r="M3140" s="305">
        <v>0</v>
      </c>
      <c r="N3140" s="305">
        <v>0</v>
      </c>
      <c r="O3140" s="303">
        <v>0</v>
      </c>
      <c r="P3140" s="305">
        <v>0</v>
      </c>
      <c r="Q3140" s="303">
        <v>0</v>
      </c>
      <c r="R3140" s="16">
        <f>SUMIFS('Member Months'!$L:$L,'Member Months'!$A:$A,$A3140,'Member Months'!$C:$C,$C3140, 'Member Months'!$D:$D,$D3140)</f>
        <v>0</v>
      </c>
      <c r="T3140" s="172"/>
    </row>
    <row r="3141" spans="1:20">
      <c r="A3141" s="38">
        <v>22</v>
      </c>
      <c r="B3141" s="39">
        <f t="shared" si="107"/>
        <v>0</v>
      </c>
      <c r="C3141" s="39" t="str">
        <f t="shared" si="106"/>
        <v>2020 Initial Year</v>
      </c>
      <c r="D3141" s="40">
        <v>2</v>
      </c>
      <c r="E3141" s="662">
        <v>22</v>
      </c>
      <c r="F3141" s="662">
        <v>6</v>
      </c>
      <c r="G3141" s="991" t="s">
        <v>933</v>
      </c>
      <c r="H3141" s="40" t="s">
        <v>227</v>
      </c>
      <c r="I3141" s="629" t="s">
        <v>217</v>
      </c>
      <c r="J3141" s="991" t="s">
        <v>262</v>
      </c>
      <c r="K3141" s="303">
        <v>0</v>
      </c>
      <c r="L3141" s="304">
        <v>0</v>
      </c>
      <c r="M3141" s="305">
        <v>0</v>
      </c>
      <c r="N3141" s="305">
        <v>0</v>
      </c>
      <c r="O3141" s="303">
        <v>0</v>
      </c>
      <c r="P3141" s="305">
        <v>0</v>
      </c>
      <c r="Q3141" s="303">
        <v>0</v>
      </c>
      <c r="R3141" s="16">
        <f>SUMIFS('Member Months'!$L:$L,'Member Months'!$A:$A,$A3141,'Member Months'!$C:$C,$C3141, 'Member Months'!$D:$D,$D3141)</f>
        <v>0</v>
      </c>
      <c r="T3141" s="172"/>
    </row>
    <row r="3142" spans="1:20">
      <c r="A3142" s="38">
        <v>22</v>
      </c>
      <c r="B3142" s="39">
        <f t="shared" si="107"/>
        <v>0</v>
      </c>
      <c r="C3142" s="39" t="str">
        <f t="shared" si="106"/>
        <v>2020 Initial Year</v>
      </c>
      <c r="D3142" s="40">
        <v>2</v>
      </c>
      <c r="E3142" s="662">
        <v>22</v>
      </c>
      <c r="F3142" s="662">
        <v>6</v>
      </c>
      <c r="G3142" s="991" t="s">
        <v>933</v>
      </c>
      <c r="H3142" s="40" t="s">
        <v>227</v>
      </c>
      <c r="I3142" s="629" t="s">
        <v>218</v>
      </c>
      <c r="J3142" s="991" t="s">
        <v>677</v>
      </c>
      <c r="K3142" s="303">
        <v>0</v>
      </c>
      <c r="L3142" s="304">
        <v>0</v>
      </c>
      <c r="M3142" s="305">
        <v>0</v>
      </c>
      <c r="N3142" s="305">
        <v>0</v>
      </c>
      <c r="O3142" s="303">
        <v>0</v>
      </c>
      <c r="P3142" s="305">
        <v>0</v>
      </c>
      <c r="Q3142" s="303">
        <v>0</v>
      </c>
      <c r="R3142" s="16">
        <f>SUMIFS('Member Months'!$L:$L,'Member Months'!$A:$A,$A3142,'Member Months'!$C:$C,$C3142, 'Member Months'!$D:$D,$D3142)</f>
        <v>0</v>
      </c>
      <c r="T3142" s="172"/>
    </row>
    <row r="3143" spans="1:20">
      <c r="A3143" s="38">
        <v>22</v>
      </c>
      <c r="B3143" s="39">
        <f t="shared" si="107"/>
        <v>0</v>
      </c>
      <c r="C3143" s="39" t="str">
        <f t="shared" si="106"/>
        <v>2020 Initial Year</v>
      </c>
      <c r="D3143" s="40">
        <v>2</v>
      </c>
      <c r="E3143" s="662">
        <v>22</v>
      </c>
      <c r="F3143" s="662">
        <v>6</v>
      </c>
      <c r="G3143" s="991" t="s">
        <v>933</v>
      </c>
      <c r="H3143" s="40" t="s">
        <v>227</v>
      </c>
      <c r="I3143" s="629" t="s">
        <v>219</v>
      </c>
      <c r="J3143" s="991" t="s">
        <v>263</v>
      </c>
      <c r="K3143" s="303">
        <v>0</v>
      </c>
      <c r="L3143" s="304">
        <v>0</v>
      </c>
      <c r="M3143" s="305">
        <v>0</v>
      </c>
      <c r="N3143" s="305">
        <v>0</v>
      </c>
      <c r="O3143" s="303">
        <v>0</v>
      </c>
      <c r="P3143" s="305">
        <v>0</v>
      </c>
      <c r="Q3143" s="303">
        <v>0</v>
      </c>
      <c r="R3143" s="16">
        <f>SUMIFS('Member Months'!$L:$L,'Member Months'!$A:$A,$A3143,'Member Months'!$C:$C,$C3143, 'Member Months'!$D:$D,$D3143)</f>
        <v>0</v>
      </c>
      <c r="T3143" s="172"/>
    </row>
    <row r="3144" spans="1:20">
      <c r="A3144" s="38">
        <v>22</v>
      </c>
      <c r="B3144" s="39">
        <f t="shared" si="107"/>
        <v>0</v>
      </c>
      <c r="C3144" s="39" t="str">
        <f t="shared" si="106"/>
        <v>2020 Initial Year</v>
      </c>
      <c r="D3144" s="40">
        <v>2</v>
      </c>
      <c r="E3144" s="662">
        <v>22</v>
      </c>
      <c r="F3144" s="662">
        <v>6</v>
      </c>
      <c r="G3144" s="991" t="s">
        <v>933</v>
      </c>
      <c r="H3144" s="40" t="s">
        <v>227</v>
      </c>
      <c r="I3144" s="629" t="s">
        <v>220</v>
      </c>
      <c r="J3144" s="991" t="s">
        <v>675</v>
      </c>
      <c r="K3144" s="303">
        <v>0</v>
      </c>
      <c r="L3144" s="304">
        <v>0</v>
      </c>
      <c r="M3144" s="305">
        <v>0</v>
      </c>
      <c r="N3144" s="305">
        <v>0</v>
      </c>
      <c r="O3144" s="303">
        <v>0</v>
      </c>
      <c r="P3144" s="305">
        <v>0</v>
      </c>
      <c r="Q3144" s="303">
        <v>0</v>
      </c>
      <c r="R3144" s="16">
        <f>SUMIFS('Member Months'!$L:$L,'Member Months'!$A:$A,$A3144,'Member Months'!$C:$C,$C3144, 'Member Months'!$D:$D,$D3144)</f>
        <v>0</v>
      </c>
      <c r="T3144" s="172"/>
    </row>
    <row r="3145" spans="1:20">
      <c r="A3145" s="38">
        <v>22</v>
      </c>
      <c r="B3145" s="39">
        <f t="shared" si="107"/>
        <v>0</v>
      </c>
      <c r="C3145" s="39" t="str">
        <f t="shared" si="106"/>
        <v>2020 Initial Year</v>
      </c>
      <c r="D3145" s="40">
        <v>2</v>
      </c>
      <c r="E3145" s="662">
        <v>22</v>
      </c>
      <c r="F3145" s="662">
        <v>6</v>
      </c>
      <c r="G3145" s="991" t="s">
        <v>933</v>
      </c>
      <c r="H3145" s="40" t="s">
        <v>227</v>
      </c>
      <c r="I3145" s="629" t="s">
        <v>221</v>
      </c>
      <c r="J3145" s="991" t="s">
        <v>264</v>
      </c>
      <c r="K3145" s="303">
        <v>0</v>
      </c>
      <c r="L3145" s="304">
        <v>0</v>
      </c>
      <c r="M3145" s="305">
        <v>0</v>
      </c>
      <c r="N3145" s="305">
        <v>0</v>
      </c>
      <c r="O3145" s="303">
        <v>0</v>
      </c>
      <c r="P3145" s="305">
        <v>0</v>
      </c>
      <c r="Q3145" s="303">
        <v>0</v>
      </c>
      <c r="R3145" s="16">
        <f>SUMIFS('Member Months'!$L:$L,'Member Months'!$A:$A,$A3145,'Member Months'!$C:$C,$C3145, 'Member Months'!$D:$D,$D3145)</f>
        <v>0</v>
      </c>
      <c r="T3145" s="172"/>
    </row>
    <row r="3146" spans="1:20">
      <c r="A3146" s="38">
        <v>22</v>
      </c>
      <c r="B3146" s="39">
        <f t="shared" si="107"/>
        <v>0</v>
      </c>
      <c r="C3146" s="39" t="str">
        <f t="shared" si="106"/>
        <v>2020 Initial Year</v>
      </c>
      <c r="D3146" s="40">
        <v>2</v>
      </c>
      <c r="E3146" s="662">
        <v>22</v>
      </c>
      <c r="F3146" s="662">
        <v>6</v>
      </c>
      <c r="G3146" s="991" t="s">
        <v>933</v>
      </c>
      <c r="H3146" s="40" t="s">
        <v>227</v>
      </c>
      <c r="I3146" s="630" t="s">
        <v>222</v>
      </c>
      <c r="J3146" s="991" t="s">
        <v>206</v>
      </c>
      <c r="K3146" s="303">
        <v>0</v>
      </c>
      <c r="L3146" s="304">
        <v>0</v>
      </c>
      <c r="M3146" s="305">
        <v>0</v>
      </c>
      <c r="N3146" s="305">
        <v>0</v>
      </c>
      <c r="O3146" s="303">
        <v>0</v>
      </c>
      <c r="P3146" s="305">
        <v>0</v>
      </c>
      <c r="Q3146" s="303">
        <v>0</v>
      </c>
      <c r="R3146" s="16">
        <f>SUMIFS('Member Months'!$L:$L,'Member Months'!$A:$A,$A3146,'Member Months'!$C:$C,$C3146, 'Member Months'!$D:$D,$D3146)</f>
        <v>0</v>
      </c>
      <c r="T3146" s="172"/>
    </row>
    <row r="3147" spans="1:20">
      <c r="A3147" s="38">
        <v>22</v>
      </c>
      <c r="B3147" s="39">
        <f t="shared" si="107"/>
        <v>0</v>
      </c>
      <c r="C3147" s="39" t="str">
        <f t="shared" si="106"/>
        <v>2020 Initial Year</v>
      </c>
      <c r="D3147" s="40">
        <v>2</v>
      </c>
      <c r="E3147" s="662">
        <v>22</v>
      </c>
      <c r="F3147" s="662">
        <v>6</v>
      </c>
      <c r="G3147" s="991" t="s">
        <v>933</v>
      </c>
      <c r="H3147" s="40" t="s">
        <v>227</v>
      </c>
      <c r="I3147" s="630" t="s">
        <v>223</v>
      </c>
      <c r="J3147" s="991" t="s">
        <v>181</v>
      </c>
      <c r="K3147" s="303">
        <v>0</v>
      </c>
      <c r="L3147" s="304">
        <v>0</v>
      </c>
      <c r="M3147" s="305">
        <v>0</v>
      </c>
      <c r="N3147" s="305">
        <v>0</v>
      </c>
      <c r="O3147" s="303">
        <v>0</v>
      </c>
      <c r="P3147" s="305">
        <v>0</v>
      </c>
      <c r="Q3147" s="303">
        <v>0</v>
      </c>
      <c r="R3147" s="16">
        <f>SUMIFS('Member Months'!$L:$L,'Member Months'!$A:$A,$A3147,'Member Months'!$C:$C,$C3147, 'Member Months'!$D:$D,$D3147)</f>
        <v>0</v>
      </c>
      <c r="T3147" s="172"/>
    </row>
    <row r="3148" spans="1:20">
      <c r="A3148" s="38">
        <v>22</v>
      </c>
      <c r="B3148" s="39">
        <f t="shared" si="107"/>
        <v>0</v>
      </c>
      <c r="C3148" s="39" t="str">
        <f t="shared" si="106"/>
        <v>2020 Initial Year</v>
      </c>
      <c r="D3148" s="40">
        <v>2</v>
      </c>
      <c r="E3148" s="662">
        <v>22</v>
      </c>
      <c r="F3148" s="662">
        <v>6</v>
      </c>
      <c r="G3148" s="991" t="s">
        <v>933</v>
      </c>
      <c r="H3148" s="40" t="s">
        <v>227</v>
      </c>
      <c r="I3148" s="630" t="s">
        <v>150</v>
      </c>
      <c r="J3148" s="991" t="s">
        <v>204</v>
      </c>
      <c r="K3148" s="303">
        <v>0</v>
      </c>
      <c r="L3148" s="304">
        <v>0</v>
      </c>
      <c r="M3148" s="305">
        <v>0</v>
      </c>
      <c r="N3148" s="305">
        <v>0</v>
      </c>
      <c r="O3148" s="303">
        <v>0</v>
      </c>
      <c r="P3148" s="305">
        <v>0</v>
      </c>
      <c r="Q3148" s="303">
        <v>0</v>
      </c>
      <c r="R3148" s="16">
        <f>SUMIFS('Member Months'!$L:$L,'Member Months'!$A:$A,$A3148,'Member Months'!$C:$C,$C3148, 'Member Months'!$D:$D,$D3148)</f>
        <v>0</v>
      </c>
      <c r="T3148" s="172"/>
    </row>
    <row r="3149" spans="1:20">
      <c r="A3149" s="38">
        <v>22</v>
      </c>
      <c r="B3149" s="39">
        <f t="shared" si="107"/>
        <v>0</v>
      </c>
      <c r="C3149" s="39" t="str">
        <f t="shared" si="106"/>
        <v>2020 Initial Year</v>
      </c>
      <c r="D3149" s="40">
        <v>2</v>
      </c>
      <c r="E3149" s="662">
        <v>22</v>
      </c>
      <c r="F3149" s="662">
        <v>6</v>
      </c>
      <c r="G3149" s="991" t="s">
        <v>933</v>
      </c>
      <c r="H3149" s="40" t="s">
        <v>227</v>
      </c>
      <c r="I3149" s="630" t="s">
        <v>151</v>
      </c>
      <c r="J3149" s="991" t="s">
        <v>205</v>
      </c>
      <c r="K3149" s="303">
        <v>0</v>
      </c>
      <c r="L3149" s="304">
        <v>0</v>
      </c>
      <c r="M3149" s="305">
        <v>0</v>
      </c>
      <c r="N3149" s="305">
        <v>0</v>
      </c>
      <c r="O3149" s="303">
        <v>0</v>
      </c>
      <c r="P3149" s="305">
        <v>0</v>
      </c>
      <c r="Q3149" s="303">
        <v>0</v>
      </c>
      <c r="R3149" s="16">
        <f>SUMIFS('Member Months'!$L:$L,'Member Months'!$A:$A,$A3149,'Member Months'!$C:$C,$C3149, 'Member Months'!$D:$D,$D3149)</f>
        <v>0</v>
      </c>
      <c r="T3149" s="172"/>
    </row>
    <row r="3150" spans="1:20">
      <c r="A3150" s="38">
        <v>22</v>
      </c>
      <c r="B3150" s="39">
        <f t="shared" si="107"/>
        <v>0</v>
      </c>
      <c r="C3150" s="39" t="str">
        <f t="shared" si="106"/>
        <v>2020 Initial Year</v>
      </c>
      <c r="D3150" s="40">
        <v>2</v>
      </c>
      <c r="E3150" s="662">
        <v>22</v>
      </c>
      <c r="F3150" s="662">
        <v>6</v>
      </c>
      <c r="G3150" s="991" t="s">
        <v>933</v>
      </c>
      <c r="H3150" s="40" t="s">
        <v>227</v>
      </c>
      <c r="I3150" s="630" t="s">
        <v>152</v>
      </c>
      <c r="J3150" s="991" t="s">
        <v>182</v>
      </c>
      <c r="K3150" s="303">
        <v>0</v>
      </c>
      <c r="L3150" s="304">
        <v>0</v>
      </c>
      <c r="M3150" s="305">
        <v>0</v>
      </c>
      <c r="N3150" s="305">
        <v>0</v>
      </c>
      <c r="O3150" s="303">
        <v>0</v>
      </c>
      <c r="P3150" s="305">
        <v>0</v>
      </c>
      <c r="Q3150" s="303">
        <v>0</v>
      </c>
      <c r="R3150" s="16">
        <f>SUMIFS('Member Months'!$L:$L,'Member Months'!$A:$A,$A3150,'Member Months'!$C:$C,$C3150, 'Member Months'!$D:$D,$D3150)</f>
        <v>0</v>
      </c>
      <c r="T3150" s="172"/>
    </row>
    <row r="3151" spans="1:20">
      <c r="A3151" s="38">
        <v>22</v>
      </c>
      <c r="B3151" s="39">
        <f t="shared" si="107"/>
        <v>0</v>
      </c>
      <c r="C3151" s="39" t="str">
        <f t="shared" si="106"/>
        <v>2020 Initial Year</v>
      </c>
      <c r="D3151" s="40">
        <v>2</v>
      </c>
      <c r="E3151" s="662">
        <v>22</v>
      </c>
      <c r="F3151" s="662">
        <v>6</v>
      </c>
      <c r="G3151" s="991" t="s">
        <v>933</v>
      </c>
      <c r="H3151" s="40" t="s">
        <v>227</v>
      </c>
      <c r="I3151" s="630" t="s">
        <v>70</v>
      </c>
      <c r="J3151" s="991" t="s">
        <v>265</v>
      </c>
      <c r="K3151" s="303">
        <v>0</v>
      </c>
      <c r="L3151" s="304">
        <v>0</v>
      </c>
      <c r="M3151" s="305">
        <v>0</v>
      </c>
      <c r="N3151" s="305">
        <v>0</v>
      </c>
      <c r="O3151" s="303">
        <v>0</v>
      </c>
      <c r="P3151" s="305">
        <v>0</v>
      </c>
      <c r="Q3151" s="303">
        <v>0</v>
      </c>
      <c r="R3151" s="16">
        <f>SUMIFS('Member Months'!$L:$L,'Member Months'!$A:$A,$A3151,'Member Months'!$C:$C,$C3151, 'Member Months'!$D:$D,$D3151)</f>
        <v>0</v>
      </c>
      <c r="T3151" s="172"/>
    </row>
    <row r="3152" spans="1:20">
      <c r="A3152" s="38">
        <v>22</v>
      </c>
      <c r="B3152" s="39">
        <f t="shared" si="107"/>
        <v>0</v>
      </c>
      <c r="C3152" s="39" t="str">
        <f t="shared" si="106"/>
        <v>2020 Initial Year</v>
      </c>
      <c r="D3152" s="40">
        <v>2</v>
      </c>
      <c r="E3152" s="662">
        <v>22</v>
      </c>
      <c r="F3152" s="662">
        <v>6</v>
      </c>
      <c r="G3152" s="991" t="s">
        <v>933</v>
      </c>
      <c r="H3152" s="40" t="s">
        <v>227</v>
      </c>
      <c r="I3152" s="630" t="s">
        <v>71</v>
      </c>
      <c r="J3152" s="991" t="s">
        <v>266</v>
      </c>
      <c r="K3152" s="303">
        <v>0</v>
      </c>
      <c r="L3152" s="304">
        <v>0</v>
      </c>
      <c r="M3152" s="305">
        <v>0</v>
      </c>
      <c r="N3152" s="305">
        <v>0</v>
      </c>
      <c r="O3152" s="303">
        <v>0</v>
      </c>
      <c r="P3152" s="305">
        <v>0</v>
      </c>
      <c r="Q3152" s="303">
        <v>0</v>
      </c>
      <c r="R3152" s="16">
        <f>SUMIFS('Member Months'!$L:$L,'Member Months'!$A:$A,$A3152,'Member Months'!$C:$C,$C3152, 'Member Months'!$D:$D,$D3152)</f>
        <v>0</v>
      </c>
      <c r="T3152" s="172"/>
    </row>
    <row r="3153" spans="1:20">
      <c r="A3153" s="38">
        <v>22</v>
      </c>
      <c r="B3153" s="39">
        <f t="shared" si="107"/>
        <v>0</v>
      </c>
      <c r="C3153" s="39" t="str">
        <f t="shared" si="106"/>
        <v>2020 Initial Year</v>
      </c>
      <c r="D3153" s="40">
        <v>2</v>
      </c>
      <c r="E3153" s="662">
        <v>22</v>
      </c>
      <c r="F3153" s="662">
        <v>6</v>
      </c>
      <c r="G3153" s="991" t="s">
        <v>933</v>
      </c>
      <c r="H3153" s="40" t="s">
        <v>227</v>
      </c>
      <c r="I3153" s="630" t="s">
        <v>72</v>
      </c>
      <c r="J3153" s="991" t="s">
        <v>527</v>
      </c>
      <c r="K3153" s="303">
        <v>0</v>
      </c>
      <c r="L3153" s="304">
        <v>0</v>
      </c>
      <c r="M3153" s="305">
        <v>0</v>
      </c>
      <c r="N3153" s="305">
        <v>0</v>
      </c>
      <c r="O3153" s="303">
        <v>0</v>
      </c>
      <c r="P3153" s="305">
        <v>0</v>
      </c>
      <c r="Q3153" s="303">
        <v>0</v>
      </c>
      <c r="R3153" s="16">
        <f>SUMIFS('Member Months'!$L:$L,'Member Months'!$A:$A,$A3153,'Member Months'!$C:$C,$C3153, 'Member Months'!$D:$D,$D3153)</f>
        <v>0</v>
      </c>
      <c r="T3153" s="172"/>
    </row>
    <row r="3154" spans="1:20">
      <c r="A3154" s="38">
        <v>22</v>
      </c>
      <c r="B3154" s="39">
        <f t="shared" si="107"/>
        <v>0</v>
      </c>
      <c r="C3154" s="39" t="str">
        <f t="shared" si="106"/>
        <v>2020 Initial Year</v>
      </c>
      <c r="D3154" s="40">
        <v>2</v>
      </c>
      <c r="E3154" s="662">
        <v>22</v>
      </c>
      <c r="F3154" s="662">
        <v>6</v>
      </c>
      <c r="G3154" s="991" t="s">
        <v>933</v>
      </c>
      <c r="H3154" s="40" t="s">
        <v>227</v>
      </c>
      <c r="I3154" s="630" t="s">
        <v>73</v>
      </c>
      <c r="J3154" s="991" t="s">
        <v>528</v>
      </c>
      <c r="K3154" s="303">
        <v>0</v>
      </c>
      <c r="L3154" s="304">
        <v>0</v>
      </c>
      <c r="M3154" s="305">
        <v>0</v>
      </c>
      <c r="N3154" s="305">
        <v>0</v>
      </c>
      <c r="O3154" s="303">
        <v>0</v>
      </c>
      <c r="P3154" s="305">
        <v>0</v>
      </c>
      <c r="Q3154" s="303">
        <v>0</v>
      </c>
      <c r="R3154" s="16">
        <f>SUMIFS('Member Months'!$L:$L,'Member Months'!$A:$A,$A3154,'Member Months'!$C:$C,$C3154, 'Member Months'!$D:$D,$D3154)</f>
        <v>0</v>
      </c>
      <c r="T3154" s="172"/>
    </row>
    <row r="3155" spans="1:20">
      <c r="A3155" s="38">
        <v>22</v>
      </c>
      <c r="B3155" s="39">
        <f t="shared" si="107"/>
        <v>0</v>
      </c>
      <c r="C3155" s="39" t="str">
        <f t="shared" si="106"/>
        <v>2020 Initial Year</v>
      </c>
      <c r="D3155" s="40">
        <v>2</v>
      </c>
      <c r="E3155" s="662">
        <v>22</v>
      </c>
      <c r="F3155" s="662">
        <v>6</v>
      </c>
      <c r="G3155" s="991" t="s">
        <v>933</v>
      </c>
      <c r="H3155" s="40" t="s">
        <v>227</v>
      </c>
      <c r="I3155" s="630" t="s">
        <v>409</v>
      </c>
      <c r="J3155" s="991" t="s">
        <v>803</v>
      </c>
      <c r="K3155" s="303">
        <v>0</v>
      </c>
      <c r="L3155" s="304">
        <v>0</v>
      </c>
      <c r="M3155" s="305">
        <v>0</v>
      </c>
      <c r="N3155" s="305">
        <v>0</v>
      </c>
      <c r="O3155" s="303">
        <v>0</v>
      </c>
      <c r="P3155" s="305">
        <v>0</v>
      </c>
      <c r="Q3155" s="303">
        <v>0</v>
      </c>
      <c r="R3155" s="16">
        <f>SUMIFS('Member Months'!$L:$L,'Member Months'!$A:$A,$A3155,'Member Months'!$C:$C,$C3155, 'Member Months'!$D:$D,$D3155)</f>
        <v>0</v>
      </c>
      <c r="T3155" s="172"/>
    </row>
    <row r="3156" spans="1:20">
      <c r="A3156" s="38">
        <v>23</v>
      </c>
      <c r="B3156" s="39">
        <v>0</v>
      </c>
      <c r="C3156" s="39" t="str">
        <f t="shared" si="106"/>
        <v>2020 Initial Year</v>
      </c>
      <c r="D3156" s="40">
        <v>2</v>
      </c>
      <c r="E3156" s="662">
        <v>23</v>
      </c>
      <c r="F3156" s="662">
        <v>6</v>
      </c>
      <c r="G3156" s="991" t="s">
        <v>933</v>
      </c>
      <c r="H3156" s="40" t="s">
        <v>228</v>
      </c>
      <c r="I3156" s="630" t="s">
        <v>211</v>
      </c>
      <c r="J3156" s="991" t="s">
        <v>261</v>
      </c>
      <c r="K3156" s="303">
        <v>0</v>
      </c>
      <c r="L3156" s="304">
        <v>0</v>
      </c>
      <c r="M3156" s="305">
        <v>0</v>
      </c>
      <c r="N3156" s="305">
        <v>0</v>
      </c>
      <c r="O3156" s="303">
        <v>0</v>
      </c>
      <c r="P3156" s="305">
        <v>0</v>
      </c>
      <c r="Q3156" s="303">
        <v>0</v>
      </c>
      <c r="R3156" s="16">
        <v>0</v>
      </c>
      <c r="T3156" s="172"/>
    </row>
    <row r="3157" spans="1:20">
      <c r="A3157" s="38">
        <v>23</v>
      </c>
      <c r="B3157" s="39">
        <v>0</v>
      </c>
      <c r="C3157" s="39" t="str">
        <f t="shared" si="106"/>
        <v>2020 Initial Year</v>
      </c>
      <c r="D3157" s="40">
        <v>2</v>
      </c>
      <c r="E3157" s="662">
        <v>23</v>
      </c>
      <c r="F3157" s="662">
        <v>6</v>
      </c>
      <c r="G3157" s="991" t="s">
        <v>933</v>
      </c>
      <c r="H3157" s="40" t="s">
        <v>228</v>
      </c>
      <c r="I3157" s="630" t="s">
        <v>214</v>
      </c>
      <c r="J3157" s="991" t="s">
        <v>676</v>
      </c>
      <c r="K3157" s="303">
        <v>0</v>
      </c>
      <c r="L3157" s="304">
        <v>0</v>
      </c>
      <c r="M3157" s="305">
        <v>0</v>
      </c>
      <c r="N3157" s="305">
        <v>0</v>
      </c>
      <c r="O3157" s="303">
        <v>0</v>
      </c>
      <c r="P3157" s="305">
        <v>0</v>
      </c>
      <c r="Q3157" s="303">
        <v>0</v>
      </c>
      <c r="R3157" s="16">
        <v>0</v>
      </c>
      <c r="T3157" s="172"/>
    </row>
    <row r="3158" spans="1:20">
      <c r="A3158" s="38">
        <v>23</v>
      </c>
      <c r="B3158" s="39">
        <v>0</v>
      </c>
      <c r="C3158" s="39" t="str">
        <f t="shared" si="106"/>
        <v>2020 Initial Year</v>
      </c>
      <c r="D3158" s="40">
        <v>2</v>
      </c>
      <c r="E3158" s="662">
        <v>23</v>
      </c>
      <c r="F3158" s="662">
        <v>6</v>
      </c>
      <c r="G3158" s="991" t="s">
        <v>933</v>
      </c>
      <c r="H3158" s="40" t="s">
        <v>228</v>
      </c>
      <c r="I3158" s="630" t="s">
        <v>215</v>
      </c>
      <c r="J3158" s="991" t="s">
        <v>216</v>
      </c>
      <c r="K3158" s="303">
        <v>0</v>
      </c>
      <c r="L3158" s="304">
        <v>0</v>
      </c>
      <c r="M3158" s="305">
        <v>0</v>
      </c>
      <c r="N3158" s="305">
        <v>0</v>
      </c>
      <c r="O3158" s="303">
        <v>0</v>
      </c>
      <c r="P3158" s="305">
        <v>0</v>
      </c>
      <c r="Q3158" s="303">
        <v>0</v>
      </c>
      <c r="R3158" s="16">
        <v>0</v>
      </c>
      <c r="T3158" s="172"/>
    </row>
    <row r="3159" spans="1:20">
      <c r="A3159" s="38">
        <v>23</v>
      </c>
      <c r="B3159" s="39">
        <v>0</v>
      </c>
      <c r="C3159" s="39" t="str">
        <f t="shared" si="106"/>
        <v>2020 Initial Year</v>
      </c>
      <c r="D3159" s="40">
        <v>2</v>
      </c>
      <c r="E3159" s="662">
        <v>23</v>
      </c>
      <c r="F3159" s="662">
        <v>6</v>
      </c>
      <c r="G3159" s="991" t="s">
        <v>933</v>
      </c>
      <c r="H3159" s="40" t="s">
        <v>228</v>
      </c>
      <c r="I3159" s="630" t="s">
        <v>217</v>
      </c>
      <c r="J3159" s="991" t="s">
        <v>262</v>
      </c>
      <c r="K3159" s="303">
        <v>0</v>
      </c>
      <c r="L3159" s="304">
        <v>0</v>
      </c>
      <c r="M3159" s="305">
        <v>0</v>
      </c>
      <c r="N3159" s="305">
        <v>0</v>
      </c>
      <c r="O3159" s="303">
        <v>0</v>
      </c>
      <c r="P3159" s="305">
        <v>0</v>
      </c>
      <c r="Q3159" s="303">
        <v>0</v>
      </c>
      <c r="R3159" s="16">
        <v>0</v>
      </c>
      <c r="T3159" s="172"/>
    </row>
    <row r="3160" spans="1:20">
      <c r="A3160" s="38">
        <v>23</v>
      </c>
      <c r="B3160" s="39">
        <v>0</v>
      </c>
      <c r="C3160" s="39" t="str">
        <f t="shared" si="106"/>
        <v>2020 Initial Year</v>
      </c>
      <c r="D3160" s="40">
        <v>2</v>
      </c>
      <c r="E3160" s="662">
        <v>23</v>
      </c>
      <c r="F3160" s="662">
        <v>6</v>
      </c>
      <c r="G3160" s="991" t="s">
        <v>933</v>
      </c>
      <c r="H3160" s="40" t="s">
        <v>228</v>
      </c>
      <c r="I3160" s="630" t="s">
        <v>218</v>
      </c>
      <c r="J3160" s="991" t="s">
        <v>677</v>
      </c>
      <c r="K3160" s="303">
        <v>0</v>
      </c>
      <c r="L3160" s="304">
        <v>0</v>
      </c>
      <c r="M3160" s="305">
        <v>0</v>
      </c>
      <c r="N3160" s="305">
        <v>0</v>
      </c>
      <c r="O3160" s="303">
        <v>0</v>
      </c>
      <c r="P3160" s="305">
        <v>0</v>
      </c>
      <c r="Q3160" s="303">
        <v>0</v>
      </c>
      <c r="R3160" s="16">
        <v>0</v>
      </c>
      <c r="T3160" s="172"/>
    </row>
    <row r="3161" spans="1:20">
      <c r="A3161" s="38">
        <v>23</v>
      </c>
      <c r="B3161" s="39">
        <v>0</v>
      </c>
      <c r="C3161" s="39" t="str">
        <f t="shared" si="106"/>
        <v>2020 Initial Year</v>
      </c>
      <c r="D3161" s="40">
        <v>2</v>
      </c>
      <c r="E3161" s="662">
        <v>23</v>
      </c>
      <c r="F3161" s="662">
        <v>6</v>
      </c>
      <c r="G3161" s="991" t="s">
        <v>933</v>
      </c>
      <c r="H3161" s="40" t="s">
        <v>228</v>
      </c>
      <c r="I3161" s="630" t="s">
        <v>219</v>
      </c>
      <c r="J3161" s="991" t="s">
        <v>263</v>
      </c>
      <c r="K3161" s="303">
        <v>0</v>
      </c>
      <c r="L3161" s="304">
        <v>0</v>
      </c>
      <c r="M3161" s="305">
        <v>0</v>
      </c>
      <c r="N3161" s="305">
        <v>0</v>
      </c>
      <c r="O3161" s="303">
        <v>0</v>
      </c>
      <c r="P3161" s="305">
        <v>0</v>
      </c>
      <c r="Q3161" s="303">
        <v>0</v>
      </c>
      <c r="R3161" s="16">
        <v>0</v>
      </c>
      <c r="T3161" s="172"/>
    </row>
    <row r="3162" spans="1:20">
      <c r="A3162" s="38">
        <v>23</v>
      </c>
      <c r="B3162" s="39">
        <v>0</v>
      </c>
      <c r="C3162" s="39" t="str">
        <f t="shared" si="106"/>
        <v>2020 Initial Year</v>
      </c>
      <c r="D3162" s="40">
        <v>2</v>
      </c>
      <c r="E3162" s="662">
        <v>23</v>
      </c>
      <c r="F3162" s="662">
        <v>6</v>
      </c>
      <c r="G3162" s="991" t="s">
        <v>933</v>
      </c>
      <c r="H3162" s="40" t="s">
        <v>228</v>
      </c>
      <c r="I3162" s="630" t="s">
        <v>220</v>
      </c>
      <c r="J3162" s="991" t="s">
        <v>675</v>
      </c>
      <c r="K3162" s="303">
        <v>0</v>
      </c>
      <c r="L3162" s="304">
        <v>0</v>
      </c>
      <c r="M3162" s="305">
        <v>0</v>
      </c>
      <c r="N3162" s="305">
        <v>0</v>
      </c>
      <c r="O3162" s="303">
        <v>0</v>
      </c>
      <c r="P3162" s="305">
        <v>0</v>
      </c>
      <c r="Q3162" s="303">
        <v>0</v>
      </c>
      <c r="R3162" s="16">
        <v>0</v>
      </c>
      <c r="T3162" s="172"/>
    </row>
    <row r="3163" spans="1:20">
      <c r="A3163" s="38">
        <v>23</v>
      </c>
      <c r="B3163" s="39">
        <v>0</v>
      </c>
      <c r="C3163" s="39" t="str">
        <f t="shared" si="106"/>
        <v>2020 Initial Year</v>
      </c>
      <c r="D3163" s="40">
        <v>2</v>
      </c>
      <c r="E3163" s="662">
        <v>23</v>
      </c>
      <c r="F3163" s="662">
        <v>6</v>
      </c>
      <c r="G3163" s="991" t="s">
        <v>933</v>
      </c>
      <c r="H3163" s="40" t="s">
        <v>228</v>
      </c>
      <c r="I3163" s="630" t="s">
        <v>221</v>
      </c>
      <c r="J3163" s="991" t="s">
        <v>264</v>
      </c>
      <c r="K3163" s="303">
        <v>0</v>
      </c>
      <c r="L3163" s="304">
        <v>0</v>
      </c>
      <c r="M3163" s="305">
        <v>0</v>
      </c>
      <c r="N3163" s="305">
        <v>0</v>
      </c>
      <c r="O3163" s="303">
        <v>0</v>
      </c>
      <c r="P3163" s="305">
        <v>0</v>
      </c>
      <c r="Q3163" s="303">
        <v>0</v>
      </c>
      <c r="R3163" s="16">
        <v>0</v>
      </c>
      <c r="T3163" s="172"/>
    </row>
    <row r="3164" spans="1:20">
      <c r="A3164" s="38">
        <v>23</v>
      </c>
      <c r="B3164" s="39">
        <v>0</v>
      </c>
      <c r="C3164" s="39" t="str">
        <f t="shared" si="106"/>
        <v>2020 Initial Year</v>
      </c>
      <c r="D3164" s="40">
        <v>2</v>
      </c>
      <c r="E3164" s="662">
        <v>23</v>
      </c>
      <c r="F3164" s="662">
        <v>6</v>
      </c>
      <c r="G3164" s="991" t="s">
        <v>933</v>
      </c>
      <c r="H3164" s="40" t="s">
        <v>228</v>
      </c>
      <c r="I3164" s="630" t="s">
        <v>222</v>
      </c>
      <c r="J3164" s="991" t="s">
        <v>206</v>
      </c>
      <c r="K3164" s="303">
        <v>0</v>
      </c>
      <c r="L3164" s="304">
        <v>0</v>
      </c>
      <c r="M3164" s="305">
        <v>0</v>
      </c>
      <c r="N3164" s="305">
        <v>0</v>
      </c>
      <c r="O3164" s="303">
        <v>0</v>
      </c>
      <c r="P3164" s="305">
        <v>0</v>
      </c>
      <c r="Q3164" s="303">
        <v>0</v>
      </c>
      <c r="R3164" s="16">
        <v>0</v>
      </c>
      <c r="T3164" s="172"/>
    </row>
    <row r="3165" spans="1:20">
      <c r="A3165" s="38">
        <v>23</v>
      </c>
      <c r="B3165" s="39">
        <v>0</v>
      </c>
      <c r="C3165" s="39" t="str">
        <f t="shared" si="106"/>
        <v>2020 Initial Year</v>
      </c>
      <c r="D3165" s="40">
        <v>2</v>
      </c>
      <c r="E3165" s="662">
        <v>23</v>
      </c>
      <c r="F3165" s="662">
        <v>6</v>
      </c>
      <c r="G3165" s="991" t="s">
        <v>933</v>
      </c>
      <c r="H3165" s="40" t="s">
        <v>228</v>
      </c>
      <c r="I3165" s="630" t="s">
        <v>223</v>
      </c>
      <c r="J3165" s="991" t="s">
        <v>181</v>
      </c>
      <c r="K3165" s="303">
        <v>0</v>
      </c>
      <c r="L3165" s="304">
        <v>0</v>
      </c>
      <c r="M3165" s="305">
        <v>0</v>
      </c>
      <c r="N3165" s="305">
        <v>0</v>
      </c>
      <c r="O3165" s="303">
        <v>0</v>
      </c>
      <c r="P3165" s="305">
        <v>0</v>
      </c>
      <c r="Q3165" s="303">
        <v>0</v>
      </c>
      <c r="R3165" s="16">
        <v>0</v>
      </c>
      <c r="T3165" s="172"/>
    </row>
    <row r="3166" spans="1:20">
      <c r="A3166" s="38">
        <v>23</v>
      </c>
      <c r="B3166" s="39">
        <v>0</v>
      </c>
      <c r="C3166" s="39" t="str">
        <f t="shared" si="106"/>
        <v>2020 Initial Year</v>
      </c>
      <c r="D3166" s="40">
        <v>2</v>
      </c>
      <c r="E3166" s="662">
        <v>23</v>
      </c>
      <c r="F3166" s="662">
        <v>6</v>
      </c>
      <c r="G3166" s="991" t="s">
        <v>933</v>
      </c>
      <c r="H3166" s="40" t="s">
        <v>228</v>
      </c>
      <c r="I3166" s="630" t="s">
        <v>150</v>
      </c>
      <c r="J3166" s="991" t="s">
        <v>204</v>
      </c>
      <c r="K3166" s="303">
        <v>0</v>
      </c>
      <c r="L3166" s="304">
        <v>0</v>
      </c>
      <c r="M3166" s="305">
        <v>0</v>
      </c>
      <c r="N3166" s="305">
        <v>0</v>
      </c>
      <c r="O3166" s="303">
        <v>0</v>
      </c>
      <c r="P3166" s="305">
        <v>0</v>
      </c>
      <c r="Q3166" s="303">
        <v>0</v>
      </c>
      <c r="R3166" s="16">
        <v>0</v>
      </c>
      <c r="T3166" s="172"/>
    </row>
    <row r="3167" spans="1:20">
      <c r="A3167" s="38">
        <v>23</v>
      </c>
      <c r="B3167" s="39">
        <v>0</v>
      </c>
      <c r="C3167" s="39" t="str">
        <f t="shared" ref="C3167:C3230" si="108">$C$2598</f>
        <v>2020 Initial Year</v>
      </c>
      <c r="D3167" s="40">
        <v>2</v>
      </c>
      <c r="E3167" s="662">
        <v>23</v>
      </c>
      <c r="F3167" s="662">
        <v>6</v>
      </c>
      <c r="G3167" s="991" t="s">
        <v>933</v>
      </c>
      <c r="H3167" s="40" t="s">
        <v>228</v>
      </c>
      <c r="I3167" s="630" t="s">
        <v>151</v>
      </c>
      <c r="J3167" s="991" t="s">
        <v>205</v>
      </c>
      <c r="K3167" s="303">
        <v>0</v>
      </c>
      <c r="L3167" s="304">
        <v>0</v>
      </c>
      <c r="M3167" s="305">
        <v>0</v>
      </c>
      <c r="N3167" s="305">
        <v>0</v>
      </c>
      <c r="O3167" s="303">
        <v>0</v>
      </c>
      <c r="P3167" s="305">
        <v>0</v>
      </c>
      <c r="Q3167" s="303">
        <v>0</v>
      </c>
      <c r="R3167" s="16">
        <v>0</v>
      </c>
      <c r="T3167" s="172"/>
    </row>
    <row r="3168" spans="1:20">
      <c r="A3168" s="38">
        <v>23</v>
      </c>
      <c r="B3168" s="39">
        <v>0</v>
      </c>
      <c r="C3168" s="39" t="str">
        <f t="shared" si="108"/>
        <v>2020 Initial Year</v>
      </c>
      <c r="D3168" s="40">
        <v>2</v>
      </c>
      <c r="E3168" s="662">
        <v>23</v>
      </c>
      <c r="F3168" s="662">
        <v>6</v>
      </c>
      <c r="G3168" s="991" t="s">
        <v>933</v>
      </c>
      <c r="H3168" s="40" t="s">
        <v>228</v>
      </c>
      <c r="I3168" s="630" t="s">
        <v>152</v>
      </c>
      <c r="J3168" s="991" t="s">
        <v>182</v>
      </c>
      <c r="K3168" s="303">
        <v>0</v>
      </c>
      <c r="L3168" s="304">
        <v>0</v>
      </c>
      <c r="M3168" s="305">
        <v>0</v>
      </c>
      <c r="N3168" s="305">
        <v>0</v>
      </c>
      <c r="O3168" s="303">
        <v>0</v>
      </c>
      <c r="P3168" s="305">
        <v>0</v>
      </c>
      <c r="Q3168" s="303">
        <v>0</v>
      </c>
      <c r="R3168" s="16">
        <v>0</v>
      </c>
      <c r="T3168" s="172"/>
    </row>
    <row r="3169" spans="1:20">
      <c r="A3169" s="38">
        <v>23</v>
      </c>
      <c r="B3169" s="39">
        <v>0</v>
      </c>
      <c r="C3169" s="39" t="str">
        <f t="shared" si="108"/>
        <v>2020 Initial Year</v>
      </c>
      <c r="D3169" s="40">
        <v>2</v>
      </c>
      <c r="E3169" s="662">
        <v>23</v>
      </c>
      <c r="F3169" s="662">
        <v>6</v>
      </c>
      <c r="G3169" s="991" t="s">
        <v>933</v>
      </c>
      <c r="H3169" s="40" t="s">
        <v>228</v>
      </c>
      <c r="I3169" s="630" t="s">
        <v>70</v>
      </c>
      <c r="J3169" s="991" t="s">
        <v>265</v>
      </c>
      <c r="K3169" s="303">
        <v>0</v>
      </c>
      <c r="L3169" s="304">
        <v>0</v>
      </c>
      <c r="M3169" s="305">
        <v>0</v>
      </c>
      <c r="N3169" s="305">
        <v>0</v>
      </c>
      <c r="O3169" s="303">
        <v>0</v>
      </c>
      <c r="P3169" s="305">
        <v>0</v>
      </c>
      <c r="Q3169" s="303">
        <v>0</v>
      </c>
      <c r="R3169" s="16">
        <v>0</v>
      </c>
      <c r="T3169" s="172"/>
    </row>
    <row r="3170" spans="1:20">
      <c r="A3170" s="38">
        <v>23</v>
      </c>
      <c r="B3170" s="39">
        <v>0</v>
      </c>
      <c r="C3170" s="39" t="str">
        <f t="shared" si="108"/>
        <v>2020 Initial Year</v>
      </c>
      <c r="D3170" s="40">
        <v>2</v>
      </c>
      <c r="E3170" s="662">
        <v>23</v>
      </c>
      <c r="F3170" s="662">
        <v>6</v>
      </c>
      <c r="G3170" s="991" t="s">
        <v>933</v>
      </c>
      <c r="H3170" s="40" t="s">
        <v>228</v>
      </c>
      <c r="I3170" s="630" t="s">
        <v>71</v>
      </c>
      <c r="J3170" s="991" t="s">
        <v>266</v>
      </c>
      <c r="K3170" s="303">
        <v>0</v>
      </c>
      <c r="L3170" s="304">
        <v>0</v>
      </c>
      <c r="M3170" s="305">
        <v>0</v>
      </c>
      <c r="N3170" s="305">
        <v>0</v>
      </c>
      <c r="O3170" s="303">
        <v>0</v>
      </c>
      <c r="P3170" s="305">
        <v>0</v>
      </c>
      <c r="Q3170" s="303">
        <v>0</v>
      </c>
      <c r="R3170" s="16">
        <v>0</v>
      </c>
      <c r="T3170" s="172"/>
    </row>
    <row r="3171" spans="1:20">
      <c r="A3171" s="38">
        <v>23</v>
      </c>
      <c r="B3171" s="39">
        <v>0</v>
      </c>
      <c r="C3171" s="39" t="str">
        <f t="shared" si="108"/>
        <v>2020 Initial Year</v>
      </c>
      <c r="D3171" s="40">
        <v>2</v>
      </c>
      <c r="E3171" s="662">
        <v>23</v>
      </c>
      <c r="F3171" s="662">
        <v>6</v>
      </c>
      <c r="G3171" s="991" t="s">
        <v>933</v>
      </c>
      <c r="H3171" s="40" t="s">
        <v>228</v>
      </c>
      <c r="I3171" s="630" t="s">
        <v>72</v>
      </c>
      <c r="J3171" s="991" t="s">
        <v>527</v>
      </c>
      <c r="K3171" s="303">
        <v>0</v>
      </c>
      <c r="L3171" s="304">
        <v>0</v>
      </c>
      <c r="M3171" s="305">
        <v>0</v>
      </c>
      <c r="N3171" s="305">
        <v>0</v>
      </c>
      <c r="O3171" s="303">
        <v>0</v>
      </c>
      <c r="P3171" s="305">
        <v>0</v>
      </c>
      <c r="Q3171" s="303">
        <v>0</v>
      </c>
      <c r="R3171" s="16">
        <v>0</v>
      </c>
      <c r="T3171" s="172"/>
    </row>
    <row r="3172" spans="1:20">
      <c r="A3172" s="38">
        <v>23</v>
      </c>
      <c r="B3172" s="39">
        <v>0</v>
      </c>
      <c r="C3172" s="39" t="str">
        <f t="shared" si="108"/>
        <v>2020 Initial Year</v>
      </c>
      <c r="D3172" s="40">
        <v>2</v>
      </c>
      <c r="E3172" s="662">
        <v>23</v>
      </c>
      <c r="F3172" s="662">
        <v>6</v>
      </c>
      <c r="G3172" s="991" t="s">
        <v>933</v>
      </c>
      <c r="H3172" s="40" t="s">
        <v>228</v>
      </c>
      <c r="I3172" s="630" t="s">
        <v>73</v>
      </c>
      <c r="J3172" s="991" t="s">
        <v>528</v>
      </c>
      <c r="K3172" s="303">
        <v>0</v>
      </c>
      <c r="L3172" s="304">
        <v>0</v>
      </c>
      <c r="M3172" s="305">
        <v>0</v>
      </c>
      <c r="N3172" s="305">
        <v>0</v>
      </c>
      <c r="O3172" s="303">
        <v>0</v>
      </c>
      <c r="P3172" s="305">
        <v>0</v>
      </c>
      <c r="Q3172" s="303">
        <v>0</v>
      </c>
      <c r="R3172" s="16">
        <v>0</v>
      </c>
      <c r="T3172" s="172"/>
    </row>
    <row r="3173" spans="1:20">
      <c r="A3173" s="38">
        <v>23</v>
      </c>
      <c r="B3173" s="39">
        <v>0</v>
      </c>
      <c r="C3173" s="39" t="str">
        <f t="shared" si="108"/>
        <v>2020 Initial Year</v>
      </c>
      <c r="D3173" s="40">
        <v>2</v>
      </c>
      <c r="E3173" s="662">
        <v>23</v>
      </c>
      <c r="F3173" s="662">
        <v>6</v>
      </c>
      <c r="G3173" s="991" t="s">
        <v>933</v>
      </c>
      <c r="H3173" s="40" t="s">
        <v>228</v>
      </c>
      <c r="I3173" s="630" t="s">
        <v>409</v>
      </c>
      <c r="J3173" s="991" t="s">
        <v>803</v>
      </c>
      <c r="K3173" s="303">
        <v>0</v>
      </c>
      <c r="L3173" s="304">
        <v>0</v>
      </c>
      <c r="M3173" s="305">
        <v>0</v>
      </c>
      <c r="N3173" s="305">
        <v>0</v>
      </c>
      <c r="O3173" s="303">
        <v>0</v>
      </c>
      <c r="P3173" s="305">
        <v>0</v>
      </c>
      <c r="Q3173" s="303">
        <v>0</v>
      </c>
      <c r="R3173" s="16">
        <v>0</v>
      </c>
      <c r="T3173" s="172"/>
    </row>
    <row r="3174" spans="1:20">
      <c r="A3174" s="38">
        <v>24</v>
      </c>
      <c r="B3174" s="39">
        <v>0</v>
      </c>
      <c r="C3174" s="39" t="str">
        <f t="shared" si="108"/>
        <v>2020 Initial Year</v>
      </c>
      <c r="D3174" s="40">
        <v>2</v>
      </c>
      <c r="E3174" s="662">
        <v>24</v>
      </c>
      <c r="F3174" s="662">
        <v>6</v>
      </c>
      <c r="G3174" s="991" t="s">
        <v>229</v>
      </c>
      <c r="H3174" s="40" t="s">
        <v>227</v>
      </c>
      <c r="I3174" s="630" t="s">
        <v>211</v>
      </c>
      <c r="J3174" s="991" t="s">
        <v>261</v>
      </c>
      <c r="K3174" s="303">
        <v>0</v>
      </c>
      <c r="L3174" s="304">
        <v>0</v>
      </c>
      <c r="M3174" s="305">
        <v>0</v>
      </c>
      <c r="N3174" s="305">
        <v>0</v>
      </c>
      <c r="O3174" s="303">
        <v>0</v>
      </c>
      <c r="P3174" s="305">
        <v>0</v>
      </c>
      <c r="Q3174" s="303">
        <v>0</v>
      </c>
      <c r="R3174" s="16">
        <v>0</v>
      </c>
      <c r="T3174" s="172"/>
    </row>
    <row r="3175" spans="1:20">
      <c r="A3175" s="38">
        <v>24</v>
      </c>
      <c r="B3175" s="39">
        <v>0</v>
      </c>
      <c r="C3175" s="39" t="str">
        <f t="shared" si="108"/>
        <v>2020 Initial Year</v>
      </c>
      <c r="D3175" s="40">
        <v>2</v>
      </c>
      <c r="E3175" s="662">
        <v>24</v>
      </c>
      <c r="F3175" s="662">
        <v>6</v>
      </c>
      <c r="G3175" s="991" t="s">
        <v>229</v>
      </c>
      <c r="H3175" s="40" t="s">
        <v>227</v>
      </c>
      <c r="I3175" s="630" t="s">
        <v>214</v>
      </c>
      <c r="J3175" s="991" t="s">
        <v>676</v>
      </c>
      <c r="K3175" s="303">
        <v>0</v>
      </c>
      <c r="L3175" s="304">
        <v>0</v>
      </c>
      <c r="M3175" s="305">
        <v>0</v>
      </c>
      <c r="N3175" s="305">
        <v>0</v>
      </c>
      <c r="O3175" s="303">
        <v>0</v>
      </c>
      <c r="P3175" s="305">
        <v>0</v>
      </c>
      <c r="Q3175" s="303">
        <v>0</v>
      </c>
      <c r="R3175" s="16">
        <v>0</v>
      </c>
      <c r="T3175" s="172"/>
    </row>
    <row r="3176" spans="1:20">
      <c r="A3176" s="38">
        <v>24</v>
      </c>
      <c r="B3176" s="39">
        <v>0</v>
      </c>
      <c r="C3176" s="39" t="str">
        <f t="shared" si="108"/>
        <v>2020 Initial Year</v>
      </c>
      <c r="D3176" s="40">
        <v>2</v>
      </c>
      <c r="E3176" s="662">
        <v>24</v>
      </c>
      <c r="F3176" s="662">
        <v>6</v>
      </c>
      <c r="G3176" s="991" t="s">
        <v>229</v>
      </c>
      <c r="H3176" s="40" t="s">
        <v>227</v>
      </c>
      <c r="I3176" s="630" t="s">
        <v>215</v>
      </c>
      <c r="J3176" s="991" t="s">
        <v>216</v>
      </c>
      <c r="K3176" s="303">
        <v>0</v>
      </c>
      <c r="L3176" s="304">
        <v>0</v>
      </c>
      <c r="M3176" s="305">
        <v>0</v>
      </c>
      <c r="N3176" s="305">
        <v>0</v>
      </c>
      <c r="O3176" s="303">
        <v>0</v>
      </c>
      <c r="P3176" s="305">
        <v>0</v>
      </c>
      <c r="Q3176" s="303">
        <v>0</v>
      </c>
      <c r="R3176" s="16">
        <v>0</v>
      </c>
      <c r="T3176" s="172"/>
    </row>
    <row r="3177" spans="1:20">
      <c r="A3177" s="38">
        <v>24</v>
      </c>
      <c r="B3177" s="39">
        <v>0</v>
      </c>
      <c r="C3177" s="39" t="str">
        <f t="shared" si="108"/>
        <v>2020 Initial Year</v>
      </c>
      <c r="D3177" s="40">
        <v>2</v>
      </c>
      <c r="E3177" s="662">
        <v>24</v>
      </c>
      <c r="F3177" s="662">
        <v>6</v>
      </c>
      <c r="G3177" s="991" t="s">
        <v>229</v>
      </c>
      <c r="H3177" s="40" t="s">
        <v>227</v>
      </c>
      <c r="I3177" s="630" t="s">
        <v>217</v>
      </c>
      <c r="J3177" s="991" t="s">
        <v>262</v>
      </c>
      <c r="K3177" s="303">
        <v>0</v>
      </c>
      <c r="L3177" s="304">
        <v>0</v>
      </c>
      <c r="M3177" s="305">
        <v>0</v>
      </c>
      <c r="N3177" s="305">
        <v>0</v>
      </c>
      <c r="O3177" s="303">
        <v>0</v>
      </c>
      <c r="P3177" s="305">
        <v>0</v>
      </c>
      <c r="Q3177" s="303">
        <v>0</v>
      </c>
      <c r="R3177" s="16">
        <v>0</v>
      </c>
      <c r="T3177" s="172"/>
    </row>
    <row r="3178" spans="1:20">
      <c r="A3178" s="38">
        <v>24</v>
      </c>
      <c r="B3178" s="39">
        <v>0</v>
      </c>
      <c r="C3178" s="39" t="str">
        <f t="shared" si="108"/>
        <v>2020 Initial Year</v>
      </c>
      <c r="D3178" s="40">
        <v>2</v>
      </c>
      <c r="E3178" s="662">
        <v>24</v>
      </c>
      <c r="F3178" s="662">
        <v>6</v>
      </c>
      <c r="G3178" s="991" t="s">
        <v>229</v>
      </c>
      <c r="H3178" s="40" t="s">
        <v>227</v>
      </c>
      <c r="I3178" s="630" t="s">
        <v>218</v>
      </c>
      <c r="J3178" s="991" t="s">
        <v>677</v>
      </c>
      <c r="K3178" s="303">
        <v>0</v>
      </c>
      <c r="L3178" s="304">
        <v>0</v>
      </c>
      <c r="M3178" s="305">
        <v>0</v>
      </c>
      <c r="N3178" s="305">
        <v>0</v>
      </c>
      <c r="O3178" s="303">
        <v>0</v>
      </c>
      <c r="P3178" s="305">
        <v>0</v>
      </c>
      <c r="Q3178" s="303">
        <v>0</v>
      </c>
      <c r="R3178" s="16">
        <v>0</v>
      </c>
      <c r="T3178" s="172"/>
    </row>
    <row r="3179" spans="1:20">
      <c r="A3179" s="38">
        <v>24</v>
      </c>
      <c r="B3179" s="39">
        <v>0</v>
      </c>
      <c r="C3179" s="39" t="str">
        <f t="shared" si="108"/>
        <v>2020 Initial Year</v>
      </c>
      <c r="D3179" s="40">
        <v>2</v>
      </c>
      <c r="E3179" s="662">
        <v>24</v>
      </c>
      <c r="F3179" s="662">
        <v>6</v>
      </c>
      <c r="G3179" s="991" t="s">
        <v>229</v>
      </c>
      <c r="H3179" s="40" t="s">
        <v>227</v>
      </c>
      <c r="I3179" s="630" t="s">
        <v>219</v>
      </c>
      <c r="J3179" s="991" t="s">
        <v>263</v>
      </c>
      <c r="K3179" s="303">
        <v>0</v>
      </c>
      <c r="L3179" s="304">
        <v>0</v>
      </c>
      <c r="M3179" s="305">
        <v>0</v>
      </c>
      <c r="N3179" s="305">
        <v>0</v>
      </c>
      <c r="O3179" s="303">
        <v>0</v>
      </c>
      <c r="P3179" s="305">
        <v>0</v>
      </c>
      <c r="Q3179" s="303">
        <v>0</v>
      </c>
      <c r="R3179" s="16">
        <v>0</v>
      </c>
      <c r="T3179" s="172"/>
    </row>
    <row r="3180" spans="1:20">
      <c r="A3180" s="38">
        <v>24</v>
      </c>
      <c r="B3180" s="39">
        <v>0</v>
      </c>
      <c r="C3180" s="39" t="str">
        <f t="shared" si="108"/>
        <v>2020 Initial Year</v>
      </c>
      <c r="D3180" s="40">
        <v>2</v>
      </c>
      <c r="E3180" s="662">
        <v>24</v>
      </c>
      <c r="F3180" s="662">
        <v>6</v>
      </c>
      <c r="G3180" s="991" t="s">
        <v>229</v>
      </c>
      <c r="H3180" s="40" t="s">
        <v>227</v>
      </c>
      <c r="I3180" s="630" t="s">
        <v>220</v>
      </c>
      <c r="J3180" s="991" t="s">
        <v>675</v>
      </c>
      <c r="K3180" s="303">
        <v>0</v>
      </c>
      <c r="L3180" s="304">
        <v>0</v>
      </c>
      <c r="M3180" s="305">
        <v>0</v>
      </c>
      <c r="N3180" s="305">
        <v>0</v>
      </c>
      <c r="O3180" s="303">
        <v>0</v>
      </c>
      <c r="P3180" s="305">
        <v>0</v>
      </c>
      <c r="Q3180" s="303">
        <v>0</v>
      </c>
      <c r="R3180" s="16">
        <v>0</v>
      </c>
      <c r="T3180" s="172"/>
    </row>
    <row r="3181" spans="1:20">
      <c r="A3181" s="38">
        <v>24</v>
      </c>
      <c r="B3181" s="39">
        <v>0</v>
      </c>
      <c r="C3181" s="39" t="str">
        <f t="shared" si="108"/>
        <v>2020 Initial Year</v>
      </c>
      <c r="D3181" s="40">
        <v>2</v>
      </c>
      <c r="E3181" s="662">
        <v>24</v>
      </c>
      <c r="F3181" s="662">
        <v>6</v>
      </c>
      <c r="G3181" s="991" t="s">
        <v>229</v>
      </c>
      <c r="H3181" s="40" t="s">
        <v>227</v>
      </c>
      <c r="I3181" s="630" t="s">
        <v>221</v>
      </c>
      <c r="J3181" s="991" t="s">
        <v>264</v>
      </c>
      <c r="K3181" s="303">
        <v>0</v>
      </c>
      <c r="L3181" s="304">
        <v>0</v>
      </c>
      <c r="M3181" s="305">
        <v>0</v>
      </c>
      <c r="N3181" s="305">
        <v>0</v>
      </c>
      <c r="O3181" s="303">
        <v>0</v>
      </c>
      <c r="P3181" s="305">
        <v>0</v>
      </c>
      <c r="Q3181" s="303">
        <v>0</v>
      </c>
      <c r="R3181" s="16">
        <v>0</v>
      </c>
      <c r="T3181" s="172"/>
    </row>
    <row r="3182" spans="1:20">
      <c r="A3182" s="38">
        <v>24</v>
      </c>
      <c r="B3182" s="39">
        <v>0</v>
      </c>
      <c r="C3182" s="39" t="str">
        <f t="shared" si="108"/>
        <v>2020 Initial Year</v>
      </c>
      <c r="D3182" s="40">
        <v>2</v>
      </c>
      <c r="E3182" s="662">
        <v>24</v>
      </c>
      <c r="F3182" s="662">
        <v>6</v>
      </c>
      <c r="G3182" s="991" t="s">
        <v>229</v>
      </c>
      <c r="H3182" s="40" t="s">
        <v>227</v>
      </c>
      <c r="I3182" s="630" t="s">
        <v>222</v>
      </c>
      <c r="J3182" s="991" t="s">
        <v>206</v>
      </c>
      <c r="K3182" s="303">
        <v>0</v>
      </c>
      <c r="L3182" s="304">
        <v>0</v>
      </c>
      <c r="M3182" s="305">
        <v>0</v>
      </c>
      <c r="N3182" s="305">
        <v>0</v>
      </c>
      <c r="O3182" s="303">
        <v>0</v>
      </c>
      <c r="P3182" s="305">
        <v>0</v>
      </c>
      <c r="Q3182" s="303">
        <v>0</v>
      </c>
      <c r="R3182" s="16">
        <v>0</v>
      </c>
      <c r="T3182" s="172"/>
    </row>
    <row r="3183" spans="1:20">
      <c r="A3183" s="38">
        <v>24</v>
      </c>
      <c r="B3183" s="39">
        <v>0</v>
      </c>
      <c r="C3183" s="39" t="str">
        <f t="shared" si="108"/>
        <v>2020 Initial Year</v>
      </c>
      <c r="D3183" s="40">
        <v>2</v>
      </c>
      <c r="E3183" s="662">
        <v>24</v>
      </c>
      <c r="F3183" s="662">
        <v>6</v>
      </c>
      <c r="G3183" s="991" t="s">
        <v>229</v>
      </c>
      <c r="H3183" s="40" t="s">
        <v>227</v>
      </c>
      <c r="I3183" s="630" t="s">
        <v>223</v>
      </c>
      <c r="J3183" s="991" t="s">
        <v>181</v>
      </c>
      <c r="K3183" s="303">
        <v>0</v>
      </c>
      <c r="L3183" s="304">
        <v>0</v>
      </c>
      <c r="M3183" s="305">
        <v>0</v>
      </c>
      <c r="N3183" s="305">
        <v>0</v>
      </c>
      <c r="O3183" s="303">
        <v>0</v>
      </c>
      <c r="P3183" s="305">
        <v>0</v>
      </c>
      <c r="Q3183" s="303">
        <v>0</v>
      </c>
      <c r="R3183" s="16">
        <v>0</v>
      </c>
      <c r="T3183" s="172"/>
    </row>
    <row r="3184" spans="1:20">
      <c r="A3184" s="38">
        <v>24</v>
      </c>
      <c r="B3184" s="39">
        <v>0</v>
      </c>
      <c r="C3184" s="39" t="str">
        <f t="shared" si="108"/>
        <v>2020 Initial Year</v>
      </c>
      <c r="D3184" s="40">
        <v>2</v>
      </c>
      <c r="E3184" s="662">
        <v>24</v>
      </c>
      <c r="F3184" s="662">
        <v>6</v>
      </c>
      <c r="G3184" s="991" t="s">
        <v>229</v>
      </c>
      <c r="H3184" s="40" t="s">
        <v>227</v>
      </c>
      <c r="I3184" s="630" t="s">
        <v>150</v>
      </c>
      <c r="J3184" s="991" t="s">
        <v>204</v>
      </c>
      <c r="K3184" s="303">
        <v>0</v>
      </c>
      <c r="L3184" s="304">
        <v>0</v>
      </c>
      <c r="M3184" s="305">
        <v>0</v>
      </c>
      <c r="N3184" s="305">
        <v>0</v>
      </c>
      <c r="O3184" s="303">
        <v>0</v>
      </c>
      <c r="P3184" s="305">
        <v>0</v>
      </c>
      <c r="Q3184" s="303">
        <v>0</v>
      </c>
      <c r="R3184" s="16">
        <v>0</v>
      </c>
      <c r="T3184" s="172"/>
    </row>
    <row r="3185" spans="1:20">
      <c r="A3185" s="38">
        <v>24</v>
      </c>
      <c r="B3185" s="39">
        <v>0</v>
      </c>
      <c r="C3185" s="39" t="str">
        <f t="shared" si="108"/>
        <v>2020 Initial Year</v>
      </c>
      <c r="D3185" s="40">
        <v>2</v>
      </c>
      <c r="E3185" s="662">
        <v>24</v>
      </c>
      <c r="F3185" s="662">
        <v>6</v>
      </c>
      <c r="G3185" s="991" t="s">
        <v>229</v>
      </c>
      <c r="H3185" s="40" t="s">
        <v>227</v>
      </c>
      <c r="I3185" s="630" t="s">
        <v>151</v>
      </c>
      <c r="J3185" s="991" t="s">
        <v>205</v>
      </c>
      <c r="K3185" s="303">
        <v>0</v>
      </c>
      <c r="L3185" s="304">
        <v>0</v>
      </c>
      <c r="M3185" s="305">
        <v>0</v>
      </c>
      <c r="N3185" s="305">
        <v>0</v>
      </c>
      <c r="O3185" s="303">
        <v>0</v>
      </c>
      <c r="P3185" s="305">
        <v>0</v>
      </c>
      <c r="Q3185" s="303">
        <v>0</v>
      </c>
      <c r="R3185" s="16">
        <v>0</v>
      </c>
      <c r="T3185" s="172"/>
    </row>
    <row r="3186" spans="1:20">
      <c r="A3186" s="38">
        <v>24</v>
      </c>
      <c r="B3186" s="39">
        <v>0</v>
      </c>
      <c r="C3186" s="39" t="str">
        <f t="shared" si="108"/>
        <v>2020 Initial Year</v>
      </c>
      <c r="D3186" s="40">
        <v>2</v>
      </c>
      <c r="E3186" s="662">
        <v>24</v>
      </c>
      <c r="F3186" s="662">
        <v>6</v>
      </c>
      <c r="G3186" s="991" t="s">
        <v>229</v>
      </c>
      <c r="H3186" s="40" t="s">
        <v>227</v>
      </c>
      <c r="I3186" s="630" t="s">
        <v>152</v>
      </c>
      <c r="J3186" s="991" t="s">
        <v>182</v>
      </c>
      <c r="K3186" s="303">
        <v>0</v>
      </c>
      <c r="L3186" s="304">
        <v>0</v>
      </c>
      <c r="M3186" s="305">
        <v>0</v>
      </c>
      <c r="N3186" s="305">
        <v>0</v>
      </c>
      <c r="O3186" s="303">
        <v>0</v>
      </c>
      <c r="P3186" s="305">
        <v>0</v>
      </c>
      <c r="Q3186" s="303">
        <v>0</v>
      </c>
      <c r="R3186" s="16">
        <v>0</v>
      </c>
      <c r="T3186" s="172"/>
    </row>
    <row r="3187" spans="1:20">
      <c r="A3187" s="38">
        <v>24</v>
      </c>
      <c r="B3187" s="39">
        <v>0</v>
      </c>
      <c r="C3187" s="39" t="str">
        <f t="shared" si="108"/>
        <v>2020 Initial Year</v>
      </c>
      <c r="D3187" s="40">
        <v>2</v>
      </c>
      <c r="E3187" s="662">
        <v>24</v>
      </c>
      <c r="F3187" s="662">
        <v>6</v>
      </c>
      <c r="G3187" s="991" t="s">
        <v>229</v>
      </c>
      <c r="H3187" s="40" t="s">
        <v>227</v>
      </c>
      <c r="I3187" s="630" t="s">
        <v>70</v>
      </c>
      <c r="J3187" s="991" t="s">
        <v>265</v>
      </c>
      <c r="K3187" s="303">
        <v>0</v>
      </c>
      <c r="L3187" s="304">
        <v>0</v>
      </c>
      <c r="M3187" s="305">
        <v>0</v>
      </c>
      <c r="N3187" s="305">
        <v>0</v>
      </c>
      <c r="O3187" s="303">
        <v>0</v>
      </c>
      <c r="P3187" s="305">
        <v>0</v>
      </c>
      <c r="Q3187" s="303">
        <v>0</v>
      </c>
      <c r="R3187" s="16">
        <v>0</v>
      </c>
      <c r="T3187" s="172"/>
    </row>
    <row r="3188" spans="1:20">
      <c r="A3188" s="38">
        <v>24</v>
      </c>
      <c r="B3188" s="39">
        <v>0</v>
      </c>
      <c r="C3188" s="39" t="str">
        <f t="shared" si="108"/>
        <v>2020 Initial Year</v>
      </c>
      <c r="D3188" s="40">
        <v>2</v>
      </c>
      <c r="E3188" s="662">
        <v>24</v>
      </c>
      <c r="F3188" s="662">
        <v>6</v>
      </c>
      <c r="G3188" s="991" t="s">
        <v>229</v>
      </c>
      <c r="H3188" s="40" t="s">
        <v>227</v>
      </c>
      <c r="I3188" s="630" t="s">
        <v>71</v>
      </c>
      <c r="J3188" s="991" t="s">
        <v>266</v>
      </c>
      <c r="K3188" s="303">
        <v>0</v>
      </c>
      <c r="L3188" s="304">
        <v>0</v>
      </c>
      <c r="M3188" s="305">
        <v>0</v>
      </c>
      <c r="N3188" s="305">
        <v>0</v>
      </c>
      <c r="O3188" s="303">
        <v>0</v>
      </c>
      <c r="P3188" s="305">
        <v>0</v>
      </c>
      <c r="Q3188" s="303">
        <v>0</v>
      </c>
      <c r="R3188" s="16">
        <v>0</v>
      </c>
      <c r="T3188" s="172"/>
    </row>
    <row r="3189" spans="1:20">
      <c r="A3189" s="38">
        <v>24</v>
      </c>
      <c r="B3189" s="39">
        <v>0</v>
      </c>
      <c r="C3189" s="39" t="str">
        <f t="shared" si="108"/>
        <v>2020 Initial Year</v>
      </c>
      <c r="D3189" s="40">
        <v>2</v>
      </c>
      <c r="E3189" s="662">
        <v>24</v>
      </c>
      <c r="F3189" s="662">
        <v>6</v>
      </c>
      <c r="G3189" s="991" t="s">
        <v>229</v>
      </c>
      <c r="H3189" s="40" t="s">
        <v>227</v>
      </c>
      <c r="I3189" s="630" t="s">
        <v>72</v>
      </c>
      <c r="J3189" s="991" t="s">
        <v>527</v>
      </c>
      <c r="K3189" s="303">
        <v>0</v>
      </c>
      <c r="L3189" s="304">
        <v>0</v>
      </c>
      <c r="M3189" s="305">
        <v>0</v>
      </c>
      <c r="N3189" s="305">
        <v>0</v>
      </c>
      <c r="O3189" s="303">
        <v>0</v>
      </c>
      <c r="P3189" s="305">
        <v>0</v>
      </c>
      <c r="Q3189" s="303">
        <v>0</v>
      </c>
      <c r="R3189" s="16">
        <v>0</v>
      </c>
      <c r="T3189" s="172"/>
    </row>
    <row r="3190" spans="1:20">
      <c r="A3190" s="38">
        <v>24</v>
      </c>
      <c r="B3190" s="39">
        <v>0</v>
      </c>
      <c r="C3190" s="39" t="str">
        <f t="shared" si="108"/>
        <v>2020 Initial Year</v>
      </c>
      <c r="D3190" s="40">
        <v>2</v>
      </c>
      <c r="E3190" s="662">
        <v>24</v>
      </c>
      <c r="F3190" s="662">
        <v>6</v>
      </c>
      <c r="G3190" s="991" t="s">
        <v>229</v>
      </c>
      <c r="H3190" s="40" t="s">
        <v>227</v>
      </c>
      <c r="I3190" s="630" t="s">
        <v>73</v>
      </c>
      <c r="J3190" s="991" t="s">
        <v>528</v>
      </c>
      <c r="K3190" s="303">
        <v>0</v>
      </c>
      <c r="L3190" s="304">
        <v>0</v>
      </c>
      <c r="M3190" s="305">
        <v>0</v>
      </c>
      <c r="N3190" s="305">
        <v>0</v>
      </c>
      <c r="O3190" s="303">
        <v>0</v>
      </c>
      <c r="P3190" s="305">
        <v>0</v>
      </c>
      <c r="Q3190" s="303">
        <v>0</v>
      </c>
      <c r="R3190" s="16">
        <v>0</v>
      </c>
      <c r="T3190" s="172"/>
    </row>
    <row r="3191" spans="1:20">
      <c r="A3191" s="38">
        <v>24</v>
      </c>
      <c r="B3191" s="39">
        <v>0</v>
      </c>
      <c r="C3191" s="39" t="str">
        <f t="shared" si="108"/>
        <v>2020 Initial Year</v>
      </c>
      <c r="D3191" s="40">
        <v>2</v>
      </c>
      <c r="E3191" s="662">
        <v>24</v>
      </c>
      <c r="F3191" s="662">
        <v>6</v>
      </c>
      <c r="G3191" s="991" t="s">
        <v>229</v>
      </c>
      <c r="H3191" s="40" t="s">
        <v>227</v>
      </c>
      <c r="I3191" s="630" t="s">
        <v>409</v>
      </c>
      <c r="J3191" s="991" t="s">
        <v>803</v>
      </c>
      <c r="K3191" s="303">
        <v>0</v>
      </c>
      <c r="L3191" s="304">
        <v>0</v>
      </c>
      <c r="M3191" s="305">
        <v>0</v>
      </c>
      <c r="N3191" s="305">
        <v>0</v>
      </c>
      <c r="O3191" s="303">
        <v>0</v>
      </c>
      <c r="P3191" s="305">
        <v>0</v>
      </c>
      <c r="Q3191" s="303">
        <v>0</v>
      </c>
      <c r="R3191" s="16">
        <v>0</v>
      </c>
      <c r="T3191" s="172"/>
    </row>
    <row r="3192" spans="1:20">
      <c r="A3192" s="38">
        <v>25</v>
      </c>
      <c r="B3192" s="39">
        <v>0</v>
      </c>
      <c r="C3192" s="39" t="str">
        <f t="shared" si="108"/>
        <v>2020 Initial Year</v>
      </c>
      <c r="D3192" s="40">
        <v>2</v>
      </c>
      <c r="E3192" s="662">
        <v>25</v>
      </c>
      <c r="F3192" s="662">
        <v>6</v>
      </c>
      <c r="G3192" s="991" t="s">
        <v>229</v>
      </c>
      <c r="H3192" s="40" t="s">
        <v>228</v>
      </c>
      <c r="I3192" s="630" t="s">
        <v>211</v>
      </c>
      <c r="J3192" s="991" t="s">
        <v>261</v>
      </c>
      <c r="K3192" s="303">
        <v>0</v>
      </c>
      <c r="L3192" s="304">
        <v>0</v>
      </c>
      <c r="M3192" s="305">
        <v>0</v>
      </c>
      <c r="N3192" s="305">
        <v>0</v>
      </c>
      <c r="O3192" s="303">
        <v>0</v>
      </c>
      <c r="P3192" s="305">
        <v>0</v>
      </c>
      <c r="Q3192" s="303">
        <v>0</v>
      </c>
      <c r="R3192" s="16">
        <v>0</v>
      </c>
      <c r="T3192" s="172"/>
    </row>
    <row r="3193" spans="1:20">
      <c r="A3193" s="38">
        <v>25</v>
      </c>
      <c r="B3193" s="39">
        <v>0</v>
      </c>
      <c r="C3193" s="39" t="str">
        <f t="shared" si="108"/>
        <v>2020 Initial Year</v>
      </c>
      <c r="D3193" s="40">
        <v>2</v>
      </c>
      <c r="E3193" s="662">
        <v>25</v>
      </c>
      <c r="F3193" s="662">
        <v>6</v>
      </c>
      <c r="G3193" s="991" t="s">
        <v>229</v>
      </c>
      <c r="H3193" s="40" t="s">
        <v>228</v>
      </c>
      <c r="I3193" s="630" t="s">
        <v>214</v>
      </c>
      <c r="J3193" s="991" t="s">
        <v>676</v>
      </c>
      <c r="K3193" s="303">
        <v>0</v>
      </c>
      <c r="L3193" s="304">
        <v>0</v>
      </c>
      <c r="M3193" s="305">
        <v>0</v>
      </c>
      <c r="N3193" s="305">
        <v>0</v>
      </c>
      <c r="O3193" s="303">
        <v>0</v>
      </c>
      <c r="P3193" s="305">
        <v>0</v>
      </c>
      <c r="Q3193" s="303">
        <v>0</v>
      </c>
      <c r="R3193" s="16">
        <v>0</v>
      </c>
      <c r="T3193" s="172"/>
    </row>
    <row r="3194" spans="1:20">
      <c r="A3194" s="38">
        <v>25</v>
      </c>
      <c r="B3194" s="39">
        <v>0</v>
      </c>
      <c r="C3194" s="39" t="str">
        <f t="shared" si="108"/>
        <v>2020 Initial Year</v>
      </c>
      <c r="D3194" s="40">
        <v>2</v>
      </c>
      <c r="E3194" s="662">
        <v>25</v>
      </c>
      <c r="F3194" s="662">
        <v>6</v>
      </c>
      <c r="G3194" s="991" t="s">
        <v>229</v>
      </c>
      <c r="H3194" s="40" t="s">
        <v>228</v>
      </c>
      <c r="I3194" s="630" t="s">
        <v>215</v>
      </c>
      <c r="J3194" s="991" t="s">
        <v>216</v>
      </c>
      <c r="K3194" s="303">
        <v>0</v>
      </c>
      <c r="L3194" s="304">
        <v>0</v>
      </c>
      <c r="M3194" s="305">
        <v>0</v>
      </c>
      <c r="N3194" s="305">
        <v>0</v>
      </c>
      <c r="O3194" s="303">
        <v>0</v>
      </c>
      <c r="P3194" s="305">
        <v>0</v>
      </c>
      <c r="Q3194" s="303">
        <v>0</v>
      </c>
      <c r="R3194" s="16">
        <v>0</v>
      </c>
      <c r="T3194" s="172"/>
    </row>
    <row r="3195" spans="1:20">
      <c r="A3195" s="38">
        <v>25</v>
      </c>
      <c r="B3195" s="39">
        <v>0</v>
      </c>
      <c r="C3195" s="39" t="str">
        <f t="shared" si="108"/>
        <v>2020 Initial Year</v>
      </c>
      <c r="D3195" s="40">
        <v>2</v>
      </c>
      <c r="E3195" s="662">
        <v>25</v>
      </c>
      <c r="F3195" s="662">
        <v>6</v>
      </c>
      <c r="G3195" s="991" t="s">
        <v>229</v>
      </c>
      <c r="H3195" s="40" t="s">
        <v>228</v>
      </c>
      <c r="I3195" s="630" t="s">
        <v>217</v>
      </c>
      <c r="J3195" s="991" t="s">
        <v>262</v>
      </c>
      <c r="K3195" s="303">
        <v>0</v>
      </c>
      <c r="L3195" s="304">
        <v>0</v>
      </c>
      <c r="M3195" s="305">
        <v>0</v>
      </c>
      <c r="N3195" s="305">
        <v>0</v>
      </c>
      <c r="O3195" s="303">
        <v>0</v>
      </c>
      <c r="P3195" s="305">
        <v>0</v>
      </c>
      <c r="Q3195" s="303">
        <v>0</v>
      </c>
      <c r="R3195" s="16">
        <v>0</v>
      </c>
      <c r="T3195" s="172"/>
    </row>
    <row r="3196" spans="1:20">
      <c r="A3196" s="38">
        <v>25</v>
      </c>
      <c r="B3196" s="39">
        <v>0</v>
      </c>
      <c r="C3196" s="39" t="str">
        <f t="shared" si="108"/>
        <v>2020 Initial Year</v>
      </c>
      <c r="D3196" s="40">
        <v>2</v>
      </c>
      <c r="E3196" s="662">
        <v>25</v>
      </c>
      <c r="F3196" s="662">
        <v>6</v>
      </c>
      <c r="G3196" s="991" t="s">
        <v>229</v>
      </c>
      <c r="H3196" s="40" t="s">
        <v>228</v>
      </c>
      <c r="I3196" s="630" t="s">
        <v>218</v>
      </c>
      <c r="J3196" s="991" t="s">
        <v>677</v>
      </c>
      <c r="K3196" s="303">
        <v>0</v>
      </c>
      <c r="L3196" s="304">
        <v>0</v>
      </c>
      <c r="M3196" s="305">
        <v>0</v>
      </c>
      <c r="N3196" s="305">
        <v>0</v>
      </c>
      <c r="O3196" s="303">
        <v>0</v>
      </c>
      <c r="P3196" s="305">
        <v>0</v>
      </c>
      <c r="Q3196" s="303">
        <v>0</v>
      </c>
      <c r="R3196" s="16">
        <v>0</v>
      </c>
      <c r="T3196" s="172"/>
    </row>
    <row r="3197" spans="1:20">
      <c r="A3197" s="38">
        <v>25</v>
      </c>
      <c r="B3197" s="39">
        <v>0</v>
      </c>
      <c r="C3197" s="39" t="str">
        <f t="shared" si="108"/>
        <v>2020 Initial Year</v>
      </c>
      <c r="D3197" s="40">
        <v>2</v>
      </c>
      <c r="E3197" s="662">
        <v>25</v>
      </c>
      <c r="F3197" s="662">
        <v>6</v>
      </c>
      <c r="G3197" s="991" t="s">
        <v>229</v>
      </c>
      <c r="H3197" s="40" t="s">
        <v>228</v>
      </c>
      <c r="I3197" s="630" t="s">
        <v>219</v>
      </c>
      <c r="J3197" s="991" t="s">
        <v>263</v>
      </c>
      <c r="K3197" s="303">
        <v>0</v>
      </c>
      <c r="L3197" s="304">
        <v>0</v>
      </c>
      <c r="M3197" s="305">
        <v>0</v>
      </c>
      <c r="N3197" s="305">
        <v>0</v>
      </c>
      <c r="O3197" s="303">
        <v>0</v>
      </c>
      <c r="P3197" s="305">
        <v>0</v>
      </c>
      <c r="Q3197" s="303">
        <v>0</v>
      </c>
      <c r="R3197" s="16">
        <v>0</v>
      </c>
      <c r="T3197" s="172"/>
    </row>
    <row r="3198" spans="1:20">
      <c r="A3198" s="38">
        <v>25</v>
      </c>
      <c r="B3198" s="39">
        <v>0</v>
      </c>
      <c r="C3198" s="39" t="str">
        <f t="shared" si="108"/>
        <v>2020 Initial Year</v>
      </c>
      <c r="D3198" s="40">
        <v>2</v>
      </c>
      <c r="E3198" s="662">
        <v>25</v>
      </c>
      <c r="F3198" s="662">
        <v>6</v>
      </c>
      <c r="G3198" s="991" t="s">
        <v>229</v>
      </c>
      <c r="H3198" s="40" t="s">
        <v>228</v>
      </c>
      <c r="I3198" s="630" t="s">
        <v>220</v>
      </c>
      <c r="J3198" s="991" t="s">
        <v>675</v>
      </c>
      <c r="K3198" s="303">
        <v>0</v>
      </c>
      <c r="L3198" s="304">
        <v>0</v>
      </c>
      <c r="M3198" s="305">
        <v>0</v>
      </c>
      <c r="N3198" s="305">
        <v>0</v>
      </c>
      <c r="O3198" s="303">
        <v>0</v>
      </c>
      <c r="P3198" s="305">
        <v>0</v>
      </c>
      <c r="Q3198" s="303">
        <v>0</v>
      </c>
      <c r="R3198" s="16">
        <v>0</v>
      </c>
      <c r="T3198" s="172"/>
    </row>
    <row r="3199" spans="1:20">
      <c r="A3199" s="38">
        <v>25</v>
      </c>
      <c r="B3199" s="39">
        <v>0</v>
      </c>
      <c r="C3199" s="39" t="str">
        <f t="shared" si="108"/>
        <v>2020 Initial Year</v>
      </c>
      <c r="D3199" s="40">
        <v>2</v>
      </c>
      <c r="E3199" s="662">
        <v>25</v>
      </c>
      <c r="F3199" s="662">
        <v>6</v>
      </c>
      <c r="G3199" s="991" t="s">
        <v>229</v>
      </c>
      <c r="H3199" s="40" t="s">
        <v>228</v>
      </c>
      <c r="I3199" s="630" t="s">
        <v>221</v>
      </c>
      <c r="J3199" s="991" t="s">
        <v>264</v>
      </c>
      <c r="K3199" s="303">
        <v>0</v>
      </c>
      <c r="L3199" s="304">
        <v>0</v>
      </c>
      <c r="M3199" s="305">
        <v>0</v>
      </c>
      <c r="N3199" s="305">
        <v>0</v>
      </c>
      <c r="O3199" s="303">
        <v>0</v>
      </c>
      <c r="P3199" s="305">
        <v>0</v>
      </c>
      <c r="Q3199" s="303">
        <v>0</v>
      </c>
      <c r="R3199" s="16">
        <v>0</v>
      </c>
      <c r="T3199" s="172"/>
    </row>
    <row r="3200" spans="1:20">
      <c r="A3200" s="38">
        <v>25</v>
      </c>
      <c r="B3200" s="39">
        <v>0</v>
      </c>
      <c r="C3200" s="39" t="str">
        <f t="shared" si="108"/>
        <v>2020 Initial Year</v>
      </c>
      <c r="D3200" s="40">
        <v>2</v>
      </c>
      <c r="E3200" s="662">
        <v>25</v>
      </c>
      <c r="F3200" s="662">
        <v>6</v>
      </c>
      <c r="G3200" s="991" t="s">
        <v>229</v>
      </c>
      <c r="H3200" s="40" t="s">
        <v>228</v>
      </c>
      <c r="I3200" s="630" t="s">
        <v>222</v>
      </c>
      <c r="J3200" s="991" t="s">
        <v>206</v>
      </c>
      <c r="K3200" s="303">
        <v>0</v>
      </c>
      <c r="L3200" s="304">
        <v>0</v>
      </c>
      <c r="M3200" s="305">
        <v>0</v>
      </c>
      <c r="N3200" s="305">
        <v>0</v>
      </c>
      <c r="O3200" s="303">
        <v>0</v>
      </c>
      <c r="P3200" s="305">
        <v>0</v>
      </c>
      <c r="Q3200" s="303">
        <v>0</v>
      </c>
      <c r="R3200" s="16">
        <v>0</v>
      </c>
      <c r="T3200" s="172"/>
    </row>
    <row r="3201" spans="1:20">
      <c r="A3201" s="38">
        <v>25</v>
      </c>
      <c r="B3201" s="39">
        <v>0</v>
      </c>
      <c r="C3201" s="39" t="str">
        <f t="shared" si="108"/>
        <v>2020 Initial Year</v>
      </c>
      <c r="D3201" s="40">
        <v>2</v>
      </c>
      <c r="E3201" s="662">
        <v>25</v>
      </c>
      <c r="F3201" s="662">
        <v>6</v>
      </c>
      <c r="G3201" s="991" t="s">
        <v>229</v>
      </c>
      <c r="H3201" s="40" t="s">
        <v>228</v>
      </c>
      <c r="I3201" s="630" t="s">
        <v>223</v>
      </c>
      <c r="J3201" s="991" t="s">
        <v>181</v>
      </c>
      <c r="K3201" s="303">
        <v>0</v>
      </c>
      <c r="L3201" s="304">
        <v>0</v>
      </c>
      <c r="M3201" s="305">
        <v>0</v>
      </c>
      <c r="N3201" s="305">
        <v>0</v>
      </c>
      <c r="O3201" s="303">
        <v>0</v>
      </c>
      <c r="P3201" s="305">
        <v>0</v>
      </c>
      <c r="Q3201" s="303">
        <v>0</v>
      </c>
      <c r="R3201" s="16">
        <v>0</v>
      </c>
      <c r="T3201" s="172"/>
    </row>
    <row r="3202" spans="1:20">
      <c r="A3202" s="38">
        <v>25</v>
      </c>
      <c r="B3202" s="39">
        <v>0</v>
      </c>
      <c r="C3202" s="39" t="str">
        <f t="shared" si="108"/>
        <v>2020 Initial Year</v>
      </c>
      <c r="D3202" s="40">
        <v>2</v>
      </c>
      <c r="E3202" s="662">
        <v>25</v>
      </c>
      <c r="F3202" s="662">
        <v>6</v>
      </c>
      <c r="G3202" s="991" t="s">
        <v>229</v>
      </c>
      <c r="H3202" s="40" t="s">
        <v>228</v>
      </c>
      <c r="I3202" s="630" t="s">
        <v>150</v>
      </c>
      <c r="J3202" s="991" t="s">
        <v>204</v>
      </c>
      <c r="K3202" s="303">
        <v>0</v>
      </c>
      <c r="L3202" s="304">
        <v>0</v>
      </c>
      <c r="M3202" s="305">
        <v>0</v>
      </c>
      <c r="N3202" s="305">
        <v>0</v>
      </c>
      <c r="O3202" s="303">
        <v>0</v>
      </c>
      <c r="P3202" s="305">
        <v>0</v>
      </c>
      <c r="Q3202" s="303">
        <v>0</v>
      </c>
      <c r="R3202" s="16">
        <v>0</v>
      </c>
      <c r="T3202" s="172"/>
    </row>
    <row r="3203" spans="1:20">
      <c r="A3203" s="38">
        <v>25</v>
      </c>
      <c r="B3203" s="39">
        <v>0</v>
      </c>
      <c r="C3203" s="39" t="str">
        <f t="shared" si="108"/>
        <v>2020 Initial Year</v>
      </c>
      <c r="D3203" s="40">
        <v>2</v>
      </c>
      <c r="E3203" s="662">
        <v>25</v>
      </c>
      <c r="F3203" s="662">
        <v>6</v>
      </c>
      <c r="G3203" s="991" t="s">
        <v>229</v>
      </c>
      <c r="H3203" s="40" t="s">
        <v>228</v>
      </c>
      <c r="I3203" s="630" t="s">
        <v>151</v>
      </c>
      <c r="J3203" s="991" t="s">
        <v>205</v>
      </c>
      <c r="K3203" s="303">
        <v>0</v>
      </c>
      <c r="L3203" s="304">
        <v>0</v>
      </c>
      <c r="M3203" s="305">
        <v>0</v>
      </c>
      <c r="N3203" s="305">
        <v>0</v>
      </c>
      <c r="O3203" s="303">
        <v>0</v>
      </c>
      <c r="P3203" s="305">
        <v>0</v>
      </c>
      <c r="Q3203" s="303">
        <v>0</v>
      </c>
      <c r="R3203" s="16">
        <v>0</v>
      </c>
      <c r="T3203" s="172"/>
    </row>
    <row r="3204" spans="1:20">
      <c r="A3204" s="38">
        <v>25</v>
      </c>
      <c r="B3204" s="39">
        <v>0</v>
      </c>
      <c r="C3204" s="39" t="str">
        <f t="shared" si="108"/>
        <v>2020 Initial Year</v>
      </c>
      <c r="D3204" s="40">
        <v>2</v>
      </c>
      <c r="E3204" s="662">
        <v>25</v>
      </c>
      <c r="F3204" s="662">
        <v>6</v>
      </c>
      <c r="G3204" s="991" t="s">
        <v>229</v>
      </c>
      <c r="H3204" s="40" t="s">
        <v>228</v>
      </c>
      <c r="I3204" s="630" t="s">
        <v>152</v>
      </c>
      <c r="J3204" s="991" t="s">
        <v>182</v>
      </c>
      <c r="K3204" s="303">
        <v>0</v>
      </c>
      <c r="L3204" s="304">
        <v>0</v>
      </c>
      <c r="M3204" s="305">
        <v>0</v>
      </c>
      <c r="N3204" s="305">
        <v>0</v>
      </c>
      <c r="O3204" s="303">
        <v>0</v>
      </c>
      <c r="P3204" s="305">
        <v>0</v>
      </c>
      <c r="Q3204" s="303">
        <v>0</v>
      </c>
      <c r="R3204" s="16">
        <v>0</v>
      </c>
      <c r="T3204" s="172"/>
    </row>
    <row r="3205" spans="1:20">
      <c r="A3205" s="38">
        <v>25</v>
      </c>
      <c r="B3205" s="39">
        <v>0</v>
      </c>
      <c r="C3205" s="39" t="str">
        <f t="shared" si="108"/>
        <v>2020 Initial Year</v>
      </c>
      <c r="D3205" s="40">
        <v>2</v>
      </c>
      <c r="E3205" s="662">
        <v>25</v>
      </c>
      <c r="F3205" s="662">
        <v>6</v>
      </c>
      <c r="G3205" s="991" t="s">
        <v>229</v>
      </c>
      <c r="H3205" s="40" t="s">
        <v>228</v>
      </c>
      <c r="I3205" s="630" t="s">
        <v>70</v>
      </c>
      <c r="J3205" s="991" t="s">
        <v>265</v>
      </c>
      <c r="K3205" s="303">
        <v>0</v>
      </c>
      <c r="L3205" s="304">
        <v>0</v>
      </c>
      <c r="M3205" s="305">
        <v>0</v>
      </c>
      <c r="N3205" s="305">
        <v>0</v>
      </c>
      <c r="O3205" s="303">
        <v>0</v>
      </c>
      <c r="P3205" s="305">
        <v>0</v>
      </c>
      <c r="Q3205" s="303">
        <v>0</v>
      </c>
      <c r="R3205" s="16">
        <v>0</v>
      </c>
      <c r="T3205" s="172"/>
    </row>
    <row r="3206" spans="1:20">
      <c r="A3206" s="38">
        <v>25</v>
      </c>
      <c r="B3206" s="39">
        <v>0</v>
      </c>
      <c r="C3206" s="39" t="str">
        <f t="shared" si="108"/>
        <v>2020 Initial Year</v>
      </c>
      <c r="D3206" s="40">
        <v>2</v>
      </c>
      <c r="E3206" s="662">
        <v>25</v>
      </c>
      <c r="F3206" s="662">
        <v>6</v>
      </c>
      <c r="G3206" s="991" t="s">
        <v>229</v>
      </c>
      <c r="H3206" s="40" t="s">
        <v>228</v>
      </c>
      <c r="I3206" s="630" t="s">
        <v>71</v>
      </c>
      <c r="J3206" s="991" t="s">
        <v>266</v>
      </c>
      <c r="K3206" s="303">
        <v>0</v>
      </c>
      <c r="L3206" s="304">
        <v>0</v>
      </c>
      <c r="M3206" s="305">
        <v>0</v>
      </c>
      <c r="N3206" s="305">
        <v>0</v>
      </c>
      <c r="O3206" s="303">
        <v>0</v>
      </c>
      <c r="P3206" s="305">
        <v>0</v>
      </c>
      <c r="Q3206" s="303">
        <v>0</v>
      </c>
      <c r="R3206" s="16">
        <v>0</v>
      </c>
      <c r="T3206" s="172"/>
    </row>
    <row r="3207" spans="1:20">
      <c r="A3207" s="38">
        <v>25</v>
      </c>
      <c r="B3207" s="39">
        <v>0</v>
      </c>
      <c r="C3207" s="39" t="str">
        <f t="shared" si="108"/>
        <v>2020 Initial Year</v>
      </c>
      <c r="D3207" s="40">
        <v>2</v>
      </c>
      <c r="E3207" s="662">
        <v>25</v>
      </c>
      <c r="F3207" s="662">
        <v>6</v>
      </c>
      <c r="G3207" s="991" t="s">
        <v>229</v>
      </c>
      <c r="H3207" s="40" t="s">
        <v>228</v>
      </c>
      <c r="I3207" s="630" t="s">
        <v>72</v>
      </c>
      <c r="J3207" s="991" t="s">
        <v>527</v>
      </c>
      <c r="K3207" s="303">
        <v>0</v>
      </c>
      <c r="L3207" s="304">
        <v>0</v>
      </c>
      <c r="M3207" s="305">
        <v>0</v>
      </c>
      <c r="N3207" s="305">
        <v>0</v>
      </c>
      <c r="O3207" s="303">
        <v>0</v>
      </c>
      <c r="P3207" s="305">
        <v>0</v>
      </c>
      <c r="Q3207" s="303">
        <v>0</v>
      </c>
      <c r="R3207" s="16">
        <v>0</v>
      </c>
      <c r="T3207" s="172"/>
    </row>
    <row r="3208" spans="1:20">
      <c r="A3208" s="38">
        <v>25</v>
      </c>
      <c r="B3208" s="39">
        <v>0</v>
      </c>
      <c r="C3208" s="39" t="str">
        <f t="shared" si="108"/>
        <v>2020 Initial Year</v>
      </c>
      <c r="D3208" s="40">
        <v>2</v>
      </c>
      <c r="E3208" s="662">
        <v>25</v>
      </c>
      <c r="F3208" s="662">
        <v>6</v>
      </c>
      <c r="G3208" s="991" t="s">
        <v>229</v>
      </c>
      <c r="H3208" s="40" t="s">
        <v>228</v>
      </c>
      <c r="I3208" s="630" t="s">
        <v>73</v>
      </c>
      <c r="J3208" s="991" t="s">
        <v>528</v>
      </c>
      <c r="K3208" s="303">
        <v>0</v>
      </c>
      <c r="L3208" s="304">
        <v>0</v>
      </c>
      <c r="M3208" s="305">
        <v>0</v>
      </c>
      <c r="N3208" s="305">
        <v>0</v>
      </c>
      <c r="O3208" s="303">
        <v>0</v>
      </c>
      <c r="P3208" s="305">
        <v>0</v>
      </c>
      <c r="Q3208" s="303">
        <v>0</v>
      </c>
      <c r="R3208" s="16">
        <v>0</v>
      </c>
      <c r="T3208" s="172"/>
    </row>
    <row r="3209" spans="1:20">
      <c r="A3209" s="38">
        <v>25</v>
      </c>
      <c r="B3209" s="39">
        <v>0</v>
      </c>
      <c r="C3209" s="39" t="str">
        <f t="shared" si="108"/>
        <v>2020 Initial Year</v>
      </c>
      <c r="D3209" s="40">
        <v>2</v>
      </c>
      <c r="E3209" s="662">
        <v>25</v>
      </c>
      <c r="F3209" s="662">
        <v>6</v>
      </c>
      <c r="G3209" s="991" t="s">
        <v>229</v>
      </c>
      <c r="H3209" s="40" t="s">
        <v>228</v>
      </c>
      <c r="I3209" s="630" t="s">
        <v>409</v>
      </c>
      <c r="J3209" s="991" t="s">
        <v>803</v>
      </c>
      <c r="K3209" s="303">
        <v>0</v>
      </c>
      <c r="L3209" s="304">
        <v>0</v>
      </c>
      <c r="M3209" s="305">
        <v>0</v>
      </c>
      <c r="N3209" s="305">
        <v>0</v>
      </c>
      <c r="O3209" s="303">
        <v>0</v>
      </c>
      <c r="P3209" s="305">
        <v>0</v>
      </c>
      <c r="Q3209" s="303">
        <v>0</v>
      </c>
      <c r="R3209" s="16">
        <v>0</v>
      </c>
      <c r="T3209" s="172"/>
    </row>
    <row r="3210" spans="1:20">
      <c r="A3210" s="38">
        <v>26</v>
      </c>
      <c r="B3210" s="39">
        <v>0</v>
      </c>
      <c r="C3210" s="39" t="str">
        <f t="shared" si="108"/>
        <v>2020 Initial Year</v>
      </c>
      <c r="D3210" s="40">
        <v>2</v>
      </c>
      <c r="E3210" s="662">
        <v>26</v>
      </c>
      <c r="F3210" s="662">
        <v>6</v>
      </c>
      <c r="G3210" s="991" t="s">
        <v>230</v>
      </c>
      <c r="H3210" s="40" t="s">
        <v>213</v>
      </c>
      <c r="I3210" s="630" t="s">
        <v>211</v>
      </c>
      <c r="J3210" s="991" t="s">
        <v>261</v>
      </c>
      <c r="K3210" s="303">
        <v>0</v>
      </c>
      <c r="L3210" s="304">
        <v>0</v>
      </c>
      <c r="M3210" s="305">
        <v>0</v>
      </c>
      <c r="N3210" s="305">
        <v>0</v>
      </c>
      <c r="O3210" s="303">
        <v>0</v>
      </c>
      <c r="P3210" s="305">
        <v>0</v>
      </c>
      <c r="Q3210" s="303">
        <v>0</v>
      </c>
      <c r="R3210" s="16">
        <v>0</v>
      </c>
      <c r="T3210" s="172"/>
    </row>
    <row r="3211" spans="1:20">
      <c r="A3211" s="38">
        <v>26</v>
      </c>
      <c r="B3211" s="39">
        <v>0</v>
      </c>
      <c r="C3211" s="39" t="str">
        <f t="shared" si="108"/>
        <v>2020 Initial Year</v>
      </c>
      <c r="D3211" s="40">
        <v>2</v>
      </c>
      <c r="E3211" s="662">
        <v>26</v>
      </c>
      <c r="F3211" s="662">
        <v>6</v>
      </c>
      <c r="G3211" s="991" t="s">
        <v>230</v>
      </c>
      <c r="H3211" s="40" t="s">
        <v>213</v>
      </c>
      <c r="I3211" s="630" t="s">
        <v>214</v>
      </c>
      <c r="J3211" s="991" t="s">
        <v>676</v>
      </c>
      <c r="K3211" s="303">
        <v>0</v>
      </c>
      <c r="L3211" s="304">
        <v>0</v>
      </c>
      <c r="M3211" s="305">
        <v>0</v>
      </c>
      <c r="N3211" s="305">
        <v>0</v>
      </c>
      <c r="O3211" s="303">
        <v>0</v>
      </c>
      <c r="P3211" s="305">
        <v>0</v>
      </c>
      <c r="Q3211" s="303">
        <v>0</v>
      </c>
      <c r="R3211" s="16">
        <v>0</v>
      </c>
      <c r="T3211" s="172"/>
    </row>
    <row r="3212" spans="1:20">
      <c r="A3212" s="38">
        <v>26</v>
      </c>
      <c r="B3212" s="39">
        <v>0</v>
      </c>
      <c r="C3212" s="39" t="str">
        <f t="shared" si="108"/>
        <v>2020 Initial Year</v>
      </c>
      <c r="D3212" s="40">
        <v>2</v>
      </c>
      <c r="E3212" s="662">
        <v>26</v>
      </c>
      <c r="F3212" s="662">
        <v>6</v>
      </c>
      <c r="G3212" s="991" t="s">
        <v>230</v>
      </c>
      <c r="H3212" s="40" t="s">
        <v>213</v>
      </c>
      <c r="I3212" s="630" t="s">
        <v>215</v>
      </c>
      <c r="J3212" s="991" t="s">
        <v>216</v>
      </c>
      <c r="K3212" s="303">
        <v>0</v>
      </c>
      <c r="L3212" s="304">
        <v>0</v>
      </c>
      <c r="M3212" s="305">
        <v>0</v>
      </c>
      <c r="N3212" s="305">
        <v>0</v>
      </c>
      <c r="O3212" s="303">
        <v>0</v>
      </c>
      <c r="P3212" s="305">
        <v>0</v>
      </c>
      <c r="Q3212" s="303">
        <v>0</v>
      </c>
      <c r="R3212" s="16">
        <v>0</v>
      </c>
      <c r="T3212" s="172"/>
    </row>
    <row r="3213" spans="1:20">
      <c r="A3213" s="38">
        <v>26</v>
      </c>
      <c r="B3213" s="39">
        <v>0</v>
      </c>
      <c r="C3213" s="39" t="str">
        <f t="shared" si="108"/>
        <v>2020 Initial Year</v>
      </c>
      <c r="D3213" s="40">
        <v>2</v>
      </c>
      <c r="E3213" s="662">
        <v>26</v>
      </c>
      <c r="F3213" s="662">
        <v>6</v>
      </c>
      <c r="G3213" s="991" t="s">
        <v>230</v>
      </c>
      <c r="H3213" s="40" t="s">
        <v>213</v>
      </c>
      <c r="I3213" s="630" t="s">
        <v>217</v>
      </c>
      <c r="J3213" s="991" t="s">
        <v>262</v>
      </c>
      <c r="K3213" s="303">
        <v>0</v>
      </c>
      <c r="L3213" s="304">
        <v>0</v>
      </c>
      <c r="M3213" s="305">
        <v>0</v>
      </c>
      <c r="N3213" s="305">
        <v>0</v>
      </c>
      <c r="O3213" s="303">
        <v>0</v>
      </c>
      <c r="P3213" s="305">
        <v>0</v>
      </c>
      <c r="Q3213" s="303">
        <v>0</v>
      </c>
      <c r="R3213" s="16">
        <v>0</v>
      </c>
      <c r="T3213" s="172"/>
    </row>
    <row r="3214" spans="1:20">
      <c r="A3214" s="38">
        <v>26</v>
      </c>
      <c r="B3214" s="39">
        <v>0</v>
      </c>
      <c r="C3214" s="39" t="str">
        <f t="shared" si="108"/>
        <v>2020 Initial Year</v>
      </c>
      <c r="D3214" s="40">
        <v>2</v>
      </c>
      <c r="E3214" s="662">
        <v>26</v>
      </c>
      <c r="F3214" s="662">
        <v>6</v>
      </c>
      <c r="G3214" s="991" t="s">
        <v>230</v>
      </c>
      <c r="H3214" s="40" t="s">
        <v>213</v>
      </c>
      <c r="I3214" s="630" t="s">
        <v>218</v>
      </c>
      <c r="J3214" s="991" t="s">
        <v>677</v>
      </c>
      <c r="K3214" s="303">
        <v>0</v>
      </c>
      <c r="L3214" s="304">
        <v>0</v>
      </c>
      <c r="M3214" s="305">
        <v>0</v>
      </c>
      <c r="N3214" s="305">
        <v>0</v>
      </c>
      <c r="O3214" s="303">
        <v>0</v>
      </c>
      <c r="P3214" s="305">
        <v>0</v>
      </c>
      <c r="Q3214" s="303">
        <v>0</v>
      </c>
      <c r="R3214" s="16">
        <v>0</v>
      </c>
      <c r="T3214" s="172"/>
    </row>
    <row r="3215" spans="1:20">
      <c r="A3215" s="38">
        <v>26</v>
      </c>
      <c r="B3215" s="39">
        <v>0</v>
      </c>
      <c r="C3215" s="39" t="str">
        <f t="shared" si="108"/>
        <v>2020 Initial Year</v>
      </c>
      <c r="D3215" s="40">
        <v>2</v>
      </c>
      <c r="E3215" s="662">
        <v>26</v>
      </c>
      <c r="F3215" s="662">
        <v>6</v>
      </c>
      <c r="G3215" s="991" t="s">
        <v>230</v>
      </c>
      <c r="H3215" s="40" t="s">
        <v>213</v>
      </c>
      <c r="I3215" s="630" t="s">
        <v>219</v>
      </c>
      <c r="J3215" s="991" t="s">
        <v>263</v>
      </c>
      <c r="K3215" s="303">
        <v>0</v>
      </c>
      <c r="L3215" s="304">
        <v>0</v>
      </c>
      <c r="M3215" s="305">
        <v>0</v>
      </c>
      <c r="N3215" s="305">
        <v>0</v>
      </c>
      <c r="O3215" s="303">
        <v>0</v>
      </c>
      <c r="P3215" s="305">
        <v>0</v>
      </c>
      <c r="Q3215" s="303">
        <v>0</v>
      </c>
      <c r="R3215" s="16">
        <v>0</v>
      </c>
      <c r="T3215" s="172"/>
    </row>
    <row r="3216" spans="1:20">
      <c r="A3216" s="38">
        <v>26</v>
      </c>
      <c r="B3216" s="39">
        <v>0</v>
      </c>
      <c r="C3216" s="39" t="str">
        <f t="shared" si="108"/>
        <v>2020 Initial Year</v>
      </c>
      <c r="D3216" s="40">
        <v>2</v>
      </c>
      <c r="E3216" s="662">
        <v>26</v>
      </c>
      <c r="F3216" s="662">
        <v>6</v>
      </c>
      <c r="G3216" s="991" t="s">
        <v>230</v>
      </c>
      <c r="H3216" s="40" t="s">
        <v>213</v>
      </c>
      <c r="I3216" s="630" t="s">
        <v>220</v>
      </c>
      <c r="J3216" s="991" t="s">
        <v>675</v>
      </c>
      <c r="K3216" s="303">
        <v>0</v>
      </c>
      <c r="L3216" s="304">
        <v>0</v>
      </c>
      <c r="M3216" s="305">
        <v>0</v>
      </c>
      <c r="N3216" s="305">
        <v>0</v>
      </c>
      <c r="O3216" s="303">
        <v>0</v>
      </c>
      <c r="P3216" s="305">
        <v>0</v>
      </c>
      <c r="Q3216" s="303">
        <v>0</v>
      </c>
      <c r="R3216" s="16">
        <v>0</v>
      </c>
      <c r="T3216" s="172"/>
    </row>
    <row r="3217" spans="1:20">
      <c r="A3217" s="38">
        <v>26</v>
      </c>
      <c r="B3217" s="39">
        <v>0</v>
      </c>
      <c r="C3217" s="39" t="str">
        <f t="shared" si="108"/>
        <v>2020 Initial Year</v>
      </c>
      <c r="D3217" s="40">
        <v>2</v>
      </c>
      <c r="E3217" s="662">
        <v>26</v>
      </c>
      <c r="F3217" s="662">
        <v>6</v>
      </c>
      <c r="G3217" s="991" t="s">
        <v>230</v>
      </c>
      <c r="H3217" s="40" t="s">
        <v>213</v>
      </c>
      <c r="I3217" s="630" t="s">
        <v>221</v>
      </c>
      <c r="J3217" s="991" t="s">
        <v>264</v>
      </c>
      <c r="K3217" s="303">
        <v>0</v>
      </c>
      <c r="L3217" s="304">
        <v>0</v>
      </c>
      <c r="M3217" s="305">
        <v>0</v>
      </c>
      <c r="N3217" s="305">
        <v>0</v>
      </c>
      <c r="O3217" s="303">
        <v>0</v>
      </c>
      <c r="P3217" s="305">
        <v>0</v>
      </c>
      <c r="Q3217" s="303">
        <v>0</v>
      </c>
      <c r="R3217" s="16">
        <v>0</v>
      </c>
      <c r="T3217" s="172"/>
    </row>
    <row r="3218" spans="1:20">
      <c r="A3218" s="38">
        <v>26</v>
      </c>
      <c r="B3218" s="39">
        <v>0</v>
      </c>
      <c r="C3218" s="39" t="str">
        <f t="shared" si="108"/>
        <v>2020 Initial Year</v>
      </c>
      <c r="D3218" s="40">
        <v>2</v>
      </c>
      <c r="E3218" s="662">
        <v>26</v>
      </c>
      <c r="F3218" s="662">
        <v>6</v>
      </c>
      <c r="G3218" s="991" t="s">
        <v>230</v>
      </c>
      <c r="H3218" s="40" t="s">
        <v>213</v>
      </c>
      <c r="I3218" s="630" t="s">
        <v>222</v>
      </c>
      <c r="J3218" s="991" t="s">
        <v>206</v>
      </c>
      <c r="K3218" s="303">
        <v>0</v>
      </c>
      <c r="L3218" s="304">
        <v>0</v>
      </c>
      <c r="M3218" s="305">
        <v>0</v>
      </c>
      <c r="N3218" s="305">
        <v>0</v>
      </c>
      <c r="O3218" s="303">
        <v>0</v>
      </c>
      <c r="P3218" s="305">
        <v>0</v>
      </c>
      <c r="Q3218" s="303">
        <v>0</v>
      </c>
      <c r="R3218" s="16">
        <v>0</v>
      </c>
      <c r="T3218" s="172"/>
    </row>
    <row r="3219" spans="1:20">
      <c r="A3219" s="38">
        <v>26</v>
      </c>
      <c r="B3219" s="39">
        <v>0</v>
      </c>
      <c r="C3219" s="39" t="str">
        <f t="shared" si="108"/>
        <v>2020 Initial Year</v>
      </c>
      <c r="D3219" s="40">
        <v>2</v>
      </c>
      <c r="E3219" s="662">
        <v>26</v>
      </c>
      <c r="F3219" s="662">
        <v>6</v>
      </c>
      <c r="G3219" s="991" t="s">
        <v>230</v>
      </c>
      <c r="H3219" s="40" t="s">
        <v>213</v>
      </c>
      <c r="I3219" s="630" t="s">
        <v>223</v>
      </c>
      <c r="J3219" s="991" t="s">
        <v>181</v>
      </c>
      <c r="K3219" s="303">
        <v>0</v>
      </c>
      <c r="L3219" s="304">
        <v>0</v>
      </c>
      <c r="M3219" s="305">
        <v>0</v>
      </c>
      <c r="N3219" s="305">
        <v>0</v>
      </c>
      <c r="O3219" s="303">
        <v>0</v>
      </c>
      <c r="P3219" s="305">
        <v>0</v>
      </c>
      <c r="Q3219" s="303">
        <v>0</v>
      </c>
      <c r="R3219" s="16">
        <v>0</v>
      </c>
      <c r="T3219" s="172"/>
    </row>
    <row r="3220" spans="1:20">
      <c r="A3220" s="38">
        <v>26</v>
      </c>
      <c r="B3220" s="39">
        <v>0</v>
      </c>
      <c r="C3220" s="39" t="str">
        <f t="shared" si="108"/>
        <v>2020 Initial Year</v>
      </c>
      <c r="D3220" s="40">
        <v>2</v>
      </c>
      <c r="E3220" s="662">
        <v>26</v>
      </c>
      <c r="F3220" s="662">
        <v>6</v>
      </c>
      <c r="G3220" s="991" t="s">
        <v>230</v>
      </c>
      <c r="H3220" s="40" t="s">
        <v>213</v>
      </c>
      <c r="I3220" s="630" t="s">
        <v>150</v>
      </c>
      <c r="J3220" s="991" t="s">
        <v>204</v>
      </c>
      <c r="K3220" s="303">
        <v>0</v>
      </c>
      <c r="L3220" s="304">
        <v>0</v>
      </c>
      <c r="M3220" s="305">
        <v>0</v>
      </c>
      <c r="N3220" s="305">
        <v>0</v>
      </c>
      <c r="O3220" s="303">
        <v>0</v>
      </c>
      <c r="P3220" s="305">
        <v>0</v>
      </c>
      <c r="Q3220" s="303">
        <v>0</v>
      </c>
      <c r="R3220" s="16">
        <v>0</v>
      </c>
      <c r="T3220" s="172"/>
    </row>
    <row r="3221" spans="1:20">
      <c r="A3221" s="38">
        <v>26</v>
      </c>
      <c r="B3221" s="39">
        <v>0</v>
      </c>
      <c r="C3221" s="39" t="str">
        <f t="shared" si="108"/>
        <v>2020 Initial Year</v>
      </c>
      <c r="D3221" s="40">
        <v>2</v>
      </c>
      <c r="E3221" s="662">
        <v>26</v>
      </c>
      <c r="F3221" s="662">
        <v>6</v>
      </c>
      <c r="G3221" s="991" t="s">
        <v>230</v>
      </c>
      <c r="H3221" s="40" t="s">
        <v>213</v>
      </c>
      <c r="I3221" s="630" t="s">
        <v>151</v>
      </c>
      <c r="J3221" s="991" t="s">
        <v>205</v>
      </c>
      <c r="K3221" s="303">
        <v>0</v>
      </c>
      <c r="L3221" s="304">
        <v>0</v>
      </c>
      <c r="M3221" s="305">
        <v>0</v>
      </c>
      <c r="N3221" s="305">
        <v>0</v>
      </c>
      <c r="O3221" s="303">
        <v>0</v>
      </c>
      <c r="P3221" s="305">
        <v>0</v>
      </c>
      <c r="Q3221" s="303">
        <v>0</v>
      </c>
      <c r="R3221" s="16">
        <v>0</v>
      </c>
      <c r="T3221" s="172"/>
    </row>
    <row r="3222" spans="1:20">
      <c r="A3222" s="38">
        <v>26</v>
      </c>
      <c r="B3222" s="39">
        <v>0</v>
      </c>
      <c r="C3222" s="39" t="str">
        <f t="shared" si="108"/>
        <v>2020 Initial Year</v>
      </c>
      <c r="D3222" s="40">
        <v>2</v>
      </c>
      <c r="E3222" s="662">
        <v>26</v>
      </c>
      <c r="F3222" s="662">
        <v>6</v>
      </c>
      <c r="G3222" s="991" t="s">
        <v>230</v>
      </c>
      <c r="H3222" s="40" t="s">
        <v>213</v>
      </c>
      <c r="I3222" s="630" t="s">
        <v>152</v>
      </c>
      <c r="J3222" s="991" t="s">
        <v>182</v>
      </c>
      <c r="K3222" s="303">
        <v>0</v>
      </c>
      <c r="L3222" s="304">
        <v>0</v>
      </c>
      <c r="M3222" s="305">
        <v>0</v>
      </c>
      <c r="N3222" s="305">
        <v>0</v>
      </c>
      <c r="O3222" s="303">
        <v>0</v>
      </c>
      <c r="P3222" s="305">
        <v>0</v>
      </c>
      <c r="Q3222" s="303">
        <v>0</v>
      </c>
      <c r="R3222" s="16">
        <v>0</v>
      </c>
      <c r="T3222" s="172"/>
    </row>
    <row r="3223" spans="1:20">
      <c r="A3223" s="38">
        <v>26</v>
      </c>
      <c r="B3223" s="39">
        <v>0</v>
      </c>
      <c r="C3223" s="39" t="str">
        <f t="shared" si="108"/>
        <v>2020 Initial Year</v>
      </c>
      <c r="D3223" s="40">
        <v>2</v>
      </c>
      <c r="E3223" s="662">
        <v>26</v>
      </c>
      <c r="F3223" s="662">
        <v>6</v>
      </c>
      <c r="G3223" s="991" t="s">
        <v>230</v>
      </c>
      <c r="H3223" s="40" t="s">
        <v>213</v>
      </c>
      <c r="I3223" s="630" t="s">
        <v>70</v>
      </c>
      <c r="J3223" s="991" t="s">
        <v>265</v>
      </c>
      <c r="K3223" s="303">
        <v>0</v>
      </c>
      <c r="L3223" s="304">
        <v>0</v>
      </c>
      <c r="M3223" s="305">
        <v>0</v>
      </c>
      <c r="N3223" s="305">
        <v>0</v>
      </c>
      <c r="O3223" s="303">
        <v>0</v>
      </c>
      <c r="P3223" s="305">
        <v>0</v>
      </c>
      <c r="Q3223" s="303">
        <v>0</v>
      </c>
      <c r="R3223" s="16">
        <v>0</v>
      </c>
      <c r="T3223" s="172"/>
    </row>
    <row r="3224" spans="1:20">
      <c r="A3224" s="38">
        <v>26</v>
      </c>
      <c r="B3224" s="39">
        <v>0</v>
      </c>
      <c r="C3224" s="39" t="str">
        <f t="shared" si="108"/>
        <v>2020 Initial Year</v>
      </c>
      <c r="D3224" s="40">
        <v>2</v>
      </c>
      <c r="E3224" s="662">
        <v>26</v>
      </c>
      <c r="F3224" s="662">
        <v>6</v>
      </c>
      <c r="G3224" s="991" t="s">
        <v>230</v>
      </c>
      <c r="H3224" s="40" t="s">
        <v>213</v>
      </c>
      <c r="I3224" s="630" t="s">
        <v>71</v>
      </c>
      <c r="J3224" s="991" t="s">
        <v>266</v>
      </c>
      <c r="K3224" s="303">
        <v>0</v>
      </c>
      <c r="L3224" s="304">
        <v>0</v>
      </c>
      <c r="M3224" s="305">
        <v>0</v>
      </c>
      <c r="N3224" s="305">
        <v>0</v>
      </c>
      <c r="O3224" s="303">
        <v>0</v>
      </c>
      <c r="P3224" s="305">
        <v>0</v>
      </c>
      <c r="Q3224" s="303">
        <v>0</v>
      </c>
      <c r="R3224" s="16">
        <v>0</v>
      </c>
      <c r="T3224" s="172"/>
    </row>
    <row r="3225" spans="1:20">
      <c r="A3225" s="38">
        <v>26</v>
      </c>
      <c r="B3225" s="39">
        <v>0</v>
      </c>
      <c r="C3225" s="39" t="str">
        <f t="shared" si="108"/>
        <v>2020 Initial Year</v>
      </c>
      <c r="D3225" s="40">
        <v>2</v>
      </c>
      <c r="E3225" s="662">
        <v>26</v>
      </c>
      <c r="F3225" s="662">
        <v>6</v>
      </c>
      <c r="G3225" s="991" t="s">
        <v>230</v>
      </c>
      <c r="H3225" s="40" t="s">
        <v>213</v>
      </c>
      <c r="I3225" s="630" t="s">
        <v>72</v>
      </c>
      <c r="J3225" s="991" t="s">
        <v>527</v>
      </c>
      <c r="K3225" s="303">
        <v>0</v>
      </c>
      <c r="L3225" s="304">
        <v>0</v>
      </c>
      <c r="M3225" s="305">
        <v>0</v>
      </c>
      <c r="N3225" s="305">
        <v>0</v>
      </c>
      <c r="O3225" s="303">
        <v>0</v>
      </c>
      <c r="P3225" s="305">
        <v>0</v>
      </c>
      <c r="Q3225" s="303">
        <v>0</v>
      </c>
      <c r="R3225" s="16">
        <v>0</v>
      </c>
      <c r="T3225" s="172"/>
    </row>
    <row r="3226" spans="1:20">
      <c r="A3226" s="38">
        <v>26</v>
      </c>
      <c r="B3226" s="39">
        <v>0</v>
      </c>
      <c r="C3226" s="39" t="str">
        <f t="shared" si="108"/>
        <v>2020 Initial Year</v>
      </c>
      <c r="D3226" s="40">
        <v>2</v>
      </c>
      <c r="E3226" s="662">
        <v>26</v>
      </c>
      <c r="F3226" s="662">
        <v>6</v>
      </c>
      <c r="G3226" s="991" t="s">
        <v>230</v>
      </c>
      <c r="H3226" s="40" t="s">
        <v>213</v>
      </c>
      <c r="I3226" s="630" t="s">
        <v>73</v>
      </c>
      <c r="J3226" s="991" t="s">
        <v>528</v>
      </c>
      <c r="K3226" s="303">
        <v>0</v>
      </c>
      <c r="L3226" s="304">
        <v>0</v>
      </c>
      <c r="M3226" s="305">
        <v>0</v>
      </c>
      <c r="N3226" s="305">
        <v>0</v>
      </c>
      <c r="O3226" s="303">
        <v>0</v>
      </c>
      <c r="P3226" s="305">
        <v>0</v>
      </c>
      <c r="Q3226" s="303">
        <v>0</v>
      </c>
      <c r="R3226" s="16">
        <v>0</v>
      </c>
      <c r="T3226" s="172"/>
    </row>
    <row r="3227" spans="1:20">
      <c r="A3227" s="38">
        <v>26</v>
      </c>
      <c r="B3227" s="39">
        <v>0</v>
      </c>
      <c r="C3227" s="39" t="str">
        <f t="shared" si="108"/>
        <v>2020 Initial Year</v>
      </c>
      <c r="D3227" s="40">
        <v>2</v>
      </c>
      <c r="E3227" s="662">
        <v>26</v>
      </c>
      <c r="F3227" s="662">
        <v>6</v>
      </c>
      <c r="G3227" s="991" t="s">
        <v>230</v>
      </c>
      <c r="H3227" s="40" t="s">
        <v>213</v>
      </c>
      <c r="I3227" s="630" t="s">
        <v>409</v>
      </c>
      <c r="J3227" s="991" t="s">
        <v>803</v>
      </c>
      <c r="K3227" s="303">
        <v>0</v>
      </c>
      <c r="L3227" s="304">
        <v>0</v>
      </c>
      <c r="M3227" s="305">
        <v>0</v>
      </c>
      <c r="N3227" s="305">
        <v>0</v>
      </c>
      <c r="O3227" s="303">
        <v>0</v>
      </c>
      <c r="P3227" s="305">
        <v>0</v>
      </c>
      <c r="Q3227" s="303">
        <v>0</v>
      </c>
      <c r="R3227" s="16">
        <v>0</v>
      </c>
      <c r="T3227" s="172"/>
    </row>
    <row r="3228" spans="1:20">
      <c r="A3228" s="38">
        <v>15</v>
      </c>
      <c r="B3228" s="39">
        <f t="shared" si="105"/>
        <v>0</v>
      </c>
      <c r="C3228" s="39" t="str">
        <f t="shared" si="108"/>
        <v>2020 Initial Year</v>
      </c>
      <c r="D3228" s="40">
        <v>2</v>
      </c>
      <c r="E3228" s="662">
        <v>15</v>
      </c>
      <c r="F3228" s="40" t="s">
        <v>424</v>
      </c>
      <c r="G3228" s="698" t="s">
        <v>212</v>
      </c>
      <c r="H3228" s="40" t="s">
        <v>213</v>
      </c>
      <c r="I3228" s="629" t="s">
        <v>211</v>
      </c>
      <c r="J3228" s="698" t="s">
        <v>261</v>
      </c>
      <c r="K3228" s="303">
        <v>0</v>
      </c>
      <c r="L3228" s="304">
        <v>0</v>
      </c>
      <c r="M3228" s="305">
        <v>0</v>
      </c>
      <c r="N3228" s="305">
        <v>0</v>
      </c>
      <c r="O3228" s="303">
        <v>0</v>
      </c>
      <c r="P3228" s="305">
        <v>0</v>
      </c>
      <c r="Q3228" s="303">
        <v>0</v>
      </c>
      <c r="R3228" s="16">
        <f>SUMIFS('Member Months'!$L:$L,'Member Months'!$A:$A,$A3228,'Member Months'!$C:$C,$C3228, 'Member Months'!$D:$D,$D3228)</f>
        <v>0</v>
      </c>
      <c r="T3228" s="172"/>
    </row>
    <row r="3229" spans="1:20">
      <c r="A3229" s="38">
        <v>15</v>
      </c>
      <c r="B3229" s="39">
        <f t="shared" si="105"/>
        <v>0</v>
      </c>
      <c r="C3229" s="39" t="str">
        <f t="shared" si="108"/>
        <v>2020 Initial Year</v>
      </c>
      <c r="D3229" s="40">
        <v>2</v>
      </c>
      <c r="E3229" s="662">
        <v>15</v>
      </c>
      <c r="F3229" s="40" t="s">
        <v>424</v>
      </c>
      <c r="G3229" s="698" t="s">
        <v>212</v>
      </c>
      <c r="H3229" s="40" t="s">
        <v>213</v>
      </c>
      <c r="I3229" s="629" t="s">
        <v>214</v>
      </c>
      <c r="J3229" s="698" t="s">
        <v>676</v>
      </c>
      <c r="K3229" s="303">
        <v>0</v>
      </c>
      <c r="L3229" s="304">
        <v>0</v>
      </c>
      <c r="M3229" s="305">
        <v>0</v>
      </c>
      <c r="N3229" s="305">
        <v>0</v>
      </c>
      <c r="O3229" s="303">
        <v>0</v>
      </c>
      <c r="P3229" s="305">
        <v>0</v>
      </c>
      <c r="Q3229" s="303">
        <v>0</v>
      </c>
      <c r="R3229" s="16">
        <f>SUMIFS('Member Months'!$L:$L,'Member Months'!$A:$A,$A3229,'Member Months'!$C:$C,$C3229, 'Member Months'!$D:$D,$D3229)</f>
        <v>0</v>
      </c>
      <c r="T3229" s="172"/>
    </row>
    <row r="3230" spans="1:20">
      <c r="A3230" s="38">
        <v>15</v>
      </c>
      <c r="B3230" s="39">
        <f t="shared" si="105"/>
        <v>0</v>
      </c>
      <c r="C3230" s="39" t="str">
        <f t="shared" si="108"/>
        <v>2020 Initial Year</v>
      </c>
      <c r="D3230" s="40">
        <v>2</v>
      </c>
      <c r="E3230" s="662">
        <v>15</v>
      </c>
      <c r="F3230" s="40" t="s">
        <v>424</v>
      </c>
      <c r="G3230" s="698" t="s">
        <v>212</v>
      </c>
      <c r="H3230" s="40" t="s">
        <v>213</v>
      </c>
      <c r="I3230" s="629" t="s">
        <v>215</v>
      </c>
      <c r="J3230" s="698" t="s">
        <v>216</v>
      </c>
      <c r="K3230" s="303">
        <v>0</v>
      </c>
      <c r="L3230" s="304">
        <v>0</v>
      </c>
      <c r="M3230" s="305">
        <v>0</v>
      </c>
      <c r="N3230" s="305">
        <v>0</v>
      </c>
      <c r="O3230" s="303">
        <v>0</v>
      </c>
      <c r="P3230" s="305">
        <v>0</v>
      </c>
      <c r="Q3230" s="303">
        <v>0</v>
      </c>
      <c r="R3230" s="16">
        <f>SUMIFS('Member Months'!$L:$L,'Member Months'!$A:$A,$A3230,'Member Months'!$C:$C,$C3230, 'Member Months'!$D:$D,$D3230)</f>
        <v>0</v>
      </c>
      <c r="T3230" s="172"/>
    </row>
    <row r="3231" spans="1:20">
      <c r="A3231" s="38">
        <v>15</v>
      </c>
      <c r="B3231" s="39">
        <f t="shared" si="105"/>
        <v>0</v>
      </c>
      <c r="C3231" s="39" t="str">
        <f t="shared" ref="C3231:C3294" si="109">$C$2598</f>
        <v>2020 Initial Year</v>
      </c>
      <c r="D3231" s="40">
        <v>2</v>
      </c>
      <c r="E3231" s="662">
        <v>15</v>
      </c>
      <c r="F3231" s="40" t="s">
        <v>424</v>
      </c>
      <c r="G3231" s="698" t="s">
        <v>212</v>
      </c>
      <c r="H3231" s="40" t="s">
        <v>213</v>
      </c>
      <c r="I3231" s="629" t="s">
        <v>217</v>
      </c>
      <c r="J3231" s="698" t="s">
        <v>262</v>
      </c>
      <c r="K3231" s="303">
        <v>0</v>
      </c>
      <c r="L3231" s="304">
        <v>0</v>
      </c>
      <c r="M3231" s="305">
        <v>0</v>
      </c>
      <c r="N3231" s="305">
        <v>0</v>
      </c>
      <c r="O3231" s="303">
        <v>0</v>
      </c>
      <c r="P3231" s="305">
        <v>0</v>
      </c>
      <c r="Q3231" s="303">
        <v>0</v>
      </c>
      <c r="R3231" s="16">
        <f>SUMIFS('Member Months'!$L:$L,'Member Months'!$A:$A,$A3231,'Member Months'!$C:$C,$C3231, 'Member Months'!$D:$D,$D3231)</f>
        <v>0</v>
      </c>
      <c r="T3231" s="172"/>
    </row>
    <row r="3232" spans="1:20">
      <c r="A3232" s="38">
        <v>15</v>
      </c>
      <c r="B3232" s="39">
        <f t="shared" si="105"/>
        <v>0</v>
      </c>
      <c r="C3232" s="39" t="str">
        <f t="shared" si="109"/>
        <v>2020 Initial Year</v>
      </c>
      <c r="D3232" s="40">
        <v>2</v>
      </c>
      <c r="E3232" s="662">
        <v>15</v>
      </c>
      <c r="F3232" s="40" t="s">
        <v>424</v>
      </c>
      <c r="G3232" s="698" t="s">
        <v>212</v>
      </c>
      <c r="H3232" s="40" t="s">
        <v>213</v>
      </c>
      <c r="I3232" s="629" t="s">
        <v>218</v>
      </c>
      <c r="J3232" s="698" t="s">
        <v>677</v>
      </c>
      <c r="K3232" s="303">
        <v>0</v>
      </c>
      <c r="L3232" s="304">
        <v>0</v>
      </c>
      <c r="M3232" s="305">
        <v>0</v>
      </c>
      <c r="N3232" s="305">
        <v>0</v>
      </c>
      <c r="O3232" s="303">
        <v>0</v>
      </c>
      <c r="P3232" s="305">
        <v>0</v>
      </c>
      <c r="Q3232" s="303">
        <v>0</v>
      </c>
      <c r="R3232" s="16">
        <f>SUMIFS('Member Months'!$L:$L,'Member Months'!$A:$A,$A3232,'Member Months'!$C:$C,$C3232, 'Member Months'!$D:$D,$D3232)</f>
        <v>0</v>
      </c>
      <c r="T3232" s="172"/>
    </row>
    <row r="3233" spans="1:20">
      <c r="A3233" s="38">
        <v>15</v>
      </c>
      <c r="B3233" s="39">
        <f t="shared" ref="B3233:B3245" si="110">$B$2922</f>
        <v>0</v>
      </c>
      <c r="C3233" s="39" t="str">
        <f t="shared" si="109"/>
        <v>2020 Initial Year</v>
      </c>
      <c r="D3233" s="40">
        <v>2</v>
      </c>
      <c r="E3233" s="662">
        <v>15</v>
      </c>
      <c r="F3233" s="40" t="s">
        <v>424</v>
      </c>
      <c r="G3233" s="698" t="s">
        <v>212</v>
      </c>
      <c r="H3233" s="40" t="s">
        <v>213</v>
      </c>
      <c r="I3233" s="629" t="s">
        <v>219</v>
      </c>
      <c r="J3233" s="698" t="s">
        <v>263</v>
      </c>
      <c r="K3233" s="303">
        <v>0</v>
      </c>
      <c r="L3233" s="304">
        <v>0</v>
      </c>
      <c r="M3233" s="305">
        <v>0</v>
      </c>
      <c r="N3233" s="305">
        <v>0</v>
      </c>
      <c r="O3233" s="303">
        <v>0</v>
      </c>
      <c r="P3233" s="305">
        <v>0</v>
      </c>
      <c r="Q3233" s="303">
        <v>0</v>
      </c>
      <c r="R3233" s="16">
        <f>SUMIFS('Member Months'!$L:$L,'Member Months'!$A:$A,$A3233,'Member Months'!$C:$C,$C3233, 'Member Months'!$D:$D,$D3233)</f>
        <v>0</v>
      </c>
      <c r="T3233" s="172"/>
    </row>
    <row r="3234" spans="1:20">
      <c r="A3234" s="38">
        <v>15</v>
      </c>
      <c r="B3234" s="39">
        <f t="shared" si="110"/>
        <v>0</v>
      </c>
      <c r="C3234" s="39" t="str">
        <f t="shared" si="109"/>
        <v>2020 Initial Year</v>
      </c>
      <c r="D3234" s="40">
        <v>2</v>
      </c>
      <c r="E3234" s="662">
        <v>15</v>
      </c>
      <c r="F3234" s="40" t="s">
        <v>424</v>
      </c>
      <c r="G3234" s="698" t="s">
        <v>212</v>
      </c>
      <c r="H3234" s="40" t="s">
        <v>213</v>
      </c>
      <c r="I3234" s="629" t="s">
        <v>220</v>
      </c>
      <c r="J3234" s="698" t="s">
        <v>675</v>
      </c>
      <c r="K3234" s="303">
        <v>0</v>
      </c>
      <c r="L3234" s="304">
        <v>0</v>
      </c>
      <c r="M3234" s="305">
        <v>0</v>
      </c>
      <c r="N3234" s="305">
        <v>0</v>
      </c>
      <c r="O3234" s="303">
        <v>0</v>
      </c>
      <c r="P3234" s="305">
        <v>0</v>
      </c>
      <c r="Q3234" s="303">
        <v>0</v>
      </c>
      <c r="R3234" s="16">
        <f>SUMIFS('Member Months'!$L:$L,'Member Months'!$A:$A,$A3234,'Member Months'!$C:$C,$C3234, 'Member Months'!$D:$D,$D3234)</f>
        <v>0</v>
      </c>
      <c r="T3234" s="172"/>
    </row>
    <row r="3235" spans="1:20">
      <c r="A3235" s="38">
        <v>15</v>
      </c>
      <c r="B3235" s="39">
        <f t="shared" si="110"/>
        <v>0</v>
      </c>
      <c r="C3235" s="39" t="str">
        <f t="shared" si="109"/>
        <v>2020 Initial Year</v>
      </c>
      <c r="D3235" s="40">
        <v>2</v>
      </c>
      <c r="E3235" s="662">
        <v>15</v>
      </c>
      <c r="F3235" s="40" t="s">
        <v>424</v>
      </c>
      <c r="G3235" s="698" t="s">
        <v>212</v>
      </c>
      <c r="H3235" s="40" t="s">
        <v>213</v>
      </c>
      <c r="I3235" s="629" t="s">
        <v>221</v>
      </c>
      <c r="J3235" s="698" t="s">
        <v>264</v>
      </c>
      <c r="K3235" s="303">
        <v>0</v>
      </c>
      <c r="L3235" s="304">
        <v>0</v>
      </c>
      <c r="M3235" s="305">
        <v>0</v>
      </c>
      <c r="N3235" s="305">
        <v>0</v>
      </c>
      <c r="O3235" s="303">
        <v>0</v>
      </c>
      <c r="P3235" s="305">
        <v>0</v>
      </c>
      <c r="Q3235" s="303">
        <v>0</v>
      </c>
      <c r="R3235" s="16">
        <f>SUMIFS('Member Months'!$L:$L,'Member Months'!$A:$A,$A3235,'Member Months'!$C:$C,$C3235, 'Member Months'!$D:$D,$D3235)</f>
        <v>0</v>
      </c>
      <c r="T3235" s="172"/>
    </row>
    <row r="3236" spans="1:20">
      <c r="A3236" s="38">
        <v>15</v>
      </c>
      <c r="B3236" s="39">
        <f t="shared" si="110"/>
        <v>0</v>
      </c>
      <c r="C3236" s="39" t="str">
        <f t="shared" si="109"/>
        <v>2020 Initial Year</v>
      </c>
      <c r="D3236" s="40">
        <v>2</v>
      </c>
      <c r="E3236" s="662">
        <v>15</v>
      </c>
      <c r="F3236" s="40" t="s">
        <v>424</v>
      </c>
      <c r="G3236" s="698" t="s">
        <v>212</v>
      </c>
      <c r="H3236" s="40" t="s">
        <v>213</v>
      </c>
      <c r="I3236" s="629" t="s">
        <v>222</v>
      </c>
      <c r="J3236" s="698" t="s">
        <v>206</v>
      </c>
      <c r="K3236" s="303">
        <v>0</v>
      </c>
      <c r="L3236" s="304">
        <v>0</v>
      </c>
      <c r="M3236" s="305">
        <v>0</v>
      </c>
      <c r="N3236" s="305">
        <v>0</v>
      </c>
      <c r="O3236" s="303">
        <v>0</v>
      </c>
      <c r="P3236" s="305">
        <v>0</v>
      </c>
      <c r="Q3236" s="303">
        <v>0</v>
      </c>
      <c r="R3236" s="16">
        <f>SUMIFS('Member Months'!$L:$L,'Member Months'!$A:$A,$A3236,'Member Months'!$C:$C,$C3236, 'Member Months'!$D:$D,$D3236)</f>
        <v>0</v>
      </c>
      <c r="T3236" s="172"/>
    </row>
    <row r="3237" spans="1:20">
      <c r="A3237" s="38">
        <v>15</v>
      </c>
      <c r="B3237" s="39">
        <f t="shared" si="110"/>
        <v>0</v>
      </c>
      <c r="C3237" s="39" t="str">
        <f t="shared" si="109"/>
        <v>2020 Initial Year</v>
      </c>
      <c r="D3237" s="40">
        <v>2</v>
      </c>
      <c r="E3237" s="662">
        <v>15</v>
      </c>
      <c r="F3237" s="40" t="s">
        <v>424</v>
      </c>
      <c r="G3237" s="698" t="s">
        <v>212</v>
      </c>
      <c r="H3237" s="40" t="s">
        <v>213</v>
      </c>
      <c r="I3237" s="629" t="s">
        <v>223</v>
      </c>
      <c r="J3237" s="698" t="s">
        <v>181</v>
      </c>
      <c r="K3237" s="303">
        <v>0</v>
      </c>
      <c r="L3237" s="304">
        <v>0</v>
      </c>
      <c r="M3237" s="305">
        <v>0</v>
      </c>
      <c r="N3237" s="305">
        <v>0</v>
      </c>
      <c r="O3237" s="303">
        <v>0</v>
      </c>
      <c r="P3237" s="305">
        <v>0</v>
      </c>
      <c r="Q3237" s="303">
        <v>0</v>
      </c>
      <c r="R3237" s="16">
        <f>SUMIFS('Member Months'!$L:$L,'Member Months'!$A:$A,$A3237,'Member Months'!$C:$C,$C3237, 'Member Months'!$D:$D,$D3237)</f>
        <v>0</v>
      </c>
      <c r="T3237" s="172"/>
    </row>
    <row r="3238" spans="1:20">
      <c r="A3238" s="38">
        <v>15</v>
      </c>
      <c r="B3238" s="39">
        <f t="shared" si="110"/>
        <v>0</v>
      </c>
      <c r="C3238" s="39" t="str">
        <f t="shared" si="109"/>
        <v>2020 Initial Year</v>
      </c>
      <c r="D3238" s="40">
        <v>2</v>
      </c>
      <c r="E3238" s="662">
        <v>15</v>
      </c>
      <c r="F3238" s="40" t="s">
        <v>424</v>
      </c>
      <c r="G3238" s="698" t="s">
        <v>212</v>
      </c>
      <c r="H3238" s="40" t="s">
        <v>213</v>
      </c>
      <c r="I3238" s="629" t="s">
        <v>150</v>
      </c>
      <c r="J3238" s="698" t="s">
        <v>204</v>
      </c>
      <c r="K3238" s="303">
        <v>0</v>
      </c>
      <c r="L3238" s="304">
        <v>0</v>
      </c>
      <c r="M3238" s="305">
        <v>0</v>
      </c>
      <c r="N3238" s="305">
        <v>0</v>
      </c>
      <c r="O3238" s="303">
        <v>0</v>
      </c>
      <c r="P3238" s="305">
        <v>0</v>
      </c>
      <c r="Q3238" s="303">
        <v>0</v>
      </c>
      <c r="R3238" s="16">
        <f>SUMIFS('Member Months'!$L:$L,'Member Months'!$A:$A,$A3238,'Member Months'!$C:$C,$C3238, 'Member Months'!$D:$D,$D3238)</f>
        <v>0</v>
      </c>
      <c r="T3238" s="172"/>
    </row>
    <row r="3239" spans="1:20">
      <c r="A3239" s="38">
        <v>15</v>
      </c>
      <c r="B3239" s="39">
        <f t="shared" si="110"/>
        <v>0</v>
      </c>
      <c r="C3239" s="39" t="str">
        <f t="shared" si="109"/>
        <v>2020 Initial Year</v>
      </c>
      <c r="D3239" s="40">
        <v>2</v>
      </c>
      <c r="E3239" s="662">
        <v>15</v>
      </c>
      <c r="F3239" s="40" t="s">
        <v>424</v>
      </c>
      <c r="G3239" s="698" t="s">
        <v>212</v>
      </c>
      <c r="H3239" s="40" t="s">
        <v>213</v>
      </c>
      <c r="I3239" s="629" t="s">
        <v>151</v>
      </c>
      <c r="J3239" s="698" t="s">
        <v>205</v>
      </c>
      <c r="K3239" s="303">
        <v>0</v>
      </c>
      <c r="L3239" s="304">
        <v>0</v>
      </c>
      <c r="M3239" s="305">
        <v>0</v>
      </c>
      <c r="N3239" s="305">
        <v>0</v>
      </c>
      <c r="O3239" s="303">
        <v>0</v>
      </c>
      <c r="P3239" s="305">
        <v>0</v>
      </c>
      <c r="Q3239" s="303">
        <v>0</v>
      </c>
      <c r="R3239" s="16">
        <f>SUMIFS('Member Months'!$L:$L,'Member Months'!$A:$A,$A3239,'Member Months'!$C:$C,$C3239, 'Member Months'!$D:$D,$D3239)</f>
        <v>0</v>
      </c>
      <c r="T3239" s="172"/>
    </row>
    <row r="3240" spans="1:20">
      <c r="A3240" s="38">
        <v>15</v>
      </c>
      <c r="B3240" s="39">
        <f t="shared" si="110"/>
        <v>0</v>
      </c>
      <c r="C3240" s="39" t="str">
        <f t="shared" si="109"/>
        <v>2020 Initial Year</v>
      </c>
      <c r="D3240" s="40">
        <v>2</v>
      </c>
      <c r="E3240" s="662">
        <v>15</v>
      </c>
      <c r="F3240" s="40" t="s">
        <v>424</v>
      </c>
      <c r="G3240" s="698" t="s">
        <v>212</v>
      </c>
      <c r="H3240" s="40" t="s">
        <v>213</v>
      </c>
      <c r="I3240" s="629" t="s">
        <v>152</v>
      </c>
      <c r="J3240" s="698" t="s">
        <v>182</v>
      </c>
      <c r="K3240" s="303">
        <v>0</v>
      </c>
      <c r="L3240" s="304">
        <v>0</v>
      </c>
      <c r="M3240" s="305">
        <v>0</v>
      </c>
      <c r="N3240" s="305">
        <v>0</v>
      </c>
      <c r="O3240" s="303">
        <v>0</v>
      </c>
      <c r="P3240" s="305">
        <v>0</v>
      </c>
      <c r="Q3240" s="303">
        <v>0</v>
      </c>
      <c r="R3240" s="16">
        <f>SUMIFS('Member Months'!$L:$L,'Member Months'!$A:$A,$A3240,'Member Months'!$C:$C,$C3240, 'Member Months'!$D:$D,$D3240)</f>
        <v>0</v>
      </c>
      <c r="T3240" s="172"/>
    </row>
    <row r="3241" spans="1:20">
      <c r="A3241" s="38">
        <v>15</v>
      </c>
      <c r="B3241" s="39">
        <f t="shared" si="110"/>
        <v>0</v>
      </c>
      <c r="C3241" s="39" t="str">
        <f t="shared" si="109"/>
        <v>2020 Initial Year</v>
      </c>
      <c r="D3241" s="40">
        <v>2</v>
      </c>
      <c r="E3241" s="662">
        <v>15</v>
      </c>
      <c r="F3241" s="40" t="s">
        <v>424</v>
      </c>
      <c r="G3241" s="698" t="s">
        <v>212</v>
      </c>
      <c r="H3241" s="40" t="s">
        <v>213</v>
      </c>
      <c r="I3241" s="629" t="s">
        <v>70</v>
      </c>
      <c r="J3241" s="698" t="s">
        <v>265</v>
      </c>
      <c r="K3241" s="303">
        <v>0</v>
      </c>
      <c r="L3241" s="304">
        <v>0</v>
      </c>
      <c r="M3241" s="305">
        <v>0</v>
      </c>
      <c r="N3241" s="305">
        <v>0</v>
      </c>
      <c r="O3241" s="303">
        <v>0</v>
      </c>
      <c r="P3241" s="305">
        <v>0</v>
      </c>
      <c r="Q3241" s="303">
        <v>0</v>
      </c>
      <c r="R3241" s="16">
        <f>SUMIFS('Member Months'!$L:$L,'Member Months'!$A:$A,$A3241,'Member Months'!$C:$C,$C3241, 'Member Months'!$D:$D,$D3241)</f>
        <v>0</v>
      </c>
      <c r="T3241" s="172"/>
    </row>
    <row r="3242" spans="1:20">
      <c r="A3242" s="38">
        <v>15</v>
      </c>
      <c r="B3242" s="39">
        <f t="shared" si="110"/>
        <v>0</v>
      </c>
      <c r="C3242" s="39" t="str">
        <f t="shared" si="109"/>
        <v>2020 Initial Year</v>
      </c>
      <c r="D3242" s="40">
        <v>2</v>
      </c>
      <c r="E3242" s="662">
        <v>15</v>
      </c>
      <c r="F3242" s="40" t="s">
        <v>424</v>
      </c>
      <c r="G3242" s="698" t="s">
        <v>212</v>
      </c>
      <c r="H3242" s="40" t="s">
        <v>213</v>
      </c>
      <c r="I3242" s="629" t="s">
        <v>71</v>
      </c>
      <c r="J3242" s="698" t="s">
        <v>266</v>
      </c>
      <c r="K3242" s="303">
        <v>0</v>
      </c>
      <c r="L3242" s="304">
        <v>0</v>
      </c>
      <c r="M3242" s="305">
        <v>0</v>
      </c>
      <c r="N3242" s="305">
        <v>0</v>
      </c>
      <c r="O3242" s="303">
        <v>0</v>
      </c>
      <c r="P3242" s="305">
        <v>0</v>
      </c>
      <c r="Q3242" s="303">
        <v>0</v>
      </c>
      <c r="R3242" s="16">
        <f>SUMIFS('Member Months'!$L:$L,'Member Months'!$A:$A,$A3242,'Member Months'!$C:$C,$C3242, 'Member Months'!$D:$D,$D3242)</f>
        <v>0</v>
      </c>
      <c r="T3242" s="172"/>
    </row>
    <row r="3243" spans="1:20">
      <c r="A3243" s="38">
        <v>15</v>
      </c>
      <c r="B3243" s="39">
        <f t="shared" si="110"/>
        <v>0</v>
      </c>
      <c r="C3243" s="39" t="str">
        <f t="shared" si="109"/>
        <v>2020 Initial Year</v>
      </c>
      <c r="D3243" s="40">
        <v>2</v>
      </c>
      <c r="E3243" s="662">
        <v>15</v>
      </c>
      <c r="F3243" s="40" t="s">
        <v>424</v>
      </c>
      <c r="G3243" s="698" t="s">
        <v>212</v>
      </c>
      <c r="H3243" s="40" t="s">
        <v>213</v>
      </c>
      <c r="I3243" s="629" t="s">
        <v>72</v>
      </c>
      <c r="J3243" s="698" t="s">
        <v>527</v>
      </c>
      <c r="K3243" s="303">
        <v>0</v>
      </c>
      <c r="L3243" s="304">
        <v>0</v>
      </c>
      <c r="M3243" s="305">
        <v>0</v>
      </c>
      <c r="N3243" s="305">
        <v>0</v>
      </c>
      <c r="O3243" s="303">
        <v>0</v>
      </c>
      <c r="P3243" s="305">
        <v>0</v>
      </c>
      <c r="Q3243" s="303">
        <v>0</v>
      </c>
      <c r="R3243" s="16">
        <f>SUMIFS('Member Months'!$L:$L,'Member Months'!$A:$A,$A3243,'Member Months'!$C:$C,$C3243, 'Member Months'!$D:$D,$D3243)</f>
        <v>0</v>
      </c>
      <c r="T3243" s="172"/>
    </row>
    <row r="3244" spans="1:20">
      <c r="A3244" s="38">
        <v>15</v>
      </c>
      <c r="B3244" s="39">
        <f t="shared" si="110"/>
        <v>0</v>
      </c>
      <c r="C3244" s="39" t="str">
        <f t="shared" si="109"/>
        <v>2020 Initial Year</v>
      </c>
      <c r="D3244" s="40">
        <v>2</v>
      </c>
      <c r="E3244" s="662">
        <v>15</v>
      </c>
      <c r="F3244" s="40" t="s">
        <v>424</v>
      </c>
      <c r="G3244" s="698" t="s">
        <v>212</v>
      </c>
      <c r="H3244" s="40" t="s">
        <v>213</v>
      </c>
      <c r="I3244" s="629" t="s">
        <v>73</v>
      </c>
      <c r="J3244" s="698" t="s">
        <v>528</v>
      </c>
      <c r="K3244" s="303">
        <v>0</v>
      </c>
      <c r="L3244" s="304">
        <v>0</v>
      </c>
      <c r="M3244" s="305">
        <v>0</v>
      </c>
      <c r="N3244" s="305">
        <v>0</v>
      </c>
      <c r="O3244" s="303">
        <v>0</v>
      </c>
      <c r="P3244" s="305">
        <v>0</v>
      </c>
      <c r="Q3244" s="303">
        <v>0</v>
      </c>
      <c r="R3244" s="16">
        <f>SUMIFS('Member Months'!$L:$L,'Member Months'!$A:$A,$A3244,'Member Months'!$C:$C,$C3244, 'Member Months'!$D:$D,$D3244)</f>
        <v>0</v>
      </c>
      <c r="T3244" s="172"/>
    </row>
    <row r="3245" spans="1:20">
      <c r="A3245" s="775">
        <v>15</v>
      </c>
      <c r="B3245" s="776">
        <f t="shared" si="110"/>
        <v>0</v>
      </c>
      <c r="C3245" s="776" t="str">
        <f t="shared" si="109"/>
        <v>2020 Initial Year</v>
      </c>
      <c r="D3245" s="777">
        <v>2</v>
      </c>
      <c r="E3245" s="778">
        <v>15</v>
      </c>
      <c r="F3245" s="777" t="s">
        <v>424</v>
      </c>
      <c r="G3245" s="779" t="s">
        <v>212</v>
      </c>
      <c r="H3245" s="777" t="s">
        <v>213</v>
      </c>
      <c r="I3245" s="780" t="s">
        <v>409</v>
      </c>
      <c r="J3245" s="779" t="s">
        <v>803</v>
      </c>
      <c r="K3245" s="781">
        <v>0</v>
      </c>
      <c r="L3245" s="782">
        <v>0</v>
      </c>
      <c r="M3245" s="783">
        <v>0</v>
      </c>
      <c r="N3245" s="783">
        <v>0</v>
      </c>
      <c r="O3245" s="781">
        <v>0</v>
      </c>
      <c r="P3245" s="783">
        <v>0</v>
      </c>
      <c r="Q3245" s="781">
        <v>0</v>
      </c>
      <c r="R3245" s="785">
        <f>SUMIFS('Member Months'!$L:$L,'Member Months'!$A:$A,$A3245,'Member Months'!$C:$C,$C3245, 'Member Months'!$D:$D,$D3245)</f>
        <v>0</v>
      </c>
      <c r="T3245" s="172"/>
    </row>
    <row r="3246" spans="1:20">
      <c r="A3246" s="38" t="s">
        <v>211</v>
      </c>
      <c r="B3246" s="39">
        <f>$B$6</f>
        <v>0</v>
      </c>
      <c r="C3246" s="39" t="str">
        <f t="shared" si="109"/>
        <v>2020 Initial Year</v>
      </c>
      <c r="D3246" s="40">
        <v>3</v>
      </c>
      <c r="E3246" s="40" t="s">
        <v>211</v>
      </c>
      <c r="F3246" s="40" t="s">
        <v>738</v>
      </c>
      <c r="G3246" s="698" t="s">
        <v>212</v>
      </c>
      <c r="H3246" s="40" t="s">
        <v>213</v>
      </c>
      <c r="I3246" s="629" t="s">
        <v>211</v>
      </c>
      <c r="J3246" s="698" t="s">
        <v>261</v>
      </c>
      <c r="K3246" s="109">
        <v>0</v>
      </c>
      <c r="L3246" s="110">
        <v>0</v>
      </c>
      <c r="M3246" s="111">
        <v>0</v>
      </c>
      <c r="N3246" s="111">
        <v>0</v>
      </c>
      <c r="O3246" s="109">
        <v>0</v>
      </c>
      <c r="P3246" s="111">
        <v>0</v>
      </c>
      <c r="Q3246" s="109">
        <v>0</v>
      </c>
      <c r="R3246" s="16">
        <f>SUMIFS('Member Months'!$L:$L,'Member Months'!$A:$A,$A3246,'Member Months'!$C:$C,$C3246, 'Member Months'!$D:$D,$D3246)</f>
        <v>0</v>
      </c>
      <c r="T3246" s="172"/>
    </row>
    <row r="3247" spans="1:20">
      <c r="A3247" s="38" t="s">
        <v>211</v>
      </c>
      <c r="B3247" s="39">
        <f t="shared" ref="B3247:B3310" si="111">$B$3246</f>
        <v>0</v>
      </c>
      <c r="C3247" s="39" t="str">
        <f t="shared" si="109"/>
        <v>2020 Initial Year</v>
      </c>
      <c r="D3247" s="40">
        <v>3</v>
      </c>
      <c r="E3247" s="40" t="s">
        <v>211</v>
      </c>
      <c r="F3247" s="40" t="s">
        <v>738</v>
      </c>
      <c r="G3247" s="698" t="s">
        <v>212</v>
      </c>
      <c r="H3247" s="40" t="s">
        <v>213</v>
      </c>
      <c r="I3247" s="629" t="s">
        <v>214</v>
      </c>
      <c r="J3247" s="698" t="s">
        <v>676</v>
      </c>
      <c r="K3247" s="109">
        <v>0</v>
      </c>
      <c r="L3247" s="110">
        <v>0</v>
      </c>
      <c r="M3247" s="111">
        <v>0</v>
      </c>
      <c r="N3247" s="111">
        <v>0</v>
      </c>
      <c r="O3247" s="109">
        <v>0</v>
      </c>
      <c r="P3247" s="111">
        <v>0</v>
      </c>
      <c r="Q3247" s="109">
        <v>0</v>
      </c>
      <c r="R3247" s="16">
        <f>SUMIFS('Member Months'!$L:$L,'Member Months'!$A:$A,$A3247,'Member Months'!$C:$C,$C3247, 'Member Months'!$D:$D,$D3247)</f>
        <v>0</v>
      </c>
      <c r="T3247" s="172"/>
    </row>
    <row r="3248" spans="1:20">
      <c r="A3248" s="38" t="s">
        <v>211</v>
      </c>
      <c r="B3248" s="39">
        <f t="shared" si="111"/>
        <v>0</v>
      </c>
      <c r="C3248" s="39" t="str">
        <f t="shared" si="109"/>
        <v>2020 Initial Year</v>
      </c>
      <c r="D3248" s="40">
        <v>3</v>
      </c>
      <c r="E3248" s="40" t="s">
        <v>211</v>
      </c>
      <c r="F3248" s="40" t="s">
        <v>738</v>
      </c>
      <c r="G3248" s="698" t="s">
        <v>212</v>
      </c>
      <c r="H3248" s="40" t="s">
        <v>213</v>
      </c>
      <c r="I3248" s="629" t="s">
        <v>215</v>
      </c>
      <c r="J3248" s="698" t="s">
        <v>216</v>
      </c>
      <c r="K3248" s="109">
        <v>0</v>
      </c>
      <c r="L3248" s="110">
        <v>0</v>
      </c>
      <c r="M3248" s="111">
        <v>0</v>
      </c>
      <c r="N3248" s="111">
        <v>0</v>
      </c>
      <c r="O3248" s="109">
        <v>0</v>
      </c>
      <c r="P3248" s="111">
        <v>0</v>
      </c>
      <c r="Q3248" s="109">
        <v>0</v>
      </c>
      <c r="R3248" s="16">
        <f>SUMIFS('Member Months'!$L:$L,'Member Months'!$A:$A,$A3248,'Member Months'!$C:$C,$C3248, 'Member Months'!$D:$D,$D3248)</f>
        <v>0</v>
      </c>
      <c r="T3248" s="172"/>
    </row>
    <row r="3249" spans="1:20">
      <c r="A3249" s="38" t="s">
        <v>211</v>
      </c>
      <c r="B3249" s="39">
        <f t="shared" si="111"/>
        <v>0</v>
      </c>
      <c r="C3249" s="39" t="str">
        <f t="shared" si="109"/>
        <v>2020 Initial Year</v>
      </c>
      <c r="D3249" s="40">
        <v>3</v>
      </c>
      <c r="E3249" s="40" t="s">
        <v>211</v>
      </c>
      <c r="F3249" s="40" t="s">
        <v>738</v>
      </c>
      <c r="G3249" s="698" t="s">
        <v>212</v>
      </c>
      <c r="H3249" s="40" t="s">
        <v>213</v>
      </c>
      <c r="I3249" s="629" t="s">
        <v>217</v>
      </c>
      <c r="J3249" s="698" t="s">
        <v>262</v>
      </c>
      <c r="K3249" s="109">
        <v>0</v>
      </c>
      <c r="L3249" s="110">
        <v>0</v>
      </c>
      <c r="M3249" s="111">
        <v>0</v>
      </c>
      <c r="N3249" s="111">
        <v>0</v>
      </c>
      <c r="O3249" s="109">
        <v>0</v>
      </c>
      <c r="P3249" s="111">
        <v>0</v>
      </c>
      <c r="Q3249" s="109">
        <v>0</v>
      </c>
      <c r="R3249" s="16">
        <f>SUMIFS('Member Months'!$L:$L,'Member Months'!$A:$A,$A3249,'Member Months'!$C:$C,$C3249, 'Member Months'!$D:$D,$D3249)</f>
        <v>0</v>
      </c>
      <c r="T3249" s="172"/>
    </row>
    <row r="3250" spans="1:20">
      <c r="A3250" s="38" t="s">
        <v>211</v>
      </c>
      <c r="B3250" s="39">
        <f t="shared" si="111"/>
        <v>0</v>
      </c>
      <c r="C3250" s="39" t="str">
        <f t="shared" si="109"/>
        <v>2020 Initial Year</v>
      </c>
      <c r="D3250" s="40">
        <v>3</v>
      </c>
      <c r="E3250" s="40" t="s">
        <v>211</v>
      </c>
      <c r="F3250" s="40" t="s">
        <v>738</v>
      </c>
      <c r="G3250" s="698" t="s">
        <v>212</v>
      </c>
      <c r="H3250" s="40" t="s">
        <v>213</v>
      </c>
      <c r="I3250" s="629" t="s">
        <v>218</v>
      </c>
      <c r="J3250" s="698" t="s">
        <v>677</v>
      </c>
      <c r="K3250" s="109">
        <v>0</v>
      </c>
      <c r="L3250" s="110">
        <v>0</v>
      </c>
      <c r="M3250" s="111">
        <v>0</v>
      </c>
      <c r="N3250" s="111">
        <v>0</v>
      </c>
      <c r="O3250" s="109">
        <v>0</v>
      </c>
      <c r="P3250" s="111">
        <v>0</v>
      </c>
      <c r="Q3250" s="109">
        <v>0</v>
      </c>
      <c r="R3250" s="16">
        <f>SUMIFS('Member Months'!$L:$L,'Member Months'!$A:$A,$A3250,'Member Months'!$C:$C,$C3250, 'Member Months'!$D:$D,$D3250)</f>
        <v>0</v>
      </c>
      <c r="T3250" s="172"/>
    </row>
    <row r="3251" spans="1:20">
      <c r="A3251" s="38" t="s">
        <v>211</v>
      </c>
      <c r="B3251" s="39">
        <f t="shared" si="111"/>
        <v>0</v>
      </c>
      <c r="C3251" s="39" t="str">
        <f t="shared" si="109"/>
        <v>2020 Initial Year</v>
      </c>
      <c r="D3251" s="40">
        <v>3</v>
      </c>
      <c r="E3251" s="40" t="s">
        <v>211</v>
      </c>
      <c r="F3251" s="40" t="s">
        <v>738</v>
      </c>
      <c r="G3251" s="698" t="s">
        <v>212</v>
      </c>
      <c r="H3251" s="40" t="s">
        <v>213</v>
      </c>
      <c r="I3251" s="629" t="s">
        <v>219</v>
      </c>
      <c r="J3251" s="698" t="s">
        <v>263</v>
      </c>
      <c r="K3251" s="109">
        <v>0</v>
      </c>
      <c r="L3251" s="110">
        <v>0</v>
      </c>
      <c r="M3251" s="111">
        <v>0</v>
      </c>
      <c r="N3251" s="111">
        <v>0</v>
      </c>
      <c r="O3251" s="109">
        <v>0</v>
      </c>
      <c r="P3251" s="111">
        <v>0</v>
      </c>
      <c r="Q3251" s="109">
        <v>0</v>
      </c>
      <c r="R3251" s="16">
        <f>SUMIFS('Member Months'!$L:$L,'Member Months'!$A:$A,$A3251,'Member Months'!$C:$C,$C3251, 'Member Months'!$D:$D,$D3251)</f>
        <v>0</v>
      </c>
      <c r="T3251" s="172"/>
    </row>
    <row r="3252" spans="1:20">
      <c r="A3252" s="38" t="s">
        <v>211</v>
      </c>
      <c r="B3252" s="39">
        <f t="shared" si="111"/>
        <v>0</v>
      </c>
      <c r="C3252" s="39" t="str">
        <f t="shared" si="109"/>
        <v>2020 Initial Year</v>
      </c>
      <c r="D3252" s="40">
        <v>3</v>
      </c>
      <c r="E3252" s="40" t="s">
        <v>211</v>
      </c>
      <c r="F3252" s="40" t="s">
        <v>738</v>
      </c>
      <c r="G3252" s="698" t="s">
        <v>212</v>
      </c>
      <c r="H3252" s="40" t="s">
        <v>213</v>
      </c>
      <c r="I3252" s="629" t="s">
        <v>220</v>
      </c>
      <c r="J3252" s="698" t="s">
        <v>675</v>
      </c>
      <c r="K3252" s="109">
        <v>0</v>
      </c>
      <c r="L3252" s="110">
        <v>0</v>
      </c>
      <c r="M3252" s="111">
        <v>0</v>
      </c>
      <c r="N3252" s="111">
        <v>0</v>
      </c>
      <c r="O3252" s="109">
        <v>0</v>
      </c>
      <c r="P3252" s="111">
        <v>0</v>
      </c>
      <c r="Q3252" s="109">
        <v>0</v>
      </c>
      <c r="R3252" s="16">
        <f>SUMIFS('Member Months'!$L:$L,'Member Months'!$A:$A,$A3252,'Member Months'!$C:$C,$C3252, 'Member Months'!$D:$D,$D3252)</f>
        <v>0</v>
      </c>
      <c r="T3252" s="172"/>
    </row>
    <row r="3253" spans="1:20">
      <c r="A3253" s="38" t="s">
        <v>211</v>
      </c>
      <c r="B3253" s="39">
        <f t="shared" si="111"/>
        <v>0</v>
      </c>
      <c r="C3253" s="39" t="str">
        <f t="shared" si="109"/>
        <v>2020 Initial Year</v>
      </c>
      <c r="D3253" s="40">
        <v>3</v>
      </c>
      <c r="E3253" s="40" t="s">
        <v>211</v>
      </c>
      <c r="F3253" s="40" t="s">
        <v>738</v>
      </c>
      <c r="G3253" s="698" t="s">
        <v>212</v>
      </c>
      <c r="H3253" s="40" t="s">
        <v>213</v>
      </c>
      <c r="I3253" s="629" t="s">
        <v>221</v>
      </c>
      <c r="J3253" s="698" t="s">
        <v>264</v>
      </c>
      <c r="K3253" s="109">
        <v>0</v>
      </c>
      <c r="L3253" s="110">
        <v>0</v>
      </c>
      <c r="M3253" s="111">
        <v>0</v>
      </c>
      <c r="N3253" s="111">
        <v>0</v>
      </c>
      <c r="O3253" s="109">
        <v>0</v>
      </c>
      <c r="P3253" s="111">
        <v>0</v>
      </c>
      <c r="Q3253" s="109">
        <v>0</v>
      </c>
      <c r="R3253" s="16">
        <f>SUMIFS('Member Months'!$L:$L,'Member Months'!$A:$A,$A3253,'Member Months'!$C:$C,$C3253, 'Member Months'!$D:$D,$D3253)</f>
        <v>0</v>
      </c>
      <c r="T3253" s="172"/>
    </row>
    <row r="3254" spans="1:20">
      <c r="A3254" s="38" t="s">
        <v>211</v>
      </c>
      <c r="B3254" s="39">
        <f t="shared" si="111"/>
        <v>0</v>
      </c>
      <c r="C3254" s="39" t="str">
        <f t="shared" si="109"/>
        <v>2020 Initial Year</v>
      </c>
      <c r="D3254" s="40">
        <v>3</v>
      </c>
      <c r="E3254" s="40" t="s">
        <v>211</v>
      </c>
      <c r="F3254" s="40" t="s">
        <v>738</v>
      </c>
      <c r="G3254" s="698" t="s">
        <v>212</v>
      </c>
      <c r="H3254" s="40" t="s">
        <v>213</v>
      </c>
      <c r="I3254" s="629" t="s">
        <v>222</v>
      </c>
      <c r="J3254" s="698" t="s">
        <v>206</v>
      </c>
      <c r="K3254" s="109">
        <v>0</v>
      </c>
      <c r="L3254" s="110">
        <v>0</v>
      </c>
      <c r="M3254" s="111">
        <v>0</v>
      </c>
      <c r="N3254" s="111">
        <v>0</v>
      </c>
      <c r="O3254" s="109">
        <v>0</v>
      </c>
      <c r="P3254" s="111">
        <v>0</v>
      </c>
      <c r="Q3254" s="109">
        <v>0</v>
      </c>
      <c r="R3254" s="16">
        <f>SUMIFS('Member Months'!$L:$L,'Member Months'!$A:$A,$A3254,'Member Months'!$C:$C,$C3254, 'Member Months'!$D:$D,$D3254)</f>
        <v>0</v>
      </c>
      <c r="T3254" s="172"/>
    </row>
    <row r="3255" spans="1:20">
      <c r="A3255" s="38" t="s">
        <v>211</v>
      </c>
      <c r="B3255" s="39">
        <f t="shared" si="111"/>
        <v>0</v>
      </c>
      <c r="C3255" s="39" t="str">
        <f t="shared" si="109"/>
        <v>2020 Initial Year</v>
      </c>
      <c r="D3255" s="40">
        <v>3</v>
      </c>
      <c r="E3255" s="40" t="s">
        <v>211</v>
      </c>
      <c r="F3255" s="40" t="s">
        <v>738</v>
      </c>
      <c r="G3255" s="698" t="s">
        <v>212</v>
      </c>
      <c r="H3255" s="40" t="s">
        <v>213</v>
      </c>
      <c r="I3255" s="629" t="s">
        <v>223</v>
      </c>
      <c r="J3255" s="698" t="s">
        <v>181</v>
      </c>
      <c r="K3255" s="109">
        <v>0</v>
      </c>
      <c r="L3255" s="110">
        <v>0</v>
      </c>
      <c r="M3255" s="111">
        <v>0</v>
      </c>
      <c r="N3255" s="111">
        <v>0</v>
      </c>
      <c r="O3255" s="109">
        <v>0</v>
      </c>
      <c r="P3255" s="111">
        <v>0</v>
      </c>
      <c r="Q3255" s="109">
        <v>0</v>
      </c>
      <c r="R3255" s="16">
        <f>SUMIFS('Member Months'!$L:$L,'Member Months'!$A:$A,$A3255,'Member Months'!$C:$C,$C3255, 'Member Months'!$D:$D,$D3255)</f>
        <v>0</v>
      </c>
      <c r="T3255" s="172"/>
    </row>
    <row r="3256" spans="1:20">
      <c r="A3256" s="38" t="s">
        <v>211</v>
      </c>
      <c r="B3256" s="39">
        <f t="shared" si="111"/>
        <v>0</v>
      </c>
      <c r="C3256" s="39" t="str">
        <f t="shared" si="109"/>
        <v>2020 Initial Year</v>
      </c>
      <c r="D3256" s="40">
        <v>3</v>
      </c>
      <c r="E3256" s="40" t="s">
        <v>211</v>
      </c>
      <c r="F3256" s="40" t="s">
        <v>738</v>
      </c>
      <c r="G3256" s="698" t="s">
        <v>212</v>
      </c>
      <c r="H3256" s="40" t="s">
        <v>213</v>
      </c>
      <c r="I3256" s="629" t="s">
        <v>150</v>
      </c>
      <c r="J3256" s="698" t="s">
        <v>204</v>
      </c>
      <c r="K3256" s="109">
        <v>0</v>
      </c>
      <c r="L3256" s="110">
        <v>0</v>
      </c>
      <c r="M3256" s="111">
        <v>0</v>
      </c>
      <c r="N3256" s="111">
        <v>0</v>
      </c>
      <c r="O3256" s="109">
        <v>0</v>
      </c>
      <c r="P3256" s="111">
        <v>0</v>
      </c>
      <c r="Q3256" s="109">
        <v>0</v>
      </c>
      <c r="R3256" s="16">
        <f>SUMIFS('Member Months'!$L:$L,'Member Months'!$A:$A,$A3256,'Member Months'!$C:$C,$C3256, 'Member Months'!$D:$D,$D3256)</f>
        <v>0</v>
      </c>
      <c r="T3256" s="172"/>
    </row>
    <row r="3257" spans="1:20">
      <c r="A3257" s="38" t="s">
        <v>211</v>
      </c>
      <c r="B3257" s="39">
        <f t="shared" si="111"/>
        <v>0</v>
      </c>
      <c r="C3257" s="39" t="str">
        <f t="shared" si="109"/>
        <v>2020 Initial Year</v>
      </c>
      <c r="D3257" s="40">
        <v>3</v>
      </c>
      <c r="E3257" s="40" t="s">
        <v>211</v>
      </c>
      <c r="F3257" s="40" t="s">
        <v>738</v>
      </c>
      <c r="G3257" s="698" t="s">
        <v>212</v>
      </c>
      <c r="H3257" s="40" t="s">
        <v>213</v>
      </c>
      <c r="I3257" s="629" t="s">
        <v>151</v>
      </c>
      <c r="J3257" s="698" t="s">
        <v>205</v>
      </c>
      <c r="K3257" s="109">
        <v>0</v>
      </c>
      <c r="L3257" s="110">
        <v>0</v>
      </c>
      <c r="M3257" s="111">
        <v>0</v>
      </c>
      <c r="N3257" s="111">
        <v>0</v>
      </c>
      <c r="O3257" s="109">
        <v>0</v>
      </c>
      <c r="P3257" s="111">
        <v>0</v>
      </c>
      <c r="Q3257" s="109">
        <v>0</v>
      </c>
      <c r="R3257" s="16">
        <f>SUMIFS('Member Months'!$L:$L,'Member Months'!$A:$A,$A3257,'Member Months'!$C:$C,$C3257, 'Member Months'!$D:$D,$D3257)</f>
        <v>0</v>
      </c>
      <c r="T3257" s="172"/>
    </row>
    <row r="3258" spans="1:20">
      <c r="A3258" s="38" t="s">
        <v>211</v>
      </c>
      <c r="B3258" s="39">
        <f t="shared" si="111"/>
        <v>0</v>
      </c>
      <c r="C3258" s="39" t="str">
        <f t="shared" si="109"/>
        <v>2020 Initial Year</v>
      </c>
      <c r="D3258" s="40">
        <v>3</v>
      </c>
      <c r="E3258" s="40" t="s">
        <v>211</v>
      </c>
      <c r="F3258" s="40" t="s">
        <v>738</v>
      </c>
      <c r="G3258" s="698" t="s">
        <v>212</v>
      </c>
      <c r="H3258" s="40" t="s">
        <v>213</v>
      </c>
      <c r="I3258" s="629" t="s">
        <v>152</v>
      </c>
      <c r="J3258" s="698" t="s">
        <v>182</v>
      </c>
      <c r="K3258" s="109">
        <v>0</v>
      </c>
      <c r="L3258" s="110">
        <v>0</v>
      </c>
      <c r="M3258" s="111">
        <v>0</v>
      </c>
      <c r="N3258" s="111">
        <v>0</v>
      </c>
      <c r="O3258" s="109">
        <v>0</v>
      </c>
      <c r="P3258" s="111">
        <v>0</v>
      </c>
      <c r="Q3258" s="109">
        <v>0</v>
      </c>
      <c r="R3258" s="16">
        <f>SUMIFS('Member Months'!$L:$L,'Member Months'!$A:$A,$A3258,'Member Months'!$C:$C,$C3258, 'Member Months'!$D:$D,$D3258)</f>
        <v>0</v>
      </c>
      <c r="T3258" s="172"/>
    </row>
    <row r="3259" spans="1:20">
      <c r="A3259" s="38" t="s">
        <v>211</v>
      </c>
      <c r="B3259" s="39">
        <f t="shared" si="111"/>
        <v>0</v>
      </c>
      <c r="C3259" s="39" t="str">
        <f t="shared" si="109"/>
        <v>2020 Initial Year</v>
      </c>
      <c r="D3259" s="40">
        <v>3</v>
      </c>
      <c r="E3259" s="40" t="s">
        <v>211</v>
      </c>
      <c r="F3259" s="40" t="s">
        <v>738</v>
      </c>
      <c r="G3259" s="698" t="s">
        <v>212</v>
      </c>
      <c r="H3259" s="40" t="s">
        <v>213</v>
      </c>
      <c r="I3259" s="629" t="s">
        <v>70</v>
      </c>
      <c r="J3259" s="698" t="s">
        <v>265</v>
      </c>
      <c r="K3259" s="109">
        <v>0</v>
      </c>
      <c r="L3259" s="110">
        <v>0</v>
      </c>
      <c r="M3259" s="111">
        <v>0</v>
      </c>
      <c r="N3259" s="111">
        <v>0</v>
      </c>
      <c r="O3259" s="109">
        <v>0</v>
      </c>
      <c r="P3259" s="111">
        <v>0</v>
      </c>
      <c r="Q3259" s="109">
        <v>0</v>
      </c>
      <c r="R3259" s="16">
        <f>SUMIFS('Member Months'!$L:$L,'Member Months'!$A:$A,$A3259,'Member Months'!$C:$C,$C3259, 'Member Months'!$D:$D,$D3259)</f>
        <v>0</v>
      </c>
      <c r="T3259" s="172"/>
    </row>
    <row r="3260" spans="1:20">
      <c r="A3260" s="38" t="s">
        <v>211</v>
      </c>
      <c r="B3260" s="39">
        <f t="shared" si="111"/>
        <v>0</v>
      </c>
      <c r="C3260" s="39" t="str">
        <f t="shared" si="109"/>
        <v>2020 Initial Year</v>
      </c>
      <c r="D3260" s="40">
        <v>3</v>
      </c>
      <c r="E3260" s="40" t="s">
        <v>211</v>
      </c>
      <c r="F3260" s="40" t="s">
        <v>738</v>
      </c>
      <c r="G3260" s="698" t="s">
        <v>212</v>
      </c>
      <c r="H3260" s="40" t="s">
        <v>213</v>
      </c>
      <c r="I3260" s="629" t="s">
        <v>71</v>
      </c>
      <c r="J3260" s="698" t="s">
        <v>266</v>
      </c>
      <c r="K3260" s="109">
        <v>0</v>
      </c>
      <c r="L3260" s="110">
        <v>0</v>
      </c>
      <c r="M3260" s="111">
        <v>0</v>
      </c>
      <c r="N3260" s="111">
        <v>0</v>
      </c>
      <c r="O3260" s="109">
        <v>0</v>
      </c>
      <c r="P3260" s="111">
        <v>0</v>
      </c>
      <c r="Q3260" s="109">
        <v>0</v>
      </c>
      <c r="R3260" s="16">
        <f>SUMIFS('Member Months'!$L:$L,'Member Months'!$A:$A,$A3260,'Member Months'!$C:$C,$C3260, 'Member Months'!$D:$D,$D3260)</f>
        <v>0</v>
      </c>
      <c r="T3260" s="172"/>
    </row>
    <row r="3261" spans="1:20">
      <c r="A3261" s="38" t="s">
        <v>211</v>
      </c>
      <c r="B3261" s="39">
        <f t="shared" si="111"/>
        <v>0</v>
      </c>
      <c r="C3261" s="39" t="str">
        <f t="shared" si="109"/>
        <v>2020 Initial Year</v>
      </c>
      <c r="D3261" s="40">
        <v>3</v>
      </c>
      <c r="E3261" s="40" t="s">
        <v>211</v>
      </c>
      <c r="F3261" s="40" t="s">
        <v>738</v>
      </c>
      <c r="G3261" s="698" t="s">
        <v>212</v>
      </c>
      <c r="H3261" s="40" t="s">
        <v>213</v>
      </c>
      <c r="I3261" s="629" t="s">
        <v>72</v>
      </c>
      <c r="J3261" s="698" t="s">
        <v>527</v>
      </c>
      <c r="K3261" s="109">
        <v>0</v>
      </c>
      <c r="L3261" s="110">
        <v>0</v>
      </c>
      <c r="M3261" s="111">
        <v>0</v>
      </c>
      <c r="N3261" s="111">
        <v>0</v>
      </c>
      <c r="O3261" s="109">
        <v>0</v>
      </c>
      <c r="P3261" s="111">
        <v>0</v>
      </c>
      <c r="Q3261" s="109">
        <v>0</v>
      </c>
      <c r="R3261" s="16">
        <f>SUMIFS('Member Months'!$L:$L,'Member Months'!$A:$A,$A3261,'Member Months'!$C:$C,$C3261, 'Member Months'!$D:$D,$D3261)</f>
        <v>0</v>
      </c>
      <c r="T3261" s="172"/>
    </row>
    <row r="3262" spans="1:20">
      <c r="A3262" s="38" t="s">
        <v>211</v>
      </c>
      <c r="B3262" s="39">
        <f t="shared" si="111"/>
        <v>0</v>
      </c>
      <c r="C3262" s="39" t="str">
        <f t="shared" si="109"/>
        <v>2020 Initial Year</v>
      </c>
      <c r="D3262" s="40">
        <v>3</v>
      </c>
      <c r="E3262" s="40" t="s">
        <v>211</v>
      </c>
      <c r="F3262" s="40" t="s">
        <v>738</v>
      </c>
      <c r="G3262" s="698" t="s">
        <v>212</v>
      </c>
      <c r="H3262" s="40" t="s">
        <v>213</v>
      </c>
      <c r="I3262" s="629" t="s">
        <v>73</v>
      </c>
      <c r="J3262" s="698" t="s">
        <v>528</v>
      </c>
      <c r="K3262" s="109">
        <v>0</v>
      </c>
      <c r="L3262" s="110">
        <v>0</v>
      </c>
      <c r="M3262" s="111">
        <v>0</v>
      </c>
      <c r="N3262" s="111">
        <v>0</v>
      </c>
      <c r="O3262" s="109">
        <v>0</v>
      </c>
      <c r="P3262" s="111">
        <v>0</v>
      </c>
      <c r="Q3262" s="109">
        <v>0</v>
      </c>
      <c r="R3262" s="16">
        <f>SUMIFS('Member Months'!$L:$L,'Member Months'!$A:$A,$A3262,'Member Months'!$C:$C,$C3262, 'Member Months'!$D:$D,$D3262)</f>
        <v>0</v>
      </c>
      <c r="T3262" s="172"/>
    </row>
    <row r="3263" spans="1:20">
      <c r="A3263" s="38" t="s">
        <v>211</v>
      </c>
      <c r="B3263" s="39">
        <f t="shared" si="111"/>
        <v>0</v>
      </c>
      <c r="C3263" s="39" t="str">
        <f t="shared" si="109"/>
        <v>2020 Initial Year</v>
      </c>
      <c r="D3263" s="40">
        <v>3</v>
      </c>
      <c r="E3263" s="40" t="s">
        <v>211</v>
      </c>
      <c r="F3263" s="40" t="s">
        <v>738</v>
      </c>
      <c r="G3263" s="698" t="s">
        <v>212</v>
      </c>
      <c r="H3263" s="40" t="s">
        <v>213</v>
      </c>
      <c r="I3263" s="630" t="s">
        <v>409</v>
      </c>
      <c r="J3263" s="698" t="s">
        <v>803</v>
      </c>
      <c r="K3263" s="109">
        <v>0</v>
      </c>
      <c r="L3263" s="110">
        <v>0</v>
      </c>
      <c r="M3263" s="111">
        <v>0</v>
      </c>
      <c r="N3263" s="111">
        <v>0</v>
      </c>
      <c r="O3263" s="109">
        <v>0</v>
      </c>
      <c r="P3263" s="111">
        <v>0</v>
      </c>
      <c r="Q3263" s="109">
        <v>0</v>
      </c>
      <c r="R3263" s="16">
        <f>SUMIFS('Member Months'!$L:$L,'Member Months'!$A:$A,$A3263,'Member Months'!$C:$C,$C3263, 'Member Months'!$D:$D,$D3263)</f>
        <v>0</v>
      </c>
      <c r="T3263" s="172"/>
    </row>
    <row r="3264" spans="1:20">
      <c r="A3264" s="38" t="s">
        <v>214</v>
      </c>
      <c r="B3264" s="39">
        <f t="shared" si="111"/>
        <v>0</v>
      </c>
      <c r="C3264" s="39" t="str">
        <f t="shared" si="109"/>
        <v>2020 Initial Year</v>
      </c>
      <c r="D3264" s="40">
        <v>3</v>
      </c>
      <c r="E3264" s="40" t="s">
        <v>214</v>
      </c>
      <c r="F3264" s="40" t="s">
        <v>738</v>
      </c>
      <c r="G3264" s="698" t="s">
        <v>224</v>
      </c>
      <c r="H3264" s="40" t="s">
        <v>213</v>
      </c>
      <c r="I3264" s="629" t="s">
        <v>211</v>
      </c>
      <c r="J3264" s="698" t="s">
        <v>261</v>
      </c>
      <c r="K3264" s="109">
        <v>0</v>
      </c>
      <c r="L3264" s="110">
        <v>0</v>
      </c>
      <c r="M3264" s="111">
        <v>0</v>
      </c>
      <c r="N3264" s="111">
        <v>0</v>
      </c>
      <c r="O3264" s="109">
        <v>0</v>
      </c>
      <c r="P3264" s="111">
        <v>0</v>
      </c>
      <c r="Q3264" s="109">
        <v>0</v>
      </c>
      <c r="R3264" s="16">
        <f>SUMIFS('Member Months'!$L:$L,'Member Months'!$A:$A,$A3264,'Member Months'!$C:$C,$C3264, 'Member Months'!$D:$D,$D3264)</f>
        <v>0</v>
      </c>
      <c r="T3264" s="172"/>
    </row>
    <row r="3265" spans="1:20">
      <c r="A3265" s="38" t="s">
        <v>214</v>
      </c>
      <c r="B3265" s="39">
        <f t="shared" si="111"/>
        <v>0</v>
      </c>
      <c r="C3265" s="39" t="str">
        <f t="shared" si="109"/>
        <v>2020 Initial Year</v>
      </c>
      <c r="D3265" s="40">
        <v>3</v>
      </c>
      <c r="E3265" s="40" t="s">
        <v>214</v>
      </c>
      <c r="F3265" s="40" t="s">
        <v>738</v>
      </c>
      <c r="G3265" s="698" t="s">
        <v>224</v>
      </c>
      <c r="H3265" s="40" t="s">
        <v>213</v>
      </c>
      <c r="I3265" s="629" t="s">
        <v>214</v>
      </c>
      <c r="J3265" s="698" t="s">
        <v>676</v>
      </c>
      <c r="K3265" s="109">
        <v>0</v>
      </c>
      <c r="L3265" s="110">
        <v>0</v>
      </c>
      <c r="M3265" s="111">
        <v>0</v>
      </c>
      <c r="N3265" s="111">
        <v>0</v>
      </c>
      <c r="O3265" s="109">
        <v>0</v>
      </c>
      <c r="P3265" s="111">
        <v>0</v>
      </c>
      <c r="Q3265" s="109">
        <v>0</v>
      </c>
      <c r="R3265" s="16">
        <f>SUMIFS('Member Months'!$L:$L,'Member Months'!$A:$A,$A3265,'Member Months'!$C:$C,$C3265, 'Member Months'!$D:$D,$D3265)</f>
        <v>0</v>
      </c>
      <c r="T3265" s="172"/>
    </row>
    <row r="3266" spans="1:20">
      <c r="A3266" s="38" t="s">
        <v>214</v>
      </c>
      <c r="B3266" s="39">
        <f t="shared" si="111"/>
        <v>0</v>
      </c>
      <c r="C3266" s="39" t="str">
        <f t="shared" si="109"/>
        <v>2020 Initial Year</v>
      </c>
      <c r="D3266" s="40">
        <v>3</v>
      </c>
      <c r="E3266" s="40" t="s">
        <v>214</v>
      </c>
      <c r="F3266" s="40" t="s">
        <v>738</v>
      </c>
      <c r="G3266" s="698" t="s">
        <v>224</v>
      </c>
      <c r="H3266" s="40" t="s">
        <v>213</v>
      </c>
      <c r="I3266" s="629" t="s">
        <v>215</v>
      </c>
      <c r="J3266" s="698" t="s">
        <v>216</v>
      </c>
      <c r="K3266" s="109">
        <v>0</v>
      </c>
      <c r="L3266" s="110">
        <v>0</v>
      </c>
      <c r="M3266" s="111">
        <v>0</v>
      </c>
      <c r="N3266" s="111">
        <v>0</v>
      </c>
      <c r="O3266" s="109">
        <v>0</v>
      </c>
      <c r="P3266" s="111">
        <v>0</v>
      </c>
      <c r="Q3266" s="109">
        <v>0</v>
      </c>
      <c r="R3266" s="16">
        <f>SUMIFS('Member Months'!$L:$L,'Member Months'!$A:$A,$A3266,'Member Months'!$C:$C,$C3266, 'Member Months'!$D:$D,$D3266)</f>
        <v>0</v>
      </c>
      <c r="T3266" s="172"/>
    </row>
    <row r="3267" spans="1:20">
      <c r="A3267" s="38" t="s">
        <v>214</v>
      </c>
      <c r="B3267" s="39">
        <f t="shared" si="111"/>
        <v>0</v>
      </c>
      <c r="C3267" s="39" t="str">
        <f t="shared" si="109"/>
        <v>2020 Initial Year</v>
      </c>
      <c r="D3267" s="40">
        <v>3</v>
      </c>
      <c r="E3267" s="40" t="s">
        <v>214</v>
      </c>
      <c r="F3267" s="40" t="s">
        <v>738</v>
      </c>
      <c r="G3267" s="698" t="s">
        <v>224</v>
      </c>
      <c r="H3267" s="40" t="s">
        <v>213</v>
      </c>
      <c r="I3267" s="629" t="s">
        <v>217</v>
      </c>
      <c r="J3267" s="698" t="s">
        <v>262</v>
      </c>
      <c r="K3267" s="109">
        <v>0</v>
      </c>
      <c r="L3267" s="110">
        <v>0</v>
      </c>
      <c r="M3267" s="111">
        <v>0</v>
      </c>
      <c r="N3267" s="111">
        <v>0</v>
      </c>
      <c r="O3267" s="109">
        <v>0</v>
      </c>
      <c r="P3267" s="111">
        <v>0</v>
      </c>
      <c r="Q3267" s="109">
        <v>0</v>
      </c>
      <c r="R3267" s="16">
        <f>SUMIFS('Member Months'!$L:$L,'Member Months'!$A:$A,$A3267,'Member Months'!$C:$C,$C3267, 'Member Months'!$D:$D,$D3267)</f>
        <v>0</v>
      </c>
      <c r="T3267" s="172"/>
    </row>
    <row r="3268" spans="1:20">
      <c r="A3268" s="38" t="s">
        <v>214</v>
      </c>
      <c r="B3268" s="39">
        <f t="shared" si="111"/>
        <v>0</v>
      </c>
      <c r="C3268" s="39" t="str">
        <f t="shared" si="109"/>
        <v>2020 Initial Year</v>
      </c>
      <c r="D3268" s="40">
        <v>3</v>
      </c>
      <c r="E3268" s="40" t="s">
        <v>214</v>
      </c>
      <c r="F3268" s="40" t="s">
        <v>738</v>
      </c>
      <c r="G3268" s="698" t="s">
        <v>224</v>
      </c>
      <c r="H3268" s="40" t="s">
        <v>213</v>
      </c>
      <c r="I3268" s="629" t="s">
        <v>218</v>
      </c>
      <c r="J3268" s="698" t="s">
        <v>677</v>
      </c>
      <c r="K3268" s="109">
        <v>0</v>
      </c>
      <c r="L3268" s="110">
        <v>0</v>
      </c>
      <c r="M3268" s="111">
        <v>0</v>
      </c>
      <c r="N3268" s="111">
        <v>0</v>
      </c>
      <c r="O3268" s="109">
        <v>0</v>
      </c>
      <c r="P3268" s="111">
        <v>0</v>
      </c>
      <c r="Q3268" s="109">
        <v>0</v>
      </c>
      <c r="R3268" s="16">
        <f>SUMIFS('Member Months'!$L:$L,'Member Months'!$A:$A,$A3268,'Member Months'!$C:$C,$C3268, 'Member Months'!$D:$D,$D3268)</f>
        <v>0</v>
      </c>
      <c r="T3268" s="172"/>
    </row>
    <row r="3269" spans="1:20">
      <c r="A3269" s="38" t="s">
        <v>214</v>
      </c>
      <c r="B3269" s="39">
        <f t="shared" si="111"/>
        <v>0</v>
      </c>
      <c r="C3269" s="39" t="str">
        <f t="shared" si="109"/>
        <v>2020 Initial Year</v>
      </c>
      <c r="D3269" s="40">
        <v>3</v>
      </c>
      <c r="E3269" s="40" t="s">
        <v>214</v>
      </c>
      <c r="F3269" s="40" t="s">
        <v>738</v>
      </c>
      <c r="G3269" s="698" t="s">
        <v>224</v>
      </c>
      <c r="H3269" s="40" t="s">
        <v>213</v>
      </c>
      <c r="I3269" s="629" t="s">
        <v>219</v>
      </c>
      <c r="J3269" s="698" t="s">
        <v>263</v>
      </c>
      <c r="K3269" s="109">
        <v>0</v>
      </c>
      <c r="L3269" s="110">
        <v>0</v>
      </c>
      <c r="M3269" s="111">
        <v>0</v>
      </c>
      <c r="N3269" s="111">
        <v>0</v>
      </c>
      <c r="O3269" s="109">
        <v>0</v>
      </c>
      <c r="P3269" s="111">
        <v>0</v>
      </c>
      <c r="Q3269" s="109">
        <v>0</v>
      </c>
      <c r="R3269" s="16">
        <f>SUMIFS('Member Months'!$L:$L,'Member Months'!$A:$A,$A3269,'Member Months'!$C:$C,$C3269, 'Member Months'!$D:$D,$D3269)</f>
        <v>0</v>
      </c>
      <c r="T3269" s="172"/>
    </row>
    <row r="3270" spans="1:20">
      <c r="A3270" s="38" t="s">
        <v>214</v>
      </c>
      <c r="B3270" s="39">
        <f t="shared" si="111"/>
        <v>0</v>
      </c>
      <c r="C3270" s="39" t="str">
        <f t="shared" si="109"/>
        <v>2020 Initial Year</v>
      </c>
      <c r="D3270" s="40">
        <v>3</v>
      </c>
      <c r="E3270" s="40" t="s">
        <v>214</v>
      </c>
      <c r="F3270" s="40" t="s">
        <v>738</v>
      </c>
      <c r="G3270" s="698" t="s">
        <v>224</v>
      </c>
      <c r="H3270" s="40" t="s">
        <v>213</v>
      </c>
      <c r="I3270" s="629" t="s">
        <v>220</v>
      </c>
      <c r="J3270" s="698" t="s">
        <v>675</v>
      </c>
      <c r="K3270" s="109">
        <v>0</v>
      </c>
      <c r="L3270" s="110">
        <v>0</v>
      </c>
      <c r="M3270" s="111">
        <v>0</v>
      </c>
      <c r="N3270" s="111">
        <v>0</v>
      </c>
      <c r="O3270" s="109">
        <v>0</v>
      </c>
      <c r="P3270" s="111">
        <v>0</v>
      </c>
      <c r="Q3270" s="109">
        <v>0</v>
      </c>
      <c r="R3270" s="16">
        <f>SUMIFS('Member Months'!$L:$L,'Member Months'!$A:$A,$A3270,'Member Months'!$C:$C,$C3270, 'Member Months'!$D:$D,$D3270)</f>
        <v>0</v>
      </c>
      <c r="T3270" s="172"/>
    </row>
    <row r="3271" spans="1:20">
      <c r="A3271" s="38" t="s">
        <v>214</v>
      </c>
      <c r="B3271" s="39">
        <f t="shared" si="111"/>
        <v>0</v>
      </c>
      <c r="C3271" s="39" t="str">
        <f t="shared" si="109"/>
        <v>2020 Initial Year</v>
      </c>
      <c r="D3271" s="40">
        <v>3</v>
      </c>
      <c r="E3271" s="40" t="s">
        <v>214</v>
      </c>
      <c r="F3271" s="40" t="s">
        <v>738</v>
      </c>
      <c r="G3271" s="698" t="s">
        <v>224</v>
      </c>
      <c r="H3271" s="40" t="s">
        <v>213</v>
      </c>
      <c r="I3271" s="629" t="s">
        <v>221</v>
      </c>
      <c r="J3271" s="698" t="s">
        <v>264</v>
      </c>
      <c r="K3271" s="109">
        <v>0</v>
      </c>
      <c r="L3271" s="110">
        <v>0</v>
      </c>
      <c r="M3271" s="111">
        <v>0</v>
      </c>
      <c r="N3271" s="111">
        <v>0</v>
      </c>
      <c r="O3271" s="109">
        <v>0</v>
      </c>
      <c r="P3271" s="111">
        <v>0</v>
      </c>
      <c r="Q3271" s="109">
        <v>0</v>
      </c>
      <c r="R3271" s="16">
        <f>SUMIFS('Member Months'!$L:$L,'Member Months'!$A:$A,$A3271,'Member Months'!$C:$C,$C3271, 'Member Months'!$D:$D,$D3271)</f>
        <v>0</v>
      </c>
      <c r="T3271" s="172"/>
    </row>
    <row r="3272" spans="1:20">
      <c r="A3272" s="38" t="s">
        <v>214</v>
      </c>
      <c r="B3272" s="39">
        <f t="shared" si="111"/>
        <v>0</v>
      </c>
      <c r="C3272" s="39" t="str">
        <f t="shared" si="109"/>
        <v>2020 Initial Year</v>
      </c>
      <c r="D3272" s="40">
        <v>3</v>
      </c>
      <c r="E3272" s="40" t="s">
        <v>214</v>
      </c>
      <c r="F3272" s="40" t="s">
        <v>738</v>
      </c>
      <c r="G3272" s="698" t="s">
        <v>224</v>
      </c>
      <c r="H3272" s="40" t="s">
        <v>213</v>
      </c>
      <c r="I3272" s="629" t="s">
        <v>222</v>
      </c>
      <c r="J3272" s="698" t="s">
        <v>206</v>
      </c>
      <c r="K3272" s="109">
        <v>0</v>
      </c>
      <c r="L3272" s="110">
        <v>0</v>
      </c>
      <c r="M3272" s="111">
        <v>0</v>
      </c>
      <c r="N3272" s="111">
        <v>0</v>
      </c>
      <c r="O3272" s="109">
        <v>0</v>
      </c>
      <c r="P3272" s="111">
        <v>0</v>
      </c>
      <c r="Q3272" s="109">
        <v>0</v>
      </c>
      <c r="R3272" s="16">
        <f>SUMIFS('Member Months'!$L:$L,'Member Months'!$A:$A,$A3272,'Member Months'!$C:$C,$C3272, 'Member Months'!$D:$D,$D3272)</f>
        <v>0</v>
      </c>
      <c r="T3272" s="172"/>
    </row>
    <row r="3273" spans="1:20">
      <c r="A3273" s="38" t="s">
        <v>214</v>
      </c>
      <c r="B3273" s="39">
        <f t="shared" si="111"/>
        <v>0</v>
      </c>
      <c r="C3273" s="39" t="str">
        <f t="shared" si="109"/>
        <v>2020 Initial Year</v>
      </c>
      <c r="D3273" s="40">
        <v>3</v>
      </c>
      <c r="E3273" s="40" t="s">
        <v>214</v>
      </c>
      <c r="F3273" s="40" t="s">
        <v>738</v>
      </c>
      <c r="G3273" s="698" t="s">
        <v>224</v>
      </c>
      <c r="H3273" s="40" t="s">
        <v>213</v>
      </c>
      <c r="I3273" s="629" t="s">
        <v>223</v>
      </c>
      <c r="J3273" s="698" t="s">
        <v>181</v>
      </c>
      <c r="K3273" s="109">
        <v>0</v>
      </c>
      <c r="L3273" s="110">
        <v>0</v>
      </c>
      <c r="M3273" s="111">
        <v>0</v>
      </c>
      <c r="N3273" s="111">
        <v>0</v>
      </c>
      <c r="O3273" s="109">
        <v>0</v>
      </c>
      <c r="P3273" s="111">
        <v>0</v>
      </c>
      <c r="Q3273" s="109">
        <v>0</v>
      </c>
      <c r="R3273" s="16">
        <f>SUMIFS('Member Months'!$L:$L,'Member Months'!$A:$A,$A3273,'Member Months'!$C:$C,$C3273, 'Member Months'!$D:$D,$D3273)</f>
        <v>0</v>
      </c>
      <c r="T3273" s="172"/>
    </row>
    <row r="3274" spans="1:20">
      <c r="A3274" s="38" t="s">
        <v>214</v>
      </c>
      <c r="B3274" s="39">
        <f t="shared" si="111"/>
        <v>0</v>
      </c>
      <c r="C3274" s="39" t="str">
        <f t="shared" si="109"/>
        <v>2020 Initial Year</v>
      </c>
      <c r="D3274" s="40">
        <v>3</v>
      </c>
      <c r="E3274" s="40" t="s">
        <v>214</v>
      </c>
      <c r="F3274" s="40" t="s">
        <v>738</v>
      </c>
      <c r="G3274" s="698" t="s">
        <v>224</v>
      </c>
      <c r="H3274" s="40" t="s">
        <v>213</v>
      </c>
      <c r="I3274" s="629" t="s">
        <v>150</v>
      </c>
      <c r="J3274" s="698" t="s">
        <v>204</v>
      </c>
      <c r="K3274" s="303">
        <v>0</v>
      </c>
      <c r="L3274" s="304">
        <v>0</v>
      </c>
      <c r="M3274" s="305">
        <v>0</v>
      </c>
      <c r="N3274" s="305">
        <v>0</v>
      </c>
      <c r="O3274" s="303">
        <v>0</v>
      </c>
      <c r="P3274" s="305">
        <v>0</v>
      </c>
      <c r="Q3274" s="303">
        <v>0</v>
      </c>
      <c r="R3274" s="16">
        <f>SUMIFS('Member Months'!$L:$L,'Member Months'!$A:$A,$A3274,'Member Months'!$C:$C,$C3274, 'Member Months'!$D:$D,$D3274)</f>
        <v>0</v>
      </c>
      <c r="T3274" s="172"/>
    </row>
    <row r="3275" spans="1:20">
      <c r="A3275" s="38" t="s">
        <v>214</v>
      </c>
      <c r="B3275" s="39">
        <f t="shared" si="111"/>
        <v>0</v>
      </c>
      <c r="C3275" s="39" t="str">
        <f t="shared" si="109"/>
        <v>2020 Initial Year</v>
      </c>
      <c r="D3275" s="40">
        <v>3</v>
      </c>
      <c r="E3275" s="40" t="s">
        <v>214</v>
      </c>
      <c r="F3275" s="40" t="s">
        <v>738</v>
      </c>
      <c r="G3275" s="698" t="s">
        <v>224</v>
      </c>
      <c r="H3275" s="40" t="s">
        <v>213</v>
      </c>
      <c r="I3275" s="629" t="s">
        <v>151</v>
      </c>
      <c r="J3275" s="698" t="s">
        <v>205</v>
      </c>
      <c r="K3275" s="303">
        <v>0</v>
      </c>
      <c r="L3275" s="304">
        <v>0</v>
      </c>
      <c r="M3275" s="305">
        <v>0</v>
      </c>
      <c r="N3275" s="305">
        <v>0</v>
      </c>
      <c r="O3275" s="303">
        <v>0</v>
      </c>
      <c r="P3275" s="305">
        <v>0</v>
      </c>
      <c r="Q3275" s="303">
        <v>0</v>
      </c>
      <c r="R3275" s="16">
        <f>SUMIFS('Member Months'!$L:$L,'Member Months'!$A:$A,$A3275,'Member Months'!$C:$C,$C3275, 'Member Months'!$D:$D,$D3275)</f>
        <v>0</v>
      </c>
      <c r="T3275" s="172"/>
    </row>
    <row r="3276" spans="1:20">
      <c r="A3276" s="38" t="s">
        <v>214</v>
      </c>
      <c r="B3276" s="39">
        <f t="shared" si="111"/>
        <v>0</v>
      </c>
      <c r="C3276" s="39" t="str">
        <f t="shared" si="109"/>
        <v>2020 Initial Year</v>
      </c>
      <c r="D3276" s="40">
        <v>3</v>
      </c>
      <c r="E3276" s="40" t="s">
        <v>214</v>
      </c>
      <c r="F3276" s="40" t="s">
        <v>738</v>
      </c>
      <c r="G3276" s="698" t="s">
        <v>224</v>
      </c>
      <c r="H3276" s="40" t="s">
        <v>213</v>
      </c>
      <c r="I3276" s="629" t="s">
        <v>152</v>
      </c>
      <c r="J3276" s="698" t="s">
        <v>182</v>
      </c>
      <c r="K3276" s="303">
        <v>0</v>
      </c>
      <c r="L3276" s="304">
        <v>0</v>
      </c>
      <c r="M3276" s="305">
        <v>0</v>
      </c>
      <c r="N3276" s="305">
        <v>0</v>
      </c>
      <c r="O3276" s="303">
        <v>0</v>
      </c>
      <c r="P3276" s="305">
        <v>0</v>
      </c>
      <c r="Q3276" s="303">
        <v>0</v>
      </c>
      <c r="R3276" s="16">
        <f>SUMIFS('Member Months'!$L:$L,'Member Months'!$A:$A,$A3276,'Member Months'!$C:$C,$C3276, 'Member Months'!$D:$D,$D3276)</f>
        <v>0</v>
      </c>
      <c r="T3276" s="172"/>
    </row>
    <row r="3277" spans="1:20">
      <c r="A3277" s="38" t="s">
        <v>214</v>
      </c>
      <c r="B3277" s="39">
        <f t="shared" si="111"/>
        <v>0</v>
      </c>
      <c r="C3277" s="39" t="str">
        <f t="shared" si="109"/>
        <v>2020 Initial Year</v>
      </c>
      <c r="D3277" s="40">
        <v>3</v>
      </c>
      <c r="E3277" s="40" t="s">
        <v>214</v>
      </c>
      <c r="F3277" s="40" t="s">
        <v>738</v>
      </c>
      <c r="G3277" s="698" t="s">
        <v>224</v>
      </c>
      <c r="H3277" s="40" t="s">
        <v>213</v>
      </c>
      <c r="I3277" s="629" t="s">
        <v>70</v>
      </c>
      <c r="J3277" s="698" t="s">
        <v>265</v>
      </c>
      <c r="K3277" s="303">
        <v>0</v>
      </c>
      <c r="L3277" s="304">
        <v>0</v>
      </c>
      <c r="M3277" s="305">
        <v>0</v>
      </c>
      <c r="N3277" s="305">
        <v>0</v>
      </c>
      <c r="O3277" s="303">
        <v>0</v>
      </c>
      <c r="P3277" s="305">
        <v>0</v>
      </c>
      <c r="Q3277" s="303">
        <v>0</v>
      </c>
      <c r="R3277" s="16">
        <f>SUMIFS('Member Months'!$L:$L,'Member Months'!$A:$A,$A3277,'Member Months'!$C:$C,$C3277, 'Member Months'!$D:$D,$D3277)</f>
        <v>0</v>
      </c>
      <c r="T3277" s="172"/>
    </row>
    <row r="3278" spans="1:20">
      <c r="A3278" s="38" t="s">
        <v>214</v>
      </c>
      <c r="B3278" s="39">
        <f t="shared" si="111"/>
        <v>0</v>
      </c>
      <c r="C3278" s="39" t="str">
        <f t="shared" si="109"/>
        <v>2020 Initial Year</v>
      </c>
      <c r="D3278" s="40">
        <v>3</v>
      </c>
      <c r="E3278" s="40" t="s">
        <v>214</v>
      </c>
      <c r="F3278" s="40" t="s">
        <v>738</v>
      </c>
      <c r="G3278" s="698" t="s">
        <v>224</v>
      </c>
      <c r="H3278" s="40" t="s">
        <v>213</v>
      </c>
      <c r="I3278" s="629" t="s">
        <v>71</v>
      </c>
      <c r="J3278" s="698" t="s">
        <v>266</v>
      </c>
      <c r="K3278" s="303">
        <v>0</v>
      </c>
      <c r="L3278" s="304">
        <v>0</v>
      </c>
      <c r="M3278" s="305">
        <v>0</v>
      </c>
      <c r="N3278" s="305">
        <v>0</v>
      </c>
      <c r="O3278" s="303">
        <v>0</v>
      </c>
      <c r="P3278" s="305">
        <v>0</v>
      </c>
      <c r="Q3278" s="303">
        <v>0</v>
      </c>
      <c r="R3278" s="16">
        <f>SUMIFS('Member Months'!$L:$L,'Member Months'!$A:$A,$A3278,'Member Months'!$C:$C,$C3278, 'Member Months'!$D:$D,$D3278)</f>
        <v>0</v>
      </c>
      <c r="T3278" s="172"/>
    </row>
    <row r="3279" spans="1:20">
      <c r="A3279" s="38" t="s">
        <v>214</v>
      </c>
      <c r="B3279" s="39">
        <f t="shared" si="111"/>
        <v>0</v>
      </c>
      <c r="C3279" s="39" t="str">
        <f t="shared" si="109"/>
        <v>2020 Initial Year</v>
      </c>
      <c r="D3279" s="40">
        <v>3</v>
      </c>
      <c r="E3279" s="40" t="s">
        <v>214</v>
      </c>
      <c r="F3279" s="40" t="s">
        <v>738</v>
      </c>
      <c r="G3279" s="698" t="s">
        <v>224</v>
      </c>
      <c r="H3279" s="40" t="s">
        <v>213</v>
      </c>
      <c r="I3279" s="629" t="s">
        <v>72</v>
      </c>
      <c r="J3279" s="698" t="s">
        <v>527</v>
      </c>
      <c r="K3279" s="303">
        <v>0</v>
      </c>
      <c r="L3279" s="304">
        <v>0</v>
      </c>
      <c r="M3279" s="305">
        <v>0</v>
      </c>
      <c r="N3279" s="305">
        <v>0</v>
      </c>
      <c r="O3279" s="303">
        <v>0</v>
      </c>
      <c r="P3279" s="305">
        <v>0</v>
      </c>
      <c r="Q3279" s="303">
        <v>0</v>
      </c>
      <c r="R3279" s="16">
        <f>SUMIFS('Member Months'!$L:$L,'Member Months'!$A:$A,$A3279,'Member Months'!$C:$C,$C3279, 'Member Months'!$D:$D,$D3279)</f>
        <v>0</v>
      </c>
      <c r="T3279" s="172"/>
    </row>
    <row r="3280" spans="1:20">
      <c r="A3280" s="38" t="s">
        <v>214</v>
      </c>
      <c r="B3280" s="39">
        <f t="shared" si="111"/>
        <v>0</v>
      </c>
      <c r="C3280" s="39" t="str">
        <f t="shared" si="109"/>
        <v>2020 Initial Year</v>
      </c>
      <c r="D3280" s="40">
        <v>3</v>
      </c>
      <c r="E3280" s="40" t="s">
        <v>214</v>
      </c>
      <c r="F3280" s="40" t="s">
        <v>738</v>
      </c>
      <c r="G3280" s="698" t="s">
        <v>224</v>
      </c>
      <c r="H3280" s="40" t="s">
        <v>213</v>
      </c>
      <c r="I3280" s="629" t="s">
        <v>73</v>
      </c>
      <c r="J3280" s="698" t="s">
        <v>528</v>
      </c>
      <c r="K3280" s="303">
        <v>0</v>
      </c>
      <c r="L3280" s="304">
        <v>0</v>
      </c>
      <c r="M3280" s="305">
        <v>0</v>
      </c>
      <c r="N3280" s="305">
        <v>0</v>
      </c>
      <c r="O3280" s="303">
        <v>0</v>
      </c>
      <c r="P3280" s="305">
        <v>0</v>
      </c>
      <c r="Q3280" s="303">
        <v>0</v>
      </c>
      <c r="R3280" s="16">
        <f>SUMIFS('Member Months'!$L:$L,'Member Months'!$A:$A,$A3280,'Member Months'!$C:$C,$C3280, 'Member Months'!$D:$D,$D3280)</f>
        <v>0</v>
      </c>
      <c r="T3280" s="172"/>
    </row>
    <row r="3281" spans="1:20">
      <c r="A3281" s="38" t="s">
        <v>214</v>
      </c>
      <c r="B3281" s="39">
        <f t="shared" si="111"/>
        <v>0</v>
      </c>
      <c r="C3281" s="39" t="str">
        <f t="shared" si="109"/>
        <v>2020 Initial Year</v>
      </c>
      <c r="D3281" s="40">
        <v>3</v>
      </c>
      <c r="E3281" s="40" t="s">
        <v>214</v>
      </c>
      <c r="F3281" s="40" t="s">
        <v>738</v>
      </c>
      <c r="G3281" s="698" t="s">
        <v>224</v>
      </c>
      <c r="H3281" s="40" t="s">
        <v>213</v>
      </c>
      <c r="I3281" s="630" t="s">
        <v>409</v>
      </c>
      <c r="J3281" s="698" t="s">
        <v>803</v>
      </c>
      <c r="K3281" s="303">
        <v>0</v>
      </c>
      <c r="L3281" s="304">
        <v>0</v>
      </c>
      <c r="M3281" s="305">
        <v>0</v>
      </c>
      <c r="N3281" s="305">
        <v>0</v>
      </c>
      <c r="O3281" s="303">
        <v>0</v>
      </c>
      <c r="P3281" s="305">
        <v>0</v>
      </c>
      <c r="Q3281" s="303">
        <v>0</v>
      </c>
      <c r="R3281" s="16">
        <f>SUMIFS('Member Months'!$L:$L,'Member Months'!$A:$A,$A3281,'Member Months'!$C:$C,$C3281, 'Member Months'!$D:$D,$D3281)</f>
        <v>0</v>
      </c>
      <c r="T3281" s="172"/>
    </row>
    <row r="3282" spans="1:20">
      <c r="A3282" s="38" t="s">
        <v>215</v>
      </c>
      <c r="B3282" s="39">
        <f t="shared" si="111"/>
        <v>0</v>
      </c>
      <c r="C3282" s="39" t="str">
        <f t="shared" si="109"/>
        <v>2020 Initial Year</v>
      </c>
      <c r="D3282" s="40">
        <v>3</v>
      </c>
      <c r="E3282" s="40" t="s">
        <v>215</v>
      </c>
      <c r="F3282" s="40" t="s">
        <v>738</v>
      </c>
      <c r="G3282" s="698" t="s">
        <v>225</v>
      </c>
      <c r="H3282" s="40" t="s">
        <v>213</v>
      </c>
      <c r="I3282" s="629" t="s">
        <v>211</v>
      </c>
      <c r="J3282" s="698" t="s">
        <v>261</v>
      </c>
      <c r="K3282" s="303">
        <v>0</v>
      </c>
      <c r="L3282" s="304">
        <v>0</v>
      </c>
      <c r="M3282" s="305">
        <v>0</v>
      </c>
      <c r="N3282" s="305">
        <v>0</v>
      </c>
      <c r="O3282" s="303">
        <v>0</v>
      </c>
      <c r="P3282" s="305">
        <v>0</v>
      </c>
      <c r="Q3282" s="303">
        <v>0</v>
      </c>
      <c r="R3282" s="16">
        <f>SUMIFS('Member Months'!$L:$L,'Member Months'!$A:$A,$A3282,'Member Months'!$C:$C,$C3282, 'Member Months'!$D:$D,$D3282)</f>
        <v>0</v>
      </c>
      <c r="T3282" s="172"/>
    </row>
    <row r="3283" spans="1:20">
      <c r="A3283" s="38" t="s">
        <v>215</v>
      </c>
      <c r="B3283" s="39">
        <f t="shared" si="111"/>
        <v>0</v>
      </c>
      <c r="C3283" s="39" t="str">
        <f t="shared" si="109"/>
        <v>2020 Initial Year</v>
      </c>
      <c r="D3283" s="40">
        <v>3</v>
      </c>
      <c r="E3283" s="40" t="s">
        <v>215</v>
      </c>
      <c r="F3283" s="40" t="s">
        <v>738</v>
      </c>
      <c r="G3283" s="698" t="s">
        <v>225</v>
      </c>
      <c r="H3283" s="40" t="s">
        <v>213</v>
      </c>
      <c r="I3283" s="629" t="s">
        <v>214</v>
      </c>
      <c r="J3283" s="698" t="s">
        <v>676</v>
      </c>
      <c r="K3283" s="303">
        <v>0</v>
      </c>
      <c r="L3283" s="304">
        <v>0</v>
      </c>
      <c r="M3283" s="305">
        <v>0</v>
      </c>
      <c r="N3283" s="305">
        <v>0</v>
      </c>
      <c r="O3283" s="303">
        <v>0</v>
      </c>
      <c r="P3283" s="305">
        <v>0</v>
      </c>
      <c r="Q3283" s="303">
        <v>0</v>
      </c>
      <c r="R3283" s="16">
        <f>SUMIFS('Member Months'!$L:$L,'Member Months'!$A:$A,$A3283,'Member Months'!$C:$C,$C3283, 'Member Months'!$D:$D,$D3283)</f>
        <v>0</v>
      </c>
      <c r="T3283" s="172"/>
    </row>
    <row r="3284" spans="1:20">
      <c r="A3284" s="38" t="s">
        <v>215</v>
      </c>
      <c r="B3284" s="39">
        <f t="shared" si="111"/>
        <v>0</v>
      </c>
      <c r="C3284" s="39" t="str">
        <f t="shared" si="109"/>
        <v>2020 Initial Year</v>
      </c>
      <c r="D3284" s="40">
        <v>3</v>
      </c>
      <c r="E3284" s="40" t="s">
        <v>215</v>
      </c>
      <c r="F3284" s="40" t="s">
        <v>738</v>
      </c>
      <c r="G3284" s="698" t="s">
        <v>225</v>
      </c>
      <c r="H3284" s="40" t="s">
        <v>213</v>
      </c>
      <c r="I3284" s="629" t="s">
        <v>215</v>
      </c>
      <c r="J3284" s="698" t="s">
        <v>216</v>
      </c>
      <c r="K3284" s="303">
        <v>0</v>
      </c>
      <c r="L3284" s="304">
        <v>0</v>
      </c>
      <c r="M3284" s="305">
        <v>0</v>
      </c>
      <c r="N3284" s="305">
        <v>0</v>
      </c>
      <c r="O3284" s="303">
        <v>0</v>
      </c>
      <c r="P3284" s="305">
        <v>0</v>
      </c>
      <c r="Q3284" s="303">
        <v>0</v>
      </c>
      <c r="R3284" s="16">
        <f>SUMIFS('Member Months'!$L:$L,'Member Months'!$A:$A,$A3284,'Member Months'!$C:$C,$C3284, 'Member Months'!$D:$D,$D3284)</f>
        <v>0</v>
      </c>
      <c r="T3284" s="172"/>
    </row>
    <row r="3285" spans="1:20">
      <c r="A3285" s="38" t="s">
        <v>215</v>
      </c>
      <c r="B3285" s="39">
        <f t="shared" si="111"/>
        <v>0</v>
      </c>
      <c r="C3285" s="39" t="str">
        <f t="shared" si="109"/>
        <v>2020 Initial Year</v>
      </c>
      <c r="D3285" s="40">
        <v>3</v>
      </c>
      <c r="E3285" s="40" t="s">
        <v>215</v>
      </c>
      <c r="F3285" s="40" t="s">
        <v>738</v>
      </c>
      <c r="G3285" s="698" t="s">
        <v>225</v>
      </c>
      <c r="H3285" s="40" t="s">
        <v>213</v>
      </c>
      <c r="I3285" s="629" t="s">
        <v>217</v>
      </c>
      <c r="J3285" s="698" t="s">
        <v>262</v>
      </c>
      <c r="K3285" s="303">
        <v>0</v>
      </c>
      <c r="L3285" s="304">
        <v>0</v>
      </c>
      <c r="M3285" s="305">
        <v>0</v>
      </c>
      <c r="N3285" s="305">
        <v>0</v>
      </c>
      <c r="O3285" s="303">
        <v>0</v>
      </c>
      <c r="P3285" s="305">
        <v>0</v>
      </c>
      <c r="Q3285" s="303">
        <v>0</v>
      </c>
      <c r="R3285" s="16">
        <f>SUMIFS('Member Months'!$L:$L,'Member Months'!$A:$A,$A3285,'Member Months'!$C:$C,$C3285, 'Member Months'!$D:$D,$D3285)</f>
        <v>0</v>
      </c>
      <c r="T3285" s="172"/>
    </row>
    <row r="3286" spans="1:20">
      <c r="A3286" s="38" t="s">
        <v>215</v>
      </c>
      <c r="B3286" s="39">
        <f t="shared" si="111"/>
        <v>0</v>
      </c>
      <c r="C3286" s="39" t="str">
        <f t="shared" si="109"/>
        <v>2020 Initial Year</v>
      </c>
      <c r="D3286" s="40">
        <v>3</v>
      </c>
      <c r="E3286" s="40" t="s">
        <v>215</v>
      </c>
      <c r="F3286" s="40" t="s">
        <v>738</v>
      </c>
      <c r="G3286" s="698" t="s">
        <v>225</v>
      </c>
      <c r="H3286" s="40" t="s">
        <v>213</v>
      </c>
      <c r="I3286" s="629" t="s">
        <v>218</v>
      </c>
      <c r="J3286" s="698" t="s">
        <v>677</v>
      </c>
      <c r="K3286" s="303">
        <v>0</v>
      </c>
      <c r="L3286" s="304">
        <v>0</v>
      </c>
      <c r="M3286" s="305">
        <v>0</v>
      </c>
      <c r="N3286" s="305">
        <v>0</v>
      </c>
      <c r="O3286" s="303">
        <v>0</v>
      </c>
      <c r="P3286" s="305">
        <v>0</v>
      </c>
      <c r="Q3286" s="303">
        <v>0</v>
      </c>
      <c r="R3286" s="16">
        <f>SUMIFS('Member Months'!$L:$L,'Member Months'!$A:$A,$A3286,'Member Months'!$C:$C,$C3286, 'Member Months'!$D:$D,$D3286)</f>
        <v>0</v>
      </c>
      <c r="T3286" s="172"/>
    </row>
    <row r="3287" spans="1:20">
      <c r="A3287" s="38" t="s">
        <v>215</v>
      </c>
      <c r="B3287" s="39">
        <f t="shared" si="111"/>
        <v>0</v>
      </c>
      <c r="C3287" s="39" t="str">
        <f t="shared" si="109"/>
        <v>2020 Initial Year</v>
      </c>
      <c r="D3287" s="40">
        <v>3</v>
      </c>
      <c r="E3287" s="40" t="s">
        <v>215</v>
      </c>
      <c r="F3287" s="40" t="s">
        <v>738</v>
      </c>
      <c r="G3287" s="698" t="s">
        <v>225</v>
      </c>
      <c r="H3287" s="40" t="s">
        <v>213</v>
      </c>
      <c r="I3287" s="629" t="s">
        <v>219</v>
      </c>
      <c r="J3287" s="698" t="s">
        <v>263</v>
      </c>
      <c r="K3287" s="303">
        <v>0</v>
      </c>
      <c r="L3287" s="304">
        <v>0</v>
      </c>
      <c r="M3287" s="305">
        <v>0</v>
      </c>
      <c r="N3287" s="305">
        <v>0</v>
      </c>
      <c r="O3287" s="303">
        <v>0</v>
      </c>
      <c r="P3287" s="305">
        <v>0</v>
      </c>
      <c r="Q3287" s="303">
        <v>0</v>
      </c>
      <c r="R3287" s="16">
        <f>SUMIFS('Member Months'!$L:$L,'Member Months'!$A:$A,$A3287,'Member Months'!$C:$C,$C3287, 'Member Months'!$D:$D,$D3287)</f>
        <v>0</v>
      </c>
      <c r="T3287" s="172"/>
    </row>
    <row r="3288" spans="1:20">
      <c r="A3288" s="38" t="s">
        <v>215</v>
      </c>
      <c r="B3288" s="39">
        <f t="shared" si="111"/>
        <v>0</v>
      </c>
      <c r="C3288" s="39" t="str">
        <f t="shared" si="109"/>
        <v>2020 Initial Year</v>
      </c>
      <c r="D3288" s="40">
        <v>3</v>
      </c>
      <c r="E3288" s="40" t="s">
        <v>215</v>
      </c>
      <c r="F3288" s="40" t="s">
        <v>738</v>
      </c>
      <c r="G3288" s="698" t="s">
        <v>225</v>
      </c>
      <c r="H3288" s="40" t="s">
        <v>213</v>
      </c>
      <c r="I3288" s="629" t="s">
        <v>220</v>
      </c>
      <c r="J3288" s="698" t="s">
        <v>675</v>
      </c>
      <c r="K3288" s="303">
        <v>0</v>
      </c>
      <c r="L3288" s="304">
        <v>0</v>
      </c>
      <c r="M3288" s="305">
        <v>0</v>
      </c>
      <c r="N3288" s="305">
        <v>0</v>
      </c>
      <c r="O3288" s="303">
        <v>0</v>
      </c>
      <c r="P3288" s="305">
        <v>0</v>
      </c>
      <c r="Q3288" s="303">
        <v>0</v>
      </c>
      <c r="R3288" s="16">
        <f>SUMIFS('Member Months'!$L:$L,'Member Months'!$A:$A,$A3288,'Member Months'!$C:$C,$C3288, 'Member Months'!$D:$D,$D3288)</f>
        <v>0</v>
      </c>
      <c r="T3288" s="172"/>
    </row>
    <row r="3289" spans="1:20">
      <c r="A3289" s="38" t="s">
        <v>215</v>
      </c>
      <c r="B3289" s="39">
        <f t="shared" si="111"/>
        <v>0</v>
      </c>
      <c r="C3289" s="39" t="str">
        <f t="shared" si="109"/>
        <v>2020 Initial Year</v>
      </c>
      <c r="D3289" s="40">
        <v>3</v>
      </c>
      <c r="E3289" s="40" t="s">
        <v>215</v>
      </c>
      <c r="F3289" s="40" t="s">
        <v>738</v>
      </c>
      <c r="G3289" s="698" t="s">
        <v>225</v>
      </c>
      <c r="H3289" s="40" t="s">
        <v>213</v>
      </c>
      <c r="I3289" s="629" t="s">
        <v>221</v>
      </c>
      <c r="J3289" s="698" t="s">
        <v>264</v>
      </c>
      <c r="K3289" s="303">
        <v>0</v>
      </c>
      <c r="L3289" s="304">
        <v>0</v>
      </c>
      <c r="M3289" s="305">
        <v>0</v>
      </c>
      <c r="N3289" s="305">
        <v>0</v>
      </c>
      <c r="O3289" s="303">
        <v>0</v>
      </c>
      <c r="P3289" s="305">
        <v>0</v>
      </c>
      <c r="Q3289" s="303">
        <v>0</v>
      </c>
      <c r="R3289" s="16">
        <f>SUMIFS('Member Months'!$L:$L,'Member Months'!$A:$A,$A3289,'Member Months'!$C:$C,$C3289, 'Member Months'!$D:$D,$D3289)</f>
        <v>0</v>
      </c>
      <c r="T3289" s="172"/>
    </row>
    <row r="3290" spans="1:20">
      <c r="A3290" s="38" t="s">
        <v>215</v>
      </c>
      <c r="B3290" s="39">
        <f t="shared" si="111"/>
        <v>0</v>
      </c>
      <c r="C3290" s="39" t="str">
        <f t="shared" si="109"/>
        <v>2020 Initial Year</v>
      </c>
      <c r="D3290" s="40">
        <v>3</v>
      </c>
      <c r="E3290" s="40" t="s">
        <v>215</v>
      </c>
      <c r="F3290" s="40" t="s">
        <v>738</v>
      </c>
      <c r="G3290" s="698" t="s">
        <v>225</v>
      </c>
      <c r="H3290" s="40" t="s">
        <v>213</v>
      </c>
      <c r="I3290" s="629" t="s">
        <v>222</v>
      </c>
      <c r="J3290" s="698" t="s">
        <v>206</v>
      </c>
      <c r="K3290" s="303">
        <v>0</v>
      </c>
      <c r="L3290" s="304">
        <v>0</v>
      </c>
      <c r="M3290" s="305">
        <v>0</v>
      </c>
      <c r="N3290" s="305">
        <v>0</v>
      </c>
      <c r="O3290" s="303">
        <v>0</v>
      </c>
      <c r="P3290" s="305">
        <v>0</v>
      </c>
      <c r="Q3290" s="303">
        <v>0</v>
      </c>
      <c r="R3290" s="16">
        <f>SUMIFS('Member Months'!$L:$L,'Member Months'!$A:$A,$A3290,'Member Months'!$C:$C,$C3290, 'Member Months'!$D:$D,$D3290)</f>
        <v>0</v>
      </c>
      <c r="T3290" s="172"/>
    </row>
    <row r="3291" spans="1:20">
      <c r="A3291" s="38" t="s">
        <v>215</v>
      </c>
      <c r="B3291" s="39">
        <f t="shared" si="111"/>
        <v>0</v>
      </c>
      <c r="C3291" s="39" t="str">
        <f t="shared" si="109"/>
        <v>2020 Initial Year</v>
      </c>
      <c r="D3291" s="40">
        <v>3</v>
      </c>
      <c r="E3291" s="40" t="s">
        <v>215</v>
      </c>
      <c r="F3291" s="40" t="s">
        <v>738</v>
      </c>
      <c r="G3291" s="698" t="s">
        <v>225</v>
      </c>
      <c r="H3291" s="40" t="s">
        <v>213</v>
      </c>
      <c r="I3291" s="629" t="s">
        <v>223</v>
      </c>
      <c r="J3291" s="698" t="s">
        <v>181</v>
      </c>
      <c r="K3291" s="303">
        <v>0</v>
      </c>
      <c r="L3291" s="304">
        <v>0</v>
      </c>
      <c r="M3291" s="305">
        <v>0</v>
      </c>
      <c r="N3291" s="305">
        <v>0</v>
      </c>
      <c r="O3291" s="303">
        <v>0</v>
      </c>
      <c r="P3291" s="305">
        <v>0</v>
      </c>
      <c r="Q3291" s="303">
        <v>0</v>
      </c>
      <c r="R3291" s="16">
        <f>SUMIFS('Member Months'!$L:$L,'Member Months'!$A:$A,$A3291,'Member Months'!$C:$C,$C3291, 'Member Months'!$D:$D,$D3291)</f>
        <v>0</v>
      </c>
      <c r="T3291" s="172"/>
    </row>
    <row r="3292" spans="1:20">
      <c r="A3292" s="38" t="s">
        <v>215</v>
      </c>
      <c r="B3292" s="39">
        <f t="shared" si="111"/>
        <v>0</v>
      </c>
      <c r="C3292" s="39" t="str">
        <f t="shared" si="109"/>
        <v>2020 Initial Year</v>
      </c>
      <c r="D3292" s="40">
        <v>3</v>
      </c>
      <c r="E3292" s="40" t="s">
        <v>215</v>
      </c>
      <c r="F3292" s="40" t="s">
        <v>738</v>
      </c>
      <c r="G3292" s="698" t="s">
        <v>225</v>
      </c>
      <c r="H3292" s="40" t="s">
        <v>213</v>
      </c>
      <c r="I3292" s="629" t="s">
        <v>150</v>
      </c>
      <c r="J3292" s="698" t="s">
        <v>204</v>
      </c>
      <c r="K3292" s="303">
        <v>0</v>
      </c>
      <c r="L3292" s="304">
        <v>0</v>
      </c>
      <c r="M3292" s="305">
        <v>0</v>
      </c>
      <c r="N3292" s="305">
        <v>0</v>
      </c>
      <c r="O3292" s="303">
        <v>0</v>
      </c>
      <c r="P3292" s="305">
        <v>0</v>
      </c>
      <c r="Q3292" s="303">
        <v>0</v>
      </c>
      <c r="R3292" s="16">
        <f>SUMIFS('Member Months'!$L:$L,'Member Months'!$A:$A,$A3292,'Member Months'!$C:$C,$C3292, 'Member Months'!$D:$D,$D3292)</f>
        <v>0</v>
      </c>
      <c r="T3292" s="172"/>
    </row>
    <row r="3293" spans="1:20">
      <c r="A3293" s="38" t="s">
        <v>215</v>
      </c>
      <c r="B3293" s="39">
        <f t="shared" si="111"/>
        <v>0</v>
      </c>
      <c r="C3293" s="39" t="str">
        <f t="shared" si="109"/>
        <v>2020 Initial Year</v>
      </c>
      <c r="D3293" s="40">
        <v>3</v>
      </c>
      <c r="E3293" s="40" t="s">
        <v>215</v>
      </c>
      <c r="F3293" s="40" t="s">
        <v>738</v>
      </c>
      <c r="G3293" s="698" t="s">
        <v>225</v>
      </c>
      <c r="H3293" s="40" t="s">
        <v>213</v>
      </c>
      <c r="I3293" s="629" t="s">
        <v>151</v>
      </c>
      <c r="J3293" s="698" t="s">
        <v>205</v>
      </c>
      <c r="K3293" s="303">
        <v>0</v>
      </c>
      <c r="L3293" s="304">
        <v>0</v>
      </c>
      <c r="M3293" s="305">
        <v>0</v>
      </c>
      <c r="N3293" s="305">
        <v>0</v>
      </c>
      <c r="O3293" s="303">
        <v>0</v>
      </c>
      <c r="P3293" s="305">
        <v>0</v>
      </c>
      <c r="Q3293" s="303">
        <v>0</v>
      </c>
      <c r="R3293" s="16">
        <f>SUMIFS('Member Months'!$L:$L,'Member Months'!$A:$A,$A3293,'Member Months'!$C:$C,$C3293, 'Member Months'!$D:$D,$D3293)</f>
        <v>0</v>
      </c>
      <c r="T3293" s="172"/>
    </row>
    <row r="3294" spans="1:20">
      <c r="A3294" s="38" t="s">
        <v>215</v>
      </c>
      <c r="B3294" s="39">
        <f t="shared" si="111"/>
        <v>0</v>
      </c>
      <c r="C3294" s="39" t="str">
        <f t="shared" si="109"/>
        <v>2020 Initial Year</v>
      </c>
      <c r="D3294" s="40">
        <v>3</v>
      </c>
      <c r="E3294" s="40" t="s">
        <v>215</v>
      </c>
      <c r="F3294" s="40" t="s">
        <v>738</v>
      </c>
      <c r="G3294" s="698" t="s">
        <v>225</v>
      </c>
      <c r="H3294" s="40" t="s">
        <v>213</v>
      </c>
      <c r="I3294" s="629" t="s">
        <v>152</v>
      </c>
      <c r="J3294" s="698" t="s">
        <v>182</v>
      </c>
      <c r="K3294" s="303">
        <v>0</v>
      </c>
      <c r="L3294" s="304">
        <v>0</v>
      </c>
      <c r="M3294" s="305">
        <v>0</v>
      </c>
      <c r="N3294" s="305">
        <v>0</v>
      </c>
      <c r="O3294" s="303">
        <v>0</v>
      </c>
      <c r="P3294" s="305">
        <v>0</v>
      </c>
      <c r="Q3294" s="303">
        <v>0</v>
      </c>
      <c r="R3294" s="16">
        <f>SUMIFS('Member Months'!$L:$L,'Member Months'!$A:$A,$A3294,'Member Months'!$C:$C,$C3294, 'Member Months'!$D:$D,$D3294)</f>
        <v>0</v>
      </c>
      <c r="T3294" s="172"/>
    </row>
    <row r="3295" spans="1:20">
      <c r="A3295" s="38" t="s">
        <v>215</v>
      </c>
      <c r="B3295" s="39">
        <f t="shared" si="111"/>
        <v>0</v>
      </c>
      <c r="C3295" s="39" t="str">
        <f t="shared" ref="C3295:C3358" si="112">$C$2598</f>
        <v>2020 Initial Year</v>
      </c>
      <c r="D3295" s="40">
        <v>3</v>
      </c>
      <c r="E3295" s="40" t="s">
        <v>215</v>
      </c>
      <c r="F3295" s="40" t="s">
        <v>738</v>
      </c>
      <c r="G3295" s="698" t="s">
        <v>225</v>
      </c>
      <c r="H3295" s="40" t="s">
        <v>213</v>
      </c>
      <c r="I3295" s="629" t="s">
        <v>70</v>
      </c>
      <c r="J3295" s="698" t="s">
        <v>265</v>
      </c>
      <c r="K3295" s="303">
        <v>0</v>
      </c>
      <c r="L3295" s="304">
        <v>0</v>
      </c>
      <c r="M3295" s="305">
        <v>0</v>
      </c>
      <c r="N3295" s="305">
        <v>0</v>
      </c>
      <c r="O3295" s="303">
        <v>0</v>
      </c>
      <c r="P3295" s="305">
        <v>0</v>
      </c>
      <c r="Q3295" s="303">
        <v>0</v>
      </c>
      <c r="R3295" s="16">
        <f>SUMIFS('Member Months'!$L:$L,'Member Months'!$A:$A,$A3295,'Member Months'!$C:$C,$C3295, 'Member Months'!$D:$D,$D3295)</f>
        <v>0</v>
      </c>
      <c r="T3295" s="172"/>
    </row>
    <row r="3296" spans="1:20">
      <c r="A3296" s="38" t="s">
        <v>215</v>
      </c>
      <c r="B3296" s="39">
        <f t="shared" si="111"/>
        <v>0</v>
      </c>
      <c r="C3296" s="39" t="str">
        <f t="shared" si="112"/>
        <v>2020 Initial Year</v>
      </c>
      <c r="D3296" s="40">
        <v>3</v>
      </c>
      <c r="E3296" s="40" t="s">
        <v>215</v>
      </c>
      <c r="F3296" s="40" t="s">
        <v>738</v>
      </c>
      <c r="G3296" s="698" t="s">
        <v>225</v>
      </c>
      <c r="H3296" s="40" t="s">
        <v>213</v>
      </c>
      <c r="I3296" s="629" t="s">
        <v>71</v>
      </c>
      <c r="J3296" s="698" t="s">
        <v>266</v>
      </c>
      <c r="K3296" s="303">
        <v>0</v>
      </c>
      <c r="L3296" s="304">
        <v>0</v>
      </c>
      <c r="M3296" s="305">
        <v>0</v>
      </c>
      <c r="N3296" s="305">
        <v>0</v>
      </c>
      <c r="O3296" s="303">
        <v>0</v>
      </c>
      <c r="P3296" s="305">
        <v>0</v>
      </c>
      <c r="Q3296" s="303">
        <v>0</v>
      </c>
      <c r="R3296" s="16">
        <f>SUMIFS('Member Months'!$L:$L,'Member Months'!$A:$A,$A3296,'Member Months'!$C:$C,$C3296, 'Member Months'!$D:$D,$D3296)</f>
        <v>0</v>
      </c>
      <c r="T3296" s="172"/>
    </row>
    <row r="3297" spans="1:20">
      <c r="A3297" s="38" t="s">
        <v>215</v>
      </c>
      <c r="B3297" s="39">
        <f t="shared" si="111"/>
        <v>0</v>
      </c>
      <c r="C3297" s="39" t="str">
        <f t="shared" si="112"/>
        <v>2020 Initial Year</v>
      </c>
      <c r="D3297" s="40">
        <v>3</v>
      </c>
      <c r="E3297" s="40" t="s">
        <v>215</v>
      </c>
      <c r="F3297" s="40" t="s">
        <v>738</v>
      </c>
      <c r="G3297" s="698" t="s">
        <v>225</v>
      </c>
      <c r="H3297" s="40" t="s">
        <v>213</v>
      </c>
      <c r="I3297" s="629" t="s">
        <v>72</v>
      </c>
      <c r="J3297" s="698" t="s">
        <v>527</v>
      </c>
      <c r="K3297" s="303">
        <v>0</v>
      </c>
      <c r="L3297" s="304">
        <v>0</v>
      </c>
      <c r="M3297" s="305">
        <v>0</v>
      </c>
      <c r="N3297" s="305">
        <v>0</v>
      </c>
      <c r="O3297" s="303">
        <v>0</v>
      </c>
      <c r="P3297" s="305">
        <v>0</v>
      </c>
      <c r="Q3297" s="303">
        <v>0</v>
      </c>
      <c r="R3297" s="16">
        <f>SUMIFS('Member Months'!$L:$L,'Member Months'!$A:$A,$A3297,'Member Months'!$C:$C,$C3297, 'Member Months'!$D:$D,$D3297)</f>
        <v>0</v>
      </c>
      <c r="T3297" s="172"/>
    </row>
    <row r="3298" spans="1:20">
      <c r="A3298" s="38" t="s">
        <v>215</v>
      </c>
      <c r="B3298" s="39">
        <f t="shared" si="111"/>
        <v>0</v>
      </c>
      <c r="C3298" s="39" t="str">
        <f t="shared" si="112"/>
        <v>2020 Initial Year</v>
      </c>
      <c r="D3298" s="40">
        <v>3</v>
      </c>
      <c r="E3298" s="40" t="s">
        <v>215</v>
      </c>
      <c r="F3298" s="40" t="s">
        <v>738</v>
      </c>
      <c r="G3298" s="698" t="s">
        <v>225</v>
      </c>
      <c r="H3298" s="40" t="s">
        <v>213</v>
      </c>
      <c r="I3298" s="629" t="s">
        <v>73</v>
      </c>
      <c r="J3298" s="698" t="s">
        <v>528</v>
      </c>
      <c r="K3298" s="303">
        <v>0</v>
      </c>
      <c r="L3298" s="304">
        <v>0</v>
      </c>
      <c r="M3298" s="305">
        <v>0</v>
      </c>
      <c r="N3298" s="305">
        <v>0</v>
      </c>
      <c r="O3298" s="303">
        <v>0</v>
      </c>
      <c r="P3298" s="305">
        <v>0</v>
      </c>
      <c r="Q3298" s="303">
        <v>0</v>
      </c>
      <c r="R3298" s="16">
        <f>SUMIFS('Member Months'!$L:$L,'Member Months'!$A:$A,$A3298,'Member Months'!$C:$C,$C3298, 'Member Months'!$D:$D,$D3298)</f>
        <v>0</v>
      </c>
      <c r="T3298" s="172"/>
    </row>
    <row r="3299" spans="1:20">
      <c r="A3299" s="38" t="s">
        <v>215</v>
      </c>
      <c r="B3299" s="39">
        <f t="shared" si="111"/>
        <v>0</v>
      </c>
      <c r="C3299" s="39" t="str">
        <f t="shared" si="112"/>
        <v>2020 Initial Year</v>
      </c>
      <c r="D3299" s="40">
        <v>3</v>
      </c>
      <c r="E3299" s="40" t="s">
        <v>215</v>
      </c>
      <c r="F3299" s="40" t="s">
        <v>738</v>
      </c>
      <c r="G3299" s="698" t="s">
        <v>225</v>
      </c>
      <c r="H3299" s="40" t="s">
        <v>213</v>
      </c>
      <c r="I3299" s="630" t="s">
        <v>409</v>
      </c>
      <c r="J3299" s="698" t="s">
        <v>803</v>
      </c>
      <c r="K3299" s="303">
        <v>0</v>
      </c>
      <c r="L3299" s="304">
        <v>0</v>
      </c>
      <c r="M3299" s="305">
        <v>0</v>
      </c>
      <c r="N3299" s="305">
        <v>0</v>
      </c>
      <c r="O3299" s="303">
        <v>0</v>
      </c>
      <c r="P3299" s="305">
        <v>0</v>
      </c>
      <c r="Q3299" s="303">
        <v>0</v>
      </c>
      <c r="R3299" s="16">
        <f>SUMIFS('Member Months'!$L:$L,'Member Months'!$A:$A,$A3299,'Member Months'!$C:$C,$C3299, 'Member Months'!$D:$D,$D3299)</f>
        <v>0</v>
      </c>
      <c r="T3299" s="172"/>
    </row>
    <row r="3300" spans="1:20">
      <c r="A3300" s="38" t="s">
        <v>217</v>
      </c>
      <c r="B3300" s="39">
        <f t="shared" si="111"/>
        <v>0</v>
      </c>
      <c r="C3300" s="39" t="str">
        <f t="shared" si="112"/>
        <v>2020 Initial Year</v>
      </c>
      <c r="D3300" s="40">
        <v>3</v>
      </c>
      <c r="E3300" s="40" t="s">
        <v>217</v>
      </c>
      <c r="F3300" s="40" t="s">
        <v>738</v>
      </c>
      <c r="G3300" s="698" t="s">
        <v>226</v>
      </c>
      <c r="H3300" s="40" t="s">
        <v>227</v>
      </c>
      <c r="I3300" s="629" t="s">
        <v>211</v>
      </c>
      <c r="J3300" s="698" t="s">
        <v>261</v>
      </c>
      <c r="K3300" s="303">
        <v>0</v>
      </c>
      <c r="L3300" s="304">
        <v>0</v>
      </c>
      <c r="M3300" s="305">
        <v>0</v>
      </c>
      <c r="N3300" s="305">
        <v>0</v>
      </c>
      <c r="O3300" s="303">
        <v>0</v>
      </c>
      <c r="P3300" s="305">
        <v>0</v>
      </c>
      <c r="Q3300" s="303">
        <v>0</v>
      </c>
      <c r="R3300" s="16">
        <f>SUMIFS('Member Months'!$L:$L,'Member Months'!$A:$A,$A3300,'Member Months'!$C:$C,$C3300, 'Member Months'!$D:$D,$D3300)</f>
        <v>0</v>
      </c>
      <c r="T3300" s="172"/>
    </row>
    <row r="3301" spans="1:20">
      <c r="A3301" s="38" t="s">
        <v>217</v>
      </c>
      <c r="B3301" s="39">
        <f t="shared" si="111"/>
        <v>0</v>
      </c>
      <c r="C3301" s="39" t="str">
        <f t="shared" si="112"/>
        <v>2020 Initial Year</v>
      </c>
      <c r="D3301" s="40">
        <v>3</v>
      </c>
      <c r="E3301" s="40" t="s">
        <v>217</v>
      </c>
      <c r="F3301" s="40" t="s">
        <v>738</v>
      </c>
      <c r="G3301" s="698" t="s">
        <v>226</v>
      </c>
      <c r="H3301" s="40" t="s">
        <v>227</v>
      </c>
      <c r="I3301" s="629" t="s">
        <v>214</v>
      </c>
      <c r="J3301" s="698" t="s">
        <v>676</v>
      </c>
      <c r="K3301" s="303">
        <v>0</v>
      </c>
      <c r="L3301" s="304">
        <v>0</v>
      </c>
      <c r="M3301" s="305">
        <v>0</v>
      </c>
      <c r="N3301" s="305">
        <v>0</v>
      </c>
      <c r="O3301" s="303">
        <v>0</v>
      </c>
      <c r="P3301" s="305">
        <v>0</v>
      </c>
      <c r="Q3301" s="303">
        <v>0</v>
      </c>
      <c r="R3301" s="16">
        <f>SUMIFS('Member Months'!$L:$L,'Member Months'!$A:$A,$A3301,'Member Months'!$C:$C,$C3301, 'Member Months'!$D:$D,$D3301)</f>
        <v>0</v>
      </c>
      <c r="T3301" s="172"/>
    </row>
    <row r="3302" spans="1:20">
      <c r="A3302" s="38" t="s">
        <v>217</v>
      </c>
      <c r="B3302" s="39">
        <f t="shared" si="111"/>
        <v>0</v>
      </c>
      <c r="C3302" s="39" t="str">
        <f t="shared" si="112"/>
        <v>2020 Initial Year</v>
      </c>
      <c r="D3302" s="40">
        <v>3</v>
      </c>
      <c r="E3302" s="40" t="s">
        <v>217</v>
      </c>
      <c r="F3302" s="40" t="s">
        <v>738</v>
      </c>
      <c r="G3302" s="698" t="s">
        <v>226</v>
      </c>
      <c r="H3302" s="40" t="s">
        <v>227</v>
      </c>
      <c r="I3302" s="629" t="s">
        <v>215</v>
      </c>
      <c r="J3302" s="698" t="s">
        <v>216</v>
      </c>
      <c r="K3302" s="303">
        <v>0</v>
      </c>
      <c r="L3302" s="304">
        <v>0</v>
      </c>
      <c r="M3302" s="305">
        <v>0</v>
      </c>
      <c r="N3302" s="305">
        <v>0</v>
      </c>
      <c r="O3302" s="303">
        <v>0</v>
      </c>
      <c r="P3302" s="305">
        <v>0</v>
      </c>
      <c r="Q3302" s="303">
        <v>0</v>
      </c>
      <c r="R3302" s="16">
        <f>SUMIFS('Member Months'!$L:$L,'Member Months'!$A:$A,$A3302,'Member Months'!$C:$C,$C3302, 'Member Months'!$D:$D,$D3302)</f>
        <v>0</v>
      </c>
      <c r="T3302" s="172"/>
    </row>
    <row r="3303" spans="1:20">
      <c r="A3303" s="38" t="s">
        <v>217</v>
      </c>
      <c r="B3303" s="39">
        <f t="shared" si="111"/>
        <v>0</v>
      </c>
      <c r="C3303" s="39" t="str">
        <f t="shared" si="112"/>
        <v>2020 Initial Year</v>
      </c>
      <c r="D3303" s="40">
        <v>3</v>
      </c>
      <c r="E3303" s="40" t="s">
        <v>217</v>
      </c>
      <c r="F3303" s="40" t="s">
        <v>738</v>
      </c>
      <c r="G3303" s="698" t="s">
        <v>226</v>
      </c>
      <c r="H3303" s="40" t="s">
        <v>227</v>
      </c>
      <c r="I3303" s="629" t="s">
        <v>217</v>
      </c>
      <c r="J3303" s="698" t="s">
        <v>262</v>
      </c>
      <c r="K3303" s="303">
        <v>0</v>
      </c>
      <c r="L3303" s="304">
        <v>0</v>
      </c>
      <c r="M3303" s="305">
        <v>0</v>
      </c>
      <c r="N3303" s="305">
        <v>0</v>
      </c>
      <c r="O3303" s="303">
        <v>0</v>
      </c>
      <c r="P3303" s="305">
        <v>0</v>
      </c>
      <c r="Q3303" s="303">
        <v>0</v>
      </c>
      <c r="R3303" s="16">
        <f>SUMIFS('Member Months'!$L:$L,'Member Months'!$A:$A,$A3303,'Member Months'!$C:$C,$C3303, 'Member Months'!$D:$D,$D3303)</f>
        <v>0</v>
      </c>
      <c r="T3303" s="172"/>
    </row>
    <row r="3304" spans="1:20">
      <c r="A3304" s="38" t="s">
        <v>217</v>
      </c>
      <c r="B3304" s="39">
        <f t="shared" si="111"/>
        <v>0</v>
      </c>
      <c r="C3304" s="39" t="str">
        <f t="shared" si="112"/>
        <v>2020 Initial Year</v>
      </c>
      <c r="D3304" s="40">
        <v>3</v>
      </c>
      <c r="E3304" s="40" t="s">
        <v>217</v>
      </c>
      <c r="F3304" s="40" t="s">
        <v>738</v>
      </c>
      <c r="G3304" s="698" t="s">
        <v>226</v>
      </c>
      <c r="H3304" s="40" t="s">
        <v>227</v>
      </c>
      <c r="I3304" s="629" t="s">
        <v>218</v>
      </c>
      <c r="J3304" s="698" t="s">
        <v>677</v>
      </c>
      <c r="K3304" s="303">
        <v>0</v>
      </c>
      <c r="L3304" s="304">
        <v>0</v>
      </c>
      <c r="M3304" s="305">
        <v>0</v>
      </c>
      <c r="N3304" s="305">
        <v>0</v>
      </c>
      <c r="O3304" s="303">
        <v>0</v>
      </c>
      <c r="P3304" s="305">
        <v>0</v>
      </c>
      <c r="Q3304" s="303">
        <v>0</v>
      </c>
      <c r="R3304" s="16">
        <f>SUMIFS('Member Months'!$L:$L,'Member Months'!$A:$A,$A3304,'Member Months'!$C:$C,$C3304, 'Member Months'!$D:$D,$D3304)</f>
        <v>0</v>
      </c>
      <c r="T3304" s="172"/>
    </row>
    <row r="3305" spans="1:20">
      <c r="A3305" s="38" t="s">
        <v>217</v>
      </c>
      <c r="B3305" s="39">
        <f t="shared" si="111"/>
        <v>0</v>
      </c>
      <c r="C3305" s="39" t="str">
        <f t="shared" si="112"/>
        <v>2020 Initial Year</v>
      </c>
      <c r="D3305" s="40">
        <v>3</v>
      </c>
      <c r="E3305" s="40" t="s">
        <v>217</v>
      </c>
      <c r="F3305" s="40" t="s">
        <v>738</v>
      </c>
      <c r="G3305" s="698" t="s">
        <v>226</v>
      </c>
      <c r="H3305" s="40" t="s">
        <v>227</v>
      </c>
      <c r="I3305" s="629" t="s">
        <v>219</v>
      </c>
      <c r="J3305" s="698" t="s">
        <v>263</v>
      </c>
      <c r="K3305" s="303">
        <v>0</v>
      </c>
      <c r="L3305" s="304">
        <v>0</v>
      </c>
      <c r="M3305" s="305">
        <v>0</v>
      </c>
      <c r="N3305" s="305">
        <v>0</v>
      </c>
      <c r="O3305" s="303">
        <v>0</v>
      </c>
      <c r="P3305" s="305">
        <v>0</v>
      </c>
      <c r="Q3305" s="303">
        <v>0</v>
      </c>
      <c r="R3305" s="16">
        <f>SUMIFS('Member Months'!$L:$L,'Member Months'!$A:$A,$A3305,'Member Months'!$C:$C,$C3305, 'Member Months'!$D:$D,$D3305)</f>
        <v>0</v>
      </c>
      <c r="T3305" s="172"/>
    </row>
    <row r="3306" spans="1:20">
      <c r="A3306" s="38" t="s">
        <v>217</v>
      </c>
      <c r="B3306" s="39">
        <f t="shared" si="111"/>
        <v>0</v>
      </c>
      <c r="C3306" s="39" t="str">
        <f t="shared" si="112"/>
        <v>2020 Initial Year</v>
      </c>
      <c r="D3306" s="40">
        <v>3</v>
      </c>
      <c r="E3306" s="40" t="s">
        <v>217</v>
      </c>
      <c r="F3306" s="40" t="s">
        <v>738</v>
      </c>
      <c r="G3306" s="698" t="s">
        <v>226</v>
      </c>
      <c r="H3306" s="40" t="s">
        <v>227</v>
      </c>
      <c r="I3306" s="629" t="s">
        <v>220</v>
      </c>
      <c r="J3306" s="698" t="s">
        <v>675</v>
      </c>
      <c r="K3306" s="303">
        <v>0</v>
      </c>
      <c r="L3306" s="304">
        <v>0</v>
      </c>
      <c r="M3306" s="305">
        <v>0</v>
      </c>
      <c r="N3306" s="305">
        <v>0</v>
      </c>
      <c r="O3306" s="303">
        <v>0</v>
      </c>
      <c r="P3306" s="305">
        <v>0</v>
      </c>
      <c r="Q3306" s="303">
        <v>0</v>
      </c>
      <c r="R3306" s="16">
        <f>SUMIFS('Member Months'!$L:$L,'Member Months'!$A:$A,$A3306,'Member Months'!$C:$C,$C3306, 'Member Months'!$D:$D,$D3306)</f>
        <v>0</v>
      </c>
      <c r="T3306" s="172"/>
    </row>
    <row r="3307" spans="1:20">
      <c r="A3307" s="38" t="s">
        <v>217</v>
      </c>
      <c r="B3307" s="39">
        <f t="shared" si="111"/>
        <v>0</v>
      </c>
      <c r="C3307" s="39" t="str">
        <f t="shared" si="112"/>
        <v>2020 Initial Year</v>
      </c>
      <c r="D3307" s="40">
        <v>3</v>
      </c>
      <c r="E3307" s="40" t="s">
        <v>217</v>
      </c>
      <c r="F3307" s="40" t="s">
        <v>738</v>
      </c>
      <c r="G3307" s="698" t="s">
        <v>226</v>
      </c>
      <c r="H3307" s="40" t="s">
        <v>227</v>
      </c>
      <c r="I3307" s="629" t="s">
        <v>221</v>
      </c>
      <c r="J3307" s="698" t="s">
        <v>264</v>
      </c>
      <c r="K3307" s="303">
        <v>0</v>
      </c>
      <c r="L3307" s="304">
        <v>0</v>
      </c>
      <c r="M3307" s="305">
        <v>0</v>
      </c>
      <c r="N3307" s="305">
        <v>0</v>
      </c>
      <c r="O3307" s="303">
        <v>0</v>
      </c>
      <c r="P3307" s="305">
        <v>0</v>
      </c>
      <c r="Q3307" s="303">
        <v>0</v>
      </c>
      <c r="R3307" s="16">
        <f>SUMIFS('Member Months'!$L:$L,'Member Months'!$A:$A,$A3307,'Member Months'!$C:$C,$C3307, 'Member Months'!$D:$D,$D3307)</f>
        <v>0</v>
      </c>
      <c r="T3307" s="172"/>
    </row>
    <row r="3308" spans="1:20">
      <c r="A3308" s="38" t="s">
        <v>217</v>
      </c>
      <c r="B3308" s="39">
        <f t="shared" si="111"/>
        <v>0</v>
      </c>
      <c r="C3308" s="39" t="str">
        <f t="shared" si="112"/>
        <v>2020 Initial Year</v>
      </c>
      <c r="D3308" s="40">
        <v>3</v>
      </c>
      <c r="E3308" s="40" t="s">
        <v>217</v>
      </c>
      <c r="F3308" s="40" t="s">
        <v>738</v>
      </c>
      <c r="G3308" s="698" t="s">
        <v>226</v>
      </c>
      <c r="H3308" s="40" t="s">
        <v>227</v>
      </c>
      <c r="I3308" s="629" t="s">
        <v>222</v>
      </c>
      <c r="J3308" s="698" t="s">
        <v>206</v>
      </c>
      <c r="K3308" s="303">
        <v>0</v>
      </c>
      <c r="L3308" s="304">
        <v>0</v>
      </c>
      <c r="M3308" s="305">
        <v>0</v>
      </c>
      <c r="N3308" s="305">
        <v>0</v>
      </c>
      <c r="O3308" s="303">
        <v>0</v>
      </c>
      <c r="P3308" s="305">
        <v>0</v>
      </c>
      <c r="Q3308" s="303">
        <v>0</v>
      </c>
      <c r="R3308" s="16">
        <f>SUMIFS('Member Months'!$L:$L,'Member Months'!$A:$A,$A3308,'Member Months'!$C:$C,$C3308, 'Member Months'!$D:$D,$D3308)</f>
        <v>0</v>
      </c>
      <c r="T3308" s="172"/>
    </row>
    <row r="3309" spans="1:20">
      <c r="A3309" s="38" t="s">
        <v>217</v>
      </c>
      <c r="B3309" s="39">
        <f t="shared" si="111"/>
        <v>0</v>
      </c>
      <c r="C3309" s="39" t="str">
        <f t="shared" si="112"/>
        <v>2020 Initial Year</v>
      </c>
      <c r="D3309" s="40">
        <v>3</v>
      </c>
      <c r="E3309" s="40" t="s">
        <v>217</v>
      </c>
      <c r="F3309" s="40" t="s">
        <v>738</v>
      </c>
      <c r="G3309" s="698" t="s">
        <v>226</v>
      </c>
      <c r="H3309" s="40" t="s">
        <v>227</v>
      </c>
      <c r="I3309" s="629" t="s">
        <v>223</v>
      </c>
      <c r="J3309" s="698" t="s">
        <v>181</v>
      </c>
      <c r="K3309" s="303">
        <v>0</v>
      </c>
      <c r="L3309" s="304">
        <v>0</v>
      </c>
      <c r="M3309" s="305">
        <v>0</v>
      </c>
      <c r="N3309" s="305">
        <v>0</v>
      </c>
      <c r="O3309" s="303">
        <v>0</v>
      </c>
      <c r="P3309" s="305">
        <v>0</v>
      </c>
      <c r="Q3309" s="303">
        <v>0</v>
      </c>
      <c r="R3309" s="16">
        <f>SUMIFS('Member Months'!$L:$L,'Member Months'!$A:$A,$A3309,'Member Months'!$C:$C,$C3309, 'Member Months'!$D:$D,$D3309)</f>
        <v>0</v>
      </c>
      <c r="T3309" s="172"/>
    </row>
    <row r="3310" spans="1:20">
      <c r="A3310" s="38" t="s">
        <v>217</v>
      </c>
      <c r="B3310" s="39">
        <f t="shared" si="111"/>
        <v>0</v>
      </c>
      <c r="C3310" s="39" t="str">
        <f t="shared" si="112"/>
        <v>2020 Initial Year</v>
      </c>
      <c r="D3310" s="40">
        <v>3</v>
      </c>
      <c r="E3310" s="40" t="s">
        <v>217</v>
      </c>
      <c r="F3310" s="40" t="s">
        <v>738</v>
      </c>
      <c r="G3310" s="698" t="s">
        <v>226</v>
      </c>
      <c r="H3310" s="40" t="s">
        <v>227</v>
      </c>
      <c r="I3310" s="629" t="s">
        <v>150</v>
      </c>
      <c r="J3310" s="698" t="s">
        <v>204</v>
      </c>
      <c r="K3310" s="303">
        <v>0</v>
      </c>
      <c r="L3310" s="304">
        <v>0</v>
      </c>
      <c r="M3310" s="305">
        <v>0</v>
      </c>
      <c r="N3310" s="305">
        <v>0</v>
      </c>
      <c r="O3310" s="303">
        <v>0</v>
      </c>
      <c r="P3310" s="305">
        <v>0</v>
      </c>
      <c r="Q3310" s="303">
        <v>0</v>
      </c>
      <c r="R3310" s="16">
        <f>SUMIFS('Member Months'!$L:$L,'Member Months'!$A:$A,$A3310,'Member Months'!$C:$C,$C3310, 'Member Months'!$D:$D,$D3310)</f>
        <v>0</v>
      </c>
      <c r="T3310" s="172"/>
    </row>
    <row r="3311" spans="1:20">
      <c r="A3311" s="38" t="s">
        <v>217</v>
      </c>
      <c r="B3311" s="39">
        <f t="shared" ref="B3311:B3374" si="113">$B$3246</f>
        <v>0</v>
      </c>
      <c r="C3311" s="39" t="str">
        <f t="shared" si="112"/>
        <v>2020 Initial Year</v>
      </c>
      <c r="D3311" s="40">
        <v>3</v>
      </c>
      <c r="E3311" s="40" t="s">
        <v>217</v>
      </c>
      <c r="F3311" s="40" t="s">
        <v>738</v>
      </c>
      <c r="G3311" s="698" t="s">
        <v>226</v>
      </c>
      <c r="H3311" s="40" t="s">
        <v>227</v>
      </c>
      <c r="I3311" s="629" t="s">
        <v>151</v>
      </c>
      <c r="J3311" s="698" t="s">
        <v>205</v>
      </c>
      <c r="K3311" s="303">
        <v>0</v>
      </c>
      <c r="L3311" s="304">
        <v>0</v>
      </c>
      <c r="M3311" s="305">
        <v>0</v>
      </c>
      <c r="N3311" s="305">
        <v>0</v>
      </c>
      <c r="O3311" s="303">
        <v>0</v>
      </c>
      <c r="P3311" s="305">
        <v>0</v>
      </c>
      <c r="Q3311" s="303">
        <v>0</v>
      </c>
      <c r="R3311" s="16">
        <f>SUMIFS('Member Months'!$L:$L,'Member Months'!$A:$A,$A3311,'Member Months'!$C:$C,$C3311, 'Member Months'!$D:$D,$D3311)</f>
        <v>0</v>
      </c>
      <c r="T3311" s="172"/>
    </row>
    <row r="3312" spans="1:20">
      <c r="A3312" s="38" t="s">
        <v>217</v>
      </c>
      <c r="B3312" s="39">
        <f t="shared" si="113"/>
        <v>0</v>
      </c>
      <c r="C3312" s="39" t="str">
        <f t="shared" si="112"/>
        <v>2020 Initial Year</v>
      </c>
      <c r="D3312" s="40">
        <v>3</v>
      </c>
      <c r="E3312" s="40" t="s">
        <v>217</v>
      </c>
      <c r="F3312" s="40" t="s">
        <v>738</v>
      </c>
      <c r="G3312" s="698" t="s">
        <v>226</v>
      </c>
      <c r="H3312" s="40" t="s">
        <v>227</v>
      </c>
      <c r="I3312" s="629" t="s">
        <v>152</v>
      </c>
      <c r="J3312" s="698" t="s">
        <v>182</v>
      </c>
      <c r="K3312" s="303">
        <v>0</v>
      </c>
      <c r="L3312" s="304">
        <v>0</v>
      </c>
      <c r="M3312" s="305">
        <v>0</v>
      </c>
      <c r="N3312" s="305">
        <v>0</v>
      </c>
      <c r="O3312" s="303">
        <v>0</v>
      </c>
      <c r="P3312" s="305">
        <v>0</v>
      </c>
      <c r="Q3312" s="303">
        <v>0</v>
      </c>
      <c r="R3312" s="16">
        <f>SUMIFS('Member Months'!$L:$L,'Member Months'!$A:$A,$A3312,'Member Months'!$C:$C,$C3312, 'Member Months'!$D:$D,$D3312)</f>
        <v>0</v>
      </c>
      <c r="T3312" s="172"/>
    </row>
    <row r="3313" spans="1:20">
      <c r="A3313" s="38" t="s">
        <v>217</v>
      </c>
      <c r="B3313" s="39">
        <f t="shared" si="113"/>
        <v>0</v>
      </c>
      <c r="C3313" s="39" t="str">
        <f t="shared" si="112"/>
        <v>2020 Initial Year</v>
      </c>
      <c r="D3313" s="40">
        <v>3</v>
      </c>
      <c r="E3313" s="40" t="s">
        <v>217</v>
      </c>
      <c r="F3313" s="40" t="s">
        <v>738</v>
      </c>
      <c r="G3313" s="698" t="s">
        <v>226</v>
      </c>
      <c r="H3313" s="40" t="s">
        <v>227</v>
      </c>
      <c r="I3313" s="629" t="s">
        <v>70</v>
      </c>
      <c r="J3313" s="698" t="s">
        <v>265</v>
      </c>
      <c r="K3313" s="303">
        <v>0</v>
      </c>
      <c r="L3313" s="304">
        <v>0</v>
      </c>
      <c r="M3313" s="305">
        <v>0</v>
      </c>
      <c r="N3313" s="305">
        <v>0</v>
      </c>
      <c r="O3313" s="303">
        <v>0</v>
      </c>
      <c r="P3313" s="305">
        <v>0</v>
      </c>
      <c r="Q3313" s="303">
        <v>0</v>
      </c>
      <c r="R3313" s="16">
        <f>SUMIFS('Member Months'!$L:$L,'Member Months'!$A:$A,$A3313,'Member Months'!$C:$C,$C3313, 'Member Months'!$D:$D,$D3313)</f>
        <v>0</v>
      </c>
      <c r="T3313" s="172"/>
    </row>
    <row r="3314" spans="1:20">
      <c r="A3314" s="38" t="s">
        <v>217</v>
      </c>
      <c r="B3314" s="39">
        <f t="shared" si="113"/>
        <v>0</v>
      </c>
      <c r="C3314" s="39" t="str">
        <f t="shared" si="112"/>
        <v>2020 Initial Year</v>
      </c>
      <c r="D3314" s="40">
        <v>3</v>
      </c>
      <c r="E3314" s="40" t="s">
        <v>217</v>
      </c>
      <c r="F3314" s="40" t="s">
        <v>738</v>
      </c>
      <c r="G3314" s="698" t="s">
        <v>226</v>
      </c>
      <c r="H3314" s="40" t="s">
        <v>227</v>
      </c>
      <c r="I3314" s="629" t="s">
        <v>71</v>
      </c>
      <c r="J3314" s="698" t="s">
        <v>266</v>
      </c>
      <c r="K3314" s="303">
        <v>0</v>
      </c>
      <c r="L3314" s="304">
        <v>0</v>
      </c>
      <c r="M3314" s="305">
        <v>0</v>
      </c>
      <c r="N3314" s="305">
        <v>0</v>
      </c>
      <c r="O3314" s="303">
        <v>0</v>
      </c>
      <c r="P3314" s="305">
        <v>0</v>
      </c>
      <c r="Q3314" s="303">
        <v>0</v>
      </c>
      <c r="R3314" s="16">
        <f>SUMIFS('Member Months'!$L:$L,'Member Months'!$A:$A,$A3314,'Member Months'!$C:$C,$C3314, 'Member Months'!$D:$D,$D3314)</f>
        <v>0</v>
      </c>
      <c r="T3314" s="172"/>
    </row>
    <row r="3315" spans="1:20">
      <c r="A3315" s="38" t="s">
        <v>217</v>
      </c>
      <c r="B3315" s="39">
        <f t="shared" si="113"/>
        <v>0</v>
      </c>
      <c r="C3315" s="39" t="str">
        <f t="shared" si="112"/>
        <v>2020 Initial Year</v>
      </c>
      <c r="D3315" s="40">
        <v>3</v>
      </c>
      <c r="E3315" s="40" t="s">
        <v>217</v>
      </c>
      <c r="F3315" s="40" t="s">
        <v>738</v>
      </c>
      <c r="G3315" s="698" t="s">
        <v>226</v>
      </c>
      <c r="H3315" s="40" t="s">
        <v>227</v>
      </c>
      <c r="I3315" s="629" t="s">
        <v>72</v>
      </c>
      <c r="J3315" s="698" t="s">
        <v>527</v>
      </c>
      <c r="K3315" s="303">
        <v>0</v>
      </c>
      <c r="L3315" s="304">
        <v>0</v>
      </c>
      <c r="M3315" s="305">
        <v>0</v>
      </c>
      <c r="N3315" s="305">
        <v>0</v>
      </c>
      <c r="O3315" s="303">
        <v>0</v>
      </c>
      <c r="P3315" s="305">
        <v>0</v>
      </c>
      <c r="Q3315" s="303">
        <v>0</v>
      </c>
      <c r="R3315" s="16">
        <f>SUMIFS('Member Months'!$L:$L,'Member Months'!$A:$A,$A3315,'Member Months'!$C:$C,$C3315, 'Member Months'!$D:$D,$D3315)</f>
        <v>0</v>
      </c>
      <c r="T3315" s="172"/>
    </row>
    <row r="3316" spans="1:20">
      <c r="A3316" s="38" t="s">
        <v>217</v>
      </c>
      <c r="B3316" s="39">
        <f t="shared" si="113"/>
        <v>0</v>
      </c>
      <c r="C3316" s="39" t="str">
        <f t="shared" si="112"/>
        <v>2020 Initial Year</v>
      </c>
      <c r="D3316" s="40">
        <v>3</v>
      </c>
      <c r="E3316" s="40" t="s">
        <v>217</v>
      </c>
      <c r="F3316" s="40" t="s">
        <v>738</v>
      </c>
      <c r="G3316" s="698" t="s">
        <v>226</v>
      </c>
      <c r="H3316" s="40" t="s">
        <v>227</v>
      </c>
      <c r="I3316" s="629" t="s">
        <v>73</v>
      </c>
      <c r="J3316" s="698" t="s">
        <v>528</v>
      </c>
      <c r="K3316" s="303">
        <v>0</v>
      </c>
      <c r="L3316" s="304">
        <v>0</v>
      </c>
      <c r="M3316" s="305">
        <v>0</v>
      </c>
      <c r="N3316" s="305">
        <v>0</v>
      </c>
      <c r="O3316" s="303">
        <v>0</v>
      </c>
      <c r="P3316" s="305">
        <v>0</v>
      </c>
      <c r="Q3316" s="303">
        <v>0</v>
      </c>
      <c r="R3316" s="16">
        <f>SUMIFS('Member Months'!$L:$L,'Member Months'!$A:$A,$A3316,'Member Months'!$C:$C,$C3316, 'Member Months'!$D:$D,$D3316)</f>
        <v>0</v>
      </c>
      <c r="T3316" s="172"/>
    </row>
    <row r="3317" spans="1:20">
      <c r="A3317" s="38" t="s">
        <v>217</v>
      </c>
      <c r="B3317" s="39">
        <f t="shared" si="113"/>
        <v>0</v>
      </c>
      <c r="C3317" s="39" t="str">
        <f t="shared" si="112"/>
        <v>2020 Initial Year</v>
      </c>
      <c r="D3317" s="40">
        <v>3</v>
      </c>
      <c r="E3317" s="40" t="s">
        <v>217</v>
      </c>
      <c r="F3317" s="40" t="s">
        <v>738</v>
      </c>
      <c r="G3317" s="698" t="s">
        <v>226</v>
      </c>
      <c r="H3317" s="40" t="s">
        <v>227</v>
      </c>
      <c r="I3317" s="630" t="s">
        <v>409</v>
      </c>
      <c r="J3317" s="698" t="s">
        <v>803</v>
      </c>
      <c r="K3317" s="303">
        <v>0</v>
      </c>
      <c r="L3317" s="304">
        <v>0</v>
      </c>
      <c r="M3317" s="305">
        <v>0</v>
      </c>
      <c r="N3317" s="305">
        <v>0</v>
      </c>
      <c r="O3317" s="303">
        <v>0</v>
      </c>
      <c r="P3317" s="305">
        <v>0</v>
      </c>
      <c r="Q3317" s="303">
        <v>0</v>
      </c>
      <c r="R3317" s="16">
        <f>SUMIFS('Member Months'!$L:$L,'Member Months'!$A:$A,$A3317,'Member Months'!$C:$C,$C3317, 'Member Months'!$D:$D,$D3317)</f>
        <v>0</v>
      </c>
      <c r="T3317" s="172"/>
    </row>
    <row r="3318" spans="1:20">
      <c r="A3318" s="38" t="s">
        <v>218</v>
      </c>
      <c r="B3318" s="39">
        <f t="shared" si="113"/>
        <v>0</v>
      </c>
      <c r="C3318" s="39" t="str">
        <f t="shared" si="112"/>
        <v>2020 Initial Year</v>
      </c>
      <c r="D3318" s="40">
        <v>3</v>
      </c>
      <c r="E3318" s="40" t="s">
        <v>218</v>
      </c>
      <c r="F3318" s="40" t="s">
        <v>738</v>
      </c>
      <c r="G3318" s="698" t="s">
        <v>226</v>
      </c>
      <c r="H3318" s="40" t="s">
        <v>228</v>
      </c>
      <c r="I3318" s="629" t="s">
        <v>211</v>
      </c>
      <c r="J3318" s="698" t="s">
        <v>261</v>
      </c>
      <c r="K3318" s="303">
        <v>0</v>
      </c>
      <c r="L3318" s="304">
        <v>0</v>
      </c>
      <c r="M3318" s="305">
        <v>0</v>
      </c>
      <c r="N3318" s="305">
        <v>0</v>
      </c>
      <c r="O3318" s="303">
        <v>0</v>
      </c>
      <c r="P3318" s="305">
        <v>0</v>
      </c>
      <c r="Q3318" s="303">
        <v>0</v>
      </c>
      <c r="R3318" s="16">
        <f>SUMIFS('Member Months'!$L:$L,'Member Months'!$A:$A,$A3318,'Member Months'!$C:$C,$C3318, 'Member Months'!$D:$D,$D3318)</f>
        <v>0</v>
      </c>
      <c r="T3318" s="172"/>
    </row>
    <row r="3319" spans="1:20">
      <c r="A3319" s="38" t="s">
        <v>218</v>
      </c>
      <c r="B3319" s="39">
        <f t="shared" si="113"/>
        <v>0</v>
      </c>
      <c r="C3319" s="39" t="str">
        <f t="shared" si="112"/>
        <v>2020 Initial Year</v>
      </c>
      <c r="D3319" s="40">
        <v>3</v>
      </c>
      <c r="E3319" s="40" t="s">
        <v>218</v>
      </c>
      <c r="F3319" s="40" t="s">
        <v>738</v>
      </c>
      <c r="G3319" s="698" t="s">
        <v>226</v>
      </c>
      <c r="H3319" s="40" t="s">
        <v>228</v>
      </c>
      <c r="I3319" s="629" t="s">
        <v>214</v>
      </c>
      <c r="J3319" s="698" t="s">
        <v>676</v>
      </c>
      <c r="K3319" s="303">
        <v>0</v>
      </c>
      <c r="L3319" s="304">
        <v>0</v>
      </c>
      <c r="M3319" s="305">
        <v>0</v>
      </c>
      <c r="N3319" s="305">
        <v>0</v>
      </c>
      <c r="O3319" s="303">
        <v>0</v>
      </c>
      <c r="P3319" s="305">
        <v>0</v>
      </c>
      <c r="Q3319" s="303">
        <v>0</v>
      </c>
      <c r="R3319" s="16">
        <f>SUMIFS('Member Months'!$L:$L,'Member Months'!$A:$A,$A3319,'Member Months'!$C:$C,$C3319, 'Member Months'!$D:$D,$D3319)</f>
        <v>0</v>
      </c>
      <c r="T3319" s="172"/>
    </row>
    <row r="3320" spans="1:20">
      <c r="A3320" s="38" t="s">
        <v>218</v>
      </c>
      <c r="B3320" s="39">
        <f t="shared" si="113"/>
        <v>0</v>
      </c>
      <c r="C3320" s="39" t="str">
        <f t="shared" si="112"/>
        <v>2020 Initial Year</v>
      </c>
      <c r="D3320" s="40">
        <v>3</v>
      </c>
      <c r="E3320" s="40" t="s">
        <v>218</v>
      </c>
      <c r="F3320" s="40" t="s">
        <v>738</v>
      </c>
      <c r="G3320" s="698" t="s">
        <v>226</v>
      </c>
      <c r="H3320" s="40" t="s">
        <v>228</v>
      </c>
      <c r="I3320" s="629" t="s">
        <v>215</v>
      </c>
      <c r="J3320" s="698" t="s">
        <v>216</v>
      </c>
      <c r="K3320" s="303">
        <v>0</v>
      </c>
      <c r="L3320" s="304">
        <v>0</v>
      </c>
      <c r="M3320" s="305">
        <v>0</v>
      </c>
      <c r="N3320" s="305">
        <v>0</v>
      </c>
      <c r="O3320" s="303">
        <v>0</v>
      </c>
      <c r="P3320" s="305">
        <v>0</v>
      </c>
      <c r="Q3320" s="303">
        <v>0</v>
      </c>
      <c r="R3320" s="16">
        <f>SUMIFS('Member Months'!$L:$L,'Member Months'!$A:$A,$A3320,'Member Months'!$C:$C,$C3320, 'Member Months'!$D:$D,$D3320)</f>
        <v>0</v>
      </c>
      <c r="T3320" s="172"/>
    </row>
    <row r="3321" spans="1:20">
      <c r="A3321" s="38" t="s">
        <v>218</v>
      </c>
      <c r="B3321" s="39">
        <f t="shared" si="113"/>
        <v>0</v>
      </c>
      <c r="C3321" s="39" t="str">
        <f t="shared" si="112"/>
        <v>2020 Initial Year</v>
      </c>
      <c r="D3321" s="40">
        <v>3</v>
      </c>
      <c r="E3321" s="40" t="s">
        <v>218</v>
      </c>
      <c r="F3321" s="40" t="s">
        <v>738</v>
      </c>
      <c r="G3321" s="698" t="s">
        <v>226</v>
      </c>
      <c r="H3321" s="40" t="s">
        <v>228</v>
      </c>
      <c r="I3321" s="629" t="s">
        <v>217</v>
      </c>
      <c r="J3321" s="698" t="s">
        <v>262</v>
      </c>
      <c r="K3321" s="303">
        <v>0</v>
      </c>
      <c r="L3321" s="304">
        <v>0</v>
      </c>
      <c r="M3321" s="305">
        <v>0</v>
      </c>
      <c r="N3321" s="305">
        <v>0</v>
      </c>
      <c r="O3321" s="303">
        <v>0</v>
      </c>
      <c r="P3321" s="305">
        <v>0</v>
      </c>
      <c r="Q3321" s="303">
        <v>0</v>
      </c>
      <c r="R3321" s="16">
        <f>SUMIFS('Member Months'!$L:$L,'Member Months'!$A:$A,$A3321,'Member Months'!$C:$C,$C3321, 'Member Months'!$D:$D,$D3321)</f>
        <v>0</v>
      </c>
      <c r="T3321" s="172"/>
    </row>
    <row r="3322" spans="1:20">
      <c r="A3322" s="38" t="s">
        <v>218</v>
      </c>
      <c r="B3322" s="39">
        <f t="shared" si="113"/>
        <v>0</v>
      </c>
      <c r="C3322" s="39" t="str">
        <f t="shared" si="112"/>
        <v>2020 Initial Year</v>
      </c>
      <c r="D3322" s="40">
        <v>3</v>
      </c>
      <c r="E3322" s="40" t="s">
        <v>218</v>
      </c>
      <c r="F3322" s="40" t="s">
        <v>738</v>
      </c>
      <c r="G3322" s="698" t="s">
        <v>226</v>
      </c>
      <c r="H3322" s="40" t="s">
        <v>228</v>
      </c>
      <c r="I3322" s="629" t="s">
        <v>218</v>
      </c>
      <c r="J3322" s="698" t="s">
        <v>677</v>
      </c>
      <c r="K3322" s="303">
        <v>0</v>
      </c>
      <c r="L3322" s="304">
        <v>0</v>
      </c>
      <c r="M3322" s="305">
        <v>0</v>
      </c>
      <c r="N3322" s="305">
        <v>0</v>
      </c>
      <c r="O3322" s="303">
        <v>0</v>
      </c>
      <c r="P3322" s="305">
        <v>0</v>
      </c>
      <c r="Q3322" s="303">
        <v>0</v>
      </c>
      <c r="R3322" s="16">
        <f>SUMIFS('Member Months'!$L:$L,'Member Months'!$A:$A,$A3322,'Member Months'!$C:$C,$C3322, 'Member Months'!$D:$D,$D3322)</f>
        <v>0</v>
      </c>
      <c r="T3322" s="172"/>
    </row>
    <row r="3323" spans="1:20">
      <c r="A3323" s="38" t="s">
        <v>218</v>
      </c>
      <c r="B3323" s="39">
        <f t="shared" si="113"/>
        <v>0</v>
      </c>
      <c r="C3323" s="39" t="str">
        <f t="shared" si="112"/>
        <v>2020 Initial Year</v>
      </c>
      <c r="D3323" s="40">
        <v>3</v>
      </c>
      <c r="E3323" s="40" t="s">
        <v>218</v>
      </c>
      <c r="F3323" s="40" t="s">
        <v>738</v>
      </c>
      <c r="G3323" s="698" t="s">
        <v>226</v>
      </c>
      <c r="H3323" s="40" t="s">
        <v>228</v>
      </c>
      <c r="I3323" s="629" t="s">
        <v>219</v>
      </c>
      <c r="J3323" s="698" t="s">
        <v>263</v>
      </c>
      <c r="K3323" s="303">
        <v>0</v>
      </c>
      <c r="L3323" s="304">
        <v>0</v>
      </c>
      <c r="M3323" s="305">
        <v>0</v>
      </c>
      <c r="N3323" s="305">
        <v>0</v>
      </c>
      <c r="O3323" s="303">
        <v>0</v>
      </c>
      <c r="P3323" s="305">
        <v>0</v>
      </c>
      <c r="Q3323" s="303">
        <v>0</v>
      </c>
      <c r="R3323" s="16">
        <f>SUMIFS('Member Months'!$L:$L,'Member Months'!$A:$A,$A3323,'Member Months'!$C:$C,$C3323, 'Member Months'!$D:$D,$D3323)</f>
        <v>0</v>
      </c>
      <c r="T3323" s="172"/>
    </row>
    <row r="3324" spans="1:20">
      <c r="A3324" s="38" t="s">
        <v>218</v>
      </c>
      <c r="B3324" s="39">
        <f t="shared" si="113"/>
        <v>0</v>
      </c>
      <c r="C3324" s="39" t="str">
        <f t="shared" si="112"/>
        <v>2020 Initial Year</v>
      </c>
      <c r="D3324" s="40">
        <v>3</v>
      </c>
      <c r="E3324" s="40" t="s">
        <v>218</v>
      </c>
      <c r="F3324" s="40" t="s">
        <v>738</v>
      </c>
      <c r="G3324" s="698" t="s">
        <v>226</v>
      </c>
      <c r="H3324" s="40" t="s">
        <v>228</v>
      </c>
      <c r="I3324" s="629" t="s">
        <v>220</v>
      </c>
      <c r="J3324" s="698" t="s">
        <v>675</v>
      </c>
      <c r="K3324" s="303">
        <v>0</v>
      </c>
      <c r="L3324" s="304">
        <v>0</v>
      </c>
      <c r="M3324" s="305">
        <v>0</v>
      </c>
      <c r="N3324" s="305">
        <v>0</v>
      </c>
      <c r="O3324" s="303">
        <v>0</v>
      </c>
      <c r="P3324" s="305">
        <v>0</v>
      </c>
      <c r="Q3324" s="303">
        <v>0</v>
      </c>
      <c r="R3324" s="16">
        <f>SUMIFS('Member Months'!$L:$L,'Member Months'!$A:$A,$A3324,'Member Months'!$C:$C,$C3324, 'Member Months'!$D:$D,$D3324)</f>
        <v>0</v>
      </c>
      <c r="T3324" s="172"/>
    </row>
    <row r="3325" spans="1:20">
      <c r="A3325" s="38" t="s">
        <v>218</v>
      </c>
      <c r="B3325" s="39">
        <f t="shared" si="113"/>
        <v>0</v>
      </c>
      <c r="C3325" s="39" t="str">
        <f t="shared" si="112"/>
        <v>2020 Initial Year</v>
      </c>
      <c r="D3325" s="40">
        <v>3</v>
      </c>
      <c r="E3325" s="40" t="s">
        <v>218</v>
      </c>
      <c r="F3325" s="40" t="s">
        <v>738</v>
      </c>
      <c r="G3325" s="698" t="s">
        <v>226</v>
      </c>
      <c r="H3325" s="40" t="s">
        <v>228</v>
      </c>
      <c r="I3325" s="629" t="s">
        <v>221</v>
      </c>
      <c r="J3325" s="698" t="s">
        <v>264</v>
      </c>
      <c r="K3325" s="303">
        <v>0</v>
      </c>
      <c r="L3325" s="304">
        <v>0</v>
      </c>
      <c r="M3325" s="305">
        <v>0</v>
      </c>
      <c r="N3325" s="305">
        <v>0</v>
      </c>
      <c r="O3325" s="303">
        <v>0</v>
      </c>
      <c r="P3325" s="305">
        <v>0</v>
      </c>
      <c r="Q3325" s="303">
        <v>0</v>
      </c>
      <c r="R3325" s="16">
        <f>SUMIFS('Member Months'!$L:$L,'Member Months'!$A:$A,$A3325,'Member Months'!$C:$C,$C3325, 'Member Months'!$D:$D,$D3325)</f>
        <v>0</v>
      </c>
      <c r="T3325" s="172"/>
    </row>
    <row r="3326" spans="1:20">
      <c r="A3326" s="38" t="s">
        <v>218</v>
      </c>
      <c r="B3326" s="39">
        <f t="shared" si="113"/>
        <v>0</v>
      </c>
      <c r="C3326" s="39" t="str">
        <f t="shared" si="112"/>
        <v>2020 Initial Year</v>
      </c>
      <c r="D3326" s="40">
        <v>3</v>
      </c>
      <c r="E3326" s="40" t="s">
        <v>218</v>
      </c>
      <c r="F3326" s="40" t="s">
        <v>738</v>
      </c>
      <c r="G3326" s="698" t="s">
        <v>226</v>
      </c>
      <c r="H3326" s="40" t="s">
        <v>228</v>
      </c>
      <c r="I3326" s="629" t="s">
        <v>222</v>
      </c>
      <c r="J3326" s="698" t="s">
        <v>206</v>
      </c>
      <c r="K3326" s="303">
        <v>0</v>
      </c>
      <c r="L3326" s="304">
        <v>0</v>
      </c>
      <c r="M3326" s="305">
        <v>0</v>
      </c>
      <c r="N3326" s="305">
        <v>0</v>
      </c>
      <c r="O3326" s="303">
        <v>0</v>
      </c>
      <c r="P3326" s="305">
        <v>0</v>
      </c>
      <c r="Q3326" s="303">
        <v>0</v>
      </c>
      <c r="R3326" s="16">
        <f>SUMIFS('Member Months'!$L:$L,'Member Months'!$A:$A,$A3326,'Member Months'!$C:$C,$C3326, 'Member Months'!$D:$D,$D3326)</f>
        <v>0</v>
      </c>
      <c r="T3326" s="172"/>
    </row>
    <row r="3327" spans="1:20">
      <c r="A3327" s="38" t="s">
        <v>218</v>
      </c>
      <c r="B3327" s="39">
        <f t="shared" si="113"/>
        <v>0</v>
      </c>
      <c r="C3327" s="39" t="str">
        <f t="shared" si="112"/>
        <v>2020 Initial Year</v>
      </c>
      <c r="D3327" s="40">
        <v>3</v>
      </c>
      <c r="E3327" s="40" t="s">
        <v>218</v>
      </c>
      <c r="F3327" s="40" t="s">
        <v>738</v>
      </c>
      <c r="G3327" s="698" t="s">
        <v>226</v>
      </c>
      <c r="H3327" s="40" t="s">
        <v>228</v>
      </c>
      <c r="I3327" s="629" t="s">
        <v>223</v>
      </c>
      <c r="J3327" s="698" t="s">
        <v>181</v>
      </c>
      <c r="K3327" s="303">
        <v>0</v>
      </c>
      <c r="L3327" s="304">
        <v>0</v>
      </c>
      <c r="M3327" s="305">
        <v>0</v>
      </c>
      <c r="N3327" s="305">
        <v>0</v>
      </c>
      <c r="O3327" s="303">
        <v>0</v>
      </c>
      <c r="P3327" s="305">
        <v>0</v>
      </c>
      <c r="Q3327" s="303">
        <v>0</v>
      </c>
      <c r="R3327" s="16">
        <f>SUMIFS('Member Months'!$L:$L,'Member Months'!$A:$A,$A3327,'Member Months'!$C:$C,$C3327, 'Member Months'!$D:$D,$D3327)</f>
        <v>0</v>
      </c>
      <c r="T3327" s="172"/>
    </row>
    <row r="3328" spans="1:20">
      <c r="A3328" s="38" t="s">
        <v>218</v>
      </c>
      <c r="B3328" s="39">
        <f t="shared" si="113"/>
        <v>0</v>
      </c>
      <c r="C3328" s="39" t="str">
        <f t="shared" si="112"/>
        <v>2020 Initial Year</v>
      </c>
      <c r="D3328" s="40">
        <v>3</v>
      </c>
      <c r="E3328" s="40" t="s">
        <v>218</v>
      </c>
      <c r="F3328" s="40" t="s">
        <v>738</v>
      </c>
      <c r="G3328" s="698" t="s">
        <v>226</v>
      </c>
      <c r="H3328" s="40" t="s">
        <v>228</v>
      </c>
      <c r="I3328" s="629" t="s">
        <v>150</v>
      </c>
      <c r="J3328" s="698" t="s">
        <v>204</v>
      </c>
      <c r="K3328" s="303">
        <v>0</v>
      </c>
      <c r="L3328" s="304">
        <v>0</v>
      </c>
      <c r="M3328" s="305">
        <v>0</v>
      </c>
      <c r="N3328" s="305">
        <v>0</v>
      </c>
      <c r="O3328" s="303">
        <v>0</v>
      </c>
      <c r="P3328" s="305">
        <v>0</v>
      </c>
      <c r="Q3328" s="303">
        <v>0</v>
      </c>
      <c r="R3328" s="16">
        <f>SUMIFS('Member Months'!$L:$L,'Member Months'!$A:$A,$A3328,'Member Months'!$C:$C,$C3328, 'Member Months'!$D:$D,$D3328)</f>
        <v>0</v>
      </c>
      <c r="T3328" s="172"/>
    </row>
    <row r="3329" spans="1:20">
      <c r="A3329" s="38" t="s">
        <v>218</v>
      </c>
      <c r="B3329" s="39">
        <f t="shared" si="113"/>
        <v>0</v>
      </c>
      <c r="C3329" s="39" t="str">
        <f t="shared" si="112"/>
        <v>2020 Initial Year</v>
      </c>
      <c r="D3329" s="40">
        <v>3</v>
      </c>
      <c r="E3329" s="40" t="s">
        <v>218</v>
      </c>
      <c r="F3329" s="40" t="s">
        <v>738</v>
      </c>
      <c r="G3329" s="698" t="s">
        <v>226</v>
      </c>
      <c r="H3329" s="40" t="s">
        <v>228</v>
      </c>
      <c r="I3329" s="629" t="s">
        <v>151</v>
      </c>
      <c r="J3329" s="698" t="s">
        <v>205</v>
      </c>
      <c r="K3329" s="303">
        <v>0</v>
      </c>
      <c r="L3329" s="304">
        <v>0</v>
      </c>
      <c r="M3329" s="305">
        <v>0</v>
      </c>
      <c r="N3329" s="305">
        <v>0</v>
      </c>
      <c r="O3329" s="303">
        <v>0</v>
      </c>
      <c r="P3329" s="305">
        <v>0</v>
      </c>
      <c r="Q3329" s="303">
        <v>0</v>
      </c>
      <c r="R3329" s="16">
        <f>SUMIFS('Member Months'!$L:$L,'Member Months'!$A:$A,$A3329,'Member Months'!$C:$C,$C3329, 'Member Months'!$D:$D,$D3329)</f>
        <v>0</v>
      </c>
      <c r="T3329" s="172"/>
    </row>
    <row r="3330" spans="1:20">
      <c r="A3330" s="38" t="s">
        <v>218</v>
      </c>
      <c r="B3330" s="39">
        <f t="shared" si="113"/>
        <v>0</v>
      </c>
      <c r="C3330" s="39" t="str">
        <f t="shared" si="112"/>
        <v>2020 Initial Year</v>
      </c>
      <c r="D3330" s="40">
        <v>3</v>
      </c>
      <c r="E3330" s="40" t="s">
        <v>218</v>
      </c>
      <c r="F3330" s="40" t="s">
        <v>738</v>
      </c>
      <c r="G3330" s="698" t="s">
        <v>226</v>
      </c>
      <c r="H3330" s="40" t="s">
        <v>228</v>
      </c>
      <c r="I3330" s="629" t="s">
        <v>152</v>
      </c>
      <c r="J3330" s="698" t="s">
        <v>182</v>
      </c>
      <c r="K3330" s="303">
        <v>0</v>
      </c>
      <c r="L3330" s="304">
        <v>0</v>
      </c>
      <c r="M3330" s="305">
        <v>0</v>
      </c>
      <c r="N3330" s="305">
        <v>0</v>
      </c>
      <c r="O3330" s="303">
        <v>0</v>
      </c>
      <c r="P3330" s="305">
        <v>0</v>
      </c>
      <c r="Q3330" s="303">
        <v>0</v>
      </c>
      <c r="R3330" s="16">
        <f>SUMIFS('Member Months'!$L:$L,'Member Months'!$A:$A,$A3330,'Member Months'!$C:$C,$C3330, 'Member Months'!$D:$D,$D3330)</f>
        <v>0</v>
      </c>
      <c r="T3330" s="172"/>
    </row>
    <row r="3331" spans="1:20">
      <c r="A3331" s="38" t="s">
        <v>218</v>
      </c>
      <c r="B3331" s="39">
        <f t="shared" si="113"/>
        <v>0</v>
      </c>
      <c r="C3331" s="39" t="str">
        <f t="shared" si="112"/>
        <v>2020 Initial Year</v>
      </c>
      <c r="D3331" s="40">
        <v>3</v>
      </c>
      <c r="E3331" s="40" t="s">
        <v>218</v>
      </c>
      <c r="F3331" s="40" t="s">
        <v>738</v>
      </c>
      <c r="G3331" s="698" t="s">
        <v>226</v>
      </c>
      <c r="H3331" s="40" t="s">
        <v>228</v>
      </c>
      <c r="I3331" s="629" t="s">
        <v>70</v>
      </c>
      <c r="J3331" s="698" t="s">
        <v>265</v>
      </c>
      <c r="K3331" s="303">
        <v>0</v>
      </c>
      <c r="L3331" s="304">
        <v>0</v>
      </c>
      <c r="M3331" s="305">
        <v>0</v>
      </c>
      <c r="N3331" s="305">
        <v>0</v>
      </c>
      <c r="O3331" s="303">
        <v>0</v>
      </c>
      <c r="P3331" s="305">
        <v>0</v>
      </c>
      <c r="Q3331" s="303">
        <v>0</v>
      </c>
      <c r="R3331" s="16">
        <f>SUMIFS('Member Months'!$L:$L,'Member Months'!$A:$A,$A3331,'Member Months'!$C:$C,$C3331, 'Member Months'!$D:$D,$D3331)</f>
        <v>0</v>
      </c>
      <c r="T3331" s="172"/>
    </row>
    <row r="3332" spans="1:20">
      <c r="A3332" s="38" t="s">
        <v>218</v>
      </c>
      <c r="B3332" s="39">
        <f t="shared" si="113"/>
        <v>0</v>
      </c>
      <c r="C3332" s="39" t="str">
        <f t="shared" si="112"/>
        <v>2020 Initial Year</v>
      </c>
      <c r="D3332" s="40">
        <v>3</v>
      </c>
      <c r="E3332" s="40" t="s">
        <v>218</v>
      </c>
      <c r="F3332" s="40" t="s">
        <v>738</v>
      </c>
      <c r="G3332" s="698" t="s">
        <v>226</v>
      </c>
      <c r="H3332" s="40" t="s">
        <v>228</v>
      </c>
      <c r="I3332" s="629" t="s">
        <v>71</v>
      </c>
      <c r="J3332" s="698" t="s">
        <v>266</v>
      </c>
      <c r="K3332" s="303">
        <v>0</v>
      </c>
      <c r="L3332" s="304">
        <v>0</v>
      </c>
      <c r="M3332" s="305">
        <v>0</v>
      </c>
      <c r="N3332" s="305">
        <v>0</v>
      </c>
      <c r="O3332" s="303">
        <v>0</v>
      </c>
      <c r="P3332" s="305">
        <v>0</v>
      </c>
      <c r="Q3332" s="303">
        <v>0</v>
      </c>
      <c r="R3332" s="16">
        <f>SUMIFS('Member Months'!$L:$L,'Member Months'!$A:$A,$A3332,'Member Months'!$C:$C,$C3332, 'Member Months'!$D:$D,$D3332)</f>
        <v>0</v>
      </c>
      <c r="T3332" s="172"/>
    </row>
    <row r="3333" spans="1:20">
      <c r="A3333" s="38" t="s">
        <v>218</v>
      </c>
      <c r="B3333" s="39">
        <f t="shared" si="113"/>
        <v>0</v>
      </c>
      <c r="C3333" s="39" t="str">
        <f t="shared" si="112"/>
        <v>2020 Initial Year</v>
      </c>
      <c r="D3333" s="40">
        <v>3</v>
      </c>
      <c r="E3333" s="40" t="s">
        <v>218</v>
      </c>
      <c r="F3333" s="40" t="s">
        <v>738</v>
      </c>
      <c r="G3333" s="698" t="s">
        <v>226</v>
      </c>
      <c r="H3333" s="40" t="s">
        <v>228</v>
      </c>
      <c r="I3333" s="629" t="s">
        <v>72</v>
      </c>
      <c r="J3333" s="698" t="s">
        <v>527</v>
      </c>
      <c r="K3333" s="303">
        <v>0</v>
      </c>
      <c r="L3333" s="304">
        <v>0</v>
      </c>
      <c r="M3333" s="305">
        <v>0</v>
      </c>
      <c r="N3333" s="305">
        <v>0</v>
      </c>
      <c r="O3333" s="303">
        <v>0</v>
      </c>
      <c r="P3333" s="305">
        <v>0</v>
      </c>
      <c r="Q3333" s="303">
        <v>0</v>
      </c>
      <c r="R3333" s="16">
        <f>SUMIFS('Member Months'!$L:$L,'Member Months'!$A:$A,$A3333,'Member Months'!$C:$C,$C3333, 'Member Months'!$D:$D,$D3333)</f>
        <v>0</v>
      </c>
      <c r="T3333" s="172"/>
    </row>
    <row r="3334" spans="1:20">
      <c r="A3334" s="38" t="s">
        <v>218</v>
      </c>
      <c r="B3334" s="39">
        <f t="shared" si="113"/>
        <v>0</v>
      </c>
      <c r="C3334" s="39" t="str">
        <f t="shared" si="112"/>
        <v>2020 Initial Year</v>
      </c>
      <c r="D3334" s="40">
        <v>3</v>
      </c>
      <c r="E3334" s="40" t="s">
        <v>218</v>
      </c>
      <c r="F3334" s="40" t="s">
        <v>738</v>
      </c>
      <c r="G3334" s="698" t="s">
        <v>226</v>
      </c>
      <c r="H3334" s="40" t="s">
        <v>228</v>
      </c>
      <c r="I3334" s="629" t="s">
        <v>73</v>
      </c>
      <c r="J3334" s="698" t="s">
        <v>528</v>
      </c>
      <c r="K3334" s="303">
        <v>0</v>
      </c>
      <c r="L3334" s="304">
        <v>0</v>
      </c>
      <c r="M3334" s="305">
        <v>0</v>
      </c>
      <c r="N3334" s="305">
        <v>0</v>
      </c>
      <c r="O3334" s="303">
        <v>0</v>
      </c>
      <c r="P3334" s="305">
        <v>0</v>
      </c>
      <c r="Q3334" s="303">
        <v>0</v>
      </c>
      <c r="R3334" s="16">
        <f>SUMIFS('Member Months'!$L:$L,'Member Months'!$A:$A,$A3334,'Member Months'!$C:$C,$C3334, 'Member Months'!$D:$D,$D3334)</f>
        <v>0</v>
      </c>
      <c r="T3334" s="172"/>
    </row>
    <row r="3335" spans="1:20">
      <c r="A3335" s="38" t="s">
        <v>218</v>
      </c>
      <c r="B3335" s="39">
        <f t="shared" si="113"/>
        <v>0</v>
      </c>
      <c r="C3335" s="39" t="str">
        <f t="shared" si="112"/>
        <v>2020 Initial Year</v>
      </c>
      <c r="D3335" s="40">
        <v>3</v>
      </c>
      <c r="E3335" s="40" t="s">
        <v>218</v>
      </c>
      <c r="F3335" s="40" t="s">
        <v>738</v>
      </c>
      <c r="G3335" s="698" t="s">
        <v>226</v>
      </c>
      <c r="H3335" s="40" t="s">
        <v>228</v>
      </c>
      <c r="I3335" s="630" t="s">
        <v>409</v>
      </c>
      <c r="J3335" s="698" t="s">
        <v>803</v>
      </c>
      <c r="K3335" s="303">
        <v>0</v>
      </c>
      <c r="L3335" s="304">
        <v>0</v>
      </c>
      <c r="M3335" s="305">
        <v>0</v>
      </c>
      <c r="N3335" s="305">
        <v>0</v>
      </c>
      <c r="O3335" s="303">
        <v>0</v>
      </c>
      <c r="P3335" s="305">
        <v>0</v>
      </c>
      <c r="Q3335" s="303">
        <v>0</v>
      </c>
      <c r="R3335" s="16">
        <f>SUMIFS('Member Months'!$L:$L,'Member Months'!$A:$A,$A3335,'Member Months'!$C:$C,$C3335, 'Member Months'!$D:$D,$D3335)</f>
        <v>0</v>
      </c>
      <c r="T3335" s="172"/>
    </row>
    <row r="3336" spans="1:20">
      <c r="A3336" s="38" t="s">
        <v>219</v>
      </c>
      <c r="B3336" s="39">
        <f t="shared" si="113"/>
        <v>0</v>
      </c>
      <c r="C3336" s="39" t="str">
        <f t="shared" si="112"/>
        <v>2020 Initial Year</v>
      </c>
      <c r="D3336" s="40">
        <v>3</v>
      </c>
      <c r="E3336" s="40" t="s">
        <v>219</v>
      </c>
      <c r="F3336" s="40" t="s">
        <v>738</v>
      </c>
      <c r="G3336" s="698" t="s">
        <v>229</v>
      </c>
      <c r="H3336" s="40" t="s">
        <v>227</v>
      </c>
      <c r="I3336" s="629" t="s">
        <v>211</v>
      </c>
      <c r="J3336" s="698" t="s">
        <v>261</v>
      </c>
      <c r="K3336" s="303">
        <v>0</v>
      </c>
      <c r="L3336" s="304">
        <v>0</v>
      </c>
      <c r="M3336" s="305">
        <v>0</v>
      </c>
      <c r="N3336" s="305">
        <v>0</v>
      </c>
      <c r="O3336" s="303">
        <v>0</v>
      </c>
      <c r="P3336" s="305">
        <v>0</v>
      </c>
      <c r="Q3336" s="303">
        <v>0</v>
      </c>
      <c r="R3336" s="16">
        <f>SUMIFS('Member Months'!$L:$L,'Member Months'!$A:$A,$A3336,'Member Months'!$C:$C,$C3336, 'Member Months'!$D:$D,$D3336)</f>
        <v>0</v>
      </c>
      <c r="T3336" s="172"/>
    </row>
    <row r="3337" spans="1:20">
      <c r="A3337" s="38" t="s">
        <v>219</v>
      </c>
      <c r="B3337" s="39">
        <f t="shared" si="113"/>
        <v>0</v>
      </c>
      <c r="C3337" s="39" t="str">
        <f t="shared" si="112"/>
        <v>2020 Initial Year</v>
      </c>
      <c r="D3337" s="40">
        <v>3</v>
      </c>
      <c r="E3337" s="40" t="s">
        <v>219</v>
      </c>
      <c r="F3337" s="40" t="s">
        <v>738</v>
      </c>
      <c r="G3337" s="698" t="s">
        <v>229</v>
      </c>
      <c r="H3337" s="40" t="s">
        <v>227</v>
      </c>
      <c r="I3337" s="629" t="s">
        <v>214</v>
      </c>
      <c r="J3337" s="698" t="s">
        <v>676</v>
      </c>
      <c r="K3337" s="303">
        <v>0</v>
      </c>
      <c r="L3337" s="304">
        <v>0</v>
      </c>
      <c r="M3337" s="305">
        <v>0</v>
      </c>
      <c r="N3337" s="305">
        <v>0</v>
      </c>
      <c r="O3337" s="303">
        <v>0</v>
      </c>
      <c r="P3337" s="305">
        <v>0</v>
      </c>
      <c r="Q3337" s="303">
        <v>0</v>
      </c>
      <c r="R3337" s="16">
        <f>SUMIFS('Member Months'!$L:$L,'Member Months'!$A:$A,$A3337,'Member Months'!$C:$C,$C3337, 'Member Months'!$D:$D,$D3337)</f>
        <v>0</v>
      </c>
      <c r="T3337" s="172"/>
    </row>
    <row r="3338" spans="1:20">
      <c r="A3338" s="38" t="s">
        <v>219</v>
      </c>
      <c r="B3338" s="39">
        <f t="shared" si="113"/>
        <v>0</v>
      </c>
      <c r="C3338" s="39" t="str">
        <f t="shared" si="112"/>
        <v>2020 Initial Year</v>
      </c>
      <c r="D3338" s="40">
        <v>3</v>
      </c>
      <c r="E3338" s="40" t="s">
        <v>219</v>
      </c>
      <c r="F3338" s="40" t="s">
        <v>738</v>
      </c>
      <c r="G3338" s="698" t="s">
        <v>229</v>
      </c>
      <c r="H3338" s="40" t="s">
        <v>227</v>
      </c>
      <c r="I3338" s="629" t="s">
        <v>215</v>
      </c>
      <c r="J3338" s="698" t="s">
        <v>216</v>
      </c>
      <c r="K3338" s="303">
        <v>0</v>
      </c>
      <c r="L3338" s="304">
        <v>0</v>
      </c>
      <c r="M3338" s="305">
        <v>0</v>
      </c>
      <c r="N3338" s="305">
        <v>0</v>
      </c>
      <c r="O3338" s="303">
        <v>0</v>
      </c>
      <c r="P3338" s="305">
        <v>0</v>
      </c>
      <c r="Q3338" s="303">
        <v>0</v>
      </c>
      <c r="R3338" s="16">
        <f>SUMIFS('Member Months'!$L:$L,'Member Months'!$A:$A,$A3338,'Member Months'!$C:$C,$C3338, 'Member Months'!$D:$D,$D3338)</f>
        <v>0</v>
      </c>
      <c r="T3338" s="172"/>
    </row>
    <row r="3339" spans="1:20">
      <c r="A3339" s="38" t="s">
        <v>219</v>
      </c>
      <c r="B3339" s="39">
        <f t="shared" si="113"/>
        <v>0</v>
      </c>
      <c r="C3339" s="39" t="str">
        <f t="shared" si="112"/>
        <v>2020 Initial Year</v>
      </c>
      <c r="D3339" s="40">
        <v>3</v>
      </c>
      <c r="E3339" s="40" t="s">
        <v>219</v>
      </c>
      <c r="F3339" s="40" t="s">
        <v>738</v>
      </c>
      <c r="G3339" s="698" t="s">
        <v>229</v>
      </c>
      <c r="H3339" s="40" t="s">
        <v>227</v>
      </c>
      <c r="I3339" s="629" t="s">
        <v>217</v>
      </c>
      <c r="J3339" s="698" t="s">
        <v>262</v>
      </c>
      <c r="K3339" s="303">
        <v>0</v>
      </c>
      <c r="L3339" s="304">
        <v>0</v>
      </c>
      <c r="M3339" s="305">
        <v>0</v>
      </c>
      <c r="N3339" s="305">
        <v>0</v>
      </c>
      <c r="O3339" s="303">
        <v>0</v>
      </c>
      <c r="P3339" s="305">
        <v>0</v>
      </c>
      <c r="Q3339" s="303">
        <v>0</v>
      </c>
      <c r="R3339" s="16">
        <f>SUMIFS('Member Months'!$L:$L,'Member Months'!$A:$A,$A3339,'Member Months'!$C:$C,$C3339, 'Member Months'!$D:$D,$D3339)</f>
        <v>0</v>
      </c>
      <c r="T3339" s="172"/>
    </row>
    <row r="3340" spans="1:20">
      <c r="A3340" s="38" t="s">
        <v>219</v>
      </c>
      <c r="B3340" s="39">
        <f t="shared" si="113"/>
        <v>0</v>
      </c>
      <c r="C3340" s="39" t="str">
        <f t="shared" si="112"/>
        <v>2020 Initial Year</v>
      </c>
      <c r="D3340" s="40">
        <v>3</v>
      </c>
      <c r="E3340" s="40" t="s">
        <v>219</v>
      </c>
      <c r="F3340" s="40" t="s">
        <v>738</v>
      </c>
      <c r="G3340" s="698" t="s">
        <v>229</v>
      </c>
      <c r="H3340" s="40" t="s">
        <v>227</v>
      </c>
      <c r="I3340" s="629" t="s">
        <v>218</v>
      </c>
      <c r="J3340" s="698" t="s">
        <v>677</v>
      </c>
      <c r="K3340" s="303">
        <v>0</v>
      </c>
      <c r="L3340" s="304">
        <v>0</v>
      </c>
      <c r="M3340" s="305">
        <v>0</v>
      </c>
      <c r="N3340" s="305">
        <v>0</v>
      </c>
      <c r="O3340" s="303">
        <v>0</v>
      </c>
      <c r="P3340" s="305">
        <v>0</v>
      </c>
      <c r="Q3340" s="303">
        <v>0</v>
      </c>
      <c r="R3340" s="16">
        <f>SUMIFS('Member Months'!$L:$L,'Member Months'!$A:$A,$A3340,'Member Months'!$C:$C,$C3340, 'Member Months'!$D:$D,$D3340)</f>
        <v>0</v>
      </c>
      <c r="T3340" s="172"/>
    </row>
    <row r="3341" spans="1:20">
      <c r="A3341" s="38" t="s">
        <v>219</v>
      </c>
      <c r="B3341" s="39">
        <f t="shared" si="113"/>
        <v>0</v>
      </c>
      <c r="C3341" s="39" t="str">
        <f t="shared" si="112"/>
        <v>2020 Initial Year</v>
      </c>
      <c r="D3341" s="40">
        <v>3</v>
      </c>
      <c r="E3341" s="40" t="s">
        <v>219</v>
      </c>
      <c r="F3341" s="40" t="s">
        <v>738</v>
      </c>
      <c r="G3341" s="698" t="s">
        <v>229</v>
      </c>
      <c r="H3341" s="40" t="s">
        <v>227</v>
      </c>
      <c r="I3341" s="629" t="s">
        <v>219</v>
      </c>
      <c r="J3341" s="698" t="s">
        <v>263</v>
      </c>
      <c r="K3341" s="303">
        <v>0</v>
      </c>
      <c r="L3341" s="304">
        <v>0</v>
      </c>
      <c r="M3341" s="305">
        <v>0</v>
      </c>
      <c r="N3341" s="305">
        <v>0</v>
      </c>
      <c r="O3341" s="303">
        <v>0</v>
      </c>
      <c r="P3341" s="305">
        <v>0</v>
      </c>
      <c r="Q3341" s="303">
        <v>0</v>
      </c>
      <c r="R3341" s="16">
        <f>SUMIFS('Member Months'!$L:$L,'Member Months'!$A:$A,$A3341,'Member Months'!$C:$C,$C3341, 'Member Months'!$D:$D,$D3341)</f>
        <v>0</v>
      </c>
      <c r="T3341" s="172"/>
    </row>
    <row r="3342" spans="1:20">
      <c r="A3342" s="38" t="s">
        <v>219</v>
      </c>
      <c r="B3342" s="39">
        <f t="shared" si="113"/>
        <v>0</v>
      </c>
      <c r="C3342" s="39" t="str">
        <f t="shared" si="112"/>
        <v>2020 Initial Year</v>
      </c>
      <c r="D3342" s="40">
        <v>3</v>
      </c>
      <c r="E3342" s="40" t="s">
        <v>219</v>
      </c>
      <c r="F3342" s="40" t="s">
        <v>738</v>
      </c>
      <c r="G3342" s="698" t="s">
        <v>229</v>
      </c>
      <c r="H3342" s="40" t="s">
        <v>227</v>
      </c>
      <c r="I3342" s="629" t="s">
        <v>220</v>
      </c>
      <c r="J3342" s="698" t="s">
        <v>675</v>
      </c>
      <c r="K3342" s="303">
        <v>0</v>
      </c>
      <c r="L3342" s="304">
        <v>0</v>
      </c>
      <c r="M3342" s="305">
        <v>0</v>
      </c>
      <c r="N3342" s="305">
        <v>0</v>
      </c>
      <c r="O3342" s="303">
        <v>0</v>
      </c>
      <c r="P3342" s="305">
        <v>0</v>
      </c>
      <c r="Q3342" s="303">
        <v>0</v>
      </c>
      <c r="R3342" s="16">
        <f>SUMIFS('Member Months'!$L:$L,'Member Months'!$A:$A,$A3342,'Member Months'!$C:$C,$C3342, 'Member Months'!$D:$D,$D3342)</f>
        <v>0</v>
      </c>
      <c r="T3342" s="172"/>
    </row>
    <row r="3343" spans="1:20">
      <c r="A3343" s="38" t="s">
        <v>219</v>
      </c>
      <c r="B3343" s="39">
        <f t="shared" si="113"/>
        <v>0</v>
      </c>
      <c r="C3343" s="39" t="str">
        <f t="shared" si="112"/>
        <v>2020 Initial Year</v>
      </c>
      <c r="D3343" s="40">
        <v>3</v>
      </c>
      <c r="E3343" s="40" t="s">
        <v>219</v>
      </c>
      <c r="F3343" s="40" t="s">
        <v>738</v>
      </c>
      <c r="G3343" s="698" t="s">
        <v>229</v>
      </c>
      <c r="H3343" s="40" t="s">
        <v>227</v>
      </c>
      <c r="I3343" s="629" t="s">
        <v>221</v>
      </c>
      <c r="J3343" s="698" t="s">
        <v>264</v>
      </c>
      <c r="K3343" s="303">
        <v>0</v>
      </c>
      <c r="L3343" s="304">
        <v>0</v>
      </c>
      <c r="M3343" s="305">
        <v>0</v>
      </c>
      <c r="N3343" s="305">
        <v>0</v>
      </c>
      <c r="O3343" s="303">
        <v>0</v>
      </c>
      <c r="P3343" s="305">
        <v>0</v>
      </c>
      <c r="Q3343" s="303">
        <v>0</v>
      </c>
      <c r="R3343" s="16">
        <f>SUMIFS('Member Months'!$L:$L,'Member Months'!$A:$A,$A3343,'Member Months'!$C:$C,$C3343, 'Member Months'!$D:$D,$D3343)</f>
        <v>0</v>
      </c>
      <c r="T3343" s="172"/>
    </row>
    <row r="3344" spans="1:20">
      <c r="A3344" s="38" t="s">
        <v>219</v>
      </c>
      <c r="B3344" s="39">
        <f t="shared" si="113"/>
        <v>0</v>
      </c>
      <c r="C3344" s="39" t="str">
        <f t="shared" si="112"/>
        <v>2020 Initial Year</v>
      </c>
      <c r="D3344" s="40">
        <v>3</v>
      </c>
      <c r="E3344" s="40" t="s">
        <v>219</v>
      </c>
      <c r="F3344" s="40" t="s">
        <v>738</v>
      </c>
      <c r="G3344" s="698" t="s">
        <v>229</v>
      </c>
      <c r="H3344" s="40" t="s">
        <v>227</v>
      </c>
      <c r="I3344" s="629" t="s">
        <v>222</v>
      </c>
      <c r="J3344" s="698" t="s">
        <v>206</v>
      </c>
      <c r="K3344" s="303">
        <v>0</v>
      </c>
      <c r="L3344" s="304">
        <v>0</v>
      </c>
      <c r="M3344" s="305">
        <v>0</v>
      </c>
      <c r="N3344" s="305">
        <v>0</v>
      </c>
      <c r="O3344" s="303">
        <v>0</v>
      </c>
      <c r="P3344" s="305">
        <v>0</v>
      </c>
      <c r="Q3344" s="303">
        <v>0</v>
      </c>
      <c r="R3344" s="16">
        <f>SUMIFS('Member Months'!$L:$L,'Member Months'!$A:$A,$A3344,'Member Months'!$C:$C,$C3344, 'Member Months'!$D:$D,$D3344)</f>
        <v>0</v>
      </c>
      <c r="T3344" s="172"/>
    </row>
    <row r="3345" spans="1:20">
      <c r="A3345" s="38" t="s">
        <v>219</v>
      </c>
      <c r="B3345" s="39">
        <f t="shared" si="113"/>
        <v>0</v>
      </c>
      <c r="C3345" s="39" t="str">
        <f t="shared" si="112"/>
        <v>2020 Initial Year</v>
      </c>
      <c r="D3345" s="40">
        <v>3</v>
      </c>
      <c r="E3345" s="40" t="s">
        <v>219</v>
      </c>
      <c r="F3345" s="40" t="s">
        <v>738</v>
      </c>
      <c r="G3345" s="698" t="s">
        <v>229</v>
      </c>
      <c r="H3345" s="40" t="s">
        <v>227</v>
      </c>
      <c r="I3345" s="629" t="s">
        <v>223</v>
      </c>
      <c r="J3345" s="698" t="s">
        <v>181</v>
      </c>
      <c r="K3345" s="303">
        <v>0</v>
      </c>
      <c r="L3345" s="304">
        <v>0</v>
      </c>
      <c r="M3345" s="305">
        <v>0</v>
      </c>
      <c r="N3345" s="305">
        <v>0</v>
      </c>
      <c r="O3345" s="303">
        <v>0</v>
      </c>
      <c r="P3345" s="305">
        <v>0</v>
      </c>
      <c r="Q3345" s="303">
        <v>0</v>
      </c>
      <c r="R3345" s="16">
        <f>SUMIFS('Member Months'!$L:$L,'Member Months'!$A:$A,$A3345,'Member Months'!$C:$C,$C3345, 'Member Months'!$D:$D,$D3345)</f>
        <v>0</v>
      </c>
      <c r="T3345" s="172"/>
    </row>
    <row r="3346" spans="1:20">
      <c r="A3346" s="38" t="s">
        <v>219</v>
      </c>
      <c r="B3346" s="39">
        <f t="shared" si="113"/>
        <v>0</v>
      </c>
      <c r="C3346" s="39" t="str">
        <f t="shared" si="112"/>
        <v>2020 Initial Year</v>
      </c>
      <c r="D3346" s="40">
        <v>3</v>
      </c>
      <c r="E3346" s="40" t="s">
        <v>219</v>
      </c>
      <c r="F3346" s="40" t="s">
        <v>738</v>
      </c>
      <c r="G3346" s="698" t="s">
        <v>229</v>
      </c>
      <c r="H3346" s="40" t="s">
        <v>227</v>
      </c>
      <c r="I3346" s="629" t="s">
        <v>150</v>
      </c>
      <c r="J3346" s="698" t="s">
        <v>204</v>
      </c>
      <c r="K3346" s="303">
        <v>0</v>
      </c>
      <c r="L3346" s="304">
        <v>0</v>
      </c>
      <c r="M3346" s="305">
        <v>0</v>
      </c>
      <c r="N3346" s="305">
        <v>0</v>
      </c>
      <c r="O3346" s="303">
        <v>0</v>
      </c>
      <c r="P3346" s="305">
        <v>0</v>
      </c>
      <c r="Q3346" s="303">
        <v>0</v>
      </c>
      <c r="R3346" s="16">
        <f>SUMIFS('Member Months'!$L:$L,'Member Months'!$A:$A,$A3346,'Member Months'!$C:$C,$C3346, 'Member Months'!$D:$D,$D3346)</f>
        <v>0</v>
      </c>
      <c r="T3346" s="172"/>
    </row>
    <row r="3347" spans="1:20">
      <c r="A3347" s="38" t="s">
        <v>219</v>
      </c>
      <c r="B3347" s="39">
        <f t="shared" si="113"/>
        <v>0</v>
      </c>
      <c r="C3347" s="39" t="str">
        <f t="shared" si="112"/>
        <v>2020 Initial Year</v>
      </c>
      <c r="D3347" s="40">
        <v>3</v>
      </c>
      <c r="E3347" s="40" t="s">
        <v>219</v>
      </c>
      <c r="F3347" s="40" t="s">
        <v>738</v>
      </c>
      <c r="G3347" s="698" t="s">
        <v>229</v>
      </c>
      <c r="H3347" s="40" t="s">
        <v>227</v>
      </c>
      <c r="I3347" s="629" t="s">
        <v>151</v>
      </c>
      <c r="J3347" s="698" t="s">
        <v>205</v>
      </c>
      <c r="K3347" s="303">
        <v>0</v>
      </c>
      <c r="L3347" s="304">
        <v>0</v>
      </c>
      <c r="M3347" s="305">
        <v>0</v>
      </c>
      <c r="N3347" s="305">
        <v>0</v>
      </c>
      <c r="O3347" s="303">
        <v>0</v>
      </c>
      <c r="P3347" s="305">
        <v>0</v>
      </c>
      <c r="Q3347" s="303">
        <v>0</v>
      </c>
      <c r="R3347" s="16">
        <f>SUMIFS('Member Months'!$L:$L,'Member Months'!$A:$A,$A3347,'Member Months'!$C:$C,$C3347, 'Member Months'!$D:$D,$D3347)</f>
        <v>0</v>
      </c>
      <c r="T3347" s="172"/>
    </row>
    <row r="3348" spans="1:20">
      <c r="A3348" s="38" t="s">
        <v>219</v>
      </c>
      <c r="B3348" s="39">
        <f t="shared" si="113"/>
        <v>0</v>
      </c>
      <c r="C3348" s="39" t="str">
        <f t="shared" si="112"/>
        <v>2020 Initial Year</v>
      </c>
      <c r="D3348" s="40">
        <v>3</v>
      </c>
      <c r="E3348" s="40" t="s">
        <v>219</v>
      </c>
      <c r="F3348" s="40" t="s">
        <v>738</v>
      </c>
      <c r="G3348" s="698" t="s">
        <v>229</v>
      </c>
      <c r="H3348" s="40" t="s">
        <v>227</v>
      </c>
      <c r="I3348" s="629" t="s">
        <v>152</v>
      </c>
      <c r="J3348" s="698" t="s">
        <v>182</v>
      </c>
      <c r="K3348" s="303">
        <v>0</v>
      </c>
      <c r="L3348" s="304">
        <v>0</v>
      </c>
      <c r="M3348" s="305">
        <v>0</v>
      </c>
      <c r="N3348" s="305">
        <v>0</v>
      </c>
      <c r="O3348" s="303">
        <v>0</v>
      </c>
      <c r="P3348" s="305">
        <v>0</v>
      </c>
      <c r="Q3348" s="303">
        <v>0</v>
      </c>
      <c r="R3348" s="16">
        <f>SUMIFS('Member Months'!$L:$L,'Member Months'!$A:$A,$A3348,'Member Months'!$C:$C,$C3348, 'Member Months'!$D:$D,$D3348)</f>
        <v>0</v>
      </c>
      <c r="T3348" s="172"/>
    </row>
    <row r="3349" spans="1:20">
      <c r="A3349" s="38" t="s">
        <v>219</v>
      </c>
      <c r="B3349" s="39">
        <f t="shared" si="113"/>
        <v>0</v>
      </c>
      <c r="C3349" s="39" t="str">
        <f t="shared" si="112"/>
        <v>2020 Initial Year</v>
      </c>
      <c r="D3349" s="40">
        <v>3</v>
      </c>
      <c r="E3349" s="40" t="s">
        <v>219</v>
      </c>
      <c r="F3349" s="40" t="s">
        <v>738</v>
      </c>
      <c r="G3349" s="698" t="s">
        <v>229</v>
      </c>
      <c r="H3349" s="40" t="s">
        <v>227</v>
      </c>
      <c r="I3349" s="629" t="s">
        <v>70</v>
      </c>
      <c r="J3349" s="698" t="s">
        <v>265</v>
      </c>
      <c r="K3349" s="303">
        <v>0</v>
      </c>
      <c r="L3349" s="304">
        <v>0</v>
      </c>
      <c r="M3349" s="305">
        <v>0</v>
      </c>
      <c r="N3349" s="305">
        <v>0</v>
      </c>
      <c r="O3349" s="303">
        <v>0</v>
      </c>
      <c r="P3349" s="305">
        <v>0</v>
      </c>
      <c r="Q3349" s="303">
        <v>0</v>
      </c>
      <c r="R3349" s="16">
        <f>SUMIFS('Member Months'!$L:$L,'Member Months'!$A:$A,$A3349,'Member Months'!$C:$C,$C3349, 'Member Months'!$D:$D,$D3349)</f>
        <v>0</v>
      </c>
      <c r="T3349" s="172"/>
    </row>
    <row r="3350" spans="1:20">
      <c r="A3350" s="38" t="s">
        <v>219</v>
      </c>
      <c r="B3350" s="39">
        <f t="shared" si="113"/>
        <v>0</v>
      </c>
      <c r="C3350" s="39" t="str">
        <f t="shared" si="112"/>
        <v>2020 Initial Year</v>
      </c>
      <c r="D3350" s="40">
        <v>3</v>
      </c>
      <c r="E3350" s="40" t="s">
        <v>219</v>
      </c>
      <c r="F3350" s="40" t="s">
        <v>738</v>
      </c>
      <c r="G3350" s="698" t="s">
        <v>229</v>
      </c>
      <c r="H3350" s="40" t="s">
        <v>227</v>
      </c>
      <c r="I3350" s="629" t="s">
        <v>71</v>
      </c>
      <c r="J3350" s="698" t="s">
        <v>266</v>
      </c>
      <c r="K3350" s="303">
        <v>0</v>
      </c>
      <c r="L3350" s="304">
        <v>0</v>
      </c>
      <c r="M3350" s="305">
        <v>0</v>
      </c>
      <c r="N3350" s="305">
        <v>0</v>
      </c>
      <c r="O3350" s="303">
        <v>0</v>
      </c>
      <c r="P3350" s="305">
        <v>0</v>
      </c>
      <c r="Q3350" s="303">
        <v>0</v>
      </c>
      <c r="R3350" s="16">
        <f>SUMIFS('Member Months'!$L:$L,'Member Months'!$A:$A,$A3350,'Member Months'!$C:$C,$C3350, 'Member Months'!$D:$D,$D3350)</f>
        <v>0</v>
      </c>
      <c r="T3350" s="172"/>
    </row>
    <row r="3351" spans="1:20">
      <c r="A3351" s="38" t="s">
        <v>219</v>
      </c>
      <c r="B3351" s="39">
        <f t="shared" si="113"/>
        <v>0</v>
      </c>
      <c r="C3351" s="39" t="str">
        <f t="shared" si="112"/>
        <v>2020 Initial Year</v>
      </c>
      <c r="D3351" s="40">
        <v>3</v>
      </c>
      <c r="E3351" s="40" t="s">
        <v>219</v>
      </c>
      <c r="F3351" s="40" t="s">
        <v>738</v>
      </c>
      <c r="G3351" s="698" t="s">
        <v>229</v>
      </c>
      <c r="H3351" s="40" t="s">
        <v>227</v>
      </c>
      <c r="I3351" s="629" t="s">
        <v>72</v>
      </c>
      <c r="J3351" s="698" t="s">
        <v>527</v>
      </c>
      <c r="K3351" s="303">
        <v>0</v>
      </c>
      <c r="L3351" s="304">
        <v>0</v>
      </c>
      <c r="M3351" s="305">
        <v>0</v>
      </c>
      <c r="N3351" s="305">
        <v>0</v>
      </c>
      <c r="O3351" s="303">
        <v>0</v>
      </c>
      <c r="P3351" s="305">
        <v>0</v>
      </c>
      <c r="Q3351" s="303">
        <v>0</v>
      </c>
      <c r="R3351" s="16">
        <f>SUMIFS('Member Months'!$L:$L,'Member Months'!$A:$A,$A3351,'Member Months'!$C:$C,$C3351, 'Member Months'!$D:$D,$D3351)</f>
        <v>0</v>
      </c>
      <c r="T3351" s="172"/>
    </row>
    <row r="3352" spans="1:20">
      <c r="A3352" s="38" t="s">
        <v>219</v>
      </c>
      <c r="B3352" s="39">
        <f t="shared" si="113"/>
        <v>0</v>
      </c>
      <c r="C3352" s="39" t="str">
        <f t="shared" si="112"/>
        <v>2020 Initial Year</v>
      </c>
      <c r="D3352" s="40">
        <v>3</v>
      </c>
      <c r="E3352" s="40" t="s">
        <v>219</v>
      </c>
      <c r="F3352" s="40" t="s">
        <v>738</v>
      </c>
      <c r="G3352" s="698" t="s">
        <v>229</v>
      </c>
      <c r="H3352" s="40" t="s">
        <v>227</v>
      </c>
      <c r="I3352" s="629" t="s">
        <v>73</v>
      </c>
      <c r="J3352" s="698" t="s">
        <v>528</v>
      </c>
      <c r="K3352" s="303">
        <v>0</v>
      </c>
      <c r="L3352" s="304">
        <v>0</v>
      </c>
      <c r="M3352" s="305">
        <v>0</v>
      </c>
      <c r="N3352" s="305">
        <v>0</v>
      </c>
      <c r="O3352" s="303">
        <v>0</v>
      </c>
      <c r="P3352" s="305">
        <v>0</v>
      </c>
      <c r="Q3352" s="303">
        <v>0</v>
      </c>
      <c r="R3352" s="16">
        <f>SUMIFS('Member Months'!$L:$L,'Member Months'!$A:$A,$A3352,'Member Months'!$C:$C,$C3352, 'Member Months'!$D:$D,$D3352)</f>
        <v>0</v>
      </c>
      <c r="T3352" s="172"/>
    </row>
    <row r="3353" spans="1:20">
      <c r="A3353" s="38" t="s">
        <v>219</v>
      </c>
      <c r="B3353" s="39">
        <f t="shared" si="113"/>
        <v>0</v>
      </c>
      <c r="C3353" s="39" t="str">
        <f t="shared" si="112"/>
        <v>2020 Initial Year</v>
      </c>
      <c r="D3353" s="40">
        <v>3</v>
      </c>
      <c r="E3353" s="40" t="s">
        <v>219</v>
      </c>
      <c r="F3353" s="40" t="s">
        <v>738</v>
      </c>
      <c r="G3353" s="698" t="s">
        <v>229</v>
      </c>
      <c r="H3353" s="40" t="s">
        <v>227</v>
      </c>
      <c r="I3353" s="630" t="s">
        <v>409</v>
      </c>
      <c r="J3353" s="698" t="s">
        <v>803</v>
      </c>
      <c r="K3353" s="303">
        <v>0</v>
      </c>
      <c r="L3353" s="304">
        <v>0</v>
      </c>
      <c r="M3353" s="305">
        <v>0</v>
      </c>
      <c r="N3353" s="305">
        <v>0</v>
      </c>
      <c r="O3353" s="303">
        <v>0</v>
      </c>
      <c r="P3353" s="305">
        <v>0</v>
      </c>
      <c r="Q3353" s="303">
        <v>0</v>
      </c>
      <c r="R3353" s="16">
        <f>SUMIFS('Member Months'!$L:$L,'Member Months'!$A:$A,$A3353,'Member Months'!$C:$C,$C3353, 'Member Months'!$D:$D,$D3353)</f>
        <v>0</v>
      </c>
      <c r="T3353" s="172"/>
    </row>
    <row r="3354" spans="1:20">
      <c r="A3354" s="38" t="s">
        <v>220</v>
      </c>
      <c r="B3354" s="39">
        <f t="shared" si="113"/>
        <v>0</v>
      </c>
      <c r="C3354" s="39" t="str">
        <f t="shared" si="112"/>
        <v>2020 Initial Year</v>
      </c>
      <c r="D3354" s="40">
        <v>3</v>
      </c>
      <c r="E3354" s="40" t="s">
        <v>220</v>
      </c>
      <c r="F3354" s="40" t="s">
        <v>738</v>
      </c>
      <c r="G3354" s="698" t="s">
        <v>229</v>
      </c>
      <c r="H3354" s="40" t="s">
        <v>228</v>
      </c>
      <c r="I3354" s="629" t="s">
        <v>211</v>
      </c>
      <c r="J3354" s="698" t="s">
        <v>261</v>
      </c>
      <c r="K3354" s="303">
        <v>0</v>
      </c>
      <c r="L3354" s="304">
        <v>0</v>
      </c>
      <c r="M3354" s="305">
        <v>0</v>
      </c>
      <c r="N3354" s="305">
        <v>0</v>
      </c>
      <c r="O3354" s="303">
        <v>0</v>
      </c>
      <c r="P3354" s="305">
        <v>0</v>
      </c>
      <c r="Q3354" s="303">
        <v>0</v>
      </c>
      <c r="R3354" s="16">
        <f>SUMIFS('Member Months'!$L:$L,'Member Months'!$A:$A,$A3354,'Member Months'!$C:$C,$C3354, 'Member Months'!$D:$D,$D3354)</f>
        <v>0</v>
      </c>
      <c r="T3354" s="172"/>
    </row>
    <row r="3355" spans="1:20">
      <c r="A3355" s="38" t="s">
        <v>220</v>
      </c>
      <c r="B3355" s="39">
        <f t="shared" si="113"/>
        <v>0</v>
      </c>
      <c r="C3355" s="39" t="str">
        <f t="shared" si="112"/>
        <v>2020 Initial Year</v>
      </c>
      <c r="D3355" s="40">
        <v>3</v>
      </c>
      <c r="E3355" s="40" t="s">
        <v>220</v>
      </c>
      <c r="F3355" s="40" t="s">
        <v>738</v>
      </c>
      <c r="G3355" s="698" t="s">
        <v>229</v>
      </c>
      <c r="H3355" s="40" t="s">
        <v>228</v>
      </c>
      <c r="I3355" s="629" t="s">
        <v>214</v>
      </c>
      <c r="J3355" s="698" t="s">
        <v>676</v>
      </c>
      <c r="K3355" s="303">
        <v>0</v>
      </c>
      <c r="L3355" s="304">
        <v>0</v>
      </c>
      <c r="M3355" s="305">
        <v>0</v>
      </c>
      <c r="N3355" s="305">
        <v>0</v>
      </c>
      <c r="O3355" s="303">
        <v>0</v>
      </c>
      <c r="P3355" s="305">
        <v>0</v>
      </c>
      <c r="Q3355" s="303">
        <v>0</v>
      </c>
      <c r="R3355" s="16">
        <f>SUMIFS('Member Months'!$L:$L,'Member Months'!$A:$A,$A3355,'Member Months'!$C:$C,$C3355, 'Member Months'!$D:$D,$D3355)</f>
        <v>0</v>
      </c>
      <c r="T3355" s="172"/>
    </row>
    <row r="3356" spans="1:20">
      <c r="A3356" s="38" t="s">
        <v>220</v>
      </c>
      <c r="B3356" s="39">
        <f t="shared" si="113"/>
        <v>0</v>
      </c>
      <c r="C3356" s="39" t="str">
        <f t="shared" si="112"/>
        <v>2020 Initial Year</v>
      </c>
      <c r="D3356" s="40">
        <v>3</v>
      </c>
      <c r="E3356" s="40" t="s">
        <v>220</v>
      </c>
      <c r="F3356" s="40" t="s">
        <v>738</v>
      </c>
      <c r="G3356" s="698" t="s">
        <v>229</v>
      </c>
      <c r="H3356" s="40" t="s">
        <v>228</v>
      </c>
      <c r="I3356" s="629" t="s">
        <v>215</v>
      </c>
      <c r="J3356" s="698" t="s">
        <v>216</v>
      </c>
      <c r="K3356" s="303">
        <v>0</v>
      </c>
      <c r="L3356" s="304">
        <v>0</v>
      </c>
      <c r="M3356" s="305">
        <v>0</v>
      </c>
      <c r="N3356" s="305">
        <v>0</v>
      </c>
      <c r="O3356" s="303">
        <v>0</v>
      </c>
      <c r="P3356" s="305">
        <v>0</v>
      </c>
      <c r="Q3356" s="303">
        <v>0</v>
      </c>
      <c r="R3356" s="16">
        <f>SUMIFS('Member Months'!$L:$L,'Member Months'!$A:$A,$A3356,'Member Months'!$C:$C,$C3356, 'Member Months'!$D:$D,$D3356)</f>
        <v>0</v>
      </c>
      <c r="T3356" s="172"/>
    </row>
    <row r="3357" spans="1:20">
      <c r="A3357" s="38" t="s">
        <v>220</v>
      </c>
      <c r="B3357" s="39">
        <f t="shared" si="113"/>
        <v>0</v>
      </c>
      <c r="C3357" s="39" t="str">
        <f t="shared" si="112"/>
        <v>2020 Initial Year</v>
      </c>
      <c r="D3357" s="40">
        <v>3</v>
      </c>
      <c r="E3357" s="40" t="s">
        <v>220</v>
      </c>
      <c r="F3357" s="40" t="s">
        <v>738</v>
      </c>
      <c r="G3357" s="698" t="s">
        <v>229</v>
      </c>
      <c r="H3357" s="40" t="s">
        <v>228</v>
      </c>
      <c r="I3357" s="629" t="s">
        <v>217</v>
      </c>
      <c r="J3357" s="698" t="s">
        <v>262</v>
      </c>
      <c r="K3357" s="303">
        <v>0</v>
      </c>
      <c r="L3357" s="304">
        <v>0</v>
      </c>
      <c r="M3357" s="305">
        <v>0</v>
      </c>
      <c r="N3357" s="305">
        <v>0</v>
      </c>
      <c r="O3357" s="303">
        <v>0</v>
      </c>
      <c r="P3357" s="305">
        <v>0</v>
      </c>
      <c r="Q3357" s="303">
        <v>0</v>
      </c>
      <c r="R3357" s="16">
        <f>SUMIFS('Member Months'!$L:$L,'Member Months'!$A:$A,$A3357,'Member Months'!$C:$C,$C3357, 'Member Months'!$D:$D,$D3357)</f>
        <v>0</v>
      </c>
      <c r="T3357" s="172"/>
    </row>
    <row r="3358" spans="1:20">
      <c r="A3358" s="38" t="s">
        <v>220</v>
      </c>
      <c r="B3358" s="39">
        <f t="shared" si="113"/>
        <v>0</v>
      </c>
      <c r="C3358" s="39" t="str">
        <f t="shared" si="112"/>
        <v>2020 Initial Year</v>
      </c>
      <c r="D3358" s="40">
        <v>3</v>
      </c>
      <c r="E3358" s="40" t="s">
        <v>220</v>
      </c>
      <c r="F3358" s="40" t="s">
        <v>738</v>
      </c>
      <c r="G3358" s="698" t="s">
        <v>229</v>
      </c>
      <c r="H3358" s="40" t="s">
        <v>228</v>
      </c>
      <c r="I3358" s="629" t="s">
        <v>218</v>
      </c>
      <c r="J3358" s="698" t="s">
        <v>677</v>
      </c>
      <c r="K3358" s="303">
        <v>0</v>
      </c>
      <c r="L3358" s="304">
        <v>0</v>
      </c>
      <c r="M3358" s="305">
        <v>0</v>
      </c>
      <c r="N3358" s="305">
        <v>0</v>
      </c>
      <c r="O3358" s="303">
        <v>0</v>
      </c>
      <c r="P3358" s="305">
        <v>0</v>
      </c>
      <c r="Q3358" s="303">
        <v>0</v>
      </c>
      <c r="R3358" s="16">
        <f>SUMIFS('Member Months'!$L:$L,'Member Months'!$A:$A,$A3358,'Member Months'!$C:$C,$C3358, 'Member Months'!$D:$D,$D3358)</f>
        <v>0</v>
      </c>
      <c r="T3358" s="172"/>
    </row>
    <row r="3359" spans="1:20">
      <c r="A3359" s="38" t="s">
        <v>220</v>
      </c>
      <c r="B3359" s="39">
        <f t="shared" si="113"/>
        <v>0</v>
      </c>
      <c r="C3359" s="39" t="str">
        <f t="shared" ref="C3359:C3389" si="114">$C$2598</f>
        <v>2020 Initial Year</v>
      </c>
      <c r="D3359" s="40">
        <v>3</v>
      </c>
      <c r="E3359" s="40" t="s">
        <v>220</v>
      </c>
      <c r="F3359" s="40" t="s">
        <v>738</v>
      </c>
      <c r="G3359" s="698" t="s">
        <v>229</v>
      </c>
      <c r="H3359" s="40" t="s">
        <v>228</v>
      </c>
      <c r="I3359" s="629" t="s">
        <v>219</v>
      </c>
      <c r="J3359" s="698" t="s">
        <v>263</v>
      </c>
      <c r="K3359" s="303">
        <v>0</v>
      </c>
      <c r="L3359" s="304">
        <v>0</v>
      </c>
      <c r="M3359" s="305">
        <v>0</v>
      </c>
      <c r="N3359" s="305">
        <v>0</v>
      </c>
      <c r="O3359" s="303">
        <v>0</v>
      </c>
      <c r="P3359" s="305">
        <v>0</v>
      </c>
      <c r="Q3359" s="303">
        <v>0</v>
      </c>
      <c r="R3359" s="16">
        <f>SUMIFS('Member Months'!$L:$L,'Member Months'!$A:$A,$A3359,'Member Months'!$C:$C,$C3359, 'Member Months'!$D:$D,$D3359)</f>
        <v>0</v>
      </c>
      <c r="T3359" s="172"/>
    </row>
    <row r="3360" spans="1:20">
      <c r="A3360" s="38" t="s">
        <v>220</v>
      </c>
      <c r="B3360" s="39">
        <f t="shared" si="113"/>
        <v>0</v>
      </c>
      <c r="C3360" s="39" t="str">
        <f t="shared" si="114"/>
        <v>2020 Initial Year</v>
      </c>
      <c r="D3360" s="40">
        <v>3</v>
      </c>
      <c r="E3360" s="40" t="s">
        <v>220</v>
      </c>
      <c r="F3360" s="40" t="s">
        <v>738</v>
      </c>
      <c r="G3360" s="698" t="s">
        <v>229</v>
      </c>
      <c r="H3360" s="40" t="s">
        <v>228</v>
      </c>
      <c r="I3360" s="629" t="s">
        <v>220</v>
      </c>
      <c r="J3360" s="698" t="s">
        <v>675</v>
      </c>
      <c r="K3360" s="303">
        <v>0</v>
      </c>
      <c r="L3360" s="304">
        <v>0</v>
      </c>
      <c r="M3360" s="305">
        <v>0</v>
      </c>
      <c r="N3360" s="305">
        <v>0</v>
      </c>
      <c r="O3360" s="303">
        <v>0</v>
      </c>
      <c r="P3360" s="305">
        <v>0</v>
      </c>
      <c r="Q3360" s="303">
        <v>0</v>
      </c>
      <c r="R3360" s="16">
        <f>SUMIFS('Member Months'!$L:$L,'Member Months'!$A:$A,$A3360,'Member Months'!$C:$C,$C3360, 'Member Months'!$D:$D,$D3360)</f>
        <v>0</v>
      </c>
      <c r="T3360" s="172"/>
    </row>
    <row r="3361" spans="1:20">
      <c r="A3361" s="38" t="s">
        <v>220</v>
      </c>
      <c r="B3361" s="39">
        <f t="shared" si="113"/>
        <v>0</v>
      </c>
      <c r="C3361" s="39" t="str">
        <f t="shared" si="114"/>
        <v>2020 Initial Year</v>
      </c>
      <c r="D3361" s="40">
        <v>3</v>
      </c>
      <c r="E3361" s="40" t="s">
        <v>220</v>
      </c>
      <c r="F3361" s="40" t="s">
        <v>738</v>
      </c>
      <c r="G3361" s="698" t="s">
        <v>229</v>
      </c>
      <c r="H3361" s="40" t="s">
        <v>228</v>
      </c>
      <c r="I3361" s="629" t="s">
        <v>221</v>
      </c>
      <c r="J3361" s="698" t="s">
        <v>264</v>
      </c>
      <c r="K3361" s="303">
        <v>0</v>
      </c>
      <c r="L3361" s="304">
        <v>0</v>
      </c>
      <c r="M3361" s="305">
        <v>0</v>
      </c>
      <c r="N3361" s="305">
        <v>0</v>
      </c>
      <c r="O3361" s="303">
        <v>0</v>
      </c>
      <c r="P3361" s="305">
        <v>0</v>
      </c>
      <c r="Q3361" s="303">
        <v>0</v>
      </c>
      <c r="R3361" s="16">
        <f>SUMIFS('Member Months'!$L:$L,'Member Months'!$A:$A,$A3361,'Member Months'!$C:$C,$C3361, 'Member Months'!$D:$D,$D3361)</f>
        <v>0</v>
      </c>
      <c r="T3361" s="172"/>
    </row>
    <row r="3362" spans="1:20">
      <c r="A3362" s="38" t="s">
        <v>220</v>
      </c>
      <c r="B3362" s="39">
        <f t="shared" si="113"/>
        <v>0</v>
      </c>
      <c r="C3362" s="39" t="str">
        <f t="shared" si="114"/>
        <v>2020 Initial Year</v>
      </c>
      <c r="D3362" s="40">
        <v>3</v>
      </c>
      <c r="E3362" s="40" t="s">
        <v>220</v>
      </c>
      <c r="F3362" s="40" t="s">
        <v>738</v>
      </c>
      <c r="G3362" s="698" t="s">
        <v>229</v>
      </c>
      <c r="H3362" s="40" t="s">
        <v>228</v>
      </c>
      <c r="I3362" s="629" t="s">
        <v>222</v>
      </c>
      <c r="J3362" s="698" t="s">
        <v>206</v>
      </c>
      <c r="K3362" s="303">
        <v>0</v>
      </c>
      <c r="L3362" s="304">
        <v>0</v>
      </c>
      <c r="M3362" s="305">
        <v>0</v>
      </c>
      <c r="N3362" s="305">
        <v>0</v>
      </c>
      <c r="O3362" s="303">
        <v>0</v>
      </c>
      <c r="P3362" s="305">
        <v>0</v>
      </c>
      <c r="Q3362" s="303">
        <v>0</v>
      </c>
      <c r="R3362" s="16">
        <f>SUMIFS('Member Months'!$L:$L,'Member Months'!$A:$A,$A3362,'Member Months'!$C:$C,$C3362, 'Member Months'!$D:$D,$D3362)</f>
        <v>0</v>
      </c>
      <c r="T3362" s="172"/>
    </row>
    <row r="3363" spans="1:20">
      <c r="A3363" s="38" t="s">
        <v>220</v>
      </c>
      <c r="B3363" s="39">
        <f t="shared" si="113"/>
        <v>0</v>
      </c>
      <c r="C3363" s="39" t="str">
        <f t="shared" si="114"/>
        <v>2020 Initial Year</v>
      </c>
      <c r="D3363" s="40">
        <v>3</v>
      </c>
      <c r="E3363" s="40" t="s">
        <v>220</v>
      </c>
      <c r="F3363" s="40" t="s">
        <v>738</v>
      </c>
      <c r="G3363" s="698" t="s">
        <v>229</v>
      </c>
      <c r="H3363" s="40" t="s">
        <v>228</v>
      </c>
      <c r="I3363" s="629" t="s">
        <v>223</v>
      </c>
      <c r="J3363" s="698" t="s">
        <v>181</v>
      </c>
      <c r="K3363" s="303">
        <v>0</v>
      </c>
      <c r="L3363" s="304">
        <v>0</v>
      </c>
      <c r="M3363" s="305">
        <v>0</v>
      </c>
      <c r="N3363" s="305">
        <v>0</v>
      </c>
      <c r="O3363" s="303">
        <v>0</v>
      </c>
      <c r="P3363" s="305">
        <v>0</v>
      </c>
      <c r="Q3363" s="303">
        <v>0</v>
      </c>
      <c r="R3363" s="16">
        <f>SUMIFS('Member Months'!$L:$L,'Member Months'!$A:$A,$A3363,'Member Months'!$C:$C,$C3363, 'Member Months'!$D:$D,$D3363)</f>
        <v>0</v>
      </c>
      <c r="T3363" s="172"/>
    </row>
    <row r="3364" spans="1:20">
      <c r="A3364" s="38" t="s">
        <v>220</v>
      </c>
      <c r="B3364" s="39">
        <f t="shared" si="113"/>
        <v>0</v>
      </c>
      <c r="C3364" s="39" t="str">
        <f t="shared" si="114"/>
        <v>2020 Initial Year</v>
      </c>
      <c r="D3364" s="40">
        <v>3</v>
      </c>
      <c r="E3364" s="40" t="s">
        <v>220</v>
      </c>
      <c r="F3364" s="40" t="s">
        <v>738</v>
      </c>
      <c r="G3364" s="698" t="s">
        <v>229</v>
      </c>
      <c r="H3364" s="40" t="s">
        <v>228</v>
      </c>
      <c r="I3364" s="629" t="s">
        <v>150</v>
      </c>
      <c r="J3364" s="698" t="s">
        <v>204</v>
      </c>
      <c r="K3364" s="303">
        <v>0</v>
      </c>
      <c r="L3364" s="304">
        <v>0</v>
      </c>
      <c r="M3364" s="305">
        <v>0</v>
      </c>
      <c r="N3364" s="305">
        <v>0</v>
      </c>
      <c r="O3364" s="303">
        <v>0</v>
      </c>
      <c r="P3364" s="305">
        <v>0</v>
      </c>
      <c r="Q3364" s="303">
        <v>0</v>
      </c>
      <c r="R3364" s="16">
        <f>SUMIFS('Member Months'!$L:$L,'Member Months'!$A:$A,$A3364,'Member Months'!$C:$C,$C3364, 'Member Months'!$D:$D,$D3364)</f>
        <v>0</v>
      </c>
      <c r="T3364" s="172"/>
    </row>
    <row r="3365" spans="1:20">
      <c r="A3365" s="38" t="s">
        <v>220</v>
      </c>
      <c r="B3365" s="39">
        <f t="shared" si="113"/>
        <v>0</v>
      </c>
      <c r="C3365" s="39" t="str">
        <f t="shared" si="114"/>
        <v>2020 Initial Year</v>
      </c>
      <c r="D3365" s="40">
        <v>3</v>
      </c>
      <c r="E3365" s="40" t="s">
        <v>220</v>
      </c>
      <c r="F3365" s="40" t="s">
        <v>738</v>
      </c>
      <c r="G3365" s="698" t="s">
        <v>229</v>
      </c>
      <c r="H3365" s="40" t="s">
        <v>228</v>
      </c>
      <c r="I3365" s="629" t="s">
        <v>151</v>
      </c>
      <c r="J3365" s="698" t="s">
        <v>205</v>
      </c>
      <c r="K3365" s="303">
        <v>0</v>
      </c>
      <c r="L3365" s="304">
        <v>0</v>
      </c>
      <c r="M3365" s="305">
        <v>0</v>
      </c>
      <c r="N3365" s="305">
        <v>0</v>
      </c>
      <c r="O3365" s="303">
        <v>0</v>
      </c>
      <c r="P3365" s="305">
        <v>0</v>
      </c>
      <c r="Q3365" s="303">
        <v>0</v>
      </c>
      <c r="R3365" s="16">
        <f>SUMIFS('Member Months'!$L:$L,'Member Months'!$A:$A,$A3365,'Member Months'!$C:$C,$C3365, 'Member Months'!$D:$D,$D3365)</f>
        <v>0</v>
      </c>
      <c r="T3365" s="172"/>
    </row>
    <row r="3366" spans="1:20">
      <c r="A3366" s="38" t="s">
        <v>220</v>
      </c>
      <c r="B3366" s="39">
        <f t="shared" si="113"/>
        <v>0</v>
      </c>
      <c r="C3366" s="39" t="str">
        <f t="shared" si="114"/>
        <v>2020 Initial Year</v>
      </c>
      <c r="D3366" s="40">
        <v>3</v>
      </c>
      <c r="E3366" s="40" t="s">
        <v>220</v>
      </c>
      <c r="F3366" s="40" t="s">
        <v>738</v>
      </c>
      <c r="G3366" s="698" t="s">
        <v>229</v>
      </c>
      <c r="H3366" s="40" t="s">
        <v>228</v>
      </c>
      <c r="I3366" s="629" t="s">
        <v>152</v>
      </c>
      <c r="J3366" s="698" t="s">
        <v>182</v>
      </c>
      <c r="K3366" s="303">
        <v>0</v>
      </c>
      <c r="L3366" s="304">
        <v>0</v>
      </c>
      <c r="M3366" s="305">
        <v>0</v>
      </c>
      <c r="N3366" s="305">
        <v>0</v>
      </c>
      <c r="O3366" s="303">
        <v>0</v>
      </c>
      <c r="P3366" s="305">
        <v>0</v>
      </c>
      <c r="Q3366" s="303">
        <v>0</v>
      </c>
      <c r="R3366" s="16">
        <f>SUMIFS('Member Months'!$L:$L,'Member Months'!$A:$A,$A3366,'Member Months'!$C:$C,$C3366, 'Member Months'!$D:$D,$D3366)</f>
        <v>0</v>
      </c>
      <c r="T3366" s="172"/>
    </row>
    <row r="3367" spans="1:20" ht="12" customHeight="1">
      <c r="A3367" s="38" t="s">
        <v>220</v>
      </c>
      <c r="B3367" s="39">
        <f t="shared" si="113"/>
        <v>0</v>
      </c>
      <c r="C3367" s="39" t="str">
        <f t="shared" si="114"/>
        <v>2020 Initial Year</v>
      </c>
      <c r="D3367" s="40">
        <v>3</v>
      </c>
      <c r="E3367" s="40" t="s">
        <v>220</v>
      </c>
      <c r="F3367" s="40" t="s">
        <v>738</v>
      </c>
      <c r="G3367" s="698" t="s">
        <v>229</v>
      </c>
      <c r="H3367" s="40" t="s">
        <v>228</v>
      </c>
      <c r="I3367" s="629" t="s">
        <v>70</v>
      </c>
      <c r="J3367" s="698" t="s">
        <v>265</v>
      </c>
      <c r="K3367" s="303">
        <v>0</v>
      </c>
      <c r="L3367" s="304">
        <v>0</v>
      </c>
      <c r="M3367" s="305">
        <v>0</v>
      </c>
      <c r="N3367" s="305">
        <v>0</v>
      </c>
      <c r="O3367" s="303">
        <v>0</v>
      </c>
      <c r="P3367" s="305">
        <v>0</v>
      </c>
      <c r="Q3367" s="303">
        <v>0</v>
      </c>
      <c r="R3367" s="16">
        <f>SUMIFS('Member Months'!$L:$L,'Member Months'!$A:$A,$A3367,'Member Months'!$C:$C,$C3367, 'Member Months'!$D:$D,$D3367)</f>
        <v>0</v>
      </c>
      <c r="T3367" s="172"/>
    </row>
    <row r="3368" spans="1:20" ht="12.75" customHeight="1">
      <c r="A3368" s="38" t="s">
        <v>220</v>
      </c>
      <c r="B3368" s="39">
        <f t="shared" si="113"/>
        <v>0</v>
      </c>
      <c r="C3368" s="39" t="str">
        <f t="shared" si="114"/>
        <v>2020 Initial Year</v>
      </c>
      <c r="D3368" s="40">
        <v>3</v>
      </c>
      <c r="E3368" s="40" t="s">
        <v>220</v>
      </c>
      <c r="F3368" s="40" t="s">
        <v>738</v>
      </c>
      <c r="G3368" s="698" t="s">
        <v>229</v>
      </c>
      <c r="H3368" s="40" t="s">
        <v>228</v>
      </c>
      <c r="I3368" s="629" t="s">
        <v>71</v>
      </c>
      <c r="J3368" s="698" t="s">
        <v>266</v>
      </c>
      <c r="K3368" s="303">
        <v>0</v>
      </c>
      <c r="L3368" s="304">
        <v>0</v>
      </c>
      <c r="M3368" s="305">
        <v>0</v>
      </c>
      <c r="N3368" s="305">
        <v>0</v>
      </c>
      <c r="O3368" s="303">
        <v>0</v>
      </c>
      <c r="P3368" s="305">
        <v>0</v>
      </c>
      <c r="Q3368" s="303">
        <v>0</v>
      </c>
      <c r="R3368" s="16">
        <f>SUMIFS('Member Months'!$L:$L,'Member Months'!$A:$A,$A3368,'Member Months'!$C:$C,$C3368, 'Member Months'!$D:$D,$D3368)</f>
        <v>0</v>
      </c>
      <c r="T3368" s="172"/>
    </row>
    <row r="3369" spans="1:20">
      <c r="A3369" s="38" t="s">
        <v>220</v>
      </c>
      <c r="B3369" s="39">
        <f t="shared" si="113"/>
        <v>0</v>
      </c>
      <c r="C3369" s="39" t="str">
        <f t="shared" si="114"/>
        <v>2020 Initial Year</v>
      </c>
      <c r="D3369" s="40">
        <v>3</v>
      </c>
      <c r="E3369" s="40" t="s">
        <v>220</v>
      </c>
      <c r="F3369" s="40" t="s">
        <v>738</v>
      </c>
      <c r="G3369" s="698" t="s">
        <v>229</v>
      </c>
      <c r="H3369" s="40" t="s">
        <v>228</v>
      </c>
      <c r="I3369" s="629" t="s">
        <v>72</v>
      </c>
      <c r="J3369" s="698" t="s">
        <v>527</v>
      </c>
      <c r="K3369" s="303">
        <v>0</v>
      </c>
      <c r="L3369" s="304">
        <v>0</v>
      </c>
      <c r="M3369" s="305">
        <v>0</v>
      </c>
      <c r="N3369" s="305">
        <v>0</v>
      </c>
      <c r="O3369" s="303">
        <v>0</v>
      </c>
      <c r="P3369" s="305">
        <v>0</v>
      </c>
      <c r="Q3369" s="303">
        <v>0</v>
      </c>
      <c r="R3369" s="16">
        <f>SUMIFS('Member Months'!$L:$L,'Member Months'!$A:$A,$A3369,'Member Months'!$C:$C,$C3369, 'Member Months'!$D:$D,$D3369)</f>
        <v>0</v>
      </c>
      <c r="T3369" s="172"/>
    </row>
    <row r="3370" spans="1:20">
      <c r="A3370" s="38" t="s">
        <v>220</v>
      </c>
      <c r="B3370" s="39">
        <f t="shared" si="113"/>
        <v>0</v>
      </c>
      <c r="C3370" s="39" t="str">
        <f t="shared" si="114"/>
        <v>2020 Initial Year</v>
      </c>
      <c r="D3370" s="40">
        <v>3</v>
      </c>
      <c r="E3370" s="40" t="s">
        <v>220</v>
      </c>
      <c r="F3370" s="40" t="s">
        <v>738</v>
      </c>
      <c r="G3370" s="698" t="s">
        <v>229</v>
      </c>
      <c r="H3370" s="40" t="s">
        <v>228</v>
      </c>
      <c r="I3370" s="629" t="s">
        <v>73</v>
      </c>
      <c r="J3370" s="698" t="s">
        <v>528</v>
      </c>
      <c r="K3370" s="303">
        <v>0</v>
      </c>
      <c r="L3370" s="304">
        <v>0</v>
      </c>
      <c r="M3370" s="305">
        <v>0</v>
      </c>
      <c r="N3370" s="305">
        <v>0</v>
      </c>
      <c r="O3370" s="303">
        <v>0</v>
      </c>
      <c r="P3370" s="305">
        <v>0</v>
      </c>
      <c r="Q3370" s="303">
        <v>0</v>
      </c>
      <c r="R3370" s="16">
        <f>SUMIFS('Member Months'!$L:$L,'Member Months'!$A:$A,$A3370,'Member Months'!$C:$C,$C3370, 'Member Months'!$D:$D,$D3370)</f>
        <v>0</v>
      </c>
      <c r="T3370" s="172"/>
    </row>
    <row r="3371" spans="1:20">
      <c r="A3371" s="38" t="s">
        <v>220</v>
      </c>
      <c r="B3371" s="39">
        <f t="shared" si="113"/>
        <v>0</v>
      </c>
      <c r="C3371" s="39" t="str">
        <f t="shared" si="114"/>
        <v>2020 Initial Year</v>
      </c>
      <c r="D3371" s="40">
        <v>3</v>
      </c>
      <c r="E3371" s="40" t="s">
        <v>220</v>
      </c>
      <c r="F3371" s="40" t="s">
        <v>738</v>
      </c>
      <c r="G3371" s="698" t="s">
        <v>229</v>
      </c>
      <c r="H3371" s="40" t="s">
        <v>228</v>
      </c>
      <c r="I3371" s="630" t="s">
        <v>409</v>
      </c>
      <c r="J3371" s="698" t="s">
        <v>803</v>
      </c>
      <c r="K3371" s="303">
        <v>0</v>
      </c>
      <c r="L3371" s="304">
        <v>0</v>
      </c>
      <c r="M3371" s="305">
        <v>0</v>
      </c>
      <c r="N3371" s="305">
        <v>0</v>
      </c>
      <c r="O3371" s="303">
        <v>0</v>
      </c>
      <c r="P3371" s="305">
        <v>0</v>
      </c>
      <c r="Q3371" s="303">
        <v>0</v>
      </c>
      <c r="R3371" s="16">
        <f>SUMIFS('Member Months'!$L:$L,'Member Months'!$A:$A,$A3371,'Member Months'!$C:$C,$C3371, 'Member Months'!$D:$D,$D3371)</f>
        <v>0</v>
      </c>
      <c r="T3371" s="172"/>
    </row>
    <row r="3372" spans="1:20">
      <c r="A3372" s="38" t="s">
        <v>221</v>
      </c>
      <c r="B3372" s="39">
        <f t="shared" si="113"/>
        <v>0</v>
      </c>
      <c r="C3372" s="39" t="str">
        <f t="shared" si="114"/>
        <v>2020 Initial Year</v>
      </c>
      <c r="D3372" s="40">
        <v>3</v>
      </c>
      <c r="E3372" s="40" t="s">
        <v>221</v>
      </c>
      <c r="F3372" s="40" t="s">
        <v>738</v>
      </c>
      <c r="G3372" s="698" t="s">
        <v>230</v>
      </c>
      <c r="H3372" s="40" t="s">
        <v>213</v>
      </c>
      <c r="I3372" s="629" t="s">
        <v>211</v>
      </c>
      <c r="J3372" s="698" t="s">
        <v>261</v>
      </c>
      <c r="K3372" s="303">
        <v>0</v>
      </c>
      <c r="L3372" s="304">
        <v>0</v>
      </c>
      <c r="M3372" s="305">
        <v>0</v>
      </c>
      <c r="N3372" s="305">
        <v>0</v>
      </c>
      <c r="O3372" s="303">
        <v>0</v>
      </c>
      <c r="P3372" s="305">
        <v>0</v>
      </c>
      <c r="Q3372" s="303">
        <v>0</v>
      </c>
      <c r="R3372" s="16">
        <f>SUMIFS('Member Months'!$L:$L,'Member Months'!$A:$A,$A3372,'Member Months'!$C:$C,$C3372, 'Member Months'!$D:$D,$D3372)</f>
        <v>0</v>
      </c>
      <c r="T3372" s="172"/>
    </row>
    <row r="3373" spans="1:20">
      <c r="A3373" s="38" t="s">
        <v>221</v>
      </c>
      <c r="B3373" s="39">
        <f t="shared" si="113"/>
        <v>0</v>
      </c>
      <c r="C3373" s="39" t="str">
        <f t="shared" si="114"/>
        <v>2020 Initial Year</v>
      </c>
      <c r="D3373" s="40">
        <v>3</v>
      </c>
      <c r="E3373" s="40" t="s">
        <v>221</v>
      </c>
      <c r="F3373" s="40" t="s">
        <v>738</v>
      </c>
      <c r="G3373" s="698" t="s">
        <v>230</v>
      </c>
      <c r="H3373" s="40" t="s">
        <v>213</v>
      </c>
      <c r="I3373" s="629" t="s">
        <v>214</v>
      </c>
      <c r="J3373" s="698" t="s">
        <v>676</v>
      </c>
      <c r="K3373" s="303">
        <v>0</v>
      </c>
      <c r="L3373" s="304">
        <v>0</v>
      </c>
      <c r="M3373" s="305">
        <v>0</v>
      </c>
      <c r="N3373" s="305">
        <v>0</v>
      </c>
      <c r="O3373" s="303">
        <v>0</v>
      </c>
      <c r="P3373" s="305">
        <v>0</v>
      </c>
      <c r="Q3373" s="303">
        <v>0</v>
      </c>
      <c r="R3373" s="16">
        <f>SUMIFS('Member Months'!$L:$L,'Member Months'!$A:$A,$A3373,'Member Months'!$C:$C,$C3373, 'Member Months'!$D:$D,$D3373)</f>
        <v>0</v>
      </c>
      <c r="T3373" s="172"/>
    </row>
    <row r="3374" spans="1:20">
      <c r="A3374" s="38" t="s">
        <v>221</v>
      </c>
      <c r="B3374" s="39">
        <f t="shared" si="113"/>
        <v>0</v>
      </c>
      <c r="C3374" s="39" t="str">
        <f t="shared" si="114"/>
        <v>2020 Initial Year</v>
      </c>
      <c r="D3374" s="40">
        <v>3</v>
      </c>
      <c r="E3374" s="40" t="s">
        <v>221</v>
      </c>
      <c r="F3374" s="40" t="s">
        <v>738</v>
      </c>
      <c r="G3374" s="698" t="s">
        <v>230</v>
      </c>
      <c r="H3374" s="40" t="s">
        <v>213</v>
      </c>
      <c r="I3374" s="629" t="s">
        <v>215</v>
      </c>
      <c r="J3374" s="698" t="s">
        <v>216</v>
      </c>
      <c r="K3374" s="303">
        <v>0</v>
      </c>
      <c r="L3374" s="304">
        <v>0</v>
      </c>
      <c r="M3374" s="305">
        <v>0</v>
      </c>
      <c r="N3374" s="305">
        <v>0</v>
      </c>
      <c r="O3374" s="303">
        <v>0</v>
      </c>
      <c r="P3374" s="305">
        <v>0</v>
      </c>
      <c r="Q3374" s="303">
        <v>0</v>
      </c>
      <c r="R3374" s="16">
        <f>SUMIFS('Member Months'!$L:$L,'Member Months'!$A:$A,$A3374,'Member Months'!$C:$C,$C3374, 'Member Months'!$D:$D,$D3374)</f>
        <v>0</v>
      </c>
      <c r="T3374" s="172"/>
    </row>
    <row r="3375" spans="1:20">
      <c r="A3375" s="38" t="s">
        <v>221</v>
      </c>
      <c r="B3375" s="39">
        <f t="shared" ref="B3375:B3402" si="115">$B$3246</f>
        <v>0</v>
      </c>
      <c r="C3375" s="39" t="str">
        <f t="shared" si="114"/>
        <v>2020 Initial Year</v>
      </c>
      <c r="D3375" s="40">
        <v>3</v>
      </c>
      <c r="E3375" s="40" t="s">
        <v>221</v>
      </c>
      <c r="F3375" s="40" t="s">
        <v>738</v>
      </c>
      <c r="G3375" s="698" t="s">
        <v>230</v>
      </c>
      <c r="H3375" s="40" t="s">
        <v>213</v>
      </c>
      <c r="I3375" s="629" t="s">
        <v>217</v>
      </c>
      <c r="J3375" s="698" t="s">
        <v>262</v>
      </c>
      <c r="K3375" s="303">
        <v>0</v>
      </c>
      <c r="L3375" s="304">
        <v>0</v>
      </c>
      <c r="M3375" s="305">
        <v>0</v>
      </c>
      <c r="N3375" s="305">
        <v>0</v>
      </c>
      <c r="O3375" s="303">
        <v>0</v>
      </c>
      <c r="P3375" s="305">
        <v>0</v>
      </c>
      <c r="Q3375" s="303">
        <v>0</v>
      </c>
      <c r="R3375" s="16">
        <f>SUMIFS('Member Months'!$L:$L,'Member Months'!$A:$A,$A3375,'Member Months'!$C:$C,$C3375, 'Member Months'!$D:$D,$D3375)</f>
        <v>0</v>
      </c>
      <c r="T3375" s="172"/>
    </row>
    <row r="3376" spans="1:20">
      <c r="A3376" s="38" t="s">
        <v>221</v>
      </c>
      <c r="B3376" s="39">
        <f t="shared" si="115"/>
        <v>0</v>
      </c>
      <c r="C3376" s="39" t="str">
        <f t="shared" si="114"/>
        <v>2020 Initial Year</v>
      </c>
      <c r="D3376" s="40">
        <v>3</v>
      </c>
      <c r="E3376" s="40" t="s">
        <v>221</v>
      </c>
      <c r="F3376" s="40" t="s">
        <v>738</v>
      </c>
      <c r="G3376" s="698" t="s">
        <v>230</v>
      </c>
      <c r="H3376" s="40" t="s">
        <v>213</v>
      </c>
      <c r="I3376" s="629" t="s">
        <v>218</v>
      </c>
      <c r="J3376" s="698" t="s">
        <v>677</v>
      </c>
      <c r="K3376" s="303">
        <v>0</v>
      </c>
      <c r="L3376" s="304">
        <v>0</v>
      </c>
      <c r="M3376" s="305">
        <v>0</v>
      </c>
      <c r="N3376" s="305">
        <v>0</v>
      </c>
      <c r="O3376" s="303">
        <v>0</v>
      </c>
      <c r="P3376" s="305">
        <v>0</v>
      </c>
      <c r="Q3376" s="303">
        <v>0</v>
      </c>
      <c r="R3376" s="16">
        <f>SUMIFS('Member Months'!$L:$L,'Member Months'!$A:$A,$A3376,'Member Months'!$C:$C,$C3376, 'Member Months'!$D:$D,$D3376)</f>
        <v>0</v>
      </c>
      <c r="T3376" s="172"/>
    </row>
    <row r="3377" spans="1:20">
      <c r="A3377" s="38" t="s">
        <v>221</v>
      </c>
      <c r="B3377" s="39">
        <f t="shared" si="115"/>
        <v>0</v>
      </c>
      <c r="C3377" s="39" t="str">
        <f t="shared" si="114"/>
        <v>2020 Initial Year</v>
      </c>
      <c r="D3377" s="40">
        <v>3</v>
      </c>
      <c r="E3377" s="40" t="s">
        <v>221</v>
      </c>
      <c r="F3377" s="40" t="s">
        <v>738</v>
      </c>
      <c r="G3377" s="698" t="s">
        <v>230</v>
      </c>
      <c r="H3377" s="40" t="s">
        <v>213</v>
      </c>
      <c r="I3377" s="629" t="s">
        <v>219</v>
      </c>
      <c r="J3377" s="698" t="s">
        <v>263</v>
      </c>
      <c r="K3377" s="303">
        <v>0</v>
      </c>
      <c r="L3377" s="304">
        <v>0</v>
      </c>
      <c r="M3377" s="305">
        <v>0</v>
      </c>
      <c r="N3377" s="305">
        <v>0</v>
      </c>
      <c r="O3377" s="303">
        <v>0</v>
      </c>
      <c r="P3377" s="305">
        <v>0</v>
      </c>
      <c r="Q3377" s="303">
        <v>0</v>
      </c>
      <c r="R3377" s="16">
        <f>SUMIFS('Member Months'!$L:$L,'Member Months'!$A:$A,$A3377,'Member Months'!$C:$C,$C3377, 'Member Months'!$D:$D,$D3377)</f>
        <v>0</v>
      </c>
      <c r="T3377" s="172"/>
    </row>
    <row r="3378" spans="1:20">
      <c r="A3378" s="38" t="s">
        <v>221</v>
      </c>
      <c r="B3378" s="39">
        <f t="shared" si="115"/>
        <v>0</v>
      </c>
      <c r="C3378" s="39" t="str">
        <f t="shared" si="114"/>
        <v>2020 Initial Year</v>
      </c>
      <c r="D3378" s="40">
        <v>3</v>
      </c>
      <c r="E3378" s="40" t="s">
        <v>221</v>
      </c>
      <c r="F3378" s="40" t="s">
        <v>738</v>
      </c>
      <c r="G3378" s="698" t="s">
        <v>230</v>
      </c>
      <c r="H3378" s="40" t="s">
        <v>213</v>
      </c>
      <c r="I3378" s="629" t="s">
        <v>220</v>
      </c>
      <c r="J3378" s="698" t="s">
        <v>675</v>
      </c>
      <c r="K3378" s="303">
        <v>0</v>
      </c>
      <c r="L3378" s="304">
        <v>0</v>
      </c>
      <c r="M3378" s="305">
        <v>0</v>
      </c>
      <c r="N3378" s="305">
        <v>0</v>
      </c>
      <c r="O3378" s="303">
        <v>0</v>
      </c>
      <c r="P3378" s="305">
        <v>0</v>
      </c>
      <c r="Q3378" s="303">
        <v>0</v>
      </c>
      <c r="R3378" s="16">
        <f>SUMIFS('Member Months'!$L:$L,'Member Months'!$A:$A,$A3378,'Member Months'!$C:$C,$C3378, 'Member Months'!$D:$D,$D3378)</f>
        <v>0</v>
      </c>
      <c r="T3378" s="172"/>
    </row>
    <row r="3379" spans="1:20">
      <c r="A3379" s="38" t="s">
        <v>221</v>
      </c>
      <c r="B3379" s="39">
        <f t="shared" si="115"/>
        <v>0</v>
      </c>
      <c r="C3379" s="39" t="str">
        <f t="shared" si="114"/>
        <v>2020 Initial Year</v>
      </c>
      <c r="D3379" s="40">
        <v>3</v>
      </c>
      <c r="E3379" s="40" t="s">
        <v>221</v>
      </c>
      <c r="F3379" s="40" t="s">
        <v>738</v>
      </c>
      <c r="G3379" s="698" t="s">
        <v>230</v>
      </c>
      <c r="H3379" s="40" t="s">
        <v>213</v>
      </c>
      <c r="I3379" s="629" t="s">
        <v>221</v>
      </c>
      <c r="J3379" s="698" t="s">
        <v>264</v>
      </c>
      <c r="K3379" s="303">
        <v>0</v>
      </c>
      <c r="L3379" s="304">
        <v>0</v>
      </c>
      <c r="M3379" s="305">
        <v>0</v>
      </c>
      <c r="N3379" s="305">
        <v>0</v>
      </c>
      <c r="O3379" s="303">
        <v>0</v>
      </c>
      <c r="P3379" s="305">
        <v>0</v>
      </c>
      <c r="Q3379" s="303">
        <v>0</v>
      </c>
      <c r="R3379" s="16">
        <f>SUMIFS('Member Months'!$L:$L,'Member Months'!$A:$A,$A3379,'Member Months'!$C:$C,$C3379, 'Member Months'!$D:$D,$D3379)</f>
        <v>0</v>
      </c>
      <c r="T3379" s="172"/>
    </row>
    <row r="3380" spans="1:20">
      <c r="A3380" s="38" t="s">
        <v>221</v>
      </c>
      <c r="B3380" s="39">
        <f t="shared" si="115"/>
        <v>0</v>
      </c>
      <c r="C3380" s="39" t="str">
        <f t="shared" si="114"/>
        <v>2020 Initial Year</v>
      </c>
      <c r="D3380" s="40">
        <v>3</v>
      </c>
      <c r="E3380" s="40" t="s">
        <v>221</v>
      </c>
      <c r="F3380" s="40" t="s">
        <v>738</v>
      </c>
      <c r="G3380" s="698" t="s">
        <v>230</v>
      </c>
      <c r="H3380" s="40" t="s">
        <v>213</v>
      </c>
      <c r="I3380" s="629" t="s">
        <v>222</v>
      </c>
      <c r="J3380" s="698" t="s">
        <v>206</v>
      </c>
      <c r="K3380" s="303">
        <v>0</v>
      </c>
      <c r="L3380" s="304">
        <v>0</v>
      </c>
      <c r="M3380" s="305">
        <v>0</v>
      </c>
      <c r="N3380" s="305">
        <v>0</v>
      </c>
      <c r="O3380" s="303">
        <v>0</v>
      </c>
      <c r="P3380" s="305">
        <v>0</v>
      </c>
      <c r="Q3380" s="303">
        <v>0</v>
      </c>
      <c r="R3380" s="16">
        <f>SUMIFS('Member Months'!$L:$L,'Member Months'!$A:$A,$A3380,'Member Months'!$C:$C,$C3380, 'Member Months'!$D:$D,$D3380)</f>
        <v>0</v>
      </c>
      <c r="T3380" s="172"/>
    </row>
    <row r="3381" spans="1:20">
      <c r="A3381" s="38" t="s">
        <v>221</v>
      </c>
      <c r="B3381" s="39">
        <f t="shared" si="115"/>
        <v>0</v>
      </c>
      <c r="C3381" s="39" t="str">
        <f t="shared" si="114"/>
        <v>2020 Initial Year</v>
      </c>
      <c r="D3381" s="40">
        <v>3</v>
      </c>
      <c r="E3381" s="40" t="s">
        <v>221</v>
      </c>
      <c r="F3381" s="40" t="s">
        <v>738</v>
      </c>
      <c r="G3381" s="698" t="s">
        <v>230</v>
      </c>
      <c r="H3381" s="40" t="s">
        <v>213</v>
      </c>
      <c r="I3381" s="629" t="s">
        <v>223</v>
      </c>
      <c r="J3381" s="698" t="s">
        <v>181</v>
      </c>
      <c r="K3381" s="303">
        <v>0</v>
      </c>
      <c r="L3381" s="304">
        <v>0</v>
      </c>
      <c r="M3381" s="305">
        <v>0</v>
      </c>
      <c r="N3381" s="305">
        <v>0</v>
      </c>
      <c r="O3381" s="303">
        <v>0</v>
      </c>
      <c r="P3381" s="305">
        <v>0</v>
      </c>
      <c r="Q3381" s="303">
        <v>0</v>
      </c>
      <c r="R3381" s="16">
        <f>SUMIFS('Member Months'!$L:$L,'Member Months'!$A:$A,$A3381,'Member Months'!$C:$C,$C3381, 'Member Months'!$D:$D,$D3381)</f>
        <v>0</v>
      </c>
      <c r="T3381" s="172"/>
    </row>
    <row r="3382" spans="1:20">
      <c r="A3382" s="38" t="s">
        <v>221</v>
      </c>
      <c r="B3382" s="39">
        <f t="shared" si="115"/>
        <v>0</v>
      </c>
      <c r="C3382" s="39" t="str">
        <f t="shared" si="114"/>
        <v>2020 Initial Year</v>
      </c>
      <c r="D3382" s="40">
        <v>3</v>
      </c>
      <c r="E3382" s="40" t="s">
        <v>221</v>
      </c>
      <c r="F3382" s="40" t="s">
        <v>738</v>
      </c>
      <c r="G3382" s="698" t="s">
        <v>230</v>
      </c>
      <c r="H3382" s="40" t="s">
        <v>213</v>
      </c>
      <c r="I3382" s="629" t="s">
        <v>150</v>
      </c>
      <c r="J3382" s="698" t="s">
        <v>204</v>
      </c>
      <c r="K3382" s="303">
        <v>0</v>
      </c>
      <c r="L3382" s="304">
        <v>0</v>
      </c>
      <c r="M3382" s="305">
        <v>0</v>
      </c>
      <c r="N3382" s="305">
        <v>0</v>
      </c>
      <c r="O3382" s="303">
        <v>0</v>
      </c>
      <c r="P3382" s="305">
        <v>0</v>
      </c>
      <c r="Q3382" s="303">
        <v>0</v>
      </c>
      <c r="R3382" s="16">
        <f>SUMIFS('Member Months'!$L:$L,'Member Months'!$A:$A,$A3382,'Member Months'!$C:$C,$C3382, 'Member Months'!$D:$D,$D3382)</f>
        <v>0</v>
      </c>
      <c r="T3382" s="172"/>
    </row>
    <row r="3383" spans="1:20">
      <c r="A3383" s="38" t="s">
        <v>221</v>
      </c>
      <c r="B3383" s="39">
        <f t="shared" si="115"/>
        <v>0</v>
      </c>
      <c r="C3383" s="39" t="str">
        <f t="shared" si="114"/>
        <v>2020 Initial Year</v>
      </c>
      <c r="D3383" s="40">
        <v>3</v>
      </c>
      <c r="E3383" s="40" t="s">
        <v>221</v>
      </c>
      <c r="F3383" s="40" t="s">
        <v>738</v>
      </c>
      <c r="G3383" s="698" t="s">
        <v>230</v>
      </c>
      <c r="H3383" s="40" t="s">
        <v>213</v>
      </c>
      <c r="I3383" s="629" t="s">
        <v>151</v>
      </c>
      <c r="J3383" s="698" t="s">
        <v>205</v>
      </c>
      <c r="K3383" s="303">
        <v>0</v>
      </c>
      <c r="L3383" s="304">
        <v>0</v>
      </c>
      <c r="M3383" s="305">
        <v>0</v>
      </c>
      <c r="N3383" s="305">
        <v>0</v>
      </c>
      <c r="O3383" s="303">
        <v>0</v>
      </c>
      <c r="P3383" s="305">
        <v>0</v>
      </c>
      <c r="Q3383" s="303">
        <v>0</v>
      </c>
      <c r="R3383" s="16">
        <f>SUMIFS('Member Months'!$L:$L,'Member Months'!$A:$A,$A3383,'Member Months'!$C:$C,$C3383, 'Member Months'!$D:$D,$D3383)</f>
        <v>0</v>
      </c>
      <c r="T3383" s="172"/>
    </row>
    <row r="3384" spans="1:20">
      <c r="A3384" s="38" t="s">
        <v>221</v>
      </c>
      <c r="B3384" s="39">
        <f t="shared" si="115"/>
        <v>0</v>
      </c>
      <c r="C3384" s="39" t="str">
        <f t="shared" si="114"/>
        <v>2020 Initial Year</v>
      </c>
      <c r="D3384" s="40">
        <v>3</v>
      </c>
      <c r="E3384" s="40" t="s">
        <v>221</v>
      </c>
      <c r="F3384" s="40" t="s">
        <v>738</v>
      </c>
      <c r="G3384" s="698" t="s">
        <v>230</v>
      </c>
      <c r="H3384" s="40" t="s">
        <v>213</v>
      </c>
      <c r="I3384" s="629" t="s">
        <v>152</v>
      </c>
      <c r="J3384" s="698" t="s">
        <v>182</v>
      </c>
      <c r="K3384" s="303">
        <v>0</v>
      </c>
      <c r="L3384" s="304">
        <v>0</v>
      </c>
      <c r="M3384" s="305">
        <v>0</v>
      </c>
      <c r="N3384" s="305">
        <v>0</v>
      </c>
      <c r="O3384" s="303">
        <v>0</v>
      </c>
      <c r="P3384" s="305">
        <v>0</v>
      </c>
      <c r="Q3384" s="303">
        <v>0</v>
      </c>
      <c r="R3384" s="16">
        <f>SUMIFS('Member Months'!$L:$L,'Member Months'!$A:$A,$A3384,'Member Months'!$C:$C,$C3384, 'Member Months'!$D:$D,$D3384)</f>
        <v>0</v>
      </c>
      <c r="T3384" s="172"/>
    </row>
    <row r="3385" spans="1:20">
      <c r="A3385" s="38" t="s">
        <v>221</v>
      </c>
      <c r="B3385" s="39">
        <f t="shared" si="115"/>
        <v>0</v>
      </c>
      <c r="C3385" s="39" t="str">
        <f t="shared" si="114"/>
        <v>2020 Initial Year</v>
      </c>
      <c r="D3385" s="40">
        <v>3</v>
      </c>
      <c r="E3385" s="40" t="s">
        <v>221</v>
      </c>
      <c r="F3385" s="40" t="s">
        <v>738</v>
      </c>
      <c r="G3385" s="698" t="s">
        <v>230</v>
      </c>
      <c r="H3385" s="40" t="s">
        <v>213</v>
      </c>
      <c r="I3385" s="629" t="s">
        <v>70</v>
      </c>
      <c r="J3385" s="698" t="s">
        <v>265</v>
      </c>
      <c r="K3385" s="303">
        <v>0</v>
      </c>
      <c r="L3385" s="304">
        <v>0</v>
      </c>
      <c r="M3385" s="305">
        <v>0</v>
      </c>
      <c r="N3385" s="305">
        <v>0</v>
      </c>
      <c r="O3385" s="303">
        <v>0</v>
      </c>
      <c r="P3385" s="305">
        <v>0</v>
      </c>
      <c r="Q3385" s="303">
        <v>0</v>
      </c>
      <c r="R3385" s="16">
        <f>SUMIFS('Member Months'!$L:$L,'Member Months'!$A:$A,$A3385,'Member Months'!$C:$C,$C3385, 'Member Months'!$D:$D,$D3385)</f>
        <v>0</v>
      </c>
      <c r="T3385" s="172"/>
    </row>
    <row r="3386" spans="1:20">
      <c r="A3386" s="38" t="s">
        <v>221</v>
      </c>
      <c r="B3386" s="39">
        <f t="shared" si="115"/>
        <v>0</v>
      </c>
      <c r="C3386" s="39" t="str">
        <f t="shared" si="114"/>
        <v>2020 Initial Year</v>
      </c>
      <c r="D3386" s="40">
        <v>3</v>
      </c>
      <c r="E3386" s="40" t="s">
        <v>221</v>
      </c>
      <c r="F3386" s="40" t="s">
        <v>738</v>
      </c>
      <c r="G3386" s="698" t="s">
        <v>230</v>
      </c>
      <c r="H3386" s="40" t="s">
        <v>213</v>
      </c>
      <c r="I3386" s="629" t="s">
        <v>71</v>
      </c>
      <c r="J3386" s="698" t="s">
        <v>266</v>
      </c>
      <c r="K3386" s="303">
        <v>0</v>
      </c>
      <c r="L3386" s="304">
        <v>0</v>
      </c>
      <c r="M3386" s="305">
        <v>0</v>
      </c>
      <c r="N3386" s="305">
        <v>0</v>
      </c>
      <c r="O3386" s="303">
        <v>0</v>
      </c>
      <c r="P3386" s="305">
        <v>0</v>
      </c>
      <c r="Q3386" s="303">
        <v>0</v>
      </c>
      <c r="R3386" s="16">
        <f>SUMIFS('Member Months'!$L:$L,'Member Months'!$A:$A,$A3386,'Member Months'!$C:$C,$C3386, 'Member Months'!$D:$D,$D3386)</f>
        <v>0</v>
      </c>
      <c r="T3386" s="172"/>
    </row>
    <row r="3387" spans="1:20">
      <c r="A3387" s="38" t="s">
        <v>221</v>
      </c>
      <c r="B3387" s="39">
        <f t="shared" si="115"/>
        <v>0</v>
      </c>
      <c r="C3387" s="39" t="str">
        <f t="shared" si="114"/>
        <v>2020 Initial Year</v>
      </c>
      <c r="D3387" s="40">
        <v>3</v>
      </c>
      <c r="E3387" s="40" t="s">
        <v>221</v>
      </c>
      <c r="F3387" s="40" t="s">
        <v>738</v>
      </c>
      <c r="G3387" s="698" t="s">
        <v>230</v>
      </c>
      <c r="H3387" s="40" t="s">
        <v>213</v>
      </c>
      <c r="I3387" s="629" t="s">
        <v>72</v>
      </c>
      <c r="J3387" s="698" t="s">
        <v>527</v>
      </c>
      <c r="K3387" s="303">
        <v>0</v>
      </c>
      <c r="L3387" s="304">
        <v>0</v>
      </c>
      <c r="M3387" s="305">
        <v>0</v>
      </c>
      <c r="N3387" s="305">
        <v>0</v>
      </c>
      <c r="O3387" s="303">
        <v>0</v>
      </c>
      <c r="P3387" s="305">
        <v>0</v>
      </c>
      <c r="Q3387" s="303">
        <v>0</v>
      </c>
      <c r="R3387" s="16">
        <f>SUMIFS('Member Months'!$L:$L,'Member Months'!$A:$A,$A3387,'Member Months'!$C:$C,$C3387, 'Member Months'!$D:$D,$D3387)</f>
        <v>0</v>
      </c>
      <c r="T3387" s="172"/>
    </row>
    <row r="3388" spans="1:20">
      <c r="A3388" s="38" t="s">
        <v>221</v>
      </c>
      <c r="B3388" s="39">
        <f t="shared" si="115"/>
        <v>0</v>
      </c>
      <c r="C3388" s="39" t="str">
        <f t="shared" si="114"/>
        <v>2020 Initial Year</v>
      </c>
      <c r="D3388" s="40">
        <v>3</v>
      </c>
      <c r="E3388" s="40" t="s">
        <v>221</v>
      </c>
      <c r="F3388" s="40" t="s">
        <v>738</v>
      </c>
      <c r="G3388" s="698" t="s">
        <v>230</v>
      </c>
      <c r="H3388" s="40" t="s">
        <v>213</v>
      </c>
      <c r="I3388" s="629" t="s">
        <v>73</v>
      </c>
      <c r="J3388" s="698" t="s">
        <v>528</v>
      </c>
      <c r="K3388" s="303">
        <v>0</v>
      </c>
      <c r="L3388" s="304">
        <v>0</v>
      </c>
      <c r="M3388" s="305">
        <v>0</v>
      </c>
      <c r="N3388" s="305">
        <v>0</v>
      </c>
      <c r="O3388" s="303">
        <v>0</v>
      </c>
      <c r="P3388" s="305">
        <v>0</v>
      </c>
      <c r="Q3388" s="303">
        <v>0</v>
      </c>
      <c r="R3388" s="16">
        <f>SUMIFS('Member Months'!$L:$L,'Member Months'!$A:$A,$A3388,'Member Months'!$C:$C,$C3388, 'Member Months'!$D:$D,$D3388)</f>
        <v>0</v>
      </c>
      <c r="T3388" s="172"/>
    </row>
    <row r="3389" spans="1:20">
      <c r="A3389" s="38" t="s">
        <v>221</v>
      </c>
      <c r="B3389" s="39">
        <f t="shared" si="115"/>
        <v>0</v>
      </c>
      <c r="C3389" s="39" t="str">
        <f t="shared" si="114"/>
        <v>2020 Initial Year</v>
      </c>
      <c r="D3389" s="40">
        <v>3</v>
      </c>
      <c r="E3389" s="40" t="s">
        <v>221</v>
      </c>
      <c r="F3389" s="40" t="s">
        <v>738</v>
      </c>
      <c r="G3389" s="698" t="s">
        <v>230</v>
      </c>
      <c r="H3389" s="40" t="s">
        <v>213</v>
      </c>
      <c r="I3389" s="630" t="s">
        <v>409</v>
      </c>
      <c r="J3389" s="698" t="s">
        <v>803</v>
      </c>
      <c r="K3389" s="303">
        <v>0</v>
      </c>
      <c r="L3389" s="304">
        <v>0</v>
      </c>
      <c r="M3389" s="305">
        <v>0</v>
      </c>
      <c r="N3389" s="305">
        <v>0</v>
      </c>
      <c r="O3389" s="303">
        <v>0</v>
      </c>
      <c r="P3389" s="305">
        <v>0</v>
      </c>
      <c r="Q3389" s="303">
        <v>0</v>
      </c>
      <c r="R3389" s="16">
        <f>SUMIFS('Member Months'!$L:$L,'Member Months'!$A:$A,$A3389,'Member Months'!$C:$C,$C3389, 'Member Months'!$D:$D,$D3389)</f>
        <v>0</v>
      </c>
      <c r="T3389" s="172"/>
    </row>
    <row r="3390" spans="1:20">
      <c r="A3390" s="38" t="s">
        <v>150</v>
      </c>
      <c r="B3390" s="39">
        <f t="shared" si="115"/>
        <v>0</v>
      </c>
      <c r="C3390" s="39" t="str">
        <f t="shared" ref="C3390:C3450" si="116">$C$2598</f>
        <v>2020 Initial Year</v>
      </c>
      <c r="D3390" s="40">
        <v>3</v>
      </c>
      <c r="E3390" s="662" t="s">
        <v>150</v>
      </c>
      <c r="F3390" s="40" t="s">
        <v>739</v>
      </c>
      <c r="G3390" s="698" t="s">
        <v>161</v>
      </c>
      <c r="H3390" s="40" t="s">
        <v>213</v>
      </c>
      <c r="I3390" s="629" t="s">
        <v>211</v>
      </c>
      <c r="J3390" s="698" t="s">
        <v>261</v>
      </c>
      <c r="K3390" s="303">
        <v>0</v>
      </c>
      <c r="L3390" s="304">
        <v>0</v>
      </c>
      <c r="M3390" s="305">
        <v>0</v>
      </c>
      <c r="N3390" s="305">
        <v>0</v>
      </c>
      <c r="O3390" s="303">
        <v>0</v>
      </c>
      <c r="P3390" s="305">
        <v>0</v>
      </c>
      <c r="Q3390" s="303">
        <v>0</v>
      </c>
      <c r="R3390" s="16">
        <f>SUMIFS('Member Months'!$L:$L,'Member Months'!$A:$A,$A3390,'Member Months'!$C:$C,$C3390, 'Member Months'!$D:$D,$D3390)</f>
        <v>0</v>
      </c>
      <c r="T3390" s="172"/>
    </row>
    <row r="3391" spans="1:20">
      <c r="A3391" s="38" t="s">
        <v>150</v>
      </c>
      <c r="B3391" s="39">
        <f t="shared" si="115"/>
        <v>0</v>
      </c>
      <c r="C3391" s="39" t="str">
        <f t="shared" si="116"/>
        <v>2020 Initial Year</v>
      </c>
      <c r="D3391" s="40">
        <v>3</v>
      </c>
      <c r="E3391" s="662" t="s">
        <v>150</v>
      </c>
      <c r="F3391" s="40" t="s">
        <v>739</v>
      </c>
      <c r="G3391" s="698" t="s">
        <v>161</v>
      </c>
      <c r="H3391" s="40" t="s">
        <v>213</v>
      </c>
      <c r="I3391" s="629" t="s">
        <v>214</v>
      </c>
      <c r="J3391" s="698" t="s">
        <v>676</v>
      </c>
      <c r="K3391" s="303">
        <v>0</v>
      </c>
      <c r="L3391" s="304">
        <v>0</v>
      </c>
      <c r="M3391" s="305">
        <v>0</v>
      </c>
      <c r="N3391" s="305">
        <v>0</v>
      </c>
      <c r="O3391" s="303">
        <v>0</v>
      </c>
      <c r="P3391" s="305">
        <v>0</v>
      </c>
      <c r="Q3391" s="303">
        <v>0</v>
      </c>
      <c r="R3391" s="16">
        <f>SUMIFS('Member Months'!$L:$L,'Member Months'!$A:$A,$A3391,'Member Months'!$C:$C,$C3391, 'Member Months'!$D:$D,$D3391)</f>
        <v>0</v>
      </c>
      <c r="T3391" s="172"/>
    </row>
    <row r="3392" spans="1:20">
      <c r="A3392" s="38" t="s">
        <v>150</v>
      </c>
      <c r="B3392" s="39">
        <f t="shared" si="115"/>
        <v>0</v>
      </c>
      <c r="C3392" s="39" t="str">
        <f t="shared" si="116"/>
        <v>2020 Initial Year</v>
      </c>
      <c r="D3392" s="40">
        <v>3</v>
      </c>
      <c r="E3392" s="662" t="s">
        <v>150</v>
      </c>
      <c r="F3392" s="40" t="s">
        <v>739</v>
      </c>
      <c r="G3392" s="698" t="s">
        <v>161</v>
      </c>
      <c r="H3392" s="40" t="s">
        <v>213</v>
      </c>
      <c r="I3392" s="629" t="s">
        <v>215</v>
      </c>
      <c r="J3392" s="698" t="s">
        <v>216</v>
      </c>
      <c r="K3392" s="303">
        <v>0</v>
      </c>
      <c r="L3392" s="304">
        <v>0</v>
      </c>
      <c r="M3392" s="305">
        <v>0</v>
      </c>
      <c r="N3392" s="305">
        <v>0</v>
      </c>
      <c r="O3392" s="303">
        <v>0</v>
      </c>
      <c r="P3392" s="305">
        <v>0</v>
      </c>
      <c r="Q3392" s="303">
        <v>0</v>
      </c>
      <c r="R3392" s="16">
        <f>SUMIFS('Member Months'!$L:$L,'Member Months'!$A:$A,$A3392,'Member Months'!$C:$C,$C3392, 'Member Months'!$D:$D,$D3392)</f>
        <v>0</v>
      </c>
      <c r="T3392" s="172"/>
    </row>
    <row r="3393" spans="1:20">
      <c r="A3393" s="38" t="s">
        <v>150</v>
      </c>
      <c r="B3393" s="39">
        <f t="shared" si="115"/>
        <v>0</v>
      </c>
      <c r="C3393" s="39" t="str">
        <f t="shared" si="116"/>
        <v>2020 Initial Year</v>
      </c>
      <c r="D3393" s="40">
        <v>3</v>
      </c>
      <c r="E3393" s="662" t="s">
        <v>150</v>
      </c>
      <c r="F3393" s="40" t="s">
        <v>739</v>
      </c>
      <c r="G3393" s="698" t="s">
        <v>161</v>
      </c>
      <c r="H3393" s="40" t="s">
        <v>213</v>
      </c>
      <c r="I3393" s="629" t="s">
        <v>217</v>
      </c>
      <c r="J3393" s="698" t="s">
        <v>262</v>
      </c>
      <c r="K3393" s="303">
        <v>0</v>
      </c>
      <c r="L3393" s="304">
        <v>0</v>
      </c>
      <c r="M3393" s="305">
        <v>0</v>
      </c>
      <c r="N3393" s="305">
        <v>0</v>
      </c>
      <c r="O3393" s="303">
        <v>0</v>
      </c>
      <c r="P3393" s="305">
        <v>0</v>
      </c>
      <c r="Q3393" s="303">
        <v>0</v>
      </c>
      <c r="R3393" s="16">
        <f>SUMIFS('Member Months'!$L:$L,'Member Months'!$A:$A,$A3393,'Member Months'!$C:$C,$C3393, 'Member Months'!$D:$D,$D3393)</f>
        <v>0</v>
      </c>
      <c r="T3393" s="172"/>
    </row>
    <row r="3394" spans="1:20">
      <c r="A3394" s="38" t="s">
        <v>150</v>
      </c>
      <c r="B3394" s="39">
        <f t="shared" si="115"/>
        <v>0</v>
      </c>
      <c r="C3394" s="39" t="str">
        <f t="shared" si="116"/>
        <v>2020 Initial Year</v>
      </c>
      <c r="D3394" s="40">
        <v>3</v>
      </c>
      <c r="E3394" s="662" t="s">
        <v>150</v>
      </c>
      <c r="F3394" s="40" t="s">
        <v>739</v>
      </c>
      <c r="G3394" s="698" t="s">
        <v>161</v>
      </c>
      <c r="H3394" s="40" t="s">
        <v>213</v>
      </c>
      <c r="I3394" s="629" t="s">
        <v>218</v>
      </c>
      <c r="J3394" s="698" t="s">
        <v>677</v>
      </c>
      <c r="K3394" s="303">
        <v>0</v>
      </c>
      <c r="L3394" s="304">
        <v>0</v>
      </c>
      <c r="M3394" s="305">
        <v>0</v>
      </c>
      <c r="N3394" s="305">
        <v>0</v>
      </c>
      <c r="O3394" s="303">
        <v>0</v>
      </c>
      <c r="P3394" s="305">
        <v>0</v>
      </c>
      <c r="Q3394" s="303">
        <v>0</v>
      </c>
      <c r="R3394" s="16">
        <f>SUMIFS('Member Months'!$L:$L,'Member Months'!$A:$A,$A3394,'Member Months'!$C:$C,$C3394, 'Member Months'!$D:$D,$D3394)</f>
        <v>0</v>
      </c>
      <c r="T3394" s="172"/>
    </row>
    <row r="3395" spans="1:20">
      <c r="A3395" s="38" t="s">
        <v>150</v>
      </c>
      <c r="B3395" s="39">
        <f t="shared" si="115"/>
        <v>0</v>
      </c>
      <c r="C3395" s="39" t="str">
        <f t="shared" si="116"/>
        <v>2020 Initial Year</v>
      </c>
      <c r="D3395" s="40">
        <v>3</v>
      </c>
      <c r="E3395" s="662" t="s">
        <v>150</v>
      </c>
      <c r="F3395" s="40" t="s">
        <v>739</v>
      </c>
      <c r="G3395" s="698" t="s">
        <v>161</v>
      </c>
      <c r="H3395" s="40" t="s">
        <v>213</v>
      </c>
      <c r="I3395" s="629" t="s">
        <v>219</v>
      </c>
      <c r="J3395" s="698" t="s">
        <v>263</v>
      </c>
      <c r="K3395" s="303">
        <v>0</v>
      </c>
      <c r="L3395" s="304">
        <v>0</v>
      </c>
      <c r="M3395" s="305">
        <v>0</v>
      </c>
      <c r="N3395" s="305">
        <v>0</v>
      </c>
      <c r="O3395" s="303">
        <v>0</v>
      </c>
      <c r="P3395" s="305">
        <v>0</v>
      </c>
      <c r="Q3395" s="303">
        <v>0</v>
      </c>
      <c r="R3395" s="16">
        <f>SUMIFS('Member Months'!$L:$L,'Member Months'!$A:$A,$A3395,'Member Months'!$C:$C,$C3395, 'Member Months'!$D:$D,$D3395)</f>
        <v>0</v>
      </c>
      <c r="T3395" s="172"/>
    </row>
    <row r="3396" spans="1:20">
      <c r="A3396" s="38" t="s">
        <v>150</v>
      </c>
      <c r="B3396" s="39">
        <f t="shared" si="115"/>
        <v>0</v>
      </c>
      <c r="C3396" s="39" t="str">
        <f t="shared" si="116"/>
        <v>2020 Initial Year</v>
      </c>
      <c r="D3396" s="40">
        <v>3</v>
      </c>
      <c r="E3396" s="662" t="s">
        <v>150</v>
      </c>
      <c r="F3396" s="40" t="s">
        <v>739</v>
      </c>
      <c r="G3396" s="698" t="s">
        <v>161</v>
      </c>
      <c r="H3396" s="40" t="s">
        <v>213</v>
      </c>
      <c r="I3396" s="629" t="s">
        <v>220</v>
      </c>
      <c r="J3396" s="698" t="s">
        <v>675</v>
      </c>
      <c r="K3396" s="303">
        <v>0</v>
      </c>
      <c r="L3396" s="304">
        <v>0</v>
      </c>
      <c r="M3396" s="305">
        <v>0</v>
      </c>
      <c r="N3396" s="305">
        <v>0</v>
      </c>
      <c r="O3396" s="303">
        <v>0</v>
      </c>
      <c r="P3396" s="305">
        <v>0</v>
      </c>
      <c r="Q3396" s="303">
        <v>0</v>
      </c>
      <c r="R3396" s="16">
        <f>SUMIFS('Member Months'!$L:$L,'Member Months'!$A:$A,$A3396,'Member Months'!$C:$C,$C3396, 'Member Months'!$D:$D,$D3396)</f>
        <v>0</v>
      </c>
      <c r="T3396" s="172"/>
    </row>
    <row r="3397" spans="1:20">
      <c r="A3397" s="38" t="s">
        <v>150</v>
      </c>
      <c r="B3397" s="39">
        <f t="shared" si="115"/>
        <v>0</v>
      </c>
      <c r="C3397" s="39" t="str">
        <f t="shared" si="116"/>
        <v>2020 Initial Year</v>
      </c>
      <c r="D3397" s="40">
        <v>3</v>
      </c>
      <c r="E3397" s="662" t="s">
        <v>150</v>
      </c>
      <c r="F3397" s="40" t="s">
        <v>739</v>
      </c>
      <c r="G3397" s="698" t="s">
        <v>161</v>
      </c>
      <c r="H3397" s="40" t="s">
        <v>213</v>
      </c>
      <c r="I3397" s="629" t="s">
        <v>221</v>
      </c>
      <c r="J3397" s="698" t="s">
        <v>264</v>
      </c>
      <c r="K3397" s="303">
        <v>0</v>
      </c>
      <c r="L3397" s="304">
        <v>0</v>
      </c>
      <c r="M3397" s="305">
        <v>0</v>
      </c>
      <c r="N3397" s="305">
        <v>0</v>
      </c>
      <c r="O3397" s="303">
        <v>0</v>
      </c>
      <c r="P3397" s="305">
        <v>0</v>
      </c>
      <c r="Q3397" s="303">
        <v>0</v>
      </c>
      <c r="R3397" s="16">
        <f>SUMIFS('Member Months'!$L:$L,'Member Months'!$A:$A,$A3397,'Member Months'!$C:$C,$C3397, 'Member Months'!$D:$D,$D3397)</f>
        <v>0</v>
      </c>
      <c r="T3397" s="172"/>
    </row>
    <row r="3398" spans="1:20">
      <c r="A3398" s="38" t="s">
        <v>150</v>
      </c>
      <c r="B3398" s="39">
        <f t="shared" si="115"/>
        <v>0</v>
      </c>
      <c r="C3398" s="39" t="str">
        <f t="shared" si="116"/>
        <v>2020 Initial Year</v>
      </c>
      <c r="D3398" s="40">
        <v>3</v>
      </c>
      <c r="E3398" s="662" t="s">
        <v>150</v>
      </c>
      <c r="F3398" s="40" t="s">
        <v>739</v>
      </c>
      <c r="G3398" s="698" t="s">
        <v>161</v>
      </c>
      <c r="H3398" s="40" t="s">
        <v>213</v>
      </c>
      <c r="I3398" s="629" t="s">
        <v>222</v>
      </c>
      <c r="J3398" s="698" t="s">
        <v>206</v>
      </c>
      <c r="K3398" s="303">
        <v>0</v>
      </c>
      <c r="L3398" s="304">
        <v>0</v>
      </c>
      <c r="M3398" s="305">
        <v>0</v>
      </c>
      <c r="N3398" s="305">
        <v>0</v>
      </c>
      <c r="O3398" s="303">
        <v>0</v>
      </c>
      <c r="P3398" s="305">
        <v>0</v>
      </c>
      <c r="Q3398" s="303">
        <v>0</v>
      </c>
      <c r="R3398" s="16">
        <f>SUMIFS('Member Months'!$L:$L,'Member Months'!$A:$A,$A3398,'Member Months'!$C:$C,$C3398, 'Member Months'!$D:$D,$D3398)</f>
        <v>0</v>
      </c>
      <c r="T3398" s="172"/>
    </row>
    <row r="3399" spans="1:20">
      <c r="A3399" s="38" t="s">
        <v>150</v>
      </c>
      <c r="B3399" s="39">
        <f t="shared" si="115"/>
        <v>0</v>
      </c>
      <c r="C3399" s="39" t="str">
        <f t="shared" si="116"/>
        <v>2020 Initial Year</v>
      </c>
      <c r="D3399" s="40">
        <v>3</v>
      </c>
      <c r="E3399" s="662" t="s">
        <v>150</v>
      </c>
      <c r="F3399" s="40" t="s">
        <v>739</v>
      </c>
      <c r="G3399" s="698" t="s">
        <v>161</v>
      </c>
      <c r="H3399" s="40" t="s">
        <v>213</v>
      </c>
      <c r="I3399" s="629" t="s">
        <v>223</v>
      </c>
      <c r="J3399" s="698" t="s">
        <v>181</v>
      </c>
      <c r="K3399" s="303">
        <v>0</v>
      </c>
      <c r="L3399" s="304">
        <v>0</v>
      </c>
      <c r="M3399" s="305">
        <v>0</v>
      </c>
      <c r="N3399" s="305">
        <v>0</v>
      </c>
      <c r="O3399" s="303">
        <v>0</v>
      </c>
      <c r="P3399" s="305">
        <v>0</v>
      </c>
      <c r="Q3399" s="303">
        <v>0</v>
      </c>
      <c r="R3399" s="16">
        <f>SUMIFS('Member Months'!$L:$L,'Member Months'!$A:$A,$A3399,'Member Months'!$C:$C,$C3399, 'Member Months'!$D:$D,$D3399)</f>
        <v>0</v>
      </c>
      <c r="T3399" s="172"/>
    </row>
    <row r="3400" spans="1:20">
      <c r="A3400" s="38" t="s">
        <v>150</v>
      </c>
      <c r="B3400" s="39">
        <f t="shared" si="115"/>
        <v>0</v>
      </c>
      <c r="C3400" s="39" t="str">
        <f t="shared" si="116"/>
        <v>2020 Initial Year</v>
      </c>
      <c r="D3400" s="40">
        <v>3</v>
      </c>
      <c r="E3400" s="662" t="s">
        <v>150</v>
      </c>
      <c r="F3400" s="40" t="s">
        <v>739</v>
      </c>
      <c r="G3400" s="698" t="s">
        <v>161</v>
      </c>
      <c r="H3400" s="40" t="s">
        <v>213</v>
      </c>
      <c r="I3400" s="629" t="s">
        <v>150</v>
      </c>
      <c r="J3400" s="698" t="s">
        <v>204</v>
      </c>
      <c r="K3400" s="303">
        <v>0</v>
      </c>
      <c r="L3400" s="304">
        <v>0</v>
      </c>
      <c r="M3400" s="305">
        <v>0</v>
      </c>
      <c r="N3400" s="305">
        <v>0</v>
      </c>
      <c r="O3400" s="303">
        <v>0</v>
      </c>
      <c r="P3400" s="305">
        <v>0</v>
      </c>
      <c r="Q3400" s="303">
        <v>0</v>
      </c>
      <c r="R3400" s="16">
        <f>SUMIFS('Member Months'!$L:$L,'Member Months'!$A:$A,$A3400,'Member Months'!$C:$C,$C3400, 'Member Months'!$D:$D,$D3400)</f>
        <v>0</v>
      </c>
      <c r="T3400" s="172"/>
    </row>
    <row r="3401" spans="1:20">
      <c r="A3401" s="38" t="s">
        <v>150</v>
      </c>
      <c r="B3401" s="39">
        <f t="shared" si="115"/>
        <v>0</v>
      </c>
      <c r="C3401" s="39" t="str">
        <f t="shared" si="116"/>
        <v>2020 Initial Year</v>
      </c>
      <c r="D3401" s="40">
        <v>3</v>
      </c>
      <c r="E3401" s="662" t="s">
        <v>150</v>
      </c>
      <c r="F3401" s="40" t="s">
        <v>739</v>
      </c>
      <c r="G3401" s="698" t="s">
        <v>161</v>
      </c>
      <c r="H3401" s="40" t="s">
        <v>213</v>
      </c>
      <c r="I3401" s="629" t="s">
        <v>151</v>
      </c>
      <c r="J3401" s="698" t="s">
        <v>205</v>
      </c>
      <c r="K3401" s="303">
        <v>0</v>
      </c>
      <c r="L3401" s="304">
        <v>0</v>
      </c>
      <c r="M3401" s="305">
        <v>0</v>
      </c>
      <c r="N3401" s="305">
        <v>0</v>
      </c>
      <c r="O3401" s="303">
        <v>0</v>
      </c>
      <c r="P3401" s="305">
        <v>0</v>
      </c>
      <c r="Q3401" s="303">
        <v>0</v>
      </c>
      <c r="R3401" s="16">
        <f>SUMIFS('Member Months'!$L:$L,'Member Months'!$A:$A,$A3401,'Member Months'!$C:$C,$C3401, 'Member Months'!$D:$D,$D3401)</f>
        <v>0</v>
      </c>
      <c r="T3401" s="172"/>
    </row>
    <row r="3402" spans="1:20">
      <c r="A3402" s="38" t="s">
        <v>150</v>
      </c>
      <c r="B3402" s="39">
        <f t="shared" si="115"/>
        <v>0</v>
      </c>
      <c r="C3402" s="39" t="str">
        <f t="shared" si="116"/>
        <v>2020 Initial Year</v>
      </c>
      <c r="D3402" s="40">
        <v>3</v>
      </c>
      <c r="E3402" s="662" t="s">
        <v>150</v>
      </c>
      <c r="F3402" s="40" t="s">
        <v>739</v>
      </c>
      <c r="G3402" s="698" t="s">
        <v>161</v>
      </c>
      <c r="H3402" s="40" t="s">
        <v>213</v>
      </c>
      <c r="I3402" s="629" t="s">
        <v>152</v>
      </c>
      <c r="J3402" s="698" t="s">
        <v>182</v>
      </c>
      <c r="K3402" s="303">
        <v>0</v>
      </c>
      <c r="L3402" s="304">
        <v>0</v>
      </c>
      <c r="M3402" s="305">
        <v>0</v>
      </c>
      <c r="N3402" s="305">
        <v>0</v>
      </c>
      <c r="O3402" s="303">
        <v>0</v>
      </c>
      <c r="P3402" s="305">
        <v>0</v>
      </c>
      <c r="Q3402" s="303">
        <v>0</v>
      </c>
      <c r="R3402" s="16">
        <f>SUMIFS('Member Months'!$L:$L,'Member Months'!$A:$A,$A3402,'Member Months'!$C:$C,$C3402, 'Member Months'!$D:$D,$D3402)</f>
        <v>0</v>
      </c>
      <c r="T3402" s="172"/>
    </row>
    <row r="3403" spans="1:20">
      <c r="A3403" s="38" t="s">
        <v>150</v>
      </c>
      <c r="B3403" s="39">
        <f t="shared" ref="B3403:B3556" si="117">$B$3246</f>
        <v>0</v>
      </c>
      <c r="C3403" s="39" t="str">
        <f t="shared" si="116"/>
        <v>2020 Initial Year</v>
      </c>
      <c r="D3403" s="40">
        <v>3</v>
      </c>
      <c r="E3403" s="662" t="s">
        <v>150</v>
      </c>
      <c r="F3403" s="40" t="s">
        <v>739</v>
      </c>
      <c r="G3403" s="698" t="s">
        <v>161</v>
      </c>
      <c r="H3403" s="40" t="s">
        <v>213</v>
      </c>
      <c r="I3403" s="629" t="s">
        <v>70</v>
      </c>
      <c r="J3403" s="698" t="s">
        <v>265</v>
      </c>
      <c r="K3403" s="303">
        <v>0</v>
      </c>
      <c r="L3403" s="304">
        <v>0</v>
      </c>
      <c r="M3403" s="305">
        <v>0</v>
      </c>
      <c r="N3403" s="305">
        <v>0</v>
      </c>
      <c r="O3403" s="303">
        <v>0</v>
      </c>
      <c r="P3403" s="305">
        <v>0</v>
      </c>
      <c r="Q3403" s="303">
        <v>0</v>
      </c>
      <c r="R3403" s="16">
        <f>SUMIFS('Member Months'!$L:$L,'Member Months'!$A:$A,$A3403,'Member Months'!$C:$C,$C3403, 'Member Months'!$D:$D,$D3403)</f>
        <v>0</v>
      </c>
      <c r="T3403" s="172"/>
    </row>
    <row r="3404" spans="1:20">
      <c r="A3404" s="38" t="s">
        <v>150</v>
      </c>
      <c r="B3404" s="39">
        <f t="shared" si="117"/>
        <v>0</v>
      </c>
      <c r="C3404" s="39" t="str">
        <f t="shared" si="116"/>
        <v>2020 Initial Year</v>
      </c>
      <c r="D3404" s="40">
        <v>3</v>
      </c>
      <c r="E3404" s="662" t="s">
        <v>150</v>
      </c>
      <c r="F3404" s="40" t="s">
        <v>739</v>
      </c>
      <c r="G3404" s="698" t="s">
        <v>161</v>
      </c>
      <c r="H3404" s="40" t="s">
        <v>213</v>
      </c>
      <c r="I3404" s="629" t="s">
        <v>71</v>
      </c>
      <c r="J3404" s="698" t="s">
        <v>266</v>
      </c>
      <c r="K3404" s="303">
        <v>0</v>
      </c>
      <c r="L3404" s="304">
        <v>0</v>
      </c>
      <c r="M3404" s="305">
        <v>0</v>
      </c>
      <c r="N3404" s="305">
        <v>0</v>
      </c>
      <c r="O3404" s="303">
        <v>0</v>
      </c>
      <c r="P3404" s="305">
        <v>0</v>
      </c>
      <c r="Q3404" s="303">
        <v>0</v>
      </c>
      <c r="R3404" s="16">
        <f>SUMIFS('Member Months'!$L:$L,'Member Months'!$A:$A,$A3404,'Member Months'!$C:$C,$C3404, 'Member Months'!$D:$D,$D3404)</f>
        <v>0</v>
      </c>
      <c r="T3404" s="172"/>
    </row>
    <row r="3405" spans="1:20">
      <c r="A3405" s="38" t="s">
        <v>150</v>
      </c>
      <c r="B3405" s="39">
        <f t="shared" si="117"/>
        <v>0</v>
      </c>
      <c r="C3405" s="39" t="str">
        <f t="shared" si="116"/>
        <v>2020 Initial Year</v>
      </c>
      <c r="D3405" s="40">
        <v>3</v>
      </c>
      <c r="E3405" s="662" t="s">
        <v>150</v>
      </c>
      <c r="F3405" s="40" t="s">
        <v>739</v>
      </c>
      <c r="G3405" s="698" t="s">
        <v>161</v>
      </c>
      <c r="H3405" s="40" t="s">
        <v>213</v>
      </c>
      <c r="I3405" s="629" t="s">
        <v>72</v>
      </c>
      <c r="J3405" s="698" t="s">
        <v>527</v>
      </c>
      <c r="K3405" s="303">
        <v>0</v>
      </c>
      <c r="L3405" s="304">
        <v>0</v>
      </c>
      <c r="M3405" s="305">
        <v>0</v>
      </c>
      <c r="N3405" s="305">
        <v>0</v>
      </c>
      <c r="O3405" s="303">
        <v>0</v>
      </c>
      <c r="P3405" s="305">
        <v>0</v>
      </c>
      <c r="Q3405" s="303">
        <v>0</v>
      </c>
      <c r="R3405" s="16">
        <f>SUMIFS('Member Months'!$L:$L,'Member Months'!$A:$A,$A3405,'Member Months'!$C:$C,$C3405, 'Member Months'!$D:$D,$D3405)</f>
        <v>0</v>
      </c>
      <c r="T3405" s="172"/>
    </row>
    <row r="3406" spans="1:20">
      <c r="A3406" s="38" t="s">
        <v>150</v>
      </c>
      <c r="B3406" s="39">
        <f t="shared" si="117"/>
        <v>0</v>
      </c>
      <c r="C3406" s="39" t="str">
        <f t="shared" si="116"/>
        <v>2020 Initial Year</v>
      </c>
      <c r="D3406" s="40">
        <v>3</v>
      </c>
      <c r="E3406" s="662" t="s">
        <v>150</v>
      </c>
      <c r="F3406" s="40" t="s">
        <v>739</v>
      </c>
      <c r="G3406" s="698" t="s">
        <v>161</v>
      </c>
      <c r="H3406" s="40" t="s">
        <v>213</v>
      </c>
      <c r="I3406" s="629" t="s">
        <v>73</v>
      </c>
      <c r="J3406" s="698" t="s">
        <v>528</v>
      </c>
      <c r="K3406" s="303">
        <v>0</v>
      </c>
      <c r="L3406" s="304">
        <v>0</v>
      </c>
      <c r="M3406" s="305">
        <v>0</v>
      </c>
      <c r="N3406" s="305">
        <v>0</v>
      </c>
      <c r="O3406" s="303">
        <v>0</v>
      </c>
      <c r="P3406" s="305">
        <v>0</v>
      </c>
      <c r="Q3406" s="303">
        <v>0</v>
      </c>
      <c r="R3406" s="16">
        <f>SUMIFS('Member Months'!$L:$L,'Member Months'!$A:$A,$A3406,'Member Months'!$C:$C,$C3406, 'Member Months'!$D:$D,$D3406)</f>
        <v>0</v>
      </c>
      <c r="T3406" s="172"/>
    </row>
    <row r="3407" spans="1:20">
      <c r="A3407" s="38" t="s">
        <v>150</v>
      </c>
      <c r="B3407" s="39">
        <f t="shared" si="117"/>
        <v>0</v>
      </c>
      <c r="C3407" s="39" t="str">
        <f t="shared" si="116"/>
        <v>2020 Initial Year</v>
      </c>
      <c r="D3407" s="40">
        <v>3</v>
      </c>
      <c r="E3407" s="662" t="s">
        <v>150</v>
      </c>
      <c r="F3407" s="40" t="s">
        <v>739</v>
      </c>
      <c r="G3407" s="698" t="s">
        <v>161</v>
      </c>
      <c r="H3407" s="40" t="s">
        <v>213</v>
      </c>
      <c r="I3407" s="630" t="s">
        <v>409</v>
      </c>
      <c r="J3407" s="698" t="s">
        <v>803</v>
      </c>
      <c r="K3407" s="303">
        <v>0</v>
      </c>
      <c r="L3407" s="304">
        <v>0</v>
      </c>
      <c r="M3407" s="305">
        <v>0</v>
      </c>
      <c r="N3407" s="305">
        <v>0</v>
      </c>
      <c r="O3407" s="303">
        <v>0</v>
      </c>
      <c r="P3407" s="305">
        <v>0</v>
      </c>
      <c r="Q3407" s="303">
        <v>0</v>
      </c>
      <c r="R3407" s="16">
        <f>SUMIFS('Member Months'!$L:$L,'Member Months'!$A:$A,$A3407,'Member Months'!$C:$C,$C3407, 'Member Months'!$D:$D,$D3407)</f>
        <v>0</v>
      </c>
      <c r="T3407" s="172"/>
    </row>
    <row r="3408" spans="1:20">
      <c r="A3408" s="38" t="s">
        <v>151</v>
      </c>
      <c r="B3408" s="39">
        <f t="shared" si="117"/>
        <v>0</v>
      </c>
      <c r="C3408" s="39" t="str">
        <f t="shared" si="116"/>
        <v>2020 Initial Year</v>
      </c>
      <c r="D3408" s="40">
        <v>3</v>
      </c>
      <c r="E3408" s="662" t="s">
        <v>151</v>
      </c>
      <c r="F3408" s="40" t="s">
        <v>739</v>
      </c>
      <c r="G3408" s="698" t="s">
        <v>225</v>
      </c>
      <c r="H3408" s="40" t="s">
        <v>213</v>
      </c>
      <c r="I3408" s="629" t="s">
        <v>211</v>
      </c>
      <c r="J3408" s="698" t="s">
        <v>261</v>
      </c>
      <c r="K3408" s="303">
        <v>0</v>
      </c>
      <c r="L3408" s="304">
        <v>0</v>
      </c>
      <c r="M3408" s="305">
        <v>0</v>
      </c>
      <c r="N3408" s="305">
        <v>0</v>
      </c>
      <c r="O3408" s="303">
        <v>0</v>
      </c>
      <c r="P3408" s="305">
        <v>0</v>
      </c>
      <c r="Q3408" s="303">
        <v>0</v>
      </c>
      <c r="R3408" s="16">
        <f>SUMIFS('Member Months'!$L:$L,'Member Months'!$A:$A,$A3408,'Member Months'!$C:$C,$C3408, 'Member Months'!$D:$D,$D3408)</f>
        <v>0</v>
      </c>
      <c r="T3408" s="172"/>
    </row>
    <row r="3409" spans="1:20">
      <c r="A3409" s="38" t="s">
        <v>151</v>
      </c>
      <c r="B3409" s="39">
        <f t="shared" si="117"/>
        <v>0</v>
      </c>
      <c r="C3409" s="39" t="str">
        <f t="shared" si="116"/>
        <v>2020 Initial Year</v>
      </c>
      <c r="D3409" s="40">
        <v>3</v>
      </c>
      <c r="E3409" s="662" t="s">
        <v>151</v>
      </c>
      <c r="F3409" s="40" t="s">
        <v>739</v>
      </c>
      <c r="G3409" s="698" t="s">
        <v>225</v>
      </c>
      <c r="H3409" s="40" t="s">
        <v>213</v>
      </c>
      <c r="I3409" s="629" t="s">
        <v>214</v>
      </c>
      <c r="J3409" s="698" t="s">
        <v>676</v>
      </c>
      <c r="K3409" s="303">
        <v>0</v>
      </c>
      <c r="L3409" s="304">
        <v>0</v>
      </c>
      <c r="M3409" s="305">
        <v>0</v>
      </c>
      <c r="N3409" s="305">
        <v>0</v>
      </c>
      <c r="O3409" s="303">
        <v>0</v>
      </c>
      <c r="P3409" s="305">
        <v>0</v>
      </c>
      <c r="Q3409" s="303">
        <v>0</v>
      </c>
      <c r="R3409" s="16">
        <f>SUMIFS('Member Months'!$L:$L,'Member Months'!$A:$A,$A3409,'Member Months'!$C:$C,$C3409, 'Member Months'!$D:$D,$D3409)</f>
        <v>0</v>
      </c>
      <c r="T3409" s="172"/>
    </row>
    <row r="3410" spans="1:20">
      <c r="A3410" s="38" t="s">
        <v>151</v>
      </c>
      <c r="B3410" s="39">
        <f t="shared" si="117"/>
        <v>0</v>
      </c>
      <c r="C3410" s="39" t="str">
        <f t="shared" si="116"/>
        <v>2020 Initial Year</v>
      </c>
      <c r="D3410" s="40">
        <v>3</v>
      </c>
      <c r="E3410" s="662" t="s">
        <v>151</v>
      </c>
      <c r="F3410" s="40" t="s">
        <v>739</v>
      </c>
      <c r="G3410" s="698" t="s">
        <v>225</v>
      </c>
      <c r="H3410" s="40" t="s">
        <v>213</v>
      </c>
      <c r="I3410" s="629" t="s">
        <v>215</v>
      </c>
      <c r="J3410" s="698" t="s">
        <v>216</v>
      </c>
      <c r="K3410" s="303">
        <v>0</v>
      </c>
      <c r="L3410" s="304">
        <v>0</v>
      </c>
      <c r="M3410" s="305">
        <v>0</v>
      </c>
      <c r="N3410" s="305">
        <v>0</v>
      </c>
      <c r="O3410" s="303">
        <v>0</v>
      </c>
      <c r="P3410" s="305">
        <v>0</v>
      </c>
      <c r="Q3410" s="303">
        <v>0</v>
      </c>
      <c r="R3410" s="16">
        <f>SUMIFS('Member Months'!$L:$L,'Member Months'!$A:$A,$A3410,'Member Months'!$C:$C,$C3410, 'Member Months'!$D:$D,$D3410)</f>
        <v>0</v>
      </c>
      <c r="T3410" s="172"/>
    </row>
    <row r="3411" spans="1:20">
      <c r="A3411" s="38" t="s">
        <v>151</v>
      </c>
      <c r="B3411" s="39">
        <f t="shared" si="117"/>
        <v>0</v>
      </c>
      <c r="C3411" s="39" t="str">
        <f t="shared" si="116"/>
        <v>2020 Initial Year</v>
      </c>
      <c r="D3411" s="40">
        <v>3</v>
      </c>
      <c r="E3411" s="662" t="s">
        <v>151</v>
      </c>
      <c r="F3411" s="40" t="s">
        <v>739</v>
      </c>
      <c r="G3411" s="698" t="s">
        <v>225</v>
      </c>
      <c r="H3411" s="40" t="s">
        <v>213</v>
      </c>
      <c r="I3411" s="629" t="s">
        <v>217</v>
      </c>
      <c r="J3411" s="698" t="s">
        <v>262</v>
      </c>
      <c r="K3411" s="303">
        <v>0</v>
      </c>
      <c r="L3411" s="304">
        <v>0</v>
      </c>
      <c r="M3411" s="305">
        <v>0</v>
      </c>
      <c r="N3411" s="305">
        <v>0</v>
      </c>
      <c r="O3411" s="303">
        <v>0</v>
      </c>
      <c r="P3411" s="305">
        <v>0</v>
      </c>
      <c r="Q3411" s="303">
        <v>0</v>
      </c>
      <c r="R3411" s="16">
        <f>SUMIFS('Member Months'!$L:$L,'Member Months'!$A:$A,$A3411,'Member Months'!$C:$C,$C3411, 'Member Months'!$D:$D,$D3411)</f>
        <v>0</v>
      </c>
      <c r="T3411" s="172"/>
    </row>
    <row r="3412" spans="1:20">
      <c r="A3412" s="38" t="s">
        <v>151</v>
      </c>
      <c r="B3412" s="39">
        <f t="shared" si="117"/>
        <v>0</v>
      </c>
      <c r="C3412" s="39" t="str">
        <f t="shared" si="116"/>
        <v>2020 Initial Year</v>
      </c>
      <c r="D3412" s="40">
        <v>3</v>
      </c>
      <c r="E3412" s="662" t="s">
        <v>151</v>
      </c>
      <c r="F3412" s="40" t="s">
        <v>739</v>
      </c>
      <c r="G3412" s="698" t="s">
        <v>225</v>
      </c>
      <c r="H3412" s="40" t="s">
        <v>213</v>
      </c>
      <c r="I3412" s="629" t="s">
        <v>218</v>
      </c>
      <c r="J3412" s="698" t="s">
        <v>677</v>
      </c>
      <c r="K3412" s="303">
        <v>0</v>
      </c>
      <c r="L3412" s="304">
        <v>0</v>
      </c>
      <c r="M3412" s="305">
        <v>0</v>
      </c>
      <c r="N3412" s="305">
        <v>0</v>
      </c>
      <c r="O3412" s="303">
        <v>0</v>
      </c>
      <c r="P3412" s="305">
        <v>0</v>
      </c>
      <c r="Q3412" s="303">
        <v>0</v>
      </c>
      <c r="R3412" s="16">
        <f>SUMIFS('Member Months'!$L:$L,'Member Months'!$A:$A,$A3412,'Member Months'!$C:$C,$C3412, 'Member Months'!$D:$D,$D3412)</f>
        <v>0</v>
      </c>
      <c r="T3412" s="172"/>
    </row>
    <row r="3413" spans="1:20">
      <c r="A3413" s="38" t="s">
        <v>151</v>
      </c>
      <c r="B3413" s="39">
        <f t="shared" si="117"/>
        <v>0</v>
      </c>
      <c r="C3413" s="39" t="str">
        <f t="shared" si="116"/>
        <v>2020 Initial Year</v>
      </c>
      <c r="D3413" s="40">
        <v>3</v>
      </c>
      <c r="E3413" s="662" t="s">
        <v>151</v>
      </c>
      <c r="F3413" s="40" t="s">
        <v>739</v>
      </c>
      <c r="G3413" s="698" t="s">
        <v>225</v>
      </c>
      <c r="H3413" s="40" t="s">
        <v>213</v>
      </c>
      <c r="I3413" s="629" t="s">
        <v>219</v>
      </c>
      <c r="J3413" s="698" t="s">
        <v>263</v>
      </c>
      <c r="K3413" s="303">
        <v>0</v>
      </c>
      <c r="L3413" s="304">
        <v>0</v>
      </c>
      <c r="M3413" s="305">
        <v>0</v>
      </c>
      <c r="N3413" s="305">
        <v>0</v>
      </c>
      <c r="O3413" s="303">
        <v>0</v>
      </c>
      <c r="P3413" s="305">
        <v>0</v>
      </c>
      <c r="Q3413" s="303">
        <v>0</v>
      </c>
      <c r="R3413" s="16">
        <f>SUMIFS('Member Months'!$L:$L,'Member Months'!$A:$A,$A3413,'Member Months'!$C:$C,$C3413, 'Member Months'!$D:$D,$D3413)</f>
        <v>0</v>
      </c>
      <c r="T3413" s="172"/>
    </row>
    <row r="3414" spans="1:20">
      <c r="A3414" s="38" t="s">
        <v>151</v>
      </c>
      <c r="B3414" s="39">
        <f t="shared" si="117"/>
        <v>0</v>
      </c>
      <c r="C3414" s="39" t="str">
        <f t="shared" si="116"/>
        <v>2020 Initial Year</v>
      </c>
      <c r="D3414" s="40">
        <v>3</v>
      </c>
      <c r="E3414" s="662" t="s">
        <v>151</v>
      </c>
      <c r="F3414" s="40" t="s">
        <v>739</v>
      </c>
      <c r="G3414" s="698" t="s">
        <v>225</v>
      </c>
      <c r="H3414" s="40" t="s">
        <v>213</v>
      </c>
      <c r="I3414" s="629" t="s">
        <v>220</v>
      </c>
      <c r="J3414" s="698" t="s">
        <v>675</v>
      </c>
      <c r="K3414" s="303">
        <v>0</v>
      </c>
      <c r="L3414" s="304">
        <v>0</v>
      </c>
      <c r="M3414" s="305">
        <v>0</v>
      </c>
      <c r="N3414" s="305">
        <v>0</v>
      </c>
      <c r="O3414" s="303">
        <v>0</v>
      </c>
      <c r="P3414" s="305">
        <v>0</v>
      </c>
      <c r="Q3414" s="303">
        <v>0</v>
      </c>
      <c r="R3414" s="16">
        <f>SUMIFS('Member Months'!$L:$L,'Member Months'!$A:$A,$A3414,'Member Months'!$C:$C,$C3414, 'Member Months'!$D:$D,$D3414)</f>
        <v>0</v>
      </c>
      <c r="T3414" s="172"/>
    </row>
    <row r="3415" spans="1:20">
      <c r="A3415" s="38" t="s">
        <v>151</v>
      </c>
      <c r="B3415" s="39">
        <f t="shared" si="117"/>
        <v>0</v>
      </c>
      <c r="C3415" s="39" t="str">
        <f t="shared" si="116"/>
        <v>2020 Initial Year</v>
      </c>
      <c r="D3415" s="40">
        <v>3</v>
      </c>
      <c r="E3415" s="662" t="s">
        <v>151</v>
      </c>
      <c r="F3415" s="40" t="s">
        <v>739</v>
      </c>
      <c r="G3415" s="698" t="s">
        <v>225</v>
      </c>
      <c r="H3415" s="40" t="s">
        <v>213</v>
      </c>
      <c r="I3415" s="629" t="s">
        <v>221</v>
      </c>
      <c r="J3415" s="698" t="s">
        <v>264</v>
      </c>
      <c r="K3415" s="303">
        <v>0</v>
      </c>
      <c r="L3415" s="304">
        <v>0</v>
      </c>
      <c r="M3415" s="305">
        <v>0</v>
      </c>
      <c r="N3415" s="305">
        <v>0</v>
      </c>
      <c r="O3415" s="303">
        <v>0</v>
      </c>
      <c r="P3415" s="305">
        <v>0</v>
      </c>
      <c r="Q3415" s="303">
        <v>0</v>
      </c>
      <c r="R3415" s="16">
        <f>SUMIFS('Member Months'!$L:$L,'Member Months'!$A:$A,$A3415,'Member Months'!$C:$C,$C3415, 'Member Months'!$D:$D,$D3415)</f>
        <v>0</v>
      </c>
      <c r="T3415" s="172"/>
    </row>
    <row r="3416" spans="1:20">
      <c r="A3416" s="38" t="s">
        <v>151</v>
      </c>
      <c r="B3416" s="39">
        <f t="shared" si="117"/>
        <v>0</v>
      </c>
      <c r="C3416" s="39" t="str">
        <f t="shared" si="116"/>
        <v>2020 Initial Year</v>
      </c>
      <c r="D3416" s="40">
        <v>3</v>
      </c>
      <c r="E3416" s="662" t="s">
        <v>151</v>
      </c>
      <c r="F3416" s="40" t="s">
        <v>739</v>
      </c>
      <c r="G3416" s="698" t="s">
        <v>225</v>
      </c>
      <c r="H3416" s="40" t="s">
        <v>213</v>
      </c>
      <c r="I3416" s="629" t="s">
        <v>222</v>
      </c>
      <c r="J3416" s="698" t="s">
        <v>206</v>
      </c>
      <c r="K3416" s="303">
        <v>0</v>
      </c>
      <c r="L3416" s="304">
        <v>0</v>
      </c>
      <c r="M3416" s="305">
        <v>0</v>
      </c>
      <c r="N3416" s="305">
        <v>0</v>
      </c>
      <c r="O3416" s="303">
        <v>0</v>
      </c>
      <c r="P3416" s="305">
        <v>0</v>
      </c>
      <c r="Q3416" s="303">
        <v>0</v>
      </c>
      <c r="R3416" s="16">
        <f>SUMIFS('Member Months'!$L:$L,'Member Months'!$A:$A,$A3416,'Member Months'!$C:$C,$C3416, 'Member Months'!$D:$D,$D3416)</f>
        <v>0</v>
      </c>
      <c r="T3416" s="172"/>
    </row>
    <row r="3417" spans="1:20">
      <c r="A3417" s="38" t="s">
        <v>151</v>
      </c>
      <c r="B3417" s="39">
        <f t="shared" si="117"/>
        <v>0</v>
      </c>
      <c r="C3417" s="39" t="str">
        <f t="shared" si="116"/>
        <v>2020 Initial Year</v>
      </c>
      <c r="D3417" s="40">
        <v>3</v>
      </c>
      <c r="E3417" s="662" t="s">
        <v>151</v>
      </c>
      <c r="F3417" s="40" t="s">
        <v>739</v>
      </c>
      <c r="G3417" s="698" t="s">
        <v>225</v>
      </c>
      <c r="H3417" s="40" t="s">
        <v>213</v>
      </c>
      <c r="I3417" s="629" t="s">
        <v>223</v>
      </c>
      <c r="J3417" s="698" t="s">
        <v>181</v>
      </c>
      <c r="K3417" s="303">
        <v>0</v>
      </c>
      <c r="L3417" s="304">
        <v>0</v>
      </c>
      <c r="M3417" s="305">
        <v>0</v>
      </c>
      <c r="N3417" s="305">
        <v>0</v>
      </c>
      <c r="O3417" s="303">
        <v>0</v>
      </c>
      <c r="P3417" s="305">
        <v>0</v>
      </c>
      <c r="Q3417" s="303">
        <v>0</v>
      </c>
      <c r="R3417" s="16">
        <f>SUMIFS('Member Months'!$L:$L,'Member Months'!$A:$A,$A3417,'Member Months'!$C:$C,$C3417, 'Member Months'!$D:$D,$D3417)</f>
        <v>0</v>
      </c>
      <c r="T3417" s="172"/>
    </row>
    <row r="3418" spans="1:20">
      <c r="A3418" s="38" t="s">
        <v>151</v>
      </c>
      <c r="B3418" s="39">
        <f t="shared" si="117"/>
        <v>0</v>
      </c>
      <c r="C3418" s="39" t="str">
        <f t="shared" si="116"/>
        <v>2020 Initial Year</v>
      </c>
      <c r="D3418" s="40">
        <v>3</v>
      </c>
      <c r="E3418" s="662" t="s">
        <v>151</v>
      </c>
      <c r="F3418" s="40" t="s">
        <v>739</v>
      </c>
      <c r="G3418" s="698" t="s">
        <v>225</v>
      </c>
      <c r="H3418" s="40" t="s">
        <v>213</v>
      </c>
      <c r="I3418" s="629" t="s">
        <v>150</v>
      </c>
      <c r="J3418" s="698" t="s">
        <v>204</v>
      </c>
      <c r="K3418" s="303">
        <v>0</v>
      </c>
      <c r="L3418" s="304">
        <v>0</v>
      </c>
      <c r="M3418" s="305">
        <v>0</v>
      </c>
      <c r="N3418" s="305">
        <v>0</v>
      </c>
      <c r="O3418" s="303">
        <v>0</v>
      </c>
      <c r="P3418" s="305">
        <v>0</v>
      </c>
      <c r="Q3418" s="303">
        <v>0</v>
      </c>
      <c r="R3418" s="16">
        <f>SUMIFS('Member Months'!$L:$L,'Member Months'!$A:$A,$A3418,'Member Months'!$C:$C,$C3418, 'Member Months'!$D:$D,$D3418)</f>
        <v>0</v>
      </c>
      <c r="T3418" s="172"/>
    </row>
    <row r="3419" spans="1:20">
      <c r="A3419" s="38" t="s">
        <v>151</v>
      </c>
      <c r="B3419" s="39">
        <f t="shared" si="117"/>
        <v>0</v>
      </c>
      <c r="C3419" s="39" t="str">
        <f t="shared" si="116"/>
        <v>2020 Initial Year</v>
      </c>
      <c r="D3419" s="40">
        <v>3</v>
      </c>
      <c r="E3419" s="662" t="s">
        <v>151</v>
      </c>
      <c r="F3419" s="40" t="s">
        <v>739</v>
      </c>
      <c r="G3419" s="698" t="s">
        <v>225</v>
      </c>
      <c r="H3419" s="40" t="s">
        <v>213</v>
      </c>
      <c r="I3419" s="629" t="s">
        <v>151</v>
      </c>
      <c r="J3419" s="698" t="s">
        <v>205</v>
      </c>
      <c r="K3419" s="303">
        <v>0</v>
      </c>
      <c r="L3419" s="304">
        <v>0</v>
      </c>
      <c r="M3419" s="305">
        <v>0</v>
      </c>
      <c r="N3419" s="305">
        <v>0</v>
      </c>
      <c r="O3419" s="303">
        <v>0</v>
      </c>
      <c r="P3419" s="305">
        <v>0</v>
      </c>
      <c r="Q3419" s="303">
        <v>0</v>
      </c>
      <c r="R3419" s="16">
        <f>SUMIFS('Member Months'!$L:$L,'Member Months'!$A:$A,$A3419,'Member Months'!$C:$C,$C3419, 'Member Months'!$D:$D,$D3419)</f>
        <v>0</v>
      </c>
      <c r="T3419" s="172"/>
    </row>
    <row r="3420" spans="1:20">
      <c r="A3420" s="38" t="s">
        <v>151</v>
      </c>
      <c r="B3420" s="39">
        <f t="shared" si="117"/>
        <v>0</v>
      </c>
      <c r="C3420" s="39" t="str">
        <f t="shared" si="116"/>
        <v>2020 Initial Year</v>
      </c>
      <c r="D3420" s="40">
        <v>3</v>
      </c>
      <c r="E3420" s="662" t="s">
        <v>151</v>
      </c>
      <c r="F3420" s="40" t="s">
        <v>739</v>
      </c>
      <c r="G3420" s="698" t="s">
        <v>225</v>
      </c>
      <c r="H3420" s="40" t="s">
        <v>213</v>
      </c>
      <c r="I3420" s="629" t="s">
        <v>152</v>
      </c>
      <c r="J3420" s="698" t="s">
        <v>182</v>
      </c>
      <c r="K3420" s="303">
        <v>0</v>
      </c>
      <c r="L3420" s="304">
        <v>0</v>
      </c>
      <c r="M3420" s="305">
        <v>0</v>
      </c>
      <c r="N3420" s="305">
        <v>0</v>
      </c>
      <c r="O3420" s="303">
        <v>0</v>
      </c>
      <c r="P3420" s="305">
        <v>0</v>
      </c>
      <c r="Q3420" s="303">
        <v>0</v>
      </c>
      <c r="R3420" s="16">
        <f>SUMIFS('Member Months'!$L:$L,'Member Months'!$A:$A,$A3420,'Member Months'!$C:$C,$C3420, 'Member Months'!$D:$D,$D3420)</f>
        <v>0</v>
      </c>
      <c r="T3420" s="172"/>
    </row>
    <row r="3421" spans="1:20">
      <c r="A3421" s="38" t="s">
        <v>151</v>
      </c>
      <c r="B3421" s="39">
        <f t="shared" si="117"/>
        <v>0</v>
      </c>
      <c r="C3421" s="39" t="str">
        <f t="shared" si="116"/>
        <v>2020 Initial Year</v>
      </c>
      <c r="D3421" s="40">
        <v>3</v>
      </c>
      <c r="E3421" s="662" t="s">
        <v>151</v>
      </c>
      <c r="F3421" s="40" t="s">
        <v>739</v>
      </c>
      <c r="G3421" s="698" t="s">
        <v>225</v>
      </c>
      <c r="H3421" s="40" t="s">
        <v>213</v>
      </c>
      <c r="I3421" s="629" t="s">
        <v>70</v>
      </c>
      <c r="J3421" s="698" t="s">
        <v>265</v>
      </c>
      <c r="K3421" s="303">
        <v>0</v>
      </c>
      <c r="L3421" s="304">
        <v>0</v>
      </c>
      <c r="M3421" s="305">
        <v>0</v>
      </c>
      <c r="N3421" s="305">
        <v>0</v>
      </c>
      <c r="O3421" s="303">
        <v>0</v>
      </c>
      <c r="P3421" s="305">
        <v>0</v>
      </c>
      <c r="Q3421" s="303">
        <v>0</v>
      </c>
      <c r="R3421" s="16">
        <f>SUMIFS('Member Months'!$L:$L,'Member Months'!$A:$A,$A3421,'Member Months'!$C:$C,$C3421, 'Member Months'!$D:$D,$D3421)</f>
        <v>0</v>
      </c>
      <c r="T3421" s="172"/>
    </row>
    <row r="3422" spans="1:20">
      <c r="A3422" s="38" t="s">
        <v>151</v>
      </c>
      <c r="B3422" s="39">
        <f t="shared" si="117"/>
        <v>0</v>
      </c>
      <c r="C3422" s="39" t="str">
        <f t="shared" si="116"/>
        <v>2020 Initial Year</v>
      </c>
      <c r="D3422" s="40">
        <v>3</v>
      </c>
      <c r="E3422" s="662" t="s">
        <v>151</v>
      </c>
      <c r="F3422" s="40" t="s">
        <v>739</v>
      </c>
      <c r="G3422" s="698" t="s">
        <v>225</v>
      </c>
      <c r="H3422" s="40" t="s">
        <v>213</v>
      </c>
      <c r="I3422" s="629" t="s">
        <v>71</v>
      </c>
      <c r="J3422" s="698" t="s">
        <v>266</v>
      </c>
      <c r="K3422" s="303">
        <v>0</v>
      </c>
      <c r="L3422" s="304">
        <v>0</v>
      </c>
      <c r="M3422" s="305">
        <v>0</v>
      </c>
      <c r="N3422" s="305">
        <v>0</v>
      </c>
      <c r="O3422" s="303">
        <v>0</v>
      </c>
      <c r="P3422" s="305">
        <v>0</v>
      </c>
      <c r="Q3422" s="303">
        <v>0</v>
      </c>
      <c r="R3422" s="16">
        <f>SUMIFS('Member Months'!$L:$L,'Member Months'!$A:$A,$A3422,'Member Months'!$C:$C,$C3422, 'Member Months'!$D:$D,$D3422)</f>
        <v>0</v>
      </c>
      <c r="T3422" s="172"/>
    </row>
    <row r="3423" spans="1:20">
      <c r="A3423" s="38" t="s">
        <v>151</v>
      </c>
      <c r="B3423" s="39">
        <f t="shared" si="117"/>
        <v>0</v>
      </c>
      <c r="C3423" s="39" t="str">
        <f t="shared" si="116"/>
        <v>2020 Initial Year</v>
      </c>
      <c r="D3423" s="40">
        <v>3</v>
      </c>
      <c r="E3423" s="662" t="s">
        <v>151</v>
      </c>
      <c r="F3423" s="40" t="s">
        <v>739</v>
      </c>
      <c r="G3423" s="698" t="s">
        <v>225</v>
      </c>
      <c r="H3423" s="40" t="s">
        <v>213</v>
      </c>
      <c r="I3423" s="629" t="s">
        <v>72</v>
      </c>
      <c r="J3423" s="698" t="s">
        <v>527</v>
      </c>
      <c r="K3423" s="303">
        <v>0</v>
      </c>
      <c r="L3423" s="304">
        <v>0</v>
      </c>
      <c r="M3423" s="305">
        <v>0</v>
      </c>
      <c r="N3423" s="305">
        <v>0</v>
      </c>
      <c r="O3423" s="303">
        <v>0</v>
      </c>
      <c r="P3423" s="305">
        <v>0</v>
      </c>
      <c r="Q3423" s="303">
        <v>0</v>
      </c>
      <c r="R3423" s="16">
        <f>SUMIFS('Member Months'!$L:$L,'Member Months'!$A:$A,$A3423,'Member Months'!$C:$C,$C3423, 'Member Months'!$D:$D,$D3423)</f>
        <v>0</v>
      </c>
      <c r="T3423" s="172"/>
    </row>
    <row r="3424" spans="1:20">
      <c r="A3424" s="38" t="s">
        <v>151</v>
      </c>
      <c r="B3424" s="39">
        <f t="shared" si="117"/>
        <v>0</v>
      </c>
      <c r="C3424" s="39" t="str">
        <f t="shared" si="116"/>
        <v>2020 Initial Year</v>
      </c>
      <c r="D3424" s="40">
        <v>3</v>
      </c>
      <c r="E3424" s="662" t="s">
        <v>151</v>
      </c>
      <c r="F3424" s="40" t="s">
        <v>739</v>
      </c>
      <c r="G3424" s="698" t="s">
        <v>225</v>
      </c>
      <c r="H3424" s="40" t="s">
        <v>213</v>
      </c>
      <c r="I3424" s="629" t="s">
        <v>73</v>
      </c>
      <c r="J3424" s="698" t="s">
        <v>528</v>
      </c>
      <c r="K3424" s="303">
        <v>0</v>
      </c>
      <c r="L3424" s="304">
        <v>0</v>
      </c>
      <c r="M3424" s="305">
        <v>0</v>
      </c>
      <c r="N3424" s="305">
        <v>0</v>
      </c>
      <c r="O3424" s="303">
        <v>0</v>
      </c>
      <c r="P3424" s="305">
        <v>0</v>
      </c>
      <c r="Q3424" s="303">
        <v>0</v>
      </c>
      <c r="R3424" s="16">
        <f>SUMIFS('Member Months'!$L:$L,'Member Months'!$A:$A,$A3424,'Member Months'!$C:$C,$C3424, 'Member Months'!$D:$D,$D3424)</f>
        <v>0</v>
      </c>
      <c r="T3424" s="172"/>
    </row>
    <row r="3425" spans="1:20">
      <c r="A3425" s="38" t="s">
        <v>151</v>
      </c>
      <c r="B3425" s="39">
        <f t="shared" si="117"/>
        <v>0</v>
      </c>
      <c r="C3425" s="39" t="str">
        <f t="shared" si="116"/>
        <v>2020 Initial Year</v>
      </c>
      <c r="D3425" s="40">
        <v>3</v>
      </c>
      <c r="E3425" s="662" t="s">
        <v>151</v>
      </c>
      <c r="F3425" s="40" t="s">
        <v>739</v>
      </c>
      <c r="G3425" s="698" t="s">
        <v>225</v>
      </c>
      <c r="H3425" s="40" t="s">
        <v>213</v>
      </c>
      <c r="I3425" s="630" t="s">
        <v>409</v>
      </c>
      <c r="J3425" s="698" t="s">
        <v>803</v>
      </c>
      <c r="K3425" s="303">
        <v>0</v>
      </c>
      <c r="L3425" s="304">
        <v>0</v>
      </c>
      <c r="M3425" s="305">
        <v>0</v>
      </c>
      <c r="N3425" s="305">
        <v>0</v>
      </c>
      <c r="O3425" s="303">
        <v>0</v>
      </c>
      <c r="P3425" s="305">
        <v>0</v>
      </c>
      <c r="Q3425" s="303">
        <v>0</v>
      </c>
      <c r="R3425" s="16">
        <f>SUMIFS('Member Months'!$L:$L,'Member Months'!$A:$A,$A3425,'Member Months'!$C:$C,$C3425, 'Member Months'!$D:$D,$D3425)</f>
        <v>0</v>
      </c>
      <c r="T3425" s="172"/>
    </row>
    <row r="3426" spans="1:20">
      <c r="A3426" s="38" t="s">
        <v>152</v>
      </c>
      <c r="B3426" s="39">
        <f t="shared" si="117"/>
        <v>0</v>
      </c>
      <c r="C3426" s="39" t="str">
        <f t="shared" si="116"/>
        <v>2020 Initial Year</v>
      </c>
      <c r="D3426" s="40">
        <v>3</v>
      </c>
      <c r="E3426" s="662" t="s">
        <v>152</v>
      </c>
      <c r="F3426" s="40" t="s">
        <v>739</v>
      </c>
      <c r="G3426" s="698" t="s">
        <v>231</v>
      </c>
      <c r="H3426" s="40" t="s">
        <v>213</v>
      </c>
      <c r="I3426" s="629" t="s">
        <v>211</v>
      </c>
      <c r="J3426" s="698" t="s">
        <v>261</v>
      </c>
      <c r="K3426" s="303">
        <v>0</v>
      </c>
      <c r="L3426" s="304">
        <v>0</v>
      </c>
      <c r="M3426" s="305">
        <v>0</v>
      </c>
      <c r="N3426" s="305">
        <v>0</v>
      </c>
      <c r="O3426" s="303">
        <v>0</v>
      </c>
      <c r="P3426" s="305">
        <v>0</v>
      </c>
      <c r="Q3426" s="303">
        <v>0</v>
      </c>
      <c r="R3426" s="16">
        <f>SUMIFS('Member Months'!$L:$L,'Member Months'!$A:$A,$A3426,'Member Months'!$C:$C,$C3426, 'Member Months'!$D:$D,$D3426)</f>
        <v>0</v>
      </c>
      <c r="T3426" s="172"/>
    </row>
    <row r="3427" spans="1:20">
      <c r="A3427" s="38" t="s">
        <v>152</v>
      </c>
      <c r="B3427" s="39">
        <f t="shared" si="117"/>
        <v>0</v>
      </c>
      <c r="C3427" s="39" t="str">
        <f t="shared" si="116"/>
        <v>2020 Initial Year</v>
      </c>
      <c r="D3427" s="40">
        <v>3</v>
      </c>
      <c r="E3427" s="662" t="s">
        <v>152</v>
      </c>
      <c r="F3427" s="40" t="s">
        <v>739</v>
      </c>
      <c r="G3427" s="698" t="s">
        <v>231</v>
      </c>
      <c r="H3427" s="40" t="s">
        <v>213</v>
      </c>
      <c r="I3427" s="629" t="s">
        <v>214</v>
      </c>
      <c r="J3427" s="698" t="s">
        <v>676</v>
      </c>
      <c r="K3427" s="303">
        <v>0</v>
      </c>
      <c r="L3427" s="304">
        <v>0</v>
      </c>
      <c r="M3427" s="305">
        <v>0</v>
      </c>
      <c r="N3427" s="305">
        <v>0</v>
      </c>
      <c r="O3427" s="303">
        <v>0</v>
      </c>
      <c r="P3427" s="305">
        <v>0</v>
      </c>
      <c r="Q3427" s="303">
        <v>0</v>
      </c>
      <c r="R3427" s="16">
        <f>SUMIFS('Member Months'!$L:$L,'Member Months'!$A:$A,$A3427,'Member Months'!$C:$C,$C3427, 'Member Months'!$D:$D,$D3427)</f>
        <v>0</v>
      </c>
      <c r="T3427" s="172"/>
    </row>
    <row r="3428" spans="1:20">
      <c r="A3428" s="38" t="s">
        <v>152</v>
      </c>
      <c r="B3428" s="39">
        <f t="shared" si="117"/>
        <v>0</v>
      </c>
      <c r="C3428" s="39" t="str">
        <f t="shared" si="116"/>
        <v>2020 Initial Year</v>
      </c>
      <c r="D3428" s="40">
        <v>3</v>
      </c>
      <c r="E3428" s="662" t="s">
        <v>152</v>
      </c>
      <c r="F3428" s="40" t="s">
        <v>739</v>
      </c>
      <c r="G3428" s="698" t="s">
        <v>231</v>
      </c>
      <c r="H3428" s="40" t="s">
        <v>213</v>
      </c>
      <c r="I3428" s="629" t="s">
        <v>215</v>
      </c>
      <c r="J3428" s="698" t="s">
        <v>216</v>
      </c>
      <c r="K3428" s="303">
        <v>0</v>
      </c>
      <c r="L3428" s="304">
        <v>0</v>
      </c>
      <c r="M3428" s="305">
        <v>0</v>
      </c>
      <c r="N3428" s="305">
        <v>0</v>
      </c>
      <c r="O3428" s="303">
        <v>0</v>
      </c>
      <c r="P3428" s="305">
        <v>0</v>
      </c>
      <c r="Q3428" s="303">
        <v>0</v>
      </c>
      <c r="R3428" s="16">
        <f>SUMIFS('Member Months'!$L:$L,'Member Months'!$A:$A,$A3428,'Member Months'!$C:$C,$C3428, 'Member Months'!$D:$D,$D3428)</f>
        <v>0</v>
      </c>
      <c r="T3428" s="172"/>
    </row>
    <row r="3429" spans="1:20">
      <c r="A3429" s="38" t="s">
        <v>152</v>
      </c>
      <c r="B3429" s="39">
        <f t="shared" si="117"/>
        <v>0</v>
      </c>
      <c r="C3429" s="39" t="str">
        <f t="shared" si="116"/>
        <v>2020 Initial Year</v>
      </c>
      <c r="D3429" s="40">
        <v>3</v>
      </c>
      <c r="E3429" s="662" t="s">
        <v>152</v>
      </c>
      <c r="F3429" s="40" t="s">
        <v>739</v>
      </c>
      <c r="G3429" s="698" t="s">
        <v>231</v>
      </c>
      <c r="H3429" s="40" t="s">
        <v>213</v>
      </c>
      <c r="I3429" s="629" t="s">
        <v>217</v>
      </c>
      <c r="J3429" s="698" t="s">
        <v>262</v>
      </c>
      <c r="K3429" s="303">
        <v>0</v>
      </c>
      <c r="L3429" s="304">
        <v>0</v>
      </c>
      <c r="M3429" s="305">
        <v>0</v>
      </c>
      <c r="N3429" s="305">
        <v>0</v>
      </c>
      <c r="O3429" s="303">
        <v>0</v>
      </c>
      <c r="P3429" s="305">
        <v>0</v>
      </c>
      <c r="Q3429" s="303">
        <v>0</v>
      </c>
      <c r="R3429" s="16">
        <f>SUMIFS('Member Months'!$L:$L,'Member Months'!$A:$A,$A3429,'Member Months'!$C:$C,$C3429, 'Member Months'!$D:$D,$D3429)</f>
        <v>0</v>
      </c>
      <c r="T3429" s="172"/>
    </row>
    <row r="3430" spans="1:20">
      <c r="A3430" s="38" t="s">
        <v>152</v>
      </c>
      <c r="B3430" s="39">
        <f t="shared" si="117"/>
        <v>0</v>
      </c>
      <c r="C3430" s="39" t="str">
        <f t="shared" si="116"/>
        <v>2020 Initial Year</v>
      </c>
      <c r="D3430" s="40">
        <v>3</v>
      </c>
      <c r="E3430" s="662" t="s">
        <v>152</v>
      </c>
      <c r="F3430" s="40" t="s">
        <v>739</v>
      </c>
      <c r="G3430" s="698" t="s">
        <v>231</v>
      </c>
      <c r="H3430" s="40" t="s">
        <v>213</v>
      </c>
      <c r="I3430" s="629" t="s">
        <v>218</v>
      </c>
      <c r="J3430" s="698" t="s">
        <v>677</v>
      </c>
      <c r="K3430" s="303">
        <v>0</v>
      </c>
      <c r="L3430" s="304">
        <v>0</v>
      </c>
      <c r="M3430" s="305">
        <v>0</v>
      </c>
      <c r="N3430" s="305">
        <v>0</v>
      </c>
      <c r="O3430" s="303">
        <v>0</v>
      </c>
      <c r="P3430" s="305">
        <v>0</v>
      </c>
      <c r="Q3430" s="303">
        <v>0</v>
      </c>
      <c r="R3430" s="16">
        <f>SUMIFS('Member Months'!$L:$L,'Member Months'!$A:$A,$A3430,'Member Months'!$C:$C,$C3430, 'Member Months'!$D:$D,$D3430)</f>
        <v>0</v>
      </c>
      <c r="T3430" s="172"/>
    </row>
    <row r="3431" spans="1:20">
      <c r="A3431" s="38" t="s">
        <v>152</v>
      </c>
      <c r="B3431" s="39">
        <f t="shared" si="117"/>
        <v>0</v>
      </c>
      <c r="C3431" s="39" t="str">
        <f t="shared" si="116"/>
        <v>2020 Initial Year</v>
      </c>
      <c r="D3431" s="40">
        <v>3</v>
      </c>
      <c r="E3431" s="662" t="s">
        <v>152</v>
      </c>
      <c r="F3431" s="40" t="s">
        <v>739</v>
      </c>
      <c r="G3431" s="698" t="s">
        <v>231</v>
      </c>
      <c r="H3431" s="40" t="s">
        <v>213</v>
      </c>
      <c r="I3431" s="629" t="s">
        <v>219</v>
      </c>
      <c r="J3431" s="698" t="s">
        <v>263</v>
      </c>
      <c r="K3431" s="303">
        <v>0</v>
      </c>
      <c r="L3431" s="304">
        <v>0</v>
      </c>
      <c r="M3431" s="305">
        <v>0</v>
      </c>
      <c r="N3431" s="305">
        <v>0</v>
      </c>
      <c r="O3431" s="303">
        <v>0</v>
      </c>
      <c r="P3431" s="305">
        <v>0</v>
      </c>
      <c r="Q3431" s="303">
        <v>0</v>
      </c>
      <c r="R3431" s="16">
        <f>SUMIFS('Member Months'!$L:$L,'Member Months'!$A:$A,$A3431,'Member Months'!$C:$C,$C3431, 'Member Months'!$D:$D,$D3431)</f>
        <v>0</v>
      </c>
      <c r="T3431" s="172"/>
    </row>
    <row r="3432" spans="1:20">
      <c r="A3432" s="38" t="s">
        <v>152</v>
      </c>
      <c r="B3432" s="39">
        <f t="shared" si="117"/>
        <v>0</v>
      </c>
      <c r="C3432" s="39" t="str">
        <f t="shared" si="116"/>
        <v>2020 Initial Year</v>
      </c>
      <c r="D3432" s="40">
        <v>3</v>
      </c>
      <c r="E3432" s="662" t="s">
        <v>152</v>
      </c>
      <c r="F3432" s="40" t="s">
        <v>739</v>
      </c>
      <c r="G3432" s="698" t="s">
        <v>231</v>
      </c>
      <c r="H3432" s="40" t="s">
        <v>213</v>
      </c>
      <c r="I3432" s="629" t="s">
        <v>220</v>
      </c>
      <c r="J3432" s="698" t="s">
        <v>675</v>
      </c>
      <c r="K3432" s="303">
        <v>0</v>
      </c>
      <c r="L3432" s="304">
        <v>0</v>
      </c>
      <c r="M3432" s="305">
        <v>0</v>
      </c>
      <c r="N3432" s="305">
        <v>0</v>
      </c>
      <c r="O3432" s="303">
        <v>0</v>
      </c>
      <c r="P3432" s="305">
        <v>0</v>
      </c>
      <c r="Q3432" s="303">
        <v>0</v>
      </c>
      <c r="R3432" s="16">
        <f>SUMIFS('Member Months'!$L:$L,'Member Months'!$A:$A,$A3432,'Member Months'!$C:$C,$C3432, 'Member Months'!$D:$D,$D3432)</f>
        <v>0</v>
      </c>
      <c r="T3432" s="172"/>
    </row>
    <row r="3433" spans="1:20">
      <c r="A3433" s="38" t="s">
        <v>152</v>
      </c>
      <c r="B3433" s="39">
        <f t="shared" si="117"/>
        <v>0</v>
      </c>
      <c r="C3433" s="39" t="str">
        <f t="shared" si="116"/>
        <v>2020 Initial Year</v>
      </c>
      <c r="D3433" s="40">
        <v>3</v>
      </c>
      <c r="E3433" s="662" t="s">
        <v>152</v>
      </c>
      <c r="F3433" s="40" t="s">
        <v>739</v>
      </c>
      <c r="G3433" s="698" t="s">
        <v>231</v>
      </c>
      <c r="H3433" s="40" t="s">
        <v>213</v>
      </c>
      <c r="I3433" s="629" t="s">
        <v>221</v>
      </c>
      <c r="J3433" s="698" t="s">
        <v>264</v>
      </c>
      <c r="K3433" s="303">
        <v>0</v>
      </c>
      <c r="L3433" s="304">
        <v>0</v>
      </c>
      <c r="M3433" s="305">
        <v>0</v>
      </c>
      <c r="N3433" s="305">
        <v>0</v>
      </c>
      <c r="O3433" s="303">
        <v>0</v>
      </c>
      <c r="P3433" s="305">
        <v>0</v>
      </c>
      <c r="Q3433" s="303">
        <v>0</v>
      </c>
      <c r="R3433" s="16">
        <f>SUMIFS('Member Months'!$L:$L,'Member Months'!$A:$A,$A3433,'Member Months'!$C:$C,$C3433, 'Member Months'!$D:$D,$D3433)</f>
        <v>0</v>
      </c>
      <c r="T3433" s="172"/>
    </row>
    <row r="3434" spans="1:20">
      <c r="A3434" s="38" t="s">
        <v>152</v>
      </c>
      <c r="B3434" s="39">
        <f t="shared" si="117"/>
        <v>0</v>
      </c>
      <c r="C3434" s="39" t="str">
        <f t="shared" si="116"/>
        <v>2020 Initial Year</v>
      </c>
      <c r="D3434" s="40">
        <v>3</v>
      </c>
      <c r="E3434" s="662" t="s">
        <v>152</v>
      </c>
      <c r="F3434" s="40" t="s">
        <v>739</v>
      </c>
      <c r="G3434" s="698" t="s">
        <v>231</v>
      </c>
      <c r="H3434" s="40" t="s">
        <v>213</v>
      </c>
      <c r="I3434" s="629" t="s">
        <v>222</v>
      </c>
      <c r="J3434" s="698" t="s">
        <v>206</v>
      </c>
      <c r="K3434" s="303">
        <v>0</v>
      </c>
      <c r="L3434" s="304">
        <v>0</v>
      </c>
      <c r="M3434" s="305">
        <v>0</v>
      </c>
      <c r="N3434" s="305">
        <v>0</v>
      </c>
      <c r="O3434" s="303">
        <v>0</v>
      </c>
      <c r="P3434" s="305">
        <v>0</v>
      </c>
      <c r="Q3434" s="303">
        <v>0</v>
      </c>
      <c r="R3434" s="16">
        <f>SUMIFS('Member Months'!$L:$L,'Member Months'!$A:$A,$A3434,'Member Months'!$C:$C,$C3434, 'Member Months'!$D:$D,$D3434)</f>
        <v>0</v>
      </c>
      <c r="T3434" s="172"/>
    </row>
    <row r="3435" spans="1:20">
      <c r="A3435" s="38" t="s">
        <v>152</v>
      </c>
      <c r="B3435" s="39">
        <f t="shared" si="117"/>
        <v>0</v>
      </c>
      <c r="C3435" s="39" t="str">
        <f t="shared" si="116"/>
        <v>2020 Initial Year</v>
      </c>
      <c r="D3435" s="40">
        <v>3</v>
      </c>
      <c r="E3435" s="662" t="s">
        <v>152</v>
      </c>
      <c r="F3435" s="40" t="s">
        <v>739</v>
      </c>
      <c r="G3435" s="698" t="s">
        <v>231</v>
      </c>
      <c r="H3435" s="40" t="s">
        <v>213</v>
      </c>
      <c r="I3435" s="629" t="s">
        <v>223</v>
      </c>
      <c r="J3435" s="698" t="s">
        <v>181</v>
      </c>
      <c r="K3435" s="303">
        <v>0</v>
      </c>
      <c r="L3435" s="304">
        <v>0</v>
      </c>
      <c r="M3435" s="305">
        <v>0</v>
      </c>
      <c r="N3435" s="305">
        <v>0</v>
      </c>
      <c r="O3435" s="303">
        <v>0</v>
      </c>
      <c r="P3435" s="305">
        <v>0</v>
      </c>
      <c r="Q3435" s="303">
        <v>0</v>
      </c>
      <c r="R3435" s="16">
        <f>SUMIFS('Member Months'!$L:$L,'Member Months'!$A:$A,$A3435,'Member Months'!$C:$C,$C3435, 'Member Months'!$D:$D,$D3435)</f>
        <v>0</v>
      </c>
      <c r="T3435" s="172"/>
    </row>
    <row r="3436" spans="1:20">
      <c r="A3436" s="38" t="s">
        <v>152</v>
      </c>
      <c r="B3436" s="39">
        <f t="shared" si="117"/>
        <v>0</v>
      </c>
      <c r="C3436" s="39" t="str">
        <f t="shared" si="116"/>
        <v>2020 Initial Year</v>
      </c>
      <c r="D3436" s="40">
        <v>3</v>
      </c>
      <c r="E3436" s="662" t="s">
        <v>152</v>
      </c>
      <c r="F3436" s="40" t="s">
        <v>739</v>
      </c>
      <c r="G3436" s="698" t="s">
        <v>231</v>
      </c>
      <c r="H3436" s="40" t="s">
        <v>213</v>
      </c>
      <c r="I3436" s="629" t="s">
        <v>150</v>
      </c>
      <c r="J3436" s="698" t="s">
        <v>204</v>
      </c>
      <c r="K3436" s="303">
        <v>0</v>
      </c>
      <c r="L3436" s="304">
        <v>0</v>
      </c>
      <c r="M3436" s="305">
        <v>0</v>
      </c>
      <c r="N3436" s="305">
        <v>0</v>
      </c>
      <c r="O3436" s="303">
        <v>0</v>
      </c>
      <c r="P3436" s="305">
        <v>0</v>
      </c>
      <c r="Q3436" s="303">
        <v>0</v>
      </c>
      <c r="R3436" s="16">
        <f>SUMIFS('Member Months'!$L:$L,'Member Months'!$A:$A,$A3436,'Member Months'!$C:$C,$C3436, 'Member Months'!$D:$D,$D3436)</f>
        <v>0</v>
      </c>
      <c r="T3436" s="172"/>
    </row>
    <row r="3437" spans="1:20">
      <c r="A3437" s="38" t="s">
        <v>152</v>
      </c>
      <c r="B3437" s="39">
        <f t="shared" si="117"/>
        <v>0</v>
      </c>
      <c r="C3437" s="39" t="str">
        <f t="shared" si="116"/>
        <v>2020 Initial Year</v>
      </c>
      <c r="D3437" s="40">
        <v>3</v>
      </c>
      <c r="E3437" s="662" t="s">
        <v>152</v>
      </c>
      <c r="F3437" s="40" t="s">
        <v>739</v>
      </c>
      <c r="G3437" s="698" t="s">
        <v>231</v>
      </c>
      <c r="H3437" s="40" t="s">
        <v>213</v>
      </c>
      <c r="I3437" s="629" t="s">
        <v>151</v>
      </c>
      <c r="J3437" s="698" t="s">
        <v>205</v>
      </c>
      <c r="K3437" s="303">
        <v>0</v>
      </c>
      <c r="L3437" s="304">
        <v>0</v>
      </c>
      <c r="M3437" s="305">
        <v>0</v>
      </c>
      <c r="N3437" s="305">
        <v>0</v>
      </c>
      <c r="O3437" s="303">
        <v>0</v>
      </c>
      <c r="P3437" s="305">
        <v>0</v>
      </c>
      <c r="Q3437" s="303">
        <v>0</v>
      </c>
      <c r="R3437" s="16">
        <f>SUMIFS('Member Months'!$L:$L,'Member Months'!$A:$A,$A3437,'Member Months'!$C:$C,$C3437, 'Member Months'!$D:$D,$D3437)</f>
        <v>0</v>
      </c>
      <c r="T3437" s="172"/>
    </row>
    <row r="3438" spans="1:20">
      <c r="A3438" s="38" t="s">
        <v>152</v>
      </c>
      <c r="B3438" s="39">
        <f t="shared" si="117"/>
        <v>0</v>
      </c>
      <c r="C3438" s="39" t="str">
        <f t="shared" si="116"/>
        <v>2020 Initial Year</v>
      </c>
      <c r="D3438" s="40">
        <v>3</v>
      </c>
      <c r="E3438" s="662" t="s">
        <v>152</v>
      </c>
      <c r="F3438" s="40" t="s">
        <v>739</v>
      </c>
      <c r="G3438" s="698" t="s">
        <v>231</v>
      </c>
      <c r="H3438" s="40" t="s">
        <v>213</v>
      </c>
      <c r="I3438" s="629" t="s">
        <v>152</v>
      </c>
      <c r="J3438" s="698" t="s">
        <v>182</v>
      </c>
      <c r="K3438" s="303">
        <v>0</v>
      </c>
      <c r="L3438" s="304">
        <v>0</v>
      </c>
      <c r="M3438" s="305">
        <v>0</v>
      </c>
      <c r="N3438" s="305">
        <v>0</v>
      </c>
      <c r="O3438" s="303">
        <v>0</v>
      </c>
      <c r="P3438" s="305">
        <v>0</v>
      </c>
      <c r="Q3438" s="303">
        <v>0</v>
      </c>
      <c r="R3438" s="16">
        <f>SUMIFS('Member Months'!$L:$L,'Member Months'!$A:$A,$A3438,'Member Months'!$C:$C,$C3438, 'Member Months'!$D:$D,$D3438)</f>
        <v>0</v>
      </c>
      <c r="T3438" s="172"/>
    </row>
    <row r="3439" spans="1:20">
      <c r="A3439" s="38" t="s">
        <v>152</v>
      </c>
      <c r="B3439" s="39">
        <f t="shared" si="117"/>
        <v>0</v>
      </c>
      <c r="C3439" s="39" t="str">
        <f t="shared" si="116"/>
        <v>2020 Initial Year</v>
      </c>
      <c r="D3439" s="40">
        <v>3</v>
      </c>
      <c r="E3439" s="662" t="s">
        <v>152</v>
      </c>
      <c r="F3439" s="40" t="s">
        <v>739</v>
      </c>
      <c r="G3439" s="698" t="s">
        <v>231</v>
      </c>
      <c r="H3439" s="40" t="s">
        <v>213</v>
      </c>
      <c r="I3439" s="629" t="s">
        <v>70</v>
      </c>
      <c r="J3439" s="698" t="s">
        <v>265</v>
      </c>
      <c r="K3439" s="303">
        <v>0</v>
      </c>
      <c r="L3439" s="304">
        <v>0</v>
      </c>
      <c r="M3439" s="305">
        <v>0</v>
      </c>
      <c r="N3439" s="305">
        <v>0</v>
      </c>
      <c r="O3439" s="303">
        <v>0</v>
      </c>
      <c r="P3439" s="305">
        <v>0</v>
      </c>
      <c r="Q3439" s="303">
        <v>0</v>
      </c>
      <c r="R3439" s="16">
        <f>SUMIFS('Member Months'!$L:$L,'Member Months'!$A:$A,$A3439,'Member Months'!$C:$C,$C3439, 'Member Months'!$D:$D,$D3439)</f>
        <v>0</v>
      </c>
      <c r="T3439" s="172"/>
    </row>
    <row r="3440" spans="1:20">
      <c r="A3440" s="38" t="s">
        <v>152</v>
      </c>
      <c r="B3440" s="39">
        <f t="shared" si="117"/>
        <v>0</v>
      </c>
      <c r="C3440" s="39" t="str">
        <f t="shared" si="116"/>
        <v>2020 Initial Year</v>
      </c>
      <c r="D3440" s="40">
        <v>3</v>
      </c>
      <c r="E3440" s="662" t="s">
        <v>152</v>
      </c>
      <c r="F3440" s="40" t="s">
        <v>739</v>
      </c>
      <c r="G3440" s="698" t="s">
        <v>231</v>
      </c>
      <c r="H3440" s="40" t="s">
        <v>213</v>
      </c>
      <c r="I3440" s="629" t="s">
        <v>71</v>
      </c>
      <c r="J3440" s="698" t="s">
        <v>266</v>
      </c>
      <c r="K3440" s="303">
        <v>0</v>
      </c>
      <c r="L3440" s="304">
        <v>0</v>
      </c>
      <c r="M3440" s="305">
        <v>0</v>
      </c>
      <c r="N3440" s="305">
        <v>0</v>
      </c>
      <c r="O3440" s="303">
        <v>0</v>
      </c>
      <c r="P3440" s="305">
        <v>0</v>
      </c>
      <c r="Q3440" s="303">
        <v>0</v>
      </c>
      <c r="R3440" s="16">
        <f>SUMIFS('Member Months'!$L:$L,'Member Months'!$A:$A,$A3440,'Member Months'!$C:$C,$C3440, 'Member Months'!$D:$D,$D3440)</f>
        <v>0</v>
      </c>
      <c r="T3440" s="172"/>
    </row>
    <row r="3441" spans="1:20">
      <c r="A3441" s="38" t="s">
        <v>152</v>
      </c>
      <c r="B3441" s="39">
        <f t="shared" si="117"/>
        <v>0</v>
      </c>
      <c r="C3441" s="39" t="str">
        <f t="shared" si="116"/>
        <v>2020 Initial Year</v>
      </c>
      <c r="D3441" s="40">
        <v>3</v>
      </c>
      <c r="E3441" s="662" t="s">
        <v>152</v>
      </c>
      <c r="F3441" s="40" t="s">
        <v>739</v>
      </c>
      <c r="G3441" s="698" t="s">
        <v>231</v>
      </c>
      <c r="H3441" s="40" t="s">
        <v>213</v>
      </c>
      <c r="I3441" s="629" t="s">
        <v>72</v>
      </c>
      <c r="J3441" s="698" t="s">
        <v>527</v>
      </c>
      <c r="K3441" s="303">
        <v>0</v>
      </c>
      <c r="L3441" s="304">
        <v>0</v>
      </c>
      <c r="M3441" s="305">
        <v>0</v>
      </c>
      <c r="N3441" s="305">
        <v>0</v>
      </c>
      <c r="O3441" s="303">
        <v>0</v>
      </c>
      <c r="P3441" s="305">
        <v>0</v>
      </c>
      <c r="Q3441" s="303">
        <v>0</v>
      </c>
      <c r="R3441" s="16">
        <f>SUMIFS('Member Months'!$L:$L,'Member Months'!$A:$A,$A3441,'Member Months'!$C:$C,$C3441, 'Member Months'!$D:$D,$D3441)</f>
        <v>0</v>
      </c>
      <c r="T3441" s="172"/>
    </row>
    <row r="3442" spans="1:20">
      <c r="A3442" s="38" t="s">
        <v>152</v>
      </c>
      <c r="B3442" s="39">
        <f t="shared" si="117"/>
        <v>0</v>
      </c>
      <c r="C3442" s="39" t="str">
        <f t="shared" si="116"/>
        <v>2020 Initial Year</v>
      </c>
      <c r="D3442" s="40">
        <v>3</v>
      </c>
      <c r="E3442" s="662" t="s">
        <v>152</v>
      </c>
      <c r="F3442" s="40" t="s">
        <v>739</v>
      </c>
      <c r="G3442" s="698" t="s">
        <v>231</v>
      </c>
      <c r="H3442" s="40" t="s">
        <v>213</v>
      </c>
      <c r="I3442" s="629" t="s">
        <v>73</v>
      </c>
      <c r="J3442" s="698" t="s">
        <v>528</v>
      </c>
      <c r="K3442" s="303">
        <v>0</v>
      </c>
      <c r="L3442" s="304">
        <v>0</v>
      </c>
      <c r="M3442" s="305">
        <v>0</v>
      </c>
      <c r="N3442" s="305">
        <v>0</v>
      </c>
      <c r="O3442" s="303">
        <v>0</v>
      </c>
      <c r="P3442" s="305">
        <v>0</v>
      </c>
      <c r="Q3442" s="303">
        <v>0</v>
      </c>
      <c r="R3442" s="16">
        <f>SUMIFS('Member Months'!$L:$L,'Member Months'!$A:$A,$A3442,'Member Months'!$C:$C,$C3442, 'Member Months'!$D:$D,$D3442)</f>
        <v>0</v>
      </c>
      <c r="T3442" s="172"/>
    </row>
    <row r="3443" spans="1:20">
      <c r="A3443" s="38" t="s">
        <v>152</v>
      </c>
      <c r="B3443" s="39">
        <f t="shared" si="117"/>
        <v>0</v>
      </c>
      <c r="C3443" s="39" t="str">
        <f t="shared" si="116"/>
        <v>2020 Initial Year</v>
      </c>
      <c r="D3443" s="40">
        <v>3</v>
      </c>
      <c r="E3443" s="662" t="s">
        <v>152</v>
      </c>
      <c r="F3443" s="40" t="s">
        <v>739</v>
      </c>
      <c r="G3443" s="698" t="s">
        <v>231</v>
      </c>
      <c r="H3443" s="40" t="s">
        <v>213</v>
      </c>
      <c r="I3443" s="630" t="s">
        <v>409</v>
      </c>
      <c r="J3443" s="698" t="s">
        <v>803</v>
      </c>
      <c r="K3443" s="303">
        <v>0</v>
      </c>
      <c r="L3443" s="304">
        <v>0</v>
      </c>
      <c r="M3443" s="305">
        <v>0</v>
      </c>
      <c r="N3443" s="305">
        <v>0</v>
      </c>
      <c r="O3443" s="303">
        <v>0</v>
      </c>
      <c r="P3443" s="305">
        <v>0</v>
      </c>
      <c r="Q3443" s="303">
        <v>0</v>
      </c>
      <c r="R3443" s="16">
        <f>SUMIFS('Member Months'!$L:$L,'Member Months'!$A:$A,$A3443,'Member Months'!$C:$C,$C3443, 'Member Months'!$D:$D,$D3443)</f>
        <v>0</v>
      </c>
      <c r="T3443" s="172"/>
    </row>
    <row r="3444" spans="1:20">
      <c r="A3444" s="38">
        <v>14</v>
      </c>
      <c r="B3444" s="39">
        <f t="shared" si="117"/>
        <v>0</v>
      </c>
      <c r="C3444" s="39" t="str">
        <f t="shared" si="116"/>
        <v>2020 Initial Year</v>
      </c>
      <c r="D3444" s="40">
        <v>3</v>
      </c>
      <c r="E3444" s="662">
        <v>14</v>
      </c>
      <c r="F3444" s="40" t="s">
        <v>740</v>
      </c>
      <c r="G3444" s="698" t="s">
        <v>425</v>
      </c>
      <c r="H3444" s="40" t="s">
        <v>227</v>
      </c>
      <c r="I3444" s="629" t="s">
        <v>211</v>
      </c>
      <c r="J3444" s="698" t="s">
        <v>261</v>
      </c>
      <c r="K3444" s="303">
        <v>0</v>
      </c>
      <c r="L3444" s="304">
        <v>0</v>
      </c>
      <c r="M3444" s="305">
        <v>0</v>
      </c>
      <c r="N3444" s="305">
        <v>0</v>
      </c>
      <c r="O3444" s="303">
        <v>0</v>
      </c>
      <c r="P3444" s="305">
        <v>0</v>
      </c>
      <c r="Q3444" s="303">
        <v>0</v>
      </c>
      <c r="R3444" s="16">
        <f>SUMIFS('Member Months'!$L:$L,'Member Months'!$A:$A,$A3444,'Member Months'!$C:$C,$C3444, 'Member Months'!$D:$D,$D3444)</f>
        <v>0</v>
      </c>
      <c r="T3444" s="172"/>
    </row>
    <row r="3445" spans="1:20">
      <c r="A3445" s="38">
        <v>14</v>
      </c>
      <c r="B3445" s="39">
        <f t="shared" si="117"/>
        <v>0</v>
      </c>
      <c r="C3445" s="39" t="str">
        <f t="shared" si="116"/>
        <v>2020 Initial Year</v>
      </c>
      <c r="D3445" s="40">
        <v>3</v>
      </c>
      <c r="E3445" s="662">
        <v>14</v>
      </c>
      <c r="F3445" s="40" t="s">
        <v>740</v>
      </c>
      <c r="G3445" s="698" t="s">
        <v>425</v>
      </c>
      <c r="H3445" s="40" t="s">
        <v>227</v>
      </c>
      <c r="I3445" s="629" t="s">
        <v>214</v>
      </c>
      <c r="J3445" s="698" t="s">
        <v>676</v>
      </c>
      <c r="K3445" s="303">
        <v>0</v>
      </c>
      <c r="L3445" s="304">
        <v>0</v>
      </c>
      <c r="M3445" s="305">
        <v>0</v>
      </c>
      <c r="N3445" s="305">
        <v>0</v>
      </c>
      <c r="O3445" s="303">
        <v>0</v>
      </c>
      <c r="P3445" s="305">
        <v>0</v>
      </c>
      <c r="Q3445" s="303">
        <v>0</v>
      </c>
      <c r="R3445" s="16">
        <f>SUMIFS('Member Months'!$L:$L,'Member Months'!$A:$A,$A3445,'Member Months'!$C:$C,$C3445, 'Member Months'!$D:$D,$D3445)</f>
        <v>0</v>
      </c>
      <c r="T3445" s="172"/>
    </row>
    <row r="3446" spans="1:20" ht="10" customHeight="1">
      <c r="A3446" s="38">
        <v>14</v>
      </c>
      <c r="B3446" s="39">
        <f t="shared" si="117"/>
        <v>0</v>
      </c>
      <c r="C3446" s="39" t="str">
        <f t="shared" si="116"/>
        <v>2020 Initial Year</v>
      </c>
      <c r="D3446" s="40">
        <v>3</v>
      </c>
      <c r="E3446" s="662">
        <v>14</v>
      </c>
      <c r="F3446" s="40" t="s">
        <v>740</v>
      </c>
      <c r="G3446" s="698" t="s">
        <v>425</v>
      </c>
      <c r="H3446" s="40" t="s">
        <v>227</v>
      </c>
      <c r="I3446" s="629" t="s">
        <v>215</v>
      </c>
      <c r="J3446" s="698" t="s">
        <v>216</v>
      </c>
      <c r="K3446" s="303">
        <v>0</v>
      </c>
      <c r="L3446" s="304">
        <v>0</v>
      </c>
      <c r="M3446" s="305">
        <v>0</v>
      </c>
      <c r="N3446" s="305">
        <v>0</v>
      </c>
      <c r="O3446" s="303">
        <v>0</v>
      </c>
      <c r="P3446" s="305">
        <v>0</v>
      </c>
      <c r="Q3446" s="303">
        <v>0</v>
      </c>
      <c r="R3446" s="16">
        <f>SUMIFS('Member Months'!$L:$L,'Member Months'!$A:$A,$A3446,'Member Months'!$C:$C,$C3446, 'Member Months'!$D:$D,$D3446)</f>
        <v>0</v>
      </c>
      <c r="T3446" s="172"/>
    </row>
    <row r="3447" spans="1:20" ht="10" customHeight="1">
      <c r="A3447" s="38">
        <v>14</v>
      </c>
      <c r="B3447" s="39">
        <f t="shared" si="117"/>
        <v>0</v>
      </c>
      <c r="C3447" s="39" t="str">
        <f t="shared" si="116"/>
        <v>2020 Initial Year</v>
      </c>
      <c r="D3447" s="40">
        <v>3</v>
      </c>
      <c r="E3447" s="662">
        <v>14</v>
      </c>
      <c r="F3447" s="40" t="s">
        <v>740</v>
      </c>
      <c r="G3447" s="698" t="s">
        <v>425</v>
      </c>
      <c r="H3447" s="40" t="s">
        <v>227</v>
      </c>
      <c r="I3447" s="629" t="s">
        <v>217</v>
      </c>
      <c r="J3447" s="698" t="s">
        <v>262</v>
      </c>
      <c r="K3447" s="303">
        <v>0</v>
      </c>
      <c r="L3447" s="304">
        <v>0</v>
      </c>
      <c r="M3447" s="305">
        <v>0</v>
      </c>
      <c r="N3447" s="305">
        <v>0</v>
      </c>
      <c r="O3447" s="303">
        <v>0</v>
      </c>
      <c r="P3447" s="305">
        <v>0</v>
      </c>
      <c r="Q3447" s="303">
        <v>0</v>
      </c>
      <c r="R3447" s="16">
        <f>SUMIFS('Member Months'!$L:$L,'Member Months'!$A:$A,$A3447,'Member Months'!$C:$C,$C3447, 'Member Months'!$D:$D,$D3447)</f>
        <v>0</v>
      </c>
      <c r="T3447" s="172"/>
    </row>
    <row r="3448" spans="1:20" ht="10" customHeight="1">
      <c r="A3448" s="38">
        <v>14</v>
      </c>
      <c r="B3448" s="39">
        <f t="shared" si="117"/>
        <v>0</v>
      </c>
      <c r="C3448" s="39" t="str">
        <f t="shared" si="116"/>
        <v>2020 Initial Year</v>
      </c>
      <c r="D3448" s="40">
        <v>3</v>
      </c>
      <c r="E3448" s="662">
        <v>14</v>
      </c>
      <c r="F3448" s="40" t="s">
        <v>740</v>
      </c>
      <c r="G3448" s="698" t="s">
        <v>425</v>
      </c>
      <c r="H3448" s="40" t="s">
        <v>227</v>
      </c>
      <c r="I3448" s="629" t="s">
        <v>218</v>
      </c>
      <c r="J3448" s="698" t="s">
        <v>677</v>
      </c>
      <c r="K3448" s="303">
        <v>0</v>
      </c>
      <c r="L3448" s="304">
        <v>0</v>
      </c>
      <c r="M3448" s="305">
        <v>0</v>
      </c>
      <c r="N3448" s="305">
        <v>0</v>
      </c>
      <c r="O3448" s="303">
        <v>0</v>
      </c>
      <c r="P3448" s="305">
        <v>0</v>
      </c>
      <c r="Q3448" s="303">
        <v>0</v>
      </c>
      <c r="R3448" s="16">
        <f>SUMIFS('Member Months'!$L:$L,'Member Months'!$A:$A,$A3448,'Member Months'!$C:$C,$C3448, 'Member Months'!$D:$D,$D3448)</f>
        <v>0</v>
      </c>
      <c r="T3448" s="172"/>
    </row>
    <row r="3449" spans="1:20" ht="10" customHeight="1">
      <c r="A3449" s="38">
        <v>14</v>
      </c>
      <c r="B3449" s="39">
        <f t="shared" si="117"/>
        <v>0</v>
      </c>
      <c r="C3449" s="39" t="str">
        <f t="shared" si="116"/>
        <v>2020 Initial Year</v>
      </c>
      <c r="D3449" s="40">
        <v>3</v>
      </c>
      <c r="E3449" s="662">
        <v>14</v>
      </c>
      <c r="F3449" s="40" t="s">
        <v>740</v>
      </c>
      <c r="G3449" s="698" t="s">
        <v>425</v>
      </c>
      <c r="H3449" s="40" t="s">
        <v>227</v>
      </c>
      <c r="I3449" s="629" t="s">
        <v>219</v>
      </c>
      <c r="J3449" s="698" t="s">
        <v>263</v>
      </c>
      <c r="K3449" s="303">
        <v>0</v>
      </c>
      <c r="L3449" s="304">
        <v>0</v>
      </c>
      <c r="M3449" s="305">
        <v>0</v>
      </c>
      <c r="N3449" s="305">
        <v>0</v>
      </c>
      <c r="O3449" s="303">
        <v>0</v>
      </c>
      <c r="P3449" s="305">
        <v>0</v>
      </c>
      <c r="Q3449" s="303">
        <v>0</v>
      </c>
      <c r="R3449" s="16">
        <f>SUMIFS('Member Months'!$L:$L,'Member Months'!$A:$A,$A3449,'Member Months'!$C:$C,$C3449, 'Member Months'!$D:$D,$D3449)</f>
        <v>0</v>
      </c>
      <c r="T3449" s="172"/>
    </row>
    <row r="3450" spans="1:20" ht="10" customHeight="1">
      <c r="A3450" s="38">
        <v>14</v>
      </c>
      <c r="B3450" s="39">
        <f t="shared" si="117"/>
        <v>0</v>
      </c>
      <c r="C3450" s="39" t="str">
        <f t="shared" si="116"/>
        <v>2020 Initial Year</v>
      </c>
      <c r="D3450" s="40">
        <v>3</v>
      </c>
      <c r="E3450" s="662">
        <v>14</v>
      </c>
      <c r="F3450" s="40" t="s">
        <v>740</v>
      </c>
      <c r="G3450" s="698" t="s">
        <v>425</v>
      </c>
      <c r="H3450" s="40" t="s">
        <v>227</v>
      </c>
      <c r="I3450" s="629" t="s">
        <v>220</v>
      </c>
      <c r="J3450" s="698" t="s">
        <v>675</v>
      </c>
      <c r="K3450" s="303">
        <v>0</v>
      </c>
      <c r="L3450" s="304">
        <v>0</v>
      </c>
      <c r="M3450" s="305">
        <v>0</v>
      </c>
      <c r="N3450" s="305">
        <v>0</v>
      </c>
      <c r="O3450" s="303">
        <v>0</v>
      </c>
      <c r="P3450" s="305">
        <v>0</v>
      </c>
      <c r="Q3450" s="303">
        <v>0</v>
      </c>
      <c r="R3450" s="16">
        <f>SUMIFS('Member Months'!$L:$L,'Member Months'!$A:$A,$A3450,'Member Months'!$C:$C,$C3450, 'Member Months'!$D:$D,$D3450)</f>
        <v>0</v>
      </c>
      <c r="T3450" s="172"/>
    </row>
    <row r="3451" spans="1:20" ht="10" customHeight="1">
      <c r="A3451" s="38">
        <v>14</v>
      </c>
      <c r="B3451" s="39">
        <f t="shared" si="117"/>
        <v>0</v>
      </c>
      <c r="C3451" s="39" t="str">
        <f t="shared" ref="C3451:C3514" si="118">$C$2598</f>
        <v>2020 Initial Year</v>
      </c>
      <c r="D3451" s="40">
        <v>3</v>
      </c>
      <c r="E3451" s="662">
        <v>14</v>
      </c>
      <c r="F3451" s="40" t="s">
        <v>740</v>
      </c>
      <c r="G3451" s="698" t="s">
        <v>425</v>
      </c>
      <c r="H3451" s="40" t="s">
        <v>227</v>
      </c>
      <c r="I3451" s="629" t="s">
        <v>221</v>
      </c>
      <c r="J3451" s="698" t="s">
        <v>264</v>
      </c>
      <c r="K3451" s="303">
        <v>0</v>
      </c>
      <c r="L3451" s="304">
        <v>0</v>
      </c>
      <c r="M3451" s="305">
        <v>0</v>
      </c>
      <c r="N3451" s="305">
        <v>0</v>
      </c>
      <c r="O3451" s="303">
        <v>0</v>
      </c>
      <c r="P3451" s="305">
        <v>0</v>
      </c>
      <c r="Q3451" s="303">
        <v>0</v>
      </c>
      <c r="R3451" s="16">
        <f>SUMIFS('Member Months'!$L:$L,'Member Months'!$A:$A,$A3451,'Member Months'!$C:$C,$C3451, 'Member Months'!$D:$D,$D3451)</f>
        <v>0</v>
      </c>
      <c r="T3451" s="172"/>
    </row>
    <row r="3452" spans="1:20" ht="10" customHeight="1">
      <c r="A3452" s="38">
        <v>14</v>
      </c>
      <c r="B3452" s="39">
        <f t="shared" si="117"/>
        <v>0</v>
      </c>
      <c r="C3452" s="39" t="str">
        <f t="shared" si="118"/>
        <v>2020 Initial Year</v>
      </c>
      <c r="D3452" s="40">
        <v>3</v>
      </c>
      <c r="E3452" s="662">
        <v>14</v>
      </c>
      <c r="F3452" s="40" t="s">
        <v>740</v>
      </c>
      <c r="G3452" s="698" t="s">
        <v>425</v>
      </c>
      <c r="H3452" s="40" t="s">
        <v>227</v>
      </c>
      <c r="I3452" s="629" t="s">
        <v>222</v>
      </c>
      <c r="J3452" s="698" t="s">
        <v>206</v>
      </c>
      <c r="K3452" s="303">
        <v>0</v>
      </c>
      <c r="L3452" s="304">
        <v>0</v>
      </c>
      <c r="M3452" s="305">
        <v>0</v>
      </c>
      <c r="N3452" s="305">
        <v>0</v>
      </c>
      <c r="O3452" s="303">
        <v>0</v>
      </c>
      <c r="P3452" s="305">
        <v>0</v>
      </c>
      <c r="Q3452" s="303">
        <v>0</v>
      </c>
      <c r="R3452" s="16">
        <f>SUMIFS('Member Months'!$L:$L,'Member Months'!$A:$A,$A3452,'Member Months'!$C:$C,$C3452, 'Member Months'!$D:$D,$D3452)</f>
        <v>0</v>
      </c>
      <c r="T3452" s="172"/>
    </row>
    <row r="3453" spans="1:20" ht="10" customHeight="1">
      <c r="A3453" s="38">
        <v>14</v>
      </c>
      <c r="B3453" s="39">
        <f t="shared" si="117"/>
        <v>0</v>
      </c>
      <c r="C3453" s="39" t="str">
        <f t="shared" si="118"/>
        <v>2020 Initial Year</v>
      </c>
      <c r="D3453" s="40">
        <v>3</v>
      </c>
      <c r="E3453" s="662">
        <v>14</v>
      </c>
      <c r="F3453" s="40" t="s">
        <v>740</v>
      </c>
      <c r="G3453" s="698" t="s">
        <v>425</v>
      </c>
      <c r="H3453" s="40" t="s">
        <v>227</v>
      </c>
      <c r="I3453" s="629" t="s">
        <v>223</v>
      </c>
      <c r="J3453" s="698" t="s">
        <v>181</v>
      </c>
      <c r="K3453" s="303">
        <v>0</v>
      </c>
      <c r="L3453" s="304">
        <v>0</v>
      </c>
      <c r="M3453" s="305">
        <v>0</v>
      </c>
      <c r="N3453" s="305">
        <v>0</v>
      </c>
      <c r="O3453" s="303">
        <v>0</v>
      </c>
      <c r="P3453" s="305">
        <v>0</v>
      </c>
      <c r="Q3453" s="303">
        <v>0</v>
      </c>
      <c r="R3453" s="16">
        <f>SUMIFS('Member Months'!$L:$L,'Member Months'!$A:$A,$A3453,'Member Months'!$C:$C,$C3453, 'Member Months'!$D:$D,$D3453)</f>
        <v>0</v>
      </c>
      <c r="T3453" s="172"/>
    </row>
    <row r="3454" spans="1:20">
      <c r="A3454" s="38">
        <v>14</v>
      </c>
      <c r="B3454" s="39">
        <f t="shared" si="117"/>
        <v>0</v>
      </c>
      <c r="C3454" s="39" t="str">
        <f t="shared" si="118"/>
        <v>2020 Initial Year</v>
      </c>
      <c r="D3454" s="40">
        <v>3</v>
      </c>
      <c r="E3454" s="662">
        <v>14</v>
      </c>
      <c r="F3454" s="40" t="s">
        <v>740</v>
      </c>
      <c r="G3454" s="698" t="s">
        <v>425</v>
      </c>
      <c r="H3454" s="40" t="s">
        <v>227</v>
      </c>
      <c r="I3454" s="629" t="s">
        <v>150</v>
      </c>
      <c r="J3454" s="698" t="s">
        <v>204</v>
      </c>
      <c r="K3454" s="303">
        <v>0</v>
      </c>
      <c r="L3454" s="304">
        <v>0</v>
      </c>
      <c r="M3454" s="305">
        <v>0</v>
      </c>
      <c r="N3454" s="305">
        <v>0</v>
      </c>
      <c r="O3454" s="303">
        <v>0</v>
      </c>
      <c r="P3454" s="305">
        <v>0</v>
      </c>
      <c r="Q3454" s="303">
        <v>0</v>
      </c>
      <c r="R3454" s="16">
        <f>SUMIFS('Member Months'!$L:$L,'Member Months'!$A:$A,$A3454,'Member Months'!$C:$C,$C3454, 'Member Months'!$D:$D,$D3454)</f>
        <v>0</v>
      </c>
      <c r="T3454" s="172"/>
    </row>
    <row r="3455" spans="1:20">
      <c r="A3455" s="38">
        <v>14</v>
      </c>
      <c r="B3455" s="39">
        <f t="shared" si="117"/>
        <v>0</v>
      </c>
      <c r="C3455" s="39" t="str">
        <f t="shared" si="118"/>
        <v>2020 Initial Year</v>
      </c>
      <c r="D3455" s="40">
        <v>3</v>
      </c>
      <c r="E3455" s="662">
        <v>14</v>
      </c>
      <c r="F3455" s="40" t="s">
        <v>740</v>
      </c>
      <c r="G3455" s="698" t="s">
        <v>425</v>
      </c>
      <c r="H3455" s="40" t="s">
        <v>227</v>
      </c>
      <c r="I3455" s="629" t="s">
        <v>151</v>
      </c>
      <c r="J3455" s="698" t="s">
        <v>205</v>
      </c>
      <c r="K3455" s="303">
        <v>0</v>
      </c>
      <c r="L3455" s="304">
        <v>0</v>
      </c>
      <c r="M3455" s="305">
        <v>0</v>
      </c>
      <c r="N3455" s="305">
        <v>0</v>
      </c>
      <c r="O3455" s="303">
        <v>0</v>
      </c>
      <c r="P3455" s="305">
        <v>0</v>
      </c>
      <c r="Q3455" s="303">
        <v>0</v>
      </c>
      <c r="R3455" s="16">
        <f>SUMIFS('Member Months'!$L:$L,'Member Months'!$A:$A,$A3455,'Member Months'!$C:$C,$C3455, 'Member Months'!$D:$D,$D3455)</f>
        <v>0</v>
      </c>
      <c r="T3455" s="172"/>
    </row>
    <row r="3456" spans="1:20">
      <c r="A3456" s="38">
        <v>14</v>
      </c>
      <c r="B3456" s="39">
        <f t="shared" si="117"/>
        <v>0</v>
      </c>
      <c r="C3456" s="39" t="str">
        <f t="shared" si="118"/>
        <v>2020 Initial Year</v>
      </c>
      <c r="D3456" s="40">
        <v>3</v>
      </c>
      <c r="E3456" s="662">
        <v>14</v>
      </c>
      <c r="F3456" s="40" t="s">
        <v>740</v>
      </c>
      <c r="G3456" s="698" t="s">
        <v>425</v>
      </c>
      <c r="H3456" s="40" t="s">
        <v>227</v>
      </c>
      <c r="I3456" s="629" t="s">
        <v>152</v>
      </c>
      <c r="J3456" s="698" t="s">
        <v>182</v>
      </c>
      <c r="K3456" s="303">
        <v>0</v>
      </c>
      <c r="L3456" s="304">
        <v>0</v>
      </c>
      <c r="M3456" s="305">
        <v>0</v>
      </c>
      <c r="N3456" s="305">
        <v>0</v>
      </c>
      <c r="O3456" s="303">
        <v>0</v>
      </c>
      <c r="P3456" s="305">
        <v>0</v>
      </c>
      <c r="Q3456" s="303">
        <v>0</v>
      </c>
      <c r="R3456" s="16">
        <f>SUMIFS('Member Months'!$L:$L,'Member Months'!$A:$A,$A3456,'Member Months'!$C:$C,$C3456, 'Member Months'!$D:$D,$D3456)</f>
        <v>0</v>
      </c>
      <c r="T3456" s="172"/>
    </row>
    <row r="3457" spans="1:20">
      <c r="A3457" s="38">
        <v>14</v>
      </c>
      <c r="B3457" s="39">
        <f t="shared" si="117"/>
        <v>0</v>
      </c>
      <c r="C3457" s="39" t="str">
        <f t="shared" si="118"/>
        <v>2020 Initial Year</v>
      </c>
      <c r="D3457" s="40">
        <v>3</v>
      </c>
      <c r="E3457" s="662">
        <v>14</v>
      </c>
      <c r="F3457" s="40" t="s">
        <v>740</v>
      </c>
      <c r="G3457" s="698" t="s">
        <v>425</v>
      </c>
      <c r="H3457" s="40" t="s">
        <v>227</v>
      </c>
      <c r="I3457" s="629" t="s">
        <v>70</v>
      </c>
      <c r="J3457" s="698" t="s">
        <v>265</v>
      </c>
      <c r="K3457" s="303">
        <v>0</v>
      </c>
      <c r="L3457" s="304">
        <v>0</v>
      </c>
      <c r="M3457" s="305">
        <v>0</v>
      </c>
      <c r="N3457" s="305">
        <v>0</v>
      </c>
      <c r="O3457" s="303">
        <v>0</v>
      </c>
      <c r="P3457" s="305">
        <v>0</v>
      </c>
      <c r="Q3457" s="303">
        <v>0</v>
      </c>
      <c r="R3457" s="16">
        <f>SUMIFS('Member Months'!$L:$L,'Member Months'!$A:$A,$A3457,'Member Months'!$C:$C,$C3457, 'Member Months'!$D:$D,$D3457)</f>
        <v>0</v>
      </c>
      <c r="T3457" s="172"/>
    </row>
    <row r="3458" spans="1:20">
      <c r="A3458" s="38">
        <v>14</v>
      </c>
      <c r="B3458" s="39">
        <f t="shared" si="117"/>
        <v>0</v>
      </c>
      <c r="C3458" s="39" t="str">
        <f t="shared" si="118"/>
        <v>2020 Initial Year</v>
      </c>
      <c r="D3458" s="40">
        <v>3</v>
      </c>
      <c r="E3458" s="662">
        <v>14</v>
      </c>
      <c r="F3458" s="40" t="s">
        <v>740</v>
      </c>
      <c r="G3458" s="698" t="s">
        <v>425</v>
      </c>
      <c r="H3458" s="40" t="s">
        <v>227</v>
      </c>
      <c r="I3458" s="629" t="s">
        <v>71</v>
      </c>
      <c r="J3458" s="698" t="s">
        <v>266</v>
      </c>
      <c r="K3458" s="303">
        <v>0</v>
      </c>
      <c r="L3458" s="304">
        <v>0</v>
      </c>
      <c r="M3458" s="305">
        <v>0</v>
      </c>
      <c r="N3458" s="305">
        <v>0</v>
      </c>
      <c r="O3458" s="303">
        <v>0</v>
      </c>
      <c r="P3458" s="305">
        <v>0</v>
      </c>
      <c r="Q3458" s="303">
        <v>0</v>
      </c>
      <c r="R3458" s="16">
        <f>SUMIFS('Member Months'!$L:$L,'Member Months'!$A:$A,$A3458,'Member Months'!$C:$C,$C3458, 'Member Months'!$D:$D,$D3458)</f>
        <v>0</v>
      </c>
      <c r="T3458" s="172"/>
    </row>
    <row r="3459" spans="1:20">
      <c r="A3459" s="38">
        <v>14</v>
      </c>
      <c r="B3459" s="39">
        <f t="shared" si="117"/>
        <v>0</v>
      </c>
      <c r="C3459" s="39" t="str">
        <f t="shared" si="118"/>
        <v>2020 Initial Year</v>
      </c>
      <c r="D3459" s="40">
        <v>3</v>
      </c>
      <c r="E3459" s="662">
        <v>14</v>
      </c>
      <c r="F3459" s="40" t="s">
        <v>740</v>
      </c>
      <c r="G3459" s="698" t="s">
        <v>425</v>
      </c>
      <c r="H3459" s="40" t="s">
        <v>227</v>
      </c>
      <c r="I3459" s="629" t="s">
        <v>72</v>
      </c>
      <c r="J3459" s="698" t="s">
        <v>527</v>
      </c>
      <c r="K3459" s="303">
        <v>0</v>
      </c>
      <c r="L3459" s="304">
        <v>0</v>
      </c>
      <c r="M3459" s="305">
        <v>0</v>
      </c>
      <c r="N3459" s="305">
        <v>0</v>
      </c>
      <c r="O3459" s="303">
        <v>0</v>
      </c>
      <c r="P3459" s="305">
        <v>0</v>
      </c>
      <c r="Q3459" s="303">
        <v>0</v>
      </c>
      <c r="R3459" s="16">
        <f>SUMIFS('Member Months'!$L:$L,'Member Months'!$A:$A,$A3459,'Member Months'!$C:$C,$C3459, 'Member Months'!$D:$D,$D3459)</f>
        <v>0</v>
      </c>
      <c r="T3459" s="172"/>
    </row>
    <row r="3460" spans="1:20">
      <c r="A3460" s="38">
        <v>14</v>
      </c>
      <c r="B3460" s="39">
        <f t="shared" si="117"/>
        <v>0</v>
      </c>
      <c r="C3460" s="39" t="str">
        <f t="shared" si="118"/>
        <v>2020 Initial Year</v>
      </c>
      <c r="D3460" s="40">
        <v>3</v>
      </c>
      <c r="E3460" s="662">
        <v>14</v>
      </c>
      <c r="F3460" s="40" t="s">
        <v>740</v>
      </c>
      <c r="G3460" s="698" t="s">
        <v>425</v>
      </c>
      <c r="H3460" s="40" t="s">
        <v>227</v>
      </c>
      <c r="I3460" s="629" t="s">
        <v>73</v>
      </c>
      <c r="J3460" s="698" t="s">
        <v>528</v>
      </c>
      <c r="K3460" s="303">
        <v>0</v>
      </c>
      <c r="L3460" s="304">
        <v>0</v>
      </c>
      <c r="M3460" s="305">
        <v>0</v>
      </c>
      <c r="N3460" s="305">
        <v>0</v>
      </c>
      <c r="O3460" s="303">
        <v>0</v>
      </c>
      <c r="P3460" s="305">
        <v>0</v>
      </c>
      <c r="Q3460" s="303">
        <v>0</v>
      </c>
      <c r="R3460" s="16">
        <f>SUMIFS('Member Months'!$L:$L,'Member Months'!$A:$A,$A3460,'Member Months'!$C:$C,$C3460, 'Member Months'!$D:$D,$D3460)</f>
        <v>0</v>
      </c>
      <c r="T3460" s="172"/>
    </row>
    <row r="3461" spans="1:20">
      <c r="A3461" s="38">
        <v>14</v>
      </c>
      <c r="B3461" s="39">
        <f t="shared" si="117"/>
        <v>0</v>
      </c>
      <c r="C3461" s="39" t="str">
        <f t="shared" si="118"/>
        <v>2020 Initial Year</v>
      </c>
      <c r="D3461" s="40">
        <v>3</v>
      </c>
      <c r="E3461" s="662">
        <v>14</v>
      </c>
      <c r="F3461" s="40" t="s">
        <v>740</v>
      </c>
      <c r="G3461" s="698" t="s">
        <v>425</v>
      </c>
      <c r="H3461" s="40" t="s">
        <v>227</v>
      </c>
      <c r="I3461" s="630" t="s">
        <v>409</v>
      </c>
      <c r="J3461" s="698" t="s">
        <v>803</v>
      </c>
      <c r="K3461" s="303">
        <v>0</v>
      </c>
      <c r="L3461" s="304">
        <v>0</v>
      </c>
      <c r="M3461" s="305">
        <v>0</v>
      </c>
      <c r="N3461" s="305">
        <v>0</v>
      </c>
      <c r="O3461" s="303">
        <v>0</v>
      </c>
      <c r="P3461" s="305">
        <v>0</v>
      </c>
      <c r="Q3461" s="303">
        <v>0</v>
      </c>
      <c r="R3461" s="16">
        <f>SUMIFS('Member Months'!$L:$L,'Member Months'!$A:$A,$A3461,'Member Months'!$C:$C,$C3461, 'Member Months'!$D:$D,$D3461)</f>
        <v>0</v>
      </c>
      <c r="T3461" s="172"/>
    </row>
    <row r="3462" spans="1:20">
      <c r="A3462" s="38">
        <v>22</v>
      </c>
      <c r="B3462" s="39">
        <f t="shared" ref="B3462:B3479" si="119">$B$6</f>
        <v>0</v>
      </c>
      <c r="C3462" s="39" t="str">
        <f t="shared" si="118"/>
        <v>2020 Initial Year</v>
      </c>
      <c r="D3462" s="40">
        <v>3</v>
      </c>
      <c r="E3462" s="662">
        <v>22</v>
      </c>
      <c r="F3462" s="662">
        <v>6</v>
      </c>
      <c r="G3462" s="991" t="s">
        <v>933</v>
      </c>
      <c r="H3462" s="40" t="s">
        <v>227</v>
      </c>
      <c r="I3462" s="629" t="s">
        <v>211</v>
      </c>
      <c r="J3462" s="991" t="s">
        <v>261</v>
      </c>
      <c r="K3462" s="303">
        <v>0</v>
      </c>
      <c r="L3462" s="304">
        <v>0</v>
      </c>
      <c r="M3462" s="305">
        <v>0</v>
      </c>
      <c r="N3462" s="305">
        <v>0</v>
      </c>
      <c r="O3462" s="303">
        <v>0</v>
      </c>
      <c r="P3462" s="305">
        <v>0</v>
      </c>
      <c r="Q3462" s="303">
        <v>0</v>
      </c>
      <c r="R3462" s="16">
        <f>SUMIFS('Member Months'!$L:$L,'Member Months'!$A:$A,$A3462,'Member Months'!$C:$C,$C3462, 'Member Months'!$D:$D,$D3462)</f>
        <v>0</v>
      </c>
      <c r="T3462" s="172"/>
    </row>
    <row r="3463" spans="1:20">
      <c r="A3463" s="38">
        <v>22</v>
      </c>
      <c r="B3463" s="39">
        <f t="shared" si="119"/>
        <v>0</v>
      </c>
      <c r="C3463" s="39" t="str">
        <f t="shared" si="118"/>
        <v>2020 Initial Year</v>
      </c>
      <c r="D3463" s="40">
        <v>3</v>
      </c>
      <c r="E3463" s="662">
        <v>22</v>
      </c>
      <c r="F3463" s="662">
        <v>6</v>
      </c>
      <c r="G3463" s="991" t="s">
        <v>933</v>
      </c>
      <c r="H3463" s="40" t="s">
        <v>227</v>
      </c>
      <c r="I3463" s="629" t="s">
        <v>214</v>
      </c>
      <c r="J3463" s="991" t="s">
        <v>676</v>
      </c>
      <c r="K3463" s="303">
        <v>0</v>
      </c>
      <c r="L3463" s="304">
        <v>0</v>
      </c>
      <c r="M3463" s="305">
        <v>0</v>
      </c>
      <c r="N3463" s="305">
        <v>0</v>
      </c>
      <c r="O3463" s="303">
        <v>0</v>
      </c>
      <c r="P3463" s="305">
        <v>0</v>
      </c>
      <c r="Q3463" s="303">
        <v>0</v>
      </c>
      <c r="R3463" s="16">
        <f>SUMIFS('Member Months'!$L:$L,'Member Months'!$A:$A,$A3463,'Member Months'!$C:$C,$C3463, 'Member Months'!$D:$D,$D3463)</f>
        <v>0</v>
      </c>
      <c r="T3463" s="172"/>
    </row>
    <row r="3464" spans="1:20">
      <c r="A3464" s="38">
        <v>22</v>
      </c>
      <c r="B3464" s="39">
        <f t="shared" si="119"/>
        <v>0</v>
      </c>
      <c r="C3464" s="39" t="str">
        <f t="shared" si="118"/>
        <v>2020 Initial Year</v>
      </c>
      <c r="D3464" s="40">
        <v>3</v>
      </c>
      <c r="E3464" s="662">
        <v>22</v>
      </c>
      <c r="F3464" s="662">
        <v>6</v>
      </c>
      <c r="G3464" s="991" t="s">
        <v>933</v>
      </c>
      <c r="H3464" s="40" t="s">
        <v>227</v>
      </c>
      <c r="I3464" s="629" t="s">
        <v>215</v>
      </c>
      <c r="J3464" s="991" t="s">
        <v>216</v>
      </c>
      <c r="K3464" s="303">
        <v>0</v>
      </c>
      <c r="L3464" s="304">
        <v>0</v>
      </c>
      <c r="M3464" s="305">
        <v>0</v>
      </c>
      <c r="N3464" s="305">
        <v>0</v>
      </c>
      <c r="O3464" s="303">
        <v>0</v>
      </c>
      <c r="P3464" s="305">
        <v>0</v>
      </c>
      <c r="Q3464" s="303">
        <v>0</v>
      </c>
      <c r="R3464" s="16">
        <f>SUMIFS('Member Months'!$L:$L,'Member Months'!$A:$A,$A3464,'Member Months'!$C:$C,$C3464, 'Member Months'!$D:$D,$D3464)</f>
        <v>0</v>
      </c>
      <c r="T3464" s="172"/>
    </row>
    <row r="3465" spans="1:20">
      <c r="A3465" s="38">
        <v>22</v>
      </c>
      <c r="B3465" s="39">
        <f t="shared" si="119"/>
        <v>0</v>
      </c>
      <c r="C3465" s="39" t="str">
        <f t="shared" si="118"/>
        <v>2020 Initial Year</v>
      </c>
      <c r="D3465" s="40">
        <v>3</v>
      </c>
      <c r="E3465" s="662">
        <v>22</v>
      </c>
      <c r="F3465" s="662">
        <v>6</v>
      </c>
      <c r="G3465" s="991" t="s">
        <v>933</v>
      </c>
      <c r="H3465" s="40" t="s">
        <v>227</v>
      </c>
      <c r="I3465" s="629" t="s">
        <v>217</v>
      </c>
      <c r="J3465" s="991" t="s">
        <v>262</v>
      </c>
      <c r="K3465" s="303">
        <v>0</v>
      </c>
      <c r="L3465" s="304">
        <v>0</v>
      </c>
      <c r="M3465" s="305">
        <v>0</v>
      </c>
      <c r="N3465" s="305">
        <v>0</v>
      </c>
      <c r="O3465" s="303">
        <v>0</v>
      </c>
      <c r="P3465" s="305">
        <v>0</v>
      </c>
      <c r="Q3465" s="303">
        <v>0</v>
      </c>
      <c r="R3465" s="16">
        <f>SUMIFS('Member Months'!$L:$L,'Member Months'!$A:$A,$A3465,'Member Months'!$C:$C,$C3465, 'Member Months'!$D:$D,$D3465)</f>
        <v>0</v>
      </c>
      <c r="T3465" s="172"/>
    </row>
    <row r="3466" spans="1:20">
      <c r="A3466" s="38">
        <v>22</v>
      </c>
      <c r="B3466" s="39">
        <f t="shared" si="119"/>
        <v>0</v>
      </c>
      <c r="C3466" s="39" t="str">
        <f t="shared" si="118"/>
        <v>2020 Initial Year</v>
      </c>
      <c r="D3466" s="40">
        <v>3</v>
      </c>
      <c r="E3466" s="662">
        <v>22</v>
      </c>
      <c r="F3466" s="662">
        <v>6</v>
      </c>
      <c r="G3466" s="991" t="s">
        <v>933</v>
      </c>
      <c r="H3466" s="40" t="s">
        <v>227</v>
      </c>
      <c r="I3466" s="629" t="s">
        <v>218</v>
      </c>
      <c r="J3466" s="991" t="s">
        <v>677</v>
      </c>
      <c r="K3466" s="303">
        <v>0</v>
      </c>
      <c r="L3466" s="304">
        <v>0</v>
      </c>
      <c r="M3466" s="305">
        <v>0</v>
      </c>
      <c r="N3466" s="305">
        <v>0</v>
      </c>
      <c r="O3466" s="303">
        <v>0</v>
      </c>
      <c r="P3466" s="305">
        <v>0</v>
      </c>
      <c r="Q3466" s="303">
        <v>0</v>
      </c>
      <c r="R3466" s="16">
        <f>SUMIFS('Member Months'!$L:$L,'Member Months'!$A:$A,$A3466,'Member Months'!$C:$C,$C3466, 'Member Months'!$D:$D,$D3466)</f>
        <v>0</v>
      </c>
      <c r="T3466" s="172"/>
    </row>
    <row r="3467" spans="1:20">
      <c r="A3467" s="38">
        <v>22</v>
      </c>
      <c r="B3467" s="39">
        <f t="shared" si="119"/>
        <v>0</v>
      </c>
      <c r="C3467" s="39" t="str">
        <f t="shared" si="118"/>
        <v>2020 Initial Year</v>
      </c>
      <c r="D3467" s="40">
        <v>3</v>
      </c>
      <c r="E3467" s="662">
        <v>22</v>
      </c>
      <c r="F3467" s="662">
        <v>6</v>
      </c>
      <c r="G3467" s="991" t="s">
        <v>933</v>
      </c>
      <c r="H3467" s="40" t="s">
        <v>227</v>
      </c>
      <c r="I3467" s="629" t="s">
        <v>219</v>
      </c>
      <c r="J3467" s="991" t="s">
        <v>263</v>
      </c>
      <c r="K3467" s="303">
        <v>0</v>
      </c>
      <c r="L3467" s="304">
        <v>0</v>
      </c>
      <c r="M3467" s="305">
        <v>0</v>
      </c>
      <c r="N3467" s="305">
        <v>0</v>
      </c>
      <c r="O3467" s="303">
        <v>0</v>
      </c>
      <c r="P3467" s="305">
        <v>0</v>
      </c>
      <c r="Q3467" s="303">
        <v>0</v>
      </c>
      <c r="R3467" s="16">
        <f>SUMIFS('Member Months'!$L:$L,'Member Months'!$A:$A,$A3467,'Member Months'!$C:$C,$C3467, 'Member Months'!$D:$D,$D3467)</f>
        <v>0</v>
      </c>
      <c r="T3467" s="172"/>
    </row>
    <row r="3468" spans="1:20">
      <c r="A3468" s="38">
        <v>22</v>
      </c>
      <c r="B3468" s="39">
        <f t="shared" si="119"/>
        <v>0</v>
      </c>
      <c r="C3468" s="39" t="str">
        <f t="shared" si="118"/>
        <v>2020 Initial Year</v>
      </c>
      <c r="D3468" s="40">
        <v>3</v>
      </c>
      <c r="E3468" s="662">
        <v>22</v>
      </c>
      <c r="F3468" s="662">
        <v>6</v>
      </c>
      <c r="G3468" s="991" t="s">
        <v>933</v>
      </c>
      <c r="H3468" s="40" t="s">
        <v>227</v>
      </c>
      <c r="I3468" s="629" t="s">
        <v>220</v>
      </c>
      <c r="J3468" s="991" t="s">
        <v>675</v>
      </c>
      <c r="K3468" s="303">
        <v>0</v>
      </c>
      <c r="L3468" s="304">
        <v>0</v>
      </c>
      <c r="M3468" s="305">
        <v>0</v>
      </c>
      <c r="N3468" s="305">
        <v>0</v>
      </c>
      <c r="O3468" s="303">
        <v>0</v>
      </c>
      <c r="P3468" s="305">
        <v>0</v>
      </c>
      <c r="Q3468" s="303">
        <v>0</v>
      </c>
      <c r="R3468" s="16">
        <f>SUMIFS('Member Months'!$L:$L,'Member Months'!$A:$A,$A3468,'Member Months'!$C:$C,$C3468, 'Member Months'!$D:$D,$D3468)</f>
        <v>0</v>
      </c>
      <c r="T3468" s="172"/>
    </row>
    <row r="3469" spans="1:20">
      <c r="A3469" s="38">
        <v>22</v>
      </c>
      <c r="B3469" s="39">
        <f t="shared" si="119"/>
        <v>0</v>
      </c>
      <c r="C3469" s="39" t="str">
        <f t="shared" si="118"/>
        <v>2020 Initial Year</v>
      </c>
      <c r="D3469" s="40">
        <v>3</v>
      </c>
      <c r="E3469" s="662">
        <v>22</v>
      </c>
      <c r="F3469" s="662">
        <v>6</v>
      </c>
      <c r="G3469" s="991" t="s">
        <v>933</v>
      </c>
      <c r="H3469" s="40" t="s">
        <v>227</v>
      </c>
      <c r="I3469" s="629" t="s">
        <v>221</v>
      </c>
      <c r="J3469" s="991" t="s">
        <v>264</v>
      </c>
      <c r="K3469" s="303">
        <v>0</v>
      </c>
      <c r="L3469" s="304">
        <v>0</v>
      </c>
      <c r="M3469" s="305">
        <v>0</v>
      </c>
      <c r="N3469" s="305">
        <v>0</v>
      </c>
      <c r="O3469" s="303">
        <v>0</v>
      </c>
      <c r="P3469" s="305">
        <v>0</v>
      </c>
      <c r="Q3469" s="303">
        <v>0</v>
      </c>
      <c r="R3469" s="16">
        <f>SUMIFS('Member Months'!$L:$L,'Member Months'!$A:$A,$A3469,'Member Months'!$C:$C,$C3469, 'Member Months'!$D:$D,$D3469)</f>
        <v>0</v>
      </c>
      <c r="T3469" s="172"/>
    </row>
    <row r="3470" spans="1:20">
      <c r="A3470" s="38">
        <v>22</v>
      </c>
      <c r="B3470" s="39">
        <f t="shared" si="119"/>
        <v>0</v>
      </c>
      <c r="C3470" s="39" t="str">
        <f t="shared" si="118"/>
        <v>2020 Initial Year</v>
      </c>
      <c r="D3470" s="40">
        <v>3</v>
      </c>
      <c r="E3470" s="662">
        <v>22</v>
      </c>
      <c r="F3470" s="662">
        <v>6</v>
      </c>
      <c r="G3470" s="991" t="s">
        <v>933</v>
      </c>
      <c r="H3470" s="40" t="s">
        <v>227</v>
      </c>
      <c r="I3470" s="630" t="s">
        <v>222</v>
      </c>
      <c r="J3470" s="991" t="s">
        <v>206</v>
      </c>
      <c r="K3470" s="303">
        <v>0</v>
      </c>
      <c r="L3470" s="304">
        <v>0</v>
      </c>
      <c r="M3470" s="305">
        <v>0</v>
      </c>
      <c r="N3470" s="305">
        <v>0</v>
      </c>
      <c r="O3470" s="303">
        <v>0</v>
      </c>
      <c r="P3470" s="305">
        <v>0</v>
      </c>
      <c r="Q3470" s="303">
        <v>0</v>
      </c>
      <c r="R3470" s="16">
        <f>SUMIFS('Member Months'!$L:$L,'Member Months'!$A:$A,$A3470,'Member Months'!$C:$C,$C3470, 'Member Months'!$D:$D,$D3470)</f>
        <v>0</v>
      </c>
      <c r="T3470" s="172"/>
    </row>
    <row r="3471" spans="1:20">
      <c r="A3471" s="38">
        <v>22</v>
      </c>
      <c r="B3471" s="39">
        <f t="shared" si="119"/>
        <v>0</v>
      </c>
      <c r="C3471" s="39" t="str">
        <f t="shared" si="118"/>
        <v>2020 Initial Year</v>
      </c>
      <c r="D3471" s="40">
        <v>3</v>
      </c>
      <c r="E3471" s="662">
        <v>22</v>
      </c>
      <c r="F3471" s="662">
        <v>6</v>
      </c>
      <c r="G3471" s="991" t="s">
        <v>933</v>
      </c>
      <c r="H3471" s="40" t="s">
        <v>227</v>
      </c>
      <c r="I3471" s="630" t="s">
        <v>223</v>
      </c>
      <c r="J3471" s="991" t="s">
        <v>181</v>
      </c>
      <c r="K3471" s="303">
        <v>0</v>
      </c>
      <c r="L3471" s="304">
        <v>0</v>
      </c>
      <c r="M3471" s="305">
        <v>0</v>
      </c>
      <c r="N3471" s="305">
        <v>0</v>
      </c>
      <c r="O3471" s="303">
        <v>0</v>
      </c>
      <c r="P3471" s="305">
        <v>0</v>
      </c>
      <c r="Q3471" s="303">
        <v>0</v>
      </c>
      <c r="R3471" s="16">
        <f>SUMIFS('Member Months'!$L:$L,'Member Months'!$A:$A,$A3471,'Member Months'!$C:$C,$C3471, 'Member Months'!$D:$D,$D3471)</f>
        <v>0</v>
      </c>
      <c r="T3471" s="172"/>
    </row>
    <row r="3472" spans="1:20">
      <c r="A3472" s="38">
        <v>22</v>
      </c>
      <c r="B3472" s="39">
        <f t="shared" si="119"/>
        <v>0</v>
      </c>
      <c r="C3472" s="39" t="str">
        <f t="shared" si="118"/>
        <v>2020 Initial Year</v>
      </c>
      <c r="D3472" s="40">
        <v>3</v>
      </c>
      <c r="E3472" s="662">
        <v>22</v>
      </c>
      <c r="F3472" s="662">
        <v>6</v>
      </c>
      <c r="G3472" s="991" t="s">
        <v>933</v>
      </c>
      <c r="H3472" s="40" t="s">
        <v>227</v>
      </c>
      <c r="I3472" s="630" t="s">
        <v>150</v>
      </c>
      <c r="J3472" s="991" t="s">
        <v>204</v>
      </c>
      <c r="K3472" s="303">
        <v>0</v>
      </c>
      <c r="L3472" s="304">
        <v>0</v>
      </c>
      <c r="M3472" s="305">
        <v>0</v>
      </c>
      <c r="N3472" s="305">
        <v>0</v>
      </c>
      <c r="O3472" s="303">
        <v>0</v>
      </c>
      <c r="P3472" s="305">
        <v>0</v>
      </c>
      <c r="Q3472" s="303">
        <v>0</v>
      </c>
      <c r="R3472" s="16">
        <f>SUMIFS('Member Months'!$L:$L,'Member Months'!$A:$A,$A3472,'Member Months'!$C:$C,$C3472, 'Member Months'!$D:$D,$D3472)</f>
        <v>0</v>
      </c>
      <c r="T3472" s="172"/>
    </row>
    <row r="3473" spans="1:20">
      <c r="A3473" s="38">
        <v>22</v>
      </c>
      <c r="B3473" s="39">
        <f t="shared" si="119"/>
        <v>0</v>
      </c>
      <c r="C3473" s="39" t="str">
        <f t="shared" si="118"/>
        <v>2020 Initial Year</v>
      </c>
      <c r="D3473" s="40">
        <v>3</v>
      </c>
      <c r="E3473" s="662">
        <v>22</v>
      </c>
      <c r="F3473" s="662">
        <v>6</v>
      </c>
      <c r="G3473" s="991" t="s">
        <v>933</v>
      </c>
      <c r="H3473" s="40" t="s">
        <v>227</v>
      </c>
      <c r="I3473" s="630" t="s">
        <v>151</v>
      </c>
      <c r="J3473" s="991" t="s">
        <v>205</v>
      </c>
      <c r="K3473" s="303">
        <v>0</v>
      </c>
      <c r="L3473" s="304">
        <v>0</v>
      </c>
      <c r="M3473" s="305">
        <v>0</v>
      </c>
      <c r="N3473" s="305">
        <v>0</v>
      </c>
      <c r="O3473" s="303">
        <v>0</v>
      </c>
      <c r="P3473" s="305">
        <v>0</v>
      </c>
      <c r="Q3473" s="303">
        <v>0</v>
      </c>
      <c r="R3473" s="16">
        <f>SUMIFS('Member Months'!$L:$L,'Member Months'!$A:$A,$A3473,'Member Months'!$C:$C,$C3473, 'Member Months'!$D:$D,$D3473)</f>
        <v>0</v>
      </c>
      <c r="T3473" s="172"/>
    </row>
    <row r="3474" spans="1:20">
      <c r="A3474" s="38">
        <v>22</v>
      </c>
      <c r="B3474" s="39">
        <f t="shared" si="119"/>
        <v>0</v>
      </c>
      <c r="C3474" s="39" t="str">
        <f t="shared" si="118"/>
        <v>2020 Initial Year</v>
      </c>
      <c r="D3474" s="40">
        <v>3</v>
      </c>
      <c r="E3474" s="662">
        <v>22</v>
      </c>
      <c r="F3474" s="662">
        <v>6</v>
      </c>
      <c r="G3474" s="991" t="s">
        <v>933</v>
      </c>
      <c r="H3474" s="40" t="s">
        <v>227</v>
      </c>
      <c r="I3474" s="630" t="s">
        <v>152</v>
      </c>
      <c r="J3474" s="991" t="s">
        <v>182</v>
      </c>
      <c r="K3474" s="303">
        <v>0</v>
      </c>
      <c r="L3474" s="304">
        <v>0</v>
      </c>
      <c r="M3474" s="305">
        <v>0</v>
      </c>
      <c r="N3474" s="305">
        <v>0</v>
      </c>
      <c r="O3474" s="303">
        <v>0</v>
      </c>
      <c r="P3474" s="305">
        <v>0</v>
      </c>
      <c r="Q3474" s="303">
        <v>0</v>
      </c>
      <c r="R3474" s="16">
        <f>SUMIFS('Member Months'!$L:$L,'Member Months'!$A:$A,$A3474,'Member Months'!$C:$C,$C3474, 'Member Months'!$D:$D,$D3474)</f>
        <v>0</v>
      </c>
      <c r="T3474" s="172"/>
    </row>
    <row r="3475" spans="1:20">
      <c r="A3475" s="38">
        <v>22</v>
      </c>
      <c r="B3475" s="39">
        <f t="shared" si="119"/>
        <v>0</v>
      </c>
      <c r="C3475" s="39" t="str">
        <f t="shared" si="118"/>
        <v>2020 Initial Year</v>
      </c>
      <c r="D3475" s="40">
        <v>3</v>
      </c>
      <c r="E3475" s="662">
        <v>22</v>
      </c>
      <c r="F3475" s="662">
        <v>6</v>
      </c>
      <c r="G3475" s="991" t="s">
        <v>933</v>
      </c>
      <c r="H3475" s="40" t="s">
        <v>227</v>
      </c>
      <c r="I3475" s="630" t="s">
        <v>70</v>
      </c>
      <c r="J3475" s="991" t="s">
        <v>265</v>
      </c>
      <c r="K3475" s="303">
        <v>0</v>
      </c>
      <c r="L3475" s="304">
        <v>0</v>
      </c>
      <c r="M3475" s="305">
        <v>0</v>
      </c>
      <c r="N3475" s="305">
        <v>0</v>
      </c>
      <c r="O3475" s="303">
        <v>0</v>
      </c>
      <c r="P3475" s="305">
        <v>0</v>
      </c>
      <c r="Q3475" s="303">
        <v>0</v>
      </c>
      <c r="R3475" s="16">
        <f>SUMIFS('Member Months'!$L:$L,'Member Months'!$A:$A,$A3475,'Member Months'!$C:$C,$C3475, 'Member Months'!$D:$D,$D3475)</f>
        <v>0</v>
      </c>
      <c r="T3475" s="172"/>
    </row>
    <row r="3476" spans="1:20">
      <c r="A3476" s="38">
        <v>22</v>
      </c>
      <c r="B3476" s="39">
        <f t="shared" si="119"/>
        <v>0</v>
      </c>
      <c r="C3476" s="39" t="str">
        <f t="shared" si="118"/>
        <v>2020 Initial Year</v>
      </c>
      <c r="D3476" s="40">
        <v>3</v>
      </c>
      <c r="E3476" s="662">
        <v>22</v>
      </c>
      <c r="F3476" s="662">
        <v>6</v>
      </c>
      <c r="G3476" s="991" t="s">
        <v>933</v>
      </c>
      <c r="H3476" s="40" t="s">
        <v>227</v>
      </c>
      <c r="I3476" s="630" t="s">
        <v>71</v>
      </c>
      <c r="J3476" s="991" t="s">
        <v>266</v>
      </c>
      <c r="K3476" s="303">
        <v>0</v>
      </c>
      <c r="L3476" s="304">
        <v>0</v>
      </c>
      <c r="M3476" s="305">
        <v>0</v>
      </c>
      <c r="N3476" s="305">
        <v>0</v>
      </c>
      <c r="O3476" s="303">
        <v>0</v>
      </c>
      <c r="P3476" s="305">
        <v>0</v>
      </c>
      <c r="Q3476" s="303">
        <v>0</v>
      </c>
      <c r="R3476" s="16">
        <f>SUMIFS('Member Months'!$L:$L,'Member Months'!$A:$A,$A3476,'Member Months'!$C:$C,$C3476, 'Member Months'!$D:$D,$D3476)</f>
        <v>0</v>
      </c>
      <c r="T3476" s="172"/>
    </row>
    <row r="3477" spans="1:20">
      <c r="A3477" s="38">
        <v>22</v>
      </c>
      <c r="B3477" s="39">
        <f t="shared" si="119"/>
        <v>0</v>
      </c>
      <c r="C3477" s="39" t="str">
        <f t="shared" si="118"/>
        <v>2020 Initial Year</v>
      </c>
      <c r="D3477" s="40">
        <v>3</v>
      </c>
      <c r="E3477" s="662">
        <v>22</v>
      </c>
      <c r="F3477" s="662">
        <v>6</v>
      </c>
      <c r="G3477" s="991" t="s">
        <v>933</v>
      </c>
      <c r="H3477" s="40" t="s">
        <v>227</v>
      </c>
      <c r="I3477" s="630" t="s">
        <v>72</v>
      </c>
      <c r="J3477" s="991" t="s">
        <v>527</v>
      </c>
      <c r="K3477" s="303">
        <v>0</v>
      </c>
      <c r="L3477" s="304">
        <v>0</v>
      </c>
      <c r="M3477" s="305">
        <v>0</v>
      </c>
      <c r="N3477" s="305">
        <v>0</v>
      </c>
      <c r="O3477" s="303">
        <v>0</v>
      </c>
      <c r="P3477" s="305">
        <v>0</v>
      </c>
      <c r="Q3477" s="303">
        <v>0</v>
      </c>
      <c r="R3477" s="16">
        <f>SUMIFS('Member Months'!$L:$L,'Member Months'!$A:$A,$A3477,'Member Months'!$C:$C,$C3477, 'Member Months'!$D:$D,$D3477)</f>
        <v>0</v>
      </c>
      <c r="T3477" s="172"/>
    </row>
    <row r="3478" spans="1:20">
      <c r="A3478" s="38">
        <v>22</v>
      </c>
      <c r="B3478" s="39">
        <f t="shared" si="119"/>
        <v>0</v>
      </c>
      <c r="C3478" s="39" t="str">
        <f t="shared" si="118"/>
        <v>2020 Initial Year</v>
      </c>
      <c r="D3478" s="40">
        <v>3</v>
      </c>
      <c r="E3478" s="662">
        <v>22</v>
      </c>
      <c r="F3478" s="662">
        <v>6</v>
      </c>
      <c r="G3478" s="991" t="s">
        <v>933</v>
      </c>
      <c r="H3478" s="40" t="s">
        <v>227</v>
      </c>
      <c r="I3478" s="630" t="s">
        <v>73</v>
      </c>
      <c r="J3478" s="991" t="s">
        <v>528</v>
      </c>
      <c r="K3478" s="303">
        <v>0</v>
      </c>
      <c r="L3478" s="304">
        <v>0</v>
      </c>
      <c r="M3478" s="305">
        <v>0</v>
      </c>
      <c r="N3478" s="305">
        <v>0</v>
      </c>
      <c r="O3478" s="303">
        <v>0</v>
      </c>
      <c r="P3478" s="305">
        <v>0</v>
      </c>
      <c r="Q3478" s="303">
        <v>0</v>
      </c>
      <c r="R3478" s="16">
        <f>SUMIFS('Member Months'!$L:$L,'Member Months'!$A:$A,$A3478,'Member Months'!$C:$C,$C3478, 'Member Months'!$D:$D,$D3478)</f>
        <v>0</v>
      </c>
      <c r="T3478" s="172"/>
    </row>
    <row r="3479" spans="1:20">
      <c r="A3479" s="38">
        <v>22</v>
      </c>
      <c r="B3479" s="39">
        <f t="shared" si="119"/>
        <v>0</v>
      </c>
      <c r="C3479" s="39" t="str">
        <f t="shared" si="118"/>
        <v>2020 Initial Year</v>
      </c>
      <c r="D3479" s="40">
        <v>3</v>
      </c>
      <c r="E3479" s="662">
        <v>22</v>
      </c>
      <c r="F3479" s="662">
        <v>6</v>
      </c>
      <c r="G3479" s="991" t="s">
        <v>933</v>
      </c>
      <c r="H3479" s="40" t="s">
        <v>227</v>
      </c>
      <c r="I3479" s="630" t="s">
        <v>409</v>
      </c>
      <c r="J3479" s="991" t="s">
        <v>803</v>
      </c>
      <c r="K3479" s="303">
        <v>0</v>
      </c>
      <c r="L3479" s="304">
        <v>0</v>
      </c>
      <c r="M3479" s="305">
        <v>0</v>
      </c>
      <c r="N3479" s="305">
        <v>0</v>
      </c>
      <c r="O3479" s="303">
        <v>0</v>
      </c>
      <c r="P3479" s="305">
        <v>0</v>
      </c>
      <c r="Q3479" s="303">
        <v>0</v>
      </c>
      <c r="R3479" s="16">
        <f>SUMIFS('Member Months'!$L:$L,'Member Months'!$A:$A,$A3479,'Member Months'!$C:$C,$C3479, 'Member Months'!$D:$D,$D3479)</f>
        <v>0</v>
      </c>
      <c r="T3479" s="172"/>
    </row>
    <row r="3480" spans="1:20">
      <c r="A3480" s="38">
        <v>23</v>
      </c>
      <c r="B3480" s="39">
        <v>0</v>
      </c>
      <c r="C3480" s="39" t="str">
        <f t="shared" si="118"/>
        <v>2020 Initial Year</v>
      </c>
      <c r="D3480" s="40">
        <v>3</v>
      </c>
      <c r="E3480" s="662">
        <v>23</v>
      </c>
      <c r="F3480" s="662">
        <v>6</v>
      </c>
      <c r="G3480" s="991" t="s">
        <v>933</v>
      </c>
      <c r="H3480" s="40" t="s">
        <v>228</v>
      </c>
      <c r="I3480" s="630" t="s">
        <v>211</v>
      </c>
      <c r="J3480" s="991" t="s">
        <v>261</v>
      </c>
      <c r="K3480" s="303">
        <v>0</v>
      </c>
      <c r="L3480" s="304">
        <v>0</v>
      </c>
      <c r="M3480" s="305">
        <v>0</v>
      </c>
      <c r="N3480" s="305">
        <v>0</v>
      </c>
      <c r="O3480" s="303">
        <v>0</v>
      </c>
      <c r="P3480" s="305">
        <v>0</v>
      </c>
      <c r="Q3480" s="303">
        <v>0</v>
      </c>
      <c r="R3480" s="16">
        <v>0</v>
      </c>
      <c r="T3480" s="172"/>
    </row>
    <row r="3481" spans="1:20">
      <c r="A3481" s="38">
        <v>23</v>
      </c>
      <c r="B3481" s="39">
        <v>0</v>
      </c>
      <c r="C3481" s="39" t="str">
        <f t="shared" si="118"/>
        <v>2020 Initial Year</v>
      </c>
      <c r="D3481" s="40">
        <v>3</v>
      </c>
      <c r="E3481" s="662">
        <v>23</v>
      </c>
      <c r="F3481" s="662">
        <v>6</v>
      </c>
      <c r="G3481" s="991" t="s">
        <v>933</v>
      </c>
      <c r="H3481" s="40" t="s">
        <v>228</v>
      </c>
      <c r="I3481" s="630" t="s">
        <v>214</v>
      </c>
      <c r="J3481" s="991" t="s">
        <v>676</v>
      </c>
      <c r="K3481" s="303">
        <v>0</v>
      </c>
      <c r="L3481" s="304">
        <v>0</v>
      </c>
      <c r="M3481" s="305">
        <v>0</v>
      </c>
      <c r="N3481" s="305">
        <v>0</v>
      </c>
      <c r="O3481" s="303">
        <v>0</v>
      </c>
      <c r="P3481" s="305">
        <v>0</v>
      </c>
      <c r="Q3481" s="303">
        <v>0</v>
      </c>
      <c r="R3481" s="16">
        <v>0</v>
      </c>
      <c r="T3481" s="172"/>
    </row>
    <row r="3482" spans="1:20">
      <c r="A3482" s="38">
        <v>23</v>
      </c>
      <c r="B3482" s="39">
        <v>0</v>
      </c>
      <c r="C3482" s="39" t="str">
        <f t="shared" si="118"/>
        <v>2020 Initial Year</v>
      </c>
      <c r="D3482" s="40">
        <v>3</v>
      </c>
      <c r="E3482" s="662">
        <v>23</v>
      </c>
      <c r="F3482" s="662">
        <v>6</v>
      </c>
      <c r="G3482" s="991" t="s">
        <v>933</v>
      </c>
      <c r="H3482" s="40" t="s">
        <v>228</v>
      </c>
      <c r="I3482" s="630" t="s">
        <v>215</v>
      </c>
      <c r="J3482" s="991" t="s">
        <v>216</v>
      </c>
      <c r="K3482" s="303">
        <v>0</v>
      </c>
      <c r="L3482" s="304">
        <v>0</v>
      </c>
      <c r="M3482" s="305">
        <v>0</v>
      </c>
      <c r="N3482" s="305">
        <v>0</v>
      </c>
      <c r="O3482" s="303">
        <v>0</v>
      </c>
      <c r="P3482" s="305">
        <v>0</v>
      </c>
      <c r="Q3482" s="303">
        <v>0</v>
      </c>
      <c r="R3482" s="16">
        <v>0</v>
      </c>
      <c r="T3482" s="172"/>
    </row>
    <row r="3483" spans="1:20">
      <c r="A3483" s="38">
        <v>23</v>
      </c>
      <c r="B3483" s="39">
        <v>0</v>
      </c>
      <c r="C3483" s="39" t="str">
        <f t="shared" si="118"/>
        <v>2020 Initial Year</v>
      </c>
      <c r="D3483" s="40">
        <v>3</v>
      </c>
      <c r="E3483" s="662">
        <v>23</v>
      </c>
      <c r="F3483" s="662">
        <v>6</v>
      </c>
      <c r="G3483" s="991" t="s">
        <v>933</v>
      </c>
      <c r="H3483" s="40" t="s">
        <v>228</v>
      </c>
      <c r="I3483" s="630" t="s">
        <v>217</v>
      </c>
      <c r="J3483" s="991" t="s">
        <v>262</v>
      </c>
      <c r="K3483" s="303">
        <v>0</v>
      </c>
      <c r="L3483" s="304">
        <v>0</v>
      </c>
      <c r="M3483" s="305">
        <v>0</v>
      </c>
      <c r="N3483" s="305">
        <v>0</v>
      </c>
      <c r="O3483" s="303">
        <v>0</v>
      </c>
      <c r="P3483" s="305">
        <v>0</v>
      </c>
      <c r="Q3483" s="303">
        <v>0</v>
      </c>
      <c r="R3483" s="16">
        <v>0</v>
      </c>
      <c r="T3483" s="172"/>
    </row>
    <row r="3484" spans="1:20">
      <c r="A3484" s="38">
        <v>23</v>
      </c>
      <c r="B3484" s="39">
        <v>0</v>
      </c>
      <c r="C3484" s="39" t="str">
        <f t="shared" si="118"/>
        <v>2020 Initial Year</v>
      </c>
      <c r="D3484" s="40">
        <v>3</v>
      </c>
      <c r="E3484" s="662">
        <v>23</v>
      </c>
      <c r="F3484" s="662">
        <v>6</v>
      </c>
      <c r="G3484" s="991" t="s">
        <v>933</v>
      </c>
      <c r="H3484" s="40" t="s">
        <v>228</v>
      </c>
      <c r="I3484" s="630" t="s">
        <v>218</v>
      </c>
      <c r="J3484" s="991" t="s">
        <v>677</v>
      </c>
      <c r="K3484" s="303">
        <v>0</v>
      </c>
      <c r="L3484" s="304">
        <v>0</v>
      </c>
      <c r="M3484" s="305">
        <v>0</v>
      </c>
      <c r="N3484" s="305">
        <v>0</v>
      </c>
      <c r="O3484" s="303">
        <v>0</v>
      </c>
      <c r="P3484" s="305">
        <v>0</v>
      </c>
      <c r="Q3484" s="303">
        <v>0</v>
      </c>
      <c r="R3484" s="16">
        <v>0</v>
      </c>
      <c r="T3484" s="172"/>
    </row>
    <row r="3485" spans="1:20">
      <c r="A3485" s="38">
        <v>23</v>
      </c>
      <c r="B3485" s="39">
        <v>0</v>
      </c>
      <c r="C3485" s="39" t="str">
        <f t="shared" si="118"/>
        <v>2020 Initial Year</v>
      </c>
      <c r="D3485" s="40">
        <v>3</v>
      </c>
      <c r="E3485" s="662">
        <v>23</v>
      </c>
      <c r="F3485" s="662">
        <v>6</v>
      </c>
      <c r="G3485" s="991" t="s">
        <v>933</v>
      </c>
      <c r="H3485" s="40" t="s">
        <v>228</v>
      </c>
      <c r="I3485" s="630" t="s">
        <v>219</v>
      </c>
      <c r="J3485" s="991" t="s">
        <v>263</v>
      </c>
      <c r="K3485" s="303">
        <v>0</v>
      </c>
      <c r="L3485" s="304">
        <v>0</v>
      </c>
      <c r="M3485" s="305">
        <v>0</v>
      </c>
      <c r="N3485" s="305">
        <v>0</v>
      </c>
      <c r="O3485" s="303">
        <v>0</v>
      </c>
      <c r="P3485" s="305">
        <v>0</v>
      </c>
      <c r="Q3485" s="303">
        <v>0</v>
      </c>
      <c r="R3485" s="16">
        <v>0</v>
      </c>
      <c r="T3485" s="172"/>
    </row>
    <row r="3486" spans="1:20">
      <c r="A3486" s="38">
        <v>23</v>
      </c>
      <c r="B3486" s="39">
        <v>0</v>
      </c>
      <c r="C3486" s="39" t="str">
        <f t="shared" si="118"/>
        <v>2020 Initial Year</v>
      </c>
      <c r="D3486" s="40">
        <v>3</v>
      </c>
      <c r="E3486" s="662">
        <v>23</v>
      </c>
      <c r="F3486" s="662">
        <v>6</v>
      </c>
      <c r="G3486" s="991" t="s">
        <v>933</v>
      </c>
      <c r="H3486" s="40" t="s">
        <v>228</v>
      </c>
      <c r="I3486" s="630" t="s">
        <v>220</v>
      </c>
      <c r="J3486" s="991" t="s">
        <v>675</v>
      </c>
      <c r="K3486" s="303">
        <v>0</v>
      </c>
      <c r="L3486" s="304">
        <v>0</v>
      </c>
      <c r="M3486" s="305">
        <v>0</v>
      </c>
      <c r="N3486" s="305">
        <v>0</v>
      </c>
      <c r="O3486" s="303">
        <v>0</v>
      </c>
      <c r="P3486" s="305">
        <v>0</v>
      </c>
      <c r="Q3486" s="303">
        <v>0</v>
      </c>
      <c r="R3486" s="16">
        <v>0</v>
      </c>
      <c r="T3486" s="172"/>
    </row>
    <row r="3487" spans="1:20">
      <c r="A3487" s="38">
        <v>23</v>
      </c>
      <c r="B3487" s="39">
        <v>0</v>
      </c>
      <c r="C3487" s="39" t="str">
        <f t="shared" si="118"/>
        <v>2020 Initial Year</v>
      </c>
      <c r="D3487" s="40">
        <v>3</v>
      </c>
      <c r="E3487" s="662">
        <v>23</v>
      </c>
      <c r="F3487" s="662">
        <v>6</v>
      </c>
      <c r="G3487" s="991" t="s">
        <v>933</v>
      </c>
      <c r="H3487" s="40" t="s">
        <v>228</v>
      </c>
      <c r="I3487" s="630" t="s">
        <v>221</v>
      </c>
      <c r="J3487" s="991" t="s">
        <v>264</v>
      </c>
      <c r="K3487" s="303">
        <v>0</v>
      </c>
      <c r="L3487" s="304">
        <v>0</v>
      </c>
      <c r="M3487" s="305">
        <v>0</v>
      </c>
      <c r="N3487" s="305">
        <v>0</v>
      </c>
      <c r="O3487" s="303">
        <v>0</v>
      </c>
      <c r="P3487" s="305">
        <v>0</v>
      </c>
      <c r="Q3487" s="303">
        <v>0</v>
      </c>
      <c r="R3487" s="16">
        <v>0</v>
      </c>
      <c r="T3487" s="172"/>
    </row>
    <row r="3488" spans="1:20">
      <c r="A3488" s="38">
        <v>23</v>
      </c>
      <c r="B3488" s="39">
        <v>0</v>
      </c>
      <c r="C3488" s="39" t="str">
        <f t="shared" si="118"/>
        <v>2020 Initial Year</v>
      </c>
      <c r="D3488" s="40">
        <v>3</v>
      </c>
      <c r="E3488" s="662">
        <v>23</v>
      </c>
      <c r="F3488" s="662">
        <v>6</v>
      </c>
      <c r="G3488" s="991" t="s">
        <v>933</v>
      </c>
      <c r="H3488" s="40" t="s">
        <v>228</v>
      </c>
      <c r="I3488" s="630" t="s">
        <v>222</v>
      </c>
      <c r="J3488" s="991" t="s">
        <v>206</v>
      </c>
      <c r="K3488" s="303">
        <v>0</v>
      </c>
      <c r="L3488" s="304">
        <v>0</v>
      </c>
      <c r="M3488" s="305">
        <v>0</v>
      </c>
      <c r="N3488" s="305">
        <v>0</v>
      </c>
      <c r="O3488" s="303">
        <v>0</v>
      </c>
      <c r="P3488" s="305">
        <v>0</v>
      </c>
      <c r="Q3488" s="303">
        <v>0</v>
      </c>
      <c r="R3488" s="16">
        <v>0</v>
      </c>
      <c r="T3488" s="172"/>
    </row>
    <row r="3489" spans="1:20">
      <c r="A3489" s="38">
        <v>23</v>
      </c>
      <c r="B3489" s="39">
        <v>0</v>
      </c>
      <c r="C3489" s="39" t="str">
        <f t="shared" si="118"/>
        <v>2020 Initial Year</v>
      </c>
      <c r="D3489" s="40">
        <v>3</v>
      </c>
      <c r="E3489" s="662">
        <v>23</v>
      </c>
      <c r="F3489" s="662">
        <v>6</v>
      </c>
      <c r="G3489" s="991" t="s">
        <v>933</v>
      </c>
      <c r="H3489" s="40" t="s">
        <v>228</v>
      </c>
      <c r="I3489" s="630" t="s">
        <v>223</v>
      </c>
      <c r="J3489" s="991" t="s">
        <v>181</v>
      </c>
      <c r="K3489" s="303">
        <v>0</v>
      </c>
      <c r="L3489" s="304">
        <v>0</v>
      </c>
      <c r="M3489" s="305">
        <v>0</v>
      </c>
      <c r="N3489" s="305">
        <v>0</v>
      </c>
      <c r="O3489" s="303">
        <v>0</v>
      </c>
      <c r="P3489" s="305">
        <v>0</v>
      </c>
      <c r="Q3489" s="303">
        <v>0</v>
      </c>
      <c r="R3489" s="16">
        <v>0</v>
      </c>
      <c r="T3489" s="172"/>
    </row>
    <row r="3490" spans="1:20">
      <c r="A3490" s="38">
        <v>23</v>
      </c>
      <c r="B3490" s="39">
        <v>0</v>
      </c>
      <c r="C3490" s="39" t="str">
        <f t="shared" si="118"/>
        <v>2020 Initial Year</v>
      </c>
      <c r="D3490" s="40">
        <v>3</v>
      </c>
      <c r="E3490" s="662">
        <v>23</v>
      </c>
      <c r="F3490" s="662">
        <v>6</v>
      </c>
      <c r="G3490" s="991" t="s">
        <v>933</v>
      </c>
      <c r="H3490" s="40" t="s">
        <v>228</v>
      </c>
      <c r="I3490" s="630" t="s">
        <v>150</v>
      </c>
      <c r="J3490" s="991" t="s">
        <v>204</v>
      </c>
      <c r="K3490" s="303">
        <v>0</v>
      </c>
      <c r="L3490" s="304">
        <v>0</v>
      </c>
      <c r="M3490" s="305">
        <v>0</v>
      </c>
      <c r="N3490" s="305">
        <v>0</v>
      </c>
      <c r="O3490" s="303">
        <v>0</v>
      </c>
      <c r="P3490" s="305">
        <v>0</v>
      </c>
      <c r="Q3490" s="303">
        <v>0</v>
      </c>
      <c r="R3490" s="16">
        <v>0</v>
      </c>
      <c r="T3490" s="172"/>
    </row>
    <row r="3491" spans="1:20">
      <c r="A3491" s="38">
        <v>23</v>
      </c>
      <c r="B3491" s="39">
        <v>0</v>
      </c>
      <c r="C3491" s="39" t="str">
        <f t="shared" si="118"/>
        <v>2020 Initial Year</v>
      </c>
      <c r="D3491" s="40">
        <v>3</v>
      </c>
      <c r="E3491" s="662">
        <v>23</v>
      </c>
      <c r="F3491" s="662">
        <v>6</v>
      </c>
      <c r="G3491" s="991" t="s">
        <v>933</v>
      </c>
      <c r="H3491" s="40" t="s">
        <v>228</v>
      </c>
      <c r="I3491" s="630" t="s">
        <v>151</v>
      </c>
      <c r="J3491" s="991" t="s">
        <v>205</v>
      </c>
      <c r="K3491" s="303">
        <v>0</v>
      </c>
      <c r="L3491" s="304">
        <v>0</v>
      </c>
      <c r="M3491" s="305">
        <v>0</v>
      </c>
      <c r="N3491" s="305">
        <v>0</v>
      </c>
      <c r="O3491" s="303">
        <v>0</v>
      </c>
      <c r="P3491" s="305">
        <v>0</v>
      </c>
      <c r="Q3491" s="303">
        <v>0</v>
      </c>
      <c r="R3491" s="16">
        <v>0</v>
      </c>
      <c r="T3491" s="172"/>
    </row>
    <row r="3492" spans="1:20">
      <c r="A3492" s="38">
        <v>23</v>
      </c>
      <c r="B3492" s="39">
        <v>0</v>
      </c>
      <c r="C3492" s="39" t="str">
        <f t="shared" si="118"/>
        <v>2020 Initial Year</v>
      </c>
      <c r="D3492" s="40">
        <v>3</v>
      </c>
      <c r="E3492" s="662">
        <v>23</v>
      </c>
      <c r="F3492" s="662">
        <v>6</v>
      </c>
      <c r="G3492" s="991" t="s">
        <v>933</v>
      </c>
      <c r="H3492" s="40" t="s">
        <v>228</v>
      </c>
      <c r="I3492" s="630" t="s">
        <v>152</v>
      </c>
      <c r="J3492" s="991" t="s">
        <v>182</v>
      </c>
      <c r="K3492" s="303">
        <v>0</v>
      </c>
      <c r="L3492" s="304">
        <v>0</v>
      </c>
      <c r="M3492" s="305">
        <v>0</v>
      </c>
      <c r="N3492" s="305">
        <v>0</v>
      </c>
      <c r="O3492" s="303">
        <v>0</v>
      </c>
      <c r="P3492" s="305">
        <v>0</v>
      </c>
      <c r="Q3492" s="303">
        <v>0</v>
      </c>
      <c r="R3492" s="16">
        <v>0</v>
      </c>
      <c r="T3492" s="172"/>
    </row>
    <row r="3493" spans="1:20">
      <c r="A3493" s="38">
        <v>23</v>
      </c>
      <c r="B3493" s="39">
        <v>0</v>
      </c>
      <c r="C3493" s="39" t="str">
        <f t="shared" si="118"/>
        <v>2020 Initial Year</v>
      </c>
      <c r="D3493" s="40">
        <v>3</v>
      </c>
      <c r="E3493" s="662">
        <v>23</v>
      </c>
      <c r="F3493" s="662">
        <v>6</v>
      </c>
      <c r="G3493" s="991" t="s">
        <v>933</v>
      </c>
      <c r="H3493" s="40" t="s">
        <v>228</v>
      </c>
      <c r="I3493" s="630" t="s">
        <v>70</v>
      </c>
      <c r="J3493" s="991" t="s">
        <v>265</v>
      </c>
      <c r="K3493" s="303">
        <v>0</v>
      </c>
      <c r="L3493" s="304">
        <v>0</v>
      </c>
      <c r="M3493" s="305">
        <v>0</v>
      </c>
      <c r="N3493" s="305">
        <v>0</v>
      </c>
      <c r="O3493" s="303">
        <v>0</v>
      </c>
      <c r="P3493" s="305">
        <v>0</v>
      </c>
      <c r="Q3493" s="303">
        <v>0</v>
      </c>
      <c r="R3493" s="16">
        <v>0</v>
      </c>
      <c r="T3493" s="172"/>
    </row>
    <row r="3494" spans="1:20">
      <c r="A3494" s="38">
        <v>23</v>
      </c>
      <c r="B3494" s="39">
        <v>0</v>
      </c>
      <c r="C3494" s="39" t="str">
        <f t="shared" si="118"/>
        <v>2020 Initial Year</v>
      </c>
      <c r="D3494" s="40">
        <v>3</v>
      </c>
      <c r="E3494" s="662">
        <v>23</v>
      </c>
      <c r="F3494" s="662">
        <v>6</v>
      </c>
      <c r="G3494" s="991" t="s">
        <v>933</v>
      </c>
      <c r="H3494" s="40" t="s">
        <v>228</v>
      </c>
      <c r="I3494" s="630" t="s">
        <v>71</v>
      </c>
      <c r="J3494" s="991" t="s">
        <v>266</v>
      </c>
      <c r="K3494" s="303">
        <v>0</v>
      </c>
      <c r="L3494" s="304">
        <v>0</v>
      </c>
      <c r="M3494" s="305">
        <v>0</v>
      </c>
      <c r="N3494" s="305">
        <v>0</v>
      </c>
      <c r="O3494" s="303">
        <v>0</v>
      </c>
      <c r="P3494" s="305">
        <v>0</v>
      </c>
      <c r="Q3494" s="303">
        <v>0</v>
      </c>
      <c r="R3494" s="16">
        <v>0</v>
      </c>
      <c r="T3494" s="172"/>
    </row>
    <row r="3495" spans="1:20">
      <c r="A3495" s="38">
        <v>23</v>
      </c>
      <c r="B3495" s="39">
        <v>0</v>
      </c>
      <c r="C3495" s="39" t="str">
        <f t="shared" si="118"/>
        <v>2020 Initial Year</v>
      </c>
      <c r="D3495" s="40">
        <v>3</v>
      </c>
      <c r="E3495" s="662">
        <v>23</v>
      </c>
      <c r="F3495" s="662">
        <v>6</v>
      </c>
      <c r="G3495" s="991" t="s">
        <v>933</v>
      </c>
      <c r="H3495" s="40" t="s">
        <v>228</v>
      </c>
      <c r="I3495" s="630" t="s">
        <v>72</v>
      </c>
      <c r="J3495" s="991" t="s">
        <v>527</v>
      </c>
      <c r="K3495" s="303">
        <v>0</v>
      </c>
      <c r="L3495" s="304">
        <v>0</v>
      </c>
      <c r="M3495" s="305">
        <v>0</v>
      </c>
      <c r="N3495" s="305">
        <v>0</v>
      </c>
      <c r="O3495" s="303">
        <v>0</v>
      </c>
      <c r="P3495" s="305">
        <v>0</v>
      </c>
      <c r="Q3495" s="303">
        <v>0</v>
      </c>
      <c r="R3495" s="16">
        <v>0</v>
      </c>
      <c r="T3495" s="172"/>
    </row>
    <row r="3496" spans="1:20">
      <c r="A3496" s="38">
        <v>23</v>
      </c>
      <c r="B3496" s="39">
        <v>0</v>
      </c>
      <c r="C3496" s="39" t="str">
        <f t="shared" si="118"/>
        <v>2020 Initial Year</v>
      </c>
      <c r="D3496" s="40">
        <v>3</v>
      </c>
      <c r="E3496" s="662">
        <v>23</v>
      </c>
      <c r="F3496" s="662">
        <v>6</v>
      </c>
      <c r="G3496" s="991" t="s">
        <v>933</v>
      </c>
      <c r="H3496" s="40" t="s">
        <v>228</v>
      </c>
      <c r="I3496" s="630" t="s">
        <v>73</v>
      </c>
      <c r="J3496" s="991" t="s">
        <v>528</v>
      </c>
      <c r="K3496" s="303">
        <v>0</v>
      </c>
      <c r="L3496" s="304">
        <v>0</v>
      </c>
      <c r="M3496" s="305">
        <v>0</v>
      </c>
      <c r="N3496" s="305">
        <v>0</v>
      </c>
      <c r="O3496" s="303">
        <v>0</v>
      </c>
      <c r="P3496" s="305">
        <v>0</v>
      </c>
      <c r="Q3496" s="303">
        <v>0</v>
      </c>
      <c r="R3496" s="16">
        <v>0</v>
      </c>
      <c r="T3496" s="172"/>
    </row>
    <row r="3497" spans="1:20">
      <c r="A3497" s="38">
        <v>23</v>
      </c>
      <c r="B3497" s="39">
        <v>0</v>
      </c>
      <c r="C3497" s="39" t="str">
        <f t="shared" si="118"/>
        <v>2020 Initial Year</v>
      </c>
      <c r="D3497" s="40">
        <v>3</v>
      </c>
      <c r="E3497" s="662">
        <v>23</v>
      </c>
      <c r="F3497" s="662">
        <v>6</v>
      </c>
      <c r="G3497" s="991" t="s">
        <v>933</v>
      </c>
      <c r="H3497" s="40" t="s">
        <v>228</v>
      </c>
      <c r="I3497" s="630" t="s">
        <v>409</v>
      </c>
      <c r="J3497" s="991" t="s">
        <v>803</v>
      </c>
      <c r="K3497" s="303">
        <v>0</v>
      </c>
      <c r="L3497" s="304">
        <v>0</v>
      </c>
      <c r="M3497" s="305">
        <v>0</v>
      </c>
      <c r="N3497" s="305">
        <v>0</v>
      </c>
      <c r="O3497" s="303">
        <v>0</v>
      </c>
      <c r="P3497" s="305">
        <v>0</v>
      </c>
      <c r="Q3497" s="303">
        <v>0</v>
      </c>
      <c r="R3497" s="16">
        <v>0</v>
      </c>
      <c r="T3497" s="172"/>
    </row>
    <row r="3498" spans="1:20">
      <c r="A3498" s="38">
        <v>24</v>
      </c>
      <c r="B3498" s="39">
        <v>0</v>
      </c>
      <c r="C3498" s="39" t="str">
        <f t="shared" si="118"/>
        <v>2020 Initial Year</v>
      </c>
      <c r="D3498" s="40">
        <v>3</v>
      </c>
      <c r="E3498" s="662">
        <v>24</v>
      </c>
      <c r="F3498" s="662">
        <v>6</v>
      </c>
      <c r="G3498" s="991" t="s">
        <v>229</v>
      </c>
      <c r="H3498" s="40" t="s">
        <v>227</v>
      </c>
      <c r="I3498" s="630" t="s">
        <v>211</v>
      </c>
      <c r="J3498" s="991" t="s">
        <v>261</v>
      </c>
      <c r="K3498" s="303">
        <v>0</v>
      </c>
      <c r="L3498" s="304">
        <v>0</v>
      </c>
      <c r="M3498" s="305">
        <v>0</v>
      </c>
      <c r="N3498" s="305">
        <v>0</v>
      </c>
      <c r="O3498" s="303">
        <v>0</v>
      </c>
      <c r="P3498" s="305">
        <v>0</v>
      </c>
      <c r="Q3498" s="303">
        <v>0</v>
      </c>
      <c r="R3498" s="16">
        <v>0</v>
      </c>
      <c r="T3498" s="172"/>
    </row>
    <row r="3499" spans="1:20">
      <c r="A3499" s="38">
        <v>24</v>
      </c>
      <c r="B3499" s="39">
        <v>0</v>
      </c>
      <c r="C3499" s="39" t="str">
        <f t="shared" si="118"/>
        <v>2020 Initial Year</v>
      </c>
      <c r="D3499" s="40">
        <v>3</v>
      </c>
      <c r="E3499" s="662">
        <v>24</v>
      </c>
      <c r="F3499" s="662">
        <v>6</v>
      </c>
      <c r="G3499" s="991" t="s">
        <v>229</v>
      </c>
      <c r="H3499" s="40" t="s">
        <v>227</v>
      </c>
      <c r="I3499" s="630" t="s">
        <v>214</v>
      </c>
      <c r="J3499" s="991" t="s">
        <v>676</v>
      </c>
      <c r="K3499" s="303">
        <v>0</v>
      </c>
      <c r="L3499" s="304">
        <v>0</v>
      </c>
      <c r="M3499" s="305">
        <v>0</v>
      </c>
      <c r="N3499" s="305">
        <v>0</v>
      </c>
      <c r="O3499" s="303">
        <v>0</v>
      </c>
      <c r="P3499" s="305">
        <v>0</v>
      </c>
      <c r="Q3499" s="303">
        <v>0</v>
      </c>
      <c r="R3499" s="16">
        <v>0</v>
      </c>
      <c r="T3499" s="172"/>
    </row>
    <row r="3500" spans="1:20">
      <c r="A3500" s="38">
        <v>24</v>
      </c>
      <c r="B3500" s="39">
        <v>0</v>
      </c>
      <c r="C3500" s="39" t="str">
        <f t="shared" si="118"/>
        <v>2020 Initial Year</v>
      </c>
      <c r="D3500" s="40">
        <v>3</v>
      </c>
      <c r="E3500" s="662">
        <v>24</v>
      </c>
      <c r="F3500" s="662">
        <v>6</v>
      </c>
      <c r="G3500" s="991" t="s">
        <v>229</v>
      </c>
      <c r="H3500" s="40" t="s">
        <v>227</v>
      </c>
      <c r="I3500" s="630" t="s">
        <v>215</v>
      </c>
      <c r="J3500" s="991" t="s">
        <v>216</v>
      </c>
      <c r="K3500" s="303">
        <v>0</v>
      </c>
      <c r="L3500" s="304">
        <v>0</v>
      </c>
      <c r="M3500" s="305">
        <v>0</v>
      </c>
      <c r="N3500" s="305">
        <v>0</v>
      </c>
      <c r="O3500" s="303">
        <v>0</v>
      </c>
      <c r="P3500" s="305">
        <v>0</v>
      </c>
      <c r="Q3500" s="303">
        <v>0</v>
      </c>
      <c r="R3500" s="16">
        <v>0</v>
      </c>
      <c r="T3500" s="172"/>
    </row>
    <row r="3501" spans="1:20">
      <c r="A3501" s="38">
        <v>24</v>
      </c>
      <c r="B3501" s="39">
        <v>0</v>
      </c>
      <c r="C3501" s="39" t="str">
        <f t="shared" si="118"/>
        <v>2020 Initial Year</v>
      </c>
      <c r="D3501" s="40">
        <v>3</v>
      </c>
      <c r="E3501" s="662">
        <v>24</v>
      </c>
      <c r="F3501" s="662">
        <v>6</v>
      </c>
      <c r="G3501" s="991" t="s">
        <v>229</v>
      </c>
      <c r="H3501" s="40" t="s">
        <v>227</v>
      </c>
      <c r="I3501" s="630" t="s">
        <v>217</v>
      </c>
      <c r="J3501" s="991" t="s">
        <v>262</v>
      </c>
      <c r="K3501" s="303">
        <v>0</v>
      </c>
      <c r="L3501" s="304">
        <v>0</v>
      </c>
      <c r="M3501" s="305">
        <v>0</v>
      </c>
      <c r="N3501" s="305">
        <v>0</v>
      </c>
      <c r="O3501" s="303">
        <v>0</v>
      </c>
      <c r="P3501" s="305">
        <v>0</v>
      </c>
      <c r="Q3501" s="303">
        <v>0</v>
      </c>
      <c r="R3501" s="16">
        <v>0</v>
      </c>
      <c r="T3501" s="172"/>
    </row>
    <row r="3502" spans="1:20">
      <c r="A3502" s="38">
        <v>24</v>
      </c>
      <c r="B3502" s="39">
        <v>0</v>
      </c>
      <c r="C3502" s="39" t="str">
        <f t="shared" si="118"/>
        <v>2020 Initial Year</v>
      </c>
      <c r="D3502" s="40">
        <v>3</v>
      </c>
      <c r="E3502" s="662">
        <v>24</v>
      </c>
      <c r="F3502" s="662">
        <v>6</v>
      </c>
      <c r="G3502" s="991" t="s">
        <v>229</v>
      </c>
      <c r="H3502" s="40" t="s">
        <v>227</v>
      </c>
      <c r="I3502" s="630" t="s">
        <v>218</v>
      </c>
      <c r="J3502" s="991" t="s">
        <v>677</v>
      </c>
      <c r="K3502" s="303">
        <v>0</v>
      </c>
      <c r="L3502" s="304">
        <v>0</v>
      </c>
      <c r="M3502" s="305">
        <v>0</v>
      </c>
      <c r="N3502" s="305">
        <v>0</v>
      </c>
      <c r="O3502" s="303">
        <v>0</v>
      </c>
      <c r="P3502" s="305">
        <v>0</v>
      </c>
      <c r="Q3502" s="303">
        <v>0</v>
      </c>
      <c r="R3502" s="16">
        <v>0</v>
      </c>
      <c r="T3502" s="172"/>
    </row>
    <row r="3503" spans="1:20">
      <c r="A3503" s="38">
        <v>24</v>
      </c>
      <c r="B3503" s="39">
        <v>0</v>
      </c>
      <c r="C3503" s="39" t="str">
        <f t="shared" si="118"/>
        <v>2020 Initial Year</v>
      </c>
      <c r="D3503" s="40">
        <v>3</v>
      </c>
      <c r="E3503" s="662">
        <v>24</v>
      </c>
      <c r="F3503" s="662">
        <v>6</v>
      </c>
      <c r="G3503" s="991" t="s">
        <v>229</v>
      </c>
      <c r="H3503" s="40" t="s">
        <v>227</v>
      </c>
      <c r="I3503" s="630" t="s">
        <v>219</v>
      </c>
      <c r="J3503" s="991" t="s">
        <v>263</v>
      </c>
      <c r="K3503" s="303">
        <v>0</v>
      </c>
      <c r="L3503" s="304">
        <v>0</v>
      </c>
      <c r="M3503" s="305">
        <v>0</v>
      </c>
      <c r="N3503" s="305">
        <v>0</v>
      </c>
      <c r="O3503" s="303">
        <v>0</v>
      </c>
      <c r="P3503" s="305">
        <v>0</v>
      </c>
      <c r="Q3503" s="303">
        <v>0</v>
      </c>
      <c r="R3503" s="16">
        <v>0</v>
      </c>
      <c r="T3503" s="172"/>
    </row>
    <row r="3504" spans="1:20">
      <c r="A3504" s="38">
        <v>24</v>
      </c>
      <c r="B3504" s="39">
        <v>0</v>
      </c>
      <c r="C3504" s="39" t="str">
        <f t="shared" si="118"/>
        <v>2020 Initial Year</v>
      </c>
      <c r="D3504" s="40">
        <v>3</v>
      </c>
      <c r="E3504" s="662">
        <v>24</v>
      </c>
      <c r="F3504" s="662">
        <v>6</v>
      </c>
      <c r="G3504" s="991" t="s">
        <v>229</v>
      </c>
      <c r="H3504" s="40" t="s">
        <v>227</v>
      </c>
      <c r="I3504" s="630" t="s">
        <v>220</v>
      </c>
      <c r="J3504" s="991" t="s">
        <v>675</v>
      </c>
      <c r="K3504" s="303">
        <v>0</v>
      </c>
      <c r="L3504" s="304">
        <v>0</v>
      </c>
      <c r="M3504" s="305">
        <v>0</v>
      </c>
      <c r="N3504" s="305">
        <v>0</v>
      </c>
      <c r="O3504" s="303">
        <v>0</v>
      </c>
      <c r="P3504" s="305">
        <v>0</v>
      </c>
      <c r="Q3504" s="303">
        <v>0</v>
      </c>
      <c r="R3504" s="16">
        <v>0</v>
      </c>
      <c r="T3504" s="172"/>
    </row>
    <row r="3505" spans="1:20">
      <c r="A3505" s="38">
        <v>24</v>
      </c>
      <c r="B3505" s="39">
        <v>0</v>
      </c>
      <c r="C3505" s="39" t="str">
        <f t="shared" si="118"/>
        <v>2020 Initial Year</v>
      </c>
      <c r="D3505" s="40">
        <v>3</v>
      </c>
      <c r="E3505" s="662">
        <v>24</v>
      </c>
      <c r="F3505" s="662">
        <v>6</v>
      </c>
      <c r="G3505" s="991" t="s">
        <v>229</v>
      </c>
      <c r="H3505" s="40" t="s">
        <v>227</v>
      </c>
      <c r="I3505" s="630" t="s">
        <v>221</v>
      </c>
      <c r="J3505" s="991" t="s">
        <v>264</v>
      </c>
      <c r="K3505" s="303">
        <v>0</v>
      </c>
      <c r="L3505" s="304">
        <v>0</v>
      </c>
      <c r="M3505" s="305">
        <v>0</v>
      </c>
      <c r="N3505" s="305">
        <v>0</v>
      </c>
      <c r="O3505" s="303">
        <v>0</v>
      </c>
      <c r="P3505" s="305">
        <v>0</v>
      </c>
      <c r="Q3505" s="303">
        <v>0</v>
      </c>
      <c r="R3505" s="16">
        <v>0</v>
      </c>
      <c r="T3505" s="172"/>
    </row>
    <row r="3506" spans="1:20">
      <c r="A3506" s="38">
        <v>24</v>
      </c>
      <c r="B3506" s="39">
        <v>0</v>
      </c>
      <c r="C3506" s="39" t="str">
        <f t="shared" si="118"/>
        <v>2020 Initial Year</v>
      </c>
      <c r="D3506" s="40">
        <v>3</v>
      </c>
      <c r="E3506" s="662">
        <v>24</v>
      </c>
      <c r="F3506" s="662">
        <v>6</v>
      </c>
      <c r="G3506" s="991" t="s">
        <v>229</v>
      </c>
      <c r="H3506" s="40" t="s">
        <v>227</v>
      </c>
      <c r="I3506" s="630" t="s">
        <v>222</v>
      </c>
      <c r="J3506" s="991" t="s">
        <v>206</v>
      </c>
      <c r="K3506" s="303">
        <v>0</v>
      </c>
      <c r="L3506" s="304">
        <v>0</v>
      </c>
      <c r="M3506" s="305">
        <v>0</v>
      </c>
      <c r="N3506" s="305">
        <v>0</v>
      </c>
      <c r="O3506" s="303">
        <v>0</v>
      </c>
      <c r="P3506" s="305">
        <v>0</v>
      </c>
      <c r="Q3506" s="303">
        <v>0</v>
      </c>
      <c r="R3506" s="16">
        <v>0</v>
      </c>
      <c r="T3506" s="172"/>
    </row>
    <row r="3507" spans="1:20">
      <c r="A3507" s="38">
        <v>24</v>
      </c>
      <c r="B3507" s="39">
        <v>0</v>
      </c>
      <c r="C3507" s="39" t="str">
        <f t="shared" si="118"/>
        <v>2020 Initial Year</v>
      </c>
      <c r="D3507" s="40">
        <v>3</v>
      </c>
      <c r="E3507" s="662">
        <v>24</v>
      </c>
      <c r="F3507" s="662">
        <v>6</v>
      </c>
      <c r="G3507" s="991" t="s">
        <v>229</v>
      </c>
      <c r="H3507" s="40" t="s">
        <v>227</v>
      </c>
      <c r="I3507" s="630" t="s">
        <v>223</v>
      </c>
      <c r="J3507" s="991" t="s">
        <v>181</v>
      </c>
      <c r="K3507" s="303">
        <v>0</v>
      </c>
      <c r="L3507" s="304">
        <v>0</v>
      </c>
      <c r="M3507" s="305">
        <v>0</v>
      </c>
      <c r="N3507" s="305">
        <v>0</v>
      </c>
      <c r="O3507" s="303">
        <v>0</v>
      </c>
      <c r="P3507" s="305">
        <v>0</v>
      </c>
      <c r="Q3507" s="303">
        <v>0</v>
      </c>
      <c r="R3507" s="16">
        <v>0</v>
      </c>
      <c r="T3507" s="172"/>
    </row>
    <row r="3508" spans="1:20">
      <c r="A3508" s="38">
        <v>24</v>
      </c>
      <c r="B3508" s="39">
        <v>0</v>
      </c>
      <c r="C3508" s="39" t="str">
        <f t="shared" si="118"/>
        <v>2020 Initial Year</v>
      </c>
      <c r="D3508" s="40">
        <v>3</v>
      </c>
      <c r="E3508" s="662">
        <v>24</v>
      </c>
      <c r="F3508" s="662">
        <v>6</v>
      </c>
      <c r="G3508" s="991" t="s">
        <v>229</v>
      </c>
      <c r="H3508" s="40" t="s">
        <v>227</v>
      </c>
      <c r="I3508" s="630" t="s">
        <v>150</v>
      </c>
      <c r="J3508" s="991" t="s">
        <v>204</v>
      </c>
      <c r="K3508" s="303">
        <v>0</v>
      </c>
      <c r="L3508" s="304">
        <v>0</v>
      </c>
      <c r="M3508" s="305">
        <v>0</v>
      </c>
      <c r="N3508" s="305">
        <v>0</v>
      </c>
      <c r="O3508" s="303">
        <v>0</v>
      </c>
      <c r="P3508" s="305">
        <v>0</v>
      </c>
      <c r="Q3508" s="303">
        <v>0</v>
      </c>
      <c r="R3508" s="16">
        <v>0</v>
      </c>
      <c r="T3508" s="172"/>
    </row>
    <row r="3509" spans="1:20">
      <c r="A3509" s="38">
        <v>24</v>
      </c>
      <c r="B3509" s="39">
        <v>0</v>
      </c>
      <c r="C3509" s="39" t="str">
        <f t="shared" si="118"/>
        <v>2020 Initial Year</v>
      </c>
      <c r="D3509" s="40">
        <v>3</v>
      </c>
      <c r="E3509" s="662">
        <v>24</v>
      </c>
      <c r="F3509" s="662">
        <v>6</v>
      </c>
      <c r="G3509" s="991" t="s">
        <v>229</v>
      </c>
      <c r="H3509" s="40" t="s">
        <v>227</v>
      </c>
      <c r="I3509" s="630" t="s">
        <v>151</v>
      </c>
      <c r="J3509" s="991" t="s">
        <v>205</v>
      </c>
      <c r="K3509" s="303">
        <v>0</v>
      </c>
      <c r="L3509" s="304">
        <v>0</v>
      </c>
      <c r="M3509" s="305">
        <v>0</v>
      </c>
      <c r="N3509" s="305">
        <v>0</v>
      </c>
      <c r="O3509" s="303">
        <v>0</v>
      </c>
      <c r="P3509" s="305">
        <v>0</v>
      </c>
      <c r="Q3509" s="303">
        <v>0</v>
      </c>
      <c r="R3509" s="16">
        <v>0</v>
      </c>
      <c r="T3509" s="172"/>
    </row>
    <row r="3510" spans="1:20">
      <c r="A3510" s="38">
        <v>24</v>
      </c>
      <c r="B3510" s="39">
        <v>0</v>
      </c>
      <c r="C3510" s="39" t="str">
        <f t="shared" si="118"/>
        <v>2020 Initial Year</v>
      </c>
      <c r="D3510" s="40">
        <v>3</v>
      </c>
      <c r="E3510" s="662">
        <v>24</v>
      </c>
      <c r="F3510" s="662">
        <v>6</v>
      </c>
      <c r="G3510" s="991" t="s">
        <v>229</v>
      </c>
      <c r="H3510" s="40" t="s">
        <v>227</v>
      </c>
      <c r="I3510" s="630" t="s">
        <v>152</v>
      </c>
      <c r="J3510" s="991" t="s">
        <v>182</v>
      </c>
      <c r="K3510" s="303">
        <v>0</v>
      </c>
      <c r="L3510" s="304">
        <v>0</v>
      </c>
      <c r="M3510" s="305">
        <v>0</v>
      </c>
      <c r="N3510" s="305">
        <v>0</v>
      </c>
      <c r="O3510" s="303">
        <v>0</v>
      </c>
      <c r="P3510" s="305">
        <v>0</v>
      </c>
      <c r="Q3510" s="303">
        <v>0</v>
      </c>
      <c r="R3510" s="16">
        <v>0</v>
      </c>
      <c r="T3510" s="172"/>
    </row>
    <row r="3511" spans="1:20">
      <c r="A3511" s="38">
        <v>24</v>
      </c>
      <c r="B3511" s="39">
        <v>0</v>
      </c>
      <c r="C3511" s="39" t="str">
        <f t="shared" si="118"/>
        <v>2020 Initial Year</v>
      </c>
      <c r="D3511" s="40">
        <v>3</v>
      </c>
      <c r="E3511" s="662">
        <v>24</v>
      </c>
      <c r="F3511" s="662">
        <v>6</v>
      </c>
      <c r="G3511" s="991" t="s">
        <v>229</v>
      </c>
      <c r="H3511" s="40" t="s">
        <v>227</v>
      </c>
      <c r="I3511" s="630" t="s">
        <v>70</v>
      </c>
      <c r="J3511" s="991" t="s">
        <v>265</v>
      </c>
      <c r="K3511" s="303">
        <v>0</v>
      </c>
      <c r="L3511" s="304">
        <v>0</v>
      </c>
      <c r="M3511" s="305">
        <v>0</v>
      </c>
      <c r="N3511" s="305">
        <v>0</v>
      </c>
      <c r="O3511" s="303">
        <v>0</v>
      </c>
      <c r="P3511" s="305">
        <v>0</v>
      </c>
      <c r="Q3511" s="303">
        <v>0</v>
      </c>
      <c r="R3511" s="16">
        <v>0</v>
      </c>
      <c r="T3511" s="172"/>
    </row>
    <row r="3512" spans="1:20">
      <c r="A3512" s="38">
        <v>24</v>
      </c>
      <c r="B3512" s="39">
        <v>0</v>
      </c>
      <c r="C3512" s="39" t="str">
        <f t="shared" si="118"/>
        <v>2020 Initial Year</v>
      </c>
      <c r="D3512" s="40">
        <v>3</v>
      </c>
      <c r="E3512" s="662">
        <v>24</v>
      </c>
      <c r="F3512" s="662">
        <v>6</v>
      </c>
      <c r="G3512" s="991" t="s">
        <v>229</v>
      </c>
      <c r="H3512" s="40" t="s">
        <v>227</v>
      </c>
      <c r="I3512" s="630" t="s">
        <v>71</v>
      </c>
      <c r="J3512" s="991" t="s">
        <v>266</v>
      </c>
      <c r="K3512" s="303">
        <v>0</v>
      </c>
      <c r="L3512" s="304">
        <v>0</v>
      </c>
      <c r="M3512" s="305">
        <v>0</v>
      </c>
      <c r="N3512" s="305">
        <v>0</v>
      </c>
      <c r="O3512" s="303">
        <v>0</v>
      </c>
      <c r="P3512" s="305">
        <v>0</v>
      </c>
      <c r="Q3512" s="303">
        <v>0</v>
      </c>
      <c r="R3512" s="16">
        <v>0</v>
      </c>
      <c r="T3512" s="172"/>
    </row>
    <row r="3513" spans="1:20">
      <c r="A3513" s="38">
        <v>24</v>
      </c>
      <c r="B3513" s="39">
        <v>0</v>
      </c>
      <c r="C3513" s="39" t="str">
        <f t="shared" si="118"/>
        <v>2020 Initial Year</v>
      </c>
      <c r="D3513" s="40">
        <v>3</v>
      </c>
      <c r="E3513" s="662">
        <v>24</v>
      </c>
      <c r="F3513" s="662">
        <v>6</v>
      </c>
      <c r="G3513" s="991" t="s">
        <v>229</v>
      </c>
      <c r="H3513" s="40" t="s">
        <v>227</v>
      </c>
      <c r="I3513" s="630" t="s">
        <v>72</v>
      </c>
      <c r="J3513" s="991" t="s">
        <v>527</v>
      </c>
      <c r="K3513" s="303">
        <v>0</v>
      </c>
      <c r="L3513" s="304">
        <v>0</v>
      </c>
      <c r="M3513" s="305">
        <v>0</v>
      </c>
      <c r="N3513" s="305">
        <v>0</v>
      </c>
      <c r="O3513" s="303">
        <v>0</v>
      </c>
      <c r="P3513" s="305">
        <v>0</v>
      </c>
      <c r="Q3513" s="303">
        <v>0</v>
      </c>
      <c r="R3513" s="16">
        <v>0</v>
      </c>
      <c r="T3513" s="172"/>
    </row>
    <row r="3514" spans="1:20">
      <c r="A3514" s="38">
        <v>24</v>
      </c>
      <c r="B3514" s="39">
        <v>0</v>
      </c>
      <c r="C3514" s="39" t="str">
        <f t="shared" si="118"/>
        <v>2020 Initial Year</v>
      </c>
      <c r="D3514" s="40">
        <v>3</v>
      </c>
      <c r="E3514" s="662">
        <v>24</v>
      </c>
      <c r="F3514" s="662">
        <v>6</v>
      </c>
      <c r="G3514" s="991" t="s">
        <v>229</v>
      </c>
      <c r="H3514" s="40" t="s">
        <v>227</v>
      </c>
      <c r="I3514" s="630" t="s">
        <v>73</v>
      </c>
      <c r="J3514" s="991" t="s">
        <v>528</v>
      </c>
      <c r="K3514" s="303">
        <v>0</v>
      </c>
      <c r="L3514" s="304">
        <v>0</v>
      </c>
      <c r="M3514" s="305">
        <v>0</v>
      </c>
      <c r="N3514" s="305">
        <v>0</v>
      </c>
      <c r="O3514" s="303">
        <v>0</v>
      </c>
      <c r="P3514" s="305">
        <v>0</v>
      </c>
      <c r="Q3514" s="303">
        <v>0</v>
      </c>
      <c r="R3514" s="16">
        <v>0</v>
      </c>
      <c r="T3514" s="172"/>
    </row>
    <row r="3515" spans="1:20">
      <c r="A3515" s="38">
        <v>24</v>
      </c>
      <c r="B3515" s="39">
        <v>0</v>
      </c>
      <c r="C3515" s="39" t="str">
        <f t="shared" ref="C3515:C3578" si="120">$C$2598</f>
        <v>2020 Initial Year</v>
      </c>
      <c r="D3515" s="40">
        <v>3</v>
      </c>
      <c r="E3515" s="662">
        <v>24</v>
      </c>
      <c r="F3515" s="662">
        <v>6</v>
      </c>
      <c r="G3515" s="991" t="s">
        <v>229</v>
      </c>
      <c r="H3515" s="40" t="s">
        <v>227</v>
      </c>
      <c r="I3515" s="630" t="s">
        <v>409</v>
      </c>
      <c r="J3515" s="991" t="s">
        <v>803</v>
      </c>
      <c r="K3515" s="303">
        <v>0</v>
      </c>
      <c r="L3515" s="304">
        <v>0</v>
      </c>
      <c r="M3515" s="305">
        <v>0</v>
      </c>
      <c r="N3515" s="305">
        <v>0</v>
      </c>
      <c r="O3515" s="303">
        <v>0</v>
      </c>
      <c r="P3515" s="305">
        <v>0</v>
      </c>
      <c r="Q3515" s="303">
        <v>0</v>
      </c>
      <c r="R3515" s="16">
        <v>0</v>
      </c>
      <c r="T3515" s="172"/>
    </row>
    <row r="3516" spans="1:20">
      <c r="A3516" s="38">
        <v>25</v>
      </c>
      <c r="B3516" s="39">
        <v>0</v>
      </c>
      <c r="C3516" s="39" t="str">
        <f t="shared" si="120"/>
        <v>2020 Initial Year</v>
      </c>
      <c r="D3516" s="40">
        <v>3</v>
      </c>
      <c r="E3516" s="662">
        <v>25</v>
      </c>
      <c r="F3516" s="662">
        <v>6</v>
      </c>
      <c r="G3516" s="991" t="s">
        <v>229</v>
      </c>
      <c r="H3516" s="40" t="s">
        <v>228</v>
      </c>
      <c r="I3516" s="630" t="s">
        <v>211</v>
      </c>
      <c r="J3516" s="991" t="s">
        <v>261</v>
      </c>
      <c r="K3516" s="303">
        <v>0</v>
      </c>
      <c r="L3516" s="304">
        <v>0</v>
      </c>
      <c r="M3516" s="305">
        <v>0</v>
      </c>
      <c r="N3516" s="305">
        <v>0</v>
      </c>
      <c r="O3516" s="303">
        <v>0</v>
      </c>
      <c r="P3516" s="305">
        <v>0</v>
      </c>
      <c r="Q3516" s="303">
        <v>0</v>
      </c>
      <c r="R3516" s="16">
        <v>0</v>
      </c>
      <c r="T3516" s="172"/>
    </row>
    <row r="3517" spans="1:20">
      <c r="A3517" s="38">
        <v>25</v>
      </c>
      <c r="B3517" s="39">
        <v>0</v>
      </c>
      <c r="C3517" s="39" t="str">
        <f t="shared" si="120"/>
        <v>2020 Initial Year</v>
      </c>
      <c r="D3517" s="40">
        <v>3</v>
      </c>
      <c r="E3517" s="662">
        <v>25</v>
      </c>
      <c r="F3517" s="662">
        <v>6</v>
      </c>
      <c r="G3517" s="991" t="s">
        <v>229</v>
      </c>
      <c r="H3517" s="40" t="s">
        <v>228</v>
      </c>
      <c r="I3517" s="630" t="s">
        <v>214</v>
      </c>
      <c r="J3517" s="991" t="s">
        <v>676</v>
      </c>
      <c r="K3517" s="303">
        <v>0</v>
      </c>
      <c r="L3517" s="304">
        <v>0</v>
      </c>
      <c r="M3517" s="305">
        <v>0</v>
      </c>
      <c r="N3517" s="305">
        <v>0</v>
      </c>
      <c r="O3517" s="303">
        <v>0</v>
      </c>
      <c r="P3517" s="305">
        <v>0</v>
      </c>
      <c r="Q3517" s="303">
        <v>0</v>
      </c>
      <c r="R3517" s="16">
        <v>0</v>
      </c>
      <c r="T3517" s="172"/>
    </row>
    <row r="3518" spans="1:20">
      <c r="A3518" s="38">
        <v>25</v>
      </c>
      <c r="B3518" s="39">
        <v>0</v>
      </c>
      <c r="C3518" s="39" t="str">
        <f t="shared" si="120"/>
        <v>2020 Initial Year</v>
      </c>
      <c r="D3518" s="40">
        <v>3</v>
      </c>
      <c r="E3518" s="662">
        <v>25</v>
      </c>
      <c r="F3518" s="662">
        <v>6</v>
      </c>
      <c r="G3518" s="991" t="s">
        <v>229</v>
      </c>
      <c r="H3518" s="40" t="s">
        <v>228</v>
      </c>
      <c r="I3518" s="630" t="s">
        <v>215</v>
      </c>
      <c r="J3518" s="991" t="s">
        <v>216</v>
      </c>
      <c r="K3518" s="303">
        <v>0</v>
      </c>
      <c r="L3518" s="304">
        <v>0</v>
      </c>
      <c r="M3518" s="305">
        <v>0</v>
      </c>
      <c r="N3518" s="305">
        <v>0</v>
      </c>
      <c r="O3518" s="303">
        <v>0</v>
      </c>
      <c r="P3518" s="305">
        <v>0</v>
      </c>
      <c r="Q3518" s="303">
        <v>0</v>
      </c>
      <c r="R3518" s="16">
        <v>0</v>
      </c>
      <c r="T3518" s="172"/>
    </row>
    <row r="3519" spans="1:20">
      <c r="A3519" s="38">
        <v>25</v>
      </c>
      <c r="B3519" s="39">
        <v>0</v>
      </c>
      <c r="C3519" s="39" t="str">
        <f t="shared" si="120"/>
        <v>2020 Initial Year</v>
      </c>
      <c r="D3519" s="40">
        <v>3</v>
      </c>
      <c r="E3519" s="662">
        <v>25</v>
      </c>
      <c r="F3519" s="662">
        <v>6</v>
      </c>
      <c r="G3519" s="991" t="s">
        <v>229</v>
      </c>
      <c r="H3519" s="40" t="s">
        <v>228</v>
      </c>
      <c r="I3519" s="630" t="s">
        <v>217</v>
      </c>
      <c r="J3519" s="991" t="s">
        <v>262</v>
      </c>
      <c r="K3519" s="303">
        <v>0</v>
      </c>
      <c r="L3519" s="304">
        <v>0</v>
      </c>
      <c r="M3519" s="305">
        <v>0</v>
      </c>
      <c r="N3519" s="305">
        <v>0</v>
      </c>
      <c r="O3519" s="303">
        <v>0</v>
      </c>
      <c r="P3519" s="305">
        <v>0</v>
      </c>
      <c r="Q3519" s="303">
        <v>0</v>
      </c>
      <c r="R3519" s="16">
        <v>0</v>
      </c>
      <c r="T3519" s="172"/>
    </row>
    <row r="3520" spans="1:20">
      <c r="A3520" s="38">
        <v>25</v>
      </c>
      <c r="B3520" s="39">
        <v>0</v>
      </c>
      <c r="C3520" s="39" t="str">
        <f t="shared" si="120"/>
        <v>2020 Initial Year</v>
      </c>
      <c r="D3520" s="40">
        <v>3</v>
      </c>
      <c r="E3520" s="662">
        <v>25</v>
      </c>
      <c r="F3520" s="662">
        <v>6</v>
      </c>
      <c r="G3520" s="991" t="s">
        <v>229</v>
      </c>
      <c r="H3520" s="40" t="s">
        <v>228</v>
      </c>
      <c r="I3520" s="630" t="s">
        <v>218</v>
      </c>
      <c r="J3520" s="991" t="s">
        <v>677</v>
      </c>
      <c r="K3520" s="303">
        <v>0</v>
      </c>
      <c r="L3520" s="304">
        <v>0</v>
      </c>
      <c r="M3520" s="305">
        <v>0</v>
      </c>
      <c r="N3520" s="305">
        <v>0</v>
      </c>
      <c r="O3520" s="303">
        <v>0</v>
      </c>
      <c r="P3520" s="305">
        <v>0</v>
      </c>
      <c r="Q3520" s="303">
        <v>0</v>
      </c>
      <c r="R3520" s="16">
        <v>0</v>
      </c>
      <c r="T3520" s="172"/>
    </row>
    <row r="3521" spans="1:20">
      <c r="A3521" s="38">
        <v>25</v>
      </c>
      <c r="B3521" s="39">
        <v>0</v>
      </c>
      <c r="C3521" s="39" t="str">
        <f t="shared" si="120"/>
        <v>2020 Initial Year</v>
      </c>
      <c r="D3521" s="40">
        <v>3</v>
      </c>
      <c r="E3521" s="662">
        <v>25</v>
      </c>
      <c r="F3521" s="662">
        <v>6</v>
      </c>
      <c r="G3521" s="991" t="s">
        <v>229</v>
      </c>
      <c r="H3521" s="40" t="s">
        <v>228</v>
      </c>
      <c r="I3521" s="630" t="s">
        <v>219</v>
      </c>
      <c r="J3521" s="991" t="s">
        <v>263</v>
      </c>
      <c r="K3521" s="303">
        <v>0</v>
      </c>
      <c r="L3521" s="304">
        <v>0</v>
      </c>
      <c r="M3521" s="305">
        <v>0</v>
      </c>
      <c r="N3521" s="305">
        <v>0</v>
      </c>
      <c r="O3521" s="303">
        <v>0</v>
      </c>
      <c r="P3521" s="305">
        <v>0</v>
      </c>
      <c r="Q3521" s="303">
        <v>0</v>
      </c>
      <c r="R3521" s="16">
        <v>0</v>
      </c>
      <c r="T3521" s="172"/>
    </row>
    <row r="3522" spans="1:20">
      <c r="A3522" s="38">
        <v>25</v>
      </c>
      <c r="B3522" s="39">
        <v>0</v>
      </c>
      <c r="C3522" s="39" t="str">
        <f t="shared" si="120"/>
        <v>2020 Initial Year</v>
      </c>
      <c r="D3522" s="40">
        <v>3</v>
      </c>
      <c r="E3522" s="662">
        <v>25</v>
      </c>
      <c r="F3522" s="662">
        <v>6</v>
      </c>
      <c r="G3522" s="991" t="s">
        <v>229</v>
      </c>
      <c r="H3522" s="40" t="s">
        <v>228</v>
      </c>
      <c r="I3522" s="630" t="s">
        <v>220</v>
      </c>
      <c r="J3522" s="991" t="s">
        <v>675</v>
      </c>
      <c r="K3522" s="303">
        <v>0</v>
      </c>
      <c r="L3522" s="304">
        <v>0</v>
      </c>
      <c r="M3522" s="305">
        <v>0</v>
      </c>
      <c r="N3522" s="305">
        <v>0</v>
      </c>
      <c r="O3522" s="303">
        <v>0</v>
      </c>
      <c r="P3522" s="305">
        <v>0</v>
      </c>
      <c r="Q3522" s="303">
        <v>0</v>
      </c>
      <c r="R3522" s="16">
        <v>0</v>
      </c>
      <c r="T3522" s="172"/>
    </row>
    <row r="3523" spans="1:20">
      <c r="A3523" s="38">
        <v>25</v>
      </c>
      <c r="B3523" s="39">
        <v>0</v>
      </c>
      <c r="C3523" s="39" t="str">
        <f t="shared" si="120"/>
        <v>2020 Initial Year</v>
      </c>
      <c r="D3523" s="40">
        <v>3</v>
      </c>
      <c r="E3523" s="662">
        <v>25</v>
      </c>
      <c r="F3523" s="662">
        <v>6</v>
      </c>
      <c r="G3523" s="991" t="s">
        <v>229</v>
      </c>
      <c r="H3523" s="40" t="s">
        <v>228</v>
      </c>
      <c r="I3523" s="630" t="s">
        <v>221</v>
      </c>
      <c r="J3523" s="991" t="s">
        <v>264</v>
      </c>
      <c r="K3523" s="303">
        <v>0</v>
      </c>
      <c r="L3523" s="304">
        <v>0</v>
      </c>
      <c r="M3523" s="305">
        <v>0</v>
      </c>
      <c r="N3523" s="305">
        <v>0</v>
      </c>
      <c r="O3523" s="303">
        <v>0</v>
      </c>
      <c r="P3523" s="305">
        <v>0</v>
      </c>
      <c r="Q3523" s="303">
        <v>0</v>
      </c>
      <c r="R3523" s="16">
        <v>0</v>
      </c>
      <c r="T3523" s="172"/>
    </row>
    <row r="3524" spans="1:20">
      <c r="A3524" s="38">
        <v>25</v>
      </c>
      <c r="B3524" s="39">
        <v>0</v>
      </c>
      <c r="C3524" s="39" t="str">
        <f t="shared" si="120"/>
        <v>2020 Initial Year</v>
      </c>
      <c r="D3524" s="40">
        <v>3</v>
      </c>
      <c r="E3524" s="662">
        <v>25</v>
      </c>
      <c r="F3524" s="662">
        <v>6</v>
      </c>
      <c r="G3524" s="991" t="s">
        <v>229</v>
      </c>
      <c r="H3524" s="40" t="s">
        <v>228</v>
      </c>
      <c r="I3524" s="630" t="s">
        <v>222</v>
      </c>
      <c r="J3524" s="991" t="s">
        <v>206</v>
      </c>
      <c r="K3524" s="303">
        <v>0</v>
      </c>
      <c r="L3524" s="304">
        <v>0</v>
      </c>
      <c r="M3524" s="305">
        <v>0</v>
      </c>
      <c r="N3524" s="305">
        <v>0</v>
      </c>
      <c r="O3524" s="303">
        <v>0</v>
      </c>
      <c r="P3524" s="305">
        <v>0</v>
      </c>
      <c r="Q3524" s="303">
        <v>0</v>
      </c>
      <c r="R3524" s="16">
        <v>0</v>
      </c>
      <c r="T3524" s="172"/>
    </row>
    <row r="3525" spans="1:20">
      <c r="A3525" s="38">
        <v>25</v>
      </c>
      <c r="B3525" s="39">
        <v>0</v>
      </c>
      <c r="C3525" s="39" t="str">
        <f t="shared" si="120"/>
        <v>2020 Initial Year</v>
      </c>
      <c r="D3525" s="40">
        <v>3</v>
      </c>
      <c r="E3525" s="662">
        <v>25</v>
      </c>
      <c r="F3525" s="662">
        <v>6</v>
      </c>
      <c r="G3525" s="991" t="s">
        <v>229</v>
      </c>
      <c r="H3525" s="40" t="s">
        <v>228</v>
      </c>
      <c r="I3525" s="630" t="s">
        <v>223</v>
      </c>
      <c r="J3525" s="991" t="s">
        <v>181</v>
      </c>
      <c r="K3525" s="303">
        <v>0</v>
      </c>
      <c r="L3525" s="304">
        <v>0</v>
      </c>
      <c r="M3525" s="305">
        <v>0</v>
      </c>
      <c r="N3525" s="305">
        <v>0</v>
      </c>
      <c r="O3525" s="303">
        <v>0</v>
      </c>
      <c r="P3525" s="305">
        <v>0</v>
      </c>
      <c r="Q3525" s="303">
        <v>0</v>
      </c>
      <c r="R3525" s="16">
        <v>0</v>
      </c>
      <c r="T3525" s="172"/>
    </row>
    <row r="3526" spans="1:20">
      <c r="A3526" s="38">
        <v>25</v>
      </c>
      <c r="B3526" s="39">
        <v>0</v>
      </c>
      <c r="C3526" s="39" t="str">
        <f t="shared" si="120"/>
        <v>2020 Initial Year</v>
      </c>
      <c r="D3526" s="40">
        <v>3</v>
      </c>
      <c r="E3526" s="662">
        <v>25</v>
      </c>
      <c r="F3526" s="662">
        <v>6</v>
      </c>
      <c r="G3526" s="991" t="s">
        <v>229</v>
      </c>
      <c r="H3526" s="40" t="s">
        <v>228</v>
      </c>
      <c r="I3526" s="630" t="s">
        <v>150</v>
      </c>
      <c r="J3526" s="991" t="s">
        <v>204</v>
      </c>
      <c r="K3526" s="303">
        <v>0</v>
      </c>
      <c r="L3526" s="304">
        <v>0</v>
      </c>
      <c r="M3526" s="305">
        <v>0</v>
      </c>
      <c r="N3526" s="305">
        <v>0</v>
      </c>
      <c r="O3526" s="303">
        <v>0</v>
      </c>
      <c r="P3526" s="305">
        <v>0</v>
      </c>
      <c r="Q3526" s="303">
        <v>0</v>
      </c>
      <c r="R3526" s="16">
        <v>0</v>
      </c>
      <c r="T3526" s="172"/>
    </row>
    <row r="3527" spans="1:20">
      <c r="A3527" s="38">
        <v>25</v>
      </c>
      <c r="B3527" s="39">
        <v>0</v>
      </c>
      <c r="C3527" s="39" t="str">
        <f t="shared" si="120"/>
        <v>2020 Initial Year</v>
      </c>
      <c r="D3527" s="40">
        <v>3</v>
      </c>
      <c r="E3527" s="662">
        <v>25</v>
      </c>
      <c r="F3527" s="662">
        <v>6</v>
      </c>
      <c r="G3527" s="991" t="s">
        <v>229</v>
      </c>
      <c r="H3527" s="40" t="s">
        <v>228</v>
      </c>
      <c r="I3527" s="630" t="s">
        <v>151</v>
      </c>
      <c r="J3527" s="991" t="s">
        <v>205</v>
      </c>
      <c r="K3527" s="303">
        <v>0</v>
      </c>
      <c r="L3527" s="304">
        <v>0</v>
      </c>
      <c r="M3527" s="305">
        <v>0</v>
      </c>
      <c r="N3527" s="305">
        <v>0</v>
      </c>
      <c r="O3527" s="303">
        <v>0</v>
      </c>
      <c r="P3527" s="305">
        <v>0</v>
      </c>
      <c r="Q3527" s="303">
        <v>0</v>
      </c>
      <c r="R3527" s="16">
        <v>0</v>
      </c>
      <c r="T3527" s="172"/>
    </row>
    <row r="3528" spans="1:20">
      <c r="A3528" s="38">
        <v>25</v>
      </c>
      <c r="B3528" s="39">
        <v>0</v>
      </c>
      <c r="C3528" s="39" t="str">
        <f t="shared" si="120"/>
        <v>2020 Initial Year</v>
      </c>
      <c r="D3528" s="40">
        <v>3</v>
      </c>
      <c r="E3528" s="662">
        <v>25</v>
      </c>
      <c r="F3528" s="662">
        <v>6</v>
      </c>
      <c r="G3528" s="991" t="s">
        <v>229</v>
      </c>
      <c r="H3528" s="40" t="s">
        <v>228</v>
      </c>
      <c r="I3528" s="630" t="s">
        <v>152</v>
      </c>
      <c r="J3528" s="991" t="s">
        <v>182</v>
      </c>
      <c r="K3528" s="303">
        <v>0</v>
      </c>
      <c r="L3528" s="304">
        <v>0</v>
      </c>
      <c r="M3528" s="305">
        <v>0</v>
      </c>
      <c r="N3528" s="305">
        <v>0</v>
      </c>
      <c r="O3528" s="303">
        <v>0</v>
      </c>
      <c r="P3528" s="305">
        <v>0</v>
      </c>
      <c r="Q3528" s="303">
        <v>0</v>
      </c>
      <c r="R3528" s="16">
        <v>0</v>
      </c>
      <c r="T3528" s="172"/>
    </row>
    <row r="3529" spans="1:20">
      <c r="A3529" s="38">
        <v>25</v>
      </c>
      <c r="B3529" s="39">
        <v>0</v>
      </c>
      <c r="C3529" s="39" t="str">
        <f t="shared" si="120"/>
        <v>2020 Initial Year</v>
      </c>
      <c r="D3529" s="40">
        <v>3</v>
      </c>
      <c r="E3529" s="662">
        <v>25</v>
      </c>
      <c r="F3529" s="662">
        <v>6</v>
      </c>
      <c r="G3529" s="991" t="s">
        <v>229</v>
      </c>
      <c r="H3529" s="40" t="s">
        <v>228</v>
      </c>
      <c r="I3529" s="630" t="s">
        <v>70</v>
      </c>
      <c r="J3529" s="991" t="s">
        <v>265</v>
      </c>
      <c r="K3529" s="303">
        <v>0</v>
      </c>
      <c r="L3529" s="304">
        <v>0</v>
      </c>
      <c r="M3529" s="305">
        <v>0</v>
      </c>
      <c r="N3529" s="305">
        <v>0</v>
      </c>
      <c r="O3529" s="303">
        <v>0</v>
      </c>
      <c r="P3529" s="305">
        <v>0</v>
      </c>
      <c r="Q3529" s="303">
        <v>0</v>
      </c>
      <c r="R3529" s="16">
        <v>0</v>
      </c>
      <c r="T3529" s="172"/>
    </row>
    <row r="3530" spans="1:20">
      <c r="A3530" s="38">
        <v>25</v>
      </c>
      <c r="B3530" s="39">
        <v>0</v>
      </c>
      <c r="C3530" s="39" t="str">
        <f t="shared" si="120"/>
        <v>2020 Initial Year</v>
      </c>
      <c r="D3530" s="40">
        <v>3</v>
      </c>
      <c r="E3530" s="662">
        <v>25</v>
      </c>
      <c r="F3530" s="662">
        <v>6</v>
      </c>
      <c r="G3530" s="991" t="s">
        <v>229</v>
      </c>
      <c r="H3530" s="40" t="s">
        <v>228</v>
      </c>
      <c r="I3530" s="630" t="s">
        <v>71</v>
      </c>
      <c r="J3530" s="991" t="s">
        <v>266</v>
      </c>
      <c r="K3530" s="303">
        <v>0</v>
      </c>
      <c r="L3530" s="304">
        <v>0</v>
      </c>
      <c r="M3530" s="305">
        <v>0</v>
      </c>
      <c r="N3530" s="305">
        <v>0</v>
      </c>
      <c r="O3530" s="303">
        <v>0</v>
      </c>
      <c r="P3530" s="305">
        <v>0</v>
      </c>
      <c r="Q3530" s="303">
        <v>0</v>
      </c>
      <c r="R3530" s="16">
        <v>0</v>
      </c>
      <c r="T3530" s="172"/>
    </row>
    <row r="3531" spans="1:20">
      <c r="A3531" s="38">
        <v>25</v>
      </c>
      <c r="B3531" s="39">
        <v>0</v>
      </c>
      <c r="C3531" s="39" t="str">
        <f t="shared" si="120"/>
        <v>2020 Initial Year</v>
      </c>
      <c r="D3531" s="40">
        <v>3</v>
      </c>
      <c r="E3531" s="662">
        <v>25</v>
      </c>
      <c r="F3531" s="662">
        <v>6</v>
      </c>
      <c r="G3531" s="991" t="s">
        <v>229</v>
      </c>
      <c r="H3531" s="40" t="s">
        <v>228</v>
      </c>
      <c r="I3531" s="630" t="s">
        <v>72</v>
      </c>
      <c r="J3531" s="991" t="s">
        <v>527</v>
      </c>
      <c r="K3531" s="303">
        <v>0</v>
      </c>
      <c r="L3531" s="304">
        <v>0</v>
      </c>
      <c r="M3531" s="305">
        <v>0</v>
      </c>
      <c r="N3531" s="305">
        <v>0</v>
      </c>
      <c r="O3531" s="303">
        <v>0</v>
      </c>
      <c r="P3531" s="305">
        <v>0</v>
      </c>
      <c r="Q3531" s="303">
        <v>0</v>
      </c>
      <c r="R3531" s="16">
        <v>0</v>
      </c>
      <c r="T3531" s="172"/>
    </row>
    <row r="3532" spans="1:20">
      <c r="A3532" s="38">
        <v>25</v>
      </c>
      <c r="B3532" s="39">
        <v>0</v>
      </c>
      <c r="C3532" s="39" t="str">
        <f t="shared" si="120"/>
        <v>2020 Initial Year</v>
      </c>
      <c r="D3532" s="40">
        <v>3</v>
      </c>
      <c r="E3532" s="662">
        <v>25</v>
      </c>
      <c r="F3532" s="662">
        <v>6</v>
      </c>
      <c r="G3532" s="991" t="s">
        <v>229</v>
      </c>
      <c r="H3532" s="40" t="s">
        <v>228</v>
      </c>
      <c r="I3532" s="630" t="s">
        <v>73</v>
      </c>
      <c r="J3532" s="991" t="s">
        <v>528</v>
      </c>
      <c r="K3532" s="303">
        <v>0</v>
      </c>
      <c r="L3532" s="304">
        <v>0</v>
      </c>
      <c r="M3532" s="305">
        <v>0</v>
      </c>
      <c r="N3532" s="305">
        <v>0</v>
      </c>
      <c r="O3532" s="303">
        <v>0</v>
      </c>
      <c r="P3532" s="305">
        <v>0</v>
      </c>
      <c r="Q3532" s="303">
        <v>0</v>
      </c>
      <c r="R3532" s="16">
        <v>0</v>
      </c>
      <c r="T3532" s="172"/>
    </row>
    <row r="3533" spans="1:20">
      <c r="A3533" s="38">
        <v>25</v>
      </c>
      <c r="B3533" s="39">
        <v>0</v>
      </c>
      <c r="C3533" s="39" t="str">
        <f t="shared" si="120"/>
        <v>2020 Initial Year</v>
      </c>
      <c r="D3533" s="40">
        <v>3</v>
      </c>
      <c r="E3533" s="662">
        <v>25</v>
      </c>
      <c r="F3533" s="662">
        <v>6</v>
      </c>
      <c r="G3533" s="991" t="s">
        <v>229</v>
      </c>
      <c r="H3533" s="40" t="s">
        <v>228</v>
      </c>
      <c r="I3533" s="630" t="s">
        <v>409</v>
      </c>
      <c r="J3533" s="991" t="s">
        <v>803</v>
      </c>
      <c r="K3533" s="303">
        <v>0</v>
      </c>
      <c r="L3533" s="304">
        <v>0</v>
      </c>
      <c r="M3533" s="305">
        <v>0</v>
      </c>
      <c r="N3533" s="305">
        <v>0</v>
      </c>
      <c r="O3533" s="303">
        <v>0</v>
      </c>
      <c r="P3533" s="305">
        <v>0</v>
      </c>
      <c r="Q3533" s="303">
        <v>0</v>
      </c>
      <c r="R3533" s="16">
        <v>0</v>
      </c>
      <c r="T3533" s="172"/>
    </row>
    <row r="3534" spans="1:20">
      <c r="A3534" s="38">
        <v>26</v>
      </c>
      <c r="B3534" s="39">
        <v>0</v>
      </c>
      <c r="C3534" s="39" t="str">
        <f t="shared" si="120"/>
        <v>2020 Initial Year</v>
      </c>
      <c r="D3534" s="40">
        <v>3</v>
      </c>
      <c r="E3534" s="662">
        <v>26</v>
      </c>
      <c r="F3534" s="662">
        <v>6</v>
      </c>
      <c r="G3534" s="991" t="s">
        <v>230</v>
      </c>
      <c r="H3534" s="40" t="s">
        <v>213</v>
      </c>
      <c r="I3534" s="630" t="s">
        <v>211</v>
      </c>
      <c r="J3534" s="991" t="s">
        <v>261</v>
      </c>
      <c r="K3534" s="303">
        <v>0</v>
      </c>
      <c r="L3534" s="304">
        <v>0</v>
      </c>
      <c r="M3534" s="305">
        <v>0</v>
      </c>
      <c r="N3534" s="305">
        <v>0</v>
      </c>
      <c r="O3534" s="303">
        <v>0</v>
      </c>
      <c r="P3534" s="305">
        <v>0</v>
      </c>
      <c r="Q3534" s="303">
        <v>0</v>
      </c>
      <c r="R3534" s="16">
        <v>0</v>
      </c>
      <c r="T3534" s="172"/>
    </row>
    <row r="3535" spans="1:20">
      <c r="A3535" s="38">
        <v>26</v>
      </c>
      <c r="B3535" s="39">
        <v>0</v>
      </c>
      <c r="C3535" s="39" t="str">
        <f t="shared" si="120"/>
        <v>2020 Initial Year</v>
      </c>
      <c r="D3535" s="40">
        <v>3</v>
      </c>
      <c r="E3535" s="662">
        <v>26</v>
      </c>
      <c r="F3535" s="662">
        <v>6</v>
      </c>
      <c r="G3535" s="991" t="s">
        <v>230</v>
      </c>
      <c r="H3535" s="40" t="s">
        <v>213</v>
      </c>
      <c r="I3535" s="630" t="s">
        <v>214</v>
      </c>
      <c r="J3535" s="991" t="s">
        <v>676</v>
      </c>
      <c r="K3535" s="303">
        <v>0</v>
      </c>
      <c r="L3535" s="304">
        <v>0</v>
      </c>
      <c r="M3535" s="305">
        <v>0</v>
      </c>
      <c r="N3535" s="305">
        <v>0</v>
      </c>
      <c r="O3535" s="303">
        <v>0</v>
      </c>
      <c r="P3535" s="305">
        <v>0</v>
      </c>
      <c r="Q3535" s="303">
        <v>0</v>
      </c>
      <c r="R3535" s="16">
        <v>0</v>
      </c>
      <c r="T3535" s="172"/>
    </row>
    <row r="3536" spans="1:20">
      <c r="A3536" s="38">
        <v>26</v>
      </c>
      <c r="B3536" s="39">
        <v>0</v>
      </c>
      <c r="C3536" s="39" t="str">
        <f t="shared" si="120"/>
        <v>2020 Initial Year</v>
      </c>
      <c r="D3536" s="40">
        <v>3</v>
      </c>
      <c r="E3536" s="662">
        <v>26</v>
      </c>
      <c r="F3536" s="662">
        <v>6</v>
      </c>
      <c r="G3536" s="991" t="s">
        <v>230</v>
      </c>
      <c r="H3536" s="40" t="s">
        <v>213</v>
      </c>
      <c r="I3536" s="630" t="s">
        <v>215</v>
      </c>
      <c r="J3536" s="991" t="s">
        <v>216</v>
      </c>
      <c r="K3536" s="303">
        <v>0</v>
      </c>
      <c r="L3536" s="304">
        <v>0</v>
      </c>
      <c r="M3536" s="305">
        <v>0</v>
      </c>
      <c r="N3536" s="305">
        <v>0</v>
      </c>
      <c r="O3536" s="303">
        <v>0</v>
      </c>
      <c r="P3536" s="305">
        <v>0</v>
      </c>
      <c r="Q3536" s="303">
        <v>0</v>
      </c>
      <c r="R3536" s="16">
        <v>0</v>
      </c>
      <c r="T3536" s="172"/>
    </row>
    <row r="3537" spans="1:20">
      <c r="A3537" s="38">
        <v>26</v>
      </c>
      <c r="B3537" s="39">
        <v>0</v>
      </c>
      <c r="C3537" s="39" t="str">
        <f t="shared" si="120"/>
        <v>2020 Initial Year</v>
      </c>
      <c r="D3537" s="40">
        <v>3</v>
      </c>
      <c r="E3537" s="662">
        <v>26</v>
      </c>
      <c r="F3537" s="662">
        <v>6</v>
      </c>
      <c r="G3537" s="991" t="s">
        <v>230</v>
      </c>
      <c r="H3537" s="40" t="s">
        <v>213</v>
      </c>
      <c r="I3537" s="630" t="s">
        <v>217</v>
      </c>
      <c r="J3537" s="991" t="s">
        <v>262</v>
      </c>
      <c r="K3537" s="303">
        <v>0</v>
      </c>
      <c r="L3537" s="304">
        <v>0</v>
      </c>
      <c r="M3537" s="305">
        <v>0</v>
      </c>
      <c r="N3537" s="305">
        <v>0</v>
      </c>
      <c r="O3537" s="303">
        <v>0</v>
      </c>
      <c r="P3537" s="305">
        <v>0</v>
      </c>
      <c r="Q3537" s="303">
        <v>0</v>
      </c>
      <c r="R3537" s="16">
        <v>0</v>
      </c>
      <c r="T3537" s="172"/>
    </row>
    <row r="3538" spans="1:20">
      <c r="A3538" s="38">
        <v>26</v>
      </c>
      <c r="B3538" s="39">
        <v>0</v>
      </c>
      <c r="C3538" s="39" t="str">
        <f t="shared" si="120"/>
        <v>2020 Initial Year</v>
      </c>
      <c r="D3538" s="40">
        <v>3</v>
      </c>
      <c r="E3538" s="662">
        <v>26</v>
      </c>
      <c r="F3538" s="662">
        <v>6</v>
      </c>
      <c r="G3538" s="991" t="s">
        <v>230</v>
      </c>
      <c r="H3538" s="40" t="s">
        <v>213</v>
      </c>
      <c r="I3538" s="630" t="s">
        <v>218</v>
      </c>
      <c r="J3538" s="991" t="s">
        <v>677</v>
      </c>
      <c r="K3538" s="303">
        <v>0</v>
      </c>
      <c r="L3538" s="304">
        <v>0</v>
      </c>
      <c r="M3538" s="305">
        <v>0</v>
      </c>
      <c r="N3538" s="305">
        <v>0</v>
      </c>
      <c r="O3538" s="303">
        <v>0</v>
      </c>
      <c r="P3538" s="305">
        <v>0</v>
      </c>
      <c r="Q3538" s="303">
        <v>0</v>
      </c>
      <c r="R3538" s="16">
        <v>0</v>
      </c>
      <c r="T3538" s="172"/>
    </row>
    <row r="3539" spans="1:20">
      <c r="A3539" s="38">
        <v>26</v>
      </c>
      <c r="B3539" s="39">
        <v>0</v>
      </c>
      <c r="C3539" s="39" t="str">
        <f t="shared" si="120"/>
        <v>2020 Initial Year</v>
      </c>
      <c r="D3539" s="40">
        <v>3</v>
      </c>
      <c r="E3539" s="662">
        <v>26</v>
      </c>
      <c r="F3539" s="662">
        <v>6</v>
      </c>
      <c r="G3539" s="991" t="s">
        <v>230</v>
      </c>
      <c r="H3539" s="40" t="s">
        <v>213</v>
      </c>
      <c r="I3539" s="630" t="s">
        <v>219</v>
      </c>
      <c r="J3539" s="991" t="s">
        <v>263</v>
      </c>
      <c r="K3539" s="303">
        <v>0</v>
      </c>
      <c r="L3539" s="304">
        <v>0</v>
      </c>
      <c r="M3539" s="305">
        <v>0</v>
      </c>
      <c r="N3539" s="305">
        <v>0</v>
      </c>
      <c r="O3539" s="303">
        <v>0</v>
      </c>
      <c r="P3539" s="305">
        <v>0</v>
      </c>
      <c r="Q3539" s="303">
        <v>0</v>
      </c>
      <c r="R3539" s="16">
        <v>0</v>
      </c>
      <c r="T3539" s="172"/>
    </row>
    <row r="3540" spans="1:20">
      <c r="A3540" s="38">
        <v>26</v>
      </c>
      <c r="B3540" s="39">
        <v>0</v>
      </c>
      <c r="C3540" s="39" t="str">
        <f t="shared" si="120"/>
        <v>2020 Initial Year</v>
      </c>
      <c r="D3540" s="40">
        <v>3</v>
      </c>
      <c r="E3540" s="662">
        <v>26</v>
      </c>
      <c r="F3540" s="662">
        <v>6</v>
      </c>
      <c r="G3540" s="991" t="s">
        <v>230</v>
      </c>
      <c r="H3540" s="40" t="s">
        <v>213</v>
      </c>
      <c r="I3540" s="630" t="s">
        <v>220</v>
      </c>
      <c r="J3540" s="991" t="s">
        <v>675</v>
      </c>
      <c r="K3540" s="303">
        <v>0</v>
      </c>
      <c r="L3540" s="304">
        <v>0</v>
      </c>
      <c r="M3540" s="305">
        <v>0</v>
      </c>
      <c r="N3540" s="305">
        <v>0</v>
      </c>
      <c r="O3540" s="303">
        <v>0</v>
      </c>
      <c r="P3540" s="305">
        <v>0</v>
      </c>
      <c r="Q3540" s="303">
        <v>0</v>
      </c>
      <c r="R3540" s="16">
        <v>0</v>
      </c>
      <c r="T3540" s="172"/>
    </row>
    <row r="3541" spans="1:20">
      <c r="A3541" s="38">
        <v>26</v>
      </c>
      <c r="B3541" s="39">
        <v>0</v>
      </c>
      <c r="C3541" s="39" t="str">
        <f t="shared" si="120"/>
        <v>2020 Initial Year</v>
      </c>
      <c r="D3541" s="40">
        <v>3</v>
      </c>
      <c r="E3541" s="662">
        <v>26</v>
      </c>
      <c r="F3541" s="662">
        <v>6</v>
      </c>
      <c r="G3541" s="991" t="s">
        <v>230</v>
      </c>
      <c r="H3541" s="40" t="s">
        <v>213</v>
      </c>
      <c r="I3541" s="630" t="s">
        <v>221</v>
      </c>
      <c r="J3541" s="991" t="s">
        <v>264</v>
      </c>
      <c r="K3541" s="303">
        <v>0</v>
      </c>
      <c r="L3541" s="304">
        <v>0</v>
      </c>
      <c r="M3541" s="305">
        <v>0</v>
      </c>
      <c r="N3541" s="305">
        <v>0</v>
      </c>
      <c r="O3541" s="303">
        <v>0</v>
      </c>
      <c r="P3541" s="305">
        <v>0</v>
      </c>
      <c r="Q3541" s="303">
        <v>0</v>
      </c>
      <c r="R3541" s="16">
        <v>0</v>
      </c>
      <c r="T3541" s="172"/>
    </row>
    <row r="3542" spans="1:20">
      <c r="A3542" s="38">
        <v>26</v>
      </c>
      <c r="B3542" s="39">
        <v>0</v>
      </c>
      <c r="C3542" s="39" t="str">
        <f t="shared" si="120"/>
        <v>2020 Initial Year</v>
      </c>
      <c r="D3542" s="40">
        <v>3</v>
      </c>
      <c r="E3542" s="662">
        <v>26</v>
      </c>
      <c r="F3542" s="662">
        <v>6</v>
      </c>
      <c r="G3542" s="991" t="s">
        <v>230</v>
      </c>
      <c r="H3542" s="40" t="s">
        <v>213</v>
      </c>
      <c r="I3542" s="630" t="s">
        <v>222</v>
      </c>
      <c r="J3542" s="991" t="s">
        <v>206</v>
      </c>
      <c r="K3542" s="303">
        <v>0</v>
      </c>
      <c r="L3542" s="304">
        <v>0</v>
      </c>
      <c r="M3542" s="305">
        <v>0</v>
      </c>
      <c r="N3542" s="305">
        <v>0</v>
      </c>
      <c r="O3542" s="303">
        <v>0</v>
      </c>
      <c r="P3542" s="305">
        <v>0</v>
      </c>
      <c r="Q3542" s="303">
        <v>0</v>
      </c>
      <c r="R3542" s="16">
        <v>0</v>
      </c>
      <c r="T3542" s="172"/>
    </row>
    <row r="3543" spans="1:20">
      <c r="A3543" s="38">
        <v>26</v>
      </c>
      <c r="B3543" s="39">
        <v>0</v>
      </c>
      <c r="C3543" s="39" t="str">
        <f t="shared" si="120"/>
        <v>2020 Initial Year</v>
      </c>
      <c r="D3543" s="40">
        <v>3</v>
      </c>
      <c r="E3543" s="662">
        <v>26</v>
      </c>
      <c r="F3543" s="662">
        <v>6</v>
      </c>
      <c r="G3543" s="991" t="s">
        <v>230</v>
      </c>
      <c r="H3543" s="40" t="s">
        <v>213</v>
      </c>
      <c r="I3543" s="630" t="s">
        <v>223</v>
      </c>
      <c r="J3543" s="991" t="s">
        <v>181</v>
      </c>
      <c r="K3543" s="303">
        <v>0</v>
      </c>
      <c r="L3543" s="304">
        <v>0</v>
      </c>
      <c r="M3543" s="305">
        <v>0</v>
      </c>
      <c r="N3543" s="305">
        <v>0</v>
      </c>
      <c r="O3543" s="303">
        <v>0</v>
      </c>
      <c r="P3543" s="305">
        <v>0</v>
      </c>
      <c r="Q3543" s="303">
        <v>0</v>
      </c>
      <c r="R3543" s="16">
        <v>0</v>
      </c>
      <c r="T3543" s="172"/>
    </row>
    <row r="3544" spans="1:20">
      <c r="A3544" s="38">
        <v>26</v>
      </c>
      <c r="B3544" s="39">
        <v>0</v>
      </c>
      <c r="C3544" s="39" t="str">
        <f t="shared" si="120"/>
        <v>2020 Initial Year</v>
      </c>
      <c r="D3544" s="40">
        <v>3</v>
      </c>
      <c r="E3544" s="662">
        <v>26</v>
      </c>
      <c r="F3544" s="662">
        <v>6</v>
      </c>
      <c r="G3544" s="991" t="s">
        <v>230</v>
      </c>
      <c r="H3544" s="40" t="s">
        <v>213</v>
      </c>
      <c r="I3544" s="630" t="s">
        <v>150</v>
      </c>
      <c r="J3544" s="991" t="s">
        <v>204</v>
      </c>
      <c r="K3544" s="303">
        <v>0</v>
      </c>
      <c r="L3544" s="304">
        <v>0</v>
      </c>
      <c r="M3544" s="305">
        <v>0</v>
      </c>
      <c r="N3544" s="305">
        <v>0</v>
      </c>
      <c r="O3544" s="303">
        <v>0</v>
      </c>
      <c r="P3544" s="305">
        <v>0</v>
      </c>
      <c r="Q3544" s="303">
        <v>0</v>
      </c>
      <c r="R3544" s="16">
        <v>0</v>
      </c>
      <c r="T3544" s="172"/>
    </row>
    <row r="3545" spans="1:20">
      <c r="A3545" s="38">
        <v>26</v>
      </c>
      <c r="B3545" s="39">
        <v>0</v>
      </c>
      <c r="C3545" s="39" t="str">
        <f t="shared" si="120"/>
        <v>2020 Initial Year</v>
      </c>
      <c r="D3545" s="40">
        <v>3</v>
      </c>
      <c r="E3545" s="662">
        <v>26</v>
      </c>
      <c r="F3545" s="662">
        <v>6</v>
      </c>
      <c r="G3545" s="991" t="s">
        <v>230</v>
      </c>
      <c r="H3545" s="40" t="s">
        <v>213</v>
      </c>
      <c r="I3545" s="630" t="s">
        <v>151</v>
      </c>
      <c r="J3545" s="991" t="s">
        <v>205</v>
      </c>
      <c r="K3545" s="303">
        <v>0</v>
      </c>
      <c r="L3545" s="304">
        <v>0</v>
      </c>
      <c r="M3545" s="305">
        <v>0</v>
      </c>
      <c r="N3545" s="305">
        <v>0</v>
      </c>
      <c r="O3545" s="303">
        <v>0</v>
      </c>
      <c r="P3545" s="305">
        <v>0</v>
      </c>
      <c r="Q3545" s="303">
        <v>0</v>
      </c>
      <c r="R3545" s="16">
        <v>0</v>
      </c>
      <c r="T3545" s="172"/>
    </row>
    <row r="3546" spans="1:20">
      <c r="A3546" s="38">
        <v>26</v>
      </c>
      <c r="B3546" s="39">
        <v>0</v>
      </c>
      <c r="C3546" s="39" t="str">
        <f t="shared" si="120"/>
        <v>2020 Initial Year</v>
      </c>
      <c r="D3546" s="40">
        <v>3</v>
      </c>
      <c r="E3546" s="662">
        <v>26</v>
      </c>
      <c r="F3546" s="662">
        <v>6</v>
      </c>
      <c r="G3546" s="991" t="s">
        <v>230</v>
      </c>
      <c r="H3546" s="40" t="s">
        <v>213</v>
      </c>
      <c r="I3546" s="630" t="s">
        <v>152</v>
      </c>
      <c r="J3546" s="991" t="s">
        <v>182</v>
      </c>
      <c r="K3546" s="303">
        <v>0</v>
      </c>
      <c r="L3546" s="304">
        <v>0</v>
      </c>
      <c r="M3546" s="305">
        <v>0</v>
      </c>
      <c r="N3546" s="305">
        <v>0</v>
      </c>
      <c r="O3546" s="303">
        <v>0</v>
      </c>
      <c r="P3546" s="305">
        <v>0</v>
      </c>
      <c r="Q3546" s="303">
        <v>0</v>
      </c>
      <c r="R3546" s="16">
        <v>0</v>
      </c>
      <c r="T3546" s="172"/>
    </row>
    <row r="3547" spans="1:20">
      <c r="A3547" s="38">
        <v>26</v>
      </c>
      <c r="B3547" s="39">
        <v>0</v>
      </c>
      <c r="C3547" s="39" t="str">
        <f t="shared" si="120"/>
        <v>2020 Initial Year</v>
      </c>
      <c r="D3547" s="40">
        <v>3</v>
      </c>
      <c r="E3547" s="662">
        <v>26</v>
      </c>
      <c r="F3547" s="662">
        <v>6</v>
      </c>
      <c r="G3547" s="991" t="s">
        <v>230</v>
      </c>
      <c r="H3547" s="40" t="s">
        <v>213</v>
      </c>
      <c r="I3547" s="630" t="s">
        <v>70</v>
      </c>
      <c r="J3547" s="991" t="s">
        <v>265</v>
      </c>
      <c r="K3547" s="303">
        <v>0</v>
      </c>
      <c r="L3547" s="304">
        <v>0</v>
      </c>
      <c r="M3547" s="305">
        <v>0</v>
      </c>
      <c r="N3547" s="305">
        <v>0</v>
      </c>
      <c r="O3547" s="303">
        <v>0</v>
      </c>
      <c r="P3547" s="305">
        <v>0</v>
      </c>
      <c r="Q3547" s="303">
        <v>0</v>
      </c>
      <c r="R3547" s="16">
        <v>0</v>
      </c>
      <c r="T3547" s="172"/>
    </row>
    <row r="3548" spans="1:20">
      <c r="A3548" s="38">
        <v>26</v>
      </c>
      <c r="B3548" s="39">
        <v>0</v>
      </c>
      <c r="C3548" s="39" t="str">
        <f t="shared" si="120"/>
        <v>2020 Initial Year</v>
      </c>
      <c r="D3548" s="40">
        <v>3</v>
      </c>
      <c r="E3548" s="662">
        <v>26</v>
      </c>
      <c r="F3548" s="662">
        <v>6</v>
      </c>
      <c r="G3548" s="991" t="s">
        <v>230</v>
      </c>
      <c r="H3548" s="40" t="s">
        <v>213</v>
      </c>
      <c r="I3548" s="630" t="s">
        <v>71</v>
      </c>
      <c r="J3548" s="991" t="s">
        <v>266</v>
      </c>
      <c r="K3548" s="303">
        <v>0</v>
      </c>
      <c r="L3548" s="304">
        <v>0</v>
      </c>
      <c r="M3548" s="305">
        <v>0</v>
      </c>
      <c r="N3548" s="305">
        <v>0</v>
      </c>
      <c r="O3548" s="303">
        <v>0</v>
      </c>
      <c r="P3548" s="305">
        <v>0</v>
      </c>
      <c r="Q3548" s="303">
        <v>0</v>
      </c>
      <c r="R3548" s="16">
        <v>0</v>
      </c>
      <c r="T3548" s="172"/>
    </row>
    <row r="3549" spans="1:20">
      <c r="A3549" s="38">
        <v>26</v>
      </c>
      <c r="B3549" s="39">
        <v>0</v>
      </c>
      <c r="C3549" s="39" t="str">
        <f t="shared" si="120"/>
        <v>2020 Initial Year</v>
      </c>
      <c r="D3549" s="40">
        <v>3</v>
      </c>
      <c r="E3549" s="662">
        <v>26</v>
      </c>
      <c r="F3549" s="662">
        <v>6</v>
      </c>
      <c r="G3549" s="991" t="s">
        <v>230</v>
      </c>
      <c r="H3549" s="40" t="s">
        <v>213</v>
      </c>
      <c r="I3549" s="630" t="s">
        <v>72</v>
      </c>
      <c r="J3549" s="991" t="s">
        <v>527</v>
      </c>
      <c r="K3549" s="303">
        <v>0</v>
      </c>
      <c r="L3549" s="304">
        <v>0</v>
      </c>
      <c r="M3549" s="305">
        <v>0</v>
      </c>
      <c r="N3549" s="305">
        <v>0</v>
      </c>
      <c r="O3549" s="303">
        <v>0</v>
      </c>
      <c r="P3549" s="305">
        <v>0</v>
      </c>
      <c r="Q3549" s="303">
        <v>0</v>
      </c>
      <c r="R3549" s="16">
        <v>0</v>
      </c>
      <c r="T3549" s="172"/>
    </row>
    <row r="3550" spans="1:20">
      <c r="A3550" s="38">
        <v>26</v>
      </c>
      <c r="B3550" s="39">
        <v>0</v>
      </c>
      <c r="C3550" s="39" t="str">
        <f t="shared" si="120"/>
        <v>2020 Initial Year</v>
      </c>
      <c r="D3550" s="40">
        <v>3</v>
      </c>
      <c r="E3550" s="662">
        <v>26</v>
      </c>
      <c r="F3550" s="662">
        <v>6</v>
      </c>
      <c r="G3550" s="991" t="s">
        <v>230</v>
      </c>
      <c r="H3550" s="40" t="s">
        <v>213</v>
      </c>
      <c r="I3550" s="630" t="s">
        <v>73</v>
      </c>
      <c r="J3550" s="991" t="s">
        <v>528</v>
      </c>
      <c r="K3550" s="303">
        <v>0</v>
      </c>
      <c r="L3550" s="304">
        <v>0</v>
      </c>
      <c r="M3550" s="305">
        <v>0</v>
      </c>
      <c r="N3550" s="305">
        <v>0</v>
      </c>
      <c r="O3550" s="303">
        <v>0</v>
      </c>
      <c r="P3550" s="305">
        <v>0</v>
      </c>
      <c r="Q3550" s="303">
        <v>0</v>
      </c>
      <c r="R3550" s="16">
        <v>0</v>
      </c>
      <c r="T3550" s="172"/>
    </row>
    <row r="3551" spans="1:20">
      <c r="A3551" s="38">
        <v>26</v>
      </c>
      <c r="B3551" s="39">
        <v>0</v>
      </c>
      <c r="C3551" s="39" t="str">
        <f t="shared" si="120"/>
        <v>2020 Initial Year</v>
      </c>
      <c r="D3551" s="40">
        <v>3</v>
      </c>
      <c r="E3551" s="662">
        <v>26</v>
      </c>
      <c r="F3551" s="662">
        <v>6</v>
      </c>
      <c r="G3551" s="991" t="s">
        <v>230</v>
      </c>
      <c r="H3551" s="40" t="s">
        <v>213</v>
      </c>
      <c r="I3551" s="630" t="s">
        <v>409</v>
      </c>
      <c r="J3551" s="991" t="s">
        <v>803</v>
      </c>
      <c r="K3551" s="303">
        <v>0</v>
      </c>
      <c r="L3551" s="304">
        <v>0</v>
      </c>
      <c r="M3551" s="305">
        <v>0</v>
      </c>
      <c r="N3551" s="305">
        <v>0</v>
      </c>
      <c r="O3551" s="303">
        <v>0</v>
      </c>
      <c r="P3551" s="305">
        <v>0</v>
      </c>
      <c r="Q3551" s="303">
        <v>0</v>
      </c>
      <c r="R3551" s="16">
        <v>0</v>
      </c>
      <c r="T3551" s="172"/>
    </row>
    <row r="3552" spans="1:20">
      <c r="A3552" s="38">
        <v>15</v>
      </c>
      <c r="B3552" s="39">
        <f t="shared" si="117"/>
        <v>0</v>
      </c>
      <c r="C3552" s="39" t="str">
        <f t="shared" si="120"/>
        <v>2020 Initial Year</v>
      </c>
      <c r="D3552" s="40">
        <v>3</v>
      </c>
      <c r="E3552" s="662">
        <v>15</v>
      </c>
      <c r="F3552" s="40" t="s">
        <v>424</v>
      </c>
      <c r="G3552" s="698" t="s">
        <v>212</v>
      </c>
      <c r="H3552" s="40" t="s">
        <v>213</v>
      </c>
      <c r="I3552" s="629" t="s">
        <v>211</v>
      </c>
      <c r="J3552" s="698" t="s">
        <v>261</v>
      </c>
      <c r="K3552" s="303">
        <v>0</v>
      </c>
      <c r="L3552" s="304">
        <v>0</v>
      </c>
      <c r="M3552" s="305">
        <v>0</v>
      </c>
      <c r="N3552" s="305">
        <v>0</v>
      </c>
      <c r="O3552" s="303">
        <v>0</v>
      </c>
      <c r="P3552" s="305">
        <v>0</v>
      </c>
      <c r="Q3552" s="303">
        <v>0</v>
      </c>
      <c r="R3552" s="16">
        <f>SUMIFS('Member Months'!$L:$L,'Member Months'!$A:$A,$A3552,'Member Months'!$C:$C,$C3552, 'Member Months'!$D:$D,$D3552)</f>
        <v>0</v>
      </c>
      <c r="T3552" s="172"/>
    </row>
    <row r="3553" spans="1:20">
      <c r="A3553" s="38">
        <v>15</v>
      </c>
      <c r="B3553" s="39">
        <f t="shared" si="117"/>
        <v>0</v>
      </c>
      <c r="C3553" s="39" t="str">
        <f t="shared" si="120"/>
        <v>2020 Initial Year</v>
      </c>
      <c r="D3553" s="40">
        <v>3</v>
      </c>
      <c r="E3553" s="662">
        <v>15</v>
      </c>
      <c r="F3553" s="40" t="s">
        <v>424</v>
      </c>
      <c r="G3553" s="698" t="s">
        <v>212</v>
      </c>
      <c r="H3553" s="40" t="s">
        <v>213</v>
      </c>
      <c r="I3553" s="629" t="s">
        <v>214</v>
      </c>
      <c r="J3553" s="698" t="s">
        <v>676</v>
      </c>
      <c r="K3553" s="303">
        <v>0</v>
      </c>
      <c r="L3553" s="304">
        <v>0</v>
      </c>
      <c r="M3553" s="305">
        <v>0</v>
      </c>
      <c r="N3553" s="305">
        <v>0</v>
      </c>
      <c r="O3553" s="303">
        <v>0</v>
      </c>
      <c r="P3553" s="305">
        <v>0</v>
      </c>
      <c r="Q3553" s="303">
        <v>0</v>
      </c>
      <c r="R3553" s="16">
        <f>SUMIFS('Member Months'!$L:$L,'Member Months'!$A:$A,$A3553,'Member Months'!$C:$C,$C3553, 'Member Months'!$D:$D,$D3553)</f>
        <v>0</v>
      </c>
      <c r="T3553" s="172"/>
    </row>
    <row r="3554" spans="1:20">
      <c r="A3554" s="38">
        <v>15</v>
      </c>
      <c r="B3554" s="39">
        <f t="shared" si="117"/>
        <v>0</v>
      </c>
      <c r="C3554" s="39" t="str">
        <f t="shared" si="120"/>
        <v>2020 Initial Year</v>
      </c>
      <c r="D3554" s="40">
        <v>3</v>
      </c>
      <c r="E3554" s="662">
        <v>15</v>
      </c>
      <c r="F3554" s="40" t="s">
        <v>424</v>
      </c>
      <c r="G3554" s="698" t="s">
        <v>212</v>
      </c>
      <c r="H3554" s="40" t="s">
        <v>213</v>
      </c>
      <c r="I3554" s="629" t="s">
        <v>215</v>
      </c>
      <c r="J3554" s="698" t="s">
        <v>216</v>
      </c>
      <c r="K3554" s="303">
        <v>0</v>
      </c>
      <c r="L3554" s="304">
        <v>0</v>
      </c>
      <c r="M3554" s="305">
        <v>0</v>
      </c>
      <c r="N3554" s="305">
        <v>0</v>
      </c>
      <c r="O3554" s="303">
        <v>0</v>
      </c>
      <c r="P3554" s="305">
        <v>0</v>
      </c>
      <c r="Q3554" s="303">
        <v>0</v>
      </c>
      <c r="R3554" s="16">
        <f>SUMIFS('Member Months'!$L:$L,'Member Months'!$A:$A,$A3554,'Member Months'!$C:$C,$C3554, 'Member Months'!$D:$D,$D3554)</f>
        <v>0</v>
      </c>
      <c r="T3554" s="172"/>
    </row>
    <row r="3555" spans="1:20">
      <c r="A3555" s="38">
        <v>15</v>
      </c>
      <c r="B3555" s="39">
        <f t="shared" si="117"/>
        <v>0</v>
      </c>
      <c r="C3555" s="39" t="str">
        <f t="shared" si="120"/>
        <v>2020 Initial Year</v>
      </c>
      <c r="D3555" s="40">
        <v>3</v>
      </c>
      <c r="E3555" s="662">
        <v>15</v>
      </c>
      <c r="F3555" s="40" t="s">
        <v>424</v>
      </c>
      <c r="G3555" s="698" t="s">
        <v>212</v>
      </c>
      <c r="H3555" s="40" t="s">
        <v>213</v>
      </c>
      <c r="I3555" s="629" t="s">
        <v>217</v>
      </c>
      <c r="J3555" s="698" t="s">
        <v>262</v>
      </c>
      <c r="K3555" s="303">
        <v>0</v>
      </c>
      <c r="L3555" s="304">
        <v>0</v>
      </c>
      <c r="M3555" s="305">
        <v>0</v>
      </c>
      <c r="N3555" s="305">
        <v>0</v>
      </c>
      <c r="O3555" s="303">
        <v>0</v>
      </c>
      <c r="P3555" s="305">
        <v>0</v>
      </c>
      <c r="Q3555" s="303">
        <v>0</v>
      </c>
      <c r="R3555" s="16">
        <f>SUMIFS('Member Months'!$L:$L,'Member Months'!$A:$A,$A3555,'Member Months'!$C:$C,$C3555, 'Member Months'!$D:$D,$D3555)</f>
        <v>0</v>
      </c>
      <c r="T3555" s="172"/>
    </row>
    <row r="3556" spans="1:20">
      <c r="A3556" s="38">
        <v>15</v>
      </c>
      <c r="B3556" s="39">
        <f t="shared" si="117"/>
        <v>0</v>
      </c>
      <c r="C3556" s="39" t="str">
        <f t="shared" si="120"/>
        <v>2020 Initial Year</v>
      </c>
      <c r="D3556" s="40">
        <v>3</v>
      </c>
      <c r="E3556" s="662">
        <v>15</v>
      </c>
      <c r="F3556" s="40" t="s">
        <v>424</v>
      </c>
      <c r="G3556" s="698" t="s">
        <v>212</v>
      </c>
      <c r="H3556" s="40" t="s">
        <v>213</v>
      </c>
      <c r="I3556" s="629" t="s">
        <v>218</v>
      </c>
      <c r="J3556" s="698" t="s">
        <v>677</v>
      </c>
      <c r="K3556" s="303">
        <v>0</v>
      </c>
      <c r="L3556" s="304">
        <v>0</v>
      </c>
      <c r="M3556" s="305">
        <v>0</v>
      </c>
      <c r="N3556" s="305">
        <v>0</v>
      </c>
      <c r="O3556" s="303">
        <v>0</v>
      </c>
      <c r="P3556" s="305">
        <v>0</v>
      </c>
      <c r="Q3556" s="303">
        <v>0</v>
      </c>
      <c r="R3556" s="16">
        <f>SUMIFS('Member Months'!$L:$L,'Member Months'!$A:$A,$A3556,'Member Months'!$C:$C,$C3556, 'Member Months'!$D:$D,$D3556)</f>
        <v>0</v>
      </c>
      <c r="T3556" s="172"/>
    </row>
    <row r="3557" spans="1:20">
      <c r="A3557" s="38">
        <v>15</v>
      </c>
      <c r="B3557" s="39">
        <f t="shared" ref="B3557:B3569" si="121">$B$3246</f>
        <v>0</v>
      </c>
      <c r="C3557" s="39" t="str">
        <f t="shared" si="120"/>
        <v>2020 Initial Year</v>
      </c>
      <c r="D3557" s="40">
        <v>3</v>
      </c>
      <c r="E3557" s="662">
        <v>15</v>
      </c>
      <c r="F3557" s="40" t="s">
        <v>424</v>
      </c>
      <c r="G3557" s="698" t="s">
        <v>212</v>
      </c>
      <c r="H3557" s="40" t="s">
        <v>213</v>
      </c>
      <c r="I3557" s="629" t="s">
        <v>219</v>
      </c>
      <c r="J3557" s="698" t="s">
        <v>263</v>
      </c>
      <c r="K3557" s="303">
        <v>0</v>
      </c>
      <c r="L3557" s="304">
        <v>0</v>
      </c>
      <c r="M3557" s="305">
        <v>0</v>
      </c>
      <c r="N3557" s="305">
        <v>0</v>
      </c>
      <c r="O3557" s="303">
        <v>0</v>
      </c>
      <c r="P3557" s="305">
        <v>0</v>
      </c>
      <c r="Q3557" s="303">
        <v>0</v>
      </c>
      <c r="R3557" s="16">
        <f>SUMIFS('Member Months'!$L:$L,'Member Months'!$A:$A,$A3557,'Member Months'!$C:$C,$C3557, 'Member Months'!$D:$D,$D3557)</f>
        <v>0</v>
      </c>
      <c r="T3557" s="172"/>
    </row>
    <row r="3558" spans="1:20">
      <c r="A3558" s="38">
        <v>15</v>
      </c>
      <c r="B3558" s="39">
        <f t="shared" si="121"/>
        <v>0</v>
      </c>
      <c r="C3558" s="39" t="str">
        <f t="shared" si="120"/>
        <v>2020 Initial Year</v>
      </c>
      <c r="D3558" s="40">
        <v>3</v>
      </c>
      <c r="E3558" s="662">
        <v>15</v>
      </c>
      <c r="F3558" s="40" t="s">
        <v>424</v>
      </c>
      <c r="G3558" s="698" t="s">
        <v>212</v>
      </c>
      <c r="H3558" s="40" t="s">
        <v>213</v>
      </c>
      <c r="I3558" s="629" t="s">
        <v>220</v>
      </c>
      <c r="J3558" s="698" t="s">
        <v>675</v>
      </c>
      <c r="K3558" s="303">
        <v>0</v>
      </c>
      <c r="L3558" s="304">
        <v>0</v>
      </c>
      <c r="M3558" s="305">
        <v>0</v>
      </c>
      <c r="N3558" s="305">
        <v>0</v>
      </c>
      <c r="O3558" s="303">
        <v>0</v>
      </c>
      <c r="P3558" s="305">
        <v>0</v>
      </c>
      <c r="Q3558" s="303">
        <v>0</v>
      </c>
      <c r="R3558" s="16">
        <f>SUMIFS('Member Months'!$L:$L,'Member Months'!$A:$A,$A3558,'Member Months'!$C:$C,$C3558, 'Member Months'!$D:$D,$D3558)</f>
        <v>0</v>
      </c>
      <c r="T3558" s="172"/>
    </row>
    <row r="3559" spans="1:20">
      <c r="A3559" s="38">
        <v>15</v>
      </c>
      <c r="B3559" s="39">
        <f t="shared" si="121"/>
        <v>0</v>
      </c>
      <c r="C3559" s="39" t="str">
        <f t="shared" si="120"/>
        <v>2020 Initial Year</v>
      </c>
      <c r="D3559" s="40">
        <v>3</v>
      </c>
      <c r="E3559" s="662">
        <v>15</v>
      </c>
      <c r="F3559" s="40" t="s">
        <v>424</v>
      </c>
      <c r="G3559" s="698" t="s">
        <v>212</v>
      </c>
      <c r="H3559" s="40" t="s">
        <v>213</v>
      </c>
      <c r="I3559" s="629" t="s">
        <v>221</v>
      </c>
      <c r="J3559" s="698" t="s">
        <v>264</v>
      </c>
      <c r="K3559" s="303">
        <v>0</v>
      </c>
      <c r="L3559" s="304">
        <v>0</v>
      </c>
      <c r="M3559" s="305">
        <v>0</v>
      </c>
      <c r="N3559" s="305">
        <v>0</v>
      </c>
      <c r="O3559" s="303">
        <v>0</v>
      </c>
      <c r="P3559" s="305">
        <v>0</v>
      </c>
      <c r="Q3559" s="303">
        <v>0</v>
      </c>
      <c r="R3559" s="16">
        <f>SUMIFS('Member Months'!$L:$L,'Member Months'!$A:$A,$A3559,'Member Months'!$C:$C,$C3559, 'Member Months'!$D:$D,$D3559)</f>
        <v>0</v>
      </c>
      <c r="T3559" s="172"/>
    </row>
    <row r="3560" spans="1:20">
      <c r="A3560" s="38">
        <v>15</v>
      </c>
      <c r="B3560" s="39">
        <f t="shared" si="121"/>
        <v>0</v>
      </c>
      <c r="C3560" s="39" t="str">
        <f t="shared" si="120"/>
        <v>2020 Initial Year</v>
      </c>
      <c r="D3560" s="40">
        <v>3</v>
      </c>
      <c r="E3560" s="662">
        <v>15</v>
      </c>
      <c r="F3560" s="40" t="s">
        <v>424</v>
      </c>
      <c r="G3560" s="698" t="s">
        <v>212</v>
      </c>
      <c r="H3560" s="40" t="s">
        <v>213</v>
      </c>
      <c r="I3560" s="629" t="s">
        <v>222</v>
      </c>
      <c r="J3560" s="698" t="s">
        <v>206</v>
      </c>
      <c r="K3560" s="303">
        <v>0</v>
      </c>
      <c r="L3560" s="304">
        <v>0</v>
      </c>
      <c r="M3560" s="305">
        <v>0</v>
      </c>
      <c r="N3560" s="305">
        <v>0</v>
      </c>
      <c r="O3560" s="303">
        <v>0</v>
      </c>
      <c r="P3560" s="305">
        <v>0</v>
      </c>
      <c r="Q3560" s="303">
        <v>0</v>
      </c>
      <c r="R3560" s="16">
        <f>SUMIFS('Member Months'!$L:$L,'Member Months'!$A:$A,$A3560,'Member Months'!$C:$C,$C3560, 'Member Months'!$D:$D,$D3560)</f>
        <v>0</v>
      </c>
      <c r="T3560" s="172"/>
    </row>
    <row r="3561" spans="1:20">
      <c r="A3561" s="38">
        <v>15</v>
      </c>
      <c r="B3561" s="39">
        <f t="shared" si="121"/>
        <v>0</v>
      </c>
      <c r="C3561" s="39" t="str">
        <f t="shared" si="120"/>
        <v>2020 Initial Year</v>
      </c>
      <c r="D3561" s="40">
        <v>3</v>
      </c>
      <c r="E3561" s="662">
        <v>15</v>
      </c>
      <c r="F3561" s="40" t="s">
        <v>424</v>
      </c>
      <c r="G3561" s="698" t="s">
        <v>212</v>
      </c>
      <c r="H3561" s="40" t="s">
        <v>213</v>
      </c>
      <c r="I3561" s="629" t="s">
        <v>223</v>
      </c>
      <c r="J3561" s="698" t="s">
        <v>181</v>
      </c>
      <c r="K3561" s="303">
        <v>0</v>
      </c>
      <c r="L3561" s="304">
        <v>0</v>
      </c>
      <c r="M3561" s="305">
        <v>0</v>
      </c>
      <c r="N3561" s="305">
        <v>0</v>
      </c>
      <c r="O3561" s="303">
        <v>0</v>
      </c>
      <c r="P3561" s="305">
        <v>0</v>
      </c>
      <c r="Q3561" s="303">
        <v>0</v>
      </c>
      <c r="R3561" s="16">
        <f>SUMIFS('Member Months'!$L:$L,'Member Months'!$A:$A,$A3561,'Member Months'!$C:$C,$C3561, 'Member Months'!$D:$D,$D3561)</f>
        <v>0</v>
      </c>
      <c r="T3561" s="172"/>
    </row>
    <row r="3562" spans="1:20">
      <c r="A3562" s="38">
        <v>15</v>
      </c>
      <c r="B3562" s="39">
        <f t="shared" si="121"/>
        <v>0</v>
      </c>
      <c r="C3562" s="39" t="str">
        <f t="shared" si="120"/>
        <v>2020 Initial Year</v>
      </c>
      <c r="D3562" s="40">
        <v>3</v>
      </c>
      <c r="E3562" s="662">
        <v>15</v>
      </c>
      <c r="F3562" s="40" t="s">
        <v>424</v>
      </c>
      <c r="G3562" s="698" t="s">
        <v>212</v>
      </c>
      <c r="H3562" s="40" t="s">
        <v>213</v>
      </c>
      <c r="I3562" s="629" t="s">
        <v>150</v>
      </c>
      <c r="J3562" s="698" t="s">
        <v>204</v>
      </c>
      <c r="K3562" s="303">
        <v>0</v>
      </c>
      <c r="L3562" s="304">
        <v>0</v>
      </c>
      <c r="M3562" s="305">
        <v>0</v>
      </c>
      <c r="N3562" s="305">
        <v>0</v>
      </c>
      <c r="O3562" s="303">
        <v>0</v>
      </c>
      <c r="P3562" s="305">
        <v>0</v>
      </c>
      <c r="Q3562" s="303">
        <v>0</v>
      </c>
      <c r="R3562" s="16">
        <f>SUMIFS('Member Months'!$L:$L,'Member Months'!$A:$A,$A3562,'Member Months'!$C:$C,$C3562, 'Member Months'!$D:$D,$D3562)</f>
        <v>0</v>
      </c>
      <c r="T3562" s="172"/>
    </row>
    <row r="3563" spans="1:20">
      <c r="A3563" s="38">
        <v>15</v>
      </c>
      <c r="B3563" s="39">
        <f t="shared" si="121"/>
        <v>0</v>
      </c>
      <c r="C3563" s="39" t="str">
        <f t="shared" si="120"/>
        <v>2020 Initial Year</v>
      </c>
      <c r="D3563" s="40">
        <v>3</v>
      </c>
      <c r="E3563" s="662">
        <v>15</v>
      </c>
      <c r="F3563" s="40" t="s">
        <v>424</v>
      </c>
      <c r="G3563" s="698" t="s">
        <v>212</v>
      </c>
      <c r="H3563" s="40" t="s">
        <v>213</v>
      </c>
      <c r="I3563" s="629" t="s">
        <v>151</v>
      </c>
      <c r="J3563" s="698" t="s">
        <v>205</v>
      </c>
      <c r="K3563" s="303">
        <v>0</v>
      </c>
      <c r="L3563" s="304">
        <v>0</v>
      </c>
      <c r="M3563" s="305">
        <v>0</v>
      </c>
      <c r="N3563" s="305">
        <v>0</v>
      </c>
      <c r="O3563" s="303">
        <v>0</v>
      </c>
      <c r="P3563" s="305">
        <v>0</v>
      </c>
      <c r="Q3563" s="303">
        <v>0</v>
      </c>
      <c r="R3563" s="16">
        <f>SUMIFS('Member Months'!$L:$L,'Member Months'!$A:$A,$A3563,'Member Months'!$C:$C,$C3563, 'Member Months'!$D:$D,$D3563)</f>
        <v>0</v>
      </c>
      <c r="T3563" s="172"/>
    </row>
    <row r="3564" spans="1:20">
      <c r="A3564" s="38">
        <v>15</v>
      </c>
      <c r="B3564" s="39">
        <f t="shared" si="121"/>
        <v>0</v>
      </c>
      <c r="C3564" s="39" t="str">
        <f t="shared" si="120"/>
        <v>2020 Initial Year</v>
      </c>
      <c r="D3564" s="40">
        <v>3</v>
      </c>
      <c r="E3564" s="662">
        <v>15</v>
      </c>
      <c r="F3564" s="40" t="s">
        <v>424</v>
      </c>
      <c r="G3564" s="698" t="s">
        <v>212</v>
      </c>
      <c r="H3564" s="40" t="s">
        <v>213</v>
      </c>
      <c r="I3564" s="629" t="s">
        <v>152</v>
      </c>
      <c r="J3564" s="698" t="s">
        <v>182</v>
      </c>
      <c r="K3564" s="303">
        <v>0</v>
      </c>
      <c r="L3564" s="304">
        <v>0</v>
      </c>
      <c r="M3564" s="305">
        <v>0</v>
      </c>
      <c r="N3564" s="305">
        <v>0</v>
      </c>
      <c r="O3564" s="303">
        <v>0</v>
      </c>
      <c r="P3564" s="305">
        <v>0</v>
      </c>
      <c r="Q3564" s="303">
        <v>0</v>
      </c>
      <c r="R3564" s="16">
        <f>SUMIFS('Member Months'!$L:$L,'Member Months'!$A:$A,$A3564,'Member Months'!$C:$C,$C3564, 'Member Months'!$D:$D,$D3564)</f>
        <v>0</v>
      </c>
      <c r="T3564" s="172"/>
    </row>
    <row r="3565" spans="1:20">
      <c r="A3565" s="38">
        <v>15</v>
      </c>
      <c r="B3565" s="39">
        <f t="shared" si="121"/>
        <v>0</v>
      </c>
      <c r="C3565" s="39" t="str">
        <f t="shared" si="120"/>
        <v>2020 Initial Year</v>
      </c>
      <c r="D3565" s="40">
        <v>3</v>
      </c>
      <c r="E3565" s="662">
        <v>15</v>
      </c>
      <c r="F3565" s="40" t="s">
        <v>424</v>
      </c>
      <c r="G3565" s="698" t="s">
        <v>212</v>
      </c>
      <c r="H3565" s="40" t="s">
        <v>213</v>
      </c>
      <c r="I3565" s="629" t="s">
        <v>70</v>
      </c>
      <c r="J3565" s="698" t="s">
        <v>265</v>
      </c>
      <c r="K3565" s="303">
        <v>0</v>
      </c>
      <c r="L3565" s="304">
        <v>0</v>
      </c>
      <c r="M3565" s="305">
        <v>0</v>
      </c>
      <c r="N3565" s="305">
        <v>0</v>
      </c>
      <c r="O3565" s="303">
        <v>0</v>
      </c>
      <c r="P3565" s="305">
        <v>0</v>
      </c>
      <c r="Q3565" s="303">
        <v>0</v>
      </c>
      <c r="R3565" s="16">
        <f>SUMIFS('Member Months'!$L:$L,'Member Months'!$A:$A,$A3565,'Member Months'!$C:$C,$C3565, 'Member Months'!$D:$D,$D3565)</f>
        <v>0</v>
      </c>
      <c r="T3565" s="172"/>
    </row>
    <row r="3566" spans="1:20">
      <c r="A3566" s="38">
        <v>15</v>
      </c>
      <c r="B3566" s="39">
        <f t="shared" si="121"/>
        <v>0</v>
      </c>
      <c r="C3566" s="39" t="str">
        <f t="shared" si="120"/>
        <v>2020 Initial Year</v>
      </c>
      <c r="D3566" s="40">
        <v>3</v>
      </c>
      <c r="E3566" s="662">
        <v>15</v>
      </c>
      <c r="F3566" s="40" t="s">
        <v>424</v>
      </c>
      <c r="G3566" s="698" t="s">
        <v>212</v>
      </c>
      <c r="H3566" s="40" t="s">
        <v>213</v>
      </c>
      <c r="I3566" s="629" t="s">
        <v>71</v>
      </c>
      <c r="J3566" s="698" t="s">
        <v>266</v>
      </c>
      <c r="K3566" s="303">
        <v>0</v>
      </c>
      <c r="L3566" s="304">
        <v>0</v>
      </c>
      <c r="M3566" s="305">
        <v>0</v>
      </c>
      <c r="N3566" s="305">
        <v>0</v>
      </c>
      <c r="O3566" s="303">
        <v>0</v>
      </c>
      <c r="P3566" s="305">
        <v>0</v>
      </c>
      <c r="Q3566" s="303">
        <v>0</v>
      </c>
      <c r="R3566" s="16">
        <f>SUMIFS('Member Months'!$L:$L,'Member Months'!$A:$A,$A3566,'Member Months'!$C:$C,$C3566, 'Member Months'!$D:$D,$D3566)</f>
        <v>0</v>
      </c>
      <c r="T3566" s="172"/>
    </row>
    <row r="3567" spans="1:20">
      <c r="A3567" s="38">
        <v>15</v>
      </c>
      <c r="B3567" s="39">
        <f t="shared" si="121"/>
        <v>0</v>
      </c>
      <c r="C3567" s="39" t="str">
        <f t="shared" si="120"/>
        <v>2020 Initial Year</v>
      </c>
      <c r="D3567" s="40">
        <v>3</v>
      </c>
      <c r="E3567" s="662">
        <v>15</v>
      </c>
      <c r="F3567" s="40" t="s">
        <v>424</v>
      </c>
      <c r="G3567" s="698" t="s">
        <v>212</v>
      </c>
      <c r="H3567" s="40" t="s">
        <v>213</v>
      </c>
      <c r="I3567" s="629" t="s">
        <v>72</v>
      </c>
      <c r="J3567" s="698" t="s">
        <v>527</v>
      </c>
      <c r="K3567" s="303">
        <v>0</v>
      </c>
      <c r="L3567" s="304">
        <v>0</v>
      </c>
      <c r="M3567" s="305">
        <v>0</v>
      </c>
      <c r="N3567" s="305">
        <v>0</v>
      </c>
      <c r="O3567" s="303">
        <v>0</v>
      </c>
      <c r="P3567" s="305">
        <v>0</v>
      </c>
      <c r="Q3567" s="303">
        <v>0</v>
      </c>
      <c r="R3567" s="16">
        <f>SUMIFS('Member Months'!$L:$L,'Member Months'!$A:$A,$A3567,'Member Months'!$C:$C,$C3567, 'Member Months'!$D:$D,$D3567)</f>
        <v>0</v>
      </c>
      <c r="T3567" s="172"/>
    </row>
    <row r="3568" spans="1:20">
      <c r="A3568" s="38">
        <v>15</v>
      </c>
      <c r="B3568" s="39">
        <f t="shared" si="121"/>
        <v>0</v>
      </c>
      <c r="C3568" s="39" t="str">
        <f t="shared" si="120"/>
        <v>2020 Initial Year</v>
      </c>
      <c r="D3568" s="40">
        <v>3</v>
      </c>
      <c r="E3568" s="662">
        <v>15</v>
      </c>
      <c r="F3568" s="40" t="s">
        <v>424</v>
      </c>
      <c r="G3568" s="698" t="s">
        <v>212</v>
      </c>
      <c r="H3568" s="40" t="s">
        <v>213</v>
      </c>
      <c r="I3568" s="629" t="s">
        <v>73</v>
      </c>
      <c r="J3568" s="698" t="s">
        <v>528</v>
      </c>
      <c r="K3568" s="303">
        <v>0</v>
      </c>
      <c r="L3568" s="304">
        <v>0</v>
      </c>
      <c r="M3568" s="305">
        <v>0</v>
      </c>
      <c r="N3568" s="305">
        <v>0</v>
      </c>
      <c r="O3568" s="303">
        <v>0</v>
      </c>
      <c r="P3568" s="305">
        <v>0</v>
      </c>
      <c r="Q3568" s="303">
        <v>0</v>
      </c>
      <c r="R3568" s="16">
        <f>SUMIFS('Member Months'!$L:$L,'Member Months'!$A:$A,$A3568,'Member Months'!$C:$C,$C3568, 'Member Months'!$D:$D,$D3568)</f>
        <v>0</v>
      </c>
      <c r="T3568" s="172"/>
    </row>
    <row r="3569" spans="1:20">
      <c r="A3569" s="775">
        <v>15</v>
      </c>
      <c r="B3569" s="776">
        <f t="shared" si="121"/>
        <v>0</v>
      </c>
      <c r="C3569" s="776" t="str">
        <f t="shared" si="120"/>
        <v>2020 Initial Year</v>
      </c>
      <c r="D3569" s="777">
        <v>3</v>
      </c>
      <c r="E3569" s="778">
        <v>15</v>
      </c>
      <c r="F3569" s="777" t="s">
        <v>424</v>
      </c>
      <c r="G3569" s="779" t="s">
        <v>212</v>
      </c>
      <c r="H3569" s="777" t="s">
        <v>213</v>
      </c>
      <c r="I3569" s="780" t="s">
        <v>409</v>
      </c>
      <c r="J3569" s="779" t="s">
        <v>803</v>
      </c>
      <c r="K3569" s="781">
        <v>0</v>
      </c>
      <c r="L3569" s="782">
        <v>0</v>
      </c>
      <c r="M3569" s="783">
        <v>0</v>
      </c>
      <c r="N3569" s="783">
        <v>0</v>
      </c>
      <c r="O3569" s="781">
        <v>0</v>
      </c>
      <c r="P3569" s="783">
        <v>0</v>
      </c>
      <c r="Q3569" s="781">
        <v>0</v>
      </c>
      <c r="R3569" s="785">
        <f>SUMIFS('Member Months'!$L:$L,'Member Months'!$A:$A,$A3569,'Member Months'!$C:$C,$C3569, 'Member Months'!$D:$D,$D3569)</f>
        <v>0</v>
      </c>
      <c r="T3569" s="172"/>
    </row>
    <row r="3570" spans="1:20">
      <c r="A3570" s="38" t="s">
        <v>211</v>
      </c>
      <c r="B3570" s="39">
        <f>$B$6</f>
        <v>0</v>
      </c>
      <c r="C3570" s="39" t="str">
        <f t="shared" si="120"/>
        <v>2020 Initial Year</v>
      </c>
      <c r="D3570" s="40">
        <v>4</v>
      </c>
      <c r="E3570" s="40" t="s">
        <v>211</v>
      </c>
      <c r="F3570" s="40" t="s">
        <v>738</v>
      </c>
      <c r="G3570" s="698" t="s">
        <v>212</v>
      </c>
      <c r="H3570" s="40" t="s">
        <v>213</v>
      </c>
      <c r="I3570" s="629" t="s">
        <v>211</v>
      </c>
      <c r="J3570" s="698" t="s">
        <v>261</v>
      </c>
      <c r="K3570" s="303">
        <v>0</v>
      </c>
      <c r="L3570" s="304">
        <v>0</v>
      </c>
      <c r="M3570" s="305">
        <v>0</v>
      </c>
      <c r="N3570" s="305">
        <v>0</v>
      </c>
      <c r="O3570" s="303">
        <v>0</v>
      </c>
      <c r="P3570" s="305">
        <v>0</v>
      </c>
      <c r="Q3570" s="303">
        <v>0</v>
      </c>
      <c r="R3570" s="16">
        <f>SUMIFS('Member Months'!$L:$L,'Member Months'!$A:$A,$A3570,'Member Months'!$C:$C,$C3570, 'Member Months'!$D:$D,$D3570)</f>
        <v>0</v>
      </c>
      <c r="T3570" s="172"/>
    </row>
    <row r="3571" spans="1:20">
      <c r="A3571" s="38" t="s">
        <v>211</v>
      </c>
      <c r="B3571" s="39">
        <f t="shared" ref="B3571:B3634" si="122">$B$3570</f>
        <v>0</v>
      </c>
      <c r="C3571" s="39" t="str">
        <f t="shared" si="120"/>
        <v>2020 Initial Year</v>
      </c>
      <c r="D3571" s="40">
        <v>4</v>
      </c>
      <c r="E3571" s="40" t="s">
        <v>211</v>
      </c>
      <c r="F3571" s="40" t="s">
        <v>738</v>
      </c>
      <c r="G3571" s="698" t="s">
        <v>212</v>
      </c>
      <c r="H3571" s="40" t="s">
        <v>213</v>
      </c>
      <c r="I3571" s="629" t="s">
        <v>214</v>
      </c>
      <c r="J3571" s="698" t="s">
        <v>676</v>
      </c>
      <c r="K3571" s="303">
        <v>0</v>
      </c>
      <c r="L3571" s="304">
        <v>0</v>
      </c>
      <c r="M3571" s="305">
        <v>0</v>
      </c>
      <c r="N3571" s="305">
        <v>0</v>
      </c>
      <c r="O3571" s="303">
        <v>0</v>
      </c>
      <c r="P3571" s="305">
        <v>0</v>
      </c>
      <c r="Q3571" s="303">
        <v>0</v>
      </c>
      <c r="R3571" s="16">
        <f>SUMIFS('Member Months'!$L:$L,'Member Months'!$A:$A,$A3571,'Member Months'!$C:$C,$C3571, 'Member Months'!$D:$D,$D3571)</f>
        <v>0</v>
      </c>
      <c r="T3571" s="172"/>
    </row>
    <row r="3572" spans="1:20">
      <c r="A3572" s="38" t="s">
        <v>211</v>
      </c>
      <c r="B3572" s="39">
        <f t="shared" si="122"/>
        <v>0</v>
      </c>
      <c r="C3572" s="39" t="str">
        <f t="shared" si="120"/>
        <v>2020 Initial Year</v>
      </c>
      <c r="D3572" s="40">
        <v>4</v>
      </c>
      <c r="E3572" s="40" t="s">
        <v>211</v>
      </c>
      <c r="F3572" s="40" t="s">
        <v>738</v>
      </c>
      <c r="G3572" s="698" t="s">
        <v>212</v>
      </c>
      <c r="H3572" s="40" t="s">
        <v>213</v>
      </c>
      <c r="I3572" s="629" t="s">
        <v>215</v>
      </c>
      <c r="J3572" s="698" t="s">
        <v>216</v>
      </c>
      <c r="K3572" s="303">
        <v>0</v>
      </c>
      <c r="L3572" s="304">
        <v>0</v>
      </c>
      <c r="M3572" s="305">
        <v>0</v>
      </c>
      <c r="N3572" s="305">
        <v>0</v>
      </c>
      <c r="O3572" s="303">
        <v>0</v>
      </c>
      <c r="P3572" s="305">
        <v>0</v>
      </c>
      <c r="Q3572" s="303">
        <v>0</v>
      </c>
      <c r="R3572" s="16">
        <f>SUMIFS('Member Months'!$L:$L,'Member Months'!$A:$A,$A3572,'Member Months'!$C:$C,$C3572, 'Member Months'!$D:$D,$D3572)</f>
        <v>0</v>
      </c>
      <c r="T3572" s="172"/>
    </row>
    <row r="3573" spans="1:20">
      <c r="A3573" s="38" t="s">
        <v>211</v>
      </c>
      <c r="B3573" s="39">
        <f t="shared" si="122"/>
        <v>0</v>
      </c>
      <c r="C3573" s="39" t="str">
        <f t="shared" si="120"/>
        <v>2020 Initial Year</v>
      </c>
      <c r="D3573" s="40">
        <v>4</v>
      </c>
      <c r="E3573" s="40" t="s">
        <v>211</v>
      </c>
      <c r="F3573" s="40" t="s">
        <v>738</v>
      </c>
      <c r="G3573" s="698" t="s">
        <v>212</v>
      </c>
      <c r="H3573" s="40" t="s">
        <v>213</v>
      </c>
      <c r="I3573" s="629" t="s">
        <v>217</v>
      </c>
      <c r="J3573" s="698" t="s">
        <v>262</v>
      </c>
      <c r="K3573" s="303">
        <v>0</v>
      </c>
      <c r="L3573" s="304">
        <v>0</v>
      </c>
      <c r="M3573" s="305">
        <v>0</v>
      </c>
      <c r="N3573" s="305">
        <v>0</v>
      </c>
      <c r="O3573" s="303">
        <v>0</v>
      </c>
      <c r="P3573" s="305">
        <v>0</v>
      </c>
      <c r="Q3573" s="303">
        <v>0</v>
      </c>
      <c r="R3573" s="16">
        <f>SUMIFS('Member Months'!$L:$L,'Member Months'!$A:$A,$A3573,'Member Months'!$C:$C,$C3573, 'Member Months'!$D:$D,$D3573)</f>
        <v>0</v>
      </c>
      <c r="T3573" s="172"/>
    </row>
    <row r="3574" spans="1:20">
      <c r="A3574" s="38" t="s">
        <v>211</v>
      </c>
      <c r="B3574" s="39">
        <f t="shared" si="122"/>
        <v>0</v>
      </c>
      <c r="C3574" s="39" t="str">
        <f t="shared" si="120"/>
        <v>2020 Initial Year</v>
      </c>
      <c r="D3574" s="40">
        <v>4</v>
      </c>
      <c r="E3574" s="40" t="s">
        <v>211</v>
      </c>
      <c r="F3574" s="40" t="s">
        <v>738</v>
      </c>
      <c r="G3574" s="698" t="s">
        <v>212</v>
      </c>
      <c r="H3574" s="40" t="s">
        <v>213</v>
      </c>
      <c r="I3574" s="629" t="s">
        <v>218</v>
      </c>
      <c r="J3574" s="698" t="s">
        <v>677</v>
      </c>
      <c r="K3574" s="303">
        <v>0</v>
      </c>
      <c r="L3574" s="304">
        <v>0</v>
      </c>
      <c r="M3574" s="305">
        <v>0</v>
      </c>
      <c r="N3574" s="305">
        <v>0</v>
      </c>
      <c r="O3574" s="303">
        <v>0</v>
      </c>
      <c r="P3574" s="305">
        <v>0</v>
      </c>
      <c r="Q3574" s="303">
        <v>0</v>
      </c>
      <c r="R3574" s="16">
        <f>SUMIFS('Member Months'!$L:$L,'Member Months'!$A:$A,$A3574,'Member Months'!$C:$C,$C3574, 'Member Months'!$D:$D,$D3574)</f>
        <v>0</v>
      </c>
      <c r="T3574" s="172"/>
    </row>
    <row r="3575" spans="1:20">
      <c r="A3575" s="38" t="s">
        <v>211</v>
      </c>
      <c r="B3575" s="39">
        <f t="shared" si="122"/>
        <v>0</v>
      </c>
      <c r="C3575" s="39" t="str">
        <f t="shared" si="120"/>
        <v>2020 Initial Year</v>
      </c>
      <c r="D3575" s="40">
        <v>4</v>
      </c>
      <c r="E3575" s="40" t="s">
        <v>211</v>
      </c>
      <c r="F3575" s="40" t="s">
        <v>738</v>
      </c>
      <c r="G3575" s="698" t="s">
        <v>212</v>
      </c>
      <c r="H3575" s="40" t="s">
        <v>213</v>
      </c>
      <c r="I3575" s="629" t="s">
        <v>219</v>
      </c>
      <c r="J3575" s="698" t="s">
        <v>263</v>
      </c>
      <c r="K3575" s="303">
        <v>0</v>
      </c>
      <c r="L3575" s="304">
        <v>0</v>
      </c>
      <c r="M3575" s="305">
        <v>0</v>
      </c>
      <c r="N3575" s="305">
        <v>0</v>
      </c>
      <c r="O3575" s="303">
        <v>0</v>
      </c>
      <c r="P3575" s="305">
        <v>0</v>
      </c>
      <c r="Q3575" s="303">
        <v>0</v>
      </c>
      <c r="R3575" s="16">
        <f>SUMIFS('Member Months'!$L:$L,'Member Months'!$A:$A,$A3575,'Member Months'!$C:$C,$C3575, 'Member Months'!$D:$D,$D3575)</f>
        <v>0</v>
      </c>
      <c r="T3575" s="172"/>
    </row>
    <row r="3576" spans="1:20">
      <c r="A3576" s="38" t="s">
        <v>211</v>
      </c>
      <c r="B3576" s="39">
        <f t="shared" si="122"/>
        <v>0</v>
      </c>
      <c r="C3576" s="39" t="str">
        <f t="shared" si="120"/>
        <v>2020 Initial Year</v>
      </c>
      <c r="D3576" s="40">
        <v>4</v>
      </c>
      <c r="E3576" s="40" t="s">
        <v>211</v>
      </c>
      <c r="F3576" s="40" t="s">
        <v>738</v>
      </c>
      <c r="G3576" s="698" t="s">
        <v>212</v>
      </c>
      <c r="H3576" s="40" t="s">
        <v>213</v>
      </c>
      <c r="I3576" s="629" t="s">
        <v>220</v>
      </c>
      <c r="J3576" s="698" t="s">
        <v>675</v>
      </c>
      <c r="K3576" s="303">
        <v>0</v>
      </c>
      <c r="L3576" s="304">
        <v>0</v>
      </c>
      <c r="M3576" s="305">
        <v>0</v>
      </c>
      <c r="N3576" s="305">
        <v>0</v>
      </c>
      <c r="O3576" s="303">
        <v>0</v>
      </c>
      <c r="P3576" s="305">
        <v>0</v>
      </c>
      <c r="Q3576" s="303">
        <v>0</v>
      </c>
      <c r="R3576" s="16">
        <f>SUMIFS('Member Months'!$L:$L,'Member Months'!$A:$A,$A3576,'Member Months'!$C:$C,$C3576, 'Member Months'!$D:$D,$D3576)</f>
        <v>0</v>
      </c>
      <c r="T3576" s="172"/>
    </row>
    <row r="3577" spans="1:20">
      <c r="A3577" s="38" t="s">
        <v>211</v>
      </c>
      <c r="B3577" s="39">
        <f t="shared" si="122"/>
        <v>0</v>
      </c>
      <c r="C3577" s="39" t="str">
        <f t="shared" si="120"/>
        <v>2020 Initial Year</v>
      </c>
      <c r="D3577" s="40">
        <v>4</v>
      </c>
      <c r="E3577" s="40" t="s">
        <v>211</v>
      </c>
      <c r="F3577" s="40" t="s">
        <v>738</v>
      </c>
      <c r="G3577" s="698" t="s">
        <v>212</v>
      </c>
      <c r="H3577" s="40" t="s">
        <v>213</v>
      </c>
      <c r="I3577" s="629" t="s">
        <v>221</v>
      </c>
      <c r="J3577" s="698" t="s">
        <v>264</v>
      </c>
      <c r="K3577" s="303">
        <v>0</v>
      </c>
      <c r="L3577" s="304">
        <v>0</v>
      </c>
      <c r="M3577" s="305">
        <v>0</v>
      </c>
      <c r="N3577" s="305">
        <v>0</v>
      </c>
      <c r="O3577" s="303">
        <v>0</v>
      </c>
      <c r="P3577" s="305">
        <v>0</v>
      </c>
      <c r="Q3577" s="303">
        <v>0</v>
      </c>
      <c r="R3577" s="16">
        <f>SUMIFS('Member Months'!$L:$L,'Member Months'!$A:$A,$A3577,'Member Months'!$C:$C,$C3577, 'Member Months'!$D:$D,$D3577)</f>
        <v>0</v>
      </c>
      <c r="T3577" s="172"/>
    </row>
    <row r="3578" spans="1:20">
      <c r="A3578" s="38" t="s">
        <v>211</v>
      </c>
      <c r="B3578" s="39">
        <f t="shared" si="122"/>
        <v>0</v>
      </c>
      <c r="C3578" s="39" t="str">
        <f t="shared" si="120"/>
        <v>2020 Initial Year</v>
      </c>
      <c r="D3578" s="40">
        <v>4</v>
      </c>
      <c r="E3578" s="40" t="s">
        <v>211</v>
      </c>
      <c r="F3578" s="40" t="s">
        <v>738</v>
      </c>
      <c r="G3578" s="698" t="s">
        <v>212</v>
      </c>
      <c r="H3578" s="40" t="s">
        <v>213</v>
      </c>
      <c r="I3578" s="629" t="s">
        <v>222</v>
      </c>
      <c r="J3578" s="698" t="s">
        <v>206</v>
      </c>
      <c r="K3578" s="109">
        <v>0</v>
      </c>
      <c r="L3578" s="110">
        <v>0</v>
      </c>
      <c r="M3578" s="111">
        <v>0</v>
      </c>
      <c r="N3578" s="111">
        <v>0</v>
      </c>
      <c r="O3578" s="109">
        <v>0</v>
      </c>
      <c r="P3578" s="111">
        <v>0</v>
      </c>
      <c r="Q3578" s="109">
        <v>0</v>
      </c>
      <c r="R3578" s="16">
        <f>SUMIFS('Member Months'!$L:$L,'Member Months'!$A:$A,$A3578,'Member Months'!$C:$C,$C3578, 'Member Months'!$D:$D,$D3578)</f>
        <v>0</v>
      </c>
      <c r="T3578" s="172"/>
    </row>
    <row r="3579" spans="1:20">
      <c r="A3579" s="38" t="s">
        <v>211</v>
      </c>
      <c r="B3579" s="39">
        <f t="shared" si="122"/>
        <v>0</v>
      </c>
      <c r="C3579" s="39" t="str">
        <f t="shared" ref="C3579:C3642" si="123">$C$2598</f>
        <v>2020 Initial Year</v>
      </c>
      <c r="D3579" s="40">
        <v>4</v>
      </c>
      <c r="E3579" s="40" t="s">
        <v>211</v>
      </c>
      <c r="F3579" s="40" t="s">
        <v>738</v>
      </c>
      <c r="G3579" s="698" t="s">
        <v>212</v>
      </c>
      <c r="H3579" s="40" t="s">
        <v>213</v>
      </c>
      <c r="I3579" s="629" t="s">
        <v>223</v>
      </c>
      <c r="J3579" s="698" t="s">
        <v>181</v>
      </c>
      <c r="K3579" s="109">
        <v>0</v>
      </c>
      <c r="L3579" s="110">
        <v>0</v>
      </c>
      <c r="M3579" s="111">
        <v>0</v>
      </c>
      <c r="N3579" s="111">
        <v>0</v>
      </c>
      <c r="O3579" s="109">
        <v>0</v>
      </c>
      <c r="P3579" s="111">
        <v>0</v>
      </c>
      <c r="Q3579" s="109">
        <v>0</v>
      </c>
      <c r="R3579" s="16">
        <f>SUMIFS('Member Months'!$L:$L,'Member Months'!$A:$A,$A3579,'Member Months'!$C:$C,$C3579, 'Member Months'!$D:$D,$D3579)</f>
        <v>0</v>
      </c>
      <c r="T3579" s="172"/>
    </row>
    <row r="3580" spans="1:20">
      <c r="A3580" s="38" t="s">
        <v>211</v>
      </c>
      <c r="B3580" s="39">
        <f t="shared" si="122"/>
        <v>0</v>
      </c>
      <c r="C3580" s="39" t="str">
        <f t="shared" si="123"/>
        <v>2020 Initial Year</v>
      </c>
      <c r="D3580" s="40">
        <v>4</v>
      </c>
      <c r="E3580" s="40" t="s">
        <v>211</v>
      </c>
      <c r="F3580" s="40" t="s">
        <v>738</v>
      </c>
      <c r="G3580" s="698" t="s">
        <v>212</v>
      </c>
      <c r="H3580" s="40" t="s">
        <v>213</v>
      </c>
      <c r="I3580" s="629" t="s">
        <v>150</v>
      </c>
      <c r="J3580" s="698" t="s">
        <v>204</v>
      </c>
      <c r="K3580" s="109">
        <v>0</v>
      </c>
      <c r="L3580" s="110">
        <v>0</v>
      </c>
      <c r="M3580" s="111">
        <v>0</v>
      </c>
      <c r="N3580" s="111">
        <v>0</v>
      </c>
      <c r="O3580" s="109">
        <v>0</v>
      </c>
      <c r="P3580" s="111">
        <v>0</v>
      </c>
      <c r="Q3580" s="109">
        <v>0</v>
      </c>
      <c r="R3580" s="16">
        <f>SUMIFS('Member Months'!$L:$L,'Member Months'!$A:$A,$A3580,'Member Months'!$C:$C,$C3580, 'Member Months'!$D:$D,$D3580)</f>
        <v>0</v>
      </c>
      <c r="T3580" s="172"/>
    </row>
    <row r="3581" spans="1:20">
      <c r="A3581" s="38" t="s">
        <v>211</v>
      </c>
      <c r="B3581" s="39">
        <f t="shared" si="122"/>
        <v>0</v>
      </c>
      <c r="C3581" s="39" t="str">
        <f t="shared" si="123"/>
        <v>2020 Initial Year</v>
      </c>
      <c r="D3581" s="40">
        <v>4</v>
      </c>
      <c r="E3581" s="40" t="s">
        <v>211</v>
      </c>
      <c r="F3581" s="40" t="s">
        <v>738</v>
      </c>
      <c r="G3581" s="698" t="s">
        <v>212</v>
      </c>
      <c r="H3581" s="40" t="s">
        <v>213</v>
      </c>
      <c r="I3581" s="629" t="s">
        <v>151</v>
      </c>
      <c r="J3581" s="698" t="s">
        <v>205</v>
      </c>
      <c r="K3581" s="109">
        <v>0</v>
      </c>
      <c r="L3581" s="110">
        <v>0</v>
      </c>
      <c r="M3581" s="111">
        <v>0</v>
      </c>
      <c r="N3581" s="111">
        <v>0</v>
      </c>
      <c r="O3581" s="109">
        <v>0</v>
      </c>
      <c r="P3581" s="111">
        <v>0</v>
      </c>
      <c r="Q3581" s="109">
        <v>0</v>
      </c>
      <c r="R3581" s="16">
        <f>SUMIFS('Member Months'!$L:$L,'Member Months'!$A:$A,$A3581,'Member Months'!$C:$C,$C3581, 'Member Months'!$D:$D,$D3581)</f>
        <v>0</v>
      </c>
      <c r="T3581" s="172"/>
    </row>
    <row r="3582" spans="1:20">
      <c r="A3582" s="38" t="s">
        <v>211</v>
      </c>
      <c r="B3582" s="39">
        <f t="shared" si="122"/>
        <v>0</v>
      </c>
      <c r="C3582" s="39" t="str">
        <f t="shared" si="123"/>
        <v>2020 Initial Year</v>
      </c>
      <c r="D3582" s="40">
        <v>4</v>
      </c>
      <c r="E3582" s="40" t="s">
        <v>211</v>
      </c>
      <c r="F3582" s="40" t="s">
        <v>738</v>
      </c>
      <c r="G3582" s="698" t="s">
        <v>212</v>
      </c>
      <c r="H3582" s="40" t="s">
        <v>213</v>
      </c>
      <c r="I3582" s="629" t="s">
        <v>152</v>
      </c>
      <c r="J3582" s="698" t="s">
        <v>182</v>
      </c>
      <c r="K3582" s="109">
        <v>0</v>
      </c>
      <c r="L3582" s="110">
        <v>0</v>
      </c>
      <c r="M3582" s="111">
        <v>0</v>
      </c>
      <c r="N3582" s="111">
        <v>0</v>
      </c>
      <c r="O3582" s="109">
        <v>0</v>
      </c>
      <c r="P3582" s="111">
        <v>0</v>
      </c>
      <c r="Q3582" s="109">
        <v>0</v>
      </c>
      <c r="R3582" s="16">
        <f>SUMIFS('Member Months'!$L:$L,'Member Months'!$A:$A,$A3582,'Member Months'!$C:$C,$C3582, 'Member Months'!$D:$D,$D3582)</f>
        <v>0</v>
      </c>
      <c r="T3582" s="172"/>
    </row>
    <row r="3583" spans="1:20">
      <c r="A3583" s="38" t="s">
        <v>211</v>
      </c>
      <c r="B3583" s="39">
        <f t="shared" si="122"/>
        <v>0</v>
      </c>
      <c r="C3583" s="39" t="str">
        <f t="shared" si="123"/>
        <v>2020 Initial Year</v>
      </c>
      <c r="D3583" s="40">
        <v>4</v>
      </c>
      <c r="E3583" s="40" t="s">
        <v>211</v>
      </c>
      <c r="F3583" s="40" t="s">
        <v>738</v>
      </c>
      <c r="G3583" s="698" t="s">
        <v>212</v>
      </c>
      <c r="H3583" s="40" t="s">
        <v>213</v>
      </c>
      <c r="I3583" s="629" t="s">
        <v>70</v>
      </c>
      <c r="J3583" s="698" t="s">
        <v>265</v>
      </c>
      <c r="K3583" s="109">
        <v>0</v>
      </c>
      <c r="L3583" s="110">
        <v>0</v>
      </c>
      <c r="M3583" s="111">
        <v>0</v>
      </c>
      <c r="N3583" s="111">
        <v>0</v>
      </c>
      <c r="O3583" s="109">
        <v>0</v>
      </c>
      <c r="P3583" s="111">
        <v>0</v>
      </c>
      <c r="Q3583" s="109">
        <v>0</v>
      </c>
      <c r="R3583" s="16">
        <f>SUMIFS('Member Months'!$L:$L,'Member Months'!$A:$A,$A3583,'Member Months'!$C:$C,$C3583, 'Member Months'!$D:$D,$D3583)</f>
        <v>0</v>
      </c>
      <c r="T3583" s="172"/>
    </row>
    <row r="3584" spans="1:20">
      <c r="A3584" s="38" t="s">
        <v>211</v>
      </c>
      <c r="B3584" s="39">
        <f t="shared" si="122"/>
        <v>0</v>
      </c>
      <c r="C3584" s="39" t="str">
        <f t="shared" si="123"/>
        <v>2020 Initial Year</v>
      </c>
      <c r="D3584" s="40">
        <v>4</v>
      </c>
      <c r="E3584" s="40" t="s">
        <v>211</v>
      </c>
      <c r="F3584" s="40" t="s">
        <v>738</v>
      </c>
      <c r="G3584" s="698" t="s">
        <v>212</v>
      </c>
      <c r="H3584" s="40" t="s">
        <v>213</v>
      </c>
      <c r="I3584" s="629" t="s">
        <v>71</v>
      </c>
      <c r="J3584" s="698" t="s">
        <v>266</v>
      </c>
      <c r="K3584" s="109">
        <v>0</v>
      </c>
      <c r="L3584" s="110">
        <v>0</v>
      </c>
      <c r="M3584" s="111">
        <v>0</v>
      </c>
      <c r="N3584" s="111">
        <v>0</v>
      </c>
      <c r="O3584" s="109">
        <v>0</v>
      </c>
      <c r="P3584" s="111">
        <v>0</v>
      </c>
      <c r="Q3584" s="109">
        <v>0</v>
      </c>
      <c r="R3584" s="16">
        <f>SUMIFS('Member Months'!$L:$L,'Member Months'!$A:$A,$A3584,'Member Months'!$C:$C,$C3584, 'Member Months'!$D:$D,$D3584)</f>
        <v>0</v>
      </c>
      <c r="T3584" s="172"/>
    </row>
    <row r="3585" spans="1:20">
      <c r="A3585" s="38" t="s">
        <v>211</v>
      </c>
      <c r="B3585" s="39">
        <f t="shared" si="122"/>
        <v>0</v>
      </c>
      <c r="C3585" s="39" t="str">
        <f t="shared" si="123"/>
        <v>2020 Initial Year</v>
      </c>
      <c r="D3585" s="40">
        <v>4</v>
      </c>
      <c r="E3585" s="40" t="s">
        <v>211</v>
      </c>
      <c r="F3585" s="40" t="s">
        <v>738</v>
      </c>
      <c r="G3585" s="698" t="s">
        <v>212</v>
      </c>
      <c r="H3585" s="40" t="s">
        <v>213</v>
      </c>
      <c r="I3585" s="629" t="s">
        <v>72</v>
      </c>
      <c r="J3585" s="698" t="s">
        <v>527</v>
      </c>
      <c r="K3585" s="109">
        <v>0</v>
      </c>
      <c r="L3585" s="110">
        <v>0</v>
      </c>
      <c r="M3585" s="111">
        <v>0</v>
      </c>
      <c r="N3585" s="111">
        <v>0</v>
      </c>
      <c r="O3585" s="109">
        <v>0</v>
      </c>
      <c r="P3585" s="111">
        <v>0</v>
      </c>
      <c r="Q3585" s="109">
        <v>0</v>
      </c>
      <c r="R3585" s="16">
        <f>SUMIFS('Member Months'!$L:$L,'Member Months'!$A:$A,$A3585,'Member Months'!$C:$C,$C3585, 'Member Months'!$D:$D,$D3585)</f>
        <v>0</v>
      </c>
      <c r="T3585" s="172"/>
    </row>
    <row r="3586" spans="1:20">
      <c r="A3586" s="38" t="s">
        <v>211</v>
      </c>
      <c r="B3586" s="39">
        <f t="shared" si="122"/>
        <v>0</v>
      </c>
      <c r="C3586" s="39" t="str">
        <f t="shared" si="123"/>
        <v>2020 Initial Year</v>
      </c>
      <c r="D3586" s="40">
        <v>4</v>
      </c>
      <c r="E3586" s="40" t="s">
        <v>211</v>
      </c>
      <c r="F3586" s="40" t="s">
        <v>738</v>
      </c>
      <c r="G3586" s="698" t="s">
        <v>212</v>
      </c>
      <c r="H3586" s="40" t="s">
        <v>213</v>
      </c>
      <c r="I3586" s="629" t="s">
        <v>73</v>
      </c>
      <c r="J3586" s="698" t="s">
        <v>528</v>
      </c>
      <c r="K3586" s="109">
        <v>0</v>
      </c>
      <c r="L3586" s="110">
        <v>0</v>
      </c>
      <c r="M3586" s="111">
        <v>0</v>
      </c>
      <c r="N3586" s="111">
        <v>0</v>
      </c>
      <c r="O3586" s="109">
        <v>0</v>
      </c>
      <c r="P3586" s="111">
        <v>0</v>
      </c>
      <c r="Q3586" s="109">
        <v>0</v>
      </c>
      <c r="R3586" s="16">
        <f>SUMIFS('Member Months'!$L:$L,'Member Months'!$A:$A,$A3586,'Member Months'!$C:$C,$C3586, 'Member Months'!$D:$D,$D3586)</f>
        <v>0</v>
      </c>
      <c r="T3586" s="172"/>
    </row>
    <row r="3587" spans="1:20">
      <c r="A3587" s="38" t="s">
        <v>211</v>
      </c>
      <c r="B3587" s="39">
        <f t="shared" si="122"/>
        <v>0</v>
      </c>
      <c r="C3587" s="39" t="str">
        <f t="shared" si="123"/>
        <v>2020 Initial Year</v>
      </c>
      <c r="D3587" s="40">
        <v>4</v>
      </c>
      <c r="E3587" s="40" t="s">
        <v>211</v>
      </c>
      <c r="F3587" s="40" t="s">
        <v>738</v>
      </c>
      <c r="G3587" s="698" t="s">
        <v>212</v>
      </c>
      <c r="H3587" s="40" t="s">
        <v>213</v>
      </c>
      <c r="I3587" s="630" t="s">
        <v>409</v>
      </c>
      <c r="J3587" s="698" t="s">
        <v>803</v>
      </c>
      <c r="K3587" s="109">
        <v>0</v>
      </c>
      <c r="L3587" s="110">
        <v>0</v>
      </c>
      <c r="M3587" s="111">
        <v>0</v>
      </c>
      <c r="N3587" s="111">
        <v>0</v>
      </c>
      <c r="O3587" s="109">
        <v>0</v>
      </c>
      <c r="P3587" s="111">
        <v>0</v>
      </c>
      <c r="Q3587" s="109">
        <v>0</v>
      </c>
      <c r="R3587" s="16">
        <f>SUMIFS('Member Months'!$L:$L,'Member Months'!$A:$A,$A3587,'Member Months'!$C:$C,$C3587, 'Member Months'!$D:$D,$D3587)</f>
        <v>0</v>
      </c>
      <c r="T3587" s="172"/>
    </row>
    <row r="3588" spans="1:20">
      <c r="A3588" s="38" t="s">
        <v>214</v>
      </c>
      <c r="B3588" s="39">
        <f t="shared" si="122"/>
        <v>0</v>
      </c>
      <c r="C3588" s="39" t="str">
        <f t="shared" si="123"/>
        <v>2020 Initial Year</v>
      </c>
      <c r="D3588" s="40">
        <v>4</v>
      </c>
      <c r="E3588" s="40" t="s">
        <v>214</v>
      </c>
      <c r="F3588" s="40" t="s">
        <v>738</v>
      </c>
      <c r="G3588" s="698" t="s">
        <v>224</v>
      </c>
      <c r="H3588" s="40" t="s">
        <v>213</v>
      </c>
      <c r="I3588" s="629" t="s">
        <v>211</v>
      </c>
      <c r="J3588" s="698" t="s">
        <v>261</v>
      </c>
      <c r="K3588" s="109">
        <v>0</v>
      </c>
      <c r="L3588" s="110">
        <v>0</v>
      </c>
      <c r="M3588" s="111">
        <v>0</v>
      </c>
      <c r="N3588" s="111">
        <v>0</v>
      </c>
      <c r="O3588" s="109">
        <v>0</v>
      </c>
      <c r="P3588" s="111">
        <v>0</v>
      </c>
      <c r="Q3588" s="109">
        <v>0</v>
      </c>
      <c r="R3588" s="16">
        <f>SUMIFS('Member Months'!$L:$L,'Member Months'!$A:$A,$A3588,'Member Months'!$C:$C,$C3588, 'Member Months'!$D:$D,$D3588)</f>
        <v>0</v>
      </c>
      <c r="T3588" s="172"/>
    </row>
    <row r="3589" spans="1:20">
      <c r="A3589" s="38" t="s">
        <v>214</v>
      </c>
      <c r="B3589" s="39">
        <f t="shared" si="122"/>
        <v>0</v>
      </c>
      <c r="C3589" s="39" t="str">
        <f t="shared" si="123"/>
        <v>2020 Initial Year</v>
      </c>
      <c r="D3589" s="40">
        <v>4</v>
      </c>
      <c r="E3589" s="40" t="s">
        <v>214</v>
      </c>
      <c r="F3589" s="40" t="s">
        <v>738</v>
      </c>
      <c r="G3589" s="698" t="s">
        <v>224</v>
      </c>
      <c r="H3589" s="40" t="s">
        <v>213</v>
      </c>
      <c r="I3589" s="629" t="s">
        <v>214</v>
      </c>
      <c r="J3589" s="698" t="s">
        <v>676</v>
      </c>
      <c r="K3589" s="109">
        <v>0</v>
      </c>
      <c r="L3589" s="110">
        <v>0</v>
      </c>
      <c r="M3589" s="111">
        <v>0</v>
      </c>
      <c r="N3589" s="111">
        <v>0</v>
      </c>
      <c r="O3589" s="109">
        <v>0</v>
      </c>
      <c r="P3589" s="111">
        <v>0</v>
      </c>
      <c r="Q3589" s="109">
        <v>0</v>
      </c>
      <c r="R3589" s="16">
        <f>SUMIFS('Member Months'!$L:$L,'Member Months'!$A:$A,$A3589,'Member Months'!$C:$C,$C3589, 'Member Months'!$D:$D,$D3589)</f>
        <v>0</v>
      </c>
      <c r="T3589" s="172"/>
    </row>
    <row r="3590" spans="1:20">
      <c r="A3590" s="38" t="s">
        <v>214</v>
      </c>
      <c r="B3590" s="39">
        <f t="shared" si="122"/>
        <v>0</v>
      </c>
      <c r="C3590" s="39" t="str">
        <f t="shared" si="123"/>
        <v>2020 Initial Year</v>
      </c>
      <c r="D3590" s="40">
        <v>4</v>
      </c>
      <c r="E3590" s="40" t="s">
        <v>214</v>
      </c>
      <c r="F3590" s="40" t="s">
        <v>738</v>
      </c>
      <c r="G3590" s="698" t="s">
        <v>224</v>
      </c>
      <c r="H3590" s="40" t="s">
        <v>213</v>
      </c>
      <c r="I3590" s="629" t="s">
        <v>215</v>
      </c>
      <c r="J3590" s="698" t="s">
        <v>216</v>
      </c>
      <c r="K3590" s="109">
        <v>0</v>
      </c>
      <c r="L3590" s="110">
        <v>0</v>
      </c>
      <c r="M3590" s="111">
        <v>0</v>
      </c>
      <c r="N3590" s="111">
        <v>0</v>
      </c>
      <c r="O3590" s="109">
        <v>0</v>
      </c>
      <c r="P3590" s="111">
        <v>0</v>
      </c>
      <c r="Q3590" s="109">
        <v>0</v>
      </c>
      <c r="R3590" s="16">
        <f>SUMIFS('Member Months'!$L:$L,'Member Months'!$A:$A,$A3590,'Member Months'!$C:$C,$C3590, 'Member Months'!$D:$D,$D3590)</f>
        <v>0</v>
      </c>
      <c r="T3590" s="172"/>
    </row>
    <row r="3591" spans="1:20">
      <c r="A3591" s="38" t="s">
        <v>214</v>
      </c>
      <c r="B3591" s="39">
        <f t="shared" si="122"/>
        <v>0</v>
      </c>
      <c r="C3591" s="39" t="str">
        <f t="shared" si="123"/>
        <v>2020 Initial Year</v>
      </c>
      <c r="D3591" s="40">
        <v>4</v>
      </c>
      <c r="E3591" s="40" t="s">
        <v>214</v>
      </c>
      <c r="F3591" s="40" t="s">
        <v>738</v>
      </c>
      <c r="G3591" s="698" t="s">
        <v>224</v>
      </c>
      <c r="H3591" s="40" t="s">
        <v>213</v>
      </c>
      <c r="I3591" s="629" t="s">
        <v>217</v>
      </c>
      <c r="J3591" s="698" t="s">
        <v>262</v>
      </c>
      <c r="K3591" s="109">
        <v>0</v>
      </c>
      <c r="L3591" s="110">
        <v>0</v>
      </c>
      <c r="M3591" s="111">
        <v>0</v>
      </c>
      <c r="N3591" s="111">
        <v>0</v>
      </c>
      <c r="O3591" s="109">
        <v>0</v>
      </c>
      <c r="P3591" s="111">
        <v>0</v>
      </c>
      <c r="Q3591" s="109">
        <v>0</v>
      </c>
      <c r="R3591" s="16">
        <f>SUMIFS('Member Months'!$L:$L,'Member Months'!$A:$A,$A3591,'Member Months'!$C:$C,$C3591, 'Member Months'!$D:$D,$D3591)</f>
        <v>0</v>
      </c>
      <c r="T3591" s="172"/>
    </row>
    <row r="3592" spans="1:20">
      <c r="A3592" s="38" t="s">
        <v>214</v>
      </c>
      <c r="B3592" s="39">
        <f t="shared" si="122"/>
        <v>0</v>
      </c>
      <c r="C3592" s="39" t="str">
        <f t="shared" si="123"/>
        <v>2020 Initial Year</v>
      </c>
      <c r="D3592" s="40">
        <v>4</v>
      </c>
      <c r="E3592" s="40" t="s">
        <v>214</v>
      </c>
      <c r="F3592" s="40" t="s">
        <v>738</v>
      </c>
      <c r="G3592" s="698" t="s">
        <v>224</v>
      </c>
      <c r="H3592" s="40" t="s">
        <v>213</v>
      </c>
      <c r="I3592" s="629" t="s">
        <v>218</v>
      </c>
      <c r="J3592" s="698" t="s">
        <v>677</v>
      </c>
      <c r="K3592" s="109">
        <v>0</v>
      </c>
      <c r="L3592" s="110">
        <v>0</v>
      </c>
      <c r="M3592" s="111">
        <v>0</v>
      </c>
      <c r="N3592" s="111">
        <v>0</v>
      </c>
      <c r="O3592" s="109">
        <v>0</v>
      </c>
      <c r="P3592" s="111">
        <v>0</v>
      </c>
      <c r="Q3592" s="109">
        <v>0</v>
      </c>
      <c r="R3592" s="16">
        <f>SUMIFS('Member Months'!$L:$L,'Member Months'!$A:$A,$A3592,'Member Months'!$C:$C,$C3592, 'Member Months'!$D:$D,$D3592)</f>
        <v>0</v>
      </c>
      <c r="T3592" s="172"/>
    </row>
    <row r="3593" spans="1:20">
      <c r="A3593" s="38" t="s">
        <v>214</v>
      </c>
      <c r="B3593" s="39">
        <f t="shared" si="122"/>
        <v>0</v>
      </c>
      <c r="C3593" s="39" t="str">
        <f t="shared" si="123"/>
        <v>2020 Initial Year</v>
      </c>
      <c r="D3593" s="40">
        <v>4</v>
      </c>
      <c r="E3593" s="40" t="s">
        <v>214</v>
      </c>
      <c r="F3593" s="40" t="s">
        <v>738</v>
      </c>
      <c r="G3593" s="698" t="s">
        <v>224</v>
      </c>
      <c r="H3593" s="40" t="s">
        <v>213</v>
      </c>
      <c r="I3593" s="629" t="s">
        <v>219</v>
      </c>
      <c r="J3593" s="698" t="s">
        <v>263</v>
      </c>
      <c r="K3593" s="303">
        <v>0</v>
      </c>
      <c r="L3593" s="304">
        <v>0</v>
      </c>
      <c r="M3593" s="305">
        <v>0</v>
      </c>
      <c r="N3593" s="305">
        <v>0</v>
      </c>
      <c r="O3593" s="303">
        <v>0</v>
      </c>
      <c r="P3593" s="305">
        <v>0</v>
      </c>
      <c r="Q3593" s="303">
        <v>0</v>
      </c>
      <c r="R3593" s="16">
        <f>SUMIFS('Member Months'!$L:$L,'Member Months'!$A:$A,$A3593,'Member Months'!$C:$C,$C3593, 'Member Months'!$D:$D,$D3593)</f>
        <v>0</v>
      </c>
      <c r="T3593" s="172"/>
    </row>
    <row r="3594" spans="1:20">
      <c r="A3594" s="38" t="s">
        <v>214</v>
      </c>
      <c r="B3594" s="39">
        <f t="shared" si="122"/>
        <v>0</v>
      </c>
      <c r="C3594" s="39" t="str">
        <f t="shared" si="123"/>
        <v>2020 Initial Year</v>
      </c>
      <c r="D3594" s="40">
        <v>4</v>
      </c>
      <c r="E3594" s="40" t="s">
        <v>214</v>
      </c>
      <c r="F3594" s="40" t="s">
        <v>738</v>
      </c>
      <c r="G3594" s="698" t="s">
        <v>224</v>
      </c>
      <c r="H3594" s="40" t="s">
        <v>213</v>
      </c>
      <c r="I3594" s="629" t="s">
        <v>220</v>
      </c>
      <c r="J3594" s="698" t="s">
        <v>675</v>
      </c>
      <c r="K3594" s="303">
        <v>0</v>
      </c>
      <c r="L3594" s="304">
        <v>0</v>
      </c>
      <c r="M3594" s="305">
        <v>0</v>
      </c>
      <c r="N3594" s="305">
        <v>0</v>
      </c>
      <c r="O3594" s="303">
        <v>0</v>
      </c>
      <c r="P3594" s="305">
        <v>0</v>
      </c>
      <c r="Q3594" s="303">
        <v>0</v>
      </c>
      <c r="R3594" s="16">
        <f>SUMIFS('Member Months'!$L:$L,'Member Months'!$A:$A,$A3594,'Member Months'!$C:$C,$C3594, 'Member Months'!$D:$D,$D3594)</f>
        <v>0</v>
      </c>
      <c r="T3594" s="172"/>
    </row>
    <row r="3595" spans="1:20">
      <c r="A3595" s="38" t="s">
        <v>214</v>
      </c>
      <c r="B3595" s="39">
        <f t="shared" si="122"/>
        <v>0</v>
      </c>
      <c r="C3595" s="39" t="str">
        <f t="shared" si="123"/>
        <v>2020 Initial Year</v>
      </c>
      <c r="D3595" s="40">
        <v>4</v>
      </c>
      <c r="E3595" s="40" t="s">
        <v>214</v>
      </c>
      <c r="F3595" s="40" t="s">
        <v>738</v>
      </c>
      <c r="G3595" s="698" t="s">
        <v>224</v>
      </c>
      <c r="H3595" s="40" t="s">
        <v>213</v>
      </c>
      <c r="I3595" s="629" t="s">
        <v>221</v>
      </c>
      <c r="J3595" s="698" t="s">
        <v>264</v>
      </c>
      <c r="K3595" s="303">
        <v>0</v>
      </c>
      <c r="L3595" s="304">
        <v>0</v>
      </c>
      <c r="M3595" s="305">
        <v>0</v>
      </c>
      <c r="N3595" s="305">
        <v>0</v>
      </c>
      <c r="O3595" s="303">
        <v>0</v>
      </c>
      <c r="P3595" s="305">
        <v>0</v>
      </c>
      <c r="Q3595" s="303">
        <v>0</v>
      </c>
      <c r="R3595" s="16">
        <f>SUMIFS('Member Months'!$L:$L,'Member Months'!$A:$A,$A3595,'Member Months'!$C:$C,$C3595, 'Member Months'!$D:$D,$D3595)</f>
        <v>0</v>
      </c>
      <c r="T3595" s="172"/>
    </row>
    <row r="3596" spans="1:20">
      <c r="A3596" s="38" t="s">
        <v>214</v>
      </c>
      <c r="B3596" s="39">
        <f t="shared" si="122"/>
        <v>0</v>
      </c>
      <c r="C3596" s="39" t="str">
        <f t="shared" si="123"/>
        <v>2020 Initial Year</v>
      </c>
      <c r="D3596" s="40">
        <v>4</v>
      </c>
      <c r="E3596" s="40" t="s">
        <v>214</v>
      </c>
      <c r="F3596" s="40" t="s">
        <v>738</v>
      </c>
      <c r="G3596" s="698" t="s">
        <v>224</v>
      </c>
      <c r="H3596" s="40" t="s">
        <v>213</v>
      </c>
      <c r="I3596" s="629" t="s">
        <v>222</v>
      </c>
      <c r="J3596" s="698" t="s">
        <v>206</v>
      </c>
      <c r="K3596" s="303">
        <v>0</v>
      </c>
      <c r="L3596" s="304">
        <v>0</v>
      </c>
      <c r="M3596" s="305">
        <v>0</v>
      </c>
      <c r="N3596" s="305">
        <v>0</v>
      </c>
      <c r="O3596" s="303">
        <v>0</v>
      </c>
      <c r="P3596" s="305">
        <v>0</v>
      </c>
      <c r="Q3596" s="303">
        <v>0</v>
      </c>
      <c r="R3596" s="16">
        <f>SUMIFS('Member Months'!$L:$L,'Member Months'!$A:$A,$A3596,'Member Months'!$C:$C,$C3596, 'Member Months'!$D:$D,$D3596)</f>
        <v>0</v>
      </c>
      <c r="T3596" s="172"/>
    </row>
    <row r="3597" spans="1:20">
      <c r="A3597" s="38" t="s">
        <v>214</v>
      </c>
      <c r="B3597" s="39">
        <f t="shared" si="122"/>
        <v>0</v>
      </c>
      <c r="C3597" s="39" t="str">
        <f t="shared" si="123"/>
        <v>2020 Initial Year</v>
      </c>
      <c r="D3597" s="40">
        <v>4</v>
      </c>
      <c r="E3597" s="40" t="s">
        <v>214</v>
      </c>
      <c r="F3597" s="40" t="s">
        <v>738</v>
      </c>
      <c r="G3597" s="698" t="s">
        <v>224</v>
      </c>
      <c r="H3597" s="40" t="s">
        <v>213</v>
      </c>
      <c r="I3597" s="629" t="s">
        <v>223</v>
      </c>
      <c r="J3597" s="698" t="s">
        <v>181</v>
      </c>
      <c r="K3597" s="303">
        <v>0</v>
      </c>
      <c r="L3597" s="304">
        <v>0</v>
      </c>
      <c r="M3597" s="305">
        <v>0</v>
      </c>
      <c r="N3597" s="305">
        <v>0</v>
      </c>
      <c r="O3597" s="303">
        <v>0</v>
      </c>
      <c r="P3597" s="305">
        <v>0</v>
      </c>
      <c r="Q3597" s="303">
        <v>0</v>
      </c>
      <c r="R3597" s="16">
        <f>SUMIFS('Member Months'!$L:$L,'Member Months'!$A:$A,$A3597,'Member Months'!$C:$C,$C3597, 'Member Months'!$D:$D,$D3597)</f>
        <v>0</v>
      </c>
      <c r="T3597" s="172"/>
    </row>
    <row r="3598" spans="1:20">
      <c r="A3598" s="38" t="s">
        <v>214</v>
      </c>
      <c r="B3598" s="39">
        <f t="shared" si="122"/>
        <v>0</v>
      </c>
      <c r="C3598" s="39" t="str">
        <f t="shared" si="123"/>
        <v>2020 Initial Year</v>
      </c>
      <c r="D3598" s="40">
        <v>4</v>
      </c>
      <c r="E3598" s="40" t="s">
        <v>214</v>
      </c>
      <c r="F3598" s="40" t="s">
        <v>738</v>
      </c>
      <c r="G3598" s="698" t="s">
        <v>224</v>
      </c>
      <c r="H3598" s="40" t="s">
        <v>213</v>
      </c>
      <c r="I3598" s="629" t="s">
        <v>150</v>
      </c>
      <c r="J3598" s="698" t="s">
        <v>204</v>
      </c>
      <c r="K3598" s="303">
        <v>0</v>
      </c>
      <c r="L3598" s="304">
        <v>0</v>
      </c>
      <c r="M3598" s="305">
        <v>0</v>
      </c>
      <c r="N3598" s="305">
        <v>0</v>
      </c>
      <c r="O3598" s="303">
        <v>0</v>
      </c>
      <c r="P3598" s="305">
        <v>0</v>
      </c>
      <c r="Q3598" s="303">
        <v>0</v>
      </c>
      <c r="R3598" s="16">
        <f>SUMIFS('Member Months'!$L:$L,'Member Months'!$A:$A,$A3598,'Member Months'!$C:$C,$C3598, 'Member Months'!$D:$D,$D3598)</f>
        <v>0</v>
      </c>
      <c r="T3598" s="172"/>
    </row>
    <row r="3599" spans="1:20">
      <c r="A3599" s="38" t="s">
        <v>214</v>
      </c>
      <c r="B3599" s="39">
        <f t="shared" si="122"/>
        <v>0</v>
      </c>
      <c r="C3599" s="39" t="str">
        <f t="shared" si="123"/>
        <v>2020 Initial Year</v>
      </c>
      <c r="D3599" s="40">
        <v>4</v>
      </c>
      <c r="E3599" s="40" t="s">
        <v>214</v>
      </c>
      <c r="F3599" s="40" t="s">
        <v>738</v>
      </c>
      <c r="G3599" s="698" t="s">
        <v>224</v>
      </c>
      <c r="H3599" s="40" t="s">
        <v>213</v>
      </c>
      <c r="I3599" s="629" t="s">
        <v>151</v>
      </c>
      <c r="J3599" s="698" t="s">
        <v>205</v>
      </c>
      <c r="K3599" s="303">
        <v>0</v>
      </c>
      <c r="L3599" s="304">
        <v>0</v>
      </c>
      <c r="M3599" s="305">
        <v>0</v>
      </c>
      <c r="N3599" s="305">
        <v>0</v>
      </c>
      <c r="O3599" s="303">
        <v>0</v>
      </c>
      <c r="P3599" s="305">
        <v>0</v>
      </c>
      <c r="Q3599" s="303">
        <v>0</v>
      </c>
      <c r="R3599" s="16">
        <f>SUMIFS('Member Months'!$L:$L,'Member Months'!$A:$A,$A3599,'Member Months'!$C:$C,$C3599, 'Member Months'!$D:$D,$D3599)</f>
        <v>0</v>
      </c>
      <c r="T3599" s="172"/>
    </row>
    <row r="3600" spans="1:20">
      <c r="A3600" s="38" t="s">
        <v>214</v>
      </c>
      <c r="B3600" s="39">
        <f t="shared" si="122"/>
        <v>0</v>
      </c>
      <c r="C3600" s="39" t="str">
        <f t="shared" si="123"/>
        <v>2020 Initial Year</v>
      </c>
      <c r="D3600" s="40">
        <v>4</v>
      </c>
      <c r="E3600" s="40" t="s">
        <v>214</v>
      </c>
      <c r="F3600" s="40" t="s">
        <v>738</v>
      </c>
      <c r="G3600" s="698" t="s">
        <v>224</v>
      </c>
      <c r="H3600" s="40" t="s">
        <v>213</v>
      </c>
      <c r="I3600" s="629" t="s">
        <v>152</v>
      </c>
      <c r="J3600" s="698" t="s">
        <v>182</v>
      </c>
      <c r="K3600" s="303">
        <v>0</v>
      </c>
      <c r="L3600" s="304">
        <v>0</v>
      </c>
      <c r="M3600" s="305">
        <v>0</v>
      </c>
      <c r="N3600" s="305">
        <v>0</v>
      </c>
      <c r="O3600" s="303">
        <v>0</v>
      </c>
      <c r="P3600" s="305">
        <v>0</v>
      </c>
      <c r="Q3600" s="303">
        <v>0</v>
      </c>
      <c r="R3600" s="16">
        <f>SUMIFS('Member Months'!$L:$L,'Member Months'!$A:$A,$A3600,'Member Months'!$C:$C,$C3600, 'Member Months'!$D:$D,$D3600)</f>
        <v>0</v>
      </c>
      <c r="T3600" s="172"/>
    </row>
    <row r="3601" spans="1:20">
      <c r="A3601" s="38" t="s">
        <v>214</v>
      </c>
      <c r="B3601" s="39">
        <f t="shared" si="122"/>
        <v>0</v>
      </c>
      <c r="C3601" s="39" t="str">
        <f t="shared" si="123"/>
        <v>2020 Initial Year</v>
      </c>
      <c r="D3601" s="40">
        <v>4</v>
      </c>
      <c r="E3601" s="40" t="s">
        <v>214</v>
      </c>
      <c r="F3601" s="40" t="s">
        <v>738</v>
      </c>
      <c r="G3601" s="698" t="s">
        <v>224</v>
      </c>
      <c r="H3601" s="40" t="s">
        <v>213</v>
      </c>
      <c r="I3601" s="629" t="s">
        <v>70</v>
      </c>
      <c r="J3601" s="698" t="s">
        <v>265</v>
      </c>
      <c r="K3601" s="303">
        <v>0</v>
      </c>
      <c r="L3601" s="304">
        <v>0</v>
      </c>
      <c r="M3601" s="305">
        <v>0</v>
      </c>
      <c r="N3601" s="305">
        <v>0</v>
      </c>
      <c r="O3601" s="303">
        <v>0</v>
      </c>
      <c r="P3601" s="305">
        <v>0</v>
      </c>
      <c r="Q3601" s="303">
        <v>0</v>
      </c>
      <c r="R3601" s="16">
        <f>SUMIFS('Member Months'!$L:$L,'Member Months'!$A:$A,$A3601,'Member Months'!$C:$C,$C3601, 'Member Months'!$D:$D,$D3601)</f>
        <v>0</v>
      </c>
      <c r="T3601" s="172"/>
    </row>
    <row r="3602" spans="1:20">
      <c r="A3602" s="38" t="s">
        <v>214</v>
      </c>
      <c r="B3602" s="39">
        <f t="shared" si="122"/>
        <v>0</v>
      </c>
      <c r="C3602" s="39" t="str">
        <f t="shared" si="123"/>
        <v>2020 Initial Year</v>
      </c>
      <c r="D3602" s="40">
        <v>4</v>
      </c>
      <c r="E3602" s="40" t="s">
        <v>214</v>
      </c>
      <c r="F3602" s="40" t="s">
        <v>738</v>
      </c>
      <c r="G3602" s="698" t="s">
        <v>224</v>
      </c>
      <c r="H3602" s="40" t="s">
        <v>213</v>
      </c>
      <c r="I3602" s="629" t="s">
        <v>71</v>
      </c>
      <c r="J3602" s="698" t="s">
        <v>266</v>
      </c>
      <c r="K3602" s="303">
        <v>0</v>
      </c>
      <c r="L3602" s="304">
        <v>0</v>
      </c>
      <c r="M3602" s="305">
        <v>0</v>
      </c>
      <c r="N3602" s="305">
        <v>0</v>
      </c>
      <c r="O3602" s="303">
        <v>0</v>
      </c>
      <c r="P3602" s="305">
        <v>0</v>
      </c>
      <c r="Q3602" s="303">
        <v>0</v>
      </c>
      <c r="R3602" s="16">
        <f>SUMIFS('Member Months'!$L:$L,'Member Months'!$A:$A,$A3602,'Member Months'!$C:$C,$C3602, 'Member Months'!$D:$D,$D3602)</f>
        <v>0</v>
      </c>
      <c r="T3602" s="172"/>
    </row>
    <row r="3603" spans="1:20">
      <c r="A3603" s="38" t="s">
        <v>214</v>
      </c>
      <c r="B3603" s="39">
        <f t="shared" si="122"/>
        <v>0</v>
      </c>
      <c r="C3603" s="39" t="str">
        <f t="shared" si="123"/>
        <v>2020 Initial Year</v>
      </c>
      <c r="D3603" s="40">
        <v>4</v>
      </c>
      <c r="E3603" s="40" t="s">
        <v>214</v>
      </c>
      <c r="F3603" s="40" t="s">
        <v>738</v>
      </c>
      <c r="G3603" s="698" t="s">
        <v>224</v>
      </c>
      <c r="H3603" s="40" t="s">
        <v>213</v>
      </c>
      <c r="I3603" s="629" t="s">
        <v>72</v>
      </c>
      <c r="J3603" s="698" t="s">
        <v>527</v>
      </c>
      <c r="K3603" s="303">
        <v>0</v>
      </c>
      <c r="L3603" s="304">
        <v>0</v>
      </c>
      <c r="M3603" s="305">
        <v>0</v>
      </c>
      <c r="N3603" s="305">
        <v>0</v>
      </c>
      <c r="O3603" s="303">
        <v>0</v>
      </c>
      <c r="P3603" s="305">
        <v>0</v>
      </c>
      <c r="Q3603" s="303">
        <v>0</v>
      </c>
      <c r="R3603" s="16">
        <f>SUMIFS('Member Months'!$L:$L,'Member Months'!$A:$A,$A3603,'Member Months'!$C:$C,$C3603, 'Member Months'!$D:$D,$D3603)</f>
        <v>0</v>
      </c>
      <c r="T3603" s="172"/>
    </row>
    <row r="3604" spans="1:20">
      <c r="A3604" s="38" t="s">
        <v>214</v>
      </c>
      <c r="B3604" s="39">
        <f t="shared" si="122"/>
        <v>0</v>
      </c>
      <c r="C3604" s="39" t="str">
        <f t="shared" si="123"/>
        <v>2020 Initial Year</v>
      </c>
      <c r="D3604" s="40">
        <v>4</v>
      </c>
      <c r="E3604" s="40" t="s">
        <v>214</v>
      </c>
      <c r="F3604" s="40" t="s">
        <v>738</v>
      </c>
      <c r="G3604" s="698" t="s">
        <v>224</v>
      </c>
      <c r="H3604" s="40" t="s">
        <v>213</v>
      </c>
      <c r="I3604" s="629" t="s">
        <v>73</v>
      </c>
      <c r="J3604" s="698" t="s">
        <v>528</v>
      </c>
      <c r="K3604" s="303">
        <v>0</v>
      </c>
      <c r="L3604" s="304">
        <v>0</v>
      </c>
      <c r="M3604" s="305">
        <v>0</v>
      </c>
      <c r="N3604" s="305">
        <v>0</v>
      </c>
      <c r="O3604" s="303">
        <v>0</v>
      </c>
      <c r="P3604" s="305">
        <v>0</v>
      </c>
      <c r="Q3604" s="303">
        <v>0</v>
      </c>
      <c r="R3604" s="16">
        <f>SUMIFS('Member Months'!$L:$L,'Member Months'!$A:$A,$A3604,'Member Months'!$C:$C,$C3604, 'Member Months'!$D:$D,$D3604)</f>
        <v>0</v>
      </c>
      <c r="T3604" s="172"/>
    </row>
    <row r="3605" spans="1:20">
      <c r="A3605" s="38" t="s">
        <v>214</v>
      </c>
      <c r="B3605" s="39">
        <f t="shared" si="122"/>
        <v>0</v>
      </c>
      <c r="C3605" s="39" t="str">
        <f t="shared" si="123"/>
        <v>2020 Initial Year</v>
      </c>
      <c r="D3605" s="40">
        <v>4</v>
      </c>
      <c r="E3605" s="40" t="s">
        <v>214</v>
      </c>
      <c r="F3605" s="40" t="s">
        <v>738</v>
      </c>
      <c r="G3605" s="698" t="s">
        <v>224</v>
      </c>
      <c r="H3605" s="40" t="s">
        <v>213</v>
      </c>
      <c r="I3605" s="630" t="s">
        <v>409</v>
      </c>
      <c r="J3605" s="698" t="s">
        <v>803</v>
      </c>
      <c r="K3605" s="303">
        <v>0</v>
      </c>
      <c r="L3605" s="304">
        <v>0</v>
      </c>
      <c r="M3605" s="305">
        <v>0</v>
      </c>
      <c r="N3605" s="305">
        <v>0</v>
      </c>
      <c r="O3605" s="303">
        <v>0</v>
      </c>
      <c r="P3605" s="305">
        <v>0</v>
      </c>
      <c r="Q3605" s="303">
        <v>0</v>
      </c>
      <c r="R3605" s="16">
        <f>SUMIFS('Member Months'!$L:$L,'Member Months'!$A:$A,$A3605,'Member Months'!$C:$C,$C3605, 'Member Months'!$D:$D,$D3605)</f>
        <v>0</v>
      </c>
      <c r="T3605" s="172"/>
    </row>
    <row r="3606" spans="1:20">
      <c r="A3606" s="38" t="s">
        <v>215</v>
      </c>
      <c r="B3606" s="39">
        <f t="shared" si="122"/>
        <v>0</v>
      </c>
      <c r="C3606" s="39" t="str">
        <f t="shared" si="123"/>
        <v>2020 Initial Year</v>
      </c>
      <c r="D3606" s="40">
        <v>4</v>
      </c>
      <c r="E3606" s="40" t="s">
        <v>215</v>
      </c>
      <c r="F3606" s="40" t="s">
        <v>738</v>
      </c>
      <c r="G3606" s="698" t="s">
        <v>225</v>
      </c>
      <c r="H3606" s="40" t="s">
        <v>213</v>
      </c>
      <c r="I3606" s="629" t="s">
        <v>211</v>
      </c>
      <c r="J3606" s="698" t="s">
        <v>261</v>
      </c>
      <c r="K3606" s="303">
        <v>0</v>
      </c>
      <c r="L3606" s="304">
        <v>0</v>
      </c>
      <c r="M3606" s="305">
        <v>0</v>
      </c>
      <c r="N3606" s="305">
        <v>0</v>
      </c>
      <c r="O3606" s="303">
        <v>0</v>
      </c>
      <c r="P3606" s="305">
        <v>0</v>
      </c>
      <c r="Q3606" s="303">
        <v>0</v>
      </c>
      <c r="R3606" s="16">
        <f>SUMIFS('Member Months'!$L:$L,'Member Months'!$A:$A,$A3606,'Member Months'!$C:$C,$C3606, 'Member Months'!$D:$D,$D3606)</f>
        <v>0</v>
      </c>
      <c r="T3606" s="172"/>
    </row>
    <row r="3607" spans="1:20">
      <c r="A3607" s="38" t="s">
        <v>215</v>
      </c>
      <c r="B3607" s="39">
        <f t="shared" si="122"/>
        <v>0</v>
      </c>
      <c r="C3607" s="39" t="str">
        <f t="shared" si="123"/>
        <v>2020 Initial Year</v>
      </c>
      <c r="D3607" s="40">
        <v>4</v>
      </c>
      <c r="E3607" s="40" t="s">
        <v>215</v>
      </c>
      <c r="F3607" s="40" t="s">
        <v>738</v>
      </c>
      <c r="G3607" s="698" t="s">
        <v>225</v>
      </c>
      <c r="H3607" s="40" t="s">
        <v>213</v>
      </c>
      <c r="I3607" s="629" t="s">
        <v>214</v>
      </c>
      <c r="J3607" s="698" t="s">
        <v>676</v>
      </c>
      <c r="K3607" s="303">
        <v>0</v>
      </c>
      <c r="L3607" s="304">
        <v>0</v>
      </c>
      <c r="M3607" s="305">
        <v>0</v>
      </c>
      <c r="N3607" s="305">
        <v>0</v>
      </c>
      <c r="O3607" s="303">
        <v>0</v>
      </c>
      <c r="P3607" s="305">
        <v>0</v>
      </c>
      <c r="Q3607" s="303">
        <v>0</v>
      </c>
      <c r="R3607" s="16">
        <f>SUMIFS('Member Months'!$L:$L,'Member Months'!$A:$A,$A3607,'Member Months'!$C:$C,$C3607, 'Member Months'!$D:$D,$D3607)</f>
        <v>0</v>
      </c>
      <c r="T3607" s="172"/>
    </row>
    <row r="3608" spans="1:20">
      <c r="A3608" s="38" t="s">
        <v>215</v>
      </c>
      <c r="B3608" s="39">
        <f t="shared" si="122"/>
        <v>0</v>
      </c>
      <c r="C3608" s="39" t="str">
        <f t="shared" si="123"/>
        <v>2020 Initial Year</v>
      </c>
      <c r="D3608" s="40">
        <v>4</v>
      </c>
      <c r="E3608" s="40" t="s">
        <v>215</v>
      </c>
      <c r="F3608" s="40" t="s">
        <v>738</v>
      </c>
      <c r="G3608" s="698" t="s">
        <v>225</v>
      </c>
      <c r="H3608" s="40" t="s">
        <v>213</v>
      </c>
      <c r="I3608" s="629" t="s">
        <v>215</v>
      </c>
      <c r="J3608" s="698" t="s">
        <v>216</v>
      </c>
      <c r="K3608" s="303">
        <v>0</v>
      </c>
      <c r="L3608" s="304">
        <v>0</v>
      </c>
      <c r="M3608" s="305">
        <v>0</v>
      </c>
      <c r="N3608" s="305">
        <v>0</v>
      </c>
      <c r="O3608" s="303">
        <v>0</v>
      </c>
      <c r="P3608" s="305">
        <v>0</v>
      </c>
      <c r="Q3608" s="303">
        <v>0</v>
      </c>
      <c r="R3608" s="16">
        <f>SUMIFS('Member Months'!$L:$L,'Member Months'!$A:$A,$A3608,'Member Months'!$C:$C,$C3608, 'Member Months'!$D:$D,$D3608)</f>
        <v>0</v>
      </c>
      <c r="T3608" s="172"/>
    </row>
    <row r="3609" spans="1:20">
      <c r="A3609" s="38" t="s">
        <v>215</v>
      </c>
      <c r="B3609" s="39">
        <f t="shared" si="122"/>
        <v>0</v>
      </c>
      <c r="C3609" s="39" t="str">
        <f t="shared" si="123"/>
        <v>2020 Initial Year</v>
      </c>
      <c r="D3609" s="40">
        <v>4</v>
      </c>
      <c r="E3609" s="40" t="s">
        <v>215</v>
      </c>
      <c r="F3609" s="40" t="s">
        <v>738</v>
      </c>
      <c r="G3609" s="698" t="s">
        <v>225</v>
      </c>
      <c r="H3609" s="40" t="s">
        <v>213</v>
      </c>
      <c r="I3609" s="629" t="s">
        <v>217</v>
      </c>
      <c r="J3609" s="698" t="s">
        <v>262</v>
      </c>
      <c r="K3609" s="303">
        <v>0</v>
      </c>
      <c r="L3609" s="304">
        <v>0</v>
      </c>
      <c r="M3609" s="305">
        <v>0</v>
      </c>
      <c r="N3609" s="305">
        <v>0</v>
      </c>
      <c r="O3609" s="303">
        <v>0</v>
      </c>
      <c r="P3609" s="305">
        <v>0</v>
      </c>
      <c r="Q3609" s="303">
        <v>0</v>
      </c>
      <c r="R3609" s="16">
        <f>SUMIFS('Member Months'!$L:$L,'Member Months'!$A:$A,$A3609,'Member Months'!$C:$C,$C3609, 'Member Months'!$D:$D,$D3609)</f>
        <v>0</v>
      </c>
      <c r="T3609" s="172"/>
    </row>
    <row r="3610" spans="1:20">
      <c r="A3610" s="38" t="s">
        <v>215</v>
      </c>
      <c r="B3610" s="39">
        <f t="shared" si="122"/>
        <v>0</v>
      </c>
      <c r="C3610" s="39" t="str">
        <f t="shared" si="123"/>
        <v>2020 Initial Year</v>
      </c>
      <c r="D3610" s="40">
        <v>4</v>
      </c>
      <c r="E3610" s="40" t="s">
        <v>215</v>
      </c>
      <c r="F3610" s="40" t="s">
        <v>738</v>
      </c>
      <c r="G3610" s="698" t="s">
        <v>225</v>
      </c>
      <c r="H3610" s="40" t="s">
        <v>213</v>
      </c>
      <c r="I3610" s="629" t="s">
        <v>218</v>
      </c>
      <c r="J3610" s="698" t="s">
        <v>677</v>
      </c>
      <c r="K3610" s="303">
        <v>0</v>
      </c>
      <c r="L3610" s="304">
        <v>0</v>
      </c>
      <c r="M3610" s="305">
        <v>0</v>
      </c>
      <c r="N3610" s="305">
        <v>0</v>
      </c>
      <c r="O3610" s="303">
        <v>0</v>
      </c>
      <c r="P3610" s="305">
        <v>0</v>
      </c>
      <c r="Q3610" s="303">
        <v>0</v>
      </c>
      <c r="R3610" s="16">
        <f>SUMIFS('Member Months'!$L:$L,'Member Months'!$A:$A,$A3610,'Member Months'!$C:$C,$C3610, 'Member Months'!$D:$D,$D3610)</f>
        <v>0</v>
      </c>
      <c r="T3610" s="172"/>
    </row>
    <row r="3611" spans="1:20">
      <c r="A3611" s="38" t="s">
        <v>215</v>
      </c>
      <c r="B3611" s="39">
        <f t="shared" si="122"/>
        <v>0</v>
      </c>
      <c r="C3611" s="39" t="str">
        <f t="shared" si="123"/>
        <v>2020 Initial Year</v>
      </c>
      <c r="D3611" s="40">
        <v>4</v>
      </c>
      <c r="E3611" s="40" t="s">
        <v>215</v>
      </c>
      <c r="F3611" s="40" t="s">
        <v>738</v>
      </c>
      <c r="G3611" s="698" t="s">
        <v>225</v>
      </c>
      <c r="H3611" s="40" t="s">
        <v>213</v>
      </c>
      <c r="I3611" s="629" t="s">
        <v>219</v>
      </c>
      <c r="J3611" s="698" t="s">
        <v>263</v>
      </c>
      <c r="K3611" s="303">
        <v>0</v>
      </c>
      <c r="L3611" s="304">
        <v>0</v>
      </c>
      <c r="M3611" s="305">
        <v>0</v>
      </c>
      <c r="N3611" s="305">
        <v>0</v>
      </c>
      <c r="O3611" s="303">
        <v>0</v>
      </c>
      <c r="P3611" s="305">
        <v>0</v>
      </c>
      <c r="Q3611" s="303">
        <v>0</v>
      </c>
      <c r="R3611" s="16">
        <f>SUMIFS('Member Months'!$L:$L,'Member Months'!$A:$A,$A3611,'Member Months'!$C:$C,$C3611, 'Member Months'!$D:$D,$D3611)</f>
        <v>0</v>
      </c>
      <c r="T3611" s="172"/>
    </row>
    <row r="3612" spans="1:20">
      <c r="A3612" s="38" t="s">
        <v>215</v>
      </c>
      <c r="B3612" s="39">
        <f t="shared" si="122"/>
        <v>0</v>
      </c>
      <c r="C3612" s="39" t="str">
        <f t="shared" si="123"/>
        <v>2020 Initial Year</v>
      </c>
      <c r="D3612" s="40">
        <v>4</v>
      </c>
      <c r="E3612" s="40" t="s">
        <v>215</v>
      </c>
      <c r="F3612" s="40" t="s">
        <v>738</v>
      </c>
      <c r="G3612" s="698" t="s">
        <v>225</v>
      </c>
      <c r="H3612" s="40" t="s">
        <v>213</v>
      </c>
      <c r="I3612" s="629" t="s">
        <v>220</v>
      </c>
      <c r="J3612" s="698" t="s">
        <v>675</v>
      </c>
      <c r="K3612" s="303">
        <v>0</v>
      </c>
      <c r="L3612" s="304">
        <v>0</v>
      </c>
      <c r="M3612" s="305">
        <v>0</v>
      </c>
      <c r="N3612" s="305">
        <v>0</v>
      </c>
      <c r="O3612" s="303">
        <v>0</v>
      </c>
      <c r="P3612" s="305">
        <v>0</v>
      </c>
      <c r="Q3612" s="303">
        <v>0</v>
      </c>
      <c r="R3612" s="16">
        <f>SUMIFS('Member Months'!$L:$L,'Member Months'!$A:$A,$A3612,'Member Months'!$C:$C,$C3612, 'Member Months'!$D:$D,$D3612)</f>
        <v>0</v>
      </c>
      <c r="T3612" s="172"/>
    </row>
    <row r="3613" spans="1:20">
      <c r="A3613" s="38" t="s">
        <v>215</v>
      </c>
      <c r="B3613" s="39">
        <f t="shared" si="122"/>
        <v>0</v>
      </c>
      <c r="C3613" s="39" t="str">
        <f t="shared" si="123"/>
        <v>2020 Initial Year</v>
      </c>
      <c r="D3613" s="40">
        <v>4</v>
      </c>
      <c r="E3613" s="40" t="s">
        <v>215</v>
      </c>
      <c r="F3613" s="40" t="s">
        <v>738</v>
      </c>
      <c r="G3613" s="698" t="s">
        <v>225</v>
      </c>
      <c r="H3613" s="40" t="s">
        <v>213</v>
      </c>
      <c r="I3613" s="629" t="s">
        <v>221</v>
      </c>
      <c r="J3613" s="698" t="s">
        <v>264</v>
      </c>
      <c r="K3613" s="303">
        <v>0</v>
      </c>
      <c r="L3613" s="304">
        <v>0</v>
      </c>
      <c r="M3613" s="305">
        <v>0</v>
      </c>
      <c r="N3613" s="305">
        <v>0</v>
      </c>
      <c r="O3613" s="303">
        <v>0</v>
      </c>
      <c r="P3613" s="305">
        <v>0</v>
      </c>
      <c r="Q3613" s="303">
        <v>0</v>
      </c>
      <c r="R3613" s="16">
        <f>SUMIFS('Member Months'!$L:$L,'Member Months'!$A:$A,$A3613,'Member Months'!$C:$C,$C3613, 'Member Months'!$D:$D,$D3613)</f>
        <v>0</v>
      </c>
      <c r="T3613" s="172"/>
    </row>
    <row r="3614" spans="1:20">
      <c r="A3614" s="38" t="s">
        <v>215</v>
      </c>
      <c r="B3614" s="39">
        <f t="shared" si="122"/>
        <v>0</v>
      </c>
      <c r="C3614" s="39" t="str">
        <f t="shared" si="123"/>
        <v>2020 Initial Year</v>
      </c>
      <c r="D3614" s="40">
        <v>4</v>
      </c>
      <c r="E3614" s="40" t="s">
        <v>215</v>
      </c>
      <c r="F3614" s="40" t="s">
        <v>738</v>
      </c>
      <c r="G3614" s="698" t="s">
        <v>225</v>
      </c>
      <c r="H3614" s="40" t="s">
        <v>213</v>
      </c>
      <c r="I3614" s="629" t="s">
        <v>222</v>
      </c>
      <c r="J3614" s="698" t="s">
        <v>206</v>
      </c>
      <c r="K3614" s="303">
        <v>0</v>
      </c>
      <c r="L3614" s="304">
        <v>0</v>
      </c>
      <c r="M3614" s="305">
        <v>0</v>
      </c>
      <c r="N3614" s="305">
        <v>0</v>
      </c>
      <c r="O3614" s="303">
        <v>0</v>
      </c>
      <c r="P3614" s="305">
        <v>0</v>
      </c>
      <c r="Q3614" s="303">
        <v>0</v>
      </c>
      <c r="R3614" s="16">
        <f>SUMIFS('Member Months'!$L:$L,'Member Months'!$A:$A,$A3614,'Member Months'!$C:$C,$C3614, 'Member Months'!$D:$D,$D3614)</f>
        <v>0</v>
      </c>
      <c r="T3614" s="172"/>
    </row>
    <row r="3615" spans="1:20">
      <c r="A3615" s="38" t="s">
        <v>215</v>
      </c>
      <c r="B3615" s="39">
        <f t="shared" si="122"/>
        <v>0</v>
      </c>
      <c r="C3615" s="39" t="str">
        <f t="shared" si="123"/>
        <v>2020 Initial Year</v>
      </c>
      <c r="D3615" s="40">
        <v>4</v>
      </c>
      <c r="E3615" s="40" t="s">
        <v>215</v>
      </c>
      <c r="F3615" s="40" t="s">
        <v>738</v>
      </c>
      <c r="G3615" s="698" t="s">
        <v>225</v>
      </c>
      <c r="H3615" s="40" t="s">
        <v>213</v>
      </c>
      <c r="I3615" s="629" t="s">
        <v>223</v>
      </c>
      <c r="J3615" s="698" t="s">
        <v>181</v>
      </c>
      <c r="K3615" s="303">
        <v>0</v>
      </c>
      <c r="L3615" s="304">
        <v>0</v>
      </c>
      <c r="M3615" s="305">
        <v>0</v>
      </c>
      <c r="N3615" s="305">
        <v>0</v>
      </c>
      <c r="O3615" s="303">
        <v>0</v>
      </c>
      <c r="P3615" s="305">
        <v>0</v>
      </c>
      <c r="Q3615" s="303">
        <v>0</v>
      </c>
      <c r="R3615" s="16">
        <f>SUMIFS('Member Months'!$L:$L,'Member Months'!$A:$A,$A3615,'Member Months'!$C:$C,$C3615, 'Member Months'!$D:$D,$D3615)</f>
        <v>0</v>
      </c>
      <c r="T3615" s="172"/>
    </row>
    <row r="3616" spans="1:20">
      <c r="A3616" s="38" t="s">
        <v>215</v>
      </c>
      <c r="B3616" s="39">
        <f t="shared" si="122"/>
        <v>0</v>
      </c>
      <c r="C3616" s="39" t="str">
        <f t="shared" si="123"/>
        <v>2020 Initial Year</v>
      </c>
      <c r="D3616" s="40">
        <v>4</v>
      </c>
      <c r="E3616" s="40" t="s">
        <v>215</v>
      </c>
      <c r="F3616" s="40" t="s">
        <v>738</v>
      </c>
      <c r="G3616" s="698" t="s">
        <v>225</v>
      </c>
      <c r="H3616" s="40" t="s">
        <v>213</v>
      </c>
      <c r="I3616" s="629" t="s">
        <v>150</v>
      </c>
      <c r="J3616" s="698" t="s">
        <v>204</v>
      </c>
      <c r="K3616" s="303">
        <v>0</v>
      </c>
      <c r="L3616" s="304">
        <v>0</v>
      </c>
      <c r="M3616" s="305">
        <v>0</v>
      </c>
      <c r="N3616" s="305">
        <v>0</v>
      </c>
      <c r="O3616" s="303">
        <v>0</v>
      </c>
      <c r="P3616" s="305">
        <v>0</v>
      </c>
      <c r="Q3616" s="303">
        <v>0</v>
      </c>
      <c r="R3616" s="16">
        <f>SUMIFS('Member Months'!$L:$L,'Member Months'!$A:$A,$A3616,'Member Months'!$C:$C,$C3616, 'Member Months'!$D:$D,$D3616)</f>
        <v>0</v>
      </c>
      <c r="T3616" s="172"/>
    </row>
    <row r="3617" spans="1:20">
      <c r="A3617" s="38" t="s">
        <v>215</v>
      </c>
      <c r="B3617" s="39">
        <f t="shared" si="122"/>
        <v>0</v>
      </c>
      <c r="C3617" s="39" t="str">
        <f t="shared" si="123"/>
        <v>2020 Initial Year</v>
      </c>
      <c r="D3617" s="40">
        <v>4</v>
      </c>
      <c r="E3617" s="40" t="s">
        <v>215</v>
      </c>
      <c r="F3617" s="40" t="s">
        <v>738</v>
      </c>
      <c r="G3617" s="698" t="s">
        <v>225</v>
      </c>
      <c r="H3617" s="40" t="s">
        <v>213</v>
      </c>
      <c r="I3617" s="629" t="s">
        <v>151</v>
      </c>
      <c r="J3617" s="698" t="s">
        <v>205</v>
      </c>
      <c r="K3617" s="303">
        <v>0</v>
      </c>
      <c r="L3617" s="304">
        <v>0</v>
      </c>
      <c r="M3617" s="305">
        <v>0</v>
      </c>
      <c r="N3617" s="305">
        <v>0</v>
      </c>
      <c r="O3617" s="303">
        <v>0</v>
      </c>
      <c r="P3617" s="305">
        <v>0</v>
      </c>
      <c r="Q3617" s="303">
        <v>0</v>
      </c>
      <c r="R3617" s="16">
        <f>SUMIFS('Member Months'!$L:$L,'Member Months'!$A:$A,$A3617,'Member Months'!$C:$C,$C3617, 'Member Months'!$D:$D,$D3617)</f>
        <v>0</v>
      </c>
      <c r="T3617" s="172"/>
    </row>
    <row r="3618" spans="1:20">
      <c r="A3618" s="38" t="s">
        <v>215</v>
      </c>
      <c r="B3618" s="39">
        <f t="shared" si="122"/>
        <v>0</v>
      </c>
      <c r="C3618" s="39" t="str">
        <f t="shared" si="123"/>
        <v>2020 Initial Year</v>
      </c>
      <c r="D3618" s="40">
        <v>4</v>
      </c>
      <c r="E3618" s="40" t="s">
        <v>215</v>
      </c>
      <c r="F3618" s="40" t="s">
        <v>738</v>
      </c>
      <c r="G3618" s="698" t="s">
        <v>225</v>
      </c>
      <c r="H3618" s="40" t="s">
        <v>213</v>
      </c>
      <c r="I3618" s="629" t="s">
        <v>152</v>
      </c>
      <c r="J3618" s="698" t="s">
        <v>182</v>
      </c>
      <c r="K3618" s="303">
        <v>0</v>
      </c>
      <c r="L3618" s="304">
        <v>0</v>
      </c>
      <c r="M3618" s="305">
        <v>0</v>
      </c>
      <c r="N3618" s="305">
        <v>0</v>
      </c>
      <c r="O3618" s="303">
        <v>0</v>
      </c>
      <c r="P3618" s="305">
        <v>0</v>
      </c>
      <c r="Q3618" s="303">
        <v>0</v>
      </c>
      <c r="R3618" s="16">
        <f>SUMIFS('Member Months'!$L:$L,'Member Months'!$A:$A,$A3618,'Member Months'!$C:$C,$C3618, 'Member Months'!$D:$D,$D3618)</f>
        <v>0</v>
      </c>
      <c r="T3618" s="172"/>
    </row>
    <row r="3619" spans="1:20">
      <c r="A3619" s="38" t="s">
        <v>215</v>
      </c>
      <c r="B3619" s="39">
        <f t="shared" si="122"/>
        <v>0</v>
      </c>
      <c r="C3619" s="39" t="str">
        <f t="shared" si="123"/>
        <v>2020 Initial Year</v>
      </c>
      <c r="D3619" s="40">
        <v>4</v>
      </c>
      <c r="E3619" s="40" t="s">
        <v>215</v>
      </c>
      <c r="F3619" s="40" t="s">
        <v>738</v>
      </c>
      <c r="G3619" s="698" t="s">
        <v>225</v>
      </c>
      <c r="H3619" s="40" t="s">
        <v>213</v>
      </c>
      <c r="I3619" s="629" t="s">
        <v>70</v>
      </c>
      <c r="J3619" s="698" t="s">
        <v>265</v>
      </c>
      <c r="K3619" s="303">
        <v>0</v>
      </c>
      <c r="L3619" s="304">
        <v>0</v>
      </c>
      <c r="M3619" s="305">
        <v>0</v>
      </c>
      <c r="N3619" s="305">
        <v>0</v>
      </c>
      <c r="O3619" s="303">
        <v>0</v>
      </c>
      <c r="P3619" s="305">
        <v>0</v>
      </c>
      <c r="Q3619" s="303">
        <v>0</v>
      </c>
      <c r="R3619" s="16">
        <f>SUMIFS('Member Months'!$L:$L,'Member Months'!$A:$A,$A3619,'Member Months'!$C:$C,$C3619, 'Member Months'!$D:$D,$D3619)</f>
        <v>0</v>
      </c>
      <c r="T3619" s="172"/>
    </row>
    <row r="3620" spans="1:20">
      <c r="A3620" s="38" t="s">
        <v>215</v>
      </c>
      <c r="B3620" s="39">
        <f t="shared" si="122"/>
        <v>0</v>
      </c>
      <c r="C3620" s="39" t="str">
        <f t="shared" si="123"/>
        <v>2020 Initial Year</v>
      </c>
      <c r="D3620" s="40">
        <v>4</v>
      </c>
      <c r="E3620" s="40" t="s">
        <v>215</v>
      </c>
      <c r="F3620" s="40" t="s">
        <v>738</v>
      </c>
      <c r="G3620" s="698" t="s">
        <v>225</v>
      </c>
      <c r="H3620" s="40" t="s">
        <v>213</v>
      </c>
      <c r="I3620" s="629" t="s">
        <v>71</v>
      </c>
      <c r="J3620" s="698" t="s">
        <v>266</v>
      </c>
      <c r="K3620" s="303">
        <v>0</v>
      </c>
      <c r="L3620" s="304">
        <v>0</v>
      </c>
      <c r="M3620" s="305">
        <v>0</v>
      </c>
      <c r="N3620" s="305">
        <v>0</v>
      </c>
      <c r="O3620" s="303">
        <v>0</v>
      </c>
      <c r="P3620" s="305">
        <v>0</v>
      </c>
      <c r="Q3620" s="303">
        <v>0</v>
      </c>
      <c r="R3620" s="16">
        <f>SUMIFS('Member Months'!$L:$L,'Member Months'!$A:$A,$A3620,'Member Months'!$C:$C,$C3620, 'Member Months'!$D:$D,$D3620)</f>
        <v>0</v>
      </c>
      <c r="T3620" s="172"/>
    </row>
    <row r="3621" spans="1:20">
      <c r="A3621" s="38" t="s">
        <v>215</v>
      </c>
      <c r="B3621" s="39">
        <f t="shared" si="122"/>
        <v>0</v>
      </c>
      <c r="C3621" s="39" t="str">
        <f t="shared" si="123"/>
        <v>2020 Initial Year</v>
      </c>
      <c r="D3621" s="40">
        <v>4</v>
      </c>
      <c r="E3621" s="40" t="s">
        <v>215</v>
      </c>
      <c r="F3621" s="40" t="s">
        <v>738</v>
      </c>
      <c r="G3621" s="698" t="s">
        <v>225</v>
      </c>
      <c r="H3621" s="40" t="s">
        <v>213</v>
      </c>
      <c r="I3621" s="629" t="s">
        <v>72</v>
      </c>
      <c r="J3621" s="698" t="s">
        <v>527</v>
      </c>
      <c r="K3621" s="303">
        <v>0</v>
      </c>
      <c r="L3621" s="304">
        <v>0</v>
      </c>
      <c r="M3621" s="305">
        <v>0</v>
      </c>
      <c r="N3621" s="305">
        <v>0</v>
      </c>
      <c r="O3621" s="303">
        <v>0</v>
      </c>
      <c r="P3621" s="305">
        <v>0</v>
      </c>
      <c r="Q3621" s="303">
        <v>0</v>
      </c>
      <c r="R3621" s="16">
        <f>SUMIFS('Member Months'!$L:$L,'Member Months'!$A:$A,$A3621,'Member Months'!$C:$C,$C3621, 'Member Months'!$D:$D,$D3621)</f>
        <v>0</v>
      </c>
      <c r="T3621" s="172"/>
    </row>
    <row r="3622" spans="1:20">
      <c r="A3622" s="38" t="s">
        <v>215</v>
      </c>
      <c r="B3622" s="39">
        <f t="shared" si="122"/>
        <v>0</v>
      </c>
      <c r="C3622" s="39" t="str">
        <f t="shared" si="123"/>
        <v>2020 Initial Year</v>
      </c>
      <c r="D3622" s="40">
        <v>4</v>
      </c>
      <c r="E3622" s="40" t="s">
        <v>215</v>
      </c>
      <c r="F3622" s="40" t="s">
        <v>738</v>
      </c>
      <c r="G3622" s="698" t="s">
        <v>225</v>
      </c>
      <c r="H3622" s="40" t="s">
        <v>213</v>
      </c>
      <c r="I3622" s="629" t="s">
        <v>73</v>
      </c>
      <c r="J3622" s="698" t="s">
        <v>528</v>
      </c>
      <c r="K3622" s="303">
        <v>0</v>
      </c>
      <c r="L3622" s="304">
        <v>0</v>
      </c>
      <c r="M3622" s="305">
        <v>0</v>
      </c>
      <c r="N3622" s="305">
        <v>0</v>
      </c>
      <c r="O3622" s="303">
        <v>0</v>
      </c>
      <c r="P3622" s="305">
        <v>0</v>
      </c>
      <c r="Q3622" s="303">
        <v>0</v>
      </c>
      <c r="R3622" s="16">
        <f>SUMIFS('Member Months'!$L:$L,'Member Months'!$A:$A,$A3622,'Member Months'!$C:$C,$C3622, 'Member Months'!$D:$D,$D3622)</f>
        <v>0</v>
      </c>
      <c r="T3622" s="172"/>
    </row>
    <row r="3623" spans="1:20">
      <c r="A3623" s="38" t="s">
        <v>215</v>
      </c>
      <c r="B3623" s="39">
        <f t="shared" si="122"/>
        <v>0</v>
      </c>
      <c r="C3623" s="39" t="str">
        <f t="shared" si="123"/>
        <v>2020 Initial Year</v>
      </c>
      <c r="D3623" s="40">
        <v>4</v>
      </c>
      <c r="E3623" s="40" t="s">
        <v>215</v>
      </c>
      <c r="F3623" s="40" t="s">
        <v>738</v>
      </c>
      <c r="G3623" s="698" t="s">
        <v>225</v>
      </c>
      <c r="H3623" s="40" t="s">
        <v>213</v>
      </c>
      <c r="I3623" s="630" t="s">
        <v>409</v>
      </c>
      <c r="J3623" s="698" t="s">
        <v>803</v>
      </c>
      <c r="K3623" s="303">
        <v>0</v>
      </c>
      <c r="L3623" s="304">
        <v>0</v>
      </c>
      <c r="M3623" s="305">
        <v>0</v>
      </c>
      <c r="N3623" s="305">
        <v>0</v>
      </c>
      <c r="O3623" s="303">
        <v>0</v>
      </c>
      <c r="P3623" s="305">
        <v>0</v>
      </c>
      <c r="Q3623" s="303">
        <v>0</v>
      </c>
      <c r="R3623" s="16">
        <f>SUMIFS('Member Months'!$L:$L,'Member Months'!$A:$A,$A3623,'Member Months'!$C:$C,$C3623, 'Member Months'!$D:$D,$D3623)</f>
        <v>0</v>
      </c>
      <c r="T3623" s="172"/>
    </row>
    <row r="3624" spans="1:20">
      <c r="A3624" s="38" t="s">
        <v>217</v>
      </c>
      <c r="B3624" s="39">
        <f t="shared" si="122"/>
        <v>0</v>
      </c>
      <c r="C3624" s="39" t="str">
        <f t="shared" si="123"/>
        <v>2020 Initial Year</v>
      </c>
      <c r="D3624" s="40">
        <v>4</v>
      </c>
      <c r="E3624" s="40" t="s">
        <v>217</v>
      </c>
      <c r="F3624" s="40" t="s">
        <v>738</v>
      </c>
      <c r="G3624" s="698" t="s">
        <v>226</v>
      </c>
      <c r="H3624" s="40" t="s">
        <v>227</v>
      </c>
      <c r="I3624" s="629" t="s">
        <v>211</v>
      </c>
      <c r="J3624" s="698" t="s">
        <v>261</v>
      </c>
      <c r="K3624" s="303">
        <v>0</v>
      </c>
      <c r="L3624" s="304">
        <v>0</v>
      </c>
      <c r="M3624" s="305">
        <v>0</v>
      </c>
      <c r="N3624" s="305">
        <v>0</v>
      </c>
      <c r="O3624" s="303">
        <v>0</v>
      </c>
      <c r="P3624" s="305">
        <v>0</v>
      </c>
      <c r="Q3624" s="303">
        <v>0</v>
      </c>
      <c r="R3624" s="16">
        <f>SUMIFS('Member Months'!$L:$L,'Member Months'!$A:$A,$A3624,'Member Months'!$C:$C,$C3624, 'Member Months'!$D:$D,$D3624)</f>
        <v>0</v>
      </c>
      <c r="T3624" s="172"/>
    </row>
    <row r="3625" spans="1:20">
      <c r="A3625" s="38" t="s">
        <v>217</v>
      </c>
      <c r="B3625" s="39">
        <f t="shared" si="122"/>
        <v>0</v>
      </c>
      <c r="C3625" s="39" t="str">
        <f t="shared" si="123"/>
        <v>2020 Initial Year</v>
      </c>
      <c r="D3625" s="40">
        <v>4</v>
      </c>
      <c r="E3625" s="40" t="s">
        <v>217</v>
      </c>
      <c r="F3625" s="40" t="s">
        <v>738</v>
      </c>
      <c r="G3625" s="698" t="s">
        <v>226</v>
      </c>
      <c r="H3625" s="40" t="s">
        <v>227</v>
      </c>
      <c r="I3625" s="629" t="s">
        <v>214</v>
      </c>
      <c r="J3625" s="698" t="s">
        <v>676</v>
      </c>
      <c r="K3625" s="303">
        <v>0</v>
      </c>
      <c r="L3625" s="304">
        <v>0</v>
      </c>
      <c r="M3625" s="305">
        <v>0</v>
      </c>
      <c r="N3625" s="305">
        <v>0</v>
      </c>
      <c r="O3625" s="303">
        <v>0</v>
      </c>
      <c r="P3625" s="305">
        <v>0</v>
      </c>
      <c r="Q3625" s="303">
        <v>0</v>
      </c>
      <c r="R3625" s="16">
        <f>SUMIFS('Member Months'!$L:$L,'Member Months'!$A:$A,$A3625,'Member Months'!$C:$C,$C3625, 'Member Months'!$D:$D,$D3625)</f>
        <v>0</v>
      </c>
      <c r="T3625" s="172"/>
    </row>
    <row r="3626" spans="1:20">
      <c r="A3626" s="38" t="s">
        <v>217</v>
      </c>
      <c r="B3626" s="39">
        <f t="shared" si="122"/>
        <v>0</v>
      </c>
      <c r="C3626" s="39" t="str">
        <f t="shared" si="123"/>
        <v>2020 Initial Year</v>
      </c>
      <c r="D3626" s="40">
        <v>4</v>
      </c>
      <c r="E3626" s="40" t="s">
        <v>217</v>
      </c>
      <c r="F3626" s="40" t="s">
        <v>738</v>
      </c>
      <c r="G3626" s="698" t="s">
        <v>226</v>
      </c>
      <c r="H3626" s="40" t="s">
        <v>227</v>
      </c>
      <c r="I3626" s="629" t="s">
        <v>215</v>
      </c>
      <c r="J3626" s="698" t="s">
        <v>216</v>
      </c>
      <c r="K3626" s="303">
        <v>0</v>
      </c>
      <c r="L3626" s="304">
        <v>0</v>
      </c>
      <c r="M3626" s="305">
        <v>0</v>
      </c>
      <c r="N3626" s="305">
        <v>0</v>
      </c>
      <c r="O3626" s="303">
        <v>0</v>
      </c>
      <c r="P3626" s="305">
        <v>0</v>
      </c>
      <c r="Q3626" s="303">
        <v>0</v>
      </c>
      <c r="R3626" s="16">
        <f>SUMIFS('Member Months'!$L:$L,'Member Months'!$A:$A,$A3626,'Member Months'!$C:$C,$C3626, 'Member Months'!$D:$D,$D3626)</f>
        <v>0</v>
      </c>
      <c r="T3626" s="172"/>
    </row>
    <row r="3627" spans="1:20">
      <c r="A3627" s="38" t="s">
        <v>217</v>
      </c>
      <c r="B3627" s="39">
        <f t="shared" si="122"/>
        <v>0</v>
      </c>
      <c r="C3627" s="39" t="str">
        <f t="shared" si="123"/>
        <v>2020 Initial Year</v>
      </c>
      <c r="D3627" s="40">
        <v>4</v>
      </c>
      <c r="E3627" s="40" t="s">
        <v>217</v>
      </c>
      <c r="F3627" s="40" t="s">
        <v>738</v>
      </c>
      <c r="G3627" s="698" t="s">
        <v>226</v>
      </c>
      <c r="H3627" s="40" t="s">
        <v>227</v>
      </c>
      <c r="I3627" s="629" t="s">
        <v>217</v>
      </c>
      <c r="J3627" s="698" t="s">
        <v>262</v>
      </c>
      <c r="K3627" s="303">
        <v>0</v>
      </c>
      <c r="L3627" s="304">
        <v>0</v>
      </c>
      <c r="M3627" s="305">
        <v>0</v>
      </c>
      <c r="N3627" s="305">
        <v>0</v>
      </c>
      <c r="O3627" s="303">
        <v>0</v>
      </c>
      <c r="P3627" s="305">
        <v>0</v>
      </c>
      <c r="Q3627" s="303">
        <v>0</v>
      </c>
      <c r="R3627" s="16">
        <f>SUMIFS('Member Months'!$L:$L,'Member Months'!$A:$A,$A3627,'Member Months'!$C:$C,$C3627, 'Member Months'!$D:$D,$D3627)</f>
        <v>0</v>
      </c>
      <c r="T3627" s="172"/>
    </row>
    <row r="3628" spans="1:20">
      <c r="A3628" s="38" t="s">
        <v>217</v>
      </c>
      <c r="B3628" s="39">
        <f t="shared" si="122"/>
        <v>0</v>
      </c>
      <c r="C3628" s="39" t="str">
        <f t="shared" si="123"/>
        <v>2020 Initial Year</v>
      </c>
      <c r="D3628" s="40">
        <v>4</v>
      </c>
      <c r="E3628" s="40" t="s">
        <v>217</v>
      </c>
      <c r="F3628" s="40" t="s">
        <v>738</v>
      </c>
      <c r="G3628" s="698" t="s">
        <v>226</v>
      </c>
      <c r="H3628" s="40" t="s">
        <v>227</v>
      </c>
      <c r="I3628" s="629" t="s">
        <v>218</v>
      </c>
      <c r="J3628" s="698" t="s">
        <v>677</v>
      </c>
      <c r="K3628" s="303">
        <v>0</v>
      </c>
      <c r="L3628" s="304">
        <v>0</v>
      </c>
      <c r="M3628" s="305">
        <v>0</v>
      </c>
      <c r="N3628" s="305">
        <v>0</v>
      </c>
      <c r="O3628" s="303">
        <v>0</v>
      </c>
      <c r="P3628" s="305">
        <v>0</v>
      </c>
      <c r="Q3628" s="303">
        <v>0</v>
      </c>
      <c r="R3628" s="16">
        <f>SUMIFS('Member Months'!$L:$L,'Member Months'!$A:$A,$A3628,'Member Months'!$C:$C,$C3628, 'Member Months'!$D:$D,$D3628)</f>
        <v>0</v>
      </c>
      <c r="T3628" s="172"/>
    </row>
    <row r="3629" spans="1:20">
      <c r="A3629" s="38" t="s">
        <v>217</v>
      </c>
      <c r="B3629" s="39">
        <f t="shared" si="122"/>
        <v>0</v>
      </c>
      <c r="C3629" s="39" t="str">
        <f t="shared" si="123"/>
        <v>2020 Initial Year</v>
      </c>
      <c r="D3629" s="40">
        <v>4</v>
      </c>
      <c r="E3629" s="40" t="s">
        <v>217</v>
      </c>
      <c r="F3629" s="40" t="s">
        <v>738</v>
      </c>
      <c r="G3629" s="698" t="s">
        <v>226</v>
      </c>
      <c r="H3629" s="40" t="s">
        <v>227</v>
      </c>
      <c r="I3629" s="629" t="s">
        <v>219</v>
      </c>
      <c r="J3629" s="698" t="s">
        <v>263</v>
      </c>
      <c r="K3629" s="303">
        <v>0</v>
      </c>
      <c r="L3629" s="304">
        <v>0</v>
      </c>
      <c r="M3629" s="305">
        <v>0</v>
      </c>
      <c r="N3629" s="305">
        <v>0</v>
      </c>
      <c r="O3629" s="303">
        <v>0</v>
      </c>
      <c r="P3629" s="305">
        <v>0</v>
      </c>
      <c r="Q3629" s="303">
        <v>0</v>
      </c>
      <c r="R3629" s="16">
        <f>SUMIFS('Member Months'!$L:$L,'Member Months'!$A:$A,$A3629,'Member Months'!$C:$C,$C3629, 'Member Months'!$D:$D,$D3629)</f>
        <v>0</v>
      </c>
      <c r="T3629" s="172"/>
    </row>
    <row r="3630" spans="1:20">
      <c r="A3630" s="38" t="s">
        <v>217</v>
      </c>
      <c r="B3630" s="39">
        <f t="shared" si="122"/>
        <v>0</v>
      </c>
      <c r="C3630" s="39" t="str">
        <f t="shared" si="123"/>
        <v>2020 Initial Year</v>
      </c>
      <c r="D3630" s="40">
        <v>4</v>
      </c>
      <c r="E3630" s="40" t="s">
        <v>217</v>
      </c>
      <c r="F3630" s="40" t="s">
        <v>738</v>
      </c>
      <c r="G3630" s="698" t="s">
        <v>226</v>
      </c>
      <c r="H3630" s="40" t="s">
        <v>227</v>
      </c>
      <c r="I3630" s="629" t="s">
        <v>220</v>
      </c>
      <c r="J3630" s="698" t="s">
        <v>675</v>
      </c>
      <c r="K3630" s="303">
        <v>0</v>
      </c>
      <c r="L3630" s="304">
        <v>0</v>
      </c>
      <c r="M3630" s="305">
        <v>0</v>
      </c>
      <c r="N3630" s="305">
        <v>0</v>
      </c>
      <c r="O3630" s="303">
        <v>0</v>
      </c>
      <c r="P3630" s="305">
        <v>0</v>
      </c>
      <c r="Q3630" s="303">
        <v>0</v>
      </c>
      <c r="R3630" s="16">
        <f>SUMIFS('Member Months'!$L:$L,'Member Months'!$A:$A,$A3630,'Member Months'!$C:$C,$C3630, 'Member Months'!$D:$D,$D3630)</f>
        <v>0</v>
      </c>
      <c r="T3630" s="172"/>
    </row>
    <row r="3631" spans="1:20">
      <c r="A3631" s="38" t="s">
        <v>217</v>
      </c>
      <c r="B3631" s="39">
        <f t="shared" si="122"/>
        <v>0</v>
      </c>
      <c r="C3631" s="39" t="str">
        <f t="shared" si="123"/>
        <v>2020 Initial Year</v>
      </c>
      <c r="D3631" s="40">
        <v>4</v>
      </c>
      <c r="E3631" s="40" t="s">
        <v>217</v>
      </c>
      <c r="F3631" s="40" t="s">
        <v>738</v>
      </c>
      <c r="G3631" s="698" t="s">
        <v>226</v>
      </c>
      <c r="H3631" s="40" t="s">
        <v>227</v>
      </c>
      <c r="I3631" s="629" t="s">
        <v>221</v>
      </c>
      <c r="J3631" s="698" t="s">
        <v>264</v>
      </c>
      <c r="K3631" s="303">
        <v>0</v>
      </c>
      <c r="L3631" s="304">
        <v>0</v>
      </c>
      <c r="M3631" s="305">
        <v>0</v>
      </c>
      <c r="N3631" s="305">
        <v>0</v>
      </c>
      <c r="O3631" s="303">
        <v>0</v>
      </c>
      <c r="P3631" s="305">
        <v>0</v>
      </c>
      <c r="Q3631" s="303">
        <v>0</v>
      </c>
      <c r="R3631" s="16">
        <f>SUMIFS('Member Months'!$L:$L,'Member Months'!$A:$A,$A3631,'Member Months'!$C:$C,$C3631, 'Member Months'!$D:$D,$D3631)</f>
        <v>0</v>
      </c>
      <c r="T3631" s="172"/>
    </row>
    <row r="3632" spans="1:20">
      <c r="A3632" s="38" t="s">
        <v>217</v>
      </c>
      <c r="B3632" s="39">
        <f t="shared" si="122"/>
        <v>0</v>
      </c>
      <c r="C3632" s="39" t="str">
        <f t="shared" si="123"/>
        <v>2020 Initial Year</v>
      </c>
      <c r="D3632" s="40">
        <v>4</v>
      </c>
      <c r="E3632" s="40" t="s">
        <v>217</v>
      </c>
      <c r="F3632" s="40" t="s">
        <v>738</v>
      </c>
      <c r="G3632" s="698" t="s">
        <v>226</v>
      </c>
      <c r="H3632" s="40" t="s">
        <v>227</v>
      </c>
      <c r="I3632" s="629" t="s">
        <v>222</v>
      </c>
      <c r="J3632" s="698" t="s">
        <v>206</v>
      </c>
      <c r="K3632" s="303">
        <v>0</v>
      </c>
      <c r="L3632" s="304">
        <v>0</v>
      </c>
      <c r="M3632" s="305">
        <v>0</v>
      </c>
      <c r="N3632" s="305">
        <v>0</v>
      </c>
      <c r="O3632" s="303">
        <v>0</v>
      </c>
      <c r="P3632" s="305">
        <v>0</v>
      </c>
      <c r="Q3632" s="303">
        <v>0</v>
      </c>
      <c r="R3632" s="16">
        <f>SUMIFS('Member Months'!$L:$L,'Member Months'!$A:$A,$A3632,'Member Months'!$C:$C,$C3632, 'Member Months'!$D:$D,$D3632)</f>
        <v>0</v>
      </c>
      <c r="T3632" s="172"/>
    </row>
    <row r="3633" spans="1:20">
      <c r="A3633" s="38" t="s">
        <v>217</v>
      </c>
      <c r="B3633" s="39">
        <f t="shared" si="122"/>
        <v>0</v>
      </c>
      <c r="C3633" s="39" t="str">
        <f t="shared" si="123"/>
        <v>2020 Initial Year</v>
      </c>
      <c r="D3633" s="40">
        <v>4</v>
      </c>
      <c r="E3633" s="40" t="s">
        <v>217</v>
      </c>
      <c r="F3633" s="40" t="s">
        <v>738</v>
      </c>
      <c r="G3633" s="698" t="s">
        <v>226</v>
      </c>
      <c r="H3633" s="40" t="s">
        <v>227</v>
      </c>
      <c r="I3633" s="629" t="s">
        <v>223</v>
      </c>
      <c r="J3633" s="698" t="s">
        <v>181</v>
      </c>
      <c r="K3633" s="303">
        <v>0</v>
      </c>
      <c r="L3633" s="304">
        <v>0</v>
      </c>
      <c r="M3633" s="305">
        <v>0</v>
      </c>
      <c r="N3633" s="305">
        <v>0</v>
      </c>
      <c r="O3633" s="303">
        <v>0</v>
      </c>
      <c r="P3633" s="305">
        <v>0</v>
      </c>
      <c r="Q3633" s="303">
        <v>0</v>
      </c>
      <c r="R3633" s="16">
        <f>SUMIFS('Member Months'!$L:$L,'Member Months'!$A:$A,$A3633,'Member Months'!$C:$C,$C3633, 'Member Months'!$D:$D,$D3633)</f>
        <v>0</v>
      </c>
      <c r="T3633" s="172"/>
    </row>
    <row r="3634" spans="1:20">
      <c r="A3634" s="38" t="s">
        <v>217</v>
      </c>
      <c r="B3634" s="39">
        <f t="shared" si="122"/>
        <v>0</v>
      </c>
      <c r="C3634" s="39" t="str">
        <f t="shared" si="123"/>
        <v>2020 Initial Year</v>
      </c>
      <c r="D3634" s="40">
        <v>4</v>
      </c>
      <c r="E3634" s="40" t="s">
        <v>217</v>
      </c>
      <c r="F3634" s="40" t="s">
        <v>738</v>
      </c>
      <c r="G3634" s="698" t="s">
        <v>226</v>
      </c>
      <c r="H3634" s="40" t="s">
        <v>227</v>
      </c>
      <c r="I3634" s="629" t="s">
        <v>150</v>
      </c>
      <c r="J3634" s="698" t="s">
        <v>204</v>
      </c>
      <c r="K3634" s="303">
        <v>0</v>
      </c>
      <c r="L3634" s="304">
        <v>0</v>
      </c>
      <c r="M3634" s="305">
        <v>0</v>
      </c>
      <c r="N3634" s="305">
        <v>0</v>
      </c>
      <c r="O3634" s="303">
        <v>0</v>
      </c>
      <c r="P3634" s="305">
        <v>0</v>
      </c>
      <c r="Q3634" s="303">
        <v>0</v>
      </c>
      <c r="R3634" s="16">
        <f>SUMIFS('Member Months'!$L:$L,'Member Months'!$A:$A,$A3634,'Member Months'!$C:$C,$C3634, 'Member Months'!$D:$D,$D3634)</f>
        <v>0</v>
      </c>
      <c r="T3634" s="172"/>
    </row>
    <row r="3635" spans="1:20">
      <c r="A3635" s="38" t="s">
        <v>217</v>
      </c>
      <c r="B3635" s="39">
        <f t="shared" ref="B3635:B3698" si="124">$B$3570</f>
        <v>0</v>
      </c>
      <c r="C3635" s="39" t="str">
        <f t="shared" si="123"/>
        <v>2020 Initial Year</v>
      </c>
      <c r="D3635" s="40">
        <v>4</v>
      </c>
      <c r="E3635" s="40" t="s">
        <v>217</v>
      </c>
      <c r="F3635" s="40" t="s">
        <v>738</v>
      </c>
      <c r="G3635" s="698" t="s">
        <v>226</v>
      </c>
      <c r="H3635" s="40" t="s">
        <v>227</v>
      </c>
      <c r="I3635" s="629" t="s">
        <v>151</v>
      </c>
      <c r="J3635" s="698" t="s">
        <v>205</v>
      </c>
      <c r="K3635" s="303">
        <v>0</v>
      </c>
      <c r="L3635" s="304">
        <v>0</v>
      </c>
      <c r="M3635" s="305">
        <v>0</v>
      </c>
      <c r="N3635" s="305">
        <v>0</v>
      </c>
      <c r="O3635" s="303">
        <v>0</v>
      </c>
      <c r="P3635" s="305">
        <v>0</v>
      </c>
      <c r="Q3635" s="303">
        <v>0</v>
      </c>
      <c r="R3635" s="16">
        <f>SUMIFS('Member Months'!$L:$L,'Member Months'!$A:$A,$A3635,'Member Months'!$C:$C,$C3635, 'Member Months'!$D:$D,$D3635)</f>
        <v>0</v>
      </c>
      <c r="T3635" s="172"/>
    </row>
    <row r="3636" spans="1:20">
      <c r="A3636" s="38" t="s">
        <v>217</v>
      </c>
      <c r="B3636" s="39">
        <f t="shared" si="124"/>
        <v>0</v>
      </c>
      <c r="C3636" s="39" t="str">
        <f t="shared" si="123"/>
        <v>2020 Initial Year</v>
      </c>
      <c r="D3636" s="40">
        <v>4</v>
      </c>
      <c r="E3636" s="40" t="s">
        <v>217</v>
      </c>
      <c r="F3636" s="40" t="s">
        <v>738</v>
      </c>
      <c r="G3636" s="698" t="s">
        <v>226</v>
      </c>
      <c r="H3636" s="40" t="s">
        <v>227</v>
      </c>
      <c r="I3636" s="629" t="s">
        <v>152</v>
      </c>
      <c r="J3636" s="698" t="s">
        <v>182</v>
      </c>
      <c r="K3636" s="303">
        <v>0</v>
      </c>
      <c r="L3636" s="304">
        <v>0</v>
      </c>
      <c r="M3636" s="305">
        <v>0</v>
      </c>
      <c r="N3636" s="305">
        <v>0</v>
      </c>
      <c r="O3636" s="303">
        <v>0</v>
      </c>
      <c r="P3636" s="305">
        <v>0</v>
      </c>
      <c r="Q3636" s="303">
        <v>0</v>
      </c>
      <c r="R3636" s="16">
        <f>SUMIFS('Member Months'!$L:$L,'Member Months'!$A:$A,$A3636,'Member Months'!$C:$C,$C3636, 'Member Months'!$D:$D,$D3636)</f>
        <v>0</v>
      </c>
      <c r="T3636" s="172"/>
    </row>
    <row r="3637" spans="1:20">
      <c r="A3637" s="38" t="s">
        <v>217</v>
      </c>
      <c r="B3637" s="39">
        <f t="shared" si="124"/>
        <v>0</v>
      </c>
      <c r="C3637" s="39" t="str">
        <f t="shared" si="123"/>
        <v>2020 Initial Year</v>
      </c>
      <c r="D3637" s="40">
        <v>4</v>
      </c>
      <c r="E3637" s="40" t="s">
        <v>217</v>
      </c>
      <c r="F3637" s="40" t="s">
        <v>738</v>
      </c>
      <c r="G3637" s="698" t="s">
        <v>226</v>
      </c>
      <c r="H3637" s="40" t="s">
        <v>227</v>
      </c>
      <c r="I3637" s="629" t="s">
        <v>70</v>
      </c>
      <c r="J3637" s="698" t="s">
        <v>265</v>
      </c>
      <c r="K3637" s="303">
        <v>0</v>
      </c>
      <c r="L3637" s="304">
        <v>0</v>
      </c>
      <c r="M3637" s="305">
        <v>0</v>
      </c>
      <c r="N3637" s="305">
        <v>0</v>
      </c>
      <c r="O3637" s="303">
        <v>0</v>
      </c>
      <c r="P3637" s="305">
        <v>0</v>
      </c>
      <c r="Q3637" s="303">
        <v>0</v>
      </c>
      <c r="R3637" s="16">
        <f>SUMIFS('Member Months'!$L:$L,'Member Months'!$A:$A,$A3637,'Member Months'!$C:$C,$C3637, 'Member Months'!$D:$D,$D3637)</f>
        <v>0</v>
      </c>
      <c r="T3637" s="172"/>
    </row>
    <row r="3638" spans="1:20">
      <c r="A3638" s="38" t="s">
        <v>217</v>
      </c>
      <c r="B3638" s="39">
        <f t="shared" si="124"/>
        <v>0</v>
      </c>
      <c r="C3638" s="39" t="str">
        <f t="shared" si="123"/>
        <v>2020 Initial Year</v>
      </c>
      <c r="D3638" s="40">
        <v>4</v>
      </c>
      <c r="E3638" s="40" t="s">
        <v>217</v>
      </c>
      <c r="F3638" s="40" t="s">
        <v>738</v>
      </c>
      <c r="G3638" s="698" t="s">
        <v>226</v>
      </c>
      <c r="H3638" s="40" t="s">
        <v>227</v>
      </c>
      <c r="I3638" s="629" t="s">
        <v>71</v>
      </c>
      <c r="J3638" s="698" t="s">
        <v>266</v>
      </c>
      <c r="K3638" s="303">
        <v>0</v>
      </c>
      <c r="L3638" s="304">
        <v>0</v>
      </c>
      <c r="M3638" s="305">
        <v>0</v>
      </c>
      <c r="N3638" s="305">
        <v>0</v>
      </c>
      <c r="O3638" s="303">
        <v>0</v>
      </c>
      <c r="P3638" s="305">
        <v>0</v>
      </c>
      <c r="Q3638" s="303">
        <v>0</v>
      </c>
      <c r="R3638" s="16">
        <f>SUMIFS('Member Months'!$L:$L,'Member Months'!$A:$A,$A3638,'Member Months'!$C:$C,$C3638, 'Member Months'!$D:$D,$D3638)</f>
        <v>0</v>
      </c>
      <c r="T3638" s="172"/>
    </row>
    <row r="3639" spans="1:20">
      <c r="A3639" s="38" t="s">
        <v>217</v>
      </c>
      <c r="B3639" s="39">
        <f t="shared" si="124"/>
        <v>0</v>
      </c>
      <c r="C3639" s="39" t="str">
        <f t="shared" si="123"/>
        <v>2020 Initial Year</v>
      </c>
      <c r="D3639" s="40">
        <v>4</v>
      </c>
      <c r="E3639" s="40" t="s">
        <v>217</v>
      </c>
      <c r="F3639" s="40" t="s">
        <v>738</v>
      </c>
      <c r="G3639" s="698" t="s">
        <v>226</v>
      </c>
      <c r="H3639" s="40" t="s">
        <v>227</v>
      </c>
      <c r="I3639" s="629" t="s">
        <v>72</v>
      </c>
      <c r="J3639" s="698" t="s">
        <v>527</v>
      </c>
      <c r="K3639" s="303">
        <v>0</v>
      </c>
      <c r="L3639" s="304">
        <v>0</v>
      </c>
      <c r="M3639" s="305">
        <v>0</v>
      </c>
      <c r="N3639" s="305">
        <v>0</v>
      </c>
      <c r="O3639" s="303">
        <v>0</v>
      </c>
      <c r="P3639" s="305">
        <v>0</v>
      </c>
      <c r="Q3639" s="303">
        <v>0</v>
      </c>
      <c r="R3639" s="16">
        <f>SUMIFS('Member Months'!$L:$L,'Member Months'!$A:$A,$A3639,'Member Months'!$C:$C,$C3639, 'Member Months'!$D:$D,$D3639)</f>
        <v>0</v>
      </c>
      <c r="T3639" s="172"/>
    </row>
    <row r="3640" spans="1:20">
      <c r="A3640" s="38" t="s">
        <v>217</v>
      </c>
      <c r="B3640" s="39">
        <f t="shared" si="124"/>
        <v>0</v>
      </c>
      <c r="C3640" s="39" t="str">
        <f t="shared" si="123"/>
        <v>2020 Initial Year</v>
      </c>
      <c r="D3640" s="40">
        <v>4</v>
      </c>
      <c r="E3640" s="40" t="s">
        <v>217</v>
      </c>
      <c r="F3640" s="40" t="s">
        <v>738</v>
      </c>
      <c r="G3640" s="698" t="s">
        <v>226</v>
      </c>
      <c r="H3640" s="40" t="s">
        <v>227</v>
      </c>
      <c r="I3640" s="629" t="s">
        <v>73</v>
      </c>
      <c r="J3640" s="698" t="s">
        <v>528</v>
      </c>
      <c r="K3640" s="303">
        <v>0</v>
      </c>
      <c r="L3640" s="304">
        <v>0</v>
      </c>
      <c r="M3640" s="305">
        <v>0</v>
      </c>
      <c r="N3640" s="305">
        <v>0</v>
      </c>
      <c r="O3640" s="303">
        <v>0</v>
      </c>
      <c r="P3640" s="305">
        <v>0</v>
      </c>
      <c r="Q3640" s="303">
        <v>0</v>
      </c>
      <c r="R3640" s="16">
        <f>SUMIFS('Member Months'!$L:$L,'Member Months'!$A:$A,$A3640,'Member Months'!$C:$C,$C3640, 'Member Months'!$D:$D,$D3640)</f>
        <v>0</v>
      </c>
      <c r="T3640" s="172"/>
    </row>
    <row r="3641" spans="1:20">
      <c r="A3641" s="38" t="s">
        <v>217</v>
      </c>
      <c r="B3641" s="39">
        <f t="shared" si="124"/>
        <v>0</v>
      </c>
      <c r="C3641" s="39" t="str">
        <f t="shared" si="123"/>
        <v>2020 Initial Year</v>
      </c>
      <c r="D3641" s="40">
        <v>4</v>
      </c>
      <c r="E3641" s="40" t="s">
        <v>217</v>
      </c>
      <c r="F3641" s="40" t="s">
        <v>738</v>
      </c>
      <c r="G3641" s="698" t="s">
        <v>226</v>
      </c>
      <c r="H3641" s="40" t="s">
        <v>227</v>
      </c>
      <c r="I3641" s="630" t="s">
        <v>409</v>
      </c>
      <c r="J3641" s="698" t="s">
        <v>803</v>
      </c>
      <c r="K3641" s="303">
        <v>0</v>
      </c>
      <c r="L3641" s="304">
        <v>0</v>
      </c>
      <c r="M3641" s="305">
        <v>0</v>
      </c>
      <c r="N3641" s="305">
        <v>0</v>
      </c>
      <c r="O3641" s="303">
        <v>0</v>
      </c>
      <c r="P3641" s="305">
        <v>0</v>
      </c>
      <c r="Q3641" s="303">
        <v>0</v>
      </c>
      <c r="R3641" s="16">
        <f>SUMIFS('Member Months'!$L:$L,'Member Months'!$A:$A,$A3641,'Member Months'!$C:$C,$C3641, 'Member Months'!$D:$D,$D3641)</f>
        <v>0</v>
      </c>
      <c r="T3641" s="172"/>
    </row>
    <row r="3642" spans="1:20">
      <c r="A3642" s="38" t="s">
        <v>218</v>
      </c>
      <c r="B3642" s="39">
        <f t="shared" si="124"/>
        <v>0</v>
      </c>
      <c r="C3642" s="39" t="str">
        <f t="shared" si="123"/>
        <v>2020 Initial Year</v>
      </c>
      <c r="D3642" s="40">
        <v>4</v>
      </c>
      <c r="E3642" s="40" t="s">
        <v>218</v>
      </c>
      <c r="F3642" s="40" t="s">
        <v>738</v>
      </c>
      <c r="G3642" s="698" t="s">
        <v>226</v>
      </c>
      <c r="H3642" s="40" t="s">
        <v>228</v>
      </c>
      <c r="I3642" s="629" t="s">
        <v>211</v>
      </c>
      <c r="J3642" s="698" t="s">
        <v>261</v>
      </c>
      <c r="K3642" s="303">
        <v>0</v>
      </c>
      <c r="L3642" s="304">
        <v>0</v>
      </c>
      <c r="M3642" s="305">
        <v>0</v>
      </c>
      <c r="N3642" s="305">
        <v>0</v>
      </c>
      <c r="O3642" s="303">
        <v>0</v>
      </c>
      <c r="P3642" s="305">
        <v>0</v>
      </c>
      <c r="Q3642" s="303">
        <v>0</v>
      </c>
      <c r="R3642" s="16">
        <f>SUMIFS('Member Months'!$L:$L,'Member Months'!$A:$A,$A3642,'Member Months'!$C:$C,$C3642, 'Member Months'!$D:$D,$D3642)</f>
        <v>0</v>
      </c>
      <c r="T3642" s="172"/>
    </row>
    <row r="3643" spans="1:20">
      <c r="A3643" s="38" t="s">
        <v>218</v>
      </c>
      <c r="B3643" s="39">
        <f t="shared" si="124"/>
        <v>0</v>
      </c>
      <c r="C3643" s="39" t="str">
        <f t="shared" ref="C3643:C3706" si="125">$C$2598</f>
        <v>2020 Initial Year</v>
      </c>
      <c r="D3643" s="40">
        <v>4</v>
      </c>
      <c r="E3643" s="40" t="s">
        <v>218</v>
      </c>
      <c r="F3643" s="40" t="s">
        <v>738</v>
      </c>
      <c r="G3643" s="698" t="s">
        <v>226</v>
      </c>
      <c r="H3643" s="40" t="s">
        <v>228</v>
      </c>
      <c r="I3643" s="629" t="s">
        <v>214</v>
      </c>
      <c r="J3643" s="698" t="s">
        <v>676</v>
      </c>
      <c r="K3643" s="303">
        <v>0</v>
      </c>
      <c r="L3643" s="304">
        <v>0</v>
      </c>
      <c r="M3643" s="305">
        <v>0</v>
      </c>
      <c r="N3643" s="305">
        <v>0</v>
      </c>
      <c r="O3643" s="303">
        <v>0</v>
      </c>
      <c r="P3643" s="305">
        <v>0</v>
      </c>
      <c r="Q3643" s="303">
        <v>0</v>
      </c>
      <c r="R3643" s="16">
        <f>SUMIFS('Member Months'!$L:$L,'Member Months'!$A:$A,$A3643,'Member Months'!$C:$C,$C3643, 'Member Months'!$D:$D,$D3643)</f>
        <v>0</v>
      </c>
      <c r="T3643" s="172"/>
    </row>
    <row r="3644" spans="1:20">
      <c r="A3644" s="38" t="s">
        <v>218</v>
      </c>
      <c r="B3644" s="39">
        <f t="shared" si="124"/>
        <v>0</v>
      </c>
      <c r="C3644" s="39" t="str">
        <f t="shared" si="125"/>
        <v>2020 Initial Year</v>
      </c>
      <c r="D3644" s="40">
        <v>4</v>
      </c>
      <c r="E3644" s="40" t="s">
        <v>218</v>
      </c>
      <c r="F3644" s="40" t="s">
        <v>738</v>
      </c>
      <c r="G3644" s="698" t="s">
        <v>226</v>
      </c>
      <c r="H3644" s="40" t="s">
        <v>228</v>
      </c>
      <c r="I3644" s="629" t="s">
        <v>215</v>
      </c>
      <c r="J3644" s="698" t="s">
        <v>216</v>
      </c>
      <c r="K3644" s="303">
        <v>0</v>
      </c>
      <c r="L3644" s="304">
        <v>0</v>
      </c>
      <c r="M3644" s="305">
        <v>0</v>
      </c>
      <c r="N3644" s="305">
        <v>0</v>
      </c>
      <c r="O3644" s="303">
        <v>0</v>
      </c>
      <c r="P3644" s="305">
        <v>0</v>
      </c>
      <c r="Q3644" s="303">
        <v>0</v>
      </c>
      <c r="R3644" s="16">
        <f>SUMIFS('Member Months'!$L:$L,'Member Months'!$A:$A,$A3644,'Member Months'!$C:$C,$C3644, 'Member Months'!$D:$D,$D3644)</f>
        <v>0</v>
      </c>
      <c r="T3644" s="172"/>
    </row>
    <row r="3645" spans="1:20">
      <c r="A3645" s="38" t="s">
        <v>218</v>
      </c>
      <c r="B3645" s="39">
        <f t="shared" si="124"/>
        <v>0</v>
      </c>
      <c r="C3645" s="39" t="str">
        <f t="shared" si="125"/>
        <v>2020 Initial Year</v>
      </c>
      <c r="D3645" s="40">
        <v>4</v>
      </c>
      <c r="E3645" s="40" t="s">
        <v>218</v>
      </c>
      <c r="F3645" s="40" t="s">
        <v>738</v>
      </c>
      <c r="G3645" s="698" t="s">
        <v>226</v>
      </c>
      <c r="H3645" s="40" t="s">
        <v>228</v>
      </c>
      <c r="I3645" s="629" t="s">
        <v>217</v>
      </c>
      <c r="J3645" s="698" t="s">
        <v>262</v>
      </c>
      <c r="K3645" s="303">
        <v>0</v>
      </c>
      <c r="L3645" s="304">
        <v>0</v>
      </c>
      <c r="M3645" s="305">
        <v>0</v>
      </c>
      <c r="N3645" s="305">
        <v>0</v>
      </c>
      <c r="O3645" s="303">
        <v>0</v>
      </c>
      <c r="P3645" s="305">
        <v>0</v>
      </c>
      <c r="Q3645" s="303">
        <v>0</v>
      </c>
      <c r="R3645" s="16">
        <f>SUMIFS('Member Months'!$L:$L,'Member Months'!$A:$A,$A3645,'Member Months'!$C:$C,$C3645, 'Member Months'!$D:$D,$D3645)</f>
        <v>0</v>
      </c>
      <c r="T3645" s="172"/>
    </row>
    <row r="3646" spans="1:20">
      <c r="A3646" s="38" t="s">
        <v>218</v>
      </c>
      <c r="B3646" s="39">
        <f t="shared" si="124"/>
        <v>0</v>
      </c>
      <c r="C3646" s="39" t="str">
        <f t="shared" si="125"/>
        <v>2020 Initial Year</v>
      </c>
      <c r="D3646" s="40">
        <v>4</v>
      </c>
      <c r="E3646" s="40" t="s">
        <v>218</v>
      </c>
      <c r="F3646" s="40" t="s">
        <v>738</v>
      </c>
      <c r="G3646" s="698" t="s">
        <v>226</v>
      </c>
      <c r="H3646" s="40" t="s">
        <v>228</v>
      </c>
      <c r="I3646" s="629" t="s">
        <v>218</v>
      </c>
      <c r="J3646" s="698" t="s">
        <v>677</v>
      </c>
      <c r="K3646" s="303">
        <v>0</v>
      </c>
      <c r="L3646" s="304">
        <v>0</v>
      </c>
      <c r="M3646" s="305">
        <v>0</v>
      </c>
      <c r="N3646" s="305">
        <v>0</v>
      </c>
      <c r="O3646" s="303">
        <v>0</v>
      </c>
      <c r="P3646" s="305">
        <v>0</v>
      </c>
      <c r="Q3646" s="303">
        <v>0</v>
      </c>
      <c r="R3646" s="16">
        <f>SUMIFS('Member Months'!$L:$L,'Member Months'!$A:$A,$A3646,'Member Months'!$C:$C,$C3646, 'Member Months'!$D:$D,$D3646)</f>
        <v>0</v>
      </c>
      <c r="T3646" s="172"/>
    </row>
    <row r="3647" spans="1:20">
      <c r="A3647" s="38" t="s">
        <v>218</v>
      </c>
      <c r="B3647" s="39">
        <f t="shared" si="124"/>
        <v>0</v>
      </c>
      <c r="C3647" s="39" t="str">
        <f t="shared" si="125"/>
        <v>2020 Initial Year</v>
      </c>
      <c r="D3647" s="40">
        <v>4</v>
      </c>
      <c r="E3647" s="40" t="s">
        <v>218</v>
      </c>
      <c r="F3647" s="40" t="s">
        <v>738</v>
      </c>
      <c r="G3647" s="698" t="s">
        <v>226</v>
      </c>
      <c r="H3647" s="40" t="s">
        <v>228</v>
      </c>
      <c r="I3647" s="629" t="s">
        <v>219</v>
      </c>
      <c r="J3647" s="698" t="s">
        <v>263</v>
      </c>
      <c r="K3647" s="303">
        <v>0</v>
      </c>
      <c r="L3647" s="304">
        <v>0</v>
      </c>
      <c r="M3647" s="305">
        <v>0</v>
      </c>
      <c r="N3647" s="305">
        <v>0</v>
      </c>
      <c r="O3647" s="303">
        <v>0</v>
      </c>
      <c r="P3647" s="305">
        <v>0</v>
      </c>
      <c r="Q3647" s="303">
        <v>0</v>
      </c>
      <c r="R3647" s="16">
        <f>SUMIFS('Member Months'!$L:$L,'Member Months'!$A:$A,$A3647,'Member Months'!$C:$C,$C3647, 'Member Months'!$D:$D,$D3647)</f>
        <v>0</v>
      </c>
      <c r="T3647" s="172"/>
    </row>
    <row r="3648" spans="1:20">
      <c r="A3648" s="38" t="s">
        <v>218</v>
      </c>
      <c r="B3648" s="39">
        <f t="shared" si="124"/>
        <v>0</v>
      </c>
      <c r="C3648" s="39" t="str">
        <f t="shared" si="125"/>
        <v>2020 Initial Year</v>
      </c>
      <c r="D3648" s="40">
        <v>4</v>
      </c>
      <c r="E3648" s="40" t="s">
        <v>218</v>
      </c>
      <c r="F3648" s="40" t="s">
        <v>738</v>
      </c>
      <c r="G3648" s="698" t="s">
        <v>226</v>
      </c>
      <c r="H3648" s="40" t="s">
        <v>228</v>
      </c>
      <c r="I3648" s="629" t="s">
        <v>220</v>
      </c>
      <c r="J3648" s="698" t="s">
        <v>675</v>
      </c>
      <c r="K3648" s="303">
        <v>0</v>
      </c>
      <c r="L3648" s="304">
        <v>0</v>
      </c>
      <c r="M3648" s="305">
        <v>0</v>
      </c>
      <c r="N3648" s="305">
        <v>0</v>
      </c>
      <c r="O3648" s="303">
        <v>0</v>
      </c>
      <c r="P3648" s="305">
        <v>0</v>
      </c>
      <c r="Q3648" s="303">
        <v>0</v>
      </c>
      <c r="R3648" s="16">
        <f>SUMIFS('Member Months'!$L:$L,'Member Months'!$A:$A,$A3648,'Member Months'!$C:$C,$C3648, 'Member Months'!$D:$D,$D3648)</f>
        <v>0</v>
      </c>
      <c r="T3648" s="172"/>
    </row>
    <row r="3649" spans="1:20">
      <c r="A3649" s="38" t="s">
        <v>218</v>
      </c>
      <c r="B3649" s="39">
        <f t="shared" si="124"/>
        <v>0</v>
      </c>
      <c r="C3649" s="39" t="str">
        <f t="shared" si="125"/>
        <v>2020 Initial Year</v>
      </c>
      <c r="D3649" s="40">
        <v>4</v>
      </c>
      <c r="E3649" s="40" t="s">
        <v>218</v>
      </c>
      <c r="F3649" s="40" t="s">
        <v>738</v>
      </c>
      <c r="G3649" s="698" t="s">
        <v>226</v>
      </c>
      <c r="H3649" s="40" t="s">
        <v>228</v>
      </c>
      <c r="I3649" s="629" t="s">
        <v>221</v>
      </c>
      <c r="J3649" s="698" t="s">
        <v>264</v>
      </c>
      <c r="K3649" s="303">
        <v>0</v>
      </c>
      <c r="L3649" s="304">
        <v>0</v>
      </c>
      <c r="M3649" s="305">
        <v>0</v>
      </c>
      <c r="N3649" s="305">
        <v>0</v>
      </c>
      <c r="O3649" s="303">
        <v>0</v>
      </c>
      <c r="P3649" s="305">
        <v>0</v>
      </c>
      <c r="Q3649" s="303">
        <v>0</v>
      </c>
      <c r="R3649" s="16">
        <f>SUMIFS('Member Months'!$L:$L,'Member Months'!$A:$A,$A3649,'Member Months'!$C:$C,$C3649, 'Member Months'!$D:$D,$D3649)</f>
        <v>0</v>
      </c>
      <c r="T3649" s="172"/>
    </row>
    <row r="3650" spans="1:20">
      <c r="A3650" s="38" t="s">
        <v>218</v>
      </c>
      <c r="B3650" s="39">
        <f t="shared" si="124"/>
        <v>0</v>
      </c>
      <c r="C3650" s="39" t="str">
        <f t="shared" si="125"/>
        <v>2020 Initial Year</v>
      </c>
      <c r="D3650" s="40">
        <v>4</v>
      </c>
      <c r="E3650" s="40" t="s">
        <v>218</v>
      </c>
      <c r="F3650" s="40" t="s">
        <v>738</v>
      </c>
      <c r="G3650" s="698" t="s">
        <v>226</v>
      </c>
      <c r="H3650" s="40" t="s">
        <v>228</v>
      </c>
      <c r="I3650" s="629" t="s">
        <v>222</v>
      </c>
      <c r="J3650" s="698" t="s">
        <v>206</v>
      </c>
      <c r="K3650" s="303">
        <v>0</v>
      </c>
      <c r="L3650" s="304">
        <v>0</v>
      </c>
      <c r="M3650" s="305">
        <v>0</v>
      </c>
      <c r="N3650" s="305">
        <v>0</v>
      </c>
      <c r="O3650" s="303">
        <v>0</v>
      </c>
      <c r="P3650" s="305">
        <v>0</v>
      </c>
      <c r="Q3650" s="303">
        <v>0</v>
      </c>
      <c r="R3650" s="16">
        <f>SUMIFS('Member Months'!$L:$L,'Member Months'!$A:$A,$A3650,'Member Months'!$C:$C,$C3650, 'Member Months'!$D:$D,$D3650)</f>
        <v>0</v>
      </c>
      <c r="T3650" s="172"/>
    </row>
    <row r="3651" spans="1:20">
      <c r="A3651" s="38" t="s">
        <v>218</v>
      </c>
      <c r="B3651" s="39">
        <f t="shared" si="124"/>
        <v>0</v>
      </c>
      <c r="C3651" s="39" t="str">
        <f t="shared" si="125"/>
        <v>2020 Initial Year</v>
      </c>
      <c r="D3651" s="40">
        <v>4</v>
      </c>
      <c r="E3651" s="40" t="s">
        <v>218</v>
      </c>
      <c r="F3651" s="40" t="s">
        <v>738</v>
      </c>
      <c r="G3651" s="698" t="s">
        <v>226</v>
      </c>
      <c r="H3651" s="40" t="s">
        <v>228</v>
      </c>
      <c r="I3651" s="629" t="s">
        <v>223</v>
      </c>
      <c r="J3651" s="698" t="s">
        <v>181</v>
      </c>
      <c r="K3651" s="303">
        <v>0</v>
      </c>
      <c r="L3651" s="304">
        <v>0</v>
      </c>
      <c r="M3651" s="305">
        <v>0</v>
      </c>
      <c r="N3651" s="305">
        <v>0</v>
      </c>
      <c r="O3651" s="303">
        <v>0</v>
      </c>
      <c r="P3651" s="305">
        <v>0</v>
      </c>
      <c r="Q3651" s="303">
        <v>0</v>
      </c>
      <c r="R3651" s="16">
        <f>SUMIFS('Member Months'!$L:$L,'Member Months'!$A:$A,$A3651,'Member Months'!$C:$C,$C3651, 'Member Months'!$D:$D,$D3651)</f>
        <v>0</v>
      </c>
      <c r="T3651" s="172"/>
    </row>
    <row r="3652" spans="1:20">
      <c r="A3652" s="38" t="s">
        <v>218</v>
      </c>
      <c r="B3652" s="39">
        <f t="shared" si="124"/>
        <v>0</v>
      </c>
      <c r="C3652" s="39" t="str">
        <f t="shared" si="125"/>
        <v>2020 Initial Year</v>
      </c>
      <c r="D3652" s="40">
        <v>4</v>
      </c>
      <c r="E3652" s="40" t="s">
        <v>218</v>
      </c>
      <c r="F3652" s="40" t="s">
        <v>738</v>
      </c>
      <c r="G3652" s="698" t="s">
        <v>226</v>
      </c>
      <c r="H3652" s="40" t="s">
        <v>228</v>
      </c>
      <c r="I3652" s="629" t="s">
        <v>150</v>
      </c>
      <c r="J3652" s="698" t="s">
        <v>204</v>
      </c>
      <c r="K3652" s="303">
        <v>0</v>
      </c>
      <c r="L3652" s="304">
        <v>0</v>
      </c>
      <c r="M3652" s="305">
        <v>0</v>
      </c>
      <c r="N3652" s="305">
        <v>0</v>
      </c>
      <c r="O3652" s="303">
        <v>0</v>
      </c>
      <c r="P3652" s="305">
        <v>0</v>
      </c>
      <c r="Q3652" s="303">
        <v>0</v>
      </c>
      <c r="R3652" s="16">
        <f>SUMIFS('Member Months'!$L:$L,'Member Months'!$A:$A,$A3652,'Member Months'!$C:$C,$C3652, 'Member Months'!$D:$D,$D3652)</f>
        <v>0</v>
      </c>
      <c r="T3652" s="172"/>
    </row>
    <row r="3653" spans="1:20">
      <c r="A3653" s="38" t="s">
        <v>218</v>
      </c>
      <c r="B3653" s="39">
        <f t="shared" si="124"/>
        <v>0</v>
      </c>
      <c r="C3653" s="39" t="str">
        <f t="shared" si="125"/>
        <v>2020 Initial Year</v>
      </c>
      <c r="D3653" s="40">
        <v>4</v>
      </c>
      <c r="E3653" s="40" t="s">
        <v>218</v>
      </c>
      <c r="F3653" s="40" t="s">
        <v>738</v>
      </c>
      <c r="G3653" s="698" t="s">
        <v>226</v>
      </c>
      <c r="H3653" s="40" t="s">
        <v>228</v>
      </c>
      <c r="I3653" s="629" t="s">
        <v>151</v>
      </c>
      <c r="J3653" s="698" t="s">
        <v>205</v>
      </c>
      <c r="K3653" s="303">
        <v>0</v>
      </c>
      <c r="L3653" s="304">
        <v>0</v>
      </c>
      <c r="M3653" s="305">
        <v>0</v>
      </c>
      <c r="N3653" s="305">
        <v>0</v>
      </c>
      <c r="O3653" s="303">
        <v>0</v>
      </c>
      <c r="P3653" s="305">
        <v>0</v>
      </c>
      <c r="Q3653" s="303">
        <v>0</v>
      </c>
      <c r="R3653" s="16">
        <f>SUMIFS('Member Months'!$L:$L,'Member Months'!$A:$A,$A3653,'Member Months'!$C:$C,$C3653, 'Member Months'!$D:$D,$D3653)</f>
        <v>0</v>
      </c>
      <c r="T3653" s="172"/>
    </row>
    <row r="3654" spans="1:20">
      <c r="A3654" s="38" t="s">
        <v>218</v>
      </c>
      <c r="B3654" s="39">
        <f t="shared" si="124"/>
        <v>0</v>
      </c>
      <c r="C3654" s="39" t="str">
        <f t="shared" si="125"/>
        <v>2020 Initial Year</v>
      </c>
      <c r="D3654" s="40">
        <v>4</v>
      </c>
      <c r="E3654" s="40" t="s">
        <v>218</v>
      </c>
      <c r="F3654" s="40" t="s">
        <v>738</v>
      </c>
      <c r="G3654" s="698" t="s">
        <v>226</v>
      </c>
      <c r="H3654" s="40" t="s">
        <v>228</v>
      </c>
      <c r="I3654" s="629" t="s">
        <v>152</v>
      </c>
      <c r="J3654" s="698" t="s">
        <v>182</v>
      </c>
      <c r="K3654" s="303">
        <v>0</v>
      </c>
      <c r="L3654" s="304">
        <v>0</v>
      </c>
      <c r="M3654" s="305">
        <v>0</v>
      </c>
      <c r="N3654" s="305">
        <v>0</v>
      </c>
      <c r="O3654" s="303">
        <v>0</v>
      </c>
      <c r="P3654" s="305">
        <v>0</v>
      </c>
      <c r="Q3654" s="303">
        <v>0</v>
      </c>
      <c r="R3654" s="16">
        <f>SUMIFS('Member Months'!$L:$L,'Member Months'!$A:$A,$A3654,'Member Months'!$C:$C,$C3654, 'Member Months'!$D:$D,$D3654)</f>
        <v>0</v>
      </c>
      <c r="T3654" s="172"/>
    </row>
    <row r="3655" spans="1:20">
      <c r="A3655" s="38" t="s">
        <v>218</v>
      </c>
      <c r="B3655" s="39">
        <f t="shared" si="124"/>
        <v>0</v>
      </c>
      <c r="C3655" s="39" t="str">
        <f t="shared" si="125"/>
        <v>2020 Initial Year</v>
      </c>
      <c r="D3655" s="40">
        <v>4</v>
      </c>
      <c r="E3655" s="40" t="s">
        <v>218</v>
      </c>
      <c r="F3655" s="40" t="s">
        <v>738</v>
      </c>
      <c r="G3655" s="698" t="s">
        <v>226</v>
      </c>
      <c r="H3655" s="40" t="s">
        <v>228</v>
      </c>
      <c r="I3655" s="629" t="s">
        <v>70</v>
      </c>
      <c r="J3655" s="698" t="s">
        <v>265</v>
      </c>
      <c r="K3655" s="303">
        <v>0</v>
      </c>
      <c r="L3655" s="304">
        <v>0</v>
      </c>
      <c r="M3655" s="305">
        <v>0</v>
      </c>
      <c r="N3655" s="305">
        <v>0</v>
      </c>
      <c r="O3655" s="303">
        <v>0</v>
      </c>
      <c r="P3655" s="305">
        <v>0</v>
      </c>
      <c r="Q3655" s="303">
        <v>0</v>
      </c>
      <c r="R3655" s="16">
        <f>SUMIFS('Member Months'!$L:$L,'Member Months'!$A:$A,$A3655,'Member Months'!$C:$C,$C3655, 'Member Months'!$D:$D,$D3655)</f>
        <v>0</v>
      </c>
      <c r="T3655" s="172"/>
    </row>
    <row r="3656" spans="1:20">
      <c r="A3656" s="38" t="s">
        <v>218</v>
      </c>
      <c r="B3656" s="39">
        <f t="shared" si="124"/>
        <v>0</v>
      </c>
      <c r="C3656" s="39" t="str">
        <f t="shared" si="125"/>
        <v>2020 Initial Year</v>
      </c>
      <c r="D3656" s="40">
        <v>4</v>
      </c>
      <c r="E3656" s="40" t="s">
        <v>218</v>
      </c>
      <c r="F3656" s="40" t="s">
        <v>738</v>
      </c>
      <c r="G3656" s="698" t="s">
        <v>226</v>
      </c>
      <c r="H3656" s="40" t="s">
        <v>228</v>
      </c>
      <c r="I3656" s="629" t="s">
        <v>71</v>
      </c>
      <c r="J3656" s="698" t="s">
        <v>266</v>
      </c>
      <c r="K3656" s="303">
        <v>0</v>
      </c>
      <c r="L3656" s="304">
        <v>0</v>
      </c>
      <c r="M3656" s="305">
        <v>0</v>
      </c>
      <c r="N3656" s="305">
        <v>0</v>
      </c>
      <c r="O3656" s="303">
        <v>0</v>
      </c>
      <c r="P3656" s="305">
        <v>0</v>
      </c>
      <c r="Q3656" s="303">
        <v>0</v>
      </c>
      <c r="R3656" s="16">
        <f>SUMIFS('Member Months'!$L:$L,'Member Months'!$A:$A,$A3656,'Member Months'!$C:$C,$C3656, 'Member Months'!$D:$D,$D3656)</f>
        <v>0</v>
      </c>
      <c r="T3656" s="172"/>
    </row>
    <row r="3657" spans="1:20">
      <c r="A3657" s="38" t="s">
        <v>218</v>
      </c>
      <c r="B3657" s="39">
        <f t="shared" si="124"/>
        <v>0</v>
      </c>
      <c r="C3657" s="39" t="str">
        <f t="shared" si="125"/>
        <v>2020 Initial Year</v>
      </c>
      <c r="D3657" s="40">
        <v>4</v>
      </c>
      <c r="E3657" s="40" t="s">
        <v>218</v>
      </c>
      <c r="F3657" s="40" t="s">
        <v>738</v>
      </c>
      <c r="G3657" s="698" t="s">
        <v>226</v>
      </c>
      <c r="H3657" s="40" t="s">
        <v>228</v>
      </c>
      <c r="I3657" s="629" t="s">
        <v>72</v>
      </c>
      <c r="J3657" s="698" t="s">
        <v>527</v>
      </c>
      <c r="K3657" s="303">
        <v>0</v>
      </c>
      <c r="L3657" s="304">
        <v>0</v>
      </c>
      <c r="M3657" s="305">
        <v>0</v>
      </c>
      <c r="N3657" s="305">
        <v>0</v>
      </c>
      <c r="O3657" s="303">
        <v>0</v>
      </c>
      <c r="P3657" s="305">
        <v>0</v>
      </c>
      <c r="Q3657" s="303">
        <v>0</v>
      </c>
      <c r="R3657" s="16">
        <f>SUMIFS('Member Months'!$L:$L,'Member Months'!$A:$A,$A3657,'Member Months'!$C:$C,$C3657, 'Member Months'!$D:$D,$D3657)</f>
        <v>0</v>
      </c>
      <c r="T3657" s="172"/>
    </row>
    <row r="3658" spans="1:20">
      <c r="A3658" s="38" t="s">
        <v>218</v>
      </c>
      <c r="B3658" s="39">
        <f t="shared" si="124"/>
        <v>0</v>
      </c>
      <c r="C3658" s="39" t="str">
        <f t="shared" si="125"/>
        <v>2020 Initial Year</v>
      </c>
      <c r="D3658" s="40">
        <v>4</v>
      </c>
      <c r="E3658" s="40" t="s">
        <v>218</v>
      </c>
      <c r="F3658" s="40" t="s">
        <v>738</v>
      </c>
      <c r="G3658" s="698" t="s">
        <v>226</v>
      </c>
      <c r="H3658" s="40" t="s">
        <v>228</v>
      </c>
      <c r="I3658" s="629" t="s">
        <v>73</v>
      </c>
      <c r="J3658" s="698" t="s">
        <v>528</v>
      </c>
      <c r="K3658" s="303">
        <v>0</v>
      </c>
      <c r="L3658" s="304">
        <v>0</v>
      </c>
      <c r="M3658" s="305">
        <v>0</v>
      </c>
      <c r="N3658" s="305">
        <v>0</v>
      </c>
      <c r="O3658" s="303">
        <v>0</v>
      </c>
      <c r="P3658" s="305">
        <v>0</v>
      </c>
      <c r="Q3658" s="303">
        <v>0</v>
      </c>
      <c r="R3658" s="16">
        <f>SUMIFS('Member Months'!$L:$L,'Member Months'!$A:$A,$A3658,'Member Months'!$C:$C,$C3658, 'Member Months'!$D:$D,$D3658)</f>
        <v>0</v>
      </c>
      <c r="T3658" s="172"/>
    </row>
    <row r="3659" spans="1:20">
      <c r="A3659" s="38" t="s">
        <v>218</v>
      </c>
      <c r="B3659" s="39">
        <f t="shared" si="124"/>
        <v>0</v>
      </c>
      <c r="C3659" s="39" t="str">
        <f t="shared" si="125"/>
        <v>2020 Initial Year</v>
      </c>
      <c r="D3659" s="40">
        <v>4</v>
      </c>
      <c r="E3659" s="40" t="s">
        <v>218</v>
      </c>
      <c r="F3659" s="40" t="s">
        <v>738</v>
      </c>
      <c r="G3659" s="698" t="s">
        <v>226</v>
      </c>
      <c r="H3659" s="40" t="s">
        <v>228</v>
      </c>
      <c r="I3659" s="630" t="s">
        <v>409</v>
      </c>
      <c r="J3659" s="698" t="s">
        <v>803</v>
      </c>
      <c r="K3659" s="303">
        <v>0</v>
      </c>
      <c r="L3659" s="304">
        <v>0</v>
      </c>
      <c r="M3659" s="305">
        <v>0</v>
      </c>
      <c r="N3659" s="305">
        <v>0</v>
      </c>
      <c r="O3659" s="303">
        <v>0</v>
      </c>
      <c r="P3659" s="305">
        <v>0</v>
      </c>
      <c r="Q3659" s="303">
        <v>0</v>
      </c>
      <c r="R3659" s="16">
        <f>SUMIFS('Member Months'!$L:$L,'Member Months'!$A:$A,$A3659,'Member Months'!$C:$C,$C3659, 'Member Months'!$D:$D,$D3659)</f>
        <v>0</v>
      </c>
      <c r="T3659" s="172"/>
    </row>
    <row r="3660" spans="1:20">
      <c r="A3660" s="38" t="s">
        <v>219</v>
      </c>
      <c r="B3660" s="39">
        <f t="shared" si="124"/>
        <v>0</v>
      </c>
      <c r="C3660" s="39" t="str">
        <f t="shared" si="125"/>
        <v>2020 Initial Year</v>
      </c>
      <c r="D3660" s="40">
        <v>4</v>
      </c>
      <c r="E3660" s="40" t="s">
        <v>219</v>
      </c>
      <c r="F3660" s="40" t="s">
        <v>738</v>
      </c>
      <c r="G3660" s="698" t="s">
        <v>229</v>
      </c>
      <c r="H3660" s="40" t="s">
        <v>227</v>
      </c>
      <c r="I3660" s="629" t="s">
        <v>211</v>
      </c>
      <c r="J3660" s="698" t="s">
        <v>261</v>
      </c>
      <c r="K3660" s="303">
        <v>0</v>
      </c>
      <c r="L3660" s="304">
        <v>0</v>
      </c>
      <c r="M3660" s="305">
        <v>0</v>
      </c>
      <c r="N3660" s="305">
        <v>0</v>
      </c>
      <c r="O3660" s="303">
        <v>0</v>
      </c>
      <c r="P3660" s="305">
        <v>0</v>
      </c>
      <c r="Q3660" s="303">
        <v>0</v>
      </c>
      <c r="R3660" s="16">
        <f>SUMIFS('Member Months'!$L:$L,'Member Months'!$A:$A,$A3660,'Member Months'!$C:$C,$C3660, 'Member Months'!$D:$D,$D3660)</f>
        <v>0</v>
      </c>
      <c r="T3660" s="172"/>
    </row>
    <row r="3661" spans="1:20">
      <c r="A3661" s="38" t="s">
        <v>219</v>
      </c>
      <c r="B3661" s="39">
        <f t="shared" si="124"/>
        <v>0</v>
      </c>
      <c r="C3661" s="39" t="str">
        <f t="shared" si="125"/>
        <v>2020 Initial Year</v>
      </c>
      <c r="D3661" s="40">
        <v>4</v>
      </c>
      <c r="E3661" s="40" t="s">
        <v>219</v>
      </c>
      <c r="F3661" s="40" t="s">
        <v>738</v>
      </c>
      <c r="G3661" s="698" t="s">
        <v>229</v>
      </c>
      <c r="H3661" s="40" t="s">
        <v>227</v>
      </c>
      <c r="I3661" s="629" t="s">
        <v>214</v>
      </c>
      <c r="J3661" s="698" t="s">
        <v>676</v>
      </c>
      <c r="K3661" s="303">
        <v>0</v>
      </c>
      <c r="L3661" s="304">
        <v>0</v>
      </c>
      <c r="M3661" s="305">
        <v>0</v>
      </c>
      <c r="N3661" s="305">
        <v>0</v>
      </c>
      <c r="O3661" s="303">
        <v>0</v>
      </c>
      <c r="P3661" s="305">
        <v>0</v>
      </c>
      <c r="Q3661" s="303">
        <v>0</v>
      </c>
      <c r="R3661" s="16">
        <f>SUMIFS('Member Months'!$L:$L,'Member Months'!$A:$A,$A3661,'Member Months'!$C:$C,$C3661, 'Member Months'!$D:$D,$D3661)</f>
        <v>0</v>
      </c>
      <c r="T3661" s="172"/>
    </row>
    <row r="3662" spans="1:20">
      <c r="A3662" s="38" t="s">
        <v>219</v>
      </c>
      <c r="B3662" s="39">
        <f t="shared" si="124"/>
        <v>0</v>
      </c>
      <c r="C3662" s="39" t="str">
        <f t="shared" si="125"/>
        <v>2020 Initial Year</v>
      </c>
      <c r="D3662" s="40">
        <v>4</v>
      </c>
      <c r="E3662" s="40" t="s">
        <v>219</v>
      </c>
      <c r="F3662" s="40" t="s">
        <v>738</v>
      </c>
      <c r="G3662" s="698" t="s">
        <v>229</v>
      </c>
      <c r="H3662" s="40" t="s">
        <v>227</v>
      </c>
      <c r="I3662" s="629" t="s">
        <v>215</v>
      </c>
      <c r="J3662" s="698" t="s">
        <v>216</v>
      </c>
      <c r="K3662" s="303">
        <v>0</v>
      </c>
      <c r="L3662" s="304">
        <v>0</v>
      </c>
      <c r="M3662" s="305">
        <v>0</v>
      </c>
      <c r="N3662" s="305">
        <v>0</v>
      </c>
      <c r="O3662" s="303">
        <v>0</v>
      </c>
      <c r="P3662" s="305">
        <v>0</v>
      </c>
      <c r="Q3662" s="303">
        <v>0</v>
      </c>
      <c r="R3662" s="16">
        <f>SUMIFS('Member Months'!$L:$L,'Member Months'!$A:$A,$A3662,'Member Months'!$C:$C,$C3662, 'Member Months'!$D:$D,$D3662)</f>
        <v>0</v>
      </c>
      <c r="T3662" s="172"/>
    </row>
    <row r="3663" spans="1:20">
      <c r="A3663" s="38" t="s">
        <v>219</v>
      </c>
      <c r="B3663" s="39">
        <f t="shared" si="124"/>
        <v>0</v>
      </c>
      <c r="C3663" s="39" t="str">
        <f t="shared" si="125"/>
        <v>2020 Initial Year</v>
      </c>
      <c r="D3663" s="40">
        <v>4</v>
      </c>
      <c r="E3663" s="40" t="s">
        <v>219</v>
      </c>
      <c r="F3663" s="40" t="s">
        <v>738</v>
      </c>
      <c r="G3663" s="698" t="s">
        <v>229</v>
      </c>
      <c r="H3663" s="40" t="s">
        <v>227</v>
      </c>
      <c r="I3663" s="629" t="s">
        <v>217</v>
      </c>
      <c r="J3663" s="698" t="s">
        <v>262</v>
      </c>
      <c r="K3663" s="303">
        <v>0</v>
      </c>
      <c r="L3663" s="304">
        <v>0</v>
      </c>
      <c r="M3663" s="305">
        <v>0</v>
      </c>
      <c r="N3663" s="305">
        <v>0</v>
      </c>
      <c r="O3663" s="303">
        <v>0</v>
      </c>
      <c r="P3663" s="305">
        <v>0</v>
      </c>
      <c r="Q3663" s="303">
        <v>0</v>
      </c>
      <c r="R3663" s="16">
        <f>SUMIFS('Member Months'!$L:$L,'Member Months'!$A:$A,$A3663,'Member Months'!$C:$C,$C3663, 'Member Months'!$D:$D,$D3663)</f>
        <v>0</v>
      </c>
      <c r="T3663" s="172"/>
    </row>
    <row r="3664" spans="1:20">
      <c r="A3664" s="38" t="s">
        <v>219</v>
      </c>
      <c r="B3664" s="39">
        <f t="shared" si="124"/>
        <v>0</v>
      </c>
      <c r="C3664" s="39" t="str">
        <f t="shared" si="125"/>
        <v>2020 Initial Year</v>
      </c>
      <c r="D3664" s="40">
        <v>4</v>
      </c>
      <c r="E3664" s="40" t="s">
        <v>219</v>
      </c>
      <c r="F3664" s="40" t="s">
        <v>738</v>
      </c>
      <c r="G3664" s="698" t="s">
        <v>229</v>
      </c>
      <c r="H3664" s="40" t="s">
        <v>227</v>
      </c>
      <c r="I3664" s="629" t="s">
        <v>218</v>
      </c>
      <c r="J3664" s="698" t="s">
        <v>677</v>
      </c>
      <c r="K3664" s="303">
        <v>0</v>
      </c>
      <c r="L3664" s="304">
        <v>0</v>
      </c>
      <c r="M3664" s="305">
        <v>0</v>
      </c>
      <c r="N3664" s="305">
        <v>0</v>
      </c>
      <c r="O3664" s="303">
        <v>0</v>
      </c>
      <c r="P3664" s="305">
        <v>0</v>
      </c>
      <c r="Q3664" s="303">
        <v>0</v>
      </c>
      <c r="R3664" s="16">
        <f>SUMIFS('Member Months'!$L:$L,'Member Months'!$A:$A,$A3664,'Member Months'!$C:$C,$C3664, 'Member Months'!$D:$D,$D3664)</f>
        <v>0</v>
      </c>
      <c r="T3664" s="172"/>
    </row>
    <row r="3665" spans="1:20">
      <c r="A3665" s="38" t="s">
        <v>219</v>
      </c>
      <c r="B3665" s="39">
        <f t="shared" si="124"/>
        <v>0</v>
      </c>
      <c r="C3665" s="39" t="str">
        <f t="shared" si="125"/>
        <v>2020 Initial Year</v>
      </c>
      <c r="D3665" s="40">
        <v>4</v>
      </c>
      <c r="E3665" s="40" t="s">
        <v>219</v>
      </c>
      <c r="F3665" s="40" t="s">
        <v>738</v>
      </c>
      <c r="G3665" s="698" t="s">
        <v>229</v>
      </c>
      <c r="H3665" s="40" t="s">
        <v>227</v>
      </c>
      <c r="I3665" s="629" t="s">
        <v>219</v>
      </c>
      <c r="J3665" s="698" t="s">
        <v>263</v>
      </c>
      <c r="K3665" s="303">
        <v>0</v>
      </c>
      <c r="L3665" s="304">
        <v>0</v>
      </c>
      <c r="M3665" s="305">
        <v>0</v>
      </c>
      <c r="N3665" s="305">
        <v>0</v>
      </c>
      <c r="O3665" s="303">
        <v>0</v>
      </c>
      <c r="P3665" s="305">
        <v>0</v>
      </c>
      <c r="Q3665" s="303">
        <v>0</v>
      </c>
      <c r="R3665" s="16">
        <f>SUMIFS('Member Months'!$L:$L,'Member Months'!$A:$A,$A3665,'Member Months'!$C:$C,$C3665, 'Member Months'!$D:$D,$D3665)</f>
        <v>0</v>
      </c>
      <c r="T3665" s="172"/>
    </row>
    <row r="3666" spans="1:20">
      <c r="A3666" s="38" t="s">
        <v>219</v>
      </c>
      <c r="B3666" s="39">
        <f t="shared" si="124"/>
        <v>0</v>
      </c>
      <c r="C3666" s="39" t="str">
        <f t="shared" si="125"/>
        <v>2020 Initial Year</v>
      </c>
      <c r="D3666" s="40">
        <v>4</v>
      </c>
      <c r="E3666" s="40" t="s">
        <v>219</v>
      </c>
      <c r="F3666" s="40" t="s">
        <v>738</v>
      </c>
      <c r="G3666" s="698" t="s">
        <v>229</v>
      </c>
      <c r="H3666" s="40" t="s">
        <v>227</v>
      </c>
      <c r="I3666" s="629" t="s">
        <v>220</v>
      </c>
      <c r="J3666" s="698" t="s">
        <v>675</v>
      </c>
      <c r="K3666" s="303">
        <v>0</v>
      </c>
      <c r="L3666" s="304">
        <v>0</v>
      </c>
      <c r="M3666" s="305">
        <v>0</v>
      </c>
      <c r="N3666" s="305">
        <v>0</v>
      </c>
      <c r="O3666" s="303">
        <v>0</v>
      </c>
      <c r="P3666" s="305">
        <v>0</v>
      </c>
      <c r="Q3666" s="303">
        <v>0</v>
      </c>
      <c r="R3666" s="16">
        <f>SUMIFS('Member Months'!$L:$L,'Member Months'!$A:$A,$A3666,'Member Months'!$C:$C,$C3666, 'Member Months'!$D:$D,$D3666)</f>
        <v>0</v>
      </c>
      <c r="T3666" s="172"/>
    </row>
    <row r="3667" spans="1:20">
      <c r="A3667" s="38" t="s">
        <v>219</v>
      </c>
      <c r="B3667" s="39">
        <f t="shared" si="124"/>
        <v>0</v>
      </c>
      <c r="C3667" s="39" t="str">
        <f t="shared" si="125"/>
        <v>2020 Initial Year</v>
      </c>
      <c r="D3667" s="40">
        <v>4</v>
      </c>
      <c r="E3667" s="40" t="s">
        <v>219</v>
      </c>
      <c r="F3667" s="40" t="s">
        <v>738</v>
      </c>
      <c r="G3667" s="698" t="s">
        <v>229</v>
      </c>
      <c r="H3667" s="40" t="s">
        <v>227</v>
      </c>
      <c r="I3667" s="629" t="s">
        <v>221</v>
      </c>
      <c r="J3667" s="698" t="s">
        <v>264</v>
      </c>
      <c r="K3667" s="303">
        <v>0</v>
      </c>
      <c r="L3667" s="304">
        <v>0</v>
      </c>
      <c r="M3667" s="305">
        <v>0</v>
      </c>
      <c r="N3667" s="305">
        <v>0</v>
      </c>
      <c r="O3667" s="303">
        <v>0</v>
      </c>
      <c r="P3667" s="305">
        <v>0</v>
      </c>
      <c r="Q3667" s="303">
        <v>0</v>
      </c>
      <c r="R3667" s="16">
        <f>SUMIFS('Member Months'!$L:$L,'Member Months'!$A:$A,$A3667,'Member Months'!$C:$C,$C3667, 'Member Months'!$D:$D,$D3667)</f>
        <v>0</v>
      </c>
      <c r="T3667" s="172"/>
    </row>
    <row r="3668" spans="1:20">
      <c r="A3668" s="38" t="s">
        <v>219</v>
      </c>
      <c r="B3668" s="39">
        <f t="shared" si="124"/>
        <v>0</v>
      </c>
      <c r="C3668" s="39" t="str">
        <f t="shared" si="125"/>
        <v>2020 Initial Year</v>
      </c>
      <c r="D3668" s="40">
        <v>4</v>
      </c>
      <c r="E3668" s="40" t="s">
        <v>219</v>
      </c>
      <c r="F3668" s="40" t="s">
        <v>738</v>
      </c>
      <c r="G3668" s="698" t="s">
        <v>229</v>
      </c>
      <c r="H3668" s="40" t="s">
        <v>227</v>
      </c>
      <c r="I3668" s="629" t="s">
        <v>222</v>
      </c>
      <c r="J3668" s="698" t="s">
        <v>206</v>
      </c>
      <c r="K3668" s="303">
        <v>0</v>
      </c>
      <c r="L3668" s="304">
        <v>0</v>
      </c>
      <c r="M3668" s="305">
        <v>0</v>
      </c>
      <c r="N3668" s="305">
        <v>0</v>
      </c>
      <c r="O3668" s="303">
        <v>0</v>
      </c>
      <c r="P3668" s="305">
        <v>0</v>
      </c>
      <c r="Q3668" s="303">
        <v>0</v>
      </c>
      <c r="R3668" s="16">
        <f>SUMIFS('Member Months'!$L:$L,'Member Months'!$A:$A,$A3668,'Member Months'!$C:$C,$C3668, 'Member Months'!$D:$D,$D3668)</f>
        <v>0</v>
      </c>
      <c r="T3668" s="172"/>
    </row>
    <row r="3669" spans="1:20">
      <c r="A3669" s="38" t="s">
        <v>219</v>
      </c>
      <c r="B3669" s="39">
        <f t="shared" si="124"/>
        <v>0</v>
      </c>
      <c r="C3669" s="39" t="str">
        <f t="shared" si="125"/>
        <v>2020 Initial Year</v>
      </c>
      <c r="D3669" s="40">
        <v>4</v>
      </c>
      <c r="E3669" s="40" t="s">
        <v>219</v>
      </c>
      <c r="F3669" s="40" t="s">
        <v>738</v>
      </c>
      <c r="G3669" s="698" t="s">
        <v>229</v>
      </c>
      <c r="H3669" s="40" t="s">
        <v>227</v>
      </c>
      <c r="I3669" s="629" t="s">
        <v>223</v>
      </c>
      <c r="J3669" s="698" t="s">
        <v>181</v>
      </c>
      <c r="K3669" s="303">
        <v>0</v>
      </c>
      <c r="L3669" s="304">
        <v>0</v>
      </c>
      <c r="M3669" s="305">
        <v>0</v>
      </c>
      <c r="N3669" s="305">
        <v>0</v>
      </c>
      <c r="O3669" s="303">
        <v>0</v>
      </c>
      <c r="P3669" s="305">
        <v>0</v>
      </c>
      <c r="Q3669" s="303">
        <v>0</v>
      </c>
      <c r="R3669" s="16">
        <f>SUMIFS('Member Months'!$L:$L,'Member Months'!$A:$A,$A3669,'Member Months'!$C:$C,$C3669, 'Member Months'!$D:$D,$D3669)</f>
        <v>0</v>
      </c>
      <c r="T3669" s="172"/>
    </row>
    <row r="3670" spans="1:20">
      <c r="A3670" s="38" t="s">
        <v>219</v>
      </c>
      <c r="B3670" s="39">
        <f t="shared" si="124"/>
        <v>0</v>
      </c>
      <c r="C3670" s="39" t="str">
        <f t="shared" si="125"/>
        <v>2020 Initial Year</v>
      </c>
      <c r="D3670" s="40">
        <v>4</v>
      </c>
      <c r="E3670" s="40" t="s">
        <v>219</v>
      </c>
      <c r="F3670" s="40" t="s">
        <v>738</v>
      </c>
      <c r="G3670" s="698" t="s">
        <v>229</v>
      </c>
      <c r="H3670" s="40" t="s">
        <v>227</v>
      </c>
      <c r="I3670" s="629" t="s">
        <v>150</v>
      </c>
      <c r="J3670" s="698" t="s">
        <v>204</v>
      </c>
      <c r="K3670" s="303">
        <v>0</v>
      </c>
      <c r="L3670" s="304">
        <v>0</v>
      </c>
      <c r="M3670" s="305">
        <v>0</v>
      </c>
      <c r="N3670" s="305">
        <v>0</v>
      </c>
      <c r="O3670" s="303">
        <v>0</v>
      </c>
      <c r="P3670" s="305">
        <v>0</v>
      </c>
      <c r="Q3670" s="303">
        <v>0</v>
      </c>
      <c r="R3670" s="16">
        <f>SUMIFS('Member Months'!$L:$L,'Member Months'!$A:$A,$A3670,'Member Months'!$C:$C,$C3670, 'Member Months'!$D:$D,$D3670)</f>
        <v>0</v>
      </c>
      <c r="T3670" s="172"/>
    </row>
    <row r="3671" spans="1:20">
      <c r="A3671" s="38" t="s">
        <v>219</v>
      </c>
      <c r="B3671" s="39">
        <f t="shared" si="124"/>
        <v>0</v>
      </c>
      <c r="C3671" s="39" t="str">
        <f t="shared" si="125"/>
        <v>2020 Initial Year</v>
      </c>
      <c r="D3671" s="40">
        <v>4</v>
      </c>
      <c r="E3671" s="40" t="s">
        <v>219</v>
      </c>
      <c r="F3671" s="40" t="s">
        <v>738</v>
      </c>
      <c r="G3671" s="698" t="s">
        <v>229</v>
      </c>
      <c r="H3671" s="40" t="s">
        <v>227</v>
      </c>
      <c r="I3671" s="629" t="s">
        <v>151</v>
      </c>
      <c r="J3671" s="698" t="s">
        <v>205</v>
      </c>
      <c r="K3671" s="303">
        <v>0</v>
      </c>
      <c r="L3671" s="304">
        <v>0</v>
      </c>
      <c r="M3671" s="305">
        <v>0</v>
      </c>
      <c r="N3671" s="305">
        <v>0</v>
      </c>
      <c r="O3671" s="303">
        <v>0</v>
      </c>
      <c r="P3671" s="305">
        <v>0</v>
      </c>
      <c r="Q3671" s="303">
        <v>0</v>
      </c>
      <c r="R3671" s="16">
        <f>SUMIFS('Member Months'!$L:$L,'Member Months'!$A:$A,$A3671,'Member Months'!$C:$C,$C3671, 'Member Months'!$D:$D,$D3671)</f>
        <v>0</v>
      </c>
      <c r="T3671" s="172"/>
    </row>
    <row r="3672" spans="1:20">
      <c r="A3672" s="38" t="s">
        <v>219</v>
      </c>
      <c r="B3672" s="39">
        <f t="shared" si="124"/>
        <v>0</v>
      </c>
      <c r="C3672" s="39" t="str">
        <f t="shared" si="125"/>
        <v>2020 Initial Year</v>
      </c>
      <c r="D3672" s="40">
        <v>4</v>
      </c>
      <c r="E3672" s="40" t="s">
        <v>219</v>
      </c>
      <c r="F3672" s="40" t="s">
        <v>738</v>
      </c>
      <c r="G3672" s="698" t="s">
        <v>229</v>
      </c>
      <c r="H3672" s="40" t="s">
        <v>227</v>
      </c>
      <c r="I3672" s="629" t="s">
        <v>152</v>
      </c>
      <c r="J3672" s="698" t="s">
        <v>182</v>
      </c>
      <c r="K3672" s="303">
        <v>0</v>
      </c>
      <c r="L3672" s="304">
        <v>0</v>
      </c>
      <c r="M3672" s="305">
        <v>0</v>
      </c>
      <c r="N3672" s="305">
        <v>0</v>
      </c>
      <c r="O3672" s="303">
        <v>0</v>
      </c>
      <c r="P3672" s="305">
        <v>0</v>
      </c>
      <c r="Q3672" s="303">
        <v>0</v>
      </c>
      <c r="R3672" s="16">
        <f>SUMIFS('Member Months'!$L:$L,'Member Months'!$A:$A,$A3672,'Member Months'!$C:$C,$C3672, 'Member Months'!$D:$D,$D3672)</f>
        <v>0</v>
      </c>
      <c r="T3672" s="172"/>
    </row>
    <row r="3673" spans="1:20">
      <c r="A3673" s="38" t="s">
        <v>219</v>
      </c>
      <c r="B3673" s="39">
        <f t="shared" si="124"/>
        <v>0</v>
      </c>
      <c r="C3673" s="39" t="str">
        <f t="shared" si="125"/>
        <v>2020 Initial Year</v>
      </c>
      <c r="D3673" s="40">
        <v>4</v>
      </c>
      <c r="E3673" s="40" t="s">
        <v>219</v>
      </c>
      <c r="F3673" s="40" t="s">
        <v>738</v>
      </c>
      <c r="G3673" s="698" t="s">
        <v>229</v>
      </c>
      <c r="H3673" s="40" t="s">
        <v>227</v>
      </c>
      <c r="I3673" s="629" t="s">
        <v>70</v>
      </c>
      <c r="J3673" s="698" t="s">
        <v>265</v>
      </c>
      <c r="K3673" s="303">
        <v>0</v>
      </c>
      <c r="L3673" s="304">
        <v>0</v>
      </c>
      <c r="M3673" s="305">
        <v>0</v>
      </c>
      <c r="N3673" s="305">
        <v>0</v>
      </c>
      <c r="O3673" s="303">
        <v>0</v>
      </c>
      <c r="P3673" s="305">
        <v>0</v>
      </c>
      <c r="Q3673" s="303">
        <v>0</v>
      </c>
      <c r="R3673" s="16">
        <f>SUMIFS('Member Months'!$L:$L,'Member Months'!$A:$A,$A3673,'Member Months'!$C:$C,$C3673, 'Member Months'!$D:$D,$D3673)</f>
        <v>0</v>
      </c>
      <c r="T3673" s="172"/>
    </row>
    <row r="3674" spans="1:20">
      <c r="A3674" s="38" t="s">
        <v>219</v>
      </c>
      <c r="B3674" s="39">
        <f t="shared" si="124"/>
        <v>0</v>
      </c>
      <c r="C3674" s="39" t="str">
        <f t="shared" si="125"/>
        <v>2020 Initial Year</v>
      </c>
      <c r="D3674" s="40">
        <v>4</v>
      </c>
      <c r="E3674" s="40" t="s">
        <v>219</v>
      </c>
      <c r="F3674" s="40" t="s">
        <v>738</v>
      </c>
      <c r="G3674" s="698" t="s">
        <v>229</v>
      </c>
      <c r="H3674" s="40" t="s">
        <v>227</v>
      </c>
      <c r="I3674" s="629" t="s">
        <v>71</v>
      </c>
      <c r="J3674" s="698" t="s">
        <v>266</v>
      </c>
      <c r="K3674" s="303">
        <v>0</v>
      </c>
      <c r="L3674" s="304">
        <v>0</v>
      </c>
      <c r="M3674" s="305">
        <v>0</v>
      </c>
      <c r="N3674" s="305">
        <v>0</v>
      </c>
      <c r="O3674" s="303">
        <v>0</v>
      </c>
      <c r="P3674" s="305">
        <v>0</v>
      </c>
      <c r="Q3674" s="303">
        <v>0</v>
      </c>
      <c r="R3674" s="16">
        <f>SUMIFS('Member Months'!$L:$L,'Member Months'!$A:$A,$A3674,'Member Months'!$C:$C,$C3674, 'Member Months'!$D:$D,$D3674)</f>
        <v>0</v>
      </c>
      <c r="T3674" s="172"/>
    </row>
    <row r="3675" spans="1:20">
      <c r="A3675" s="38" t="s">
        <v>219</v>
      </c>
      <c r="B3675" s="39">
        <f t="shared" si="124"/>
        <v>0</v>
      </c>
      <c r="C3675" s="39" t="str">
        <f t="shared" si="125"/>
        <v>2020 Initial Year</v>
      </c>
      <c r="D3675" s="40">
        <v>4</v>
      </c>
      <c r="E3675" s="40" t="s">
        <v>219</v>
      </c>
      <c r="F3675" s="40" t="s">
        <v>738</v>
      </c>
      <c r="G3675" s="698" t="s">
        <v>229</v>
      </c>
      <c r="H3675" s="40" t="s">
        <v>227</v>
      </c>
      <c r="I3675" s="629" t="s">
        <v>72</v>
      </c>
      <c r="J3675" s="698" t="s">
        <v>527</v>
      </c>
      <c r="K3675" s="303">
        <v>0</v>
      </c>
      <c r="L3675" s="304">
        <v>0</v>
      </c>
      <c r="M3675" s="305">
        <v>0</v>
      </c>
      <c r="N3675" s="305">
        <v>0</v>
      </c>
      <c r="O3675" s="303">
        <v>0</v>
      </c>
      <c r="P3675" s="305">
        <v>0</v>
      </c>
      <c r="Q3675" s="303">
        <v>0</v>
      </c>
      <c r="R3675" s="16">
        <f>SUMIFS('Member Months'!$L:$L,'Member Months'!$A:$A,$A3675,'Member Months'!$C:$C,$C3675, 'Member Months'!$D:$D,$D3675)</f>
        <v>0</v>
      </c>
      <c r="T3675" s="172"/>
    </row>
    <row r="3676" spans="1:20">
      <c r="A3676" s="38" t="s">
        <v>219</v>
      </c>
      <c r="B3676" s="39">
        <f t="shared" si="124"/>
        <v>0</v>
      </c>
      <c r="C3676" s="39" t="str">
        <f t="shared" si="125"/>
        <v>2020 Initial Year</v>
      </c>
      <c r="D3676" s="40">
        <v>4</v>
      </c>
      <c r="E3676" s="40" t="s">
        <v>219</v>
      </c>
      <c r="F3676" s="40" t="s">
        <v>738</v>
      </c>
      <c r="G3676" s="698" t="s">
        <v>229</v>
      </c>
      <c r="H3676" s="40" t="s">
        <v>227</v>
      </c>
      <c r="I3676" s="629" t="s">
        <v>73</v>
      </c>
      <c r="J3676" s="698" t="s">
        <v>528</v>
      </c>
      <c r="K3676" s="303">
        <v>0</v>
      </c>
      <c r="L3676" s="304">
        <v>0</v>
      </c>
      <c r="M3676" s="305">
        <v>0</v>
      </c>
      <c r="N3676" s="305">
        <v>0</v>
      </c>
      <c r="O3676" s="303">
        <v>0</v>
      </c>
      <c r="P3676" s="305">
        <v>0</v>
      </c>
      <c r="Q3676" s="303">
        <v>0</v>
      </c>
      <c r="R3676" s="16">
        <f>SUMIFS('Member Months'!$L:$L,'Member Months'!$A:$A,$A3676,'Member Months'!$C:$C,$C3676, 'Member Months'!$D:$D,$D3676)</f>
        <v>0</v>
      </c>
      <c r="T3676" s="172"/>
    </row>
    <row r="3677" spans="1:20">
      <c r="A3677" s="38" t="s">
        <v>219</v>
      </c>
      <c r="B3677" s="39">
        <f t="shared" si="124"/>
        <v>0</v>
      </c>
      <c r="C3677" s="39" t="str">
        <f t="shared" si="125"/>
        <v>2020 Initial Year</v>
      </c>
      <c r="D3677" s="40">
        <v>4</v>
      </c>
      <c r="E3677" s="40" t="s">
        <v>219</v>
      </c>
      <c r="F3677" s="40" t="s">
        <v>738</v>
      </c>
      <c r="G3677" s="698" t="s">
        <v>229</v>
      </c>
      <c r="H3677" s="40" t="s">
        <v>227</v>
      </c>
      <c r="I3677" s="630" t="s">
        <v>409</v>
      </c>
      <c r="J3677" s="698" t="s">
        <v>803</v>
      </c>
      <c r="K3677" s="303">
        <v>0</v>
      </c>
      <c r="L3677" s="304">
        <v>0</v>
      </c>
      <c r="M3677" s="305">
        <v>0</v>
      </c>
      <c r="N3677" s="305">
        <v>0</v>
      </c>
      <c r="O3677" s="303">
        <v>0</v>
      </c>
      <c r="P3677" s="305">
        <v>0</v>
      </c>
      <c r="Q3677" s="303">
        <v>0</v>
      </c>
      <c r="R3677" s="16">
        <f>SUMIFS('Member Months'!$L:$L,'Member Months'!$A:$A,$A3677,'Member Months'!$C:$C,$C3677, 'Member Months'!$D:$D,$D3677)</f>
        <v>0</v>
      </c>
      <c r="T3677" s="172"/>
    </row>
    <row r="3678" spans="1:20">
      <c r="A3678" s="38" t="s">
        <v>220</v>
      </c>
      <c r="B3678" s="39">
        <f t="shared" si="124"/>
        <v>0</v>
      </c>
      <c r="C3678" s="39" t="str">
        <f t="shared" si="125"/>
        <v>2020 Initial Year</v>
      </c>
      <c r="D3678" s="40">
        <v>4</v>
      </c>
      <c r="E3678" s="40" t="s">
        <v>220</v>
      </c>
      <c r="F3678" s="40" t="s">
        <v>738</v>
      </c>
      <c r="G3678" s="698" t="s">
        <v>229</v>
      </c>
      <c r="H3678" s="40" t="s">
        <v>228</v>
      </c>
      <c r="I3678" s="629" t="s">
        <v>211</v>
      </c>
      <c r="J3678" s="698" t="s">
        <v>261</v>
      </c>
      <c r="K3678" s="303">
        <v>0</v>
      </c>
      <c r="L3678" s="304">
        <v>0</v>
      </c>
      <c r="M3678" s="305">
        <v>0</v>
      </c>
      <c r="N3678" s="305">
        <v>0</v>
      </c>
      <c r="O3678" s="303">
        <v>0</v>
      </c>
      <c r="P3678" s="305">
        <v>0</v>
      </c>
      <c r="Q3678" s="303">
        <v>0</v>
      </c>
      <c r="R3678" s="16">
        <f>SUMIFS('Member Months'!$L:$L,'Member Months'!$A:$A,$A3678,'Member Months'!$C:$C,$C3678, 'Member Months'!$D:$D,$D3678)</f>
        <v>0</v>
      </c>
      <c r="T3678" s="172"/>
    </row>
    <row r="3679" spans="1:20">
      <c r="A3679" s="38" t="s">
        <v>220</v>
      </c>
      <c r="B3679" s="39">
        <f t="shared" si="124"/>
        <v>0</v>
      </c>
      <c r="C3679" s="39" t="str">
        <f t="shared" si="125"/>
        <v>2020 Initial Year</v>
      </c>
      <c r="D3679" s="40">
        <v>4</v>
      </c>
      <c r="E3679" s="40" t="s">
        <v>220</v>
      </c>
      <c r="F3679" s="40" t="s">
        <v>738</v>
      </c>
      <c r="G3679" s="698" t="s">
        <v>229</v>
      </c>
      <c r="H3679" s="40" t="s">
        <v>228</v>
      </c>
      <c r="I3679" s="629" t="s">
        <v>214</v>
      </c>
      <c r="J3679" s="698" t="s">
        <v>676</v>
      </c>
      <c r="K3679" s="303">
        <v>0</v>
      </c>
      <c r="L3679" s="304">
        <v>0</v>
      </c>
      <c r="M3679" s="305">
        <v>0</v>
      </c>
      <c r="N3679" s="305">
        <v>0</v>
      </c>
      <c r="O3679" s="303">
        <v>0</v>
      </c>
      <c r="P3679" s="305">
        <v>0</v>
      </c>
      <c r="Q3679" s="303">
        <v>0</v>
      </c>
      <c r="R3679" s="16">
        <f>SUMIFS('Member Months'!$L:$L,'Member Months'!$A:$A,$A3679,'Member Months'!$C:$C,$C3679, 'Member Months'!$D:$D,$D3679)</f>
        <v>0</v>
      </c>
      <c r="T3679" s="172"/>
    </row>
    <row r="3680" spans="1:20">
      <c r="A3680" s="38" t="s">
        <v>220</v>
      </c>
      <c r="B3680" s="39">
        <f t="shared" si="124"/>
        <v>0</v>
      </c>
      <c r="C3680" s="39" t="str">
        <f t="shared" si="125"/>
        <v>2020 Initial Year</v>
      </c>
      <c r="D3680" s="40">
        <v>4</v>
      </c>
      <c r="E3680" s="40" t="s">
        <v>220</v>
      </c>
      <c r="F3680" s="40" t="s">
        <v>738</v>
      </c>
      <c r="G3680" s="698" t="s">
        <v>229</v>
      </c>
      <c r="H3680" s="40" t="s">
        <v>228</v>
      </c>
      <c r="I3680" s="629" t="s">
        <v>215</v>
      </c>
      <c r="J3680" s="698" t="s">
        <v>216</v>
      </c>
      <c r="K3680" s="303">
        <v>0</v>
      </c>
      <c r="L3680" s="304">
        <v>0</v>
      </c>
      <c r="M3680" s="305">
        <v>0</v>
      </c>
      <c r="N3680" s="305">
        <v>0</v>
      </c>
      <c r="O3680" s="303">
        <v>0</v>
      </c>
      <c r="P3680" s="305">
        <v>0</v>
      </c>
      <c r="Q3680" s="303">
        <v>0</v>
      </c>
      <c r="R3680" s="16">
        <f>SUMIFS('Member Months'!$L:$L,'Member Months'!$A:$A,$A3680,'Member Months'!$C:$C,$C3680, 'Member Months'!$D:$D,$D3680)</f>
        <v>0</v>
      </c>
      <c r="T3680" s="172"/>
    </row>
    <row r="3681" spans="1:20">
      <c r="A3681" s="38" t="s">
        <v>220</v>
      </c>
      <c r="B3681" s="39">
        <f t="shared" si="124"/>
        <v>0</v>
      </c>
      <c r="C3681" s="39" t="str">
        <f t="shared" si="125"/>
        <v>2020 Initial Year</v>
      </c>
      <c r="D3681" s="40">
        <v>4</v>
      </c>
      <c r="E3681" s="40" t="s">
        <v>220</v>
      </c>
      <c r="F3681" s="40" t="s">
        <v>738</v>
      </c>
      <c r="G3681" s="698" t="s">
        <v>229</v>
      </c>
      <c r="H3681" s="40" t="s">
        <v>228</v>
      </c>
      <c r="I3681" s="629" t="s">
        <v>217</v>
      </c>
      <c r="J3681" s="698" t="s">
        <v>262</v>
      </c>
      <c r="K3681" s="303">
        <v>0</v>
      </c>
      <c r="L3681" s="304">
        <v>0</v>
      </c>
      <c r="M3681" s="305">
        <v>0</v>
      </c>
      <c r="N3681" s="305">
        <v>0</v>
      </c>
      <c r="O3681" s="303">
        <v>0</v>
      </c>
      <c r="P3681" s="305">
        <v>0</v>
      </c>
      <c r="Q3681" s="303">
        <v>0</v>
      </c>
      <c r="R3681" s="16">
        <f>SUMIFS('Member Months'!$L:$L,'Member Months'!$A:$A,$A3681,'Member Months'!$C:$C,$C3681, 'Member Months'!$D:$D,$D3681)</f>
        <v>0</v>
      </c>
      <c r="T3681" s="172"/>
    </row>
    <row r="3682" spans="1:20">
      <c r="A3682" s="38" t="s">
        <v>220</v>
      </c>
      <c r="B3682" s="39">
        <f t="shared" si="124"/>
        <v>0</v>
      </c>
      <c r="C3682" s="39" t="str">
        <f t="shared" si="125"/>
        <v>2020 Initial Year</v>
      </c>
      <c r="D3682" s="40">
        <v>4</v>
      </c>
      <c r="E3682" s="40" t="s">
        <v>220</v>
      </c>
      <c r="F3682" s="40" t="s">
        <v>738</v>
      </c>
      <c r="G3682" s="698" t="s">
        <v>229</v>
      </c>
      <c r="H3682" s="40" t="s">
        <v>228</v>
      </c>
      <c r="I3682" s="629" t="s">
        <v>218</v>
      </c>
      <c r="J3682" s="698" t="s">
        <v>677</v>
      </c>
      <c r="K3682" s="303">
        <v>0</v>
      </c>
      <c r="L3682" s="304">
        <v>0</v>
      </c>
      <c r="M3682" s="305">
        <v>0</v>
      </c>
      <c r="N3682" s="305">
        <v>0</v>
      </c>
      <c r="O3682" s="303">
        <v>0</v>
      </c>
      <c r="P3682" s="305">
        <v>0</v>
      </c>
      <c r="Q3682" s="303">
        <v>0</v>
      </c>
      <c r="R3682" s="16">
        <f>SUMIFS('Member Months'!$L:$L,'Member Months'!$A:$A,$A3682,'Member Months'!$C:$C,$C3682, 'Member Months'!$D:$D,$D3682)</f>
        <v>0</v>
      </c>
      <c r="T3682" s="172"/>
    </row>
    <row r="3683" spans="1:20">
      <c r="A3683" s="38" t="s">
        <v>220</v>
      </c>
      <c r="B3683" s="39">
        <f t="shared" si="124"/>
        <v>0</v>
      </c>
      <c r="C3683" s="39" t="str">
        <f t="shared" si="125"/>
        <v>2020 Initial Year</v>
      </c>
      <c r="D3683" s="40">
        <v>4</v>
      </c>
      <c r="E3683" s="40" t="s">
        <v>220</v>
      </c>
      <c r="F3683" s="40" t="s">
        <v>738</v>
      </c>
      <c r="G3683" s="698" t="s">
        <v>229</v>
      </c>
      <c r="H3683" s="40" t="s">
        <v>228</v>
      </c>
      <c r="I3683" s="629" t="s">
        <v>219</v>
      </c>
      <c r="J3683" s="698" t="s">
        <v>263</v>
      </c>
      <c r="K3683" s="303">
        <v>0</v>
      </c>
      <c r="L3683" s="304">
        <v>0</v>
      </c>
      <c r="M3683" s="305">
        <v>0</v>
      </c>
      <c r="N3683" s="305">
        <v>0</v>
      </c>
      <c r="O3683" s="303">
        <v>0</v>
      </c>
      <c r="P3683" s="305">
        <v>0</v>
      </c>
      <c r="Q3683" s="303">
        <v>0</v>
      </c>
      <c r="R3683" s="16">
        <f>SUMIFS('Member Months'!$L:$L,'Member Months'!$A:$A,$A3683,'Member Months'!$C:$C,$C3683, 'Member Months'!$D:$D,$D3683)</f>
        <v>0</v>
      </c>
      <c r="T3683" s="172"/>
    </row>
    <row r="3684" spans="1:20">
      <c r="A3684" s="38" t="s">
        <v>220</v>
      </c>
      <c r="B3684" s="39">
        <f t="shared" si="124"/>
        <v>0</v>
      </c>
      <c r="C3684" s="39" t="str">
        <f t="shared" si="125"/>
        <v>2020 Initial Year</v>
      </c>
      <c r="D3684" s="40">
        <v>4</v>
      </c>
      <c r="E3684" s="40" t="s">
        <v>220</v>
      </c>
      <c r="F3684" s="40" t="s">
        <v>738</v>
      </c>
      <c r="G3684" s="698" t="s">
        <v>229</v>
      </c>
      <c r="H3684" s="40" t="s">
        <v>228</v>
      </c>
      <c r="I3684" s="629" t="s">
        <v>220</v>
      </c>
      <c r="J3684" s="698" t="s">
        <v>675</v>
      </c>
      <c r="K3684" s="303">
        <v>0</v>
      </c>
      <c r="L3684" s="304">
        <v>0</v>
      </c>
      <c r="M3684" s="305">
        <v>0</v>
      </c>
      <c r="N3684" s="305">
        <v>0</v>
      </c>
      <c r="O3684" s="303">
        <v>0</v>
      </c>
      <c r="P3684" s="305">
        <v>0</v>
      </c>
      <c r="Q3684" s="303">
        <v>0</v>
      </c>
      <c r="R3684" s="16">
        <f>SUMIFS('Member Months'!$L:$L,'Member Months'!$A:$A,$A3684,'Member Months'!$C:$C,$C3684, 'Member Months'!$D:$D,$D3684)</f>
        <v>0</v>
      </c>
      <c r="T3684" s="172"/>
    </row>
    <row r="3685" spans="1:20">
      <c r="A3685" s="38" t="s">
        <v>220</v>
      </c>
      <c r="B3685" s="39">
        <f t="shared" si="124"/>
        <v>0</v>
      </c>
      <c r="C3685" s="39" t="str">
        <f t="shared" si="125"/>
        <v>2020 Initial Year</v>
      </c>
      <c r="D3685" s="40">
        <v>4</v>
      </c>
      <c r="E3685" s="40" t="s">
        <v>220</v>
      </c>
      <c r="F3685" s="40" t="s">
        <v>738</v>
      </c>
      <c r="G3685" s="698" t="s">
        <v>229</v>
      </c>
      <c r="H3685" s="40" t="s">
        <v>228</v>
      </c>
      <c r="I3685" s="629" t="s">
        <v>221</v>
      </c>
      <c r="J3685" s="698" t="s">
        <v>264</v>
      </c>
      <c r="K3685" s="303">
        <v>0</v>
      </c>
      <c r="L3685" s="304">
        <v>0</v>
      </c>
      <c r="M3685" s="305">
        <v>0</v>
      </c>
      <c r="N3685" s="305">
        <v>0</v>
      </c>
      <c r="O3685" s="303">
        <v>0</v>
      </c>
      <c r="P3685" s="305">
        <v>0</v>
      </c>
      <c r="Q3685" s="303">
        <v>0</v>
      </c>
      <c r="R3685" s="16">
        <f>SUMIFS('Member Months'!$L:$L,'Member Months'!$A:$A,$A3685,'Member Months'!$C:$C,$C3685, 'Member Months'!$D:$D,$D3685)</f>
        <v>0</v>
      </c>
      <c r="T3685" s="172"/>
    </row>
    <row r="3686" spans="1:20">
      <c r="A3686" s="38" t="s">
        <v>220</v>
      </c>
      <c r="B3686" s="39">
        <f t="shared" si="124"/>
        <v>0</v>
      </c>
      <c r="C3686" s="39" t="str">
        <f t="shared" si="125"/>
        <v>2020 Initial Year</v>
      </c>
      <c r="D3686" s="40">
        <v>4</v>
      </c>
      <c r="E3686" s="40" t="s">
        <v>220</v>
      </c>
      <c r="F3686" s="40" t="s">
        <v>738</v>
      </c>
      <c r="G3686" s="698" t="s">
        <v>229</v>
      </c>
      <c r="H3686" s="40" t="s">
        <v>228</v>
      </c>
      <c r="I3686" s="629" t="s">
        <v>222</v>
      </c>
      <c r="J3686" s="698" t="s">
        <v>206</v>
      </c>
      <c r="K3686" s="303">
        <v>0</v>
      </c>
      <c r="L3686" s="304">
        <v>0</v>
      </c>
      <c r="M3686" s="305">
        <v>0</v>
      </c>
      <c r="N3686" s="305">
        <v>0</v>
      </c>
      <c r="O3686" s="303">
        <v>0</v>
      </c>
      <c r="P3686" s="305">
        <v>0</v>
      </c>
      <c r="Q3686" s="303">
        <v>0</v>
      </c>
      <c r="R3686" s="16">
        <f>SUMIFS('Member Months'!$L:$L,'Member Months'!$A:$A,$A3686,'Member Months'!$C:$C,$C3686, 'Member Months'!$D:$D,$D3686)</f>
        <v>0</v>
      </c>
      <c r="T3686" s="172"/>
    </row>
    <row r="3687" spans="1:20">
      <c r="A3687" s="38" t="s">
        <v>220</v>
      </c>
      <c r="B3687" s="39">
        <f t="shared" si="124"/>
        <v>0</v>
      </c>
      <c r="C3687" s="39" t="str">
        <f t="shared" si="125"/>
        <v>2020 Initial Year</v>
      </c>
      <c r="D3687" s="40">
        <v>4</v>
      </c>
      <c r="E3687" s="40" t="s">
        <v>220</v>
      </c>
      <c r="F3687" s="40" t="s">
        <v>738</v>
      </c>
      <c r="G3687" s="698" t="s">
        <v>229</v>
      </c>
      <c r="H3687" s="40" t="s">
        <v>228</v>
      </c>
      <c r="I3687" s="629" t="s">
        <v>223</v>
      </c>
      <c r="J3687" s="698" t="s">
        <v>181</v>
      </c>
      <c r="K3687" s="303">
        <v>0</v>
      </c>
      <c r="L3687" s="304">
        <v>0</v>
      </c>
      <c r="M3687" s="305">
        <v>0</v>
      </c>
      <c r="N3687" s="305">
        <v>0</v>
      </c>
      <c r="O3687" s="303">
        <v>0</v>
      </c>
      <c r="P3687" s="305">
        <v>0</v>
      </c>
      <c r="Q3687" s="303">
        <v>0</v>
      </c>
      <c r="R3687" s="16">
        <f>SUMIFS('Member Months'!$L:$L,'Member Months'!$A:$A,$A3687,'Member Months'!$C:$C,$C3687, 'Member Months'!$D:$D,$D3687)</f>
        <v>0</v>
      </c>
      <c r="T3687" s="172"/>
    </row>
    <row r="3688" spans="1:20">
      <c r="A3688" s="38" t="s">
        <v>220</v>
      </c>
      <c r="B3688" s="39">
        <f t="shared" si="124"/>
        <v>0</v>
      </c>
      <c r="C3688" s="39" t="str">
        <f t="shared" si="125"/>
        <v>2020 Initial Year</v>
      </c>
      <c r="D3688" s="40">
        <v>4</v>
      </c>
      <c r="E3688" s="40" t="s">
        <v>220</v>
      </c>
      <c r="F3688" s="40" t="s">
        <v>738</v>
      </c>
      <c r="G3688" s="698" t="s">
        <v>229</v>
      </c>
      <c r="H3688" s="40" t="s">
        <v>228</v>
      </c>
      <c r="I3688" s="629" t="s">
        <v>150</v>
      </c>
      <c r="J3688" s="698" t="s">
        <v>204</v>
      </c>
      <c r="K3688" s="303">
        <v>0</v>
      </c>
      <c r="L3688" s="304">
        <v>0</v>
      </c>
      <c r="M3688" s="305">
        <v>0</v>
      </c>
      <c r="N3688" s="305">
        <v>0</v>
      </c>
      <c r="O3688" s="303">
        <v>0</v>
      </c>
      <c r="P3688" s="305">
        <v>0</v>
      </c>
      <c r="Q3688" s="303">
        <v>0</v>
      </c>
      <c r="R3688" s="16">
        <f>SUMIFS('Member Months'!$L:$L,'Member Months'!$A:$A,$A3688,'Member Months'!$C:$C,$C3688, 'Member Months'!$D:$D,$D3688)</f>
        <v>0</v>
      </c>
      <c r="T3688" s="172"/>
    </row>
    <row r="3689" spans="1:20">
      <c r="A3689" s="38" t="s">
        <v>220</v>
      </c>
      <c r="B3689" s="39">
        <f t="shared" si="124"/>
        <v>0</v>
      </c>
      <c r="C3689" s="39" t="str">
        <f t="shared" si="125"/>
        <v>2020 Initial Year</v>
      </c>
      <c r="D3689" s="40">
        <v>4</v>
      </c>
      <c r="E3689" s="40" t="s">
        <v>220</v>
      </c>
      <c r="F3689" s="40" t="s">
        <v>738</v>
      </c>
      <c r="G3689" s="698" t="s">
        <v>229</v>
      </c>
      <c r="H3689" s="40" t="s">
        <v>228</v>
      </c>
      <c r="I3689" s="629" t="s">
        <v>151</v>
      </c>
      <c r="J3689" s="698" t="s">
        <v>205</v>
      </c>
      <c r="K3689" s="303">
        <v>0</v>
      </c>
      <c r="L3689" s="304">
        <v>0</v>
      </c>
      <c r="M3689" s="305">
        <v>0</v>
      </c>
      <c r="N3689" s="305">
        <v>0</v>
      </c>
      <c r="O3689" s="303">
        <v>0</v>
      </c>
      <c r="P3689" s="305">
        <v>0</v>
      </c>
      <c r="Q3689" s="303">
        <v>0</v>
      </c>
      <c r="R3689" s="16">
        <f>SUMIFS('Member Months'!$L:$L,'Member Months'!$A:$A,$A3689,'Member Months'!$C:$C,$C3689, 'Member Months'!$D:$D,$D3689)</f>
        <v>0</v>
      </c>
      <c r="T3689" s="172"/>
    </row>
    <row r="3690" spans="1:20">
      <c r="A3690" s="38" t="s">
        <v>220</v>
      </c>
      <c r="B3690" s="39">
        <f t="shared" si="124"/>
        <v>0</v>
      </c>
      <c r="C3690" s="39" t="str">
        <f t="shared" si="125"/>
        <v>2020 Initial Year</v>
      </c>
      <c r="D3690" s="40">
        <v>4</v>
      </c>
      <c r="E3690" s="40" t="s">
        <v>220</v>
      </c>
      <c r="F3690" s="40" t="s">
        <v>738</v>
      </c>
      <c r="G3690" s="698" t="s">
        <v>229</v>
      </c>
      <c r="H3690" s="40" t="s">
        <v>228</v>
      </c>
      <c r="I3690" s="629" t="s">
        <v>152</v>
      </c>
      <c r="J3690" s="698" t="s">
        <v>182</v>
      </c>
      <c r="K3690" s="303">
        <v>0</v>
      </c>
      <c r="L3690" s="304">
        <v>0</v>
      </c>
      <c r="M3690" s="305">
        <v>0</v>
      </c>
      <c r="N3690" s="305">
        <v>0</v>
      </c>
      <c r="O3690" s="303">
        <v>0</v>
      </c>
      <c r="P3690" s="305">
        <v>0</v>
      </c>
      <c r="Q3690" s="303">
        <v>0</v>
      </c>
      <c r="R3690" s="16">
        <f>SUMIFS('Member Months'!$L:$L,'Member Months'!$A:$A,$A3690,'Member Months'!$C:$C,$C3690, 'Member Months'!$D:$D,$D3690)</f>
        <v>0</v>
      </c>
      <c r="T3690" s="172"/>
    </row>
    <row r="3691" spans="1:20">
      <c r="A3691" s="38" t="s">
        <v>220</v>
      </c>
      <c r="B3691" s="39">
        <f t="shared" si="124"/>
        <v>0</v>
      </c>
      <c r="C3691" s="39" t="str">
        <f t="shared" si="125"/>
        <v>2020 Initial Year</v>
      </c>
      <c r="D3691" s="40">
        <v>4</v>
      </c>
      <c r="E3691" s="40" t="s">
        <v>220</v>
      </c>
      <c r="F3691" s="40" t="s">
        <v>738</v>
      </c>
      <c r="G3691" s="698" t="s">
        <v>229</v>
      </c>
      <c r="H3691" s="40" t="s">
        <v>228</v>
      </c>
      <c r="I3691" s="629" t="s">
        <v>70</v>
      </c>
      <c r="J3691" s="698" t="s">
        <v>265</v>
      </c>
      <c r="K3691" s="303">
        <v>0</v>
      </c>
      <c r="L3691" s="304">
        <v>0</v>
      </c>
      <c r="M3691" s="305">
        <v>0</v>
      </c>
      <c r="N3691" s="305">
        <v>0</v>
      </c>
      <c r="O3691" s="303">
        <v>0</v>
      </c>
      <c r="P3691" s="305">
        <v>0</v>
      </c>
      <c r="Q3691" s="303">
        <v>0</v>
      </c>
      <c r="R3691" s="16">
        <f>SUMIFS('Member Months'!$L:$L,'Member Months'!$A:$A,$A3691,'Member Months'!$C:$C,$C3691, 'Member Months'!$D:$D,$D3691)</f>
        <v>0</v>
      </c>
      <c r="T3691" s="172"/>
    </row>
    <row r="3692" spans="1:20">
      <c r="A3692" s="38" t="s">
        <v>220</v>
      </c>
      <c r="B3692" s="39">
        <f t="shared" si="124"/>
        <v>0</v>
      </c>
      <c r="C3692" s="39" t="str">
        <f t="shared" si="125"/>
        <v>2020 Initial Year</v>
      </c>
      <c r="D3692" s="40">
        <v>4</v>
      </c>
      <c r="E3692" s="40" t="s">
        <v>220</v>
      </c>
      <c r="F3692" s="40" t="s">
        <v>738</v>
      </c>
      <c r="G3692" s="698" t="s">
        <v>229</v>
      </c>
      <c r="H3692" s="40" t="s">
        <v>228</v>
      </c>
      <c r="I3692" s="629" t="s">
        <v>71</v>
      </c>
      <c r="J3692" s="698" t="s">
        <v>266</v>
      </c>
      <c r="K3692" s="303">
        <v>0</v>
      </c>
      <c r="L3692" s="304">
        <v>0</v>
      </c>
      <c r="M3692" s="305">
        <v>0</v>
      </c>
      <c r="N3692" s="305">
        <v>0</v>
      </c>
      <c r="O3692" s="303">
        <v>0</v>
      </c>
      <c r="P3692" s="305">
        <v>0</v>
      </c>
      <c r="Q3692" s="303">
        <v>0</v>
      </c>
      <c r="R3692" s="16">
        <f>SUMIFS('Member Months'!$L:$L,'Member Months'!$A:$A,$A3692,'Member Months'!$C:$C,$C3692, 'Member Months'!$D:$D,$D3692)</f>
        <v>0</v>
      </c>
      <c r="T3692" s="172"/>
    </row>
    <row r="3693" spans="1:20">
      <c r="A3693" s="38" t="s">
        <v>220</v>
      </c>
      <c r="B3693" s="39">
        <f t="shared" si="124"/>
        <v>0</v>
      </c>
      <c r="C3693" s="39" t="str">
        <f t="shared" si="125"/>
        <v>2020 Initial Year</v>
      </c>
      <c r="D3693" s="40">
        <v>4</v>
      </c>
      <c r="E3693" s="40" t="s">
        <v>220</v>
      </c>
      <c r="F3693" s="40" t="s">
        <v>738</v>
      </c>
      <c r="G3693" s="698" t="s">
        <v>229</v>
      </c>
      <c r="H3693" s="40" t="s">
        <v>228</v>
      </c>
      <c r="I3693" s="629" t="s">
        <v>72</v>
      </c>
      <c r="J3693" s="698" t="s">
        <v>527</v>
      </c>
      <c r="K3693" s="303">
        <v>0</v>
      </c>
      <c r="L3693" s="304">
        <v>0</v>
      </c>
      <c r="M3693" s="305">
        <v>0</v>
      </c>
      <c r="N3693" s="305">
        <v>0</v>
      </c>
      <c r="O3693" s="303">
        <v>0</v>
      </c>
      <c r="P3693" s="305">
        <v>0</v>
      </c>
      <c r="Q3693" s="303">
        <v>0</v>
      </c>
      <c r="R3693" s="16">
        <f>SUMIFS('Member Months'!$L:$L,'Member Months'!$A:$A,$A3693,'Member Months'!$C:$C,$C3693, 'Member Months'!$D:$D,$D3693)</f>
        <v>0</v>
      </c>
      <c r="T3693" s="172"/>
    </row>
    <row r="3694" spans="1:20">
      <c r="A3694" s="38" t="s">
        <v>220</v>
      </c>
      <c r="B3694" s="39">
        <f t="shared" si="124"/>
        <v>0</v>
      </c>
      <c r="C3694" s="39" t="str">
        <f t="shared" si="125"/>
        <v>2020 Initial Year</v>
      </c>
      <c r="D3694" s="40">
        <v>4</v>
      </c>
      <c r="E3694" s="40" t="s">
        <v>220</v>
      </c>
      <c r="F3694" s="40" t="s">
        <v>738</v>
      </c>
      <c r="G3694" s="698" t="s">
        <v>229</v>
      </c>
      <c r="H3694" s="40" t="s">
        <v>228</v>
      </c>
      <c r="I3694" s="629" t="s">
        <v>73</v>
      </c>
      <c r="J3694" s="698" t="s">
        <v>528</v>
      </c>
      <c r="K3694" s="303">
        <v>0</v>
      </c>
      <c r="L3694" s="304">
        <v>0</v>
      </c>
      <c r="M3694" s="305">
        <v>0</v>
      </c>
      <c r="N3694" s="305">
        <v>0</v>
      </c>
      <c r="O3694" s="303">
        <v>0</v>
      </c>
      <c r="P3694" s="305">
        <v>0</v>
      </c>
      <c r="Q3694" s="303">
        <v>0</v>
      </c>
      <c r="R3694" s="16">
        <f>SUMIFS('Member Months'!$L:$L,'Member Months'!$A:$A,$A3694,'Member Months'!$C:$C,$C3694, 'Member Months'!$D:$D,$D3694)</f>
        <v>0</v>
      </c>
      <c r="T3694" s="172"/>
    </row>
    <row r="3695" spans="1:20">
      <c r="A3695" s="38" t="s">
        <v>220</v>
      </c>
      <c r="B3695" s="39">
        <f t="shared" si="124"/>
        <v>0</v>
      </c>
      <c r="C3695" s="39" t="str">
        <f t="shared" si="125"/>
        <v>2020 Initial Year</v>
      </c>
      <c r="D3695" s="40">
        <v>4</v>
      </c>
      <c r="E3695" s="40" t="s">
        <v>220</v>
      </c>
      <c r="F3695" s="40" t="s">
        <v>738</v>
      </c>
      <c r="G3695" s="698" t="s">
        <v>229</v>
      </c>
      <c r="H3695" s="40" t="s">
        <v>228</v>
      </c>
      <c r="I3695" s="630" t="s">
        <v>409</v>
      </c>
      <c r="J3695" s="698" t="s">
        <v>803</v>
      </c>
      <c r="K3695" s="303">
        <v>0</v>
      </c>
      <c r="L3695" s="304">
        <v>0</v>
      </c>
      <c r="M3695" s="305">
        <v>0</v>
      </c>
      <c r="N3695" s="305">
        <v>0</v>
      </c>
      <c r="O3695" s="303">
        <v>0</v>
      </c>
      <c r="P3695" s="305">
        <v>0</v>
      </c>
      <c r="Q3695" s="303">
        <v>0</v>
      </c>
      <c r="R3695" s="16">
        <f>SUMIFS('Member Months'!$L:$L,'Member Months'!$A:$A,$A3695,'Member Months'!$C:$C,$C3695, 'Member Months'!$D:$D,$D3695)</f>
        <v>0</v>
      </c>
      <c r="T3695" s="172"/>
    </row>
    <row r="3696" spans="1:20">
      <c r="A3696" s="38" t="s">
        <v>221</v>
      </c>
      <c r="B3696" s="39">
        <f t="shared" si="124"/>
        <v>0</v>
      </c>
      <c r="C3696" s="39" t="str">
        <f t="shared" si="125"/>
        <v>2020 Initial Year</v>
      </c>
      <c r="D3696" s="40">
        <v>4</v>
      </c>
      <c r="E3696" s="40" t="s">
        <v>221</v>
      </c>
      <c r="F3696" s="40" t="s">
        <v>738</v>
      </c>
      <c r="G3696" s="698" t="s">
        <v>230</v>
      </c>
      <c r="H3696" s="40" t="s">
        <v>213</v>
      </c>
      <c r="I3696" s="629" t="s">
        <v>211</v>
      </c>
      <c r="J3696" s="698" t="s">
        <v>261</v>
      </c>
      <c r="K3696" s="303">
        <v>0</v>
      </c>
      <c r="L3696" s="304">
        <v>0</v>
      </c>
      <c r="M3696" s="305">
        <v>0</v>
      </c>
      <c r="N3696" s="305">
        <v>0</v>
      </c>
      <c r="O3696" s="303">
        <v>0</v>
      </c>
      <c r="P3696" s="305">
        <v>0</v>
      </c>
      <c r="Q3696" s="303">
        <v>0</v>
      </c>
      <c r="R3696" s="16">
        <f>SUMIFS('Member Months'!$L:$L,'Member Months'!$A:$A,$A3696,'Member Months'!$C:$C,$C3696, 'Member Months'!$D:$D,$D3696)</f>
        <v>0</v>
      </c>
      <c r="T3696" s="172"/>
    </row>
    <row r="3697" spans="1:20">
      <c r="A3697" s="38" t="s">
        <v>221</v>
      </c>
      <c r="B3697" s="39">
        <f t="shared" si="124"/>
        <v>0</v>
      </c>
      <c r="C3697" s="39" t="str">
        <f t="shared" si="125"/>
        <v>2020 Initial Year</v>
      </c>
      <c r="D3697" s="40">
        <v>4</v>
      </c>
      <c r="E3697" s="40" t="s">
        <v>221</v>
      </c>
      <c r="F3697" s="40" t="s">
        <v>738</v>
      </c>
      <c r="G3697" s="698" t="s">
        <v>230</v>
      </c>
      <c r="H3697" s="40" t="s">
        <v>213</v>
      </c>
      <c r="I3697" s="629" t="s">
        <v>214</v>
      </c>
      <c r="J3697" s="698" t="s">
        <v>676</v>
      </c>
      <c r="K3697" s="303">
        <v>0</v>
      </c>
      <c r="L3697" s="304">
        <v>0</v>
      </c>
      <c r="M3697" s="305">
        <v>0</v>
      </c>
      <c r="N3697" s="305">
        <v>0</v>
      </c>
      <c r="O3697" s="303">
        <v>0</v>
      </c>
      <c r="P3697" s="305">
        <v>0</v>
      </c>
      <c r="Q3697" s="303">
        <v>0</v>
      </c>
      <c r="R3697" s="16">
        <f>SUMIFS('Member Months'!$L:$L,'Member Months'!$A:$A,$A3697,'Member Months'!$C:$C,$C3697, 'Member Months'!$D:$D,$D3697)</f>
        <v>0</v>
      </c>
      <c r="T3697" s="172"/>
    </row>
    <row r="3698" spans="1:20">
      <c r="A3698" s="38" t="s">
        <v>221</v>
      </c>
      <c r="B3698" s="39">
        <f t="shared" si="124"/>
        <v>0</v>
      </c>
      <c r="C3698" s="39" t="str">
        <f t="shared" si="125"/>
        <v>2020 Initial Year</v>
      </c>
      <c r="D3698" s="40">
        <v>4</v>
      </c>
      <c r="E3698" s="40" t="s">
        <v>221</v>
      </c>
      <c r="F3698" s="40" t="s">
        <v>738</v>
      </c>
      <c r="G3698" s="698" t="s">
        <v>230</v>
      </c>
      <c r="H3698" s="40" t="s">
        <v>213</v>
      </c>
      <c r="I3698" s="629" t="s">
        <v>215</v>
      </c>
      <c r="J3698" s="698" t="s">
        <v>216</v>
      </c>
      <c r="K3698" s="303">
        <v>0</v>
      </c>
      <c r="L3698" s="304">
        <v>0</v>
      </c>
      <c r="M3698" s="305">
        <v>0</v>
      </c>
      <c r="N3698" s="305">
        <v>0</v>
      </c>
      <c r="O3698" s="303">
        <v>0</v>
      </c>
      <c r="P3698" s="305">
        <v>0</v>
      </c>
      <c r="Q3698" s="303">
        <v>0</v>
      </c>
      <c r="R3698" s="16">
        <f>SUMIFS('Member Months'!$L:$L,'Member Months'!$A:$A,$A3698,'Member Months'!$C:$C,$C3698, 'Member Months'!$D:$D,$D3698)</f>
        <v>0</v>
      </c>
      <c r="T3698" s="172"/>
    </row>
    <row r="3699" spans="1:20">
      <c r="A3699" s="38" t="s">
        <v>221</v>
      </c>
      <c r="B3699" s="39">
        <f t="shared" ref="B3699:B3726" si="126">$B$3570</f>
        <v>0</v>
      </c>
      <c r="C3699" s="39" t="str">
        <f t="shared" si="125"/>
        <v>2020 Initial Year</v>
      </c>
      <c r="D3699" s="40">
        <v>4</v>
      </c>
      <c r="E3699" s="40" t="s">
        <v>221</v>
      </c>
      <c r="F3699" s="40" t="s">
        <v>738</v>
      </c>
      <c r="G3699" s="698" t="s">
        <v>230</v>
      </c>
      <c r="H3699" s="40" t="s">
        <v>213</v>
      </c>
      <c r="I3699" s="629" t="s">
        <v>217</v>
      </c>
      <c r="J3699" s="698" t="s">
        <v>262</v>
      </c>
      <c r="K3699" s="303">
        <v>0</v>
      </c>
      <c r="L3699" s="304">
        <v>0</v>
      </c>
      <c r="M3699" s="305">
        <v>0</v>
      </c>
      <c r="N3699" s="305">
        <v>0</v>
      </c>
      <c r="O3699" s="303">
        <v>0</v>
      </c>
      <c r="P3699" s="305">
        <v>0</v>
      </c>
      <c r="Q3699" s="303">
        <v>0</v>
      </c>
      <c r="R3699" s="16">
        <f>SUMIFS('Member Months'!$L:$L,'Member Months'!$A:$A,$A3699,'Member Months'!$C:$C,$C3699, 'Member Months'!$D:$D,$D3699)</f>
        <v>0</v>
      </c>
      <c r="T3699" s="172"/>
    </row>
    <row r="3700" spans="1:20">
      <c r="A3700" s="38" t="s">
        <v>221</v>
      </c>
      <c r="B3700" s="39">
        <f t="shared" si="126"/>
        <v>0</v>
      </c>
      <c r="C3700" s="39" t="str">
        <f t="shared" si="125"/>
        <v>2020 Initial Year</v>
      </c>
      <c r="D3700" s="40">
        <v>4</v>
      </c>
      <c r="E3700" s="40" t="s">
        <v>221</v>
      </c>
      <c r="F3700" s="40" t="s">
        <v>738</v>
      </c>
      <c r="G3700" s="698" t="s">
        <v>230</v>
      </c>
      <c r="H3700" s="40" t="s">
        <v>213</v>
      </c>
      <c r="I3700" s="629" t="s">
        <v>218</v>
      </c>
      <c r="J3700" s="698" t="s">
        <v>677</v>
      </c>
      <c r="K3700" s="303">
        <v>0</v>
      </c>
      <c r="L3700" s="304">
        <v>0</v>
      </c>
      <c r="M3700" s="305">
        <v>0</v>
      </c>
      <c r="N3700" s="305">
        <v>0</v>
      </c>
      <c r="O3700" s="303">
        <v>0</v>
      </c>
      <c r="P3700" s="305">
        <v>0</v>
      </c>
      <c r="Q3700" s="303">
        <v>0</v>
      </c>
      <c r="R3700" s="16">
        <f>SUMIFS('Member Months'!$L:$L,'Member Months'!$A:$A,$A3700,'Member Months'!$C:$C,$C3700, 'Member Months'!$D:$D,$D3700)</f>
        <v>0</v>
      </c>
      <c r="T3700" s="172"/>
    </row>
    <row r="3701" spans="1:20">
      <c r="A3701" s="38" t="s">
        <v>221</v>
      </c>
      <c r="B3701" s="39">
        <f t="shared" si="126"/>
        <v>0</v>
      </c>
      <c r="C3701" s="39" t="str">
        <f t="shared" si="125"/>
        <v>2020 Initial Year</v>
      </c>
      <c r="D3701" s="40">
        <v>4</v>
      </c>
      <c r="E3701" s="40" t="s">
        <v>221</v>
      </c>
      <c r="F3701" s="40" t="s">
        <v>738</v>
      </c>
      <c r="G3701" s="698" t="s">
        <v>230</v>
      </c>
      <c r="H3701" s="40" t="s">
        <v>213</v>
      </c>
      <c r="I3701" s="629" t="s">
        <v>219</v>
      </c>
      <c r="J3701" s="698" t="s">
        <v>263</v>
      </c>
      <c r="K3701" s="303">
        <v>0</v>
      </c>
      <c r="L3701" s="304">
        <v>0</v>
      </c>
      <c r="M3701" s="305">
        <v>0</v>
      </c>
      <c r="N3701" s="305">
        <v>0</v>
      </c>
      <c r="O3701" s="303">
        <v>0</v>
      </c>
      <c r="P3701" s="305">
        <v>0</v>
      </c>
      <c r="Q3701" s="303">
        <v>0</v>
      </c>
      <c r="R3701" s="16">
        <f>SUMIFS('Member Months'!$L:$L,'Member Months'!$A:$A,$A3701,'Member Months'!$C:$C,$C3701, 'Member Months'!$D:$D,$D3701)</f>
        <v>0</v>
      </c>
      <c r="T3701" s="172"/>
    </row>
    <row r="3702" spans="1:20">
      <c r="A3702" s="38" t="s">
        <v>221</v>
      </c>
      <c r="B3702" s="39">
        <f t="shared" si="126"/>
        <v>0</v>
      </c>
      <c r="C3702" s="39" t="str">
        <f t="shared" si="125"/>
        <v>2020 Initial Year</v>
      </c>
      <c r="D3702" s="40">
        <v>4</v>
      </c>
      <c r="E3702" s="40" t="s">
        <v>221</v>
      </c>
      <c r="F3702" s="40" t="s">
        <v>738</v>
      </c>
      <c r="G3702" s="698" t="s">
        <v>230</v>
      </c>
      <c r="H3702" s="40" t="s">
        <v>213</v>
      </c>
      <c r="I3702" s="629" t="s">
        <v>220</v>
      </c>
      <c r="J3702" s="698" t="s">
        <v>675</v>
      </c>
      <c r="K3702" s="303">
        <v>0</v>
      </c>
      <c r="L3702" s="304">
        <v>0</v>
      </c>
      <c r="M3702" s="305">
        <v>0</v>
      </c>
      <c r="N3702" s="305">
        <v>0</v>
      </c>
      <c r="O3702" s="303">
        <v>0</v>
      </c>
      <c r="P3702" s="305">
        <v>0</v>
      </c>
      <c r="Q3702" s="303">
        <v>0</v>
      </c>
      <c r="R3702" s="16">
        <f>SUMIFS('Member Months'!$L:$L,'Member Months'!$A:$A,$A3702,'Member Months'!$C:$C,$C3702, 'Member Months'!$D:$D,$D3702)</f>
        <v>0</v>
      </c>
      <c r="T3702" s="172"/>
    </row>
    <row r="3703" spans="1:20">
      <c r="A3703" s="38" t="s">
        <v>221</v>
      </c>
      <c r="B3703" s="39">
        <f t="shared" si="126"/>
        <v>0</v>
      </c>
      <c r="C3703" s="39" t="str">
        <f t="shared" si="125"/>
        <v>2020 Initial Year</v>
      </c>
      <c r="D3703" s="40">
        <v>4</v>
      </c>
      <c r="E3703" s="40" t="s">
        <v>221</v>
      </c>
      <c r="F3703" s="40" t="s">
        <v>738</v>
      </c>
      <c r="G3703" s="698" t="s">
        <v>230</v>
      </c>
      <c r="H3703" s="40" t="s">
        <v>213</v>
      </c>
      <c r="I3703" s="629" t="s">
        <v>221</v>
      </c>
      <c r="J3703" s="698" t="s">
        <v>264</v>
      </c>
      <c r="K3703" s="303">
        <v>0</v>
      </c>
      <c r="L3703" s="304">
        <v>0</v>
      </c>
      <c r="M3703" s="305">
        <v>0</v>
      </c>
      <c r="N3703" s="305">
        <v>0</v>
      </c>
      <c r="O3703" s="303">
        <v>0</v>
      </c>
      <c r="P3703" s="305">
        <v>0</v>
      </c>
      <c r="Q3703" s="303">
        <v>0</v>
      </c>
      <c r="R3703" s="16">
        <f>SUMIFS('Member Months'!$L:$L,'Member Months'!$A:$A,$A3703,'Member Months'!$C:$C,$C3703, 'Member Months'!$D:$D,$D3703)</f>
        <v>0</v>
      </c>
      <c r="T3703" s="172"/>
    </row>
    <row r="3704" spans="1:20">
      <c r="A3704" s="38" t="s">
        <v>221</v>
      </c>
      <c r="B3704" s="39">
        <f t="shared" si="126"/>
        <v>0</v>
      </c>
      <c r="C3704" s="39" t="str">
        <f t="shared" si="125"/>
        <v>2020 Initial Year</v>
      </c>
      <c r="D3704" s="40">
        <v>4</v>
      </c>
      <c r="E3704" s="40" t="s">
        <v>221</v>
      </c>
      <c r="F3704" s="40" t="s">
        <v>738</v>
      </c>
      <c r="G3704" s="698" t="s">
        <v>230</v>
      </c>
      <c r="H3704" s="40" t="s">
        <v>213</v>
      </c>
      <c r="I3704" s="629" t="s">
        <v>222</v>
      </c>
      <c r="J3704" s="698" t="s">
        <v>206</v>
      </c>
      <c r="K3704" s="303">
        <v>0</v>
      </c>
      <c r="L3704" s="304">
        <v>0</v>
      </c>
      <c r="M3704" s="305">
        <v>0</v>
      </c>
      <c r="N3704" s="305">
        <v>0</v>
      </c>
      <c r="O3704" s="303">
        <v>0</v>
      </c>
      <c r="P3704" s="305">
        <v>0</v>
      </c>
      <c r="Q3704" s="303">
        <v>0</v>
      </c>
      <c r="R3704" s="16">
        <f>SUMIFS('Member Months'!$L:$L,'Member Months'!$A:$A,$A3704,'Member Months'!$C:$C,$C3704, 'Member Months'!$D:$D,$D3704)</f>
        <v>0</v>
      </c>
      <c r="T3704" s="172"/>
    </row>
    <row r="3705" spans="1:20">
      <c r="A3705" s="38" t="s">
        <v>221</v>
      </c>
      <c r="B3705" s="39">
        <f t="shared" si="126"/>
        <v>0</v>
      </c>
      <c r="C3705" s="39" t="str">
        <f t="shared" si="125"/>
        <v>2020 Initial Year</v>
      </c>
      <c r="D3705" s="40">
        <v>4</v>
      </c>
      <c r="E3705" s="40" t="s">
        <v>221</v>
      </c>
      <c r="F3705" s="40" t="s">
        <v>738</v>
      </c>
      <c r="G3705" s="698" t="s">
        <v>230</v>
      </c>
      <c r="H3705" s="40" t="s">
        <v>213</v>
      </c>
      <c r="I3705" s="629" t="s">
        <v>223</v>
      </c>
      <c r="J3705" s="698" t="s">
        <v>181</v>
      </c>
      <c r="K3705" s="303">
        <v>0</v>
      </c>
      <c r="L3705" s="304">
        <v>0</v>
      </c>
      <c r="M3705" s="305">
        <v>0</v>
      </c>
      <c r="N3705" s="305">
        <v>0</v>
      </c>
      <c r="O3705" s="303">
        <v>0</v>
      </c>
      <c r="P3705" s="305">
        <v>0</v>
      </c>
      <c r="Q3705" s="303">
        <v>0</v>
      </c>
      <c r="R3705" s="16">
        <f>SUMIFS('Member Months'!$L:$L,'Member Months'!$A:$A,$A3705,'Member Months'!$C:$C,$C3705, 'Member Months'!$D:$D,$D3705)</f>
        <v>0</v>
      </c>
      <c r="T3705" s="172"/>
    </row>
    <row r="3706" spans="1:20">
      <c r="A3706" s="38" t="s">
        <v>221</v>
      </c>
      <c r="B3706" s="39">
        <f t="shared" si="126"/>
        <v>0</v>
      </c>
      <c r="C3706" s="39" t="str">
        <f t="shared" si="125"/>
        <v>2020 Initial Year</v>
      </c>
      <c r="D3706" s="40">
        <v>4</v>
      </c>
      <c r="E3706" s="40" t="s">
        <v>221</v>
      </c>
      <c r="F3706" s="40" t="s">
        <v>738</v>
      </c>
      <c r="G3706" s="698" t="s">
        <v>230</v>
      </c>
      <c r="H3706" s="40" t="s">
        <v>213</v>
      </c>
      <c r="I3706" s="629" t="s">
        <v>150</v>
      </c>
      <c r="J3706" s="698" t="s">
        <v>204</v>
      </c>
      <c r="K3706" s="303">
        <v>0</v>
      </c>
      <c r="L3706" s="304">
        <v>0</v>
      </c>
      <c r="M3706" s="305">
        <v>0</v>
      </c>
      <c r="N3706" s="305">
        <v>0</v>
      </c>
      <c r="O3706" s="303">
        <v>0</v>
      </c>
      <c r="P3706" s="305">
        <v>0</v>
      </c>
      <c r="Q3706" s="303">
        <v>0</v>
      </c>
      <c r="R3706" s="16">
        <f>SUMIFS('Member Months'!$L:$L,'Member Months'!$A:$A,$A3706,'Member Months'!$C:$C,$C3706, 'Member Months'!$D:$D,$D3706)</f>
        <v>0</v>
      </c>
      <c r="T3706" s="172"/>
    </row>
    <row r="3707" spans="1:20">
      <c r="A3707" s="38" t="s">
        <v>221</v>
      </c>
      <c r="B3707" s="39">
        <f t="shared" si="126"/>
        <v>0</v>
      </c>
      <c r="C3707" s="39" t="str">
        <f t="shared" ref="C3707:C3734" si="127">$C$2598</f>
        <v>2020 Initial Year</v>
      </c>
      <c r="D3707" s="40">
        <v>4</v>
      </c>
      <c r="E3707" s="40" t="s">
        <v>221</v>
      </c>
      <c r="F3707" s="40" t="s">
        <v>738</v>
      </c>
      <c r="G3707" s="698" t="s">
        <v>230</v>
      </c>
      <c r="H3707" s="40" t="s">
        <v>213</v>
      </c>
      <c r="I3707" s="629" t="s">
        <v>151</v>
      </c>
      <c r="J3707" s="698" t="s">
        <v>205</v>
      </c>
      <c r="K3707" s="303">
        <v>0</v>
      </c>
      <c r="L3707" s="304">
        <v>0</v>
      </c>
      <c r="M3707" s="305">
        <v>0</v>
      </c>
      <c r="N3707" s="305">
        <v>0</v>
      </c>
      <c r="O3707" s="303">
        <v>0</v>
      </c>
      <c r="P3707" s="305">
        <v>0</v>
      </c>
      <c r="Q3707" s="303">
        <v>0</v>
      </c>
      <c r="R3707" s="16">
        <f>SUMIFS('Member Months'!$L:$L,'Member Months'!$A:$A,$A3707,'Member Months'!$C:$C,$C3707, 'Member Months'!$D:$D,$D3707)</f>
        <v>0</v>
      </c>
      <c r="T3707" s="172"/>
    </row>
    <row r="3708" spans="1:20">
      <c r="A3708" s="38" t="s">
        <v>221</v>
      </c>
      <c r="B3708" s="39">
        <f t="shared" si="126"/>
        <v>0</v>
      </c>
      <c r="C3708" s="39" t="str">
        <f t="shared" si="127"/>
        <v>2020 Initial Year</v>
      </c>
      <c r="D3708" s="40">
        <v>4</v>
      </c>
      <c r="E3708" s="40" t="s">
        <v>221</v>
      </c>
      <c r="F3708" s="40" t="s">
        <v>738</v>
      </c>
      <c r="G3708" s="698" t="s">
        <v>230</v>
      </c>
      <c r="H3708" s="40" t="s">
        <v>213</v>
      </c>
      <c r="I3708" s="629" t="s">
        <v>152</v>
      </c>
      <c r="J3708" s="698" t="s">
        <v>182</v>
      </c>
      <c r="K3708" s="303">
        <v>0</v>
      </c>
      <c r="L3708" s="304">
        <v>0</v>
      </c>
      <c r="M3708" s="305">
        <v>0</v>
      </c>
      <c r="N3708" s="305">
        <v>0</v>
      </c>
      <c r="O3708" s="303">
        <v>0</v>
      </c>
      <c r="P3708" s="305">
        <v>0</v>
      </c>
      <c r="Q3708" s="303">
        <v>0</v>
      </c>
      <c r="R3708" s="16">
        <f>SUMIFS('Member Months'!$L:$L,'Member Months'!$A:$A,$A3708,'Member Months'!$C:$C,$C3708, 'Member Months'!$D:$D,$D3708)</f>
        <v>0</v>
      </c>
      <c r="T3708" s="172"/>
    </row>
    <row r="3709" spans="1:20">
      <c r="A3709" s="38" t="s">
        <v>221</v>
      </c>
      <c r="B3709" s="39">
        <f t="shared" si="126"/>
        <v>0</v>
      </c>
      <c r="C3709" s="39" t="str">
        <f t="shared" si="127"/>
        <v>2020 Initial Year</v>
      </c>
      <c r="D3709" s="40">
        <v>4</v>
      </c>
      <c r="E3709" s="40" t="s">
        <v>221</v>
      </c>
      <c r="F3709" s="40" t="s">
        <v>738</v>
      </c>
      <c r="G3709" s="698" t="s">
        <v>230</v>
      </c>
      <c r="H3709" s="40" t="s">
        <v>213</v>
      </c>
      <c r="I3709" s="629" t="s">
        <v>70</v>
      </c>
      <c r="J3709" s="698" t="s">
        <v>265</v>
      </c>
      <c r="K3709" s="303">
        <v>0</v>
      </c>
      <c r="L3709" s="304">
        <v>0</v>
      </c>
      <c r="M3709" s="305">
        <v>0</v>
      </c>
      <c r="N3709" s="305">
        <v>0</v>
      </c>
      <c r="O3709" s="303">
        <v>0</v>
      </c>
      <c r="P3709" s="305">
        <v>0</v>
      </c>
      <c r="Q3709" s="303">
        <v>0</v>
      </c>
      <c r="R3709" s="16">
        <f>SUMIFS('Member Months'!$L:$L,'Member Months'!$A:$A,$A3709,'Member Months'!$C:$C,$C3709, 'Member Months'!$D:$D,$D3709)</f>
        <v>0</v>
      </c>
      <c r="T3709" s="172"/>
    </row>
    <row r="3710" spans="1:20">
      <c r="A3710" s="38" t="s">
        <v>221</v>
      </c>
      <c r="B3710" s="39">
        <f t="shared" si="126"/>
        <v>0</v>
      </c>
      <c r="C3710" s="39" t="str">
        <f t="shared" si="127"/>
        <v>2020 Initial Year</v>
      </c>
      <c r="D3710" s="40">
        <v>4</v>
      </c>
      <c r="E3710" s="40" t="s">
        <v>221</v>
      </c>
      <c r="F3710" s="40" t="s">
        <v>738</v>
      </c>
      <c r="G3710" s="698" t="s">
        <v>230</v>
      </c>
      <c r="H3710" s="40" t="s">
        <v>213</v>
      </c>
      <c r="I3710" s="629" t="s">
        <v>71</v>
      </c>
      <c r="J3710" s="698" t="s">
        <v>266</v>
      </c>
      <c r="K3710" s="303">
        <v>0</v>
      </c>
      <c r="L3710" s="304">
        <v>0</v>
      </c>
      <c r="M3710" s="305">
        <v>0</v>
      </c>
      <c r="N3710" s="305">
        <v>0</v>
      </c>
      <c r="O3710" s="303">
        <v>0</v>
      </c>
      <c r="P3710" s="305">
        <v>0</v>
      </c>
      <c r="Q3710" s="303">
        <v>0</v>
      </c>
      <c r="R3710" s="16">
        <f>SUMIFS('Member Months'!$L:$L,'Member Months'!$A:$A,$A3710,'Member Months'!$C:$C,$C3710, 'Member Months'!$D:$D,$D3710)</f>
        <v>0</v>
      </c>
      <c r="T3710" s="172"/>
    </row>
    <row r="3711" spans="1:20">
      <c r="A3711" s="38" t="s">
        <v>221</v>
      </c>
      <c r="B3711" s="39">
        <f t="shared" si="126"/>
        <v>0</v>
      </c>
      <c r="C3711" s="39" t="str">
        <f t="shared" si="127"/>
        <v>2020 Initial Year</v>
      </c>
      <c r="D3711" s="40">
        <v>4</v>
      </c>
      <c r="E3711" s="40" t="s">
        <v>221</v>
      </c>
      <c r="F3711" s="40" t="s">
        <v>738</v>
      </c>
      <c r="G3711" s="698" t="s">
        <v>230</v>
      </c>
      <c r="H3711" s="40" t="s">
        <v>213</v>
      </c>
      <c r="I3711" s="629" t="s">
        <v>72</v>
      </c>
      <c r="J3711" s="698" t="s">
        <v>527</v>
      </c>
      <c r="K3711" s="303">
        <v>0</v>
      </c>
      <c r="L3711" s="304">
        <v>0</v>
      </c>
      <c r="M3711" s="305">
        <v>0</v>
      </c>
      <c r="N3711" s="305">
        <v>0</v>
      </c>
      <c r="O3711" s="303">
        <v>0</v>
      </c>
      <c r="P3711" s="305">
        <v>0</v>
      </c>
      <c r="Q3711" s="303">
        <v>0</v>
      </c>
      <c r="R3711" s="16">
        <f>SUMIFS('Member Months'!$L:$L,'Member Months'!$A:$A,$A3711,'Member Months'!$C:$C,$C3711, 'Member Months'!$D:$D,$D3711)</f>
        <v>0</v>
      </c>
      <c r="T3711" s="172"/>
    </row>
    <row r="3712" spans="1:20">
      <c r="A3712" s="38" t="s">
        <v>221</v>
      </c>
      <c r="B3712" s="39">
        <f t="shared" si="126"/>
        <v>0</v>
      </c>
      <c r="C3712" s="39" t="str">
        <f t="shared" si="127"/>
        <v>2020 Initial Year</v>
      </c>
      <c r="D3712" s="40">
        <v>4</v>
      </c>
      <c r="E3712" s="40" t="s">
        <v>221</v>
      </c>
      <c r="F3712" s="40" t="s">
        <v>738</v>
      </c>
      <c r="G3712" s="698" t="s">
        <v>230</v>
      </c>
      <c r="H3712" s="40" t="s">
        <v>213</v>
      </c>
      <c r="I3712" s="629" t="s">
        <v>73</v>
      </c>
      <c r="J3712" s="698" t="s">
        <v>528</v>
      </c>
      <c r="K3712" s="303">
        <v>0</v>
      </c>
      <c r="L3712" s="304">
        <v>0</v>
      </c>
      <c r="M3712" s="305">
        <v>0</v>
      </c>
      <c r="N3712" s="305">
        <v>0</v>
      </c>
      <c r="O3712" s="303">
        <v>0</v>
      </c>
      <c r="P3712" s="305">
        <v>0</v>
      </c>
      <c r="Q3712" s="303">
        <v>0</v>
      </c>
      <c r="R3712" s="16">
        <f>SUMIFS('Member Months'!$L:$L,'Member Months'!$A:$A,$A3712,'Member Months'!$C:$C,$C3712, 'Member Months'!$D:$D,$D3712)</f>
        <v>0</v>
      </c>
      <c r="T3712" s="172"/>
    </row>
    <row r="3713" spans="1:20">
      <c r="A3713" s="38" t="s">
        <v>221</v>
      </c>
      <c r="B3713" s="39">
        <f t="shared" si="126"/>
        <v>0</v>
      </c>
      <c r="C3713" s="39" t="str">
        <f t="shared" si="127"/>
        <v>2020 Initial Year</v>
      </c>
      <c r="D3713" s="40">
        <v>4</v>
      </c>
      <c r="E3713" s="40" t="s">
        <v>221</v>
      </c>
      <c r="F3713" s="40" t="s">
        <v>738</v>
      </c>
      <c r="G3713" s="698" t="s">
        <v>230</v>
      </c>
      <c r="H3713" s="40" t="s">
        <v>213</v>
      </c>
      <c r="I3713" s="630" t="s">
        <v>409</v>
      </c>
      <c r="J3713" s="698" t="s">
        <v>803</v>
      </c>
      <c r="K3713" s="303">
        <v>0</v>
      </c>
      <c r="L3713" s="304">
        <v>0</v>
      </c>
      <c r="M3713" s="305">
        <v>0</v>
      </c>
      <c r="N3713" s="305">
        <v>0</v>
      </c>
      <c r="O3713" s="303">
        <v>0</v>
      </c>
      <c r="P3713" s="305">
        <v>0</v>
      </c>
      <c r="Q3713" s="303">
        <v>0</v>
      </c>
      <c r="R3713" s="16">
        <f>SUMIFS('Member Months'!$L:$L,'Member Months'!$A:$A,$A3713,'Member Months'!$C:$C,$C3713, 'Member Months'!$D:$D,$D3713)</f>
        <v>0</v>
      </c>
      <c r="T3713" s="172"/>
    </row>
    <row r="3714" spans="1:20">
      <c r="A3714" s="38" t="s">
        <v>150</v>
      </c>
      <c r="B3714" s="39">
        <f t="shared" si="126"/>
        <v>0</v>
      </c>
      <c r="C3714" s="39" t="str">
        <f t="shared" si="127"/>
        <v>2020 Initial Year</v>
      </c>
      <c r="D3714" s="40">
        <v>4</v>
      </c>
      <c r="E3714" s="662" t="s">
        <v>150</v>
      </c>
      <c r="F3714" s="40" t="s">
        <v>739</v>
      </c>
      <c r="G3714" s="698" t="s">
        <v>161</v>
      </c>
      <c r="H3714" s="40" t="s">
        <v>213</v>
      </c>
      <c r="I3714" s="629" t="s">
        <v>211</v>
      </c>
      <c r="J3714" s="698" t="s">
        <v>261</v>
      </c>
      <c r="K3714" s="303">
        <v>0</v>
      </c>
      <c r="L3714" s="304">
        <v>0</v>
      </c>
      <c r="M3714" s="305">
        <v>0</v>
      </c>
      <c r="N3714" s="305">
        <v>0</v>
      </c>
      <c r="O3714" s="303">
        <v>0</v>
      </c>
      <c r="P3714" s="305">
        <v>0</v>
      </c>
      <c r="Q3714" s="303">
        <v>0</v>
      </c>
      <c r="R3714" s="16">
        <f>SUMIFS('Member Months'!$L:$L,'Member Months'!$A:$A,$A3714,'Member Months'!$C:$C,$C3714, 'Member Months'!$D:$D,$D3714)</f>
        <v>0</v>
      </c>
      <c r="T3714" s="172"/>
    </row>
    <row r="3715" spans="1:20">
      <c r="A3715" s="38" t="s">
        <v>150</v>
      </c>
      <c r="B3715" s="39">
        <f t="shared" si="126"/>
        <v>0</v>
      </c>
      <c r="C3715" s="39" t="str">
        <f t="shared" si="127"/>
        <v>2020 Initial Year</v>
      </c>
      <c r="D3715" s="40">
        <v>4</v>
      </c>
      <c r="E3715" s="662" t="s">
        <v>150</v>
      </c>
      <c r="F3715" s="40" t="s">
        <v>739</v>
      </c>
      <c r="G3715" s="698" t="s">
        <v>161</v>
      </c>
      <c r="H3715" s="40" t="s">
        <v>213</v>
      </c>
      <c r="I3715" s="629" t="s">
        <v>214</v>
      </c>
      <c r="J3715" s="698" t="s">
        <v>676</v>
      </c>
      <c r="K3715" s="303">
        <v>0</v>
      </c>
      <c r="L3715" s="304">
        <v>0</v>
      </c>
      <c r="M3715" s="305">
        <v>0</v>
      </c>
      <c r="N3715" s="305">
        <v>0</v>
      </c>
      <c r="O3715" s="303">
        <v>0</v>
      </c>
      <c r="P3715" s="305">
        <v>0</v>
      </c>
      <c r="Q3715" s="303">
        <v>0</v>
      </c>
      <c r="R3715" s="16">
        <f>SUMIFS('Member Months'!$L:$L,'Member Months'!$A:$A,$A3715,'Member Months'!$C:$C,$C3715, 'Member Months'!$D:$D,$D3715)</f>
        <v>0</v>
      </c>
      <c r="T3715" s="172"/>
    </row>
    <row r="3716" spans="1:20">
      <c r="A3716" s="38" t="s">
        <v>150</v>
      </c>
      <c r="B3716" s="39">
        <f t="shared" si="126"/>
        <v>0</v>
      </c>
      <c r="C3716" s="39" t="str">
        <f t="shared" si="127"/>
        <v>2020 Initial Year</v>
      </c>
      <c r="D3716" s="40">
        <v>4</v>
      </c>
      <c r="E3716" s="662" t="s">
        <v>150</v>
      </c>
      <c r="F3716" s="40" t="s">
        <v>739</v>
      </c>
      <c r="G3716" s="698" t="s">
        <v>161</v>
      </c>
      <c r="H3716" s="40" t="s">
        <v>213</v>
      </c>
      <c r="I3716" s="629" t="s">
        <v>215</v>
      </c>
      <c r="J3716" s="698" t="s">
        <v>216</v>
      </c>
      <c r="K3716" s="303">
        <v>0</v>
      </c>
      <c r="L3716" s="304">
        <v>0</v>
      </c>
      <c r="M3716" s="305">
        <v>0</v>
      </c>
      <c r="N3716" s="305">
        <v>0</v>
      </c>
      <c r="O3716" s="303">
        <v>0</v>
      </c>
      <c r="P3716" s="305">
        <v>0</v>
      </c>
      <c r="Q3716" s="303">
        <v>0</v>
      </c>
      <c r="R3716" s="16">
        <f>SUMIFS('Member Months'!$L:$L,'Member Months'!$A:$A,$A3716,'Member Months'!$C:$C,$C3716, 'Member Months'!$D:$D,$D3716)</f>
        <v>0</v>
      </c>
      <c r="T3716" s="172"/>
    </row>
    <row r="3717" spans="1:20">
      <c r="A3717" s="38" t="s">
        <v>150</v>
      </c>
      <c r="B3717" s="39">
        <f t="shared" si="126"/>
        <v>0</v>
      </c>
      <c r="C3717" s="39" t="str">
        <f t="shared" si="127"/>
        <v>2020 Initial Year</v>
      </c>
      <c r="D3717" s="40">
        <v>4</v>
      </c>
      <c r="E3717" s="662" t="s">
        <v>150</v>
      </c>
      <c r="F3717" s="40" t="s">
        <v>739</v>
      </c>
      <c r="G3717" s="698" t="s">
        <v>161</v>
      </c>
      <c r="H3717" s="40" t="s">
        <v>213</v>
      </c>
      <c r="I3717" s="629" t="s">
        <v>217</v>
      </c>
      <c r="J3717" s="698" t="s">
        <v>262</v>
      </c>
      <c r="K3717" s="303">
        <v>0</v>
      </c>
      <c r="L3717" s="304">
        <v>0</v>
      </c>
      <c r="M3717" s="305">
        <v>0</v>
      </c>
      <c r="N3717" s="305">
        <v>0</v>
      </c>
      <c r="O3717" s="303">
        <v>0</v>
      </c>
      <c r="P3717" s="305">
        <v>0</v>
      </c>
      <c r="Q3717" s="303">
        <v>0</v>
      </c>
      <c r="R3717" s="16">
        <f>SUMIFS('Member Months'!$L:$L,'Member Months'!$A:$A,$A3717,'Member Months'!$C:$C,$C3717, 'Member Months'!$D:$D,$D3717)</f>
        <v>0</v>
      </c>
      <c r="T3717" s="172"/>
    </row>
    <row r="3718" spans="1:20">
      <c r="A3718" s="38" t="s">
        <v>150</v>
      </c>
      <c r="B3718" s="39">
        <f t="shared" si="126"/>
        <v>0</v>
      </c>
      <c r="C3718" s="39" t="str">
        <f t="shared" si="127"/>
        <v>2020 Initial Year</v>
      </c>
      <c r="D3718" s="40">
        <v>4</v>
      </c>
      <c r="E3718" s="662" t="s">
        <v>150</v>
      </c>
      <c r="F3718" s="40" t="s">
        <v>739</v>
      </c>
      <c r="G3718" s="698" t="s">
        <v>161</v>
      </c>
      <c r="H3718" s="40" t="s">
        <v>213</v>
      </c>
      <c r="I3718" s="629" t="s">
        <v>218</v>
      </c>
      <c r="J3718" s="698" t="s">
        <v>677</v>
      </c>
      <c r="K3718" s="303">
        <v>0</v>
      </c>
      <c r="L3718" s="304">
        <v>0</v>
      </c>
      <c r="M3718" s="305">
        <v>0</v>
      </c>
      <c r="N3718" s="305">
        <v>0</v>
      </c>
      <c r="O3718" s="303">
        <v>0</v>
      </c>
      <c r="P3718" s="305">
        <v>0</v>
      </c>
      <c r="Q3718" s="303">
        <v>0</v>
      </c>
      <c r="R3718" s="16">
        <f>SUMIFS('Member Months'!$L:$L,'Member Months'!$A:$A,$A3718,'Member Months'!$C:$C,$C3718, 'Member Months'!$D:$D,$D3718)</f>
        <v>0</v>
      </c>
      <c r="T3718" s="172"/>
    </row>
    <row r="3719" spans="1:20">
      <c r="A3719" s="38" t="s">
        <v>150</v>
      </c>
      <c r="B3719" s="39">
        <f t="shared" si="126"/>
        <v>0</v>
      </c>
      <c r="C3719" s="39" t="str">
        <f t="shared" si="127"/>
        <v>2020 Initial Year</v>
      </c>
      <c r="D3719" s="40">
        <v>4</v>
      </c>
      <c r="E3719" s="662" t="s">
        <v>150</v>
      </c>
      <c r="F3719" s="40" t="s">
        <v>739</v>
      </c>
      <c r="G3719" s="698" t="s">
        <v>161</v>
      </c>
      <c r="H3719" s="40" t="s">
        <v>213</v>
      </c>
      <c r="I3719" s="629" t="s">
        <v>219</v>
      </c>
      <c r="J3719" s="698" t="s">
        <v>263</v>
      </c>
      <c r="K3719" s="303">
        <v>0</v>
      </c>
      <c r="L3719" s="304">
        <v>0</v>
      </c>
      <c r="M3719" s="305">
        <v>0</v>
      </c>
      <c r="N3719" s="305">
        <v>0</v>
      </c>
      <c r="O3719" s="303">
        <v>0</v>
      </c>
      <c r="P3719" s="305">
        <v>0</v>
      </c>
      <c r="Q3719" s="303">
        <v>0</v>
      </c>
      <c r="R3719" s="16">
        <f>SUMIFS('Member Months'!$L:$L,'Member Months'!$A:$A,$A3719,'Member Months'!$C:$C,$C3719, 'Member Months'!$D:$D,$D3719)</f>
        <v>0</v>
      </c>
      <c r="T3719" s="172"/>
    </row>
    <row r="3720" spans="1:20">
      <c r="A3720" s="38" t="s">
        <v>150</v>
      </c>
      <c r="B3720" s="39">
        <f t="shared" si="126"/>
        <v>0</v>
      </c>
      <c r="C3720" s="39" t="str">
        <f t="shared" si="127"/>
        <v>2020 Initial Year</v>
      </c>
      <c r="D3720" s="40">
        <v>4</v>
      </c>
      <c r="E3720" s="662" t="s">
        <v>150</v>
      </c>
      <c r="F3720" s="40" t="s">
        <v>739</v>
      </c>
      <c r="G3720" s="698" t="s">
        <v>161</v>
      </c>
      <c r="H3720" s="40" t="s">
        <v>213</v>
      </c>
      <c r="I3720" s="629" t="s">
        <v>220</v>
      </c>
      <c r="J3720" s="698" t="s">
        <v>675</v>
      </c>
      <c r="K3720" s="303">
        <v>0</v>
      </c>
      <c r="L3720" s="304">
        <v>0</v>
      </c>
      <c r="M3720" s="305">
        <v>0</v>
      </c>
      <c r="N3720" s="305">
        <v>0</v>
      </c>
      <c r="O3720" s="303">
        <v>0</v>
      </c>
      <c r="P3720" s="305">
        <v>0</v>
      </c>
      <c r="Q3720" s="303">
        <v>0</v>
      </c>
      <c r="R3720" s="16">
        <f>SUMIFS('Member Months'!$L:$L,'Member Months'!$A:$A,$A3720,'Member Months'!$C:$C,$C3720, 'Member Months'!$D:$D,$D3720)</f>
        <v>0</v>
      </c>
      <c r="T3720" s="172"/>
    </row>
    <row r="3721" spans="1:20">
      <c r="A3721" s="38" t="s">
        <v>150</v>
      </c>
      <c r="B3721" s="39">
        <f t="shared" si="126"/>
        <v>0</v>
      </c>
      <c r="C3721" s="39" t="str">
        <f t="shared" si="127"/>
        <v>2020 Initial Year</v>
      </c>
      <c r="D3721" s="40">
        <v>4</v>
      </c>
      <c r="E3721" s="662" t="s">
        <v>150</v>
      </c>
      <c r="F3721" s="40" t="s">
        <v>739</v>
      </c>
      <c r="G3721" s="698" t="s">
        <v>161</v>
      </c>
      <c r="H3721" s="40" t="s">
        <v>213</v>
      </c>
      <c r="I3721" s="629" t="s">
        <v>221</v>
      </c>
      <c r="J3721" s="698" t="s">
        <v>264</v>
      </c>
      <c r="K3721" s="303">
        <v>0</v>
      </c>
      <c r="L3721" s="304">
        <v>0</v>
      </c>
      <c r="M3721" s="305">
        <v>0</v>
      </c>
      <c r="N3721" s="305">
        <v>0</v>
      </c>
      <c r="O3721" s="303">
        <v>0</v>
      </c>
      <c r="P3721" s="305">
        <v>0</v>
      </c>
      <c r="Q3721" s="303">
        <v>0</v>
      </c>
      <c r="R3721" s="16">
        <f>SUMIFS('Member Months'!$L:$L,'Member Months'!$A:$A,$A3721,'Member Months'!$C:$C,$C3721, 'Member Months'!$D:$D,$D3721)</f>
        <v>0</v>
      </c>
      <c r="T3721" s="172"/>
    </row>
    <row r="3722" spans="1:20">
      <c r="A3722" s="38" t="s">
        <v>150</v>
      </c>
      <c r="B3722" s="39">
        <f t="shared" si="126"/>
        <v>0</v>
      </c>
      <c r="C3722" s="39" t="str">
        <f t="shared" si="127"/>
        <v>2020 Initial Year</v>
      </c>
      <c r="D3722" s="40">
        <v>4</v>
      </c>
      <c r="E3722" s="662" t="s">
        <v>150</v>
      </c>
      <c r="F3722" s="40" t="s">
        <v>739</v>
      </c>
      <c r="G3722" s="698" t="s">
        <v>161</v>
      </c>
      <c r="H3722" s="40" t="s">
        <v>213</v>
      </c>
      <c r="I3722" s="629" t="s">
        <v>222</v>
      </c>
      <c r="J3722" s="698" t="s">
        <v>206</v>
      </c>
      <c r="K3722" s="303">
        <v>0</v>
      </c>
      <c r="L3722" s="304">
        <v>0</v>
      </c>
      <c r="M3722" s="305">
        <v>0</v>
      </c>
      <c r="N3722" s="305">
        <v>0</v>
      </c>
      <c r="O3722" s="303">
        <v>0</v>
      </c>
      <c r="P3722" s="305">
        <v>0</v>
      </c>
      <c r="Q3722" s="303">
        <v>0</v>
      </c>
      <c r="R3722" s="16">
        <f>SUMIFS('Member Months'!$L:$L,'Member Months'!$A:$A,$A3722,'Member Months'!$C:$C,$C3722, 'Member Months'!$D:$D,$D3722)</f>
        <v>0</v>
      </c>
      <c r="T3722" s="172"/>
    </row>
    <row r="3723" spans="1:20">
      <c r="A3723" s="38" t="s">
        <v>150</v>
      </c>
      <c r="B3723" s="39">
        <f t="shared" si="126"/>
        <v>0</v>
      </c>
      <c r="C3723" s="39" t="str">
        <f t="shared" si="127"/>
        <v>2020 Initial Year</v>
      </c>
      <c r="D3723" s="40">
        <v>4</v>
      </c>
      <c r="E3723" s="662" t="s">
        <v>150</v>
      </c>
      <c r="F3723" s="40" t="s">
        <v>739</v>
      </c>
      <c r="G3723" s="698" t="s">
        <v>161</v>
      </c>
      <c r="H3723" s="40" t="s">
        <v>213</v>
      </c>
      <c r="I3723" s="629" t="s">
        <v>223</v>
      </c>
      <c r="J3723" s="698" t="s">
        <v>181</v>
      </c>
      <c r="K3723" s="303">
        <v>0</v>
      </c>
      <c r="L3723" s="304">
        <v>0</v>
      </c>
      <c r="M3723" s="305">
        <v>0</v>
      </c>
      <c r="N3723" s="305">
        <v>0</v>
      </c>
      <c r="O3723" s="303">
        <v>0</v>
      </c>
      <c r="P3723" s="305">
        <v>0</v>
      </c>
      <c r="Q3723" s="303">
        <v>0</v>
      </c>
      <c r="R3723" s="16">
        <f>SUMIFS('Member Months'!$L:$L,'Member Months'!$A:$A,$A3723,'Member Months'!$C:$C,$C3723, 'Member Months'!$D:$D,$D3723)</f>
        <v>0</v>
      </c>
      <c r="T3723" s="172"/>
    </row>
    <row r="3724" spans="1:20">
      <c r="A3724" s="38" t="s">
        <v>150</v>
      </c>
      <c r="B3724" s="39">
        <f t="shared" si="126"/>
        <v>0</v>
      </c>
      <c r="C3724" s="39" t="str">
        <f t="shared" si="127"/>
        <v>2020 Initial Year</v>
      </c>
      <c r="D3724" s="40">
        <v>4</v>
      </c>
      <c r="E3724" s="662" t="s">
        <v>150</v>
      </c>
      <c r="F3724" s="40" t="s">
        <v>739</v>
      </c>
      <c r="G3724" s="698" t="s">
        <v>161</v>
      </c>
      <c r="H3724" s="40" t="s">
        <v>213</v>
      </c>
      <c r="I3724" s="629" t="s">
        <v>150</v>
      </c>
      <c r="J3724" s="698" t="s">
        <v>204</v>
      </c>
      <c r="K3724" s="303">
        <v>0</v>
      </c>
      <c r="L3724" s="304">
        <v>0</v>
      </c>
      <c r="M3724" s="305">
        <v>0</v>
      </c>
      <c r="N3724" s="305">
        <v>0</v>
      </c>
      <c r="O3724" s="303">
        <v>0</v>
      </c>
      <c r="P3724" s="305">
        <v>0</v>
      </c>
      <c r="Q3724" s="303">
        <v>0</v>
      </c>
      <c r="R3724" s="16">
        <f>SUMIFS('Member Months'!$L:$L,'Member Months'!$A:$A,$A3724,'Member Months'!$C:$C,$C3724, 'Member Months'!$D:$D,$D3724)</f>
        <v>0</v>
      </c>
      <c r="T3724" s="172"/>
    </row>
    <row r="3725" spans="1:20">
      <c r="A3725" s="38" t="s">
        <v>150</v>
      </c>
      <c r="B3725" s="39">
        <f t="shared" si="126"/>
        <v>0</v>
      </c>
      <c r="C3725" s="39" t="str">
        <f t="shared" si="127"/>
        <v>2020 Initial Year</v>
      </c>
      <c r="D3725" s="40">
        <v>4</v>
      </c>
      <c r="E3725" s="662" t="s">
        <v>150</v>
      </c>
      <c r="F3725" s="40" t="s">
        <v>739</v>
      </c>
      <c r="G3725" s="698" t="s">
        <v>161</v>
      </c>
      <c r="H3725" s="40" t="s">
        <v>213</v>
      </c>
      <c r="I3725" s="629" t="s">
        <v>151</v>
      </c>
      <c r="J3725" s="698" t="s">
        <v>205</v>
      </c>
      <c r="K3725" s="303">
        <v>0</v>
      </c>
      <c r="L3725" s="304">
        <v>0</v>
      </c>
      <c r="M3725" s="305">
        <v>0</v>
      </c>
      <c r="N3725" s="305">
        <v>0</v>
      </c>
      <c r="O3725" s="303">
        <v>0</v>
      </c>
      <c r="P3725" s="305">
        <v>0</v>
      </c>
      <c r="Q3725" s="303">
        <v>0</v>
      </c>
      <c r="R3725" s="16">
        <f>SUMIFS('Member Months'!$L:$L,'Member Months'!$A:$A,$A3725,'Member Months'!$C:$C,$C3725, 'Member Months'!$D:$D,$D3725)</f>
        <v>0</v>
      </c>
      <c r="T3725" s="172"/>
    </row>
    <row r="3726" spans="1:20">
      <c r="A3726" s="38" t="s">
        <v>150</v>
      </c>
      <c r="B3726" s="39">
        <f t="shared" si="126"/>
        <v>0</v>
      </c>
      <c r="C3726" s="39" t="str">
        <f t="shared" si="127"/>
        <v>2020 Initial Year</v>
      </c>
      <c r="D3726" s="40">
        <v>4</v>
      </c>
      <c r="E3726" s="662" t="s">
        <v>150</v>
      </c>
      <c r="F3726" s="40" t="s">
        <v>739</v>
      </c>
      <c r="G3726" s="698" t="s">
        <v>161</v>
      </c>
      <c r="H3726" s="40" t="s">
        <v>213</v>
      </c>
      <c r="I3726" s="629" t="s">
        <v>152</v>
      </c>
      <c r="J3726" s="698" t="s">
        <v>182</v>
      </c>
      <c r="K3726" s="303">
        <v>0</v>
      </c>
      <c r="L3726" s="304">
        <v>0</v>
      </c>
      <c r="M3726" s="305">
        <v>0</v>
      </c>
      <c r="N3726" s="305">
        <v>0</v>
      </c>
      <c r="O3726" s="303">
        <v>0</v>
      </c>
      <c r="P3726" s="305">
        <v>0</v>
      </c>
      <c r="Q3726" s="303">
        <v>0</v>
      </c>
      <c r="R3726" s="16">
        <f>SUMIFS('Member Months'!$L:$L,'Member Months'!$A:$A,$A3726,'Member Months'!$C:$C,$C3726, 'Member Months'!$D:$D,$D3726)</f>
        <v>0</v>
      </c>
      <c r="T3726" s="172"/>
    </row>
    <row r="3727" spans="1:20">
      <c r="A3727" s="38" t="s">
        <v>150</v>
      </c>
      <c r="B3727" s="39">
        <f t="shared" ref="B3727:B3880" si="128">$B$3570</f>
        <v>0</v>
      </c>
      <c r="C3727" s="39" t="str">
        <f t="shared" si="127"/>
        <v>2020 Initial Year</v>
      </c>
      <c r="D3727" s="40">
        <v>4</v>
      </c>
      <c r="E3727" s="662" t="s">
        <v>150</v>
      </c>
      <c r="F3727" s="40" t="s">
        <v>739</v>
      </c>
      <c r="G3727" s="698" t="s">
        <v>161</v>
      </c>
      <c r="H3727" s="40" t="s">
        <v>213</v>
      </c>
      <c r="I3727" s="629" t="s">
        <v>70</v>
      </c>
      <c r="J3727" s="698" t="s">
        <v>265</v>
      </c>
      <c r="K3727" s="303">
        <v>0</v>
      </c>
      <c r="L3727" s="304">
        <v>0</v>
      </c>
      <c r="M3727" s="305">
        <v>0</v>
      </c>
      <c r="N3727" s="305">
        <v>0</v>
      </c>
      <c r="O3727" s="303">
        <v>0</v>
      </c>
      <c r="P3727" s="305">
        <v>0</v>
      </c>
      <c r="Q3727" s="303">
        <v>0</v>
      </c>
      <c r="R3727" s="16">
        <f>SUMIFS('Member Months'!$L:$L,'Member Months'!$A:$A,$A3727,'Member Months'!$C:$C,$C3727, 'Member Months'!$D:$D,$D3727)</f>
        <v>0</v>
      </c>
      <c r="T3727" s="172"/>
    </row>
    <row r="3728" spans="1:20">
      <c r="A3728" s="38" t="s">
        <v>150</v>
      </c>
      <c r="B3728" s="39">
        <f t="shared" si="128"/>
        <v>0</v>
      </c>
      <c r="C3728" s="39" t="str">
        <f t="shared" si="127"/>
        <v>2020 Initial Year</v>
      </c>
      <c r="D3728" s="40">
        <v>4</v>
      </c>
      <c r="E3728" s="662" t="s">
        <v>150</v>
      </c>
      <c r="F3728" s="40" t="s">
        <v>739</v>
      </c>
      <c r="G3728" s="698" t="s">
        <v>161</v>
      </c>
      <c r="H3728" s="40" t="s">
        <v>213</v>
      </c>
      <c r="I3728" s="629" t="s">
        <v>71</v>
      </c>
      <c r="J3728" s="698" t="s">
        <v>266</v>
      </c>
      <c r="K3728" s="303">
        <v>0</v>
      </c>
      <c r="L3728" s="304">
        <v>0</v>
      </c>
      <c r="M3728" s="305">
        <v>0</v>
      </c>
      <c r="N3728" s="305">
        <v>0</v>
      </c>
      <c r="O3728" s="303">
        <v>0</v>
      </c>
      <c r="P3728" s="305">
        <v>0</v>
      </c>
      <c r="Q3728" s="303">
        <v>0</v>
      </c>
      <c r="R3728" s="16">
        <f>SUMIFS('Member Months'!$L:$L,'Member Months'!$A:$A,$A3728,'Member Months'!$C:$C,$C3728, 'Member Months'!$D:$D,$D3728)</f>
        <v>0</v>
      </c>
      <c r="T3728" s="172"/>
    </row>
    <row r="3729" spans="1:20">
      <c r="A3729" s="38" t="s">
        <v>150</v>
      </c>
      <c r="B3729" s="39">
        <f t="shared" si="128"/>
        <v>0</v>
      </c>
      <c r="C3729" s="39" t="str">
        <f t="shared" si="127"/>
        <v>2020 Initial Year</v>
      </c>
      <c r="D3729" s="40">
        <v>4</v>
      </c>
      <c r="E3729" s="662" t="s">
        <v>150</v>
      </c>
      <c r="F3729" s="40" t="s">
        <v>739</v>
      </c>
      <c r="G3729" s="698" t="s">
        <v>161</v>
      </c>
      <c r="H3729" s="40" t="s">
        <v>213</v>
      </c>
      <c r="I3729" s="629" t="s">
        <v>72</v>
      </c>
      <c r="J3729" s="698" t="s">
        <v>527</v>
      </c>
      <c r="K3729" s="303">
        <v>0</v>
      </c>
      <c r="L3729" s="304">
        <v>0</v>
      </c>
      <c r="M3729" s="305">
        <v>0</v>
      </c>
      <c r="N3729" s="305">
        <v>0</v>
      </c>
      <c r="O3729" s="303">
        <v>0</v>
      </c>
      <c r="P3729" s="305">
        <v>0</v>
      </c>
      <c r="Q3729" s="303">
        <v>0</v>
      </c>
      <c r="R3729" s="16">
        <f>SUMIFS('Member Months'!$L:$L,'Member Months'!$A:$A,$A3729,'Member Months'!$C:$C,$C3729, 'Member Months'!$D:$D,$D3729)</f>
        <v>0</v>
      </c>
      <c r="T3729" s="172"/>
    </row>
    <row r="3730" spans="1:20">
      <c r="A3730" s="38" t="s">
        <v>150</v>
      </c>
      <c r="B3730" s="39">
        <f t="shared" si="128"/>
        <v>0</v>
      </c>
      <c r="C3730" s="39" t="str">
        <f t="shared" si="127"/>
        <v>2020 Initial Year</v>
      </c>
      <c r="D3730" s="40">
        <v>4</v>
      </c>
      <c r="E3730" s="662" t="s">
        <v>150</v>
      </c>
      <c r="F3730" s="40" t="s">
        <v>739</v>
      </c>
      <c r="G3730" s="698" t="s">
        <v>161</v>
      </c>
      <c r="H3730" s="40" t="s">
        <v>213</v>
      </c>
      <c r="I3730" s="629" t="s">
        <v>73</v>
      </c>
      <c r="J3730" s="698" t="s">
        <v>528</v>
      </c>
      <c r="K3730" s="303">
        <v>0</v>
      </c>
      <c r="L3730" s="304">
        <v>0</v>
      </c>
      <c r="M3730" s="305">
        <v>0</v>
      </c>
      <c r="N3730" s="305">
        <v>0</v>
      </c>
      <c r="O3730" s="303">
        <v>0</v>
      </c>
      <c r="P3730" s="305">
        <v>0</v>
      </c>
      <c r="Q3730" s="303">
        <v>0</v>
      </c>
      <c r="R3730" s="16">
        <f>SUMIFS('Member Months'!$L:$L,'Member Months'!$A:$A,$A3730,'Member Months'!$C:$C,$C3730, 'Member Months'!$D:$D,$D3730)</f>
        <v>0</v>
      </c>
      <c r="T3730" s="172"/>
    </row>
    <row r="3731" spans="1:20">
      <c r="A3731" s="38" t="s">
        <v>150</v>
      </c>
      <c r="B3731" s="39">
        <f t="shared" si="128"/>
        <v>0</v>
      </c>
      <c r="C3731" s="39" t="str">
        <f t="shared" si="127"/>
        <v>2020 Initial Year</v>
      </c>
      <c r="D3731" s="40">
        <v>4</v>
      </c>
      <c r="E3731" s="662" t="s">
        <v>150</v>
      </c>
      <c r="F3731" s="40" t="s">
        <v>739</v>
      </c>
      <c r="G3731" s="698" t="s">
        <v>161</v>
      </c>
      <c r="H3731" s="40" t="s">
        <v>213</v>
      </c>
      <c r="I3731" s="630" t="s">
        <v>409</v>
      </c>
      <c r="J3731" s="698" t="s">
        <v>803</v>
      </c>
      <c r="K3731" s="303">
        <v>0</v>
      </c>
      <c r="L3731" s="304">
        <v>0</v>
      </c>
      <c r="M3731" s="305">
        <v>0</v>
      </c>
      <c r="N3731" s="305">
        <v>0</v>
      </c>
      <c r="O3731" s="303">
        <v>0</v>
      </c>
      <c r="P3731" s="305">
        <v>0</v>
      </c>
      <c r="Q3731" s="303">
        <v>0</v>
      </c>
      <c r="R3731" s="16">
        <f>SUMIFS('Member Months'!$L:$L,'Member Months'!$A:$A,$A3731,'Member Months'!$C:$C,$C3731, 'Member Months'!$D:$D,$D3731)</f>
        <v>0</v>
      </c>
      <c r="T3731" s="172"/>
    </row>
    <row r="3732" spans="1:20">
      <c r="A3732" s="38" t="s">
        <v>151</v>
      </c>
      <c r="B3732" s="39">
        <f t="shared" si="128"/>
        <v>0</v>
      </c>
      <c r="C3732" s="39" t="str">
        <f t="shared" si="127"/>
        <v>2020 Initial Year</v>
      </c>
      <c r="D3732" s="40">
        <v>4</v>
      </c>
      <c r="E3732" s="662" t="s">
        <v>151</v>
      </c>
      <c r="F3732" s="40" t="s">
        <v>739</v>
      </c>
      <c r="G3732" s="698" t="s">
        <v>225</v>
      </c>
      <c r="H3732" s="40" t="s">
        <v>213</v>
      </c>
      <c r="I3732" s="629" t="s">
        <v>211</v>
      </c>
      <c r="J3732" s="698" t="s">
        <v>261</v>
      </c>
      <c r="K3732" s="303">
        <v>0</v>
      </c>
      <c r="L3732" s="304">
        <v>0</v>
      </c>
      <c r="M3732" s="305">
        <v>0</v>
      </c>
      <c r="N3732" s="305">
        <v>0</v>
      </c>
      <c r="O3732" s="303">
        <v>0</v>
      </c>
      <c r="P3732" s="305">
        <v>0</v>
      </c>
      <c r="Q3732" s="303">
        <v>0</v>
      </c>
      <c r="R3732" s="16">
        <f>SUMIFS('Member Months'!$L:$L,'Member Months'!$A:$A,$A3732,'Member Months'!$C:$C,$C3732, 'Member Months'!$D:$D,$D3732)</f>
        <v>0</v>
      </c>
      <c r="T3732" s="172"/>
    </row>
    <row r="3733" spans="1:20">
      <c r="A3733" s="38" t="s">
        <v>151</v>
      </c>
      <c r="B3733" s="39">
        <f t="shared" si="128"/>
        <v>0</v>
      </c>
      <c r="C3733" s="39" t="str">
        <f t="shared" si="127"/>
        <v>2020 Initial Year</v>
      </c>
      <c r="D3733" s="40">
        <v>4</v>
      </c>
      <c r="E3733" s="662" t="s">
        <v>151</v>
      </c>
      <c r="F3733" s="40" t="s">
        <v>739</v>
      </c>
      <c r="G3733" s="698" t="s">
        <v>225</v>
      </c>
      <c r="H3733" s="40" t="s">
        <v>213</v>
      </c>
      <c r="I3733" s="629" t="s">
        <v>214</v>
      </c>
      <c r="J3733" s="698" t="s">
        <v>676</v>
      </c>
      <c r="K3733" s="303">
        <v>0</v>
      </c>
      <c r="L3733" s="304">
        <v>0</v>
      </c>
      <c r="M3733" s="305">
        <v>0</v>
      </c>
      <c r="N3733" s="305">
        <v>0</v>
      </c>
      <c r="O3733" s="303">
        <v>0</v>
      </c>
      <c r="P3733" s="305">
        <v>0</v>
      </c>
      <c r="Q3733" s="303">
        <v>0</v>
      </c>
      <c r="R3733" s="16">
        <f>SUMIFS('Member Months'!$L:$L,'Member Months'!$A:$A,$A3733,'Member Months'!$C:$C,$C3733, 'Member Months'!$D:$D,$D3733)</f>
        <v>0</v>
      </c>
      <c r="T3733" s="172"/>
    </row>
    <row r="3734" spans="1:20">
      <c r="A3734" s="38" t="s">
        <v>151</v>
      </c>
      <c r="B3734" s="39">
        <f t="shared" si="128"/>
        <v>0</v>
      </c>
      <c r="C3734" s="39" t="str">
        <f t="shared" si="127"/>
        <v>2020 Initial Year</v>
      </c>
      <c r="D3734" s="40">
        <v>4</v>
      </c>
      <c r="E3734" s="662" t="s">
        <v>151</v>
      </c>
      <c r="F3734" s="40" t="s">
        <v>739</v>
      </c>
      <c r="G3734" s="698" t="s">
        <v>225</v>
      </c>
      <c r="H3734" s="40" t="s">
        <v>213</v>
      </c>
      <c r="I3734" s="629" t="s">
        <v>215</v>
      </c>
      <c r="J3734" s="698" t="s">
        <v>216</v>
      </c>
      <c r="K3734" s="303">
        <v>0</v>
      </c>
      <c r="L3734" s="304">
        <v>0</v>
      </c>
      <c r="M3734" s="305">
        <v>0</v>
      </c>
      <c r="N3734" s="305">
        <v>0</v>
      </c>
      <c r="O3734" s="303">
        <v>0</v>
      </c>
      <c r="P3734" s="305">
        <v>0</v>
      </c>
      <c r="Q3734" s="303">
        <v>0</v>
      </c>
      <c r="R3734" s="16">
        <f>SUMIFS('Member Months'!$L:$L,'Member Months'!$A:$A,$A3734,'Member Months'!$C:$C,$C3734, 'Member Months'!$D:$D,$D3734)</f>
        <v>0</v>
      </c>
      <c r="T3734" s="172"/>
    </row>
    <row r="3735" spans="1:20">
      <c r="A3735" s="38" t="s">
        <v>151</v>
      </c>
      <c r="B3735" s="39">
        <f t="shared" si="128"/>
        <v>0</v>
      </c>
      <c r="C3735" s="39" t="str">
        <f t="shared" ref="C3735:C3798" si="129">$C$2598</f>
        <v>2020 Initial Year</v>
      </c>
      <c r="D3735" s="40">
        <v>4</v>
      </c>
      <c r="E3735" s="662" t="s">
        <v>151</v>
      </c>
      <c r="F3735" s="40" t="s">
        <v>739</v>
      </c>
      <c r="G3735" s="698" t="s">
        <v>225</v>
      </c>
      <c r="H3735" s="40" t="s">
        <v>213</v>
      </c>
      <c r="I3735" s="629" t="s">
        <v>217</v>
      </c>
      <c r="J3735" s="698" t="s">
        <v>262</v>
      </c>
      <c r="K3735" s="303">
        <v>0</v>
      </c>
      <c r="L3735" s="304">
        <v>0</v>
      </c>
      <c r="M3735" s="305">
        <v>0</v>
      </c>
      <c r="N3735" s="305">
        <v>0</v>
      </c>
      <c r="O3735" s="303">
        <v>0</v>
      </c>
      <c r="P3735" s="305">
        <v>0</v>
      </c>
      <c r="Q3735" s="303">
        <v>0</v>
      </c>
      <c r="R3735" s="16">
        <f>SUMIFS('Member Months'!$L:$L,'Member Months'!$A:$A,$A3735,'Member Months'!$C:$C,$C3735, 'Member Months'!$D:$D,$D3735)</f>
        <v>0</v>
      </c>
      <c r="T3735" s="172"/>
    </row>
    <row r="3736" spans="1:20">
      <c r="A3736" s="38" t="s">
        <v>151</v>
      </c>
      <c r="B3736" s="39">
        <f t="shared" si="128"/>
        <v>0</v>
      </c>
      <c r="C3736" s="39" t="str">
        <f t="shared" si="129"/>
        <v>2020 Initial Year</v>
      </c>
      <c r="D3736" s="40">
        <v>4</v>
      </c>
      <c r="E3736" s="662" t="s">
        <v>151</v>
      </c>
      <c r="F3736" s="40" t="s">
        <v>739</v>
      </c>
      <c r="G3736" s="698" t="s">
        <v>225</v>
      </c>
      <c r="H3736" s="40" t="s">
        <v>213</v>
      </c>
      <c r="I3736" s="629" t="s">
        <v>218</v>
      </c>
      <c r="J3736" s="698" t="s">
        <v>677</v>
      </c>
      <c r="K3736" s="303">
        <v>0</v>
      </c>
      <c r="L3736" s="304">
        <v>0</v>
      </c>
      <c r="M3736" s="305">
        <v>0</v>
      </c>
      <c r="N3736" s="305">
        <v>0</v>
      </c>
      <c r="O3736" s="303">
        <v>0</v>
      </c>
      <c r="P3736" s="305">
        <v>0</v>
      </c>
      <c r="Q3736" s="303">
        <v>0</v>
      </c>
      <c r="R3736" s="16">
        <f>SUMIFS('Member Months'!$L:$L,'Member Months'!$A:$A,$A3736,'Member Months'!$C:$C,$C3736, 'Member Months'!$D:$D,$D3736)</f>
        <v>0</v>
      </c>
      <c r="T3736" s="172"/>
    </row>
    <row r="3737" spans="1:20">
      <c r="A3737" s="38" t="s">
        <v>151</v>
      </c>
      <c r="B3737" s="39">
        <f t="shared" si="128"/>
        <v>0</v>
      </c>
      <c r="C3737" s="39" t="str">
        <f t="shared" si="129"/>
        <v>2020 Initial Year</v>
      </c>
      <c r="D3737" s="40">
        <v>4</v>
      </c>
      <c r="E3737" s="662" t="s">
        <v>151</v>
      </c>
      <c r="F3737" s="40" t="s">
        <v>739</v>
      </c>
      <c r="G3737" s="698" t="s">
        <v>225</v>
      </c>
      <c r="H3737" s="40" t="s">
        <v>213</v>
      </c>
      <c r="I3737" s="629" t="s">
        <v>219</v>
      </c>
      <c r="J3737" s="698" t="s">
        <v>263</v>
      </c>
      <c r="K3737" s="303">
        <v>0</v>
      </c>
      <c r="L3737" s="304">
        <v>0</v>
      </c>
      <c r="M3737" s="305">
        <v>0</v>
      </c>
      <c r="N3737" s="305">
        <v>0</v>
      </c>
      <c r="O3737" s="303">
        <v>0</v>
      </c>
      <c r="P3737" s="305">
        <v>0</v>
      </c>
      <c r="Q3737" s="303">
        <v>0</v>
      </c>
      <c r="R3737" s="16">
        <f>SUMIFS('Member Months'!$L:$L,'Member Months'!$A:$A,$A3737,'Member Months'!$C:$C,$C3737, 'Member Months'!$D:$D,$D3737)</f>
        <v>0</v>
      </c>
      <c r="T3737" s="172"/>
    </row>
    <row r="3738" spans="1:20">
      <c r="A3738" s="38" t="s">
        <v>151</v>
      </c>
      <c r="B3738" s="39">
        <f t="shared" si="128"/>
        <v>0</v>
      </c>
      <c r="C3738" s="39" t="str">
        <f t="shared" si="129"/>
        <v>2020 Initial Year</v>
      </c>
      <c r="D3738" s="40">
        <v>4</v>
      </c>
      <c r="E3738" s="662" t="s">
        <v>151</v>
      </c>
      <c r="F3738" s="40" t="s">
        <v>739</v>
      </c>
      <c r="G3738" s="698" t="s">
        <v>225</v>
      </c>
      <c r="H3738" s="40" t="s">
        <v>213</v>
      </c>
      <c r="I3738" s="629" t="s">
        <v>220</v>
      </c>
      <c r="J3738" s="698" t="s">
        <v>675</v>
      </c>
      <c r="K3738" s="303">
        <v>0</v>
      </c>
      <c r="L3738" s="304">
        <v>0</v>
      </c>
      <c r="M3738" s="305">
        <v>0</v>
      </c>
      <c r="N3738" s="305">
        <v>0</v>
      </c>
      <c r="O3738" s="303">
        <v>0</v>
      </c>
      <c r="P3738" s="305">
        <v>0</v>
      </c>
      <c r="Q3738" s="303">
        <v>0</v>
      </c>
      <c r="R3738" s="16">
        <f>SUMIFS('Member Months'!$L:$L,'Member Months'!$A:$A,$A3738,'Member Months'!$C:$C,$C3738, 'Member Months'!$D:$D,$D3738)</f>
        <v>0</v>
      </c>
      <c r="T3738" s="172"/>
    </row>
    <row r="3739" spans="1:20">
      <c r="A3739" s="38" t="s">
        <v>151</v>
      </c>
      <c r="B3739" s="39">
        <f t="shared" si="128"/>
        <v>0</v>
      </c>
      <c r="C3739" s="39" t="str">
        <f t="shared" si="129"/>
        <v>2020 Initial Year</v>
      </c>
      <c r="D3739" s="40">
        <v>4</v>
      </c>
      <c r="E3739" s="662" t="s">
        <v>151</v>
      </c>
      <c r="F3739" s="40" t="s">
        <v>739</v>
      </c>
      <c r="G3739" s="698" t="s">
        <v>225</v>
      </c>
      <c r="H3739" s="40" t="s">
        <v>213</v>
      </c>
      <c r="I3739" s="629" t="s">
        <v>221</v>
      </c>
      <c r="J3739" s="698" t="s">
        <v>264</v>
      </c>
      <c r="K3739" s="303">
        <v>0</v>
      </c>
      <c r="L3739" s="304">
        <v>0</v>
      </c>
      <c r="M3739" s="305">
        <v>0</v>
      </c>
      <c r="N3739" s="305">
        <v>0</v>
      </c>
      <c r="O3739" s="303">
        <v>0</v>
      </c>
      <c r="P3739" s="305">
        <v>0</v>
      </c>
      <c r="Q3739" s="303">
        <v>0</v>
      </c>
      <c r="R3739" s="16">
        <f>SUMIFS('Member Months'!$L:$L,'Member Months'!$A:$A,$A3739,'Member Months'!$C:$C,$C3739, 'Member Months'!$D:$D,$D3739)</f>
        <v>0</v>
      </c>
      <c r="T3739" s="172"/>
    </row>
    <row r="3740" spans="1:20">
      <c r="A3740" s="38" t="s">
        <v>151</v>
      </c>
      <c r="B3740" s="39">
        <f t="shared" si="128"/>
        <v>0</v>
      </c>
      <c r="C3740" s="39" t="str">
        <f t="shared" si="129"/>
        <v>2020 Initial Year</v>
      </c>
      <c r="D3740" s="40">
        <v>4</v>
      </c>
      <c r="E3740" s="662" t="s">
        <v>151</v>
      </c>
      <c r="F3740" s="40" t="s">
        <v>739</v>
      </c>
      <c r="G3740" s="698" t="s">
        <v>225</v>
      </c>
      <c r="H3740" s="40" t="s">
        <v>213</v>
      </c>
      <c r="I3740" s="629" t="s">
        <v>222</v>
      </c>
      <c r="J3740" s="698" t="s">
        <v>206</v>
      </c>
      <c r="K3740" s="303">
        <v>0</v>
      </c>
      <c r="L3740" s="304">
        <v>0</v>
      </c>
      <c r="M3740" s="305">
        <v>0</v>
      </c>
      <c r="N3740" s="305">
        <v>0</v>
      </c>
      <c r="O3740" s="303">
        <v>0</v>
      </c>
      <c r="P3740" s="305">
        <v>0</v>
      </c>
      <c r="Q3740" s="303">
        <v>0</v>
      </c>
      <c r="R3740" s="16">
        <f>SUMIFS('Member Months'!$L:$L,'Member Months'!$A:$A,$A3740,'Member Months'!$C:$C,$C3740, 'Member Months'!$D:$D,$D3740)</f>
        <v>0</v>
      </c>
      <c r="T3740" s="172"/>
    </row>
    <row r="3741" spans="1:20">
      <c r="A3741" s="38" t="s">
        <v>151</v>
      </c>
      <c r="B3741" s="39">
        <f t="shared" si="128"/>
        <v>0</v>
      </c>
      <c r="C3741" s="39" t="str">
        <f t="shared" si="129"/>
        <v>2020 Initial Year</v>
      </c>
      <c r="D3741" s="40">
        <v>4</v>
      </c>
      <c r="E3741" s="662" t="s">
        <v>151</v>
      </c>
      <c r="F3741" s="40" t="s">
        <v>739</v>
      </c>
      <c r="G3741" s="698" t="s">
        <v>225</v>
      </c>
      <c r="H3741" s="40" t="s">
        <v>213</v>
      </c>
      <c r="I3741" s="629" t="s">
        <v>223</v>
      </c>
      <c r="J3741" s="698" t="s">
        <v>181</v>
      </c>
      <c r="K3741" s="303">
        <v>0</v>
      </c>
      <c r="L3741" s="304">
        <v>0</v>
      </c>
      <c r="M3741" s="305">
        <v>0</v>
      </c>
      <c r="N3741" s="305">
        <v>0</v>
      </c>
      <c r="O3741" s="303">
        <v>0</v>
      </c>
      <c r="P3741" s="305">
        <v>0</v>
      </c>
      <c r="Q3741" s="303">
        <v>0</v>
      </c>
      <c r="R3741" s="16">
        <f>SUMIFS('Member Months'!$L:$L,'Member Months'!$A:$A,$A3741,'Member Months'!$C:$C,$C3741, 'Member Months'!$D:$D,$D3741)</f>
        <v>0</v>
      </c>
      <c r="T3741" s="172"/>
    </row>
    <row r="3742" spans="1:20">
      <c r="A3742" s="38" t="s">
        <v>151</v>
      </c>
      <c r="B3742" s="39">
        <f t="shared" si="128"/>
        <v>0</v>
      </c>
      <c r="C3742" s="39" t="str">
        <f t="shared" si="129"/>
        <v>2020 Initial Year</v>
      </c>
      <c r="D3742" s="40">
        <v>4</v>
      </c>
      <c r="E3742" s="662" t="s">
        <v>151</v>
      </c>
      <c r="F3742" s="40" t="s">
        <v>739</v>
      </c>
      <c r="G3742" s="698" t="s">
        <v>225</v>
      </c>
      <c r="H3742" s="40" t="s">
        <v>213</v>
      </c>
      <c r="I3742" s="629" t="s">
        <v>150</v>
      </c>
      <c r="J3742" s="698" t="s">
        <v>204</v>
      </c>
      <c r="K3742" s="303">
        <v>0</v>
      </c>
      <c r="L3742" s="304">
        <v>0</v>
      </c>
      <c r="M3742" s="305">
        <v>0</v>
      </c>
      <c r="N3742" s="305">
        <v>0</v>
      </c>
      <c r="O3742" s="303">
        <v>0</v>
      </c>
      <c r="P3742" s="305">
        <v>0</v>
      </c>
      <c r="Q3742" s="303">
        <v>0</v>
      </c>
      <c r="R3742" s="16">
        <f>SUMIFS('Member Months'!$L:$L,'Member Months'!$A:$A,$A3742,'Member Months'!$C:$C,$C3742, 'Member Months'!$D:$D,$D3742)</f>
        <v>0</v>
      </c>
      <c r="T3742" s="172"/>
    </row>
    <row r="3743" spans="1:20">
      <c r="A3743" s="38" t="s">
        <v>151</v>
      </c>
      <c r="B3743" s="39">
        <f t="shared" si="128"/>
        <v>0</v>
      </c>
      <c r="C3743" s="39" t="str">
        <f t="shared" si="129"/>
        <v>2020 Initial Year</v>
      </c>
      <c r="D3743" s="40">
        <v>4</v>
      </c>
      <c r="E3743" s="662" t="s">
        <v>151</v>
      </c>
      <c r="F3743" s="40" t="s">
        <v>739</v>
      </c>
      <c r="G3743" s="698" t="s">
        <v>225</v>
      </c>
      <c r="H3743" s="40" t="s">
        <v>213</v>
      </c>
      <c r="I3743" s="629" t="s">
        <v>151</v>
      </c>
      <c r="J3743" s="698" t="s">
        <v>205</v>
      </c>
      <c r="K3743" s="303">
        <v>0</v>
      </c>
      <c r="L3743" s="304">
        <v>0</v>
      </c>
      <c r="M3743" s="305">
        <v>0</v>
      </c>
      <c r="N3743" s="305">
        <v>0</v>
      </c>
      <c r="O3743" s="303">
        <v>0</v>
      </c>
      <c r="P3743" s="305">
        <v>0</v>
      </c>
      <c r="Q3743" s="303">
        <v>0</v>
      </c>
      <c r="R3743" s="16">
        <f>SUMIFS('Member Months'!$L:$L,'Member Months'!$A:$A,$A3743,'Member Months'!$C:$C,$C3743, 'Member Months'!$D:$D,$D3743)</f>
        <v>0</v>
      </c>
      <c r="T3743" s="172"/>
    </row>
    <row r="3744" spans="1:20">
      <c r="A3744" s="38" t="s">
        <v>151</v>
      </c>
      <c r="B3744" s="39">
        <f t="shared" si="128"/>
        <v>0</v>
      </c>
      <c r="C3744" s="39" t="str">
        <f t="shared" si="129"/>
        <v>2020 Initial Year</v>
      </c>
      <c r="D3744" s="40">
        <v>4</v>
      </c>
      <c r="E3744" s="662" t="s">
        <v>151</v>
      </c>
      <c r="F3744" s="40" t="s">
        <v>739</v>
      </c>
      <c r="G3744" s="698" t="s">
        <v>225</v>
      </c>
      <c r="H3744" s="40" t="s">
        <v>213</v>
      </c>
      <c r="I3744" s="629" t="s">
        <v>152</v>
      </c>
      <c r="J3744" s="698" t="s">
        <v>182</v>
      </c>
      <c r="K3744" s="303">
        <v>0</v>
      </c>
      <c r="L3744" s="304">
        <v>0</v>
      </c>
      <c r="M3744" s="305">
        <v>0</v>
      </c>
      <c r="N3744" s="305">
        <v>0</v>
      </c>
      <c r="O3744" s="303">
        <v>0</v>
      </c>
      <c r="P3744" s="305">
        <v>0</v>
      </c>
      <c r="Q3744" s="303">
        <v>0</v>
      </c>
      <c r="R3744" s="16">
        <f>SUMIFS('Member Months'!$L:$L,'Member Months'!$A:$A,$A3744,'Member Months'!$C:$C,$C3744, 'Member Months'!$D:$D,$D3744)</f>
        <v>0</v>
      </c>
      <c r="T3744" s="172"/>
    </row>
    <row r="3745" spans="1:20">
      <c r="A3745" s="38" t="s">
        <v>151</v>
      </c>
      <c r="B3745" s="39">
        <f t="shared" si="128"/>
        <v>0</v>
      </c>
      <c r="C3745" s="39" t="str">
        <f t="shared" si="129"/>
        <v>2020 Initial Year</v>
      </c>
      <c r="D3745" s="40">
        <v>4</v>
      </c>
      <c r="E3745" s="662" t="s">
        <v>151</v>
      </c>
      <c r="F3745" s="40" t="s">
        <v>739</v>
      </c>
      <c r="G3745" s="698" t="s">
        <v>225</v>
      </c>
      <c r="H3745" s="40" t="s">
        <v>213</v>
      </c>
      <c r="I3745" s="629" t="s">
        <v>70</v>
      </c>
      <c r="J3745" s="698" t="s">
        <v>265</v>
      </c>
      <c r="K3745" s="303">
        <v>0</v>
      </c>
      <c r="L3745" s="304">
        <v>0</v>
      </c>
      <c r="M3745" s="305">
        <v>0</v>
      </c>
      <c r="N3745" s="305">
        <v>0</v>
      </c>
      <c r="O3745" s="303">
        <v>0</v>
      </c>
      <c r="P3745" s="305">
        <v>0</v>
      </c>
      <c r="Q3745" s="303">
        <v>0</v>
      </c>
      <c r="R3745" s="16">
        <f>SUMIFS('Member Months'!$L:$L,'Member Months'!$A:$A,$A3745,'Member Months'!$C:$C,$C3745, 'Member Months'!$D:$D,$D3745)</f>
        <v>0</v>
      </c>
      <c r="T3745" s="172"/>
    </row>
    <row r="3746" spans="1:20">
      <c r="A3746" s="38" t="s">
        <v>151</v>
      </c>
      <c r="B3746" s="39">
        <f t="shared" si="128"/>
        <v>0</v>
      </c>
      <c r="C3746" s="39" t="str">
        <f t="shared" si="129"/>
        <v>2020 Initial Year</v>
      </c>
      <c r="D3746" s="40">
        <v>4</v>
      </c>
      <c r="E3746" s="662" t="s">
        <v>151</v>
      </c>
      <c r="F3746" s="40" t="s">
        <v>739</v>
      </c>
      <c r="G3746" s="698" t="s">
        <v>225</v>
      </c>
      <c r="H3746" s="40" t="s">
        <v>213</v>
      </c>
      <c r="I3746" s="629" t="s">
        <v>71</v>
      </c>
      <c r="J3746" s="698" t="s">
        <v>266</v>
      </c>
      <c r="K3746" s="303">
        <v>0</v>
      </c>
      <c r="L3746" s="304">
        <v>0</v>
      </c>
      <c r="M3746" s="305">
        <v>0</v>
      </c>
      <c r="N3746" s="305">
        <v>0</v>
      </c>
      <c r="O3746" s="303">
        <v>0</v>
      </c>
      <c r="P3746" s="305">
        <v>0</v>
      </c>
      <c r="Q3746" s="303">
        <v>0</v>
      </c>
      <c r="R3746" s="16">
        <f>SUMIFS('Member Months'!$L:$L,'Member Months'!$A:$A,$A3746,'Member Months'!$C:$C,$C3746, 'Member Months'!$D:$D,$D3746)</f>
        <v>0</v>
      </c>
      <c r="T3746" s="172"/>
    </row>
    <row r="3747" spans="1:20">
      <c r="A3747" s="38" t="s">
        <v>151</v>
      </c>
      <c r="B3747" s="39">
        <f t="shared" si="128"/>
        <v>0</v>
      </c>
      <c r="C3747" s="39" t="str">
        <f t="shared" si="129"/>
        <v>2020 Initial Year</v>
      </c>
      <c r="D3747" s="40">
        <v>4</v>
      </c>
      <c r="E3747" s="662" t="s">
        <v>151</v>
      </c>
      <c r="F3747" s="40" t="s">
        <v>739</v>
      </c>
      <c r="G3747" s="698" t="s">
        <v>225</v>
      </c>
      <c r="H3747" s="40" t="s">
        <v>213</v>
      </c>
      <c r="I3747" s="629" t="s">
        <v>72</v>
      </c>
      <c r="J3747" s="698" t="s">
        <v>527</v>
      </c>
      <c r="K3747" s="303">
        <v>0</v>
      </c>
      <c r="L3747" s="304">
        <v>0</v>
      </c>
      <c r="M3747" s="305">
        <v>0</v>
      </c>
      <c r="N3747" s="305">
        <v>0</v>
      </c>
      <c r="O3747" s="303">
        <v>0</v>
      </c>
      <c r="P3747" s="305">
        <v>0</v>
      </c>
      <c r="Q3747" s="303">
        <v>0</v>
      </c>
      <c r="R3747" s="16">
        <f>SUMIFS('Member Months'!$L:$L,'Member Months'!$A:$A,$A3747,'Member Months'!$C:$C,$C3747, 'Member Months'!$D:$D,$D3747)</f>
        <v>0</v>
      </c>
      <c r="T3747" s="172"/>
    </row>
    <row r="3748" spans="1:20">
      <c r="A3748" s="38" t="s">
        <v>151</v>
      </c>
      <c r="B3748" s="39">
        <f t="shared" si="128"/>
        <v>0</v>
      </c>
      <c r="C3748" s="39" t="str">
        <f t="shared" si="129"/>
        <v>2020 Initial Year</v>
      </c>
      <c r="D3748" s="40">
        <v>4</v>
      </c>
      <c r="E3748" s="662" t="s">
        <v>151</v>
      </c>
      <c r="F3748" s="40" t="s">
        <v>739</v>
      </c>
      <c r="G3748" s="698" t="s">
        <v>225</v>
      </c>
      <c r="H3748" s="40" t="s">
        <v>213</v>
      </c>
      <c r="I3748" s="629" t="s">
        <v>73</v>
      </c>
      <c r="J3748" s="698" t="s">
        <v>528</v>
      </c>
      <c r="K3748" s="303">
        <v>0</v>
      </c>
      <c r="L3748" s="304">
        <v>0</v>
      </c>
      <c r="M3748" s="305">
        <v>0</v>
      </c>
      <c r="N3748" s="305">
        <v>0</v>
      </c>
      <c r="O3748" s="303">
        <v>0</v>
      </c>
      <c r="P3748" s="305">
        <v>0</v>
      </c>
      <c r="Q3748" s="303">
        <v>0</v>
      </c>
      <c r="R3748" s="16">
        <f>SUMIFS('Member Months'!$L:$L,'Member Months'!$A:$A,$A3748,'Member Months'!$C:$C,$C3748, 'Member Months'!$D:$D,$D3748)</f>
        <v>0</v>
      </c>
      <c r="T3748" s="172"/>
    </row>
    <row r="3749" spans="1:20">
      <c r="A3749" s="38" t="s">
        <v>151</v>
      </c>
      <c r="B3749" s="39">
        <f t="shared" si="128"/>
        <v>0</v>
      </c>
      <c r="C3749" s="39" t="str">
        <f t="shared" si="129"/>
        <v>2020 Initial Year</v>
      </c>
      <c r="D3749" s="40">
        <v>4</v>
      </c>
      <c r="E3749" s="662" t="s">
        <v>151</v>
      </c>
      <c r="F3749" s="40" t="s">
        <v>739</v>
      </c>
      <c r="G3749" s="698" t="s">
        <v>225</v>
      </c>
      <c r="H3749" s="40" t="s">
        <v>213</v>
      </c>
      <c r="I3749" s="630" t="s">
        <v>409</v>
      </c>
      <c r="J3749" s="698" t="s">
        <v>803</v>
      </c>
      <c r="K3749" s="303">
        <v>0</v>
      </c>
      <c r="L3749" s="304">
        <v>0</v>
      </c>
      <c r="M3749" s="305">
        <v>0</v>
      </c>
      <c r="N3749" s="305">
        <v>0</v>
      </c>
      <c r="O3749" s="303">
        <v>0</v>
      </c>
      <c r="P3749" s="305">
        <v>0</v>
      </c>
      <c r="Q3749" s="303">
        <v>0</v>
      </c>
      <c r="R3749" s="16">
        <f>SUMIFS('Member Months'!$L:$L,'Member Months'!$A:$A,$A3749,'Member Months'!$C:$C,$C3749, 'Member Months'!$D:$D,$D3749)</f>
        <v>0</v>
      </c>
      <c r="T3749" s="172"/>
    </row>
    <row r="3750" spans="1:20">
      <c r="A3750" s="38" t="s">
        <v>152</v>
      </c>
      <c r="B3750" s="39">
        <f t="shared" si="128"/>
        <v>0</v>
      </c>
      <c r="C3750" s="39" t="str">
        <f t="shared" si="129"/>
        <v>2020 Initial Year</v>
      </c>
      <c r="D3750" s="40">
        <v>4</v>
      </c>
      <c r="E3750" s="662" t="s">
        <v>152</v>
      </c>
      <c r="F3750" s="40" t="s">
        <v>739</v>
      </c>
      <c r="G3750" s="698" t="s">
        <v>231</v>
      </c>
      <c r="H3750" s="40" t="s">
        <v>213</v>
      </c>
      <c r="I3750" s="629" t="s">
        <v>211</v>
      </c>
      <c r="J3750" s="698" t="s">
        <v>261</v>
      </c>
      <c r="K3750" s="303">
        <v>0</v>
      </c>
      <c r="L3750" s="304">
        <v>0</v>
      </c>
      <c r="M3750" s="305">
        <v>0</v>
      </c>
      <c r="N3750" s="305">
        <v>0</v>
      </c>
      <c r="O3750" s="303">
        <v>0</v>
      </c>
      <c r="P3750" s="305">
        <v>0</v>
      </c>
      <c r="Q3750" s="303">
        <v>0</v>
      </c>
      <c r="R3750" s="16">
        <f>SUMIFS('Member Months'!$L:$L,'Member Months'!$A:$A,$A3750,'Member Months'!$C:$C,$C3750, 'Member Months'!$D:$D,$D3750)</f>
        <v>0</v>
      </c>
      <c r="T3750" s="172"/>
    </row>
    <row r="3751" spans="1:20">
      <c r="A3751" s="38" t="s">
        <v>152</v>
      </c>
      <c r="B3751" s="39">
        <f t="shared" si="128"/>
        <v>0</v>
      </c>
      <c r="C3751" s="39" t="str">
        <f t="shared" si="129"/>
        <v>2020 Initial Year</v>
      </c>
      <c r="D3751" s="40">
        <v>4</v>
      </c>
      <c r="E3751" s="662" t="s">
        <v>152</v>
      </c>
      <c r="F3751" s="40" t="s">
        <v>739</v>
      </c>
      <c r="G3751" s="698" t="s">
        <v>231</v>
      </c>
      <c r="H3751" s="40" t="s">
        <v>213</v>
      </c>
      <c r="I3751" s="629" t="s">
        <v>214</v>
      </c>
      <c r="J3751" s="698" t="s">
        <v>676</v>
      </c>
      <c r="K3751" s="303">
        <v>0</v>
      </c>
      <c r="L3751" s="304">
        <v>0</v>
      </c>
      <c r="M3751" s="305">
        <v>0</v>
      </c>
      <c r="N3751" s="305">
        <v>0</v>
      </c>
      <c r="O3751" s="303">
        <v>0</v>
      </c>
      <c r="P3751" s="305">
        <v>0</v>
      </c>
      <c r="Q3751" s="303">
        <v>0</v>
      </c>
      <c r="R3751" s="16">
        <f>SUMIFS('Member Months'!$L:$L,'Member Months'!$A:$A,$A3751,'Member Months'!$C:$C,$C3751, 'Member Months'!$D:$D,$D3751)</f>
        <v>0</v>
      </c>
      <c r="T3751" s="172"/>
    </row>
    <row r="3752" spans="1:20">
      <c r="A3752" s="38" t="s">
        <v>152</v>
      </c>
      <c r="B3752" s="39">
        <f t="shared" si="128"/>
        <v>0</v>
      </c>
      <c r="C3752" s="39" t="str">
        <f t="shared" si="129"/>
        <v>2020 Initial Year</v>
      </c>
      <c r="D3752" s="40">
        <v>4</v>
      </c>
      <c r="E3752" s="662" t="s">
        <v>152</v>
      </c>
      <c r="F3752" s="40" t="s">
        <v>739</v>
      </c>
      <c r="G3752" s="698" t="s">
        <v>231</v>
      </c>
      <c r="H3752" s="40" t="s">
        <v>213</v>
      </c>
      <c r="I3752" s="629" t="s">
        <v>215</v>
      </c>
      <c r="J3752" s="698" t="s">
        <v>216</v>
      </c>
      <c r="K3752" s="303">
        <v>0</v>
      </c>
      <c r="L3752" s="304">
        <v>0</v>
      </c>
      <c r="M3752" s="305">
        <v>0</v>
      </c>
      <c r="N3752" s="305">
        <v>0</v>
      </c>
      <c r="O3752" s="303">
        <v>0</v>
      </c>
      <c r="P3752" s="305">
        <v>0</v>
      </c>
      <c r="Q3752" s="303">
        <v>0</v>
      </c>
      <c r="R3752" s="16">
        <f>SUMIFS('Member Months'!$L:$L,'Member Months'!$A:$A,$A3752,'Member Months'!$C:$C,$C3752, 'Member Months'!$D:$D,$D3752)</f>
        <v>0</v>
      </c>
      <c r="T3752" s="172"/>
    </row>
    <row r="3753" spans="1:20">
      <c r="A3753" s="38" t="s">
        <v>152</v>
      </c>
      <c r="B3753" s="39">
        <f t="shared" si="128"/>
        <v>0</v>
      </c>
      <c r="C3753" s="39" t="str">
        <f t="shared" si="129"/>
        <v>2020 Initial Year</v>
      </c>
      <c r="D3753" s="40">
        <v>4</v>
      </c>
      <c r="E3753" s="662" t="s">
        <v>152</v>
      </c>
      <c r="F3753" s="40" t="s">
        <v>739</v>
      </c>
      <c r="G3753" s="698" t="s">
        <v>231</v>
      </c>
      <c r="H3753" s="40" t="s">
        <v>213</v>
      </c>
      <c r="I3753" s="629" t="s">
        <v>217</v>
      </c>
      <c r="J3753" s="698" t="s">
        <v>262</v>
      </c>
      <c r="K3753" s="303">
        <v>0</v>
      </c>
      <c r="L3753" s="304">
        <v>0</v>
      </c>
      <c r="M3753" s="305">
        <v>0</v>
      </c>
      <c r="N3753" s="305">
        <v>0</v>
      </c>
      <c r="O3753" s="303">
        <v>0</v>
      </c>
      <c r="P3753" s="305">
        <v>0</v>
      </c>
      <c r="Q3753" s="303">
        <v>0</v>
      </c>
      <c r="R3753" s="16">
        <f>SUMIFS('Member Months'!$L:$L,'Member Months'!$A:$A,$A3753,'Member Months'!$C:$C,$C3753, 'Member Months'!$D:$D,$D3753)</f>
        <v>0</v>
      </c>
      <c r="T3753" s="172"/>
    </row>
    <row r="3754" spans="1:20">
      <c r="A3754" s="38" t="s">
        <v>152</v>
      </c>
      <c r="B3754" s="39">
        <f t="shared" si="128"/>
        <v>0</v>
      </c>
      <c r="C3754" s="39" t="str">
        <f t="shared" si="129"/>
        <v>2020 Initial Year</v>
      </c>
      <c r="D3754" s="40">
        <v>4</v>
      </c>
      <c r="E3754" s="662" t="s">
        <v>152</v>
      </c>
      <c r="F3754" s="40" t="s">
        <v>739</v>
      </c>
      <c r="G3754" s="698" t="s">
        <v>231</v>
      </c>
      <c r="H3754" s="40" t="s">
        <v>213</v>
      </c>
      <c r="I3754" s="629" t="s">
        <v>218</v>
      </c>
      <c r="J3754" s="698" t="s">
        <v>677</v>
      </c>
      <c r="K3754" s="303">
        <v>0</v>
      </c>
      <c r="L3754" s="304">
        <v>0</v>
      </c>
      <c r="M3754" s="305">
        <v>0</v>
      </c>
      <c r="N3754" s="305">
        <v>0</v>
      </c>
      <c r="O3754" s="303">
        <v>0</v>
      </c>
      <c r="P3754" s="305">
        <v>0</v>
      </c>
      <c r="Q3754" s="303">
        <v>0</v>
      </c>
      <c r="R3754" s="16">
        <f>SUMIFS('Member Months'!$L:$L,'Member Months'!$A:$A,$A3754,'Member Months'!$C:$C,$C3754, 'Member Months'!$D:$D,$D3754)</f>
        <v>0</v>
      </c>
      <c r="T3754" s="172"/>
    </row>
    <row r="3755" spans="1:20">
      <c r="A3755" s="38" t="s">
        <v>152</v>
      </c>
      <c r="B3755" s="39">
        <f t="shared" si="128"/>
        <v>0</v>
      </c>
      <c r="C3755" s="39" t="str">
        <f t="shared" si="129"/>
        <v>2020 Initial Year</v>
      </c>
      <c r="D3755" s="40">
        <v>4</v>
      </c>
      <c r="E3755" s="662" t="s">
        <v>152</v>
      </c>
      <c r="F3755" s="40" t="s">
        <v>739</v>
      </c>
      <c r="G3755" s="698" t="s">
        <v>231</v>
      </c>
      <c r="H3755" s="40" t="s">
        <v>213</v>
      </c>
      <c r="I3755" s="629" t="s">
        <v>219</v>
      </c>
      <c r="J3755" s="698" t="s">
        <v>263</v>
      </c>
      <c r="K3755" s="303">
        <v>0</v>
      </c>
      <c r="L3755" s="304">
        <v>0</v>
      </c>
      <c r="M3755" s="305">
        <v>0</v>
      </c>
      <c r="N3755" s="305">
        <v>0</v>
      </c>
      <c r="O3755" s="303">
        <v>0</v>
      </c>
      <c r="P3755" s="305">
        <v>0</v>
      </c>
      <c r="Q3755" s="303">
        <v>0</v>
      </c>
      <c r="R3755" s="16">
        <f>SUMIFS('Member Months'!$L:$L,'Member Months'!$A:$A,$A3755,'Member Months'!$C:$C,$C3755, 'Member Months'!$D:$D,$D3755)</f>
        <v>0</v>
      </c>
      <c r="T3755" s="172"/>
    </row>
    <row r="3756" spans="1:20">
      <c r="A3756" s="38" t="s">
        <v>152</v>
      </c>
      <c r="B3756" s="39">
        <f t="shared" si="128"/>
        <v>0</v>
      </c>
      <c r="C3756" s="39" t="str">
        <f t="shared" si="129"/>
        <v>2020 Initial Year</v>
      </c>
      <c r="D3756" s="40">
        <v>4</v>
      </c>
      <c r="E3756" s="662" t="s">
        <v>152</v>
      </c>
      <c r="F3756" s="40" t="s">
        <v>739</v>
      </c>
      <c r="G3756" s="698" t="s">
        <v>231</v>
      </c>
      <c r="H3756" s="40" t="s">
        <v>213</v>
      </c>
      <c r="I3756" s="629" t="s">
        <v>220</v>
      </c>
      <c r="J3756" s="698" t="s">
        <v>675</v>
      </c>
      <c r="K3756" s="303">
        <v>0</v>
      </c>
      <c r="L3756" s="304">
        <v>0</v>
      </c>
      <c r="M3756" s="305">
        <v>0</v>
      </c>
      <c r="N3756" s="305">
        <v>0</v>
      </c>
      <c r="O3756" s="303">
        <v>0</v>
      </c>
      <c r="P3756" s="305">
        <v>0</v>
      </c>
      <c r="Q3756" s="303">
        <v>0</v>
      </c>
      <c r="R3756" s="16">
        <f>SUMIFS('Member Months'!$L:$L,'Member Months'!$A:$A,$A3756,'Member Months'!$C:$C,$C3756, 'Member Months'!$D:$D,$D3756)</f>
        <v>0</v>
      </c>
      <c r="T3756" s="172"/>
    </row>
    <row r="3757" spans="1:20">
      <c r="A3757" s="38" t="s">
        <v>152</v>
      </c>
      <c r="B3757" s="39">
        <f t="shared" si="128"/>
        <v>0</v>
      </c>
      <c r="C3757" s="39" t="str">
        <f t="shared" si="129"/>
        <v>2020 Initial Year</v>
      </c>
      <c r="D3757" s="40">
        <v>4</v>
      </c>
      <c r="E3757" s="662" t="s">
        <v>152</v>
      </c>
      <c r="F3757" s="40" t="s">
        <v>739</v>
      </c>
      <c r="G3757" s="698" t="s">
        <v>231</v>
      </c>
      <c r="H3757" s="40" t="s">
        <v>213</v>
      </c>
      <c r="I3757" s="629" t="s">
        <v>221</v>
      </c>
      <c r="J3757" s="698" t="s">
        <v>264</v>
      </c>
      <c r="K3757" s="303">
        <v>0</v>
      </c>
      <c r="L3757" s="304">
        <v>0</v>
      </c>
      <c r="M3757" s="305">
        <v>0</v>
      </c>
      <c r="N3757" s="305">
        <v>0</v>
      </c>
      <c r="O3757" s="303">
        <v>0</v>
      </c>
      <c r="P3757" s="305">
        <v>0</v>
      </c>
      <c r="Q3757" s="303">
        <v>0</v>
      </c>
      <c r="R3757" s="16">
        <f>SUMIFS('Member Months'!$L:$L,'Member Months'!$A:$A,$A3757,'Member Months'!$C:$C,$C3757, 'Member Months'!$D:$D,$D3757)</f>
        <v>0</v>
      </c>
      <c r="T3757" s="172"/>
    </row>
    <row r="3758" spans="1:20">
      <c r="A3758" s="38" t="s">
        <v>152</v>
      </c>
      <c r="B3758" s="39">
        <f t="shared" si="128"/>
        <v>0</v>
      </c>
      <c r="C3758" s="39" t="str">
        <f t="shared" si="129"/>
        <v>2020 Initial Year</v>
      </c>
      <c r="D3758" s="40">
        <v>4</v>
      </c>
      <c r="E3758" s="662" t="s">
        <v>152</v>
      </c>
      <c r="F3758" s="40" t="s">
        <v>739</v>
      </c>
      <c r="G3758" s="698" t="s">
        <v>231</v>
      </c>
      <c r="H3758" s="40" t="s">
        <v>213</v>
      </c>
      <c r="I3758" s="629" t="s">
        <v>222</v>
      </c>
      <c r="J3758" s="698" t="s">
        <v>206</v>
      </c>
      <c r="K3758" s="303">
        <v>0</v>
      </c>
      <c r="L3758" s="304">
        <v>0</v>
      </c>
      <c r="M3758" s="305">
        <v>0</v>
      </c>
      <c r="N3758" s="305">
        <v>0</v>
      </c>
      <c r="O3758" s="303">
        <v>0</v>
      </c>
      <c r="P3758" s="305">
        <v>0</v>
      </c>
      <c r="Q3758" s="303">
        <v>0</v>
      </c>
      <c r="R3758" s="16">
        <f>SUMIFS('Member Months'!$L:$L,'Member Months'!$A:$A,$A3758,'Member Months'!$C:$C,$C3758, 'Member Months'!$D:$D,$D3758)</f>
        <v>0</v>
      </c>
      <c r="T3758" s="172"/>
    </row>
    <row r="3759" spans="1:20">
      <c r="A3759" s="38" t="s">
        <v>152</v>
      </c>
      <c r="B3759" s="39">
        <f t="shared" si="128"/>
        <v>0</v>
      </c>
      <c r="C3759" s="39" t="str">
        <f t="shared" si="129"/>
        <v>2020 Initial Year</v>
      </c>
      <c r="D3759" s="40">
        <v>4</v>
      </c>
      <c r="E3759" s="662" t="s">
        <v>152</v>
      </c>
      <c r="F3759" s="40" t="s">
        <v>739</v>
      </c>
      <c r="G3759" s="698" t="s">
        <v>231</v>
      </c>
      <c r="H3759" s="40" t="s">
        <v>213</v>
      </c>
      <c r="I3759" s="629" t="s">
        <v>223</v>
      </c>
      <c r="J3759" s="698" t="s">
        <v>181</v>
      </c>
      <c r="K3759" s="303">
        <v>0</v>
      </c>
      <c r="L3759" s="304">
        <v>0</v>
      </c>
      <c r="M3759" s="305">
        <v>0</v>
      </c>
      <c r="N3759" s="305">
        <v>0</v>
      </c>
      <c r="O3759" s="303">
        <v>0</v>
      </c>
      <c r="P3759" s="305">
        <v>0</v>
      </c>
      <c r="Q3759" s="303">
        <v>0</v>
      </c>
      <c r="R3759" s="16">
        <f>SUMIFS('Member Months'!$L:$L,'Member Months'!$A:$A,$A3759,'Member Months'!$C:$C,$C3759, 'Member Months'!$D:$D,$D3759)</f>
        <v>0</v>
      </c>
      <c r="T3759" s="172"/>
    </row>
    <row r="3760" spans="1:20">
      <c r="A3760" s="38" t="s">
        <v>152</v>
      </c>
      <c r="B3760" s="39">
        <f t="shared" si="128"/>
        <v>0</v>
      </c>
      <c r="C3760" s="39" t="str">
        <f t="shared" si="129"/>
        <v>2020 Initial Year</v>
      </c>
      <c r="D3760" s="40">
        <v>4</v>
      </c>
      <c r="E3760" s="662" t="s">
        <v>152</v>
      </c>
      <c r="F3760" s="40" t="s">
        <v>739</v>
      </c>
      <c r="G3760" s="698" t="s">
        <v>231</v>
      </c>
      <c r="H3760" s="40" t="s">
        <v>213</v>
      </c>
      <c r="I3760" s="629" t="s">
        <v>150</v>
      </c>
      <c r="J3760" s="698" t="s">
        <v>204</v>
      </c>
      <c r="K3760" s="303">
        <v>0</v>
      </c>
      <c r="L3760" s="304">
        <v>0</v>
      </c>
      <c r="M3760" s="305">
        <v>0</v>
      </c>
      <c r="N3760" s="305">
        <v>0</v>
      </c>
      <c r="O3760" s="303">
        <v>0</v>
      </c>
      <c r="P3760" s="305">
        <v>0</v>
      </c>
      <c r="Q3760" s="303">
        <v>0</v>
      </c>
      <c r="R3760" s="16">
        <f>SUMIFS('Member Months'!$L:$L,'Member Months'!$A:$A,$A3760,'Member Months'!$C:$C,$C3760, 'Member Months'!$D:$D,$D3760)</f>
        <v>0</v>
      </c>
      <c r="T3760" s="172"/>
    </row>
    <row r="3761" spans="1:20">
      <c r="A3761" s="38" t="s">
        <v>152</v>
      </c>
      <c r="B3761" s="39">
        <f t="shared" si="128"/>
        <v>0</v>
      </c>
      <c r="C3761" s="39" t="str">
        <f t="shared" si="129"/>
        <v>2020 Initial Year</v>
      </c>
      <c r="D3761" s="40">
        <v>4</v>
      </c>
      <c r="E3761" s="662" t="s">
        <v>152</v>
      </c>
      <c r="F3761" s="40" t="s">
        <v>739</v>
      </c>
      <c r="G3761" s="698" t="s">
        <v>231</v>
      </c>
      <c r="H3761" s="40" t="s">
        <v>213</v>
      </c>
      <c r="I3761" s="629" t="s">
        <v>151</v>
      </c>
      <c r="J3761" s="698" t="s">
        <v>205</v>
      </c>
      <c r="K3761" s="303">
        <v>0</v>
      </c>
      <c r="L3761" s="304">
        <v>0</v>
      </c>
      <c r="M3761" s="305">
        <v>0</v>
      </c>
      <c r="N3761" s="305">
        <v>0</v>
      </c>
      <c r="O3761" s="303">
        <v>0</v>
      </c>
      <c r="P3761" s="305">
        <v>0</v>
      </c>
      <c r="Q3761" s="303">
        <v>0</v>
      </c>
      <c r="R3761" s="16">
        <f>SUMIFS('Member Months'!$L:$L,'Member Months'!$A:$A,$A3761,'Member Months'!$C:$C,$C3761, 'Member Months'!$D:$D,$D3761)</f>
        <v>0</v>
      </c>
      <c r="T3761" s="172"/>
    </row>
    <row r="3762" spans="1:20">
      <c r="A3762" s="38" t="s">
        <v>152</v>
      </c>
      <c r="B3762" s="39">
        <f t="shared" si="128"/>
        <v>0</v>
      </c>
      <c r="C3762" s="39" t="str">
        <f t="shared" si="129"/>
        <v>2020 Initial Year</v>
      </c>
      <c r="D3762" s="40">
        <v>4</v>
      </c>
      <c r="E3762" s="662" t="s">
        <v>152</v>
      </c>
      <c r="F3762" s="40" t="s">
        <v>739</v>
      </c>
      <c r="G3762" s="698" t="s">
        <v>231</v>
      </c>
      <c r="H3762" s="40" t="s">
        <v>213</v>
      </c>
      <c r="I3762" s="629" t="s">
        <v>152</v>
      </c>
      <c r="J3762" s="698" t="s">
        <v>182</v>
      </c>
      <c r="K3762" s="303">
        <v>0</v>
      </c>
      <c r="L3762" s="304">
        <v>0</v>
      </c>
      <c r="M3762" s="305">
        <v>0</v>
      </c>
      <c r="N3762" s="305">
        <v>0</v>
      </c>
      <c r="O3762" s="303">
        <v>0</v>
      </c>
      <c r="P3762" s="305">
        <v>0</v>
      </c>
      <c r="Q3762" s="303">
        <v>0</v>
      </c>
      <c r="R3762" s="16">
        <f>SUMIFS('Member Months'!$L:$L,'Member Months'!$A:$A,$A3762,'Member Months'!$C:$C,$C3762, 'Member Months'!$D:$D,$D3762)</f>
        <v>0</v>
      </c>
      <c r="T3762" s="172"/>
    </row>
    <row r="3763" spans="1:20">
      <c r="A3763" s="38" t="s">
        <v>152</v>
      </c>
      <c r="B3763" s="39">
        <f t="shared" si="128"/>
        <v>0</v>
      </c>
      <c r="C3763" s="39" t="str">
        <f t="shared" si="129"/>
        <v>2020 Initial Year</v>
      </c>
      <c r="D3763" s="40">
        <v>4</v>
      </c>
      <c r="E3763" s="662" t="s">
        <v>152</v>
      </c>
      <c r="F3763" s="40" t="s">
        <v>739</v>
      </c>
      <c r="G3763" s="698" t="s">
        <v>231</v>
      </c>
      <c r="H3763" s="40" t="s">
        <v>213</v>
      </c>
      <c r="I3763" s="629" t="s">
        <v>70</v>
      </c>
      <c r="J3763" s="698" t="s">
        <v>265</v>
      </c>
      <c r="K3763" s="303">
        <v>0</v>
      </c>
      <c r="L3763" s="304">
        <v>0</v>
      </c>
      <c r="M3763" s="305">
        <v>0</v>
      </c>
      <c r="N3763" s="305">
        <v>0</v>
      </c>
      <c r="O3763" s="303">
        <v>0</v>
      </c>
      <c r="P3763" s="305">
        <v>0</v>
      </c>
      <c r="Q3763" s="303">
        <v>0</v>
      </c>
      <c r="R3763" s="16">
        <f>SUMIFS('Member Months'!$L:$L,'Member Months'!$A:$A,$A3763,'Member Months'!$C:$C,$C3763, 'Member Months'!$D:$D,$D3763)</f>
        <v>0</v>
      </c>
      <c r="T3763" s="172"/>
    </row>
    <row r="3764" spans="1:20">
      <c r="A3764" s="38" t="s">
        <v>152</v>
      </c>
      <c r="B3764" s="39">
        <f t="shared" si="128"/>
        <v>0</v>
      </c>
      <c r="C3764" s="39" t="str">
        <f t="shared" si="129"/>
        <v>2020 Initial Year</v>
      </c>
      <c r="D3764" s="40">
        <v>4</v>
      </c>
      <c r="E3764" s="662" t="s">
        <v>152</v>
      </c>
      <c r="F3764" s="40" t="s">
        <v>739</v>
      </c>
      <c r="G3764" s="698" t="s">
        <v>231</v>
      </c>
      <c r="H3764" s="40" t="s">
        <v>213</v>
      </c>
      <c r="I3764" s="629" t="s">
        <v>71</v>
      </c>
      <c r="J3764" s="698" t="s">
        <v>266</v>
      </c>
      <c r="K3764" s="303">
        <v>0</v>
      </c>
      <c r="L3764" s="304">
        <v>0</v>
      </c>
      <c r="M3764" s="305">
        <v>0</v>
      </c>
      <c r="N3764" s="305">
        <v>0</v>
      </c>
      <c r="O3764" s="303">
        <v>0</v>
      </c>
      <c r="P3764" s="305">
        <v>0</v>
      </c>
      <c r="Q3764" s="303">
        <v>0</v>
      </c>
      <c r="R3764" s="16">
        <f>SUMIFS('Member Months'!$L:$L,'Member Months'!$A:$A,$A3764,'Member Months'!$C:$C,$C3764, 'Member Months'!$D:$D,$D3764)</f>
        <v>0</v>
      </c>
      <c r="T3764" s="172"/>
    </row>
    <row r="3765" spans="1:20">
      <c r="A3765" s="38" t="s">
        <v>152</v>
      </c>
      <c r="B3765" s="39">
        <f t="shared" si="128"/>
        <v>0</v>
      </c>
      <c r="C3765" s="39" t="str">
        <f t="shared" si="129"/>
        <v>2020 Initial Year</v>
      </c>
      <c r="D3765" s="40">
        <v>4</v>
      </c>
      <c r="E3765" s="662" t="s">
        <v>152</v>
      </c>
      <c r="F3765" s="40" t="s">
        <v>739</v>
      </c>
      <c r="G3765" s="698" t="s">
        <v>231</v>
      </c>
      <c r="H3765" s="40" t="s">
        <v>213</v>
      </c>
      <c r="I3765" s="629" t="s">
        <v>72</v>
      </c>
      <c r="J3765" s="698" t="s">
        <v>527</v>
      </c>
      <c r="K3765" s="303">
        <v>0</v>
      </c>
      <c r="L3765" s="304">
        <v>0</v>
      </c>
      <c r="M3765" s="305">
        <v>0</v>
      </c>
      <c r="N3765" s="305">
        <v>0</v>
      </c>
      <c r="O3765" s="303">
        <v>0</v>
      </c>
      <c r="P3765" s="305">
        <v>0</v>
      </c>
      <c r="Q3765" s="303">
        <v>0</v>
      </c>
      <c r="R3765" s="16">
        <f>SUMIFS('Member Months'!$L:$L,'Member Months'!$A:$A,$A3765,'Member Months'!$C:$C,$C3765, 'Member Months'!$D:$D,$D3765)</f>
        <v>0</v>
      </c>
      <c r="T3765" s="172"/>
    </row>
    <row r="3766" spans="1:20">
      <c r="A3766" s="38" t="s">
        <v>152</v>
      </c>
      <c r="B3766" s="39">
        <f t="shared" si="128"/>
        <v>0</v>
      </c>
      <c r="C3766" s="39" t="str">
        <f t="shared" si="129"/>
        <v>2020 Initial Year</v>
      </c>
      <c r="D3766" s="40">
        <v>4</v>
      </c>
      <c r="E3766" s="662" t="s">
        <v>152</v>
      </c>
      <c r="F3766" s="40" t="s">
        <v>739</v>
      </c>
      <c r="G3766" s="698" t="s">
        <v>231</v>
      </c>
      <c r="H3766" s="40" t="s">
        <v>213</v>
      </c>
      <c r="I3766" s="629" t="s">
        <v>73</v>
      </c>
      <c r="J3766" s="698" t="s">
        <v>528</v>
      </c>
      <c r="K3766" s="303">
        <v>0</v>
      </c>
      <c r="L3766" s="304">
        <v>0</v>
      </c>
      <c r="M3766" s="305">
        <v>0</v>
      </c>
      <c r="N3766" s="305">
        <v>0</v>
      </c>
      <c r="O3766" s="303">
        <v>0</v>
      </c>
      <c r="P3766" s="305">
        <v>0</v>
      </c>
      <c r="Q3766" s="303">
        <v>0</v>
      </c>
      <c r="R3766" s="16">
        <f>SUMIFS('Member Months'!$L:$L,'Member Months'!$A:$A,$A3766,'Member Months'!$C:$C,$C3766, 'Member Months'!$D:$D,$D3766)</f>
        <v>0</v>
      </c>
      <c r="T3766" s="172"/>
    </row>
    <row r="3767" spans="1:20">
      <c r="A3767" s="38" t="s">
        <v>152</v>
      </c>
      <c r="B3767" s="39">
        <f t="shared" si="128"/>
        <v>0</v>
      </c>
      <c r="C3767" s="39" t="str">
        <f t="shared" si="129"/>
        <v>2020 Initial Year</v>
      </c>
      <c r="D3767" s="40">
        <v>4</v>
      </c>
      <c r="E3767" s="662" t="s">
        <v>152</v>
      </c>
      <c r="F3767" s="40" t="s">
        <v>739</v>
      </c>
      <c r="G3767" s="698" t="s">
        <v>231</v>
      </c>
      <c r="H3767" s="40" t="s">
        <v>213</v>
      </c>
      <c r="I3767" s="630" t="s">
        <v>409</v>
      </c>
      <c r="J3767" s="698" t="s">
        <v>803</v>
      </c>
      <c r="K3767" s="303">
        <v>0</v>
      </c>
      <c r="L3767" s="304">
        <v>0</v>
      </c>
      <c r="M3767" s="305">
        <v>0</v>
      </c>
      <c r="N3767" s="305">
        <v>0</v>
      </c>
      <c r="O3767" s="303">
        <v>0</v>
      </c>
      <c r="P3767" s="305">
        <v>0</v>
      </c>
      <c r="Q3767" s="303">
        <v>0</v>
      </c>
      <c r="R3767" s="16">
        <f>SUMIFS('Member Months'!$L:$L,'Member Months'!$A:$A,$A3767,'Member Months'!$C:$C,$C3767, 'Member Months'!$D:$D,$D3767)</f>
        <v>0</v>
      </c>
      <c r="T3767" s="172"/>
    </row>
    <row r="3768" spans="1:20">
      <c r="A3768" s="38">
        <v>14</v>
      </c>
      <c r="B3768" s="39">
        <f t="shared" si="128"/>
        <v>0</v>
      </c>
      <c r="C3768" s="39" t="str">
        <f t="shared" si="129"/>
        <v>2020 Initial Year</v>
      </c>
      <c r="D3768" s="40">
        <v>4</v>
      </c>
      <c r="E3768" s="662">
        <v>14</v>
      </c>
      <c r="F3768" s="40" t="s">
        <v>740</v>
      </c>
      <c r="G3768" s="698" t="s">
        <v>425</v>
      </c>
      <c r="H3768" s="40" t="s">
        <v>227</v>
      </c>
      <c r="I3768" s="629" t="s">
        <v>211</v>
      </c>
      <c r="J3768" s="698" t="s">
        <v>261</v>
      </c>
      <c r="K3768" s="303">
        <v>0</v>
      </c>
      <c r="L3768" s="304">
        <v>0</v>
      </c>
      <c r="M3768" s="305">
        <v>0</v>
      </c>
      <c r="N3768" s="305">
        <v>0</v>
      </c>
      <c r="O3768" s="303">
        <v>0</v>
      </c>
      <c r="P3768" s="305">
        <v>0</v>
      </c>
      <c r="Q3768" s="303">
        <v>0</v>
      </c>
      <c r="R3768" s="16">
        <f>SUMIFS('Member Months'!$L:$L,'Member Months'!$A:$A,$A3768,'Member Months'!$C:$C,$C3768, 'Member Months'!$D:$D,$D3768)</f>
        <v>0</v>
      </c>
      <c r="T3768" s="172"/>
    </row>
    <row r="3769" spans="1:20">
      <c r="A3769" s="38">
        <v>14</v>
      </c>
      <c r="B3769" s="39">
        <f t="shared" si="128"/>
        <v>0</v>
      </c>
      <c r="C3769" s="39" t="str">
        <f t="shared" si="129"/>
        <v>2020 Initial Year</v>
      </c>
      <c r="D3769" s="40">
        <v>4</v>
      </c>
      <c r="E3769" s="662">
        <v>14</v>
      </c>
      <c r="F3769" s="40" t="s">
        <v>740</v>
      </c>
      <c r="G3769" s="698" t="s">
        <v>425</v>
      </c>
      <c r="H3769" s="40" t="s">
        <v>227</v>
      </c>
      <c r="I3769" s="629" t="s">
        <v>214</v>
      </c>
      <c r="J3769" s="698" t="s">
        <v>676</v>
      </c>
      <c r="K3769" s="303">
        <v>0</v>
      </c>
      <c r="L3769" s="304">
        <v>0</v>
      </c>
      <c r="M3769" s="305">
        <v>0</v>
      </c>
      <c r="N3769" s="305">
        <v>0</v>
      </c>
      <c r="O3769" s="303">
        <v>0</v>
      </c>
      <c r="P3769" s="305">
        <v>0</v>
      </c>
      <c r="Q3769" s="303">
        <v>0</v>
      </c>
      <c r="R3769" s="16">
        <f>SUMIFS('Member Months'!$L:$L,'Member Months'!$A:$A,$A3769,'Member Months'!$C:$C,$C3769, 'Member Months'!$D:$D,$D3769)</f>
        <v>0</v>
      </c>
      <c r="T3769" s="172"/>
    </row>
    <row r="3770" spans="1:20">
      <c r="A3770" s="38">
        <v>14</v>
      </c>
      <c r="B3770" s="39">
        <f t="shared" si="128"/>
        <v>0</v>
      </c>
      <c r="C3770" s="39" t="str">
        <f t="shared" si="129"/>
        <v>2020 Initial Year</v>
      </c>
      <c r="D3770" s="40">
        <v>4</v>
      </c>
      <c r="E3770" s="662">
        <v>14</v>
      </c>
      <c r="F3770" s="40" t="s">
        <v>740</v>
      </c>
      <c r="G3770" s="698" t="s">
        <v>425</v>
      </c>
      <c r="H3770" s="40" t="s">
        <v>227</v>
      </c>
      <c r="I3770" s="629" t="s">
        <v>215</v>
      </c>
      <c r="J3770" s="698" t="s">
        <v>216</v>
      </c>
      <c r="K3770" s="303">
        <v>0</v>
      </c>
      <c r="L3770" s="304">
        <v>0</v>
      </c>
      <c r="M3770" s="305">
        <v>0</v>
      </c>
      <c r="N3770" s="305">
        <v>0</v>
      </c>
      <c r="O3770" s="303">
        <v>0</v>
      </c>
      <c r="P3770" s="305">
        <v>0</v>
      </c>
      <c r="Q3770" s="303">
        <v>0</v>
      </c>
      <c r="R3770" s="16">
        <f>SUMIFS('Member Months'!$L:$L,'Member Months'!$A:$A,$A3770,'Member Months'!$C:$C,$C3770, 'Member Months'!$D:$D,$D3770)</f>
        <v>0</v>
      </c>
      <c r="T3770" s="172"/>
    </row>
    <row r="3771" spans="1:20">
      <c r="A3771" s="38">
        <v>14</v>
      </c>
      <c r="B3771" s="39">
        <f t="shared" si="128"/>
        <v>0</v>
      </c>
      <c r="C3771" s="39" t="str">
        <f t="shared" si="129"/>
        <v>2020 Initial Year</v>
      </c>
      <c r="D3771" s="40">
        <v>4</v>
      </c>
      <c r="E3771" s="662">
        <v>14</v>
      </c>
      <c r="F3771" s="40" t="s">
        <v>740</v>
      </c>
      <c r="G3771" s="698" t="s">
        <v>425</v>
      </c>
      <c r="H3771" s="40" t="s">
        <v>227</v>
      </c>
      <c r="I3771" s="629" t="s">
        <v>217</v>
      </c>
      <c r="J3771" s="698" t="s">
        <v>262</v>
      </c>
      <c r="K3771" s="303">
        <v>0</v>
      </c>
      <c r="L3771" s="304">
        <v>0</v>
      </c>
      <c r="M3771" s="305">
        <v>0</v>
      </c>
      <c r="N3771" s="305">
        <v>0</v>
      </c>
      <c r="O3771" s="303">
        <v>0</v>
      </c>
      <c r="P3771" s="305">
        <v>0</v>
      </c>
      <c r="Q3771" s="303">
        <v>0</v>
      </c>
      <c r="R3771" s="16">
        <f>SUMIFS('Member Months'!$L:$L,'Member Months'!$A:$A,$A3771,'Member Months'!$C:$C,$C3771, 'Member Months'!$D:$D,$D3771)</f>
        <v>0</v>
      </c>
      <c r="T3771" s="172"/>
    </row>
    <row r="3772" spans="1:20">
      <c r="A3772" s="38">
        <v>14</v>
      </c>
      <c r="B3772" s="39">
        <f t="shared" si="128"/>
        <v>0</v>
      </c>
      <c r="C3772" s="39" t="str">
        <f t="shared" si="129"/>
        <v>2020 Initial Year</v>
      </c>
      <c r="D3772" s="40">
        <v>4</v>
      </c>
      <c r="E3772" s="662">
        <v>14</v>
      </c>
      <c r="F3772" s="40" t="s">
        <v>740</v>
      </c>
      <c r="G3772" s="698" t="s">
        <v>425</v>
      </c>
      <c r="H3772" s="40" t="s">
        <v>227</v>
      </c>
      <c r="I3772" s="629" t="s">
        <v>218</v>
      </c>
      <c r="J3772" s="698" t="s">
        <v>677</v>
      </c>
      <c r="K3772" s="303">
        <v>0</v>
      </c>
      <c r="L3772" s="304">
        <v>0</v>
      </c>
      <c r="M3772" s="305">
        <v>0</v>
      </c>
      <c r="N3772" s="305">
        <v>0</v>
      </c>
      <c r="O3772" s="303">
        <v>0</v>
      </c>
      <c r="P3772" s="305">
        <v>0</v>
      </c>
      <c r="Q3772" s="303">
        <v>0</v>
      </c>
      <c r="R3772" s="16">
        <f>SUMIFS('Member Months'!$L:$L,'Member Months'!$A:$A,$A3772,'Member Months'!$C:$C,$C3772, 'Member Months'!$D:$D,$D3772)</f>
        <v>0</v>
      </c>
      <c r="T3772" s="172"/>
    </row>
    <row r="3773" spans="1:20">
      <c r="A3773" s="38">
        <v>14</v>
      </c>
      <c r="B3773" s="39">
        <f t="shared" si="128"/>
        <v>0</v>
      </c>
      <c r="C3773" s="39" t="str">
        <f t="shared" si="129"/>
        <v>2020 Initial Year</v>
      </c>
      <c r="D3773" s="40">
        <v>4</v>
      </c>
      <c r="E3773" s="662">
        <v>14</v>
      </c>
      <c r="F3773" s="40" t="s">
        <v>740</v>
      </c>
      <c r="G3773" s="698" t="s">
        <v>425</v>
      </c>
      <c r="H3773" s="40" t="s">
        <v>227</v>
      </c>
      <c r="I3773" s="629" t="s">
        <v>219</v>
      </c>
      <c r="J3773" s="698" t="s">
        <v>263</v>
      </c>
      <c r="K3773" s="303">
        <v>0</v>
      </c>
      <c r="L3773" s="304">
        <v>0</v>
      </c>
      <c r="M3773" s="305">
        <v>0</v>
      </c>
      <c r="N3773" s="305">
        <v>0</v>
      </c>
      <c r="O3773" s="303">
        <v>0</v>
      </c>
      <c r="P3773" s="305">
        <v>0</v>
      </c>
      <c r="Q3773" s="303">
        <v>0</v>
      </c>
      <c r="R3773" s="16">
        <f>SUMIFS('Member Months'!$L:$L,'Member Months'!$A:$A,$A3773,'Member Months'!$C:$C,$C3773, 'Member Months'!$D:$D,$D3773)</f>
        <v>0</v>
      </c>
      <c r="T3773" s="172"/>
    </row>
    <row r="3774" spans="1:20">
      <c r="A3774" s="38">
        <v>14</v>
      </c>
      <c r="B3774" s="39">
        <f t="shared" si="128"/>
        <v>0</v>
      </c>
      <c r="C3774" s="39" t="str">
        <f t="shared" si="129"/>
        <v>2020 Initial Year</v>
      </c>
      <c r="D3774" s="40">
        <v>4</v>
      </c>
      <c r="E3774" s="662">
        <v>14</v>
      </c>
      <c r="F3774" s="40" t="s">
        <v>740</v>
      </c>
      <c r="G3774" s="698" t="s">
        <v>425</v>
      </c>
      <c r="H3774" s="40" t="s">
        <v>227</v>
      </c>
      <c r="I3774" s="629" t="s">
        <v>220</v>
      </c>
      <c r="J3774" s="698" t="s">
        <v>675</v>
      </c>
      <c r="K3774" s="303">
        <v>0</v>
      </c>
      <c r="L3774" s="304">
        <v>0</v>
      </c>
      <c r="M3774" s="305">
        <v>0</v>
      </c>
      <c r="N3774" s="305">
        <v>0</v>
      </c>
      <c r="O3774" s="303">
        <v>0</v>
      </c>
      <c r="P3774" s="305">
        <v>0</v>
      </c>
      <c r="Q3774" s="303">
        <v>0</v>
      </c>
      <c r="R3774" s="16">
        <f>SUMIFS('Member Months'!$L:$L,'Member Months'!$A:$A,$A3774,'Member Months'!$C:$C,$C3774, 'Member Months'!$D:$D,$D3774)</f>
        <v>0</v>
      </c>
      <c r="T3774" s="172"/>
    </row>
    <row r="3775" spans="1:20">
      <c r="A3775" s="38">
        <v>14</v>
      </c>
      <c r="B3775" s="39">
        <f t="shared" si="128"/>
        <v>0</v>
      </c>
      <c r="C3775" s="39" t="str">
        <f t="shared" si="129"/>
        <v>2020 Initial Year</v>
      </c>
      <c r="D3775" s="40">
        <v>4</v>
      </c>
      <c r="E3775" s="662">
        <v>14</v>
      </c>
      <c r="F3775" s="40" t="s">
        <v>740</v>
      </c>
      <c r="G3775" s="698" t="s">
        <v>425</v>
      </c>
      <c r="H3775" s="40" t="s">
        <v>227</v>
      </c>
      <c r="I3775" s="629" t="s">
        <v>221</v>
      </c>
      <c r="J3775" s="698" t="s">
        <v>264</v>
      </c>
      <c r="K3775" s="303">
        <v>0</v>
      </c>
      <c r="L3775" s="304">
        <v>0</v>
      </c>
      <c r="M3775" s="305">
        <v>0</v>
      </c>
      <c r="N3775" s="305">
        <v>0</v>
      </c>
      <c r="O3775" s="303">
        <v>0</v>
      </c>
      <c r="P3775" s="305">
        <v>0</v>
      </c>
      <c r="Q3775" s="303">
        <v>0</v>
      </c>
      <c r="R3775" s="16">
        <f>SUMIFS('Member Months'!$L:$L,'Member Months'!$A:$A,$A3775,'Member Months'!$C:$C,$C3775, 'Member Months'!$D:$D,$D3775)</f>
        <v>0</v>
      </c>
      <c r="T3775" s="172"/>
    </row>
    <row r="3776" spans="1:20">
      <c r="A3776" s="38">
        <v>14</v>
      </c>
      <c r="B3776" s="39">
        <f t="shared" si="128"/>
        <v>0</v>
      </c>
      <c r="C3776" s="39" t="str">
        <f t="shared" si="129"/>
        <v>2020 Initial Year</v>
      </c>
      <c r="D3776" s="40">
        <v>4</v>
      </c>
      <c r="E3776" s="662">
        <v>14</v>
      </c>
      <c r="F3776" s="40" t="s">
        <v>740</v>
      </c>
      <c r="G3776" s="698" t="s">
        <v>425</v>
      </c>
      <c r="H3776" s="40" t="s">
        <v>227</v>
      </c>
      <c r="I3776" s="629" t="s">
        <v>222</v>
      </c>
      <c r="J3776" s="698" t="s">
        <v>206</v>
      </c>
      <c r="K3776" s="303">
        <v>0</v>
      </c>
      <c r="L3776" s="304">
        <v>0</v>
      </c>
      <c r="M3776" s="305">
        <v>0</v>
      </c>
      <c r="N3776" s="305">
        <v>0</v>
      </c>
      <c r="O3776" s="303">
        <v>0</v>
      </c>
      <c r="P3776" s="305">
        <v>0</v>
      </c>
      <c r="Q3776" s="303">
        <v>0</v>
      </c>
      <c r="R3776" s="16">
        <f>SUMIFS('Member Months'!$L:$L,'Member Months'!$A:$A,$A3776,'Member Months'!$C:$C,$C3776, 'Member Months'!$D:$D,$D3776)</f>
        <v>0</v>
      </c>
      <c r="T3776" s="172"/>
    </row>
    <row r="3777" spans="1:20">
      <c r="A3777" s="38">
        <v>14</v>
      </c>
      <c r="B3777" s="39">
        <f t="shared" si="128"/>
        <v>0</v>
      </c>
      <c r="C3777" s="39" t="str">
        <f t="shared" si="129"/>
        <v>2020 Initial Year</v>
      </c>
      <c r="D3777" s="40">
        <v>4</v>
      </c>
      <c r="E3777" s="662">
        <v>14</v>
      </c>
      <c r="F3777" s="40" t="s">
        <v>740</v>
      </c>
      <c r="G3777" s="698" t="s">
        <v>425</v>
      </c>
      <c r="H3777" s="40" t="s">
        <v>227</v>
      </c>
      <c r="I3777" s="629" t="s">
        <v>223</v>
      </c>
      <c r="J3777" s="698" t="s">
        <v>181</v>
      </c>
      <c r="K3777" s="303">
        <v>0</v>
      </c>
      <c r="L3777" s="304">
        <v>0</v>
      </c>
      <c r="M3777" s="305">
        <v>0</v>
      </c>
      <c r="N3777" s="305">
        <v>0</v>
      </c>
      <c r="O3777" s="303">
        <v>0</v>
      </c>
      <c r="P3777" s="305">
        <v>0</v>
      </c>
      <c r="Q3777" s="303">
        <v>0</v>
      </c>
      <c r="R3777" s="16">
        <f>SUMIFS('Member Months'!$L:$L,'Member Months'!$A:$A,$A3777,'Member Months'!$C:$C,$C3777, 'Member Months'!$D:$D,$D3777)</f>
        <v>0</v>
      </c>
      <c r="T3777" s="172"/>
    </row>
    <row r="3778" spans="1:20">
      <c r="A3778" s="38">
        <v>14</v>
      </c>
      <c r="B3778" s="39">
        <f t="shared" si="128"/>
        <v>0</v>
      </c>
      <c r="C3778" s="39" t="str">
        <f t="shared" si="129"/>
        <v>2020 Initial Year</v>
      </c>
      <c r="D3778" s="40">
        <v>4</v>
      </c>
      <c r="E3778" s="662">
        <v>14</v>
      </c>
      <c r="F3778" s="40" t="s">
        <v>740</v>
      </c>
      <c r="G3778" s="698" t="s">
        <v>425</v>
      </c>
      <c r="H3778" s="40" t="s">
        <v>227</v>
      </c>
      <c r="I3778" s="629" t="s">
        <v>150</v>
      </c>
      <c r="J3778" s="698" t="s">
        <v>204</v>
      </c>
      <c r="K3778" s="303">
        <v>0</v>
      </c>
      <c r="L3778" s="304">
        <v>0</v>
      </c>
      <c r="M3778" s="305">
        <v>0</v>
      </c>
      <c r="N3778" s="305">
        <v>0</v>
      </c>
      <c r="O3778" s="303">
        <v>0</v>
      </c>
      <c r="P3778" s="305">
        <v>0</v>
      </c>
      <c r="Q3778" s="303">
        <v>0</v>
      </c>
      <c r="R3778" s="16">
        <f>SUMIFS('Member Months'!$L:$L,'Member Months'!$A:$A,$A3778,'Member Months'!$C:$C,$C3778, 'Member Months'!$D:$D,$D3778)</f>
        <v>0</v>
      </c>
      <c r="T3778" s="172"/>
    </row>
    <row r="3779" spans="1:20">
      <c r="A3779" s="38">
        <v>14</v>
      </c>
      <c r="B3779" s="39">
        <f t="shared" si="128"/>
        <v>0</v>
      </c>
      <c r="C3779" s="39" t="str">
        <f t="shared" si="129"/>
        <v>2020 Initial Year</v>
      </c>
      <c r="D3779" s="40">
        <v>4</v>
      </c>
      <c r="E3779" s="662">
        <v>14</v>
      </c>
      <c r="F3779" s="40" t="s">
        <v>740</v>
      </c>
      <c r="G3779" s="698" t="s">
        <v>425</v>
      </c>
      <c r="H3779" s="40" t="s">
        <v>227</v>
      </c>
      <c r="I3779" s="629" t="s">
        <v>151</v>
      </c>
      <c r="J3779" s="698" t="s">
        <v>205</v>
      </c>
      <c r="K3779" s="303">
        <v>0</v>
      </c>
      <c r="L3779" s="304">
        <v>0</v>
      </c>
      <c r="M3779" s="305">
        <v>0</v>
      </c>
      <c r="N3779" s="305">
        <v>0</v>
      </c>
      <c r="O3779" s="303">
        <v>0</v>
      </c>
      <c r="P3779" s="305">
        <v>0</v>
      </c>
      <c r="Q3779" s="303">
        <v>0</v>
      </c>
      <c r="R3779" s="16">
        <f>SUMIFS('Member Months'!$L:$L,'Member Months'!$A:$A,$A3779,'Member Months'!$C:$C,$C3779, 'Member Months'!$D:$D,$D3779)</f>
        <v>0</v>
      </c>
      <c r="T3779" s="172"/>
    </row>
    <row r="3780" spans="1:20">
      <c r="A3780" s="38">
        <v>14</v>
      </c>
      <c r="B3780" s="39">
        <f t="shared" si="128"/>
        <v>0</v>
      </c>
      <c r="C3780" s="39" t="str">
        <f t="shared" si="129"/>
        <v>2020 Initial Year</v>
      </c>
      <c r="D3780" s="40">
        <v>4</v>
      </c>
      <c r="E3780" s="662">
        <v>14</v>
      </c>
      <c r="F3780" s="40" t="s">
        <v>740</v>
      </c>
      <c r="G3780" s="698" t="s">
        <v>425</v>
      </c>
      <c r="H3780" s="40" t="s">
        <v>227</v>
      </c>
      <c r="I3780" s="629" t="s">
        <v>152</v>
      </c>
      <c r="J3780" s="698" t="s">
        <v>182</v>
      </c>
      <c r="K3780" s="303">
        <v>0</v>
      </c>
      <c r="L3780" s="304">
        <v>0</v>
      </c>
      <c r="M3780" s="305">
        <v>0</v>
      </c>
      <c r="N3780" s="305">
        <v>0</v>
      </c>
      <c r="O3780" s="303">
        <v>0</v>
      </c>
      <c r="P3780" s="305">
        <v>0</v>
      </c>
      <c r="Q3780" s="303">
        <v>0</v>
      </c>
      <c r="R3780" s="16">
        <f>SUMIFS('Member Months'!$L:$L,'Member Months'!$A:$A,$A3780,'Member Months'!$C:$C,$C3780, 'Member Months'!$D:$D,$D3780)</f>
        <v>0</v>
      </c>
      <c r="T3780" s="172"/>
    </row>
    <row r="3781" spans="1:20">
      <c r="A3781" s="38">
        <v>14</v>
      </c>
      <c r="B3781" s="39">
        <f t="shared" si="128"/>
        <v>0</v>
      </c>
      <c r="C3781" s="39" t="str">
        <f t="shared" si="129"/>
        <v>2020 Initial Year</v>
      </c>
      <c r="D3781" s="40">
        <v>4</v>
      </c>
      <c r="E3781" s="662">
        <v>14</v>
      </c>
      <c r="F3781" s="40" t="s">
        <v>740</v>
      </c>
      <c r="G3781" s="698" t="s">
        <v>425</v>
      </c>
      <c r="H3781" s="40" t="s">
        <v>227</v>
      </c>
      <c r="I3781" s="629" t="s">
        <v>70</v>
      </c>
      <c r="J3781" s="698" t="s">
        <v>265</v>
      </c>
      <c r="K3781" s="303">
        <v>0</v>
      </c>
      <c r="L3781" s="304">
        <v>0</v>
      </c>
      <c r="M3781" s="305">
        <v>0</v>
      </c>
      <c r="N3781" s="305">
        <v>0</v>
      </c>
      <c r="O3781" s="303">
        <v>0</v>
      </c>
      <c r="P3781" s="305">
        <v>0</v>
      </c>
      <c r="Q3781" s="303">
        <v>0</v>
      </c>
      <c r="R3781" s="16">
        <f>SUMIFS('Member Months'!$L:$L,'Member Months'!$A:$A,$A3781,'Member Months'!$C:$C,$C3781, 'Member Months'!$D:$D,$D3781)</f>
        <v>0</v>
      </c>
      <c r="T3781" s="172"/>
    </row>
    <row r="3782" spans="1:20">
      <c r="A3782" s="38">
        <v>14</v>
      </c>
      <c r="B3782" s="39">
        <f t="shared" si="128"/>
        <v>0</v>
      </c>
      <c r="C3782" s="39" t="str">
        <f t="shared" si="129"/>
        <v>2020 Initial Year</v>
      </c>
      <c r="D3782" s="40">
        <v>4</v>
      </c>
      <c r="E3782" s="662">
        <v>14</v>
      </c>
      <c r="F3782" s="40" t="s">
        <v>740</v>
      </c>
      <c r="G3782" s="698" t="s">
        <v>425</v>
      </c>
      <c r="H3782" s="40" t="s">
        <v>227</v>
      </c>
      <c r="I3782" s="629" t="s">
        <v>71</v>
      </c>
      <c r="J3782" s="698" t="s">
        <v>266</v>
      </c>
      <c r="K3782" s="303">
        <v>0</v>
      </c>
      <c r="L3782" s="304">
        <v>0</v>
      </c>
      <c r="M3782" s="305">
        <v>0</v>
      </c>
      <c r="N3782" s="305">
        <v>0</v>
      </c>
      <c r="O3782" s="303">
        <v>0</v>
      </c>
      <c r="P3782" s="305">
        <v>0</v>
      </c>
      <c r="Q3782" s="303">
        <v>0</v>
      </c>
      <c r="R3782" s="16">
        <f>SUMIFS('Member Months'!$L:$L,'Member Months'!$A:$A,$A3782,'Member Months'!$C:$C,$C3782, 'Member Months'!$D:$D,$D3782)</f>
        <v>0</v>
      </c>
      <c r="T3782" s="172"/>
    </row>
    <row r="3783" spans="1:20">
      <c r="A3783" s="38">
        <v>14</v>
      </c>
      <c r="B3783" s="39">
        <f t="shared" si="128"/>
        <v>0</v>
      </c>
      <c r="C3783" s="39" t="str">
        <f t="shared" si="129"/>
        <v>2020 Initial Year</v>
      </c>
      <c r="D3783" s="40">
        <v>4</v>
      </c>
      <c r="E3783" s="662">
        <v>14</v>
      </c>
      <c r="F3783" s="40" t="s">
        <v>740</v>
      </c>
      <c r="G3783" s="698" t="s">
        <v>425</v>
      </c>
      <c r="H3783" s="40" t="s">
        <v>227</v>
      </c>
      <c r="I3783" s="629" t="s">
        <v>72</v>
      </c>
      <c r="J3783" s="698" t="s">
        <v>527</v>
      </c>
      <c r="K3783" s="303">
        <v>0</v>
      </c>
      <c r="L3783" s="304">
        <v>0</v>
      </c>
      <c r="M3783" s="305">
        <v>0</v>
      </c>
      <c r="N3783" s="305">
        <v>0</v>
      </c>
      <c r="O3783" s="303">
        <v>0</v>
      </c>
      <c r="P3783" s="305">
        <v>0</v>
      </c>
      <c r="Q3783" s="303">
        <v>0</v>
      </c>
      <c r="R3783" s="16">
        <f>SUMIFS('Member Months'!$L:$L,'Member Months'!$A:$A,$A3783,'Member Months'!$C:$C,$C3783, 'Member Months'!$D:$D,$D3783)</f>
        <v>0</v>
      </c>
      <c r="T3783" s="172"/>
    </row>
    <row r="3784" spans="1:20">
      <c r="A3784" s="38">
        <v>14</v>
      </c>
      <c r="B3784" s="39">
        <f t="shared" si="128"/>
        <v>0</v>
      </c>
      <c r="C3784" s="39" t="str">
        <f t="shared" si="129"/>
        <v>2020 Initial Year</v>
      </c>
      <c r="D3784" s="40">
        <v>4</v>
      </c>
      <c r="E3784" s="662">
        <v>14</v>
      </c>
      <c r="F3784" s="40" t="s">
        <v>740</v>
      </c>
      <c r="G3784" s="698" t="s">
        <v>425</v>
      </c>
      <c r="H3784" s="40" t="s">
        <v>227</v>
      </c>
      <c r="I3784" s="629" t="s">
        <v>73</v>
      </c>
      <c r="J3784" s="698" t="s">
        <v>528</v>
      </c>
      <c r="K3784" s="303">
        <v>0</v>
      </c>
      <c r="L3784" s="304">
        <v>0</v>
      </c>
      <c r="M3784" s="305">
        <v>0</v>
      </c>
      <c r="N3784" s="305">
        <v>0</v>
      </c>
      <c r="O3784" s="303">
        <v>0</v>
      </c>
      <c r="P3784" s="305">
        <v>0</v>
      </c>
      <c r="Q3784" s="303">
        <v>0</v>
      </c>
      <c r="R3784" s="16">
        <f>SUMIFS('Member Months'!$L:$L,'Member Months'!$A:$A,$A3784,'Member Months'!$C:$C,$C3784, 'Member Months'!$D:$D,$D3784)</f>
        <v>0</v>
      </c>
      <c r="T3784" s="172"/>
    </row>
    <row r="3785" spans="1:20">
      <c r="A3785" s="38">
        <v>14</v>
      </c>
      <c r="B3785" s="39">
        <f t="shared" si="128"/>
        <v>0</v>
      </c>
      <c r="C3785" s="39" t="str">
        <f t="shared" si="129"/>
        <v>2020 Initial Year</v>
      </c>
      <c r="D3785" s="40">
        <v>4</v>
      </c>
      <c r="E3785" s="662">
        <v>14</v>
      </c>
      <c r="F3785" s="40" t="s">
        <v>740</v>
      </c>
      <c r="G3785" s="698" t="s">
        <v>425</v>
      </c>
      <c r="H3785" s="40" t="s">
        <v>227</v>
      </c>
      <c r="I3785" s="629" t="s">
        <v>409</v>
      </c>
      <c r="J3785" s="698" t="s">
        <v>803</v>
      </c>
      <c r="K3785" s="303">
        <v>0</v>
      </c>
      <c r="L3785" s="304">
        <v>0</v>
      </c>
      <c r="M3785" s="305">
        <v>0</v>
      </c>
      <c r="N3785" s="305">
        <v>0</v>
      </c>
      <c r="O3785" s="303">
        <v>0</v>
      </c>
      <c r="P3785" s="305">
        <v>0</v>
      </c>
      <c r="Q3785" s="303">
        <v>0</v>
      </c>
      <c r="R3785" s="16">
        <f>SUMIFS('Member Months'!$L:$L,'Member Months'!$A:$A,$A3785,'Member Months'!$C:$C,$C3785, 'Member Months'!$D:$D,$D3785)</f>
        <v>0</v>
      </c>
      <c r="T3785" s="172"/>
    </row>
    <row r="3786" spans="1:20">
      <c r="A3786" s="38">
        <v>22</v>
      </c>
      <c r="B3786" s="39">
        <f t="shared" ref="B3786:B3803" si="130">$B$6</f>
        <v>0</v>
      </c>
      <c r="C3786" s="39" t="str">
        <f t="shared" si="129"/>
        <v>2020 Initial Year</v>
      </c>
      <c r="D3786" s="40">
        <v>4</v>
      </c>
      <c r="E3786" s="662">
        <v>22</v>
      </c>
      <c r="F3786" s="662">
        <v>6</v>
      </c>
      <c r="G3786" s="991" t="s">
        <v>933</v>
      </c>
      <c r="H3786" s="40" t="s">
        <v>227</v>
      </c>
      <c r="I3786" s="629" t="s">
        <v>211</v>
      </c>
      <c r="J3786" s="991" t="s">
        <v>261</v>
      </c>
      <c r="K3786" s="303">
        <v>0</v>
      </c>
      <c r="L3786" s="304">
        <v>0</v>
      </c>
      <c r="M3786" s="305">
        <v>0</v>
      </c>
      <c r="N3786" s="305">
        <v>0</v>
      </c>
      <c r="O3786" s="303">
        <v>0</v>
      </c>
      <c r="P3786" s="305">
        <v>0</v>
      </c>
      <c r="Q3786" s="303">
        <v>0</v>
      </c>
      <c r="R3786" s="16">
        <f>SUMIFS('Member Months'!$L:$L,'Member Months'!$A:$A,$A3786,'Member Months'!$C:$C,$C3786, 'Member Months'!$D:$D,$D3786)</f>
        <v>0</v>
      </c>
      <c r="T3786" s="172"/>
    </row>
    <row r="3787" spans="1:20">
      <c r="A3787" s="38">
        <v>22</v>
      </c>
      <c r="B3787" s="39">
        <f t="shared" si="130"/>
        <v>0</v>
      </c>
      <c r="C3787" s="39" t="str">
        <f t="shared" si="129"/>
        <v>2020 Initial Year</v>
      </c>
      <c r="D3787" s="40">
        <v>4</v>
      </c>
      <c r="E3787" s="662">
        <v>22</v>
      </c>
      <c r="F3787" s="662">
        <v>6</v>
      </c>
      <c r="G3787" s="991" t="s">
        <v>933</v>
      </c>
      <c r="H3787" s="40" t="s">
        <v>227</v>
      </c>
      <c r="I3787" s="629" t="s">
        <v>214</v>
      </c>
      <c r="J3787" s="991" t="s">
        <v>676</v>
      </c>
      <c r="K3787" s="303">
        <v>0</v>
      </c>
      <c r="L3787" s="304">
        <v>0</v>
      </c>
      <c r="M3787" s="305">
        <v>0</v>
      </c>
      <c r="N3787" s="305">
        <v>0</v>
      </c>
      <c r="O3787" s="303">
        <v>0</v>
      </c>
      <c r="P3787" s="305">
        <v>0</v>
      </c>
      <c r="Q3787" s="303">
        <v>0</v>
      </c>
      <c r="R3787" s="16">
        <f>SUMIFS('Member Months'!$L:$L,'Member Months'!$A:$A,$A3787,'Member Months'!$C:$C,$C3787, 'Member Months'!$D:$D,$D3787)</f>
        <v>0</v>
      </c>
      <c r="T3787" s="172"/>
    </row>
    <row r="3788" spans="1:20">
      <c r="A3788" s="38">
        <v>22</v>
      </c>
      <c r="B3788" s="39">
        <f t="shared" si="130"/>
        <v>0</v>
      </c>
      <c r="C3788" s="39" t="str">
        <f t="shared" si="129"/>
        <v>2020 Initial Year</v>
      </c>
      <c r="D3788" s="40">
        <v>4</v>
      </c>
      <c r="E3788" s="662">
        <v>22</v>
      </c>
      <c r="F3788" s="662">
        <v>6</v>
      </c>
      <c r="G3788" s="991" t="s">
        <v>933</v>
      </c>
      <c r="H3788" s="40" t="s">
        <v>227</v>
      </c>
      <c r="I3788" s="629" t="s">
        <v>215</v>
      </c>
      <c r="J3788" s="991" t="s">
        <v>216</v>
      </c>
      <c r="K3788" s="303">
        <v>0</v>
      </c>
      <c r="L3788" s="304">
        <v>0</v>
      </c>
      <c r="M3788" s="305">
        <v>0</v>
      </c>
      <c r="N3788" s="305">
        <v>0</v>
      </c>
      <c r="O3788" s="303">
        <v>0</v>
      </c>
      <c r="P3788" s="305">
        <v>0</v>
      </c>
      <c r="Q3788" s="303">
        <v>0</v>
      </c>
      <c r="R3788" s="16">
        <f>SUMIFS('Member Months'!$L:$L,'Member Months'!$A:$A,$A3788,'Member Months'!$C:$C,$C3788, 'Member Months'!$D:$D,$D3788)</f>
        <v>0</v>
      </c>
      <c r="T3788" s="172"/>
    </row>
    <row r="3789" spans="1:20">
      <c r="A3789" s="38">
        <v>22</v>
      </c>
      <c r="B3789" s="39">
        <f t="shared" si="130"/>
        <v>0</v>
      </c>
      <c r="C3789" s="39" t="str">
        <f t="shared" si="129"/>
        <v>2020 Initial Year</v>
      </c>
      <c r="D3789" s="40">
        <v>4</v>
      </c>
      <c r="E3789" s="662">
        <v>22</v>
      </c>
      <c r="F3789" s="662">
        <v>6</v>
      </c>
      <c r="G3789" s="991" t="s">
        <v>933</v>
      </c>
      <c r="H3789" s="40" t="s">
        <v>227</v>
      </c>
      <c r="I3789" s="629" t="s">
        <v>217</v>
      </c>
      <c r="J3789" s="991" t="s">
        <v>262</v>
      </c>
      <c r="K3789" s="303">
        <v>0</v>
      </c>
      <c r="L3789" s="304">
        <v>0</v>
      </c>
      <c r="M3789" s="305">
        <v>0</v>
      </c>
      <c r="N3789" s="305">
        <v>0</v>
      </c>
      <c r="O3789" s="303">
        <v>0</v>
      </c>
      <c r="P3789" s="305">
        <v>0</v>
      </c>
      <c r="Q3789" s="303">
        <v>0</v>
      </c>
      <c r="R3789" s="16">
        <f>SUMIFS('Member Months'!$L:$L,'Member Months'!$A:$A,$A3789,'Member Months'!$C:$C,$C3789, 'Member Months'!$D:$D,$D3789)</f>
        <v>0</v>
      </c>
      <c r="T3789" s="172"/>
    </row>
    <row r="3790" spans="1:20">
      <c r="A3790" s="38">
        <v>22</v>
      </c>
      <c r="B3790" s="39">
        <f t="shared" si="130"/>
        <v>0</v>
      </c>
      <c r="C3790" s="39" t="str">
        <f t="shared" si="129"/>
        <v>2020 Initial Year</v>
      </c>
      <c r="D3790" s="40">
        <v>4</v>
      </c>
      <c r="E3790" s="662">
        <v>22</v>
      </c>
      <c r="F3790" s="662">
        <v>6</v>
      </c>
      <c r="G3790" s="991" t="s">
        <v>933</v>
      </c>
      <c r="H3790" s="40" t="s">
        <v>227</v>
      </c>
      <c r="I3790" s="629" t="s">
        <v>218</v>
      </c>
      <c r="J3790" s="991" t="s">
        <v>677</v>
      </c>
      <c r="K3790" s="303">
        <v>0</v>
      </c>
      <c r="L3790" s="304">
        <v>0</v>
      </c>
      <c r="M3790" s="305">
        <v>0</v>
      </c>
      <c r="N3790" s="305">
        <v>0</v>
      </c>
      <c r="O3790" s="303">
        <v>0</v>
      </c>
      <c r="P3790" s="305">
        <v>0</v>
      </c>
      <c r="Q3790" s="303">
        <v>0</v>
      </c>
      <c r="R3790" s="16">
        <f>SUMIFS('Member Months'!$L:$L,'Member Months'!$A:$A,$A3790,'Member Months'!$C:$C,$C3790, 'Member Months'!$D:$D,$D3790)</f>
        <v>0</v>
      </c>
      <c r="T3790" s="172"/>
    </row>
    <row r="3791" spans="1:20">
      <c r="A3791" s="38">
        <v>22</v>
      </c>
      <c r="B3791" s="39">
        <f t="shared" si="130"/>
        <v>0</v>
      </c>
      <c r="C3791" s="39" t="str">
        <f t="shared" si="129"/>
        <v>2020 Initial Year</v>
      </c>
      <c r="D3791" s="40">
        <v>4</v>
      </c>
      <c r="E3791" s="662">
        <v>22</v>
      </c>
      <c r="F3791" s="662">
        <v>6</v>
      </c>
      <c r="G3791" s="991" t="s">
        <v>933</v>
      </c>
      <c r="H3791" s="40" t="s">
        <v>227</v>
      </c>
      <c r="I3791" s="629" t="s">
        <v>219</v>
      </c>
      <c r="J3791" s="991" t="s">
        <v>263</v>
      </c>
      <c r="K3791" s="303">
        <v>0</v>
      </c>
      <c r="L3791" s="304">
        <v>0</v>
      </c>
      <c r="M3791" s="305">
        <v>0</v>
      </c>
      <c r="N3791" s="305">
        <v>0</v>
      </c>
      <c r="O3791" s="303">
        <v>0</v>
      </c>
      <c r="P3791" s="305">
        <v>0</v>
      </c>
      <c r="Q3791" s="303">
        <v>0</v>
      </c>
      <c r="R3791" s="16">
        <f>SUMIFS('Member Months'!$L:$L,'Member Months'!$A:$A,$A3791,'Member Months'!$C:$C,$C3791, 'Member Months'!$D:$D,$D3791)</f>
        <v>0</v>
      </c>
      <c r="T3791" s="172"/>
    </row>
    <row r="3792" spans="1:20">
      <c r="A3792" s="38">
        <v>22</v>
      </c>
      <c r="B3792" s="39">
        <f t="shared" si="130"/>
        <v>0</v>
      </c>
      <c r="C3792" s="39" t="str">
        <f t="shared" si="129"/>
        <v>2020 Initial Year</v>
      </c>
      <c r="D3792" s="40">
        <v>4</v>
      </c>
      <c r="E3792" s="662">
        <v>22</v>
      </c>
      <c r="F3792" s="662">
        <v>6</v>
      </c>
      <c r="G3792" s="991" t="s">
        <v>933</v>
      </c>
      <c r="H3792" s="40" t="s">
        <v>227</v>
      </c>
      <c r="I3792" s="629" t="s">
        <v>220</v>
      </c>
      <c r="J3792" s="991" t="s">
        <v>675</v>
      </c>
      <c r="K3792" s="303">
        <v>0</v>
      </c>
      <c r="L3792" s="304">
        <v>0</v>
      </c>
      <c r="M3792" s="305">
        <v>0</v>
      </c>
      <c r="N3792" s="305">
        <v>0</v>
      </c>
      <c r="O3792" s="303">
        <v>0</v>
      </c>
      <c r="P3792" s="305">
        <v>0</v>
      </c>
      <c r="Q3792" s="303">
        <v>0</v>
      </c>
      <c r="R3792" s="16">
        <f>SUMIFS('Member Months'!$L:$L,'Member Months'!$A:$A,$A3792,'Member Months'!$C:$C,$C3792, 'Member Months'!$D:$D,$D3792)</f>
        <v>0</v>
      </c>
      <c r="T3792" s="172"/>
    </row>
    <row r="3793" spans="1:20">
      <c r="A3793" s="38">
        <v>22</v>
      </c>
      <c r="B3793" s="39">
        <f t="shared" si="130"/>
        <v>0</v>
      </c>
      <c r="C3793" s="39" t="str">
        <f t="shared" si="129"/>
        <v>2020 Initial Year</v>
      </c>
      <c r="D3793" s="40">
        <v>4</v>
      </c>
      <c r="E3793" s="662">
        <v>22</v>
      </c>
      <c r="F3793" s="662">
        <v>6</v>
      </c>
      <c r="G3793" s="991" t="s">
        <v>933</v>
      </c>
      <c r="H3793" s="40" t="s">
        <v>227</v>
      </c>
      <c r="I3793" s="629" t="s">
        <v>221</v>
      </c>
      <c r="J3793" s="991" t="s">
        <v>264</v>
      </c>
      <c r="K3793" s="303">
        <v>0</v>
      </c>
      <c r="L3793" s="304">
        <v>0</v>
      </c>
      <c r="M3793" s="305">
        <v>0</v>
      </c>
      <c r="N3793" s="305">
        <v>0</v>
      </c>
      <c r="O3793" s="303">
        <v>0</v>
      </c>
      <c r="P3793" s="305">
        <v>0</v>
      </c>
      <c r="Q3793" s="303">
        <v>0</v>
      </c>
      <c r="R3793" s="16">
        <f>SUMIFS('Member Months'!$L:$L,'Member Months'!$A:$A,$A3793,'Member Months'!$C:$C,$C3793, 'Member Months'!$D:$D,$D3793)</f>
        <v>0</v>
      </c>
      <c r="T3793" s="172"/>
    </row>
    <row r="3794" spans="1:20">
      <c r="A3794" s="38">
        <v>22</v>
      </c>
      <c r="B3794" s="39">
        <f t="shared" si="130"/>
        <v>0</v>
      </c>
      <c r="C3794" s="39" t="str">
        <f t="shared" si="129"/>
        <v>2020 Initial Year</v>
      </c>
      <c r="D3794" s="40">
        <v>4</v>
      </c>
      <c r="E3794" s="662">
        <v>22</v>
      </c>
      <c r="F3794" s="662">
        <v>6</v>
      </c>
      <c r="G3794" s="991" t="s">
        <v>933</v>
      </c>
      <c r="H3794" s="40" t="s">
        <v>227</v>
      </c>
      <c r="I3794" s="630" t="s">
        <v>222</v>
      </c>
      <c r="J3794" s="991" t="s">
        <v>206</v>
      </c>
      <c r="K3794" s="303">
        <v>0</v>
      </c>
      <c r="L3794" s="304">
        <v>0</v>
      </c>
      <c r="M3794" s="305">
        <v>0</v>
      </c>
      <c r="N3794" s="305">
        <v>0</v>
      </c>
      <c r="O3794" s="303">
        <v>0</v>
      </c>
      <c r="P3794" s="305">
        <v>0</v>
      </c>
      <c r="Q3794" s="303">
        <v>0</v>
      </c>
      <c r="R3794" s="16">
        <f>SUMIFS('Member Months'!$L:$L,'Member Months'!$A:$A,$A3794,'Member Months'!$C:$C,$C3794, 'Member Months'!$D:$D,$D3794)</f>
        <v>0</v>
      </c>
      <c r="T3794" s="172"/>
    </row>
    <row r="3795" spans="1:20">
      <c r="A3795" s="38">
        <v>22</v>
      </c>
      <c r="B3795" s="39">
        <f t="shared" si="130"/>
        <v>0</v>
      </c>
      <c r="C3795" s="39" t="str">
        <f t="shared" si="129"/>
        <v>2020 Initial Year</v>
      </c>
      <c r="D3795" s="40">
        <v>4</v>
      </c>
      <c r="E3795" s="662">
        <v>22</v>
      </c>
      <c r="F3795" s="662">
        <v>6</v>
      </c>
      <c r="G3795" s="991" t="s">
        <v>933</v>
      </c>
      <c r="H3795" s="40" t="s">
        <v>227</v>
      </c>
      <c r="I3795" s="630" t="s">
        <v>223</v>
      </c>
      <c r="J3795" s="991" t="s">
        <v>181</v>
      </c>
      <c r="K3795" s="303">
        <v>0</v>
      </c>
      <c r="L3795" s="304">
        <v>0</v>
      </c>
      <c r="M3795" s="305">
        <v>0</v>
      </c>
      <c r="N3795" s="305">
        <v>0</v>
      </c>
      <c r="O3795" s="303">
        <v>0</v>
      </c>
      <c r="P3795" s="305">
        <v>0</v>
      </c>
      <c r="Q3795" s="303">
        <v>0</v>
      </c>
      <c r="R3795" s="16">
        <f>SUMIFS('Member Months'!$L:$L,'Member Months'!$A:$A,$A3795,'Member Months'!$C:$C,$C3795, 'Member Months'!$D:$D,$D3795)</f>
        <v>0</v>
      </c>
      <c r="T3795" s="172"/>
    </row>
    <row r="3796" spans="1:20">
      <c r="A3796" s="38">
        <v>22</v>
      </c>
      <c r="B3796" s="39">
        <f t="shared" si="130"/>
        <v>0</v>
      </c>
      <c r="C3796" s="39" t="str">
        <f t="shared" si="129"/>
        <v>2020 Initial Year</v>
      </c>
      <c r="D3796" s="40">
        <v>4</v>
      </c>
      <c r="E3796" s="662">
        <v>22</v>
      </c>
      <c r="F3796" s="662">
        <v>6</v>
      </c>
      <c r="G3796" s="991" t="s">
        <v>933</v>
      </c>
      <c r="H3796" s="40" t="s">
        <v>227</v>
      </c>
      <c r="I3796" s="630" t="s">
        <v>150</v>
      </c>
      <c r="J3796" s="991" t="s">
        <v>204</v>
      </c>
      <c r="K3796" s="303">
        <v>0</v>
      </c>
      <c r="L3796" s="304">
        <v>0</v>
      </c>
      <c r="M3796" s="305">
        <v>0</v>
      </c>
      <c r="N3796" s="305">
        <v>0</v>
      </c>
      <c r="O3796" s="303">
        <v>0</v>
      </c>
      <c r="P3796" s="305">
        <v>0</v>
      </c>
      <c r="Q3796" s="303">
        <v>0</v>
      </c>
      <c r="R3796" s="16">
        <f>SUMIFS('Member Months'!$L:$L,'Member Months'!$A:$A,$A3796,'Member Months'!$C:$C,$C3796, 'Member Months'!$D:$D,$D3796)</f>
        <v>0</v>
      </c>
      <c r="T3796" s="172"/>
    </row>
    <row r="3797" spans="1:20">
      <c r="A3797" s="38">
        <v>22</v>
      </c>
      <c r="B3797" s="39">
        <f t="shared" si="130"/>
        <v>0</v>
      </c>
      <c r="C3797" s="39" t="str">
        <f t="shared" si="129"/>
        <v>2020 Initial Year</v>
      </c>
      <c r="D3797" s="40">
        <v>4</v>
      </c>
      <c r="E3797" s="662">
        <v>22</v>
      </c>
      <c r="F3797" s="662">
        <v>6</v>
      </c>
      <c r="G3797" s="991" t="s">
        <v>933</v>
      </c>
      <c r="H3797" s="40" t="s">
        <v>227</v>
      </c>
      <c r="I3797" s="630" t="s">
        <v>151</v>
      </c>
      <c r="J3797" s="991" t="s">
        <v>205</v>
      </c>
      <c r="K3797" s="303">
        <v>0</v>
      </c>
      <c r="L3797" s="304">
        <v>0</v>
      </c>
      <c r="M3797" s="305">
        <v>0</v>
      </c>
      <c r="N3797" s="305">
        <v>0</v>
      </c>
      <c r="O3797" s="303">
        <v>0</v>
      </c>
      <c r="P3797" s="305">
        <v>0</v>
      </c>
      <c r="Q3797" s="303">
        <v>0</v>
      </c>
      <c r="R3797" s="16">
        <f>SUMIFS('Member Months'!$L:$L,'Member Months'!$A:$A,$A3797,'Member Months'!$C:$C,$C3797, 'Member Months'!$D:$D,$D3797)</f>
        <v>0</v>
      </c>
      <c r="T3797" s="172"/>
    </row>
    <row r="3798" spans="1:20">
      <c r="A3798" s="38">
        <v>22</v>
      </c>
      <c r="B3798" s="39">
        <f t="shared" si="130"/>
        <v>0</v>
      </c>
      <c r="C3798" s="39" t="str">
        <f t="shared" si="129"/>
        <v>2020 Initial Year</v>
      </c>
      <c r="D3798" s="40">
        <v>4</v>
      </c>
      <c r="E3798" s="662">
        <v>22</v>
      </c>
      <c r="F3798" s="662">
        <v>6</v>
      </c>
      <c r="G3798" s="991" t="s">
        <v>933</v>
      </c>
      <c r="H3798" s="40" t="s">
        <v>227</v>
      </c>
      <c r="I3798" s="630" t="s">
        <v>152</v>
      </c>
      <c r="J3798" s="991" t="s">
        <v>182</v>
      </c>
      <c r="K3798" s="303">
        <v>0</v>
      </c>
      <c r="L3798" s="304">
        <v>0</v>
      </c>
      <c r="M3798" s="305">
        <v>0</v>
      </c>
      <c r="N3798" s="305">
        <v>0</v>
      </c>
      <c r="O3798" s="303">
        <v>0</v>
      </c>
      <c r="P3798" s="305">
        <v>0</v>
      </c>
      <c r="Q3798" s="303">
        <v>0</v>
      </c>
      <c r="R3798" s="16">
        <f>SUMIFS('Member Months'!$L:$L,'Member Months'!$A:$A,$A3798,'Member Months'!$C:$C,$C3798, 'Member Months'!$D:$D,$D3798)</f>
        <v>0</v>
      </c>
      <c r="T3798" s="172"/>
    </row>
    <row r="3799" spans="1:20">
      <c r="A3799" s="38">
        <v>22</v>
      </c>
      <c r="B3799" s="39">
        <f t="shared" si="130"/>
        <v>0</v>
      </c>
      <c r="C3799" s="39" t="str">
        <f t="shared" ref="C3799:C3862" si="131">$C$2598</f>
        <v>2020 Initial Year</v>
      </c>
      <c r="D3799" s="40">
        <v>4</v>
      </c>
      <c r="E3799" s="662">
        <v>22</v>
      </c>
      <c r="F3799" s="662">
        <v>6</v>
      </c>
      <c r="G3799" s="991" t="s">
        <v>933</v>
      </c>
      <c r="H3799" s="40" t="s">
        <v>227</v>
      </c>
      <c r="I3799" s="630" t="s">
        <v>70</v>
      </c>
      <c r="J3799" s="991" t="s">
        <v>265</v>
      </c>
      <c r="K3799" s="303">
        <v>0</v>
      </c>
      <c r="L3799" s="304">
        <v>0</v>
      </c>
      <c r="M3799" s="305">
        <v>0</v>
      </c>
      <c r="N3799" s="305">
        <v>0</v>
      </c>
      <c r="O3799" s="303">
        <v>0</v>
      </c>
      <c r="P3799" s="305">
        <v>0</v>
      </c>
      <c r="Q3799" s="303">
        <v>0</v>
      </c>
      <c r="R3799" s="16">
        <f>SUMIFS('Member Months'!$L:$L,'Member Months'!$A:$A,$A3799,'Member Months'!$C:$C,$C3799, 'Member Months'!$D:$D,$D3799)</f>
        <v>0</v>
      </c>
      <c r="T3799" s="172"/>
    </row>
    <row r="3800" spans="1:20">
      <c r="A3800" s="38">
        <v>22</v>
      </c>
      <c r="B3800" s="39">
        <f t="shared" si="130"/>
        <v>0</v>
      </c>
      <c r="C3800" s="39" t="str">
        <f t="shared" si="131"/>
        <v>2020 Initial Year</v>
      </c>
      <c r="D3800" s="40">
        <v>4</v>
      </c>
      <c r="E3800" s="662">
        <v>22</v>
      </c>
      <c r="F3800" s="662">
        <v>6</v>
      </c>
      <c r="G3800" s="991" t="s">
        <v>933</v>
      </c>
      <c r="H3800" s="40" t="s">
        <v>227</v>
      </c>
      <c r="I3800" s="630" t="s">
        <v>71</v>
      </c>
      <c r="J3800" s="991" t="s">
        <v>266</v>
      </c>
      <c r="K3800" s="303">
        <v>0</v>
      </c>
      <c r="L3800" s="304">
        <v>0</v>
      </c>
      <c r="M3800" s="305">
        <v>0</v>
      </c>
      <c r="N3800" s="305">
        <v>0</v>
      </c>
      <c r="O3800" s="303">
        <v>0</v>
      </c>
      <c r="P3800" s="305">
        <v>0</v>
      </c>
      <c r="Q3800" s="303">
        <v>0</v>
      </c>
      <c r="R3800" s="16">
        <f>SUMIFS('Member Months'!$L:$L,'Member Months'!$A:$A,$A3800,'Member Months'!$C:$C,$C3800, 'Member Months'!$D:$D,$D3800)</f>
        <v>0</v>
      </c>
      <c r="T3800" s="172"/>
    </row>
    <row r="3801" spans="1:20">
      <c r="A3801" s="38">
        <v>22</v>
      </c>
      <c r="B3801" s="39">
        <f t="shared" si="130"/>
        <v>0</v>
      </c>
      <c r="C3801" s="39" t="str">
        <f t="shared" si="131"/>
        <v>2020 Initial Year</v>
      </c>
      <c r="D3801" s="40">
        <v>4</v>
      </c>
      <c r="E3801" s="662">
        <v>22</v>
      </c>
      <c r="F3801" s="662">
        <v>6</v>
      </c>
      <c r="G3801" s="991" t="s">
        <v>933</v>
      </c>
      <c r="H3801" s="40" t="s">
        <v>227</v>
      </c>
      <c r="I3801" s="630" t="s">
        <v>72</v>
      </c>
      <c r="J3801" s="991" t="s">
        <v>527</v>
      </c>
      <c r="K3801" s="303">
        <v>0</v>
      </c>
      <c r="L3801" s="304">
        <v>0</v>
      </c>
      <c r="M3801" s="305">
        <v>0</v>
      </c>
      <c r="N3801" s="305">
        <v>0</v>
      </c>
      <c r="O3801" s="303">
        <v>0</v>
      </c>
      <c r="P3801" s="305">
        <v>0</v>
      </c>
      <c r="Q3801" s="303">
        <v>0</v>
      </c>
      <c r="R3801" s="16">
        <f>SUMIFS('Member Months'!$L:$L,'Member Months'!$A:$A,$A3801,'Member Months'!$C:$C,$C3801, 'Member Months'!$D:$D,$D3801)</f>
        <v>0</v>
      </c>
      <c r="T3801" s="172"/>
    </row>
    <row r="3802" spans="1:20">
      <c r="A3802" s="38">
        <v>22</v>
      </c>
      <c r="B3802" s="39">
        <f t="shared" si="130"/>
        <v>0</v>
      </c>
      <c r="C3802" s="39" t="str">
        <f t="shared" si="131"/>
        <v>2020 Initial Year</v>
      </c>
      <c r="D3802" s="40">
        <v>4</v>
      </c>
      <c r="E3802" s="662">
        <v>22</v>
      </c>
      <c r="F3802" s="662">
        <v>6</v>
      </c>
      <c r="G3802" s="991" t="s">
        <v>933</v>
      </c>
      <c r="H3802" s="40" t="s">
        <v>227</v>
      </c>
      <c r="I3802" s="630" t="s">
        <v>73</v>
      </c>
      <c r="J3802" s="991" t="s">
        <v>528</v>
      </c>
      <c r="K3802" s="303">
        <v>0</v>
      </c>
      <c r="L3802" s="304">
        <v>0</v>
      </c>
      <c r="M3802" s="305">
        <v>0</v>
      </c>
      <c r="N3802" s="305">
        <v>0</v>
      </c>
      <c r="O3802" s="303">
        <v>0</v>
      </c>
      <c r="P3802" s="305">
        <v>0</v>
      </c>
      <c r="Q3802" s="303">
        <v>0</v>
      </c>
      <c r="R3802" s="16">
        <f>SUMIFS('Member Months'!$L:$L,'Member Months'!$A:$A,$A3802,'Member Months'!$C:$C,$C3802, 'Member Months'!$D:$D,$D3802)</f>
        <v>0</v>
      </c>
      <c r="T3802" s="172"/>
    </row>
    <row r="3803" spans="1:20">
      <c r="A3803" s="38">
        <v>22</v>
      </c>
      <c r="B3803" s="39">
        <f t="shared" si="130"/>
        <v>0</v>
      </c>
      <c r="C3803" s="39" t="str">
        <f t="shared" si="131"/>
        <v>2020 Initial Year</v>
      </c>
      <c r="D3803" s="40">
        <v>4</v>
      </c>
      <c r="E3803" s="662">
        <v>22</v>
      </c>
      <c r="F3803" s="662">
        <v>6</v>
      </c>
      <c r="G3803" s="991" t="s">
        <v>933</v>
      </c>
      <c r="H3803" s="40" t="s">
        <v>227</v>
      </c>
      <c r="I3803" s="630" t="s">
        <v>409</v>
      </c>
      <c r="J3803" s="991" t="s">
        <v>803</v>
      </c>
      <c r="K3803" s="303">
        <v>0</v>
      </c>
      <c r="L3803" s="304">
        <v>0</v>
      </c>
      <c r="M3803" s="305">
        <v>0</v>
      </c>
      <c r="N3803" s="305">
        <v>0</v>
      </c>
      <c r="O3803" s="303">
        <v>0</v>
      </c>
      <c r="P3803" s="305">
        <v>0</v>
      </c>
      <c r="Q3803" s="303">
        <v>0</v>
      </c>
      <c r="R3803" s="16">
        <f>SUMIFS('Member Months'!$L:$L,'Member Months'!$A:$A,$A3803,'Member Months'!$C:$C,$C3803, 'Member Months'!$D:$D,$D3803)</f>
        <v>0</v>
      </c>
      <c r="T3803" s="172"/>
    </row>
    <row r="3804" spans="1:20">
      <c r="A3804" s="38">
        <v>23</v>
      </c>
      <c r="B3804" s="39">
        <v>0</v>
      </c>
      <c r="C3804" s="39" t="str">
        <f t="shared" si="131"/>
        <v>2020 Initial Year</v>
      </c>
      <c r="D3804" s="40">
        <v>4</v>
      </c>
      <c r="E3804" s="662">
        <v>23</v>
      </c>
      <c r="F3804" s="662">
        <v>6</v>
      </c>
      <c r="G3804" s="991" t="s">
        <v>933</v>
      </c>
      <c r="H3804" s="40" t="s">
        <v>228</v>
      </c>
      <c r="I3804" s="630" t="s">
        <v>211</v>
      </c>
      <c r="J3804" s="991" t="s">
        <v>261</v>
      </c>
      <c r="K3804" s="303">
        <v>0</v>
      </c>
      <c r="L3804" s="304">
        <v>0</v>
      </c>
      <c r="M3804" s="305">
        <v>0</v>
      </c>
      <c r="N3804" s="305">
        <v>0</v>
      </c>
      <c r="O3804" s="303">
        <v>0</v>
      </c>
      <c r="P3804" s="305">
        <v>0</v>
      </c>
      <c r="Q3804" s="303">
        <v>0</v>
      </c>
      <c r="R3804" s="16">
        <v>0</v>
      </c>
      <c r="T3804" s="172"/>
    </row>
    <row r="3805" spans="1:20">
      <c r="A3805" s="38">
        <v>23</v>
      </c>
      <c r="B3805" s="39">
        <v>0</v>
      </c>
      <c r="C3805" s="39" t="str">
        <f t="shared" si="131"/>
        <v>2020 Initial Year</v>
      </c>
      <c r="D3805" s="40">
        <v>4</v>
      </c>
      <c r="E3805" s="662">
        <v>23</v>
      </c>
      <c r="F3805" s="662">
        <v>6</v>
      </c>
      <c r="G3805" s="991" t="s">
        <v>933</v>
      </c>
      <c r="H3805" s="40" t="s">
        <v>228</v>
      </c>
      <c r="I3805" s="630" t="s">
        <v>214</v>
      </c>
      <c r="J3805" s="991" t="s">
        <v>676</v>
      </c>
      <c r="K3805" s="303">
        <v>0</v>
      </c>
      <c r="L3805" s="304">
        <v>0</v>
      </c>
      <c r="M3805" s="305">
        <v>0</v>
      </c>
      <c r="N3805" s="305">
        <v>0</v>
      </c>
      <c r="O3805" s="303">
        <v>0</v>
      </c>
      <c r="P3805" s="305">
        <v>0</v>
      </c>
      <c r="Q3805" s="303">
        <v>0</v>
      </c>
      <c r="R3805" s="16">
        <v>0</v>
      </c>
      <c r="T3805" s="172"/>
    </row>
    <row r="3806" spans="1:20">
      <c r="A3806" s="38">
        <v>23</v>
      </c>
      <c r="B3806" s="39">
        <v>0</v>
      </c>
      <c r="C3806" s="39" t="str">
        <f t="shared" si="131"/>
        <v>2020 Initial Year</v>
      </c>
      <c r="D3806" s="40">
        <v>4</v>
      </c>
      <c r="E3806" s="662">
        <v>23</v>
      </c>
      <c r="F3806" s="662">
        <v>6</v>
      </c>
      <c r="G3806" s="991" t="s">
        <v>933</v>
      </c>
      <c r="H3806" s="40" t="s">
        <v>228</v>
      </c>
      <c r="I3806" s="630" t="s">
        <v>215</v>
      </c>
      <c r="J3806" s="991" t="s">
        <v>216</v>
      </c>
      <c r="K3806" s="303">
        <v>0</v>
      </c>
      <c r="L3806" s="304">
        <v>0</v>
      </c>
      <c r="M3806" s="305">
        <v>0</v>
      </c>
      <c r="N3806" s="305">
        <v>0</v>
      </c>
      <c r="O3806" s="303">
        <v>0</v>
      </c>
      <c r="P3806" s="305">
        <v>0</v>
      </c>
      <c r="Q3806" s="303">
        <v>0</v>
      </c>
      <c r="R3806" s="16">
        <v>0</v>
      </c>
      <c r="T3806" s="172"/>
    </row>
    <row r="3807" spans="1:20">
      <c r="A3807" s="38">
        <v>23</v>
      </c>
      <c r="B3807" s="39">
        <v>0</v>
      </c>
      <c r="C3807" s="39" t="str">
        <f t="shared" si="131"/>
        <v>2020 Initial Year</v>
      </c>
      <c r="D3807" s="40">
        <v>4</v>
      </c>
      <c r="E3807" s="662">
        <v>23</v>
      </c>
      <c r="F3807" s="662">
        <v>6</v>
      </c>
      <c r="G3807" s="991" t="s">
        <v>933</v>
      </c>
      <c r="H3807" s="40" t="s">
        <v>228</v>
      </c>
      <c r="I3807" s="630" t="s">
        <v>217</v>
      </c>
      <c r="J3807" s="991" t="s">
        <v>262</v>
      </c>
      <c r="K3807" s="303">
        <v>0</v>
      </c>
      <c r="L3807" s="304">
        <v>0</v>
      </c>
      <c r="M3807" s="305">
        <v>0</v>
      </c>
      <c r="N3807" s="305">
        <v>0</v>
      </c>
      <c r="O3807" s="303">
        <v>0</v>
      </c>
      <c r="P3807" s="305">
        <v>0</v>
      </c>
      <c r="Q3807" s="303">
        <v>0</v>
      </c>
      <c r="R3807" s="16">
        <v>0</v>
      </c>
      <c r="T3807" s="172"/>
    </row>
    <row r="3808" spans="1:20">
      <c r="A3808" s="38">
        <v>23</v>
      </c>
      <c r="B3808" s="39">
        <v>0</v>
      </c>
      <c r="C3808" s="39" t="str">
        <f t="shared" si="131"/>
        <v>2020 Initial Year</v>
      </c>
      <c r="D3808" s="40">
        <v>4</v>
      </c>
      <c r="E3808" s="662">
        <v>23</v>
      </c>
      <c r="F3808" s="662">
        <v>6</v>
      </c>
      <c r="G3808" s="991" t="s">
        <v>933</v>
      </c>
      <c r="H3808" s="40" t="s">
        <v>228</v>
      </c>
      <c r="I3808" s="630" t="s">
        <v>218</v>
      </c>
      <c r="J3808" s="991" t="s">
        <v>677</v>
      </c>
      <c r="K3808" s="303">
        <v>0</v>
      </c>
      <c r="L3808" s="304">
        <v>0</v>
      </c>
      <c r="M3808" s="305">
        <v>0</v>
      </c>
      <c r="N3808" s="305">
        <v>0</v>
      </c>
      <c r="O3808" s="303">
        <v>0</v>
      </c>
      <c r="P3808" s="305">
        <v>0</v>
      </c>
      <c r="Q3808" s="303">
        <v>0</v>
      </c>
      <c r="R3808" s="16">
        <v>0</v>
      </c>
      <c r="T3808" s="172"/>
    </row>
    <row r="3809" spans="1:20">
      <c r="A3809" s="38">
        <v>23</v>
      </c>
      <c r="B3809" s="39">
        <v>0</v>
      </c>
      <c r="C3809" s="39" t="str">
        <f t="shared" si="131"/>
        <v>2020 Initial Year</v>
      </c>
      <c r="D3809" s="40">
        <v>4</v>
      </c>
      <c r="E3809" s="662">
        <v>23</v>
      </c>
      <c r="F3809" s="662">
        <v>6</v>
      </c>
      <c r="G3809" s="991" t="s">
        <v>933</v>
      </c>
      <c r="H3809" s="40" t="s">
        <v>228</v>
      </c>
      <c r="I3809" s="630" t="s">
        <v>219</v>
      </c>
      <c r="J3809" s="991" t="s">
        <v>263</v>
      </c>
      <c r="K3809" s="303">
        <v>0</v>
      </c>
      <c r="L3809" s="304">
        <v>0</v>
      </c>
      <c r="M3809" s="305">
        <v>0</v>
      </c>
      <c r="N3809" s="305">
        <v>0</v>
      </c>
      <c r="O3809" s="303">
        <v>0</v>
      </c>
      <c r="P3809" s="305">
        <v>0</v>
      </c>
      <c r="Q3809" s="303">
        <v>0</v>
      </c>
      <c r="R3809" s="16">
        <v>0</v>
      </c>
      <c r="T3809" s="172"/>
    </row>
    <row r="3810" spans="1:20">
      <c r="A3810" s="38">
        <v>23</v>
      </c>
      <c r="B3810" s="39">
        <v>0</v>
      </c>
      <c r="C3810" s="39" t="str">
        <f t="shared" si="131"/>
        <v>2020 Initial Year</v>
      </c>
      <c r="D3810" s="40">
        <v>4</v>
      </c>
      <c r="E3810" s="662">
        <v>23</v>
      </c>
      <c r="F3810" s="662">
        <v>6</v>
      </c>
      <c r="G3810" s="991" t="s">
        <v>933</v>
      </c>
      <c r="H3810" s="40" t="s">
        <v>228</v>
      </c>
      <c r="I3810" s="630" t="s">
        <v>220</v>
      </c>
      <c r="J3810" s="991" t="s">
        <v>675</v>
      </c>
      <c r="K3810" s="303">
        <v>0</v>
      </c>
      <c r="L3810" s="304">
        <v>0</v>
      </c>
      <c r="M3810" s="305">
        <v>0</v>
      </c>
      <c r="N3810" s="305">
        <v>0</v>
      </c>
      <c r="O3810" s="303">
        <v>0</v>
      </c>
      <c r="P3810" s="305">
        <v>0</v>
      </c>
      <c r="Q3810" s="303">
        <v>0</v>
      </c>
      <c r="R3810" s="16">
        <v>0</v>
      </c>
      <c r="T3810" s="172"/>
    </row>
    <row r="3811" spans="1:20">
      <c r="A3811" s="38">
        <v>23</v>
      </c>
      <c r="B3811" s="39">
        <v>0</v>
      </c>
      <c r="C3811" s="39" t="str">
        <f t="shared" si="131"/>
        <v>2020 Initial Year</v>
      </c>
      <c r="D3811" s="40">
        <v>4</v>
      </c>
      <c r="E3811" s="662">
        <v>23</v>
      </c>
      <c r="F3811" s="662">
        <v>6</v>
      </c>
      <c r="G3811" s="991" t="s">
        <v>933</v>
      </c>
      <c r="H3811" s="40" t="s">
        <v>228</v>
      </c>
      <c r="I3811" s="630" t="s">
        <v>221</v>
      </c>
      <c r="J3811" s="991" t="s">
        <v>264</v>
      </c>
      <c r="K3811" s="303">
        <v>0</v>
      </c>
      <c r="L3811" s="304">
        <v>0</v>
      </c>
      <c r="M3811" s="305">
        <v>0</v>
      </c>
      <c r="N3811" s="305">
        <v>0</v>
      </c>
      <c r="O3811" s="303">
        <v>0</v>
      </c>
      <c r="P3811" s="305">
        <v>0</v>
      </c>
      <c r="Q3811" s="303">
        <v>0</v>
      </c>
      <c r="R3811" s="16">
        <v>0</v>
      </c>
      <c r="T3811" s="172"/>
    </row>
    <row r="3812" spans="1:20">
      <c r="A3812" s="38">
        <v>23</v>
      </c>
      <c r="B3812" s="39">
        <v>0</v>
      </c>
      <c r="C3812" s="39" t="str">
        <f t="shared" si="131"/>
        <v>2020 Initial Year</v>
      </c>
      <c r="D3812" s="40">
        <v>4</v>
      </c>
      <c r="E3812" s="662">
        <v>23</v>
      </c>
      <c r="F3812" s="662">
        <v>6</v>
      </c>
      <c r="G3812" s="991" t="s">
        <v>933</v>
      </c>
      <c r="H3812" s="40" t="s">
        <v>228</v>
      </c>
      <c r="I3812" s="630" t="s">
        <v>222</v>
      </c>
      <c r="J3812" s="991" t="s">
        <v>206</v>
      </c>
      <c r="K3812" s="303">
        <v>0</v>
      </c>
      <c r="L3812" s="304">
        <v>0</v>
      </c>
      <c r="M3812" s="305">
        <v>0</v>
      </c>
      <c r="N3812" s="305">
        <v>0</v>
      </c>
      <c r="O3812" s="303">
        <v>0</v>
      </c>
      <c r="P3812" s="305">
        <v>0</v>
      </c>
      <c r="Q3812" s="303">
        <v>0</v>
      </c>
      <c r="R3812" s="16">
        <v>0</v>
      </c>
      <c r="T3812" s="172"/>
    </row>
    <row r="3813" spans="1:20">
      <c r="A3813" s="38">
        <v>23</v>
      </c>
      <c r="B3813" s="39">
        <v>0</v>
      </c>
      <c r="C3813" s="39" t="str">
        <f t="shared" si="131"/>
        <v>2020 Initial Year</v>
      </c>
      <c r="D3813" s="40">
        <v>4</v>
      </c>
      <c r="E3813" s="662">
        <v>23</v>
      </c>
      <c r="F3813" s="662">
        <v>6</v>
      </c>
      <c r="G3813" s="991" t="s">
        <v>933</v>
      </c>
      <c r="H3813" s="40" t="s">
        <v>228</v>
      </c>
      <c r="I3813" s="630" t="s">
        <v>223</v>
      </c>
      <c r="J3813" s="991" t="s">
        <v>181</v>
      </c>
      <c r="K3813" s="303">
        <v>0</v>
      </c>
      <c r="L3813" s="304">
        <v>0</v>
      </c>
      <c r="M3813" s="305">
        <v>0</v>
      </c>
      <c r="N3813" s="305">
        <v>0</v>
      </c>
      <c r="O3813" s="303">
        <v>0</v>
      </c>
      <c r="P3813" s="305">
        <v>0</v>
      </c>
      <c r="Q3813" s="303">
        <v>0</v>
      </c>
      <c r="R3813" s="16">
        <v>0</v>
      </c>
      <c r="T3813" s="172"/>
    </row>
    <row r="3814" spans="1:20">
      <c r="A3814" s="38">
        <v>23</v>
      </c>
      <c r="B3814" s="39">
        <v>0</v>
      </c>
      <c r="C3814" s="39" t="str">
        <f t="shared" si="131"/>
        <v>2020 Initial Year</v>
      </c>
      <c r="D3814" s="40">
        <v>4</v>
      </c>
      <c r="E3814" s="662">
        <v>23</v>
      </c>
      <c r="F3814" s="662">
        <v>6</v>
      </c>
      <c r="G3814" s="991" t="s">
        <v>933</v>
      </c>
      <c r="H3814" s="40" t="s">
        <v>228</v>
      </c>
      <c r="I3814" s="630" t="s">
        <v>150</v>
      </c>
      <c r="J3814" s="991" t="s">
        <v>204</v>
      </c>
      <c r="K3814" s="303">
        <v>0</v>
      </c>
      <c r="L3814" s="304">
        <v>0</v>
      </c>
      <c r="M3814" s="305">
        <v>0</v>
      </c>
      <c r="N3814" s="305">
        <v>0</v>
      </c>
      <c r="O3814" s="303">
        <v>0</v>
      </c>
      <c r="P3814" s="305">
        <v>0</v>
      </c>
      <c r="Q3814" s="303">
        <v>0</v>
      </c>
      <c r="R3814" s="16">
        <v>0</v>
      </c>
      <c r="T3814" s="172"/>
    </row>
    <row r="3815" spans="1:20">
      <c r="A3815" s="38">
        <v>23</v>
      </c>
      <c r="B3815" s="39">
        <v>0</v>
      </c>
      <c r="C3815" s="39" t="str">
        <f t="shared" si="131"/>
        <v>2020 Initial Year</v>
      </c>
      <c r="D3815" s="40">
        <v>4</v>
      </c>
      <c r="E3815" s="662">
        <v>23</v>
      </c>
      <c r="F3815" s="662">
        <v>6</v>
      </c>
      <c r="G3815" s="991" t="s">
        <v>933</v>
      </c>
      <c r="H3815" s="40" t="s">
        <v>228</v>
      </c>
      <c r="I3815" s="630" t="s">
        <v>151</v>
      </c>
      <c r="J3815" s="991" t="s">
        <v>205</v>
      </c>
      <c r="K3815" s="303">
        <v>0</v>
      </c>
      <c r="L3815" s="304">
        <v>0</v>
      </c>
      <c r="M3815" s="305">
        <v>0</v>
      </c>
      <c r="N3815" s="305">
        <v>0</v>
      </c>
      <c r="O3815" s="303">
        <v>0</v>
      </c>
      <c r="P3815" s="305">
        <v>0</v>
      </c>
      <c r="Q3815" s="303">
        <v>0</v>
      </c>
      <c r="R3815" s="16">
        <v>0</v>
      </c>
      <c r="T3815" s="172"/>
    </row>
    <row r="3816" spans="1:20">
      <c r="A3816" s="38">
        <v>23</v>
      </c>
      <c r="B3816" s="39">
        <v>0</v>
      </c>
      <c r="C3816" s="39" t="str">
        <f t="shared" si="131"/>
        <v>2020 Initial Year</v>
      </c>
      <c r="D3816" s="40">
        <v>4</v>
      </c>
      <c r="E3816" s="662">
        <v>23</v>
      </c>
      <c r="F3816" s="662">
        <v>6</v>
      </c>
      <c r="G3816" s="991" t="s">
        <v>933</v>
      </c>
      <c r="H3816" s="40" t="s">
        <v>228</v>
      </c>
      <c r="I3816" s="630" t="s">
        <v>152</v>
      </c>
      <c r="J3816" s="991" t="s">
        <v>182</v>
      </c>
      <c r="K3816" s="303">
        <v>0</v>
      </c>
      <c r="L3816" s="304">
        <v>0</v>
      </c>
      <c r="M3816" s="305">
        <v>0</v>
      </c>
      <c r="N3816" s="305">
        <v>0</v>
      </c>
      <c r="O3816" s="303">
        <v>0</v>
      </c>
      <c r="P3816" s="305">
        <v>0</v>
      </c>
      <c r="Q3816" s="303">
        <v>0</v>
      </c>
      <c r="R3816" s="16">
        <v>0</v>
      </c>
      <c r="T3816" s="172"/>
    </row>
    <row r="3817" spans="1:20">
      <c r="A3817" s="38">
        <v>23</v>
      </c>
      <c r="B3817" s="39">
        <v>0</v>
      </c>
      <c r="C3817" s="39" t="str">
        <f t="shared" si="131"/>
        <v>2020 Initial Year</v>
      </c>
      <c r="D3817" s="40">
        <v>4</v>
      </c>
      <c r="E3817" s="662">
        <v>23</v>
      </c>
      <c r="F3817" s="662">
        <v>6</v>
      </c>
      <c r="G3817" s="991" t="s">
        <v>933</v>
      </c>
      <c r="H3817" s="40" t="s">
        <v>228</v>
      </c>
      <c r="I3817" s="630" t="s">
        <v>70</v>
      </c>
      <c r="J3817" s="991" t="s">
        <v>265</v>
      </c>
      <c r="K3817" s="303">
        <v>0</v>
      </c>
      <c r="L3817" s="304">
        <v>0</v>
      </c>
      <c r="M3817" s="305">
        <v>0</v>
      </c>
      <c r="N3817" s="305">
        <v>0</v>
      </c>
      <c r="O3817" s="303">
        <v>0</v>
      </c>
      <c r="P3817" s="305">
        <v>0</v>
      </c>
      <c r="Q3817" s="303">
        <v>0</v>
      </c>
      <c r="R3817" s="16">
        <v>0</v>
      </c>
      <c r="T3817" s="172"/>
    </row>
    <row r="3818" spans="1:20">
      <c r="A3818" s="38">
        <v>23</v>
      </c>
      <c r="B3818" s="39">
        <v>0</v>
      </c>
      <c r="C3818" s="39" t="str">
        <f t="shared" si="131"/>
        <v>2020 Initial Year</v>
      </c>
      <c r="D3818" s="40">
        <v>4</v>
      </c>
      <c r="E3818" s="662">
        <v>23</v>
      </c>
      <c r="F3818" s="662">
        <v>6</v>
      </c>
      <c r="G3818" s="991" t="s">
        <v>933</v>
      </c>
      <c r="H3818" s="40" t="s">
        <v>228</v>
      </c>
      <c r="I3818" s="630" t="s">
        <v>71</v>
      </c>
      <c r="J3818" s="991" t="s">
        <v>266</v>
      </c>
      <c r="K3818" s="303">
        <v>0</v>
      </c>
      <c r="L3818" s="304">
        <v>0</v>
      </c>
      <c r="M3818" s="305">
        <v>0</v>
      </c>
      <c r="N3818" s="305">
        <v>0</v>
      </c>
      <c r="O3818" s="303">
        <v>0</v>
      </c>
      <c r="P3818" s="305">
        <v>0</v>
      </c>
      <c r="Q3818" s="303">
        <v>0</v>
      </c>
      <c r="R3818" s="16">
        <v>0</v>
      </c>
      <c r="T3818" s="172"/>
    </row>
    <row r="3819" spans="1:20">
      <c r="A3819" s="38">
        <v>23</v>
      </c>
      <c r="B3819" s="39">
        <v>0</v>
      </c>
      <c r="C3819" s="39" t="str">
        <f t="shared" si="131"/>
        <v>2020 Initial Year</v>
      </c>
      <c r="D3819" s="40">
        <v>4</v>
      </c>
      <c r="E3819" s="662">
        <v>23</v>
      </c>
      <c r="F3819" s="662">
        <v>6</v>
      </c>
      <c r="G3819" s="991" t="s">
        <v>933</v>
      </c>
      <c r="H3819" s="40" t="s">
        <v>228</v>
      </c>
      <c r="I3819" s="630" t="s">
        <v>72</v>
      </c>
      <c r="J3819" s="991" t="s">
        <v>527</v>
      </c>
      <c r="K3819" s="303">
        <v>0</v>
      </c>
      <c r="L3819" s="304">
        <v>0</v>
      </c>
      <c r="M3819" s="305">
        <v>0</v>
      </c>
      <c r="N3819" s="305">
        <v>0</v>
      </c>
      <c r="O3819" s="303">
        <v>0</v>
      </c>
      <c r="P3819" s="305">
        <v>0</v>
      </c>
      <c r="Q3819" s="303">
        <v>0</v>
      </c>
      <c r="R3819" s="16">
        <v>0</v>
      </c>
      <c r="T3819" s="172"/>
    </row>
    <row r="3820" spans="1:20">
      <c r="A3820" s="38">
        <v>23</v>
      </c>
      <c r="B3820" s="39">
        <v>0</v>
      </c>
      <c r="C3820" s="39" t="str">
        <f t="shared" si="131"/>
        <v>2020 Initial Year</v>
      </c>
      <c r="D3820" s="40">
        <v>4</v>
      </c>
      <c r="E3820" s="662">
        <v>23</v>
      </c>
      <c r="F3820" s="662">
        <v>6</v>
      </c>
      <c r="G3820" s="991" t="s">
        <v>933</v>
      </c>
      <c r="H3820" s="40" t="s">
        <v>228</v>
      </c>
      <c r="I3820" s="630" t="s">
        <v>73</v>
      </c>
      <c r="J3820" s="991" t="s">
        <v>528</v>
      </c>
      <c r="K3820" s="303">
        <v>0</v>
      </c>
      <c r="L3820" s="304">
        <v>0</v>
      </c>
      <c r="M3820" s="305">
        <v>0</v>
      </c>
      <c r="N3820" s="305">
        <v>0</v>
      </c>
      <c r="O3820" s="303">
        <v>0</v>
      </c>
      <c r="P3820" s="305">
        <v>0</v>
      </c>
      <c r="Q3820" s="303">
        <v>0</v>
      </c>
      <c r="R3820" s="16">
        <v>0</v>
      </c>
      <c r="T3820" s="172"/>
    </row>
    <row r="3821" spans="1:20">
      <c r="A3821" s="38">
        <v>23</v>
      </c>
      <c r="B3821" s="39">
        <v>0</v>
      </c>
      <c r="C3821" s="39" t="str">
        <f t="shared" si="131"/>
        <v>2020 Initial Year</v>
      </c>
      <c r="D3821" s="40">
        <v>4</v>
      </c>
      <c r="E3821" s="662">
        <v>23</v>
      </c>
      <c r="F3821" s="662">
        <v>6</v>
      </c>
      <c r="G3821" s="991" t="s">
        <v>933</v>
      </c>
      <c r="H3821" s="40" t="s">
        <v>228</v>
      </c>
      <c r="I3821" s="630" t="s">
        <v>409</v>
      </c>
      <c r="J3821" s="991" t="s">
        <v>803</v>
      </c>
      <c r="K3821" s="303">
        <v>0</v>
      </c>
      <c r="L3821" s="304">
        <v>0</v>
      </c>
      <c r="M3821" s="305">
        <v>0</v>
      </c>
      <c r="N3821" s="305">
        <v>0</v>
      </c>
      <c r="O3821" s="303">
        <v>0</v>
      </c>
      <c r="P3821" s="305">
        <v>0</v>
      </c>
      <c r="Q3821" s="303">
        <v>0</v>
      </c>
      <c r="R3821" s="16">
        <v>0</v>
      </c>
      <c r="T3821" s="172"/>
    </row>
    <row r="3822" spans="1:20">
      <c r="A3822" s="38">
        <v>24</v>
      </c>
      <c r="B3822" s="39">
        <v>0</v>
      </c>
      <c r="C3822" s="39" t="str">
        <f t="shared" si="131"/>
        <v>2020 Initial Year</v>
      </c>
      <c r="D3822" s="40">
        <v>4</v>
      </c>
      <c r="E3822" s="662">
        <v>24</v>
      </c>
      <c r="F3822" s="662">
        <v>6</v>
      </c>
      <c r="G3822" s="991" t="s">
        <v>229</v>
      </c>
      <c r="H3822" s="40" t="s">
        <v>227</v>
      </c>
      <c r="I3822" s="630" t="s">
        <v>211</v>
      </c>
      <c r="J3822" s="991" t="s">
        <v>261</v>
      </c>
      <c r="K3822" s="303">
        <v>0</v>
      </c>
      <c r="L3822" s="304">
        <v>0</v>
      </c>
      <c r="M3822" s="305">
        <v>0</v>
      </c>
      <c r="N3822" s="305">
        <v>0</v>
      </c>
      <c r="O3822" s="303">
        <v>0</v>
      </c>
      <c r="P3822" s="305">
        <v>0</v>
      </c>
      <c r="Q3822" s="303">
        <v>0</v>
      </c>
      <c r="R3822" s="16">
        <v>0</v>
      </c>
      <c r="T3822" s="172"/>
    </row>
    <row r="3823" spans="1:20">
      <c r="A3823" s="38">
        <v>24</v>
      </c>
      <c r="B3823" s="39">
        <v>0</v>
      </c>
      <c r="C3823" s="39" t="str">
        <f t="shared" si="131"/>
        <v>2020 Initial Year</v>
      </c>
      <c r="D3823" s="40">
        <v>4</v>
      </c>
      <c r="E3823" s="662">
        <v>24</v>
      </c>
      <c r="F3823" s="662">
        <v>6</v>
      </c>
      <c r="G3823" s="991" t="s">
        <v>229</v>
      </c>
      <c r="H3823" s="40" t="s">
        <v>227</v>
      </c>
      <c r="I3823" s="630" t="s">
        <v>214</v>
      </c>
      <c r="J3823" s="991" t="s">
        <v>676</v>
      </c>
      <c r="K3823" s="303">
        <v>0</v>
      </c>
      <c r="L3823" s="304">
        <v>0</v>
      </c>
      <c r="M3823" s="305">
        <v>0</v>
      </c>
      <c r="N3823" s="305">
        <v>0</v>
      </c>
      <c r="O3823" s="303">
        <v>0</v>
      </c>
      <c r="P3823" s="305">
        <v>0</v>
      </c>
      <c r="Q3823" s="303">
        <v>0</v>
      </c>
      <c r="R3823" s="16">
        <v>0</v>
      </c>
      <c r="T3823" s="172"/>
    </row>
    <row r="3824" spans="1:20">
      <c r="A3824" s="38">
        <v>24</v>
      </c>
      <c r="B3824" s="39">
        <v>0</v>
      </c>
      <c r="C3824" s="39" t="str">
        <f t="shared" si="131"/>
        <v>2020 Initial Year</v>
      </c>
      <c r="D3824" s="40">
        <v>4</v>
      </c>
      <c r="E3824" s="662">
        <v>24</v>
      </c>
      <c r="F3824" s="662">
        <v>6</v>
      </c>
      <c r="G3824" s="991" t="s">
        <v>229</v>
      </c>
      <c r="H3824" s="40" t="s">
        <v>227</v>
      </c>
      <c r="I3824" s="630" t="s">
        <v>215</v>
      </c>
      <c r="J3824" s="991" t="s">
        <v>216</v>
      </c>
      <c r="K3824" s="303">
        <v>0</v>
      </c>
      <c r="L3824" s="304">
        <v>0</v>
      </c>
      <c r="M3824" s="305">
        <v>0</v>
      </c>
      <c r="N3824" s="305">
        <v>0</v>
      </c>
      <c r="O3824" s="303">
        <v>0</v>
      </c>
      <c r="P3824" s="305">
        <v>0</v>
      </c>
      <c r="Q3824" s="303">
        <v>0</v>
      </c>
      <c r="R3824" s="16">
        <v>0</v>
      </c>
      <c r="T3824" s="172"/>
    </row>
    <row r="3825" spans="1:20">
      <c r="A3825" s="38">
        <v>24</v>
      </c>
      <c r="B3825" s="39">
        <v>0</v>
      </c>
      <c r="C3825" s="39" t="str">
        <f t="shared" si="131"/>
        <v>2020 Initial Year</v>
      </c>
      <c r="D3825" s="40">
        <v>4</v>
      </c>
      <c r="E3825" s="662">
        <v>24</v>
      </c>
      <c r="F3825" s="662">
        <v>6</v>
      </c>
      <c r="G3825" s="991" t="s">
        <v>229</v>
      </c>
      <c r="H3825" s="40" t="s">
        <v>227</v>
      </c>
      <c r="I3825" s="630" t="s">
        <v>217</v>
      </c>
      <c r="J3825" s="991" t="s">
        <v>262</v>
      </c>
      <c r="K3825" s="303">
        <v>0</v>
      </c>
      <c r="L3825" s="304">
        <v>0</v>
      </c>
      <c r="M3825" s="305">
        <v>0</v>
      </c>
      <c r="N3825" s="305">
        <v>0</v>
      </c>
      <c r="O3825" s="303">
        <v>0</v>
      </c>
      <c r="P3825" s="305">
        <v>0</v>
      </c>
      <c r="Q3825" s="303">
        <v>0</v>
      </c>
      <c r="R3825" s="16">
        <v>0</v>
      </c>
      <c r="T3825" s="172"/>
    </row>
    <row r="3826" spans="1:20">
      <c r="A3826" s="38">
        <v>24</v>
      </c>
      <c r="B3826" s="39">
        <v>0</v>
      </c>
      <c r="C3826" s="39" t="str">
        <f t="shared" si="131"/>
        <v>2020 Initial Year</v>
      </c>
      <c r="D3826" s="40">
        <v>4</v>
      </c>
      <c r="E3826" s="662">
        <v>24</v>
      </c>
      <c r="F3826" s="662">
        <v>6</v>
      </c>
      <c r="G3826" s="991" t="s">
        <v>229</v>
      </c>
      <c r="H3826" s="40" t="s">
        <v>227</v>
      </c>
      <c r="I3826" s="630" t="s">
        <v>218</v>
      </c>
      <c r="J3826" s="991" t="s">
        <v>677</v>
      </c>
      <c r="K3826" s="303">
        <v>0</v>
      </c>
      <c r="L3826" s="304">
        <v>0</v>
      </c>
      <c r="M3826" s="305">
        <v>0</v>
      </c>
      <c r="N3826" s="305">
        <v>0</v>
      </c>
      <c r="O3826" s="303">
        <v>0</v>
      </c>
      <c r="P3826" s="305">
        <v>0</v>
      </c>
      <c r="Q3826" s="303">
        <v>0</v>
      </c>
      <c r="R3826" s="16">
        <v>0</v>
      </c>
      <c r="T3826" s="172"/>
    </row>
    <row r="3827" spans="1:20">
      <c r="A3827" s="38">
        <v>24</v>
      </c>
      <c r="B3827" s="39">
        <v>0</v>
      </c>
      <c r="C3827" s="39" t="str">
        <f t="shared" si="131"/>
        <v>2020 Initial Year</v>
      </c>
      <c r="D3827" s="40">
        <v>4</v>
      </c>
      <c r="E3827" s="662">
        <v>24</v>
      </c>
      <c r="F3827" s="662">
        <v>6</v>
      </c>
      <c r="G3827" s="991" t="s">
        <v>229</v>
      </c>
      <c r="H3827" s="40" t="s">
        <v>227</v>
      </c>
      <c r="I3827" s="630" t="s">
        <v>219</v>
      </c>
      <c r="J3827" s="991" t="s">
        <v>263</v>
      </c>
      <c r="K3827" s="303">
        <v>0</v>
      </c>
      <c r="L3827" s="304">
        <v>0</v>
      </c>
      <c r="M3827" s="305">
        <v>0</v>
      </c>
      <c r="N3827" s="305">
        <v>0</v>
      </c>
      <c r="O3827" s="303">
        <v>0</v>
      </c>
      <c r="P3827" s="305">
        <v>0</v>
      </c>
      <c r="Q3827" s="303">
        <v>0</v>
      </c>
      <c r="R3827" s="16">
        <v>0</v>
      </c>
      <c r="T3827" s="172"/>
    </row>
    <row r="3828" spans="1:20">
      <c r="A3828" s="38">
        <v>24</v>
      </c>
      <c r="B3828" s="39">
        <v>0</v>
      </c>
      <c r="C3828" s="39" t="str">
        <f t="shared" si="131"/>
        <v>2020 Initial Year</v>
      </c>
      <c r="D3828" s="40">
        <v>4</v>
      </c>
      <c r="E3828" s="662">
        <v>24</v>
      </c>
      <c r="F3828" s="662">
        <v>6</v>
      </c>
      <c r="G3828" s="991" t="s">
        <v>229</v>
      </c>
      <c r="H3828" s="40" t="s">
        <v>227</v>
      </c>
      <c r="I3828" s="630" t="s">
        <v>220</v>
      </c>
      <c r="J3828" s="991" t="s">
        <v>675</v>
      </c>
      <c r="K3828" s="303">
        <v>0</v>
      </c>
      <c r="L3828" s="304">
        <v>0</v>
      </c>
      <c r="M3828" s="305">
        <v>0</v>
      </c>
      <c r="N3828" s="305">
        <v>0</v>
      </c>
      <c r="O3828" s="303">
        <v>0</v>
      </c>
      <c r="P3828" s="305">
        <v>0</v>
      </c>
      <c r="Q3828" s="303">
        <v>0</v>
      </c>
      <c r="R3828" s="16">
        <v>0</v>
      </c>
      <c r="T3828" s="172"/>
    </row>
    <row r="3829" spans="1:20">
      <c r="A3829" s="38">
        <v>24</v>
      </c>
      <c r="B3829" s="39">
        <v>0</v>
      </c>
      <c r="C3829" s="39" t="str">
        <f t="shared" si="131"/>
        <v>2020 Initial Year</v>
      </c>
      <c r="D3829" s="40">
        <v>4</v>
      </c>
      <c r="E3829" s="662">
        <v>24</v>
      </c>
      <c r="F3829" s="662">
        <v>6</v>
      </c>
      <c r="G3829" s="991" t="s">
        <v>229</v>
      </c>
      <c r="H3829" s="40" t="s">
        <v>227</v>
      </c>
      <c r="I3829" s="630" t="s">
        <v>221</v>
      </c>
      <c r="J3829" s="991" t="s">
        <v>264</v>
      </c>
      <c r="K3829" s="303">
        <v>0</v>
      </c>
      <c r="L3829" s="304">
        <v>0</v>
      </c>
      <c r="M3829" s="305">
        <v>0</v>
      </c>
      <c r="N3829" s="305">
        <v>0</v>
      </c>
      <c r="O3829" s="303">
        <v>0</v>
      </c>
      <c r="P3829" s="305">
        <v>0</v>
      </c>
      <c r="Q3829" s="303">
        <v>0</v>
      </c>
      <c r="R3829" s="16">
        <v>0</v>
      </c>
      <c r="T3829" s="172"/>
    </row>
    <row r="3830" spans="1:20">
      <c r="A3830" s="38">
        <v>24</v>
      </c>
      <c r="B3830" s="39">
        <v>0</v>
      </c>
      <c r="C3830" s="39" t="str">
        <f t="shared" si="131"/>
        <v>2020 Initial Year</v>
      </c>
      <c r="D3830" s="40">
        <v>4</v>
      </c>
      <c r="E3830" s="662">
        <v>24</v>
      </c>
      <c r="F3830" s="662">
        <v>6</v>
      </c>
      <c r="G3830" s="991" t="s">
        <v>229</v>
      </c>
      <c r="H3830" s="40" t="s">
        <v>227</v>
      </c>
      <c r="I3830" s="630" t="s">
        <v>222</v>
      </c>
      <c r="J3830" s="991" t="s">
        <v>206</v>
      </c>
      <c r="K3830" s="303">
        <v>0</v>
      </c>
      <c r="L3830" s="304">
        <v>0</v>
      </c>
      <c r="M3830" s="305">
        <v>0</v>
      </c>
      <c r="N3830" s="305">
        <v>0</v>
      </c>
      <c r="O3830" s="303">
        <v>0</v>
      </c>
      <c r="P3830" s="305">
        <v>0</v>
      </c>
      <c r="Q3830" s="303">
        <v>0</v>
      </c>
      <c r="R3830" s="16">
        <v>0</v>
      </c>
      <c r="T3830" s="172"/>
    </row>
    <row r="3831" spans="1:20">
      <c r="A3831" s="38">
        <v>24</v>
      </c>
      <c r="B3831" s="39">
        <v>0</v>
      </c>
      <c r="C3831" s="39" t="str">
        <f t="shared" si="131"/>
        <v>2020 Initial Year</v>
      </c>
      <c r="D3831" s="40">
        <v>4</v>
      </c>
      <c r="E3831" s="662">
        <v>24</v>
      </c>
      <c r="F3831" s="662">
        <v>6</v>
      </c>
      <c r="G3831" s="991" t="s">
        <v>229</v>
      </c>
      <c r="H3831" s="40" t="s">
        <v>227</v>
      </c>
      <c r="I3831" s="630" t="s">
        <v>223</v>
      </c>
      <c r="J3831" s="991" t="s">
        <v>181</v>
      </c>
      <c r="K3831" s="303">
        <v>0</v>
      </c>
      <c r="L3831" s="304">
        <v>0</v>
      </c>
      <c r="M3831" s="305">
        <v>0</v>
      </c>
      <c r="N3831" s="305">
        <v>0</v>
      </c>
      <c r="O3831" s="303">
        <v>0</v>
      </c>
      <c r="P3831" s="305">
        <v>0</v>
      </c>
      <c r="Q3831" s="303">
        <v>0</v>
      </c>
      <c r="R3831" s="16">
        <v>0</v>
      </c>
      <c r="T3831" s="172"/>
    </row>
    <row r="3832" spans="1:20">
      <c r="A3832" s="38">
        <v>24</v>
      </c>
      <c r="B3832" s="39">
        <v>0</v>
      </c>
      <c r="C3832" s="39" t="str">
        <f t="shared" si="131"/>
        <v>2020 Initial Year</v>
      </c>
      <c r="D3832" s="40">
        <v>4</v>
      </c>
      <c r="E3832" s="662">
        <v>24</v>
      </c>
      <c r="F3832" s="662">
        <v>6</v>
      </c>
      <c r="G3832" s="991" t="s">
        <v>229</v>
      </c>
      <c r="H3832" s="40" t="s">
        <v>227</v>
      </c>
      <c r="I3832" s="630" t="s">
        <v>150</v>
      </c>
      <c r="J3832" s="991" t="s">
        <v>204</v>
      </c>
      <c r="K3832" s="303">
        <v>0</v>
      </c>
      <c r="L3832" s="304">
        <v>0</v>
      </c>
      <c r="M3832" s="305">
        <v>0</v>
      </c>
      <c r="N3832" s="305">
        <v>0</v>
      </c>
      <c r="O3832" s="303">
        <v>0</v>
      </c>
      <c r="P3832" s="305">
        <v>0</v>
      </c>
      <c r="Q3832" s="303">
        <v>0</v>
      </c>
      <c r="R3832" s="16">
        <v>0</v>
      </c>
      <c r="T3832" s="172"/>
    </row>
    <row r="3833" spans="1:20">
      <c r="A3833" s="38">
        <v>24</v>
      </c>
      <c r="B3833" s="39">
        <v>0</v>
      </c>
      <c r="C3833" s="39" t="str">
        <f t="shared" si="131"/>
        <v>2020 Initial Year</v>
      </c>
      <c r="D3833" s="40">
        <v>4</v>
      </c>
      <c r="E3833" s="662">
        <v>24</v>
      </c>
      <c r="F3833" s="662">
        <v>6</v>
      </c>
      <c r="G3833" s="991" t="s">
        <v>229</v>
      </c>
      <c r="H3833" s="40" t="s">
        <v>227</v>
      </c>
      <c r="I3833" s="630" t="s">
        <v>151</v>
      </c>
      <c r="J3833" s="991" t="s">
        <v>205</v>
      </c>
      <c r="K3833" s="303">
        <v>0</v>
      </c>
      <c r="L3833" s="304">
        <v>0</v>
      </c>
      <c r="M3833" s="305">
        <v>0</v>
      </c>
      <c r="N3833" s="305">
        <v>0</v>
      </c>
      <c r="O3833" s="303">
        <v>0</v>
      </c>
      <c r="P3833" s="305">
        <v>0</v>
      </c>
      <c r="Q3833" s="303">
        <v>0</v>
      </c>
      <c r="R3833" s="16">
        <v>0</v>
      </c>
      <c r="T3833" s="172"/>
    </row>
    <row r="3834" spans="1:20">
      <c r="A3834" s="38">
        <v>24</v>
      </c>
      <c r="B3834" s="39">
        <v>0</v>
      </c>
      <c r="C3834" s="39" t="str">
        <f t="shared" si="131"/>
        <v>2020 Initial Year</v>
      </c>
      <c r="D3834" s="40">
        <v>4</v>
      </c>
      <c r="E3834" s="662">
        <v>24</v>
      </c>
      <c r="F3834" s="662">
        <v>6</v>
      </c>
      <c r="G3834" s="991" t="s">
        <v>229</v>
      </c>
      <c r="H3834" s="40" t="s">
        <v>227</v>
      </c>
      <c r="I3834" s="630" t="s">
        <v>152</v>
      </c>
      <c r="J3834" s="991" t="s">
        <v>182</v>
      </c>
      <c r="K3834" s="303">
        <v>0</v>
      </c>
      <c r="L3834" s="304">
        <v>0</v>
      </c>
      <c r="M3834" s="305">
        <v>0</v>
      </c>
      <c r="N3834" s="305">
        <v>0</v>
      </c>
      <c r="O3834" s="303">
        <v>0</v>
      </c>
      <c r="P3834" s="305">
        <v>0</v>
      </c>
      <c r="Q3834" s="303">
        <v>0</v>
      </c>
      <c r="R3834" s="16">
        <v>0</v>
      </c>
      <c r="T3834" s="172"/>
    </row>
    <row r="3835" spans="1:20">
      <c r="A3835" s="38">
        <v>24</v>
      </c>
      <c r="B3835" s="39">
        <v>0</v>
      </c>
      <c r="C3835" s="39" t="str">
        <f t="shared" si="131"/>
        <v>2020 Initial Year</v>
      </c>
      <c r="D3835" s="40">
        <v>4</v>
      </c>
      <c r="E3835" s="662">
        <v>24</v>
      </c>
      <c r="F3835" s="662">
        <v>6</v>
      </c>
      <c r="G3835" s="991" t="s">
        <v>229</v>
      </c>
      <c r="H3835" s="40" t="s">
        <v>227</v>
      </c>
      <c r="I3835" s="630" t="s">
        <v>70</v>
      </c>
      <c r="J3835" s="991" t="s">
        <v>265</v>
      </c>
      <c r="K3835" s="303">
        <v>0</v>
      </c>
      <c r="L3835" s="304">
        <v>0</v>
      </c>
      <c r="M3835" s="305">
        <v>0</v>
      </c>
      <c r="N3835" s="305">
        <v>0</v>
      </c>
      <c r="O3835" s="303">
        <v>0</v>
      </c>
      <c r="P3835" s="305">
        <v>0</v>
      </c>
      <c r="Q3835" s="303">
        <v>0</v>
      </c>
      <c r="R3835" s="16">
        <v>0</v>
      </c>
      <c r="T3835" s="172"/>
    </row>
    <row r="3836" spans="1:20">
      <c r="A3836" s="38">
        <v>24</v>
      </c>
      <c r="B3836" s="39">
        <v>0</v>
      </c>
      <c r="C3836" s="39" t="str">
        <f t="shared" si="131"/>
        <v>2020 Initial Year</v>
      </c>
      <c r="D3836" s="40">
        <v>4</v>
      </c>
      <c r="E3836" s="662">
        <v>24</v>
      </c>
      <c r="F3836" s="662">
        <v>6</v>
      </c>
      <c r="G3836" s="991" t="s">
        <v>229</v>
      </c>
      <c r="H3836" s="40" t="s">
        <v>227</v>
      </c>
      <c r="I3836" s="630" t="s">
        <v>71</v>
      </c>
      <c r="J3836" s="991" t="s">
        <v>266</v>
      </c>
      <c r="K3836" s="303">
        <v>0</v>
      </c>
      <c r="L3836" s="304">
        <v>0</v>
      </c>
      <c r="M3836" s="305">
        <v>0</v>
      </c>
      <c r="N3836" s="305">
        <v>0</v>
      </c>
      <c r="O3836" s="303">
        <v>0</v>
      </c>
      <c r="P3836" s="305">
        <v>0</v>
      </c>
      <c r="Q3836" s="303">
        <v>0</v>
      </c>
      <c r="R3836" s="16">
        <v>0</v>
      </c>
      <c r="T3836" s="172"/>
    </row>
    <row r="3837" spans="1:20">
      <c r="A3837" s="38">
        <v>24</v>
      </c>
      <c r="B3837" s="39">
        <v>0</v>
      </c>
      <c r="C3837" s="39" t="str">
        <f t="shared" si="131"/>
        <v>2020 Initial Year</v>
      </c>
      <c r="D3837" s="40">
        <v>4</v>
      </c>
      <c r="E3837" s="662">
        <v>24</v>
      </c>
      <c r="F3837" s="662">
        <v>6</v>
      </c>
      <c r="G3837" s="991" t="s">
        <v>229</v>
      </c>
      <c r="H3837" s="40" t="s">
        <v>227</v>
      </c>
      <c r="I3837" s="630" t="s">
        <v>72</v>
      </c>
      <c r="J3837" s="991" t="s">
        <v>527</v>
      </c>
      <c r="K3837" s="303">
        <v>0</v>
      </c>
      <c r="L3837" s="304">
        <v>0</v>
      </c>
      <c r="M3837" s="305">
        <v>0</v>
      </c>
      <c r="N3837" s="305">
        <v>0</v>
      </c>
      <c r="O3837" s="303">
        <v>0</v>
      </c>
      <c r="P3837" s="305">
        <v>0</v>
      </c>
      <c r="Q3837" s="303">
        <v>0</v>
      </c>
      <c r="R3837" s="16">
        <v>0</v>
      </c>
      <c r="T3837" s="172"/>
    </row>
    <row r="3838" spans="1:20">
      <c r="A3838" s="38">
        <v>24</v>
      </c>
      <c r="B3838" s="39">
        <v>0</v>
      </c>
      <c r="C3838" s="39" t="str">
        <f t="shared" si="131"/>
        <v>2020 Initial Year</v>
      </c>
      <c r="D3838" s="40">
        <v>4</v>
      </c>
      <c r="E3838" s="662">
        <v>24</v>
      </c>
      <c r="F3838" s="662">
        <v>6</v>
      </c>
      <c r="G3838" s="991" t="s">
        <v>229</v>
      </c>
      <c r="H3838" s="40" t="s">
        <v>227</v>
      </c>
      <c r="I3838" s="630" t="s">
        <v>73</v>
      </c>
      <c r="J3838" s="991" t="s">
        <v>528</v>
      </c>
      <c r="K3838" s="303">
        <v>0</v>
      </c>
      <c r="L3838" s="304">
        <v>0</v>
      </c>
      <c r="M3838" s="305">
        <v>0</v>
      </c>
      <c r="N3838" s="305">
        <v>0</v>
      </c>
      <c r="O3838" s="303">
        <v>0</v>
      </c>
      <c r="P3838" s="305">
        <v>0</v>
      </c>
      <c r="Q3838" s="303">
        <v>0</v>
      </c>
      <c r="R3838" s="16">
        <v>0</v>
      </c>
      <c r="T3838" s="172"/>
    </row>
    <row r="3839" spans="1:20">
      <c r="A3839" s="38">
        <v>24</v>
      </c>
      <c r="B3839" s="39">
        <v>0</v>
      </c>
      <c r="C3839" s="39" t="str">
        <f t="shared" si="131"/>
        <v>2020 Initial Year</v>
      </c>
      <c r="D3839" s="40">
        <v>4</v>
      </c>
      <c r="E3839" s="662">
        <v>24</v>
      </c>
      <c r="F3839" s="662">
        <v>6</v>
      </c>
      <c r="G3839" s="991" t="s">
        <v>229</v>
      </c>
      <c r="H3839" s="40" t="s">
        <v>227</v>
      </c>
      <c r="I3839" s="630" t="s">
        <v>409</v>
      </c>
      <c r="J3839" s="991" t="s">
        <v>803</v>
      </c>
      <c r="K3839" s="303">
        <v>0</v>
      </c>
      <c r="L3839" s="304">
        <v>0</v>
      </c>
      <c r="M3839" s="305">
        <v>0</v>
      </c>
      <c r="N3839" s="305">
        <v>0</v>
      </c>
      <c r="O3839" s="303">
        <v>0</v>
      </c>
      <c r="P3839" s="305">
        <v>0</v>
      </c>
      <c r="Q3839" s="303">
        <v>0</v>
      </c>
      <c r="R3839" s="16">
        <v>0</v>
      </c>
      <c r="T3839" s="172"/>
    </row>
    <row r="3840" spans="1:20">
      <c r="A3840" s="38">
        <v>25</v>
      </c>
      <c r="B3840" s="39">
        <v>0</v>
      </c>
      <c r="C3840" s="39" t="str">
        <f t="shared" si="131"/>
        <v>2020 Initial Year</v>
      </c>
      <c r="D3840" s="40">
        <v>4</v>
      </c>
      <c r="E3840" s="662">
        <v>25</v>
      </c>
      <c r="F3840" s="662">
        <v>6</v>
      </c>
      <c r="G3840" s="991" t="s">
        <v>229</v>
      </c>
      <c r="H3840" s="40" t="s">
        <v>228</v>
      </c>
      <c r="I3840" s="630" t="s">
        <v>211</v>
      </c>
      <c r="J3840" s="991" t="s">
        <v>261</v>
      </c>
      <c r="K3840" s="303">
        <v>0</v>
      </c>
      <c r="L3840" s="304">
        <v>0</v>
      </c>
      <c r="M3840" s="305">
        <v>0</v>
      </c>
      <c r="N3840" s="305">
        <v>0</v>
      </c>
      <c r="O3840" s="303">
        <v>0</v>
      </c>
      <c r="P3840" s="305">
        <v>0</v>
      </c>
      <c r="Q3840" s="303">
        <v>0</v>
      </c>
      <c r="R3840" s="16">
        <v>0</v>
      </c>
      <c r="T3840" s="172"/>
    </row>
    <row r="3841" spans="1:20">
      <c r="A3841" s="38">
        <v>25</v>
      </c>
      <c r="B3841" s="39">
        <v>0</v>
      </c>
      <c r="C3841" s="39" t="str">
        <f t="shared" si="131"/>
        <v>2020 Initial Year</v>
      </c>
      <c r="D3841" s="40">
        <v>4</v>
      </c>
      <c r="E3841" s="662">
        <v>25</v>
      </c>
      <c r="F3841" s="662">
        <v>6</v>
      </c>
      <c r="G3841" s="991" t="s">
        <v>229</v>
      </c>
      <c r="H3841" s="40" t="s">
        <v>228</v>
      </c>
      <c r="I3841" s="630" t="s">
        <v>214</v>
      </c>
      <c r="J3841" s="991" t="s">
        <v>676</v>
      </c>
      <c r="K3841" s="303">
        <v>0</v>
      </c>
      <c r="L3841" s="304">
        <v>0</v>
      </c>
      <c r="M3841" s="305">
        <v>0</v>
      </c>
      <c r="N3841" s="305">
        <v>0</v>
      </c>
      <c r="O3841" s="303">
        <v>0</v>
      </c>
      <c r="P3841" s="305">
        <v>0</v>
      </c>
      <c r="Q3841" s="303">
        <v>0</v>
      </c>
      <c r="R3841" s="16">
        <v>0</v>
      </c>
      <c r="T3841" s="172"/>
    </row>
    <row r="3842" spans="1:20">
      <c r="A3842" s="38">
        <v>25</v>
      </c>
      <c r="B3842" s="39">
        <v>0</v>
      </c>
      <c r="C3842" s="39" t="str">
        <f t="shared" si="131"/>
        <v>2020 Initial Year</v>
      </c>
      <c r="D3842" s="40">
        <v>4</v>
      </c>
      <c r="E3842" s="662">
        <v>25</v>
      </c>
      <c r="F3842" s="662">
        <v>6</v>
      </c>
      <c r="G3842" s="991" t="s">
        <v>229</v>
      </c>
      <c r="H3842" s="40" t="s">
        <v>228</v>
      </c>
      <c r="I3842" s="630" t="s">
        <v>215</v>
      </c>
      <c r="J3842" s="991" t="s">
        <v>216</v>
      </c>
      <c r="K3842" s="303">
        <v>0</v>
      </c>
      <c r="L3842" s="304">
        <v>0</v>
      </c>
      <c r="M3842" s="305">
        <v>0</v>
      </c>
      <c r="N3842" s="305">
        <v>0</v>
      </c>
      <c r="O3842" s="303">
        <v>0</v>
      </c>
      <c r="P3842" s="305">
        <v>0</v>
      </c>
      <c r="Q3842" s="303">
        <v>0</v>
      </c>
      <c r="R3842" s="16">
        <v>0</v>
      </c>
      <c r="T3842" s="172"/>
    </row>
    <row r="3843" spans="1:20">
      <c r="A3843" s="38">
        <v>25</v>
      </c>
      <c r="B3843" s="39">
        <v>0</v>
      </c>
      <c r="C3843" s="39" t="str">
        <f t="shared" si="131"/>
        <v>2020 Initial Year</v>
      </c>
      <c r="D3843" s="40">
        <v>4</v>
      </c>
      <c r="E3843" s="662">
        <v>25</v>
      </c>
      <c r="F3843" s="662">
        <v>6</v>
      </c>
      <c r="G3843" s="991" t="s">
        <v>229</v>
      </c>
      <c r="H3843" s="40" t="s">
        <v>228</v>
      </c>
      <c r="I3843" s="630" t="s">
        <v>217</v>
      </c>
      <c r="J3843" s="991" t="s">
        <v>262</v>
      </c>
      <c r="K3843" s="303">
        <v>0</v>
      </c>
      <c r="L3843" s="304">
        <v>0</v>
      </c>
      <c r="M3843" s="305">
        <v>0</v>
      </c>
      <c r="N3843" s="305">
        <v>0</v>
      </c>
      <c r="O3843" s="303">
        <v>0</v>
      </c>
      <c r="P3843" s="305">
        <v>0</v>
      </c>
      <c r="Q3843" s="303">
        <v>0</v>
      </c>
      <c r="R3843" s="16">
        <v>0</v>
      </c>
      <c r="T3843" s="172"/>
    </row>
    <row r="3844" spans="1:20">
      <c r="A3844" s="38">
        <v>25</v>
      </c>
      <c r="B3844" s="39">
        <v>0</v>
      </c>
      <c r="C3844" s="39" t="str">
        <f t="shared" si="131"/>
        <v>2020 Initial Year</v>
      </c>
      <c r="D3844" s="40">
        <v>4</v>
      </c>
      <c r="E3844" s="662">
        <v>25</v>
      </c>
      <c r="F3844" s="662">
        <v>6</v>
      </c>
      <c r="G3844" s="991" t="s">
        <v>229</v>
      </c>
      <c r="H3844" s="40" t="s">
        <v>228</v>
      </c>
      <c r="I3844" s="630" t="s">
        <v>218</v>
      </c>
      <c r="J3844" s="991" t="s">
        <v>677</v>
      </c>
      <c r="K3844" s="303">
        <v>0</v>
      </c>
      <c r="L3844" s="304">
        <v>0</v>
      </c>
      <c r="M3844" s="305">
        <v>0</v>
      </c>
      <c r="N3844" s="305">
        <v>0</v>
      </c>
      <c r="O3844" s="303">
        <v>0</v>
      </c>
      <c r="P3844" s="305">
        <v>0</v>
      </c>
      <c r="Q3844" s="303">
        <v>0</v>
      </c>
      <c r="R3844" s="16">
        <v>0</v>
      </c>
      <c r="T3844" s="172"/>
    </row>
    <row r="3845" spans="1:20">
      <c r="A3845" s="38">
        <v>25</v>
      </c>
      <c r="B3845" s="39">
        <v>0</v>
      </c>
      <c r="C3845" s="39" t="str">
        <f t="shared" si="131"/>
        <v>2020 Initial Year</v>
      </c>
      <c r="D3845" s="40">
        <v>4</v>
      </c>
      <c r="E3845" s="662">
        <v>25</v>
      </c>
      <c r="F3845" s="662">
        <v>6</v>
      </c>
      <c r="G3845" s="991" t="s">
        <v>229</v>
      </c>
      <c r="H3845" s="40" t="s">
        <v>228</v>
      </c>
      <c r="I3845" s="630" t="s">
        <v>219</v>
      </c>
      <c r="J3845" s="991" t="s">
        <v>263</v>
      </c>
      <c r="K3845" s="303">
        <v>0</v>
      </c>
      <c r="L3845" s="304">
        <v>0</v>
      </c>
      <c r="M3845" s="305">
        <v>0</v>
      </c>
      <c r="N3845" s="305">
        <v>0</v>
      </c>
      <c r="O3845" s="303">
        <v>0</v>
      </c>
      <c r="P3845" s="305">
        <v>0</v>
      </c>
      <c r="Q3845" s="303">
        <v>0</v>
      </c>
      <c r="R3845" s="16">
        <v>0</v>
      </c>
      <c r="T3845" s="172"/>
    </row>
    <row r="3846" spans="1:20">
      <c r="A3846" s="38">
        <v>25</v>
      </c>
      <c r="B3846" s="39">
        <v>0</v>
      </c>
      <c r="C3846" s="39" t="str">
        <f t="shared" si="131"/>
        <v>2020 Initial Year</v>
      </c>
      <c r="D3846" s="40">
        <v>4</v>
      </c>
      <c r="E3846" s="662">
        <v>25</v>
      </c>
      <c r="F3846" s="662">
        <v>6</v>
      </c>
      <c r="G3846" s="991" t="s">
        <v>229</v>
      </c>
      <c r="H3846" s="40" t="s">
        <v>228</v>
      </c>
      <c r="I3846" s="630" t="s">
        <v>220</v>
      </c>
      <c r="J3846" s="991" t="s">
        <v>675</v>
      </c>
      <c r="K3846" s="303">
        <v>0</v>
      </c>
      <c r="L3846" s="304">
        <v>0</v>
      </c>
      <c r="M3846" s="305">
        <v>0</v>
      </c>
      <c r="N3846" s="305">
        <v>0</v>
      </c>
      <c r="O3846" s="303">
        <v>0</v>
      </c>
      <c r="P3846" s="305">
        <v>0</v>
      </c>
      <c r="Q3846" s="303">
        <v>0</v>
      </c>
      <c r="R3846" s="16">
        <v>0</v>
      </c>
      <c r="T3846" s="172"/>
    </row>
    <row r="3847" spans="1:20">
      <c r="A3847" s="38">
        <v>25</v>
      </c>
      <c r="B3847" s="39">
        <v>0</v>
      </c>
      <c r="C3847" s="39" t="str">
        <f t="shared" si="131"/>
        <v>2020 Initial Year</v>
      </c>
      <c r="D3847" s="40">
        <v>4</v>
      </c>
      <c r="E3847" s="662">
        <v>25</v>
      </c>
      <c r="F3847" s="662">
        <v>6</v>
      </c>
      <c r="G3847" s="991" t="s">
        <v>229</v>
      </c>
      <c r="H3847" s="40" t="s">
        <v>228</v>
      </c>
      <c r="I3847" s="630" t="s">
        <v>221</v>
      </c>
      <c r="J3847" s="991" t="s">
        <v>264</v>
      </c>
      <c r="K3847" s="303">
        <v>0</v>
      </c>
      <c r="L3847" s="304">
        <v>0</v>
      </c>
      <c r="M3847" s="305">
        <v>0</v>
      </c>
      <c r="N3847" s="305">
        <v>0</v>
      </c>
      <c r="O3847" s="303">
        <v>0</v>
      </c>
      <c r="P3847" s="305">
        <v>0</v>
      </c>
      <c r="Q3847" s="303">
        <v>0</v>
      </c>
      <c r="R3847" s="16">
        <v>0</v>
      </c>
      <c r="T3847" s="172"/>
    </row>
    <row r="3848" spans="1:20">
      <c r="A3848" s="38">
        <v>25</v>
      </c>
      <c r="B3848" s="39">
        <v>0</v>
      </c>
      <c r="C3848" s="39" t="str">
        <f t="shared" si="131"/>
        <v>2020 Initial Year</v>
      </c>
      <c r="D3848" s="40">
        <v>4</v>
      </c>
      <c r="E3848" s="662">
        <v>25</v>
      </c>
      <c r="F3848" s="662">
        <v>6</v>
      </c>
      <c r="G3848" s="991" t="s">
        <v>229</v>
      </c>
      <c r="H3848" s="40" t="s">
        <v>228</v>
      </c>
      <c r="I3848" s="630" t="s">
        <v>222</v>
      </c>
      <c r="J3848" s="991" t="s">
        <v>206</v>
      </c>
      <c r="K3848" s="303">
        <v>0</v>
      </c>
      <c r="L3848" s="304">
        <v>0</v>
      </c>
      <c r="M3848" s="305">
        <v>0</v>
      </c>
      <c r="N3848" s="305">
        <v>0</v>
      </c>
      <c r="O3848" s="303">
        <v>0</v>
      </c>
      <c r="P3848" s="305">
        <v>0</v>
      </c>
      <c r="Q3848" s="303">
        <v>0</v>
      </c>
      <c r="R3848" s="16">
        <v>0</v>
      </c>
      <c r="T3848" s="172"/>
    </row>
    <row r="3849" spans="1:20">
      <c r="A3849" s="38">
        <v>25</v>
      </c>
      <c r="B3849" s="39">
        <v>0</v>
      </c>
      <c r="C3849" s="39" t="str">
        <f t="shared" si="131"/>
        <v>2020 Initial Year</v>
      </c>
      <c r="D3849" s="40">
        <v>4</v>
      </c>
      <c r="E3849" s="662">
        <v>25</v>
      </c>
      <c r="F3849" s="662">
        <v>6</v>
      </c>
      <c r="G3849" s="991" t="s">
        <v>229</v>
      </c>
      <c r="H3849" s="40" t="s">
        <v>228</v>
      </c>
      <c r="I3849" s="630" t="s">
        <v>223</v>
      </c>
      <c r="J3849" s="991" t="s">
        <v>181</v>
      </c>
      <c r="K3849" s="303">
        <v>0</v>
      </c>
      <c r="L3849" s="304">
        <v>0</v>
      </c>
      <c r="M3849" s="305">
        <v>0</v>
      </c>
      <c r="N3849" s="305">
        <v>0</v>
      </c>
      <c r="O3849" s="303">
        <v>0</v>
      </c>
      <c r="P3849" s="305">
        <v>0</v>
      </c>
      <c r="Q3849" s="303">
        <v>0</v>
      </c>
      <c r="R3849" s="16">
        <v>0</v>
      </c>
      <c r="T3849" s="172"/>
    </row>
    <row r="3850" spans="1:20">
      <c r="A3850" s="38">
        <v>25</v>
      </c>
      <c r="B3850" s="39">
        <v>0</v>
      </c>
      <c r="C3850" s="39" t="str">
        <f t="shared" si="131"/>
        <v>2020 Initial Year</v>
      </c>
      <c r="D3850" s="40">
        <v>4</v>
      </c>
      <c r="E3850" s="662">
        <v>25</v>
      </c>
      <c r="F3850" s="662">
        <v>6</v>
      </c>
      <c r="G3850" s="991" t="s">
        <v>229</v>
      </c>
      <c r="H3850" s="40" t="s">
        <v>228</v>
      </c>
      <c r="I3850" s="630" t="s">
        <v>150</v>
      </c>
      <c r="J3850" s="991" t="s">
        <v>204</v>
      </c>
      <c r="K3850" s="303">
        <v>0</v>
      </c>
      <c r="L3850" s="304">
        <v>0</v>
      </c>
      <c r="M3850" s="305">
        <v>0</v>
      </c>
      <c r="N3850" s="305">
        <v>0</v>
      </c>
      <c r="O3850" s="303">
        <v>0</v>
      </c>
      <c r="P3850" s="305">
        <v>0</v>
      </c>
      <c r="Q3850" s="303">
        <v>0</v>
      </c>
      <c r="R3850" s="16">
        <v>0</v>
      </c>
      <c r="T3850" s="172"/>
    </row>
    <row r="3851" spans="1:20">
      <c r="A3851" s="38">
        <v>25</v>
      </c>
      <c r="B3851" s="39">
        <v>0</v>
      </c>
      <c r="C3851" s="39" t="str">
        <f t="shared" si="131"/>
        <v>2020 Initial Year</v>
      </c>
      <c r="D3851" s="40">
        <v>4</v>
      </c>
      <c r="E3851" s="662">
        <v>25</v>
      </c>
      <c r="F3851" s="662">
        <v>6</v>
      </c>
      <c r="G3851" s="991" t="s">
        <v>229</v>
      </c>
      <c r="H3851" s="40" t="s">
        <v>228</v>
      </c>
      <c r="I3851" s="630" t="s">
        <v>151</v>
      </c>
      <c r="J3851" s="991" t="s">
        <v>205</v>
      </c>
      <c r="K3851" s="303">
        <v>0</v>
      </c>
      <c r="L3851" s="304">
        <v>0</v>
      </c>
      <c r="M3851" s="305">
        <v>0</v>
      </c>
      <c r="N3851" s="305">
        <v>0</v>
      </c>
      <c r="O3851" s="303">
        <v>0</v>
      </c>
      <c r="P3851" s="305">
        <v>0</v>
      </c>
      <c r="Q3851" s="303">
        <v>0</v>
      </c>
      <c r="R3851" s="16">
        <v>0</v>
      </c>
      <c r="T3851" s="172"/>
    </row>
    <row r="3852" spans="1:20">
      <c r="A3852" s="38">
        <v>25</v>
      </c>
      <c r="B3852" s="39">
        <v>0</v>
      </c>
      <c r="C3852" s="39" t="str">
        <f t="shared" si="131"/>
        <v>2020 Initial Year</v>
      </c>
      <c r="D3852" s="40">
        <v>4</v>
      </c>
      <c r="E3852" s="662">
        <v>25</v>
      </c>
      <c r="F3852" s="662">
        <v>6</v>
      </c>
      <c r="G3852" s="991" t="s">
        <v>229</v>
      </c>
      <c r="H3852" s="40" t="s">
        <v>228</v>
      </c>
      <c r="I3852" s="630" t="s">
        <v>152</v>
      </c>
      <c r="J3852" s="991" t="s">
        <v>182</v>
      </c>
      <c r="K3852" s="303">
        <v>0</v>
      </c>
      <c r="L3852" s="304">
        <v>0</v>
      </c>
      <c r="M3852" s="305">
        <v>0</v>
      </c>
      <c r="N3852" s="305">
        <v>0</v>
      </c>
      <c r="O3852" s="303">
        <v>0</v>
      </c>
      <c r="P3852" s="305">
        <v>0</v>
      </c>
      <c r="Q3852" s="303">
        <v>0</v>
      </c>
      <c r="R3852" s="16">
        <v>0</v>
      </c>
      <c r="T3852" s="172"/>
    </row>
    <row r="3853" spans="1:20">
      <c r="A3853" s="38">
        <v>25</v>
      </c>
      <c r="B3853" s="39">
        <v>0</v>
      </c>
      <c r="C3853" s="39" t="str">
        <f t="shared" si="131"/>
        <v>2020 Initial Year</v>
      </c>
      <c r="D3853" s="40">
        <v>4</v>
      </c>
      <c r="E3853" s="662">
        <v>25</v>
      </c>
      <c r="F3853" s="662">
        <v>6</v>
      </c>
      <c r="G3853" s="991" t="s">
        <v>229</v>
      </c>
      <c r="H3853" s="40" t="s">
        <v>228</v>
      </c>
      <c r="I3853" s="630" t="s">
        <v>70</v>
      </c>
      <c r="J3853" s="991" t="s">
        <v>265</v>
      </c>
      <c r="K3853" s="303">
        <v>0</v>
      </c>
      <c r="L3853" s="304">
        <v>0</v>
      </c>
      <c r="M3853" s="305">
        <v>0</v>
      </c>
      <c r="N3853" s="305">
        <v>0</v>
      </c>
      <c r="O3853" s="303">
        <v>0</v>
      </c>
      <c r="P3853" s="305">
        <v>0</v>
      </c>
      <c r="Q3853" s="303">
        <v>0</v>
      </c>
      <c r="R3853" s="16">
        <v>0</v>
      </c>
      <c r="T3853" s="172"/>
    </row>
    <row r="3854" spans="1:20">
      <c r="A3854" s="38">
        <v>25</v>
      </c>
      <c r="B3854" s="39">
        <v>0</v>
      </c>
      <c r="C3854" s="39" t="str">
        <f t="shared" si="131"/>
        <v>2020 Initial Year</v>
      </c>
      <c r="D3854" s="40">
        <v>4</v>
      </c>
      <c r="E3854" s="662">
        <v>25</v>
      </c>
      <c r="F3854" s="662">
        <v>6</v>
      </c>
      <c r="G3854" s="991" t="s">
        <v>229</v>
      </c>
      <c r="H3854" s="40" t="s">
        <v>228</v>
      </c>
      <c r="I3854" s="630" t="s">
        <v>71</v>
      </c>
      <c r="J3854" s="991" t="s">
        <v>266</v>
      </c>
      <c r="K3854" s="303">
        <v>0</v>
      </c>
      <c r="L3854" s="304">
        <v>0</v>
      </c>
      <c r="M3854" s="305">
        <v>0</v>
      </c>
      <c r="N3854" s="305">
        <v>0</v>
      </c>
      <c r="O3854" s="303">
        <v>0</v>
      </c>
      <c r="P3854" s="305">
        <v>0</v>
      </c>
      <c r="Q3854" s="303">
        <v>0</v>
      </c>
      <c r="R3854" s="16">
        <v>0</v>
      </c>
      <c r="T3854" s="172"/>
    </row>
    <row r="3855" spans="1:20">
      <c r="A3855" s="38">
        <v>25</v>
      </c>
      <c r="B3855" s="39">
        <v>0</v>
      </c>
      <c r="C3855" s="39" t="str">
        <f t="shared" si="131"/>
        <v>2020 Initial Year</v>
      </c>
      <c r="D3855" s="40">
        <v>4</v>
      </c>
      <c r="E3855" s="662">
        <v>25</v>
      </c>
      <c r="F3855" s="662">
        <v>6</v>
      </c>
      <c r="G3855" s="991" t="s">
        <v>229</v>
      </c>
      <c r="H3855" s="40" t="s">
        <v>228</v>
      </c>
      <c r="I3855" s="630" t="s">
        <v>72</v>
      </c>
      <c r="J3855" s="991" t="s">
        <v>527</v>
      </c>
      <c r="K3855" s="303">
        <v>0</v>
      </c>
      <c r="L3855" s="304">
        <v>0</v>
      </c>
      <c r="M3855" s="305">
        <v>0</v>
      </c>
      <c r="N3855" s="305">
        <v>0</v>
      </c>
      <c r="O3855" s="303">
        <v>0</v>
      </c>
      <c r="P3855" s="305">
        <v>0</v>
      </c>
      <c r="Q3855" s="303">
        <v>0</v>
      </c>
      <c r="R3855" s="16">
        <v>0</v>
      </c>
      <c r="T3855" s="172"/>
    </row>
    <row r="3856" spans="1:20">
      <c r="A3856" s="38">
        <v>25</v>
      </c>
      <c r="B3856" s="39">
        <v>0</v>
      </c>
      <c r="C3856" s="39" t="str">
        <f t="shared" si="131"/>
        <v>2020 Initial Year</v>
      </c>
      <c r="D3856" s="40">
        <v>4</v>
      </c>
      <c r="E3856" s="662">
        <v>25</v>
      </c>
      <c r="F3856" s="662">
        <v>6</v>
      </c>
      <c r="G3856" s="991" t="s">
        <v>229</v>
      </c>
      <c r="H3856" s="40" t="s">
        <v>228</v>
      </c>
      <c r="I3856" s="630" t="s">
        <v>73</v>
      </c>
      <c r="J3856" s="991" t="s">
        <v>528</v>
      </c>
      <c r="K3856" s="303">
        <v>0</v>
      </c>
      <c r="L3856" s="304">
        <v>0</v>
      </c>
      <c r="M3856" s="305">
        <v>0</v>
      </c>
      <c r="N3856" s="305">
        <v>0</v>
      </c>
      <c r="O3856" s="303">
        <v>0</v>
      </c>
      <c r="P3856" s="305">
        <v>0</v>
      </c>
      <c r="Q3856" s="303">
        <v>0</v>
      </c>
      <c r="R3856" s="16">
        <v>0</v>
      </c>
      <c r="T3856" s="172"/>
    </row>
    <row r="3857" spans="1:20">
      <c r="A3857" s="38">
        <v>25</v>
      </c>
      <c r="B3857" s="39">
        <v>0</v>
      </c>
      <c r="C3857" s="39" t="str">
        <f t="shared" si="131"/>
        <v>2020 Initial Year</v>
      </c>
      <c r="D3857" s="40">
        <v>4</v>
      </c>
      <c r="E3857" s="662">
        <v>25</v>
      </c>
      <c r="F3857" s="662">
        <v>6</v>
      </c>
      <c r="G3857" s="991" t="s">
        <v>229</v>
      </c>
      <c r="H3857" s="40" t="s">
        <v>228</v>
      </c>
      <c r="I3857" s="630" t="s">
        <v>409</v>
      </c>
      <c r="J3857" s="991" t="s">
        <v>803</v>
      </c>
      <c r="K3857" s="303">
        <v>0</v>
      </c>
      <c r="L3857" s="304">
        <v>0</v>
      </c>
      <c r="M3857" s="305">
        <v>0</v>
      </c>
      <c r="N3857" s="305">
        <v>0</v>
      </c>
      <c r="O3857" s="303">
        <v>0</v>
      </c>
      <c r="P3857" s="305">
        <v>0</v>
      </c>
      <c r="Q3857" s="303">
        <v>0</v>
      </c>
      <c r="R3857" s="16">
        <v>0</v>
      </c>
      <c r="T3857" s="172"/>
    </row>
    <row r="3858" spans="1:20">
      <c r="A3858" s="38">
        <v>26</v>
      </c>
      <c r="B3858" s="39">
        <v>0</v>
      </c>
      <c r="C3858" s="39" t="str">
        <f t="shared" si="131"/>
        <v>2020 Initial Year</v>
      </c>
      <c r="D3858" s="40">
        <v>4</v>
      </c>
      <c r="E3858" s="662">
        <v>26</v>
      </c>
      <c r="F3858" s="662">
        <v>6</v>
      </c>
      <c r="G3858" s="991" t="s">
        <v>230</v>
      </c>
      <c r="H3858" s="40" t="s">
        <v>213</v>
      </c>
      <c r="I3858" s="630" t="s">
        <v>211</v>
      </c>
      <c r="J3858" s="991" t="s">
        <v>261</v>
      </c>
      <c r="K3858" s="303">
        <v>0</v>
      </c>
      <c r="L3858" s="304">
        <v>0</v>
      </c>
      <c r="M3858" s="305">
        <v>0</v>
      </c>
      <c r="N3858" s="305">
        <v>0</v>
      </c>
      <c r="O3858" s="303">
        <v>0</v>
      </c>
      <c r="P3858" s="305">
        <v>0</v>
      </c>
      <c r="Q3858" s="303">
        <v>0</v>
      </c>
      <c r="R3858" s="16">
        <v>0</v>
      </c>
      <c r="T3858" s="172"/>
    </row>
    <row r="3859" spans="1:20">
      <c r="A3859" s="38">
        <v>26</v>
      </c>
      <c r="B3859" s="39">
        <v>0</v>
      </c>
      <c r="C3859" s="39" t="str">
        <f t="shared" si="131"/>
        <v>2020 Initial Year</v>
      </c>
      <c r="D3859" s="40">
        <v>4</v>
      </c>
      <c r="E3859" s="662">
        <v>26</v>
      </c>
      <c r="F3859" s="662">
        <v>6</v>
      </c>
      <c r="G3859" s="991" t="s">
        <v>230</v>
      </c>
      <c r="H3859" s="40" t="s">
        <v>213</v>
      </c>
      <c r="I3859" s="630" t="s">
        <v>214</v>
      </c>
      <c r="J3859" s="991" t="s">
        <v>676</v>
      </c>
      <c r="K3859" s="303">
        <v>0</v>
      </c>
      <c r="L3859" s="304">
        <v>0</v>
      </c>
      <c r="M3859" s="305">
        <v>0</v>
      </c>
      <c r="N3859" s="305">
        <v>0</v>
      </c>
      <c r="O3859" s="303">
        <v>0</v>
      </c>
      <c r="P3859" s="305">
        <v>0</v>
      </c>
      <c r="Q3859" s="303">
        <v>0</v>
      </c>
      <c r="R3859" s="16">
        <v>0</v>
      </c>
      <c r="T3859" s="172"/>
    </row>
    <row r="3860" spans="1:20">
      <c r="A3860" s="38">
        <v>26</v>
      </c>
      <c r="B3860" s="39">
        <v>0</v>
      </c>
      <c r="C3860" s="39" t="str">
        <f t="shared" si="131"/>
        <v>2020 Initial Year</v>
      </c>
      <c r="D3860" s="40">
        <v>4</v>
      </c>
      <c r="E3860" s="662">
        <v>26</v>
      </c>
      <c r="F3860" s="662">
        <v>6</v>
      </c>
      <c r="G3860" s="991" t="s">
        <v>230</v>
      </c>
      <c r="H3860" s="40" t="s">
        <v>213</v>
      </c>
      <c r="I3860" s="630" t="s">
        <v>215</v>
      </c>
      <c r="J3860" s="991" t="s">
        <v>216</v>
      </c>
      <c r="K3860" s="303">
        <v>0</v>
      </c>
      <c r="L3860" s="304">
        <v>0</v>
      </c>
      <c r="M3860" s="305">
        <v>0</v>
      </c>
      <c r="N3860" s="305">
        <v>0</v>
      </c>
      <c r="O3860" s="303">
        <v>0</v>
      </c>
      <c r="P3860" s="305">
        <v>0</v>
      </c>
      <c r="Q3860" s="303">
        <v>0</v>
      </c>
      <c r="R3860" s="16">
        <v>0</v>
      </c>
      <c r="T3860" s="172"/>
    </row>
    <row r="3861" spans="1:20">
      <c r="A3861" s="38">
        <v>26</v>
      </c>
      <c r="B3861" s="39">
        <v>0</v>
      </c>
      <c r="C3861" s="39" t="str">
        <f t="shared" si="131"/>
        <v>2020 Initial Year</v>
      </c>
      <c r="D3861" s="40">
        <v>4</v>
      </c>
      <c r="E3861" s="662">
        <v>26</v>
      </c>
      <c r="F3861" s="662">
        <v>6</v>
      </c>
      <c r="G3861" s="991" t="s">
        <v>230</v>
      </c>
      <c r="H3861" s="40" t="s">
        <v>213</v>
      </c>
      <c r="I3861" s="630" t="s">
        <v>217</v>
      </c>
      <c r="J3861" s="991" t="s">
        <v>262</v>
      </c>
      <c r="K3861" s="303">
        <v>0</v>
      </c>
      <c r="L3861" s="304">
        <v>0</v>
      </c>
      <c r="M3861" s="305">
        <v>0</v>
      </c>
      <c r="N3861" s="305">
        <v>0</v>
      </c>
      <c r="O3861" s="303">
        <v>0</v>
      </c>
      <c r="P3861" s="305">
        <v>0</v>
      </c>
      <c r="Q3861" s="303">
        <v>0</v>
      </c>
      <c r="R3861" s="16">
        <v>0</v>
      </c>
      <c r="T3861" s="172"/>
    </row>
    <row r="3862" spans="1:20">
      <c r="A3862" s="38">
        <v>26</v>
      </c>
      <c r="B3862" s="39">
        <v>0</v>
      </c>
      <c r="C3862" s="39" t="str">
        <f t="shared" si="131"/>
        <v>2020 Initial Year</v>
      </c>
      <c r="D3862" s="40">
        <v>4</v>
      </c>
      <c r="E3862" s="662">
        <v>26</v>
      </c>
      <c r="F3862" s="662">
        <v>6</v>
      </c>
      <c r="G3862" s="991" t="s">
        <v>230</v>
      </c>
      <c r="H3862" s="40" t="s">
        <v>213</v>
      </c>
      <c r="I3862" s="630" t="s">
        <v>218</v>
      </c>
      <c r="J3862" s="991" t="s">
        <v>677</v>
      </c>
      <c r="K3862" s="303">
        <v>0</v>
      </c>
      <c r="L3862" s="304">
        <v>0</v>
      </c>
      <c r="M3862" s="305">
        <v>0</v>
      </c>
      <c r="N3862" s="305">
        <v>0</v>
      </c>
      <c r="O3862" s="303">
        <v>0</v>
      </c>
      <c r="P3862" s="305">
        <v>0</v>
      </c>
      <c r="Q3862" s="303">
        <v>0</v>
      </c>
      <c r="R3862" s="16">
        <v>0</v>
      </c>
      <c r="T3862" s="172"/>
    </row>
    <row r="3863" spans="1:20">
      <c r="A3863" s="38">
        <v>26</v>
      </c>
      <c r="B3863" s="39">
        <v>0</v>
      </c>
      <c r="C3863" s="39" t="str">
        <f t="shared" ref="C3863:C3893" si="132">$C$2598</f>
        <v>2020 Initial Year</v>
      </c>
      <c r="D3863" s="40">
        <v>4</v>
      </c>
      <c r="E3863" s="662">
        <v>26</v>
      </c>
      <c r="F3863" s="662">
        <v>6</v>
      </c>
      <c r="G3863" s="991" t="s">
        <v>230</v>
      </c>
      <c r="H3863" s="40" t="s">
        <v>213</v>
      </c>
      <c r="I3863" s="630" t="s">
        <v>219</v>
      </c>
      <c r="J3863" s="991" t="s">
        <v>263</v>
      </c>
      <c r="K3863" s="303">
        <v>0</v>
      </c>
      <c r="L3863" s="304">
        <v>0</v>
      </c>
      <c r="M3863" s="305">
        <v>0</v>
      </c>
      <c r="N3863" s="305">
        <v>0</v>
      </c>
      <c r="O3863" s="303">
        <v>0</v>
      </c>
      <c r="P3863" s="305">
        <v>0</v>
      </c>
      <c r="Q3863" s="303">
        <v>0</v>
      </c>
      <c r="R3863" s="16">
        <v>0</v>
      </c>
      <c r="T3863" s="172"/>
    </row>
    <row r="3864" spans="1:20">
      <c r="A3864" s="38">
        <v>26</v>
      </c>
      <c r="B3864" s="39">
        <v>0</v>
      </c>
      <c r="C3864" s="39" t="str">
        <f t="shared" si="132"/>
        <v>2020 Initial Year</v>
      </c>
      <c r="D3864" s="40">
        <v>4</v>
      </c>
      <c r="E3864" s="662">
        <v>26</v>
      </c>
      <c r="F3864" s="662">
        <v>6</v>
      </c>
      <c r="G3864" s="991" t="s">
        <v>230</v>
      </c>
      <c r="H3864" s="40" t="s">
        <v>213</v>
      </c>
      <c r="I3864" s="630" t="s">
        <v>220</v>
      </c>
      <c r="J3864" s="991" t="s">
        <v>675</v>
      </c>
      <c r="K3864" s="303">
        <v>0</v>
      </c>
      <c r="L3864" s="304">
        <v>0</v>
      </c>
      <c r="M3864" s="305">
        <v>0</v>
      </c>
      <c r="N3864" s="305">
        <v>0</v>
      </c>
      <c r="O3864" s="303">
        <v>0</v>
      </c>
      <c r="P3864" s="305">
        <v>0</v>
      </c>
      <c r="Q3864" s="303">
        <v>0</v>
      </c>
      <c r="R3864" s="16">
        <v>0</v>
      </c>
      <c r="T3864" s="172"/>
    </row>
    <row r="3865" spans="1:20">
      <c r="A3865" s="38">
        <v>26</v>
      </c>
      <c r="B3865" s="39">
        <v>0</v>
      </c>
      <c r="C3865" s="39" t="str">
        <f t="shared" si="132"/>
        <v>2020 Initial Year</v>
      </c>
      <c r="D3865" s="40">
        <v>4</v>
      </c>
      <c r="E3865" s="662">
        <v>26</v>
      </c>
      <c r="F3865" s="662">
        <v>6</v>
      </c>
      <c r="G3865" s="991" t="s">
        <v>230</v>
      </c>
      <c r="H3865" s="40" t="s">
        <v>213</v>
      </c>
      <c r="I3865" s="630" t="s">
        <v>221</v>
      </c>
      <c r="J3865" s="991" t="s">
        <v>264</v>
      </c>
      <c r="K3865" s="303">
        <v>0</v>
      </c>
      <c r="L3865" s="304">
        <v>0</v>
      </c>
      <c r="M3865" s="305">
        <v>0</v>
      </c>
      <c r="N3865" s="305">
        <v>0</v>
      </c>
      <c r="O3865" s="303">
        <v>0</v>
      </c>
      <c r="P3865" s="305">
        <v>0</v>
      </c>
      <c r="Q3865" s="303">
        <v>0</v>
      </c>
      <c r="R3865" s="16">
        <v>0</v>
      </c>
      <c r="T3865" s="172"/>
    </row>
    <row r="3866" spans="1:20">
      <c r="A3866" s="38">
        <v>26</v>
      </c>
      <c r="B3866" s="39">
        <v>0</v>
      </c>
      <c r="C3866" s="39" t="str">
        <f t="shared" si="132"/>
        <v>2020 Initial Year</v>
      </c>
      <c r="D3866" s="40">
        <v>4</v>
      </c>
      <c r="E3866" s="662">
        <v>26</v>
      </c>
      <c r="F3866" s="662">
        <v>6</v>
      </c>
      <c r="G3866" s="991" t="s">
        <v>230</v>
      </c>
      <c r="H3866" s="40" t="s">
        <v>213</v>
      </c>
      <c r="I3866" s="630" t="s">
        <v>222</v>
      </c>
      <c r="J3866" s="991" t="s">
        <v>206</v>
      </c>
      <c r="K3866" s="303">
        <v>0</v>
      </c>
      <c r="L3866" s="304">
        <v>0</v>
      </c>
      <c r="M3866" s="305">
        <v>0</v>
      </c>
      <c r="N3866" s="305">
        <v>0</v>
      </c>
      <c r="O3866" s="303">
        <v>0</v>
      </c>
      <c r="P3866" s="305">
        <v>0</v>
      </c>
      <c r="Q3866" s="303">
        <v>0</v>
      </c>
      <c r="R3866" s="16">
        <v>0</v>
      </c>
      <c r="T3866" s="172"/>
    </row>
    <row r="3867" spans="1:20">
      <c r="A3867" s="38">
        <v>26</v>
      </c>
      <c r="B3867" s="39">
        <v>0</v>
      </c>
      <c r="C3867" s="39" t="str">
        <f t="shared" si="132"/>
        <v>2020 Initial Year</v>
      </c>
      <c r="D3867" s="40">
        <v>4</v>
      </c>
      <c r="E3867" s="662">
        <v>26</v>
      </c>
      <c r="F3867" s="662">
        <v>6</v>
      </c>
      <c r="G3867" s="991" t="s">
        <v>230</v>
      </c>
      <c r="H3867" s="40" t="s">
        <v>213</v>
      </c>
      <c r="I3867" s="630" t="s">
        <v>223</v>
      </c>
      <c r="J3867" s="991" t="s">
        <v>181</v>
      </c>
      <c r="K3867" s="303">
        <v>0</v>
      </c>
      <c r="L3867" s="304">
        <v>0</v>
      </c>
      <c r="M3867" s="305">
        <v>0</v>
      </c>
      <c r="N3867" s="305">
        <v>0</v>
      </c>
      <c r="O3867" s="303">
        <v>0</v>
      </c>
      <c r="P3867" s="305">
        <v>0</v>
      </c>
      <c r="Q3867" s="303">
        <v>0</v>
      </c>
      <c r="R3867" s="16">
        <v>0</v>
      </c>
      <c r="T3867" s="172"/>
    </row>
    <row r="3868" spans="1:20">
      <c r="A3868" s="38">
        <v>26</v>
      </c>
      <c r="B3868" s="39">
        <v>0</v>
      </c>
      <c r="C3868" s="39" t="str">
        <f t="shared" si="132"/>
        <v>2020 Initial Year</v>
      </c>
      <c r="D3868" s="40">
        <v>4</v>
      </c>
      <c r="E3868" s="662">
        <v>26</v>
      </c>
      <c r="F3868" s="662">
        <v>6</v>
      </c>
      <c r="G3868" s="991" t="s">
        <v>230</v>
      </c>
      <c r="H3868" s="40" t="s">
        <v>213</v>
      </c>
      <c r="I3868" s="630" t="s">
        <v>150</v>
      </c>
      <c r="J3868" s="991" t="s">
        <v>204</v>
      </c>
      <c r="K3868" s="303">
        <v>0</v>
      </c>
      <c r="L3868" s="304">
        <v>0</v>
      </c>
      <c r="M3868" s="305">
        <v>0</v>
      </c>
      <c r="N3868" s="305">
        <v>0</v>
      </c>
      <c r="O3868" s="303">
        <v>0</v>
      </c>
      <c r="P3868" s="305">
        <v>0</v>
      </c>
      <c r="Q3868" s="303">
        <v>0</v>
      </c>
      <c r="R3868" s="16">
        <v>0</v>
      </c>
      <c r="T3868" s="172"/>
    </row>
    <row r="3869" spans="1:20">
      <c r="A3869" s="38">
        <v>26</v>
      </c>
      <c r="B3869" s="39">
        <v>0</v>
      </c>
      <c r="C3869" s="39" t="str">
        <f t="shared" si="132"/>
        <v>2020 Initial Year</v>
      </c>
      <c r="D3869" s="40">
        <v>4</v>
      </c>
      <c r="E3869" s="662">
        <v>26</v>
      </c>
      <c r="F3869" s="662">
        <v>6</v>
      </c>
      <c r="G3869" s="991" t="s">
        <v>230</v>
      </c>
      <c r="H3869" s="40" t="s">
        <v>213</v>
      </c>
      <c r="I3869" s="630" t="s">
        <v>151</v>
      </c>
      <c r="J3869" s="991" t="s">
        <v>205</v>
      </c>
      <c r="K3869" s="303">
        <v>0</v>
      </c>
      <c r="L3869" s="304">
        <v>0</v>
      </c>
      <c r="M3869" s="305">
        <v>0</v>
      </c>
      <c r="N3869" s="305">
        <v>0</v>
      </c>
      <c r="O3869" s="303">
        <v>0</v>
      </c>
      <c r="P3869" s="305">
        <v>0</v>
      </c>
      <c r="Q3869" s="303">
        <v>0</v>
      </c>
      <c r="R3869" s="16">
        <v>0</v>
      </c>
      <c r="T3869" s="172"/>
    </row>
    <row r="3870" spans="1:20">
      <c r="A3870" s="38">
        <v>26</v>
      </c>
      <c r="B3870" s="39">
        <v>0</v>
      </c>
      <c r="C3870" s="39" t="str">
        <f t="shared" si="132"/>
        <v>2020 Initial Year</v>
      </c>
      <c r="D3870" s="40">
        <v>4</v>
      </c>
      <c r="E3870" s="662">
        <v>26</v>
      </c>
      <c r="F3870" s="662">
        <v>6</v>
      </c>
      <c r="G3870" s="991" t="s">
        <v>230</v>
      </c>
      <c r="H3870" s="40" t="s">
        <v>213</v>
      </c>
      <c r="I3870" s="630" t="s">
        <v>152</v>
      </c>
      <c r="J3870" s="991" t="s">
        <v>182</v>
      </c>
      <c r="K3870" s="303">
        <v>0</v>
      </c>
      <c r="L3870" s="304">
        <v>0</v>
      </c>
      <c r="M3870" s="305">
        <v>0</v>
      </c>
      <c r="N3870" s="305">
        <v>0</v>
      </c>
      <c r="O3870" s="303">
        <v>0</v>
      </c>
      <c r="P3870" s="305">
        <v>0</v>
      </c>
      <c r="Q3870" s="303">
        <v>0</v>
      </c>
      <c r="R3870" s="16">
        <v>0</v>
      </c>
      <c r="T3870" s="172"/>
    </row>
    <row r="3871" spans="1:20">
      <c r="A3871" s="38">
        <v>26</v>
      </c>
      <c r="B3871" s="39">
        <v>0</v>
      </c>
      <c r="C3871" s="39" t="str">
        <f t="shared" si="132"/>
        <v>2020 Initial Year</v>
      </c>
      <c r="D3871" s="40">
        <v>4</v>
      </c>
      <c r="E3871" s="662">
        <v>26</v>
      </c>
      <c r="F3871" s="662">
        <v>6</v>
      </c>
      <c r="G3871" s="991" t="s">
        <v>230</v>
      </c>
      <c r="H3871" s="40" t="s">
        <v>213</v>
      </c>
      <c r="I3871" s="630" t="s">
        <v>70</v>
      </c>
      <c r="J3871" s="991" t="s">
        <v>265</v>
      </c>
      <c r="K3871" s="303">
        <v>0</v>
      </c>
      <c r="L3871" s="304">
        <v>0</v>
      </c>
      <c r="M3871" s="305">
        <v>0</v>
      </c>
      <c r="N3871" s="305">
        <v>0</v>
      </c>
      <c r="O3871" s="303">
        <v>0</v>
      </c>
      <c r="P3871" s="305">
        <v>0</v>
      </c>
      <c r="Q3871" s="303">
        <v>0</v>
      </c>
      <c r="R3871" s="16">
        <v>0</v>
      </c>
      <c r="T3871" s="172"/>
    </row>
    <row r="3872" spans="1:20">
      <c r="A3872" s="38">
        <v>26</v>
      </c>
      <c r="B3872" s="39">
        <v>0</v>
      </c>
      <c r="C3872" s="39" t="str">
        <f t="shared" si="132"/>
        <v>2020 Initial Year</v>
      </c>
      <c r="D3872" s="40">
        <v>4</v>
      </c>
      <c r="E3872" s="662">
        <v>26</v>
      </c>
      <c r="F3872" s="662">
        <v>6</v>
      </c>
      <c r="G3872" s="991" t="s">
        <v>230</v>
      </c>
      <c r="H3872" s="40" t="s">
        <v>213</v>
      </c>
      <c r="I3872" s="630" t="s">
        <v>71</v>
      </c>
      <c r="J3872" s="991" t="s">
        <v>266</v>
      </c>
      <c r="K3872" s="303">
        <v>0</v>
      </c>
      <c r="L3872" s="304">
        <v>0</v>
      </c>
      <c r="M3872" s="305">
        <v>0</v>
      </c>
      <c r="N3872" s="305">
        <v>0</v>
      </c>
      <c r="O3872" s="303">
        <v>0</v>
      </c>
      <c r="P3872" s="305">
        <v>0</v>
      </c>
      <c r="Q3872" s="303">
        <v>0</v>
      </c>
      <c r="R3872" s="16">
        <v>0</v>
      </c>
      <c r="T3872" s="172"/>
    </row>
    <row r="3873" spans="1:20">
      <c r="A3873" s="38">
        <v>26</v>
      </c>
      <c r="B3873" s="39">
        <v>0</v>
      </c>
      <c r="C3873" s="39" t="str">
        <f t="shared" si="132"/>
        <v>2020 Initial Year</v>
      </c>
      <c r="D3873" s="40">
        <v>4</v>
      </c>
      <c r="E3873" s="662">
        <v>26</v>
      </c>
      <c r="F3873" s="662">
        <v>6</v>
      </c>
      <c r="G3873" s="991" t="s">
        <v>230</v>
      </c>
      <c r="H3873" s="40" t="s">
        <v>213</v>
      </c>
      <c r="I3873" s="630" t="s">
        <v>72</v>
      </c>
      <c r="J3873" s="991" t="s">
        <v>527</v>
      </c>
      <c r="K3873" s="303">
        <v>0</v>
      </c>
      <c r="L3873" s="304">
        <v>0</v>
      </c>
      <c r="M3873" s="305">
        <v>0</v>
      </c>
      <c r="N3873" s="305">
        <v>0</v>
      </c>
      <c r="O3873" s="303">
        <v>0</v>
      </c>
      <c r="P3873" s="305">
        <v>0</v>
      </c>
      <c r="Q3873" s="303">
        <v>0</v>
      </c>
      <c r="R3873" s="16">
        <v>0</v>
      </c>
      <c r="T3873" s="172"/>
    </row>
    <row r="3874" spans="1:20">
      <c r="A3874" s="38">
        <v>26</v>
      </c>
      <c r="B3874" s="39">
        <v>0</v>
      </c>
      <c r="C3874" s="39" t="str">
        <f t="shared" si="132"/>
        <v>2020 Initial Year</v>
      </c>
      <c r="D3874" s="40">
        <v>4</v>
      </c>
      <c r="E3874" s="662">
        <v>26</v>
      </c>
      <c r="F3874" s="662">
        <v>6</v>
      </c>
      <c r="G3874" s="991" t="s">
        <v>230</v>
      </c>
      <c r="H3874" s="40" t="s">
        <v>213</v>
      </c>
      <c r="I3874" s="630" t="s">
        <v>73</v>
      </c>
      <c r="J3874" s="991" t="s">
        <v>528</v>
      </c>
      <c r="K3874" s="303">
        <v>0</v>
      </c>
      <c r="L3874" s="304">
        <v>0</v>
      </c>
      <c r="M3874" s="305">
        <v>0</v>
      </c>
      <c r="N3874" s="305">
        <v>0</v>
      </c>
      <c r="O3874" s="303">
        <v>0</v>
      </c>
      <c r="P3874" s="305">
        <v>0</v>
      </c>
      <c r="Q3874" s="303">
        <v>0</v>
      </c>
      <c r="R3874" s="16">
        <v>0</v>
      </c>
      <c r="T3874" s="172"/>
    </row>
    <row r="3875" spans="1:20">
      <c r="A3875" s="38">
        <v>26</v>
      </c>
      <c r="B3875" s="39">
        <v>0</v>
      </c>
      <c r="C3875" s="39" t="str">
        <f t="shared" si="132"/>
        <v>2020 Initial Year</v>
      </c>
      <c r="D3875" s="40">
        <v>4</v>
      </c>
      <c r="E3875" s="662">
        <v>26</v>
      </c>
      <c r="F3875" s="662">
        <v>6</v>
      </c>
      <c r="G3875" s="991" t="s">
        <v>230</v>
      </c>
      <c r="H3875" s="40" t="s">
        <v>213</v>
      </c>
      <c r="I3875" s="630" t="s">
        <v>409</v>
      </c>
      <c r="J3875" s="991" t="s">
        <v>803</v>
      </c>
      <c r="K3875" s="303">
        <v>0</v>
      </c>
      <c r="L3875" s="304">
        <v>0</v>
      </c>
      <c r="M3875" s="305">
        <v>0</v>
      </c>
      <c r="N3875" s="305">
        <v>0</v>
      </c>
      <c r="O3875" s="303">
        <v>0</v>
      </c>
      <c r="P3875" s="305">
        <v>0</v>
      </c>
      <c r="Q3875" s="303">
        <v>0</v>
      </c>
      <c r="R3875" s="16">
        <v>0</v>
      </c>
      <c r="T3875" s="172"/>
    </row>
    <row r="3876" spans="1:20">
      <c r="A3876" s="38">
        <v>15</v>
      </c>
      <c r="B3876" s="39">
        <f t="shared" si="128"/>
        <v>0</v>
      </c>
      <c r="C3876" s="39" t="str">
        <f t="shared" si="132"/>
        <v>2020 Initial Year</v>
      </c>
      <c r="D3876" s="40">
        <v>4</v>
      </c>
      <c r="E3876" s="662">
        <v>15</v>
      </c>
      <c r="F3876" s="40" t="s">
        <v>424</v>
      </c>
      <c r="G3876" s="698" t="s">
        <v>212</v>
      </c>
      <c r="H3876" s="40" t="s">
        <v>213</v>
      </c>
      <c r="I3876" s="629" t="s">
        <v>211</v>
      </c>
      <c r="J3876" s="698" t="s">
        <v>261</v>
      </c>
      <c r="K3876" s="303">
        <v>0</v>
      </c>
      <c r="L3876" s="304">
        <v>0</v>
      </c>
      <c r="M3876" s="305">
        <v>0</v>
      </c>
      <c r="N3876" s="305">
        <v>0</v>
      </c>
      <c r="O3876" s="303">
        <v>0</v>
      </c>
      <c r="P3876" s="305">
        <v>0</v>
      </c>
      <c r="Q3876" s="303">
        <v>0</v>
      </c>
      <c r="R3876" s="16">
        <f>SUMIFS('Member Months'!$L:$L,'Member Months'!$A:$A,$A3876,'Member Months'!$C:$C,$C3876, 'Member Months'!$D:$D,$D3876)</f>
        <v>0</v>
      </c>
      <c r="T3876" s="172"/>
    </row>
    <row r="3877" spans="1:20">
      <c r="A3877" s="38">
        <v>15</v>
      </c>
      <c r="B3877" s="39">
        <f t="shared" si="128"/>
        <v>0</v>
      </c>
      <c r="C3877" s="39" t="str">
        <f t="shared" si="132"/>
        <v>2020 Initial Year</v>
      </c>
      <c r="D3877" s="40">
        <v>4</v>
      </c>
      <c r="E3877" s="662">
        <v>15</v>
      </c>
      <c r="F3877" s="40" t="s">
        <v>424</v>
      </c>
      <c r="G3877" s="698" t="s">
        <v>212</v>
      </c>
      <c r="H3877" s="40" t="s">
        <v>213</v>
      </c>
      <c r="I3877" s="629" t="s">
        <v>214</v>
      </c>
      <c r="J3877" s="698" t="s">
        <v>676</v>
      </c>
      <c r="K3877" s="303">
        <v>0</v>
      </c>
      <c r="L3877" s="304">
        <v>0</v>
      </c>
      <c r="M3877" s="305">
        <v>0</v>
      </c>
      <c r="N3877" s="305">
        <v>0</v>
      </c>
      <c r="O3877" s="303">
        <v>0</v>
      </c>
      <c r="P3877" s="305">
        <v>0</v>
      </c>
      <c r="Q3877" s="303">
        <v>0</v>
      </c>
      <c r="R3877" s="16">
        <f>SUMIFS('Member Months'!$L:$L,'Member Months'!$A:$A,$A3877,'Member Months'!$C:$C,$C3877, 'Member Months'!$D:$D,$D3877)</f>
        <v>0</v>
      </c>
      <c r="T3877" s="172"/>
    </row>
    <row r="3878" spans="1:20">
      <c r="A3878" s="38">
        <v>15</v>
      </c>
      <c r="B3878" s="39">
        <f t="shared" si="128"/>
        <v>0</v>
      </c>
      <c r="C3878" s="39" t="str">
        <f t="shared" si="132"/>
        <v>2020 Initial Year</v>
      </c>
      <c r="D3878" s="40">
        <v>4</v>
      </c>
      <c r="E3878" s="662">
        <v>15</v>
      </c>
      <c r="F3878" s="40" t="s">
        <v>424</v>
      </c>
      <c r="G3878" s="698" t="s">
        <v>212</v>
      </c>
      <c r="H3878" s="40" t="s">
        <v>213</v>
      </c>
      <c r="I3878" s="629" t="s">
        <v>215</v>
      </c>
      <c r="J3878" s="698" t="s">
        <v>216</v>
      </c>
      <c r="K3878" s="303">
        <v>0</v>
      </c>
      <c r="L3878" s="304">
        <v>0</v>
      </c>
      <c r="M3878" s="305">
        <v>0</v>
      </c>
      <c r="N3878" s="305">
        <v>0</v>
      </c>
      <c r="O3878" s="303">
        <v>0</v>
      </c>
      <c r="P3878" s="305">
        <v>0</v>
      </c>
      <c r="Q3878" s="303">
        <v>0</v>
      </c>
      <c r="R3878" s="16">
        <f>SUMIFS('Member Months'!$L:$L,'Member Months'!$A:$A,$A3878,'Member Months'!$C:$C,$C3878, 'Member Months'!$D:$D,$D3878)</f>
        <v>0</v>
      </c>
      <c r="T3878" s="172"/>
    </row>
    <row r="3879" spans="1:20">
      <c r="A3879" s="38">
        <v>15</v>
      </c>
      <c r="B3879" s="39">
        <f t="shared" si="128"/>
        <v>0</v>
      </c>
      <c r="C3879" s="39" t="str">
        <f t="shared" si="132"/>
        <v>2020 Initial Year</v>
      </c>
      <c r="D3879" s="40">
        <v>4</v>
      </c>
      <c r="E3879" s="662">
        <v>15</v>
      </c>
      <c r="F3879" s="40" t="s">
        <v>424</v>
      </c>
      <c r="G3879" s="698" t="s">
        <v>212</v>
      </c>
      <c r="H3879" s="40" t="s">
        <v>213</v>
      </c>
      <c r="I3879" s="629" t="s">
        <v>217</v>
      </c>
      <c r="J3879" s="698" t="s">
        <v>262</v>
      </c>
      <c r="K3879" s="303">
        <v>0</v>
      </c>
      <c r="L3879" s="304">
        <v>0</v>
      </c>
      <c r="M3879" s="305">
        <v>0</v>
      </c>
      <c r="N3879" s="305">
        <v>0</v>
      </c>
      <c r="O3879" s="303">
        <v>0</v>
      </c>
      <c r="P3879" s="305">
        <v>0</v>
      </c>
      <c r="Q3879" s="303">
        <v>0</v>
      </c>
      <c r="R3879" s="16">
        <f>SUMIFS('Member Months'!$L:$L,'Member Months'!$A:$A,$A3879,'Member Months'!$C:$C,$C3879, 'Member Months'!$D:$D,$D3879)</f>
        <v>0</v>
      </c>
      <c r="T3879" s="172"/>
    </row>
    <row r="3880" spans="1:20">
      <c r="A3880" s="38">
        <v>15</v>
      </c>
      <c r="B3880" s="39">
        <f t="shared" si="128"/>
        <v>0</v>
      </c>
      <c r="C3880" s="39" t="str">
        <f t="shared" si="132"/>
        <v>2020 Initial Year</v>
      </c>
      <c r="D3880" s="40">
        <v>4</v>
      </c>
      <c r="E3880" s="662">
        <v>15</v>
      </c>
      <c r="F3880" s="40" t="s">
        <v>424</v>
      </c>
      <c r="G3880" s="698" t="s">
        <v>212</v>
      </c>
      <c r="H3880" s="40" t="s">
        <v>213</v>
      </c>
      <c r="I3880" s="629" t="s">
        <v>218</v>
      </c>
      <c r="J3880" s="698" t="s">
        <v>677</v>
      </c>
      <c r="K3880" s="303">
        <v>0</v>
      </c>
      <c r="L3880" s="304">
        <v>0</v>
      </c>
      <c r="M3880" s="305">
        <v>0</v>
      </c>
      <c r="N3880" s="305">
        <v>0</v>
      </c>
      <c r="O3880" s="303">
        <v>0</v>
      </c>
      <c r="P3880" s="305">
        <v>0</v>
      </c>
      <c r="Q3880" s="303">
        <v>0</v>
      </c>
      <c r="R3880" s="16">
        <f>SUMIFS('Member Months'!$L:$L,'Member Months'!$A:$A,$A3880,'Member Months'!$C:$C,$C3880, 'Member Months'!$D:$D,$D3880)</f>
        <v>0</v>
      </c>
      <c r="T3880" s="172"/>
    </row>
    <row r="3881" spans="1:20">
      <c r="A3881" s="38">
        <v>15</v>
      </c>
      <c r="B3881" s="39">
        <f t="shared" ref="B3881:B3893" si="133">$B$3570</f>
        <v>0</v>
      </c>
      <c r="C3881" s="39" t="str">
        <f t="shared" si="132"/>
        <v>2020 Initial Year</v>
      </c>
      <c r="D3881" s="40">
        <v>4</v>
      </c>
      <c r="E3881" s="662">
        <v>15</v>
      </c>
      <c r="F3881" s="40" t="s">
        <v>424</v>
      </c>
      <c r="G3881" s="698" t="s">
        <v>212</v>
      </c>
      <c r="H3881" s="40" t="s">
        <v>213</v>
      </c>
      <c r="I3881" s="629" t="s">
        <v>219</v>
      </c>
      <c r="J3881" s="698" t="s">
        <v>263</v>
      </c>
      <c r="K3881" s="303">
        <v>0</v>
      </c>
      <c r="L3881" s="304">
        <v>0</v>
      </c>
      <c r="M3881" s="305">
        <v>0</v>
      </c>
      <c r="N3881" s="305">
        <v>0</v>
      </c>
      <c r="O3881" s="303">
        <v>0</v>
      </c>
      <c r="P3881" s="305">
        <v>0</v>
      </c>
      <c r="Q3881" s="303">
        <v>0</v>
      </c>
      <c r="R3881" s="16">
        <f>SUMIFS('Member Months'!$L:$L,'Member Months'!$A:$A,$A3881,'Member Months'!$C:$C,$C3881, 'Member Months'!$D:$D,$D3881)</f>
        <v>0</v>
      </c>
      <c r="T3881" s="172"/>
    </row>
    <row r="3882" spans="1:20">
      <c r="A3882" s="38">
        <v>15</v>
      </c>
      <c r="B3882" s="39">
        <f t="shared" si="133"/>
        <v>0</v>
      </c>
      <c r="C3882" s="39" t="str">
        <f t="shared" si="132"/>
        <v>2020 Initial Year</v>
      </c>
      <c r="D3882" s="40">
        <v>4</v>
      </c>
      <c r="E3882" s="662">
        <v>15</v>
      </c>
      <c r="F3882" s="40" t="s">
        <v>424</v>
      </c>
      <c r="G3882" s="698" t="s">
        <v>212</v>
      </c>
      <c r="H3882" s="40" t="s">
        <v>213</v>
      </c>
      <c r="I3882" s="629" t="s">
        <v>220</v>
      </c>
      <c r="J3882" s="698" t="s">
        <v>675</v>
      </c>
      <c r="K3882" s="303">
        <v>0</v>
      </c>
      <c r="L3882" s="304">
        <v>0</v>
      </c>
      <c r="M3882" s="305">
        <v>0</v>
      </c>
      <c r="N3882" s="305">
        <v>0</v>
      </c>
      <c r="O3882" s="303">
        <v>0</v>
      </c>
      <c r="P3882" s="305">
        <v>0</v>
      </c>
      <c r="Q3882" s="303">
        <v>0</v>
      </c>
      <c r="R3882" s="16">
        <f>SUMIFS('Member Months'!$L:$L,'Member Months'!$A:$A,$A3882,'Member Months'!$C:$C,$C3882, 'Member Months'!$D:$D,$D3882)</f>
        <v>0</v>
      </c>
      <c r="T3882" s="172"/>
    </row>
    <row r="3883" spans="1:20">
      <c r="A3883" s="38">
        <v>15</v>
      </c>
      <c r="B3883" s="39">
        <f t="shared" si="133"/>
        <v>0</v>
      </c>
      <c r="C3883" s="39" t="str">
        <f t="shared" si="132"/>
        <v>2020 Initial Year</v>
      </c>
      <c r="D3883" s="40">
        <v>4</v>
      </c>
      <c r="E3883" s="662">
        <v>15</v>
      </c>
      <c r="F3883" s="40" t="s">
        <v>424</v>
      </c>
      <c r="G3883" s="698" t="s">
        <v>212</v>
      </c>
      <c r="H3883" s="40" t="s">
        <v>213</v>
      </c>
      <c r="I3883" s="629" t="s">
        <v>221</v>
      </c>
      <c r="J3883" s="698" t="s">
        <v>264</v>
      </c>
      <c r="K3883" s="303">
        <v>0</v>
      </c>
      <c r="L3883" s="304">
        <v>0</v>
      </c>
      <c r="M3883" s="305">
        <v>0</v>
      </c>
      <c r="N3883" s="305">
        <v>0</v>
      </c>
      <c r="O3883" s="303">
        <v>0</v>
      </c>
      <c r="P3883" s="305">
        <v>0</v>
      </c>
      <c r="Q3883" s="303">
        <v>0</v>
      </c>
      <c r="R3883" s="16">
        <f>SUMIFS('Member Months'!$L:$L,'Member Months'!$A:$A,$A3883,'Member Months'!$C:$C,$C3883, 'Member Months'!$D:$D,$D3883)</f>
        <v>0</v>
      </c>
      <c r="T3883" s="172"/>
    </row>
    <row r="3884" spans="1:20">
      <c r="A3884" s="38">
        <v>15</v>
      </c>
      <c r="B3884" s="39">
        <f t="shared" si="133"/>
        <v>0</v>
      </c>
      <c r="C3884" s="39" t="str">
        <f t="shared" si="132"/>
        <v>2020 Initial Year</v>
      </c>
      <c r="D3884" s="40">
        <v>4</v>
      </c>
      <c r="E3884" s="662">
        <v>15</v>
      </c>
      <c r="F3884" s="40" t="s">
        <v>424</v>
      </c>
      <c r="G3884" s="698" t="s">
        <v>212</v>
      </c>
      <c r="H3884" s="40" t="s">
        <v>213</v>
      </c>
      <c r="I3884" s="629" t="s">
        <v>222</v>
      </c>
      <c r="J3884" s="698" t="s">
        <v>206</v>
      </c>
      <c r="K3884" s="303">
        <v>0</v>
      </c>
      <c r="L3884" s="304">
        <v>0</v>
      </c>
      <c r="M3884" s="305">
        <v>0</v>
      </c>
      <c r="N3884" s="305">
        <v>0</v>
      </c>
      <c r="O3884" s="303">
        <v>0</v>
      </c>
      <c r="P3884" s="305">
        <v>0</v>
      </c>
      <c r="Q3884" s="303">
        <v>0</v>
      </c>
      <c r="R3884" s="16">
        <f>SUMIFS('Member Months'!$L:$L,'Member Months'!$A:$A,$A3884,'Member Months'!$C:$C,$C3884, 'Member Months'!$D:$D,$D3884)</f>
        <v>0</v>
      </c>
      <c r="T3884" s="172"/>
    </row>
    <row r="3885" spans="1:20">
      <c r="A3885" s="38">
        <v>15</v>
      </c>
      <c r="B3885" s="39">
        <f t="shared" si="133"/>
        <v>0</v>
      </c>
      <c r="C3885" s="39" t="str">
        <f t="shared" si="132"/>
        <v>2020 Initial Year</v>
      </c>
      <c r="D3885" s="40">
        <v>4</v>
      </c>
      <c r="E3885" s="662">
        <v>15</v>
      </c>
      <c r="F3885" s="40" t="s">
        <v>424</v>
      </c>
      <c r="G3885" s="698" t="s">
        <v>212</v>
      </c>
      <c r="H3885" s="40" t="s">
        <v>213</v>
      </c>
      <c r="I3885" s="629" t="s">
        <v>223</v>
      </c>
      <c r="J3885" s="698" t="s">
        <v>181</v>
      </c>
      <c r="K3885" s="303">
        <v>0</v>
      </c>
      <c r="L3885" s="304">
        <v>0</v>
      </c>
      <c r="M3885" s="305">
        <v>0</v>
      </c>
      <c r="N3885" s="305">
        <v>0</v>
      </c>
      <c r="O3885" s="303">
        <v>0</v>
      </c>
      <c r="P3885" s="305">
        <v>0</v>
      </c>
      <c r="Q3885" s="303">
        <v>0</v>
      </c>
      <c r="R3885" s="16">
        <f>SUMIFS('Member Months'!$L:$L,'Member Months'!$A:$A,$A3885,'Member Months'!$C:$C,$C3885, 'Member Months'!$D:$D,$D3885)</f>
        <v>0</v>
      </c>
      <c r="T3885" s="172"/>
    </row>
    <row r="3886" spans="1:20">
      <c r="A3886" s="38">
        <v>15</v>
      </c>
      <c r="B3886" s="39">
        <f t="shared" si="133"/>
        <v>0</v>
      </c>
      <c r="C3886" s="39" t="str">
        <f t="shared" si="132"/>
        <v>2020 Initial Year</v>
      </c>
      <c r="D3886" s="40">
        <v>4</v>
      </c>
      <c r="E3886" s="662">
        <v>15</v>
      </c>
      <c r="F3886" s="40" t="s">
        <v>424</v>
      </c>
      <c r="G3886" s="698" t="s">
        <v>212</v>
      </c>
      <c r="H3886" s="40" t="s">
        <v>213</v>
      </c>
      <c r="I3886" s="629" t="s">
        <v>150</v>
      </c>
      <c r="J3886" s="698" t="s">
        <v>204</v>
      </c>
      <c r="K3886" s="303">
        <v>0</v>
      </c>
      <c r="L3886" s="304">
        <v>0</v>
      </c>
      <c r="M3886" s="305">
        <v>0</v>
      </c>
      <c r="N3886" s="305">
        <v>0</v>
      </c>
      <c r="O3886" s="303">
        <v>0</v>
      </c>
      <c r="P3886" s="305">
        <v>0</v>
      </c>
      <c r="Q3886" s="303">
        <v>0</v>
      </c>
      <c r="R3886" s="16">
        <f>SUMIFS('Member Months'!$L:$L,'Member Months'!$A:$A,$A3886,'Member Months'!$C:$C,$C3886, 'Member Months'!$D:$D,$D3886)</f>
        <v>0</v>
      </c>
      <c r="T3886" s="172"/>
    </row>
    <row r="3887" spans="1:20">
      <c r="A3887" s="38">
        <v>15</v>
      </c>
      <c r="B3887" s="39">
        <f t="shared" si="133"/>
        <v>0</v>
      </c>
      <c r="C3887" s="39" t="str">
        <f t="shared" si="132"/>
        <v>2020 Initial Year</v>
      </c>
      <c r="D3887" s="40">
        <v>4</v>
      </c>
      <c r="E3887" s="662">
        <v>15</v>
      </c>
      <c r="F3887" s="40" t="s">
        <v>424</v>
      </c>
      <c r="G3887" s="698" t="s">
        <v>212</v>
      </c>
      <c r="H3887" s="40" t="s">
        <v>213</v>
      </c>
      <c r="I3887" s="629" t="s">
        <v>151</v>
      </c>
      <c r="J3887" s="698" t="s">
        <v>205</v>
      </c>
      <c r="K3887" s="303">
        <v>0</v>
      </c>
      <c r="L3887" s="304">
        <v>0</v>
      </c>
      <c r="M3887" s="305">
        <v>0</v>
      </c>
      <c r="N3887" s="305">
        <v>0</v>
      </c>
      <c r="O3887" s="303">
        <v>0</v>
      </c>
      <c r="P3887" s="305">
        <v>0</v>
      </c>
      <c r="Q3887" s="303">
        <v>0</v>
      </c>
      <c r="R3887" s="16">
        <f>SUMIFS('Member Months'!$L:$L,'Member Months'!$A:$A,$A3887,'Member Months'!$C:$C,$C3887, 'Member Months'!$D:$D,$D3887)</f>
        <v>0</v>
      </c>
      <c r="T3887" s="172"/>
    </row>
    <row r="3888" spans="1:20">
      <c r="A3888" s="38">
        <v>15</v>
      </c>
      <c r="B3888" s="39">
        <f t="shared" si="133"/>
        <v>0</v>
      </c>
      <c r="C3888" s="39" t="str">
        <f t="shared" si="132"/>
        <v>2020 Initial Year</v>
      </c>
      <c r="D3888" s="40">
        <v>4</v>
      </c>
      <c r="E3888" s="662">
        <v>15</v>
      </c>
      <c r="F3888" s="40" t="s">
        <v>424</v>
      </c>
      <c r="G3888" s="698" t="s">
        <v>212</v>
      </c>
      <c r="H3888" s="40" t="s">
        <v>213</v>
      </c>
      <c r="I3888" s="629" t="s">
        <v>152</v>
      </c>
      <c r="J3888" s="698" t="s">
        <v>182</v>
      </c>
      <c r="K3888" s="303">
        <v>0</v>
      </c>
      <c r="L3888" s="304">
        <v>0</v>
      </c>
      <c r="M3888" s="305">
        <v>0</v>
      </c>
      <c r="N3888" s="305">
        <v>0</v>
      </c>
      <c r="O3888" s="303">
        <v>0</v>
      </c>
      <c r="P3888" s="305">
        <v>0</v>
      </c>
      <c r="Q3888" s="303">
        <v>0</v>
      </c>
      <c r="R3888" s="16">
        <f>SUMIFS('Member Months'!$L:$L,'Member Months'!$A:$A,$A3888,'Member Months'!$C:$C,$C3888, 'Member Months'!$D:$D,$D3888)</f>
        <v>0</v>
      </c>
      <c r="T3888" s="172"/>
    </row>
    <row r="3889" spans="1:20">
      <c r="A3889" s="38">
        <v>15</v>
      </c>
      <c r="B3889" s="39">
        <f t="shared" si="133"/>
        <v>0</v>
      </c>
      <c r="C3889" s="39" t="str">
        <f t="shared" si="132"/>
        <v>2020 Initial Year</v>
      </c>
      <c r="D3889" s="40">
        <v>4</v>
      </c>
      <c r="E3889" s="662">
        <v>15</v>
      </c>
      <c r="F3889" s="40" t="s">
        <v>424</v>
      </c>
      <c r="G3889" s="698" t="s">
        <v>212</v>
      </c>
      <c r="H3889" s="40" t="s">
        <v>213</v>
      </c>
      <c r="I3889" s="629" t="s">
        <v>70</v>
      </c>
      <c r="J3889" s="698" t="s">
        <v>265</v>
      </c>
      <c r="K3889" s="303">
        <v>0</v>
      </c>
      <c r="L3889" s="304">
        <v>0</v>
      </c>
      <c r="M3889" s="305">
        <v>0</v>
      </c>
      <c r="N3889" s="305">
        <v>0</v>
      </c>
      <c r="O3889" s="303">
        <v>0</v>
      </c>
      <c r="P3889" s="305">
        <v>0</v>
      </c>
      <c r="Q3889" s="303">
        <v>0</v>
      </c>
      <c r="R3889" s="16">
        <f>SUMIFS('Member Months'!$L:$L,'Member Months'!$A:$A,$A3889,'Member Months'!$C:$C,$C3889, 'Member Months'!$D:$D,$D3889)</f>
        <v>0</v>
      </c>
      <c r="T3889" s="172"/>
    </row>
    <row r="3890" spans="1:20">
      <c r="A3890" s="38">
        <v>15</v>
      </c>
      <c r="B3890" s="39">
        <f t="shared" si="133"/>
        <v>0</v>
      </c>
      <c r="C3890" s="39" t="str">
        <f t="shared" si="132"/>
        <v>2020 Initial Year</v>
      </c>
      <c r="D3890" s="40">
        <v>4</v>
      </c>
      <c r="E3890" s="662">
        <v>15</v>
      </c>
      <c r="F3890" s="40" t="s">
        <v>424</v>
      </c>
      <c r="G3890" s="698" t="s">
        <v>212</v>
      </c>
      <c r="H3890" s="40" t="s">
        <v>213</v>
      </c>
      <c r="I3890" s="629" t="s">
        <v>71</v>
      </c>
      <c r="J3890" s="698" t="s">
        <v>266</v>
      </c>
      <c r="K3890" s="303">
        <v>0</v>
      </c>
      <c r="L3890" s="304">
        <v>0</v>
      </c>
      <c r="M3890" s="305">
        <v>0</v>
      </c>
      <c r="N3890" s="305">
        <v>0</v>
      </c>
      <c r="O3890" s="303">
        <v>0</v>
      </c>
      <c r="P3890" s="305">
        <v>0</v>
      </c>
      <c r="Q3890" s="303">
        <v>0</v>
      </c>
      <c r="R3890" s="16">
        <f>SUMIFS('Member Months'!$L:$L,'Member Months'!$A:$A,$A3890,'Member Months'!$C:$C,$C3890, 'Member Months'!$D:$D,$D3890)</f>
        <v>0</v>
      </c>
      <c r="T3890" s="172"/>
    </row>
    <row r="3891" spans="1:20">
      <c r="A3891" s="38">
        <v>15</v>
      </c>
      <c r="B3891" s="39">
        <f t="shared" si="133"/>
        <v>0</v>
      </c>
      <c r="C3891" s="39" t="str">
        <f t="shared" si="132"/>
        <v>2020 Initial Year</v>
      </c>
      <c r="D3891" s="40">
        <v>4</v>
      </c>
      <c r="E3891" s="662">
        <v>15</v>
      </c>
      <c r="F3891" s="40" t="s">
        <v>424</v>
      </c>
      <c r="G3891" s="698" t="s">
        <v>212</v>
      </c>
      <c r="H3891" s="40" t="s">
        <v>213</v>
      </c>
      <c r="I3891" s="629" t="s">
        <v>72</v>
      </c>
      <c r="J3891" s="698" t="s">
        <v>527</v>
      </c>
      <c r="K3891" s="303">
        <v>0</v>
      </c>
      <c r="L3891" s="304">
        <v>0</v>
      </c>
      <c r="M3891" s="305">
        <v>0</v>
      </c>
      <c r="N3891" s="305">
        <v>0</v>
      </c>
      <c r="O3891" s="303">
        <v>0</v>
      </c>
      <c r="P3891" s="305">
        <v>0</v>
      </c>
      <c r="Q3891" s="303">
        <v>0</v>
      </c>
      <c r="R3891" s="16">
        <f>SUMIFS('Member Months'!$L:$L,'Member Months'!$A:$A,$A3891,'Member Months'!$C:$C,$C3891, 'Member Months'!$D:$D,$D3891)</f>
        <v>0</v>
      </c>
      <c r="T3891" s="172"/>
    </row>
    <row r="3892" spans="1:20">
      <c r="A3892" s="38">
        <v>15</v>
      </c>
      <c r="B3892" s="39">
        <f t="shared" si="133"/>
        <v>0</v>
      </c>
      <c r="C3892" s="39" t="str">
        <f t="shared" si="132"/>
        <v>2020 Initial Year</v>
      </c>
      <c r="D3892" s="40">
        <v>4</v>
      </c>
      <c r="E3892" s="662">
        <v>15</v>
      </c>
      <c r="F3892" s="40" t="s">
        <v>424</v>
      </c>
      <c r="G3892" s="698" t="s">
        <v>212</v>
      </c>
      <c r="H3892" s="40" t="s">
        <v>213</v>
      </c>
      <c r="I3892" s="629" t="s">
        <v>73</v>
      </c>
      <c r="J3892" s="698" t="s">
        <v>528</v>
      </c>
      <c r="K3892" s="303">
        <v>0</v>
      </c>
      <c r="L3892" s="304">
        <v>0</v>
      </c>
      <c r="M3892" s="305">
        <v>0</v>
      </c>
      <c r="N3892" s="305">
        <v>0</v>
      </c>
      <c r="O3892" s="303">
        <v>0</v>
      </c>
      <c r="P3892" s="305">
        <v>0</v>
      </c>
      <c r="Q3892" s="303">
        <v>0</v>
      </c>
      <c r="R3892" s="16">
        <f>SUMIFS('Member Months'!$L:$L,'Member Months'!$A:$A,$A3892,'Member Months'!$C:$C,$C3892, 'Member Months'!$D:$D,$D3892)</f>
        <v>0</v>
      </c>
      <c r="T3892" s="172"/>
    </row>
    <row r="3893" spans="1:20" ht="10.5" thickBot="1">
      <c r="A3893" s="312">
        <v>15</v>
      </c>
      <c r="B3893" s="868">
        <f t="shared" si="133"/>
        <v>0</v>
      </c>
      <c r="C3893" s="868" t="str">
        <f t="shared" si="132"/>
        <v>2020 Initial Year</v>
      </c>
      <c r="D3893" s="869">
        <v>4</v>
      </c>
      <c r="E3893" s="663">
        <v>15</v>
      </c>
      <c r="F3893" s="869" t="s">
        <v>424</v>
      </c>
      <c r="G3893" s="870" t="s">
        <v>212</v>
      </c>
      <c r="H3893" s="869" t="s">
        <v>213</v>
      </c>
      <c r="I3893" s="874" t="s">
        <v>409</v>
      </c>
      <c r="J3893" s="870" t="s">
        <v>803</v>
      </c>
      <c r="K3893" s="871">
        <v>0</v>
      </c>
      <c r="L3893" s="872">
        <v>0</v>
      </c>
      <c r="M3893" s="873">
        <v>0</v>
      </c>
      <c r="N3893" s="873">
        <v>0</v>
      </c>
      <c r="O3893" s="871">
        <v>0</v>
      </c>
      <c r="P3893" s="873">
        <v>0</v>
      </c>
      <c r="Q3893" s="871">
        <v>0</v>
      </c>
      <c r="R3893" s="313">
        <f>SUMIFS('Member Months'!$L:$L,'Member Months'!$A:$A,$A3893,'Member Months'!$C:$C,$C3893, 'Member Months'!$D:$D,$D3893)</f>
        <v>0</v>
      </c>
      <c r="T3893" s="172"/>
    </row>
    <row r="3894" spans="1:20">
      <c r="E3894" s="40"/>
      <c r="F3894" s="232"/>
      <c r="G3894" s="172"/>
      <c r="H3894" s="232"/>
      <c r="N3894" s="169"/>
      <c r="Q3894" s="488"/>
      <c r="R3894" s="172"/>
      <c r="T3894" s="172"/>
    </row>
    <row r="3895" spans="1:20" ht="10.5" thickBot="1">
      <c r="E3895" s="40"/>
      <c r="F3895" s="232"/>
      <c r="G3895" s="172"/>
      <c r="H3895" s="232"/>
      <c r="N3895" s="169"/>
      <c r="Q3895" s="488"/>
      <c r="T3895" s="172"/>
    </row>
    <row r="3896" spans="1:20" ht="20">
      <c r="E3896" s="40"/>
      <c r="F3896" s="787" t="s">
        <v>432</v>
      </c>
      <c r="G3896" s="788"/>
      <c r="H3896" s="788"/>
      <c r="I3896" s="789"/>
      <c r="J3896" s="790" t="s">
        <v>49</v>
      </c>
      <c r="K3896" s="791" t="s">
        <v>240</v>
      </c>
      <c r="L3896" s="790" t="s">
        <v>243</v>
      </c>
      <c r="M3896" s="790" t="s">
        <v>241</v>
      </c>
      <c r="N3896" s="792" t="s">
        <v>242</v>
      </c>
      <c r="O3896" s="790" t="s">
        <v>245</v>
      </c>
      <c r="P3896" s="790" t="s">
        <v>246</v>
      </c>
      <c r="Q3896" s="790" t="s">
        <v>549</v>
      </c>
      <c r="R3896" s="793" t="s">
        <v>48</v>
      </c>
      <c r="T3896" s="172"/>
    </row>
    <row r="3897" spans="1:20" ht="14.5" customHeight="1">
      <c r="E3897" s="40"/>
      <c r="F3897" s="1172" t="str">
        <f>LEFT(F3901,4)&amp;" Quarter 1 Total"</f>
        <v>2021 Quarter 1 Total</v>
      </c>
      <c r="G3897" s="1173"/>
      <c r="H3897" s="232"/>
      <c r="I3897" s="232"/>
      <c r="J3897" s="117">
        <v>0</v>
      </c>
      <c r="K3897" s="17">
        <f t="shared" ref="K3897:Q3897" si="134">SUM(K6:K329)</f>
        <v>0</v>
      </c>
      <c r="L3897" s="17">
        <f t="shared" si="134"/>
        <v>0</v>
      </c>
      <c r="M3897" s="973">
        <f t="shared" si="134"/>
        <v>0</v>
      </c>
      <c r="N3897" s="973">
        <f t="shared" si="134"/>
        <v>0</v>
      </c>
      <c r="O3897" s="17">
        <f t="shared" si="134"/>
        <v>0</v>
      </c>
      <c r="P3897" s="393">
        <f t="shared" si="134"/>
        <v>0</v>
      </c>
      <c r="Q3897" s="17">
        <f t="shared" si="134"/>
        <v>0</v>
      </c>
      <c r="R3897" s="794">
        <f>SUM(R6:R329)/18</f>
        <v>0</v>
      </c>
      <c r="T3897" s="172"/>
    </row>
    <row r="3898" spans="1:20" ht="14.5" customHeight="1">
      <c r="E3898" s="40"/>
      <c r="F3898" s="1167" t="str">
        <f>LEFT(F3899,4)&amp;" Quarter 2 Total"</f>
        <v>2021 Quarter 2 Total</v>
      </c>
      <c r="G3898" s="1175"/>
      <c r="H3898" s="232"/>
      <c r="I3898" s="232"/>
      <c r="J3898" s="118">
        <v>0</v>
      </c>
      <c r="K3898" s="18">
        <f t="shared" ref="K3898:Q3898" si="135">SUM(K330:K653)</f>
        <v>0</v>
      </c>
      <c r="L3898" s="18">
        <f t="shared" si="135"/>
        <v>0</v>
      </c>
      <c r="M3898" s="973">
        <f t="shared" si="135"/>
        <v>0</v>
      </c>
      <c r="N3898" s="973">
        <f t="shared" si="135"/>
        <v>0</v>
      </c>
      <c r="O3898" s="18">
        <f t="shared" si="135"/>
        <v>0</v>
      </c>
      <c r="P3898" s="393">
        <f t="shared" si="135"/>
        <v>0</v>
      </c>
      <c r="Q3898" s="18">
        <f t="shared" si="135"/>
        <v>0</v>
      </c>
      <c r="R3898" s="960">
        <f>SUM(R330:R653)/18</f>
        <v>0</v>
      </c>
      <c r="T3898" s="172"/>
    </row>
    <row r="3899" spans="1:20" ht="14.5" customHeight="1">
      <c r="E3899" s="40"/>
      <c r="F3899" s="1167" t="str">
        <f>LEFT(F3900,4)&amp;" Quarter 3 Total"</f>
        <v>2021 Quarter 3 Total</v>
      </c>
      <c r="G3899" s="1175"/>
      <c r="H3899" s="232"/>
      <c r="I3899" s="970"/>
      <c r="J3899" s="118">
        <v>0</v>
      </c>
      <c r="K3899" s="18">
        <f t="shared" ref="K3899:Q3899" si="136">SUM(K654:K977)</f>
        <v>0</v>
      </c>
      <c r="L3899" s="18">
        <f t="shared" si="136"/>
        <v>0</v>
      </c>
      <c r="M3899" s="973">
        <f t="shared" si="136"/>
        <v>0</v>
      </c>
      <c r="N3899" s="973">
        <f t="shared" si="136"/>
        <v>0</v>
      </c>
      <c r="O3899" s="18">
        <f t="shared" si="136"/>
        <v>0</v>
      </c>
      <c r="P3899" s="393">
        <f t="shared" si="136"/>
        <v>0</v>
      </c>
      <c r="Q3899" s="18">
        <f t="shared" si="136"/>
        <v>0</v>
      </c>
      <c r="R3899" s="960">
        <f>SUM(R654:R977)/18</f>
        <v>0</v>
      </c>
      <c r="T3899" s="172"/>
    </row>
    <row r="3900" spans="1:20" ht="14.5" customHeight="1" thickBot="1">
      <c r="E3900" s="40"/>
      <c r="F3900" s="1165" t="str">
        <f>LEFT(F3901,4)&amp;" Quarter 4 Total"</f>
        <v>2021 Quarter 4 Total</v>
      </c>
      <c r="G3900" s="1174"/>
      <c r="H3900" s="832"/>
      <c r="I3900" s="832"/>
      <c r="J3900" s="842">
        <v>0</v>
      </c>
      <c r="K3900" s="262">
        <f t="shared" ref="K3900:Q3900" si="137">SUM(K978:K1301)</f>
        <v>0</v>
      </c>
      <c r="L3900" s="262">
        <f t="shared" si="137"/>
        <v>0</v>
      </c>
      <c r="M3900" s="974">
        <f t="shared" si="137"/>
        <v>0</v>
      </c>
      <c r="N3900" s="974">
        <f t="shared" si="137"/>
        <v>0</v>
      </c>
      <c r="O3900" s="262">
        <f t="shared" si="137"/>
        <v>0</v>
      </c>
      <c r="P3900" s="394">
        <f t="shared" si="137"/>
        <v>0</v>
      </c>
      <c r="Q3900" s="262">
        <f t="shared" si="137"/>
        <v>0</v>
      </c>
      <c r="R3900" s="796">
        <f>SUM(R978:R1301)/18</f>
        <v>0</v>
      </c>
      <c r="T3900" s="172"/>
    </row>
    <row r="3901" spans="1:20" ht="14.5" customHeight="1" thickTop="1">
      <c r="E3901" s="40"/>
      <c r="F3901" s="844" t="str">
        <f>C1186&amp;" - All Quarters Grand Total"</f>
        <v>2021 Current Year - All Quarters Grand Total</v>
      </c>
      <c r="G3901" s="845"/>
      <c r="H3901" s="845"/>
      <c r="I3901" s="846"/>
      <c r="J3901" s="847">
        <f>SUM(J3897:J3900)</f>
        <v>0</v>
      </c>
      <c r="K3901" s="848">
        <f t="shared" ref="K3901:R3901" si="138">SUM(K3897:K3900)</f>
        <v>0</v>
      </c>
      <c r="L3901" s="848">
        <f t="shared" si="138"/>
        <v>0</v>
      </c>
      <c r="M3901" s="975">
        <f t="shared" si="138"/>
        <v>0</v>
      </c>
      <c r="N3901" s="975">
        <f>SUM(N3897:N3900)</f>
        <v>0</v>
      </c>
      <c r="O3901" s="848">
        <f t="shared" si="138"/>
        <v>0</v>
      </c>
      <c r="P3901" s="849">
        <f t="shared" si="138"/>
        <v>0</v>
      </c>
      <c r="Q3901" s="848">
        <f t="shared" ref="Q3901" si="139">SUM(Q3897:Q3900)</f>
        <v>0</v>
      </c>
      <c r="R3901" s="850">
        <f t="shared" si="138"/>
        <v>0</v>
      </c>
      <c r="T3901" s="172"/>
    </row>
    <row r="3902" spans="1:20" ht="12.5">
      <c r="E3902" s="40"/>
      <c r="F3902" s="1167" t="str">
        <f>LEFT(F3906,4)&amp;" Quarter 1 Total"</f>
        <v>2021 Quarter 1 Total</v>
      </c>
      <c r="G3902" s="1168"/>
      <c r="H3902" s="232"/>
      <c r="I3902" s="232"/>
      <c r="J3902" s="118">
        <v>0</v>
      </c>
      <c r="K3902" s="18">
        <f t="shared" ref="K3902:Q3902" si="140">SUM(K1302:K1625)</f>
        <v>0</v>
      </c>
      <c r="L3902" s="18">
        <f t="shared" si="140"/>
        <v>0</v>
      </c>
      <c r="M3902" s="108">
        <f t="shared" si="140"/>
        <v>0</v>
      </c>
      <c r="N3902" s="108">
        <f t="shared" si="140"/>
        <v>0</v>
      </c>
      <c r="O3902" s="18">
        <f t="shared" si="140"/>
        <v>0</v>
      </c>
      <c r="P3902" s="108">
        <f t="shared" si="140"/>
        <v>0</v>
      </c>
      <c r="Q3902" s="18">
        <f t="shared" si="140"/>
        <v>0</v>
      </c>
      <c r="R3902" s="16">
        <f>SUM(R1302:R1625)/18</f>
        <v>0</v>
      </c>
      <c r="T3902" s="172"/>
    </row>
    <row r="3903" spans="1:20" ht="12.5">
      <c r="E3903" s="40"/>
      <c r="F3903" s="1167" t="str">
        <f>LEFT(F3906,4)&amp;" Quarter 2 Total"</f>
        <v>2021 Quarter 2 Total</v>
      </c>
      <c r="G3903" s="1168"/>
      <c r="H3903" s="232"/>
      <c r="I3903" s="232"/>
      <c r="J3903" s="118">
        <v>0</v>
      </c>
      <c r="K3903" s="18">
        <f t="shared" ref="K3903:Q3903" si="141">SUM(K1626:K1949)</f>
        <v>0</v>
      </c>
      <c r="L3903" s="18">
        <f t="shared" si="141"/>
        <v>0</v>
      </c>
      <c r="M3903" s="108">
        <f t="shared" si="141"/>
        <v>0</v>
      </c>
      <c r="N3903" s="108">
        <f t="shared" si="141"/>
        <v>0</v>
      </c>
      <c r="O3903" s="18">
        <f t="shared" si="141"/>
        <v>0</v>
      </c>
      <c r="P3903" s="108">
        <f t="shared" si="141"/>
        <v>0</v>
      </c>
      <c r="Q3903" s="18">
        <f t="shared" si="141"/>
        <v>0</v>
      </c>
      <c r="R3903" s="16">
        <f>SUM(R1626:R1949)/18</f>
        <v>0</v>
      </c>
      <c r="T3903" s="172"/>
    </row>
    <row r="3904" spans="1:20" ht="12.5">
      <c r="F3904" s="1167" t="str">
        <f>LEFT(F3906,4)&amp;" Quarter 3 Total"</f>
        <v>2021 Quarter 3 Total</v>
      </c>
      <c r="G3904" s="1168"/>
      <c r="H3904" s="232"/>
      <c r="I3904" s="232"/>
      <c r="J3904" s="972">
        <v>0</v>
      </c>
      <c r="K3904" s="971">
        <f t="shared" ref="K3904:Q3904" si="142">SUM(K1950:K2273)</f>
        <v>0</v>
      </c>
      <c r="L3904" s="18">
        <f t="shared" si="142"/>
        <v>0</v>
      </c>
      <c r="M3904" s="108">
        <f t="shared" si="142"/>
        <v>0</v>
      </c>
      <c r="N3904" s="108">
        <f t="shared" si="142"/>
        <v>0</v>
      </c>
      <c r="O3904" s="18">
        <f t="shared" si="142"/>
        <v>0</v>
      </c>
      <c r="P3904" s="108">
        <f t="shared" si="142"/>
        <v>0</v>
      </c>
      <c r="Q3904" s="18">
        <f t="shared" si="142"/>
        <v>0</v>
      </c>
      <c r="R3904" s="16">
        <f>SUM(R1950:R2273)/18</f>
        <v>0</v>
      </c>
      <c r="T3904" s="172"/>
    </row>
    <row r="3905" spans="6:20" ht="13" thickBot="1">
      <c r="F3905" s="1165" t="str">
        <f>LEFT(F3906,4)&amp;" Quarter 4 Total"</f>
        <v>2021 Quarter 4 Total</v>
      </c>
      <c r="G3905" s="1166"/>
      <c r="H3905" s="832"/>
      <c r="I3905" s="832"/>
      <c r="J3905" s="842">
        <v>0</v>
      </c>
      <c r="K3905" s="262">
        <f t="shared" ref="K3905:Q3905" si="143">SUM(K2274:K2597)</f>
        <v>0</v>
      </c>
      <c r="L3905" s="262">
        <f t="shared" si="143"/>
        <v>0</v>
      </c>
      <c r="M3905" s="833">
        <f t="shared" si="143"/>
        <v>0</v>
      </c>
      <c r="N3905" s="833">
        <f t="shared" si="143"/>
        <v>0</v>
      </c>
      <c r="O3905" s="262">
        <f t="shared" si="143"/>
        <v>0</v>
      </c>
      <c r="P3905" s="833">
        <f t="shared" si="143"/>
        <v>0</v>
      </c>
      <c r="Q3905" s="262">
        <f t="shared" si="143"/>
        <v>0</v>
      </c>
      <c r="R3905" s="843">
        <f>SUM(R2274:R2597)/18</f>
        <v>0</v>
      </c>
      <c r="T3905" s="172"/>
    </row>
    <row r="3906" spans="6:20" ht="14.5" customHeight="1" thickTop="1">
      <c r="F3906" s="844" t="str">
        <f>C2597&amp;" - All Quarters Grand Total"</f>
        <v>2021 Prior Year - All Quarters Grand Total</v>
      </c>
      <c r="G3906" s="845"/>
      <c r="H3906" s="845"/>
      <c r="I3906" s="846"/>
      <c r="J3906" s="847">
        <f>SUM(J3902:J3905)</f>
        <v>0</v>
      </c>
      <c r="K3906" s="848">
        <f t="shared" ref="K3906:R3906" si="144">SUM(K3902:K3905)</f>
        <v>0</v>
      </c>
      <c r="L3906" s="848">
        <f t="shared" si="144"/>
        <v>0</v>
      </c>
      <c r="M3906" s="851">
        <f t="shared" si="144"/>
        <v>0</v>
      </c>
      <c r="N3906" s="851">
        <f t="shared" si="144"/>
        <v>0</v>
      </c>
      <c r="O3906" s="848">
        <f t="shared" si="144"/>
        <v>0</v>
      </c>
      <c r="P3906" s="852">
        <f t="shared" si="144"/>
        <v>0</v>
      </c>
      <c r="Q3906" s="848">
        <f t="shared" ref="Q3906" si="145">SUM(Q3902:Q3905)</f>
        <v>0</v>
      </c>
      <c r="R3906" s="850">
        <f t="shared" si="144"/>
        <v>0</v>
      </c>
      <c r="T3906" s="172"/>
    </row>
    <row r="3907" spans="6:20" ht="12.5">
      <c r="F3907" s="1167" t="str">
        <f>LEFT(F3911,4)&amp;" Quarter 1 Total"</f>
        <v>2020 Quarter 1 Total</v>
      </c>
      <c r="G3907" s="1168"/>
      <c r="H3907" s="232"/>
      <c r="I3907" s="232"/>
      <c r="J3907" s="118">
        <v>0</v>
      </c>
      <c r="K3907" s="18">
        <f t="shared" ref="K3907:Q3907" si="146">SUM(K2598:K2921)</f>
        <v>0</v>
      </c>
      <c r="L3907" s="18">
        <f t="shared" si="146"/>
        <v>0</v>
      </c>
      <c r="M3907" s="108">
        <f t="shared" si="146"/>
        <v>0</v>
      </c>
      <c r="N3907" s="108">
        <f t="shared" si="146"/>
        <v>0</v>
      </c>
      <c r="O3907" s="18">
        <f t="shared" si="146"/>
        <v>0</v>
      </c>
      <c r="P3907" s="108">
        <f t="shared" si="146"/>
        <v>0</v>
      </c>
      <c r="Q3907" s="18">
        <f t="shared" si="146"/>
        <v>0</v>
      </c>
      <c r="R3907" s="16">
        <f>SUM(R2598:R2921)/18</f>
        <v>0</v>
      </c>
      <c r="T3907" s="172"/>
    </row>
    <row r="3908" spans="6:20" ht="12.5">
      <c r="F3908" s="1167" t="str">
        <f>LEFT(F3911,4)&amp;" Quarter 2 Total"</f>
        <v>2020 Quarter 2 Total</v>
      </c>
      <c r="G3908" s="1168"/>
      <c r="H3908" s="232"/>
      <c r="I3908" s="232"/>
      <c r="J3908" s="118">
        <v>0</v>
      </c>
      <c r="K3908" s="18">
        <f t="shared" ref="K3908:Q3908" si="147">SUM(K2922:K3245)</f>
        <v>0</v>
      </c>
      <c r="L3908" s="18">
        <f t="shared" si="147"/>
        <v>0</v>
      </c>
      <c r="M3908" s="108">
        <f t="shared" si="147"/>
        <v>0</v>
      </c>
      <c r="N3908" s="108">
        <f t="shared" si="147"/>
        <v>0</v>
      </c>
      <c r="O3908" s="18">
        <f t="shared" si="147"/>
        <v>0</v>
      </c>
      <c r="P3908" s="108">
        <f t="shared" si="147"/>
        <v>0</v>
      </c>
      <c r="Q3908" s="18">
        <f t="shared" si="147"/>
        <v>0</v>
      </c>
      <c r="R3908" s="16">
        <f>SUM(R2922:R3245)/18</f>
        <v>0</v>
      </c>
      <c r="T3908" s="172"/>
    </row>
    <row r="3909" spans="6:20" ht="12.5">
      <c r="F3909" s="1167" t="str">
        <f>LEFT(F3911,4)&amp;" Quarter 3 Total"</f>
        <v>2020 Quarter 3 Total</v>
      </c>
      <c r="G3909" s="1168"/>
      <c r="H3909" s="232"/>
      <c r="I3909" s="232"/>
      <c r="J3909" s="118">
        <v>0</v>
      </c>
      <c r="K3909" s="18">
        <f t="shared" ref="K3909:Q3909" si="148">SUM(K3246:K3569)</f>
        <v>0</v>
      </c>
      <c r="L3909" s="18">
        <f t="shared" si="148"/>
        <v>0</v>
      </c>
      <c r="M3909" s="108">
        <f t="shared" si="148"/>
        <v>0</v>
      </c>
      <c r="N3909" s="108">
        <f t="shared" si="148"/>
        <v>0</v>
      </c>
      <c r="O3909" s="18">
        <f t="shared" si="148"/>
        <v>0</v>
      </c>
      <c r="P3909" s="108">
        <f t="shared" si="148"/>
        <v>0</v>
      </c>
      <c r="Q3909" s="18">
        <f t="shared" si="148"/>
        <v>0</v>
      </c>
      <c r="R3909" s="16">
        <f>SUM(R3246:R3569)/18</f>
        <v>0</v>
      </c>
      <c r="T3909" s="172"/>
    </row>
    <row r="3910" spans="6:20" ht="13" thickBot="1">
      <c r="F3910" s="1165" t="str">
        <f>LEFT(F3911,4)&amp;" Quarter 4 Total"</f>
        <v>2020 Quarter 4 Total</v>
      </c>
      <c r="G3910" s="1166"/>
      <c r="H3910" s="832"/>
      <c r="I3910" s="832"/>
      <c r="J3910" s="842">
        <v>0</v>
      </c>
      <c r="K3910" s="262">
        <f t="shared" ref="K3910:Q3910" si="149">SUM(K3570:K3893)</f>
        <v>0</v>
      </c>
      <c r="L3910" s="262">
        <f t="shared" si="149"/>
        <v>0</v>
      </c>
      <c r="M3910" s="833">
        <f t="shared" si="149"/>
        <v>0</v>
      </c>
      <c r="N3910" s="833">
        <f t="shared" si="149"/>
        <v>0</v>
      </c>
      <c r="O3910" s="262">
        <f t="shared" si="149"/>
        <v>0</v>
      </c>
      <c r="P3910" s="833">
        <f t="shared" si="149"/>
        <v>0</v>
      </c>
      <c r="Q3910" s="262">
        <f t="shared" si="149"/>
        <v>0</v>
      </c>
      <c r="R3910" s="843">
        <f>SUM(R3570:R3893)/18</f>
        <v>0</v>
      </c>
      <c r="T3910" s="172"/>
    </row>
    <row r="3911" spans="6:20" ht="15" customHeight="1" thickTop="1" thickBot="1">
      <c r="F3911" s="834" t="str">
        <f>C3893&amp;" - All Quarters Grand Total"</f>
        <v>2020 Initial Year - All Quarters Grand Total</v>
      </c>
      <c r="G3911" s="835"/>
      <c r="H3911" s="835"/>
      <c r="I3911" s="836"/>
      <c r="J3911" s="837">
        <f>SUM(J3907:J3910)</f>
        <v>0</v>
      </c>
      <c r="K3911" s="838">
        <f t="shared" ref="K3911:P3911" si="150">SUM(K3907:K3910)</f>
        <v>0</v>
      </c>
      <c r="L3911" s="838">
        <f t="shared" si="150"/>
        <v>0</v>
      </c>
      <c r="M3911" s="839">
        <f t="shared" si="150"/>
        <v>0</v>
      </c>
      <c r="N3911" s="839">
        <f t="shared" si="150"/>
        <v>0</v>
      </c>
      <c r="O3911" s="838">
        <f t="shared" si="150"/>
        <v>0</v>
      </c>
      <c r="P3911" s="840">
        <f t="shared" si="150"/>
        <v>0</v>
      </c>
      <c r="Q3911" s="838">
        <f t="shared" ref="Q3911" si="151">SUM(Q3907:Q3910)</f>
        <v>0</v>
      </c>
      <c r="R3911" s="841">
        <f>SUM(R3907:R3910)</f>
        <v>0</v>
      </c>
      <c r="T3911" s="172"/>
    </row>
    <row r="3912" spans="6:20">
      <c r="Q3912" s="169"/>
      <c r="T3912" s="172"/>
    </row>
    <row r="3913" spans="6:20">
      <c r="Q3913" s="169"/>
      <c r="T3913" s="172"/>
    </row>
    <row r="3914" spans="6:20">
      <c r="T3914" s="172"/>
    </row>
    <row r="3915" spans="6:20">
      <c r="T3915" s="172"/>
    </row>
    <row r="3916" spans="6:20">
      <c r="T3916" s="172"/>
    </row>
    <row r="3917" spans="6:20">
      <c r="T3917" s="172"/>
    </row>
    <row r="3918" spans="6:20">
      <c r="T3918" s="172"/>
    </row>
    <row r="3919" spans="6:20">
      <c r="T3919" s="172"/>
    </row>
    <row r="3920" spans="6:20">
      <c r="S3920" s="172"/>
    </row>
    <row r="3921" spans="19:19">
      <c r="S3921" s="172"/>
    </row>
    <row r="3922" spans="19:19">
      <c r="S3922" s="172"/>
    </row>
    <row r="3923" spans="19:19">
      <c r="S3923" s="172"/>
    </row>
    <row r="3924" spans="19:19">
      <c r="S3924" s="172"/>
    </row>
    <row r="3925" spans="19:19">
      <c r="S3925" s="172"/>
    </row>
  </sheetData>
  <sheetProtection algorithmName="SHA-512" hashValue="P8355wH4OFM0l4q4R3jwpdLEiV9ZdMrkHdzsyRxN2K/DWb/m1FvhFdryJfgmqLJeDb5+T1z88NiP5Xo8YfQN/A==" saltValue="oCMOu8tYnpJOflr+OXUMwQ==" spinCount="100000" sheet="1" formatColumns="0"/>
  <mergeCells count="13">
    <mergeCell ref="A4:R4"/>
    <mergeCell ref="F3897:G3897"/>
    <mergeCell ref="F3900:G3900"/>
    <mergeCell ref="F3902:G3902"/>
    <mergeCell ref="F3903:G3903"/>
    <mergeCell ref="F3899:G3899"/>
    <mergeCell ref="F3898:G3898"/>
    <mergeCell ref="F3910:G3910"/>
    <mergeCell ref="F3904:G3904"/>
    <mergeCell ref="F3905:G3905"/>
    <mergeCell ref="F3907:G3907"/>
    <mergeCell ref="F3908:G3908"/>
    <mergeCell ref="F3909:G3909"/>
  </mergeCells>
  <phoneticPr fontId="13" type="noConversion"/>
  <pageMargins left="0.75" right="0.75" top="1" bottom="1" header="0.5" footer="0.5"/>
  <pageSetup scale="10" fitToHeight="25" orientation="portrait" r:id="rId1"/>
  <headerFooter alignWithMargins="0"/>
  <rowBreaks count="5" manualBreakCount="5">
    <brk id="653" max="17" man="1"/>
    <brk id="1301" max="17" man="1"/>
    <brk id="1949" max="17" man="1"/>
    <brk id="2597" max="17" man="1"/>
    <brk id="3245"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56"/>
  <sheetViews>
    <sheetView view="pageBreakPreview" zoomScale="90" zoomScaleNormal="85" zoomScaleSheetLayoutView="90" workbookViewId="0"/>
  </sheetViews>
  <sheetFormatPr defaultColWidth="9.1796875" defaultRowHeight="10"/>
  <cols>
    <col min="1" max="1" width="7.453125" style="233" customWidth="1"/>
    <col min="2" max="2" width="11.54296875" style="231" customWidth="1"/>
    <col min="3" max="3" width="14.81640625" style="232" customWidth="1"/>
    <col min="4" max="4" width="6.81640625" style="232" customWidth="1"/>
    <col min="5" max="5" width="10.453125" style="232" customWidth="1"/>
    <col min="6" max="6" width="12.453125" style="231" customWidth="1"/>
    <col min="7" max="7" width="13.1796875" style="231" customWidth="1"/>
    <col min="8" max="8" width="7.1796875" style="231" customWidth="1"/>
    <col min="9" max="9" width="31.453125" style="169" customWidth="1"/>
    <col min="10" max="11" width="18.81640625" style="169" customWidth="1"/>
    <col min="12" max="13" width="14.1796875" style="169" customWidth="1"/>
    <col min="14" max="15" width="18.81640625" style="169" customWidth="1"/>
    <col min="16" max="16" width="18.81640625" style="435" customWidth="1"/>
    <col min="17" max="18" width="12.81640625" style="169" customWidth="1"/>
    <col min="19" max="19" width="16.453125" style="169" customWidth="1"/>
    <col min="20" max="20" width="11.453125" style="169" bestFit="1" customWidth="1"/>
    <col min="21" max="21" width="11.81640625" style="169" bestFit="1" customWidth="1"/>
    <col min="22" max="16384" width="9.1796875" style="169"/>
  </cols>
  <sheetData>
    <row r="1" spans="1:21" ht="13">
      <c r="A1" s="228" t="s">
        <v>407</v>
      </c>
      <c r="P1" s="488"/>
    </row>
    <row r="2" spans="1:21" s="689" customFormat="1" ht="23.25" customHeight="1">
      <c r="A2" s="686" t="s">
        <v>111</v>
      </c>
      <c r="B2" s="687"/>
      <c r="C2" s="687"/>
      <c r="D2" s="687"/>
      <c r="E2" s="693">
        <f>'Non-Delivery Svcs Report'!E2</f>
        <v>44469</v>
      </c>
      <c r="F2" s="530"/>
      <c r="G2" s="694"/>
      <c r="H2" s="694"/>
      <c r="I2" s="690"/>
      <c r="J2" s="690"/>
      <c r="K2" s="690"/>
      <c r="L2" s="690"/>
      <c r="M2" s="690"/>
      <c r="N2" s="690"/>
      <c r="O2" s="690"/>
      <c r="P2" s="692"/>
      <c r="Q2" s="690"/>
      <c r="R2" s="690"/>
      <c r="S2" s="690"/>
    </row>
    <row r="3" spans="1:21" s="172" customFormat="1" ht="9" customHeight="1" thickBot="1">
      <c r="A3" s="233"/>
      <c r="B3" s="231"/>
      <c r="C3" s="231"/>
      <c r="D3" s="231"/>
      <c r="E3" s="231"/>
      <c r="F3" s="231"/>
      <c r="G3" s="231"/>
      <c r="H3" s="231"/>
      <c r="I3" s="169"/>
      <c r="J3" s="169"/>
      <c r="K3" s="169"/>
      <c r="L3" s="169"/>
      <c r="M3" s="169"/>
      <c r="N3" s="169"/>
      <c r="O3" s="169"/>
      <c r="P3" s="488"/>
      <c r="Q3" s="169"/>
      <c r="R3" s="169"/>
      <c r="S3" s="169"/>
    </row>
    <row r="4" spans="1:21" s="172" customFormat="1" ht="18.5" thickBot="1">
      <c r="A4" s="1169" t="s">
        <v>112</v>
      </c>
      <c r="B4" s="1170"/>
      <c r="C4" s="1170"/>
      <c r="D4" s="1170"/>
      <c r="E4" s="1170"/>
      <c r="F4" s="1170"/>
      <c r="G4" s="1170"/>
      <c r="H4" s="1170"/>
      <c r="I4" s="1170"/>
      <c r="J4" s="1170"/>
      <c r="K4" s="1170"/>
      <c r="L4" s="1170"/>
      <c r="M4" s="1170"/>
      <c r="N4" s="1170"/>
      <c r="O4" s="1170"/>
      <c r="P4" s="1170"/>
      <c r="Q4" s="1170"/>
      <c r="R4" s="1170"/>
      <c r="S4" s="1171"/>
    </row>
    <row r="5" spans="1:21" s="236" customFormat="1" ht="20.5" thickBot="1">
      <c r="A5" s="81" t="s">
        <v>209</v>
      </c>
      <c r="B5" s="30" t="s">
        <v>239</v>
      </c>
      <c r="C5" s="31" t="s">
        <v>232</v>
      </c>
      <c r="D5" s="31" t="s">
        <v>234</v>
      </c>
      <c r="E5" s="31" t="s">
        <v>62</v>
      </c>
      <c r="F5" s="31" t="s">
        <v>275</v>
      </c>
      <c r="G5" s="32" t="s">
        <v>137</v>
      </c>
      <c r="H5" s="31" t="s">
        <v>210</v>
      </c>
      <c r="I5" s="31" t="s">
        <v>260</v>
      </c>
      <c r="J5" s="31" t="s">
        <v>240</v>
      </c>
      <c r="K5" s="31" t="s">
        <v>243</v>
      </c>
      <c r="L5" s="31" t="s">
        <v>241</v>
      </c>
      <c r="M5" s="31" t="s">
        <v>242</v>
      </c>
      <c r="N5" s="31" t="s">
        <v>245</v>
      </c>
      <c r="O5" s="31" t="s">
        <v>246</v>
      </c>
      <c r="P5" s="31" t="s">
        <v>549</v>
      </c>
      <c r="Q5" s="31" t="s">
        <v>37</v>
      </c>
      <c r="R5" s="31" t="s">
        <v>38</v>
      </c>
      <c r="S5" s="168" t="s">
        <v>39</v>
      </c>
    </row>
    <row r="6" spans="1:21" s="172" customFormat="1">
      <c r="A6" s="33">
        <v>16</v>
      </c>
      <c r="B6" s="34">
        <f>'Non-Delivery Svcs Report'!$B$6</f>
        <v>0</v>
      </c>
      <c r="C6" s="34" t="str">
        <f>'Member Months'!C18</f>
        <v>2022 Current Year</v>
      </c>
      <c r="D6" s="35">
        <v>1</v>
      </c>
      <c r="E6" s="664">
        <v>16</v>
      </c>
      <c r="F6" s="35">
        <v>1</v>
      </c>
      <c r="G6" s="36" t="s">
        <v>138</v>
      </c>
      <c r="H6" s="35" t="s">
        <v>211</v>
      </c>
      <c r="I6" s="37" t="s">
        <v>261</v>
      </c>
      <c r="J6" s="307">
        <v>0</v>
      </c>
      <c r="K6" s="308">
        <v>0</v>
      </c>
      <c r="L6" s="309">
        <v>0</v>
      </c>
      <c r="M6" s="309">
        <v>0</v>
      </c>
      <c r="N6" s="307">
        <v>0</v>
      </c>
      <c r="O6" s="310">
        <v>0</v>
      </c>
      <c r="P6" s="307">
        <v>0</v>
      </c>
      <c r="Q6" s="170">
        <f>VLOOKUP(C6&amp;D6&amp;A6,'Delivery Counts'!$A$23:$I$54,8,FALSE)</f>
        <v>0</v>
      </c>
      <c r="R6" s="170">
        <f>VLOOKUP(C6&amp;D6&amp;A6,'Delivery Counts'!$A$23:$I$54,9,FALSE)</f>
        <v>0</v>
      </c>
      <c r="S6" s="15">
        <f>Q6+R6</f>
        <v>0</v>
      </c>
    </row>
    <row r="7" spans="1:21" s="172" customFormat="1">
      <c r="A7" s="38">
        <v>16</v>
      </c>
      <c r="B7" s="39">
        <f t="shared" ref="B7:B70" si="0">$B$6</f>
        <v>0</v>
      </c>
      <c r="C7" s="39" t="str">
        <f t="shared" ref="C7:C70" si="1">$C$6</f>
        <v>2022 Current Year</v>
      </c>
      <c r="D7" s="40">
        <v>1</v>
      </c>
      <c r="E7" s="662">
        <v>16</v>
      </c>
      <c r="F7" s="40">
        <v>1</v>
      </c>
      <c r="G7" s="40" t="s">
        <v>138</v>
      </c>
      <c r="H7" s="40" t="s">
        <v>214</v>
      </c>
      <c r="I7" s="658" t="s">
        <v>676</v>
      </c>
      <c r="J7" s="303">
        <v>0</v>
      </c>
      <c r="K7" s="304">
        <v>0</v>
      </c>
      <c r="L7" s="305">
        <v>0</v>
      </c>
      <c r="M7" s="305">
        <v>0</v>
      </c>
      <c r="N7" s="303">
        <v>0</v>
      </c>
      <c r="O7" s="306">
        <v>0</v>
      </c>
      <c r="P7" s="303">
        <v>0</v>
      </c>
      <c r="Q7" s="171">
        <f>VLOOKUP(C7&amp;D7&amp;A7,'Delivery Counts'!$A$23:$I$54,8,FALSE)</f>
        <v>0</v>
      </c>
      <c r="R7" s="171">
        <f>VLOOKUP(C7&amp;D7&amp;A7,'Delivery Counts'!$A$23:$I$54,9,FALSE)</f>
        <v>0</v>
      </c>
      <c r="S7" s="16">
        <f t="shared" ref="S7:S70" si="2">Q7+R7</f>
        <v>0</v>
      </c>
    </row>
    <row r="8" spans="1:21" s="172" customFormat="1">
      <c r="A8" s="38">
        <v>16</v>
      </c>
      <c r="B8" s="39">
        <f t="shared" si="0"/>
        <v>0</v>
      </c>
      <c r="C8" s="39" t="str">
        <f t="shared" si="1"/>
        <v>2022 Current Year</v>
      </c>
      <c r="D8" s="40">
        <v>1</v>
      </c>
      <c r="E8" s="662">
        <v>16</v>
      </c>
      <c r="F8" s="40">
        <v>1</v>
      </c>
      <c r="G8" s="40" t="s">
        <v>138</v>
      </c>
      <c r="H8" s="40" t="s">
        <v>215</v>
      </c>
      <c r="I8" s="658" t="s">
        <v>216</v>
      </c>
      <c r="J8" s="303">
        <v>0</v>
      </c>
      <c r="K8" s="304">
        <v>0</v>
      </c>
      <c r="L8" s="305">
        <v>0</v>
      </c>
      <c r="M8" s="305">
        <v>0</v>
      </c>
      <c r="N8" s="303">
        <v>0</v>
      </c>
      <c r="O8" s="306">
        <v>0</v>
      </c>
      <c r="P8" s="303">
        <v>0</v>
      </c>
      <c r="Q8" s="171">
        <f>VLOOKUP(C8&amp;D8&amp;A8,'Delivery Counts'!$A$23:$I$54,8,FALSE)</f>
        <v>0</v>
      </c>
      <c r="R8" s="171">
        <f>VLOOKUP(C8&amp;D8&amp;A8,'Delivery Counts'!$A$23:$I$54,9,FALSE)</f>
        <v>0</v>
      </c>
      <c r="S8" s="16">
        <f t="shared" si="2"/>
        <v>0</v>
      </c>
    </row>
    <row r="9" spans="1:21" s="172" customFormat="1">
      <c r="A9" s="38">
        <v>16</v>
      </c>
      <c r="B9" s="39">
        <f t="shared" si="0"/>
        <v>0</v>
      </c>
      <c r="C9" s="39" t="str">
        <f t="shared" si="1"/>
        <v>2022 Current Year</v>
      </c>
      <c r="D9" s="40">
        <v>1</v>
      </c>
      <c r="E9" s="662">
        <v>16</v>
      </c>
      <c r="F9" s="40">
        <v>1</v>
      </c>
      <c r="G9" s="40" t="s">
        <v>138</v>
      </c>
      <c r="H9" s="40" t="s">
        <v>217</v>
      </c>
      <c r="I9" s="658" t="s">
        <v>262</v>
      </c>
      <c r="J9" s="303">
        <v>0</v>
      </c>
      <c r="K9" s="304">
        <v>0</v>
      </c>
      <c r="L9" s="305">
        <v>0</v>
      </c>
      <c r="M9" s="305">
        <v>0</v>
      </c>
      <c r="N9" s="303">
        <v>0</v>
      </c>
      <c r="O9" s="306">
        <v>0</v>
      </c>
      <c r="P9" s="303">
        <v>0</v>
      </c>
      <c r="Q9" s="171">
        <f>VLOOKUP(C9&amp;D9&amp;A9,'Delivery Counts'!$A$23:$I$54,8,FALSE)</f>
        <v>0</v>
      </c>
      <c r="R9" s="171">
        <f>VLOOKUP(C9&amp;D9&amp;A9,'Delivery Counts'!$A$23:$I$54,9,FALSE)</f>
        <v>0</v>
      </c>
      <c r="S9" s="16">
        <f t="shared" si="2"/>
        <v>0</v>
      </c>
    </row>
    <row r="10" spans="1:21" s="172" customFormat="1">
      <c r="A10" s="38">
        <v>16</v>
      </c>
      <c r="B10" s="39">
        <f t="shared" si="0"/>
        <v>0</v>
      </c>
      <c r="C10" s="39" t="str">
        <f t="shared" si="1"/>
        <v>2022 Current Year</v>
      </c>
      <c r="D10" s="40">
        <v>1</v>
      </c>
      <c r="E10" s="662">
        <v>16</v>
      </c>
      <c r="F10" s="40">
        <v>1</v>
      </c>
      <c r="G10" s="40" t="s">
        <v>138</v>
      </c>
      <c r="H10" s="40" t="s">
        <v>218</v>
      </c>
      <c r="I10" s="658" t="s">
        <v>677</v>
      </c>
      <c r="J10" s="303">
        <v>0</v>
      </c>
      <c r="K10" s="304">
        <v>0</v>
      </c>
      <c r="L10" s="305">
        <v>0</v>
      </c>
      <c r="M10" s="305">
        <v>0</v>
      </c>
      <c r="N10" s="303">
        <v>0</v>
      </c>
      <c r="O10" s="306">
        <v>0</v>
      </c>
      <c r="P10" s="303">
        <v>0</v>
      </c>
      <c r="Q10" s="171">
        <f>VLOOKUP(C10&amp;D10&amp;A10,'Delivery Counts'!$A$23:$I$54,8,FALSE)</f>
        <v>0</v>
      </c>
      <c r="R10" s="171">
        <f>VLOOKUP(C10&amp;D10&amp;A10,'Delivery Counts'!$A$23:$I$54,9,FALSE)</f>
        <v>0</v>
      </c>
      <c r="S10" s="16">
        <f t="shared" si="2"/>
        <v>0</v>
      </c>
    </row>
    <row r="11" spans="1:21" s="172" customFormat="1">
      <c r="A11" s="38">
        <v>16</v>
      </c>
      <c r="B11" s="39">
        <f t="shared" si="0"/>
        <v>0</v>
      </c>
      <c r="C11" s="39" t="str">
        <f t="shared" si="1"/>
        <v>2022 Current Year</v>
      </c>
      <c r="D11" s="40">
        <v>1</v>
      </c>
      <c r="E11" s="662">
        <v>16</v>
      </c>
      <c r="F11" s="40">
        <v>1</v>
      </c>
      <c r="G11" s="40" t="s">
        <v>138</v>
      </c>
      <c r="H11" s="40" t="s">
        <v>219</v>
      </c>
      <c r="I11" s="640" t="s">
        <v>263</v>
      </c>
      <c r="J11" s="303">
        <v>0</v>
      </c>
      <c r="K11" s="304">
        <v>0</v>
      </c>
      <c r="L11" s="305">
        <v>0</v>
      </c>
      <c r="M11" s="305">
        <v>0</v>
      </c>
      <c r="N11" s="303">
        <v>0</v>
      </c>
      <c r="O11" s="306">
        <v>0</v>
      </c>
      <c r="P11" s="303">
        <v>0</v>
      </c>
      <c r="Q11" s="171">
        <f>VLOOKUP(C11&amp;D11&amp;A11,'Delivery Counts'!$A$23:$I$54,8,FALSE)</f>
        <v>0</v>
      </c>
      <c r="R11" s="171">
        <f>VLOOKUP(C11&amp;D11&amp;A11,'Delivery Counts'!$A$23:$I$54,9,FALSE)</f>
        <v>0</v>
      </c>
      <c r="S11" s="16">
        <f t="shared" si="2"/>
        <v>0</v>
      </c>
      <c r="T11" s="237"/>
      <c r="U11" s="237"/>
    </row>
    <row r="12" spans="1:21" s="172" customFormat="1">
      <c r="A12" s="38">
        <v>16</v>
      </c>
      <c r="B12" s="39">
        <f t="shared" si="0"/>
        <v>0</v>
      </c>
      <c r="C12" s="39" t="str">
        <f t="shared" si="1"/>
        <v>2022 Current Year</v>
      </c>
      <c r="D12" s="40">
        <v>1</v>
      </c>
      <c r="E12" s="662">
        <v>16</v>
      </c>
      <c r="F12" s="40">
        <v>1</v>
      </c>
      <c r="G12" s="40" t="s">
        <v>138</v>
      </c>
      <c r="H12" s="40" t="s">
        <v>220</v>
      </c>
      <c r="I12" s="658" t="s">
        <v>675</v>
      </c>
      <c r="J12" s="303">
        <v>0</v>
      </c>
      <c r="K12" s="304">
        <v>0</v>
      </c>
      <c r="L12" s="305">
        <v>0</v>
      </c>
      <c r="M12" s="305">
        <v>0</v>
      </c>
      <c r="N12" s="303">
        <v>0</v>
      </c>
      <c r="O12" s="306">
        <v>0</v>
      </c>
      <c r="P12" s="303">
        <v>0</v>
      </c>
      <c r="Q12" s="171">
        <f>VLOOKUP(C12&amp;D12&amp;A12,'Delivery Counts'!$A$23:$I$54,8,FALSE)</f>
        <v>0</v>
      </c>
      <c r="R12" s="171">
        <f>VLOOKUP(C12&amp;D12&amp;A12,'Delivery Counts'!$A$23:$I$54,9,FALSE)</f>
        <v>0</v>
      </c>
      <c r="S12" s="16">
        <f t="shared" si="2"/>
        <v>0</v>
      </c>
      <c r="T12" s="237"/>
      <c r="U12" s="237"/>
    </row>
    <row r="13" spans="1:21" s="172" customFormat="1">
      <c r="A13" s="38">
        <v>16</v>
      </c>
      <c r="B13" s="39">
        <f t="shared" si="0"/>
        <v>0</v>
      </c>
      <c r="C13" s="39" t="str">
        <f t="shared" si="1"/>
        <v>2022 Current Year</v>
      </c>
      <c r="D13" s="40">
        <v>1</v>
      </c>
      <c r="E13" s="662">
        <v>16</v>
      </c>
      <c r="F13" s="40">
        <v>1</v>
      </c>
      <c r="G13" s="40" t="s">
        <v>138</v>
      </c>
      <c r="H13" s="40" t="s">
        <v>221</v>
      </c>
      <c r="I13" s="658" t="s">
        <v>264</v>
      </c>
      <c r="J13" s="303">
        <v>0</v>
      </c>
      <c r="K13" s="304">
        <v>0</v>
      </c>
      <c r="L13" s="305">
        <v>0</v>
      </c>
      <c r="M13" s="305">
        <v>0</v>
      </c>
      <c r="N13" s="303">
        <v>0</v>
      </c>
      <c r="O13" s="306">
        <v>0</v>
      </c>
      <c r="P13" s="303">
        <v>0</v>
      </c>
      <c r="Q13" s="171">
        <f>VLOOKUP(C13&amp;D13&amp;A13,'Delivery Counts'!$A$23:$I$54,8,FALSE)</f>
        <v>0</v>
      </c>
      <c r="R13" s="171">
        <f>VLOOKUP(C13&amp;D13&amp;A13,'Delivery Counts'!$A$23:$I$54,9,FALSE)</f>
        <v>0</v>
      </c>
      <c r="S13" s="16">
        <f t="shared" si="2"/>
        <v>0</v>
      </c>
      <c r="T13" s="237"/>
      <c r="U13" s="237"/>
    </row>
    <row r="14" spans="1:21" s="172" customFormat="1">
      <c r="A14" s="38">
        <v>16</v>
      </c>
      <c r="B14" s="39">
        <f t="shared" si="0"/>
        <v>0</v>
      </c>
      <c r="C14" s="39" t="str">
        <f t="shared" si="1"/>
        <v>2022 Current Year</v>
      </c>
      <c r="D14" s="40">
        <v>1</v>
      </c>
      <c r="E14" s="662">
        <v>16</v>
      </c>
      <c r="F14" s="40">
        <v>1</v>
      </c>
      <c r="G14" s="40" t="s">
        <v>138</v>
      </c>
      <c r="H14" s="40" t="s">
        <v>222</v>
      </c>
      <c r="I14" s="658" t="s">
        <v>206</v>
      </c>
      <c r="J14" s="303">
        <v>0</v>
      </c>
      <c r="K14" s="304">
        <v>0</v>
      </c>
      <c r="L14" s="305">
        <v>0</v>
      </c>
      <c r="M14" s="305">
        <v>0</v>
      </c>
      <c r="N14" s="303">
        <v>0</v>
      </c>
      <c r="O14" s="306">
        <v>0</v>
      </c>
      <c r="P14" s="303">
        <v>0</v>
      </c>
      <c r="Q14" s="171">
        <f>VLOOKUP(C14&amp;D14&amp;A14,'Delivery Counts'!$A$23:$I$54,8,FALSE)</f>
        <v>0</v>
      </c>
      <c r="R14" s="171">
        <f>VLOOKUP(C14&amp;D14&amp;A14,'Delivery Counts'!$A$23:$I$54,9,FALSE)</f>
        <v>0</v>
      </c>
      <c r="S14" s="16">
        <f t="shared" si="2"/>
        <v>0</v>
      </c>
      <c r="T14" s="237"/>
      <c r="U14" s="237"/>
    </row>
    <row r="15" spans="1:21" s="172" customFormat="1">
      <c r="A15" s="38">
        <v>16</v>
      </c>
      <c r="B15" s="39">
        <f t="shared" si="0"/>
        <v>0</v>
      </c>
      <c r="C15" s="39" t="str">
        <f t="shared" si="1"/>
        <v>2022 Current Year</v>
      </c>
      <c r="D15" s="40">
        <v>1</v>
      </c>
      <c r="E15" s="662">
        <v>16</v>
      </c>
      <c r="F15" s="40">
        <v>1</v>
      </c>
      <c r="G15" s="40" t="s">
        <v>138</v>
      </c>
      <c r="H15" s="40" t="s">
        <v>223</v>
      </c>
      <c r="I15" s="658" t="s">
        <v>181</v>
      </c>
      <c r="J15" s="303">
        <v>0</v>
      </c>
      <c r="K15" s="304">
        <v>0</v>
      </c>
      <c r="L15" s="305">
        <v>0</v>
      </c>
      <c r="M15" s="305">
        <v>0</v>
      </c>
      <c r="N15" s="303">
        <v>0</v>
      </c>
      <c r="O15" s="306">
        <v>0</v>
      </c>
      <c r="P15" s="303">
        <v>0</v>
      </c>
      <c r="Q15" s="171">
        <f>VLOOKUP(C15&amp;D15&amp;A15,'Delivery Counts'!$A$23:$I$54,8,FALSE)</f>
        <v>0</v>
      </c>
      <c r="R15" s="171">
        <f>VLOOKUP(C15&amp;D15&amp;A15,'Delivery Counts'!$A$23:$I$54,9,FALSE)</f>
        <v>0</v>
      </c>
      <c r="S15" s="16">
        <f t="shared" si="2"/>
        <v>0</v>
      </c>
      <c r="T15" s="237"/>
      <c r="U15" s="237"/>
    </row>
    <row r="16" spans="1:21" s="172" customFormat="1">
      <c r="A16" s="38">
        <v>16</v>
      </c>
      <c r="B16" s="39">
        <f t="shared" si="0"/>
        <v>0</v>
      </c>
      <c r="C16" s="39" t="str">
        <f t="shared" si="1"/>
        <v>2022 Current Year</v>
      </c>
      <c r="D16" s="40">
        <v>1</v>
      </c>
      <c r="E16" s="662">
        <v>16</v>
      </c>
      <c r="F16" s="40">
        <v>1</v>
      </c>
      <c r="G16" s="40" t="s">
        <v>138</v>
      </c>
      <c r="H16" s="40" t="s">
        <v>150</v>
      </c>
      <c r="I16" s="658" t="s">
        <v>204</v>
      </c>
      <c r="J16" s="303">
        <v>0</v>
      </c>
      <c r="K16" s="304">
        <v>0</v>
      </c>
      <c r="L16" s="305">
        <v>0</v>
      </c>
      <c r="M16" s="305">
        <v>0</v>
      </c>
      <c r="N16" s="303">
        <v>0</v>
      </c>
      <c r="O16" s="306">
        <v>0</v>
      </c>
      <c r="P16" s="303">
        <v>0</v>
      </c>
      <c r="Q16" s="171">
        <f>VLOOKUP(C16&amp;D16&amp;A16,'Delivery Counts'!$A$23:$I$54,8,FALSE)</f>
        <v>0</v>
      </c>
      <c r="R16" s="171">
        <f>VLOOKUP(C16&amp;D16&amp;A16,'Delivery Counts'!$A$23:$I$54,9,FALSE)</f>
        <v>0</v>
      </c>
      <c r="S16" s="16">
        <f t="shared" si="2"/>
        <v>0</v>
      </c>
      <c r="T16" s="237"/>
      <c r="U16" s="237"/>
    </row>
    <row r="17" spans="1:21" s="172" customFormat="1">
      <c r="A17" s="38">
        <v>16</v>
      </c>
      <c r="B17" s="39">
        <f t="shared" si="0"/>
        <v>0</v>
      </c>
      <c r="C17" s="39" t="str">
        <f t="shared" si="1"/>
        <v>2022 Current Year</v>
      </c>
      <c r="D17" s="40">
        <v>1</v>
      </c>
      <c r="E17" s="662">
        <v>16</v>
      </c>
      <c r="F17" s="40">
        <v>1</v>
      </c>
      <c r="G17" s="40" t="s">
        <v>138</v>
      </c>
      <c r="H17" s="40" t="s">
        <v>151</v>
      </c>
      <c r="I17" s="658" t="s">
        <v>205</v>
      </c>
      <c r="J17" s="303">
        <v>0</v>
      </c>
      <c r="K17" s="304">
        <v>0</v>
      </c>
      <c r="L17" s="305">
        <v>0</v>
      </c>
      <c r="M17" s="305">
        <v>0</v>
      </c>
      <c r="N17" s="303">
        <v>0</v>
      </c>
      <c r="O17" s="306">
        <v>0</v>
      </c>
      <c r="P17" s="303">
        <v>0</v>
      </c>
      <c r="Q17" s="171">
        <f>VLOOKUP(C17&amp;D17&amp;A17,'Delivery Counts'!$A$23:$I$54,8,FALSE)</f>
        <v>0</v>
      </c>
      <c r="R17" s="171">
        <f>VLOOKUP(C17&amp;D17&amp;A17,'Delivery Counts'!$A$23:$I$54,9,FALSE)</f>
        <v>0</v>
      </c>
      <c r="S17" s="16">
        <f t="shared" si="2"/>
        <v>0</v>
      </c>
      <c r="T17" s="237"/>
      <c r="U17" s="237"/>
    </row>
    <row r="18" spans="1:21" s="172" customFormat="1">
      <c r="A18" s="38">
        <v>16</v>
      </c>
      <c r="B18" s="39">
        <f t="shared" si="0"/>
        <v>0</v>
      </c>
      <c r="C18" s="39" t="str">
        <f t="shared" si="1"/>
        <v>2022 Current Year</v>
      </c>
      <c r="D18" s="40">
        <v>1</v>
      </c>
      <c r="E18" s="662">
        <v>16</v>
      </c>
      <c r="F18" s="40">
        <v>1</v>
      </c>
      <c r="G18" s="40" t="s">
        <v>138</v>
      </c>
      <c r="H18" s="40" t="s">
        <v>152</v>
      </c>
      <c r="I18" s="658" t="s">
        <v>182</v>
      </c>
      <c r="J18" s="303">
        <v>0</v>
      </c>
      <c r="K18" s="304">
        <v>0</v>
      </c>
      <c r="L18" s="305">
        <v>0</v>
      </c>
      <c r="M18" s="305">
        <v>0</v>
      </c>
      <c r="N18" s="303">
        <v>0</v>
      </c>
      <c r="O18" s="306">
        <v>0</v>
      </c>
      <c r="P18" s="303">
        <v>0</v>
      </c>
      <c r="Q18" s="171">
        <f>VLOOKUP(C18&amp;D18&amp;A18,'Delivery Counts'!$A$23:$I$54,8,FALSE)</f>
        <v>0</v>
      </c>
      <c r="R18" s="171">
        <f>VLOOKUP(C18&amp;D18&amp;A18,'Delivery Counts'!$A$23:$I$54,9,FALSE)</f>
        <v>0</v>
      </c>
      <c r="S18" s="16">
        <f t="shared" si="2"/>
        <v>0</v>
      </c>
      <c r="T18" s="237"/>
      <c r="U18" s="237"/>
    </row>
    <row r="19" spans="1:21" s="172" customFormat="1">
      <c r="A19" s="38">
        <v>16</v>
      </c>
      <c r="B19" s="39">
        <f t="shared" si="0"/>
        <v>0</v>
      </c>
      <c r="C19" s="39" t="str">
        <f t="shared" si="1"/>
        <v>2022 Current Year</v>
      </c>
      <c r="D19" s="40">
        <v>1</v>
      </c>
      <c r="E19" s="662">
        <v>16</v>
      </c>
      <c r="F19" s="40">
        <v>1</v>
      </c>
      <c r="G19" s="40" t="s">
        <v>138</v>
      </c>
      <c r="H19" s="40" t="s">
        <v>70</v>
      </c>
      <c r="I19" s="658" t="s">
        <v>265</v>
      </c>
      <c r="J19" s="303">
        <v>0</v>
      </c>
      <c r="K19" s="304">
        <v>0</v>
      </c>
      <c r="L19" s="305">
        <v>0</v>
      </c>
      <c r="M19" s="305">
        <v>0</v>
      </c>
      <c r="N19" s="303">
        <v>0</v>
      </c>
      <c r="O19" s="306">
        <v>0</v>
      </c>
      <c r="P19" s="303">
        <v>0</v>
      </c>
      <c r="Q19" s="171">
        <f>VLOOKUP(C19&amp;D19&amp;A19,'Delivery Counts'!$A$23:$I$54,8,FALSE)</f>
        <v>0</v>
      </c>
      <c r="R19" s="171">
        <f>VLOOKUP(C19&amp;D19&amp;A19,'Delivery Counts'!$A$23:$I$54,9,FALSE)</f>
        <v>0</v>
      </c>
      <c r="S19" s="16">
        <f t="shared" si="2"/>
        <v>0</v>
      </c>
      <c r="T19" s="237"/>
      <c r="U19" s="237"/>
    </row>
    <row r="20" spans="1:21" s="172" customFormat="1">
      <c r="A20" s="38">
        <v>16</v>
      </c>
      <c r="B20" s="39">
        <f t="shared" si="0"/>
        <v>0</v>
      </c>
      <c r="C20" s="39" t="str">
        <f t="shared" si="1"/>
        <v>2022 Current Year</v>
      </c>
      <c r="D20" s="40">
        <v>1</v>
      </c>
      <c r="E20" s="662">
        <v>16</v>
      </c>
      <c r="F20" s="40">
        <v>1</v>
      </c>
      <c r="G20" s="40" t="s">
        <v>138</v>
      </c>
      <c r="H20" s="40" t="s">
        <v>71</v>
      </c>
      <c r="I20" s="658" t="s">
        <v>266</v>
      </c>
      <c r="J20" s="303">
        <v>0</v>
      </c>
      <c r="K20" s="304">
        <v>0</v>
      </c>
      <c r="L20" s="305">
        <v>0</v>
      </c>
      <c r="M20" s="305">
        <v>0</v>
      </c>
      <c r="N20" s="303">
        <v>0</v>
      </c>
      <c r="O20" s="306">
        <v>0</v>
      </c>
      <c r="P20" s="303">
        <v>0</v>
      </c>
      <c r="Q20" s="171">
        <f>VLOOKUP(C20&amp;D20&amp;A20,'Delivery Counts'!$A$23:$I$54,8,FALSE)</f>
        <v>0</v>
      </c>
      <c r="R20" s="171">
        <f>VLOOKUP(C20&amp;D20&amp;A20,'Delivery Counts'!$A$23:$I$54,9,FALSE)</f>
        <v>0</v>
      </c>
      <c r="S20" s="16">
        <f t="shared" si="2"/>
        <v>0</v>
      </c>
      <c r="T20" s="237"/>
      <c r="U20" s="237"/>
    </row>
    <row r="21" spans="1:21" s="172" customFormat="1">
      <c r="A21" s="38">
        <v>16</v>
      </c>
      <c r="B21" s="39">
        <f t="shared" si="0"/>
        <v>0</v>
      </c>
      <c r="C21" s="39" t="str">
        <f t="shared" si="1"/>
        <v>2022 Current Year</v>
      </c>
      <c r="D21" s="40">
        <v>1</v>
      </c>
      <c r="E21" s="662">
        <v>16</v>
      </c>
      <c r="F21" s="40">
        <v>1</v>
      </c>
      <c r="G21" s="40" t="s">
        <v>138</v>
      </c>
      <c r="H21" s="40" t="s">
        <v>72</v>
      </c>
      <c r="I21" s="658" t="s">
        <v>527</v>
      </c>
      <c r="J21" s="303">
        <v>0</v>
      </c>
      <c r="K21" s="304">
        <v>0</v>
      </c>
      <c r="L21" s="305">
        <v>0</v>
      </c>
      <c r="M21" s="305">
        <v>0</v>
      </c>
      <c r="N21" s="303">
        <v>0</v>
      </c>
      <c r="O21" s="306">
        <v>0</v>
      </c>
      <c r="P21" s="303">
        <v>0</v>
      </c>
      <c r="Q21" s="171">
        <f>VLOOKUP(C21&amp;D21&amp;A21,'Delivery Counts'!$A$23:$I$54,8,FALSE)</f>
        <v>0</v>
      </c>
      <c r="R21" s="171">
        <f>VLOOKUP(C21&amp;D21&amp;A21,'Delivery Counts'!$A$23:$I$54,9,FALSE)</f>
        <v>0</v>
      </c>
      <c r="S21" s="16">
        <f t="shared" si="2"/>
        <v>0</v>
      </c>
      <c r="T21" s="237"/>
      <c r="U21" s="237"/>
    </row>
    <row r="22" spans="1:21" s="172" customFormat="1">
      <c r="A22" s="38">
        <v>16</v>
      </c>
      <c r="B22" s="39">
        <f t="shared" si="0"/>
        <v>0</v>
      </c>
      <c r="C22" s="39" t="str">
        <f t="shared" si="1"/>
        <v>2022 Current Year</v>
      </c>
      <c r="D22" s="40">
        <v>1</v>
      </c>
      <c r="E22" s="662">
        <v>16</v>
      </c>
      <c r="F22" s="40">
        <v>1</v>
      </c>
      <c r="G22" s="40" t="s">
        <v>138</v>
      </c>
      <c r="H22" s="40" t="s">
        <v>73</v>
      </c>
      <c r="I22" s="658" t="s">
        <v>528</v>
      </c>
      <c r="J22" s="303">
        <v>0</v>
      </c>
      <c r="K22" s="304">
        <v>0</v>
      </c>
      <c r="L22" s="305">
        <v>0</v>
      </c>
      <c r="M22" s="305">
        <v>0</v>
      </c>
      <c r="N22" s="303">
        <v>0</v>
      </c>
      <c r="O22" s="306">
        <v>0</v>
      </c>
      <c r="P22" s="303">
        <v>0</v>
      </c>
      <c r="Q22" s="171">
        <f>VLOOKUP(C22&amp;D22&amp;A22,'Delivery Counts'!$A$23:$I$54,8,FALSE)</f>
        <v>0</v>
      </c>
      <c r="R22" s="171">
        <f>VLOOKUP(C22&amp;D22&amp;A22,'Delivery Counts'!$A$23:$I$54,9,FALSE)</f>
        <v>0</v>
      </c>
      <c r="S22" s="16">
        <f t="shared" si="2"/>
        <v>0</v>
      </c>
      <c r="T22" s="237"/>
      <c r="U22" s="237"/>
    </row>
    <row r="23" spans="1:21" s="172" customFormat="1">
      <c r="A23" s="38">
        <v>16</v>
      </c>
      <c r="B23" s="39">
        <f t="shared" si="0"/>
        <v>0</v>
      </c>
      <c r="C23" s="39" t="str">
        <f t="shared" si="1"/>
        <v>2022 Current Year</v>
      </c>
      <c r="D23" s="40">
        <v>1</v>
      </c>
      <c r="E23" s="662">
        <v>16</v>
      </c>
      <c r="F23" s="40">
        <v>1</v>
      </c>
      <c r="G23" s="40" t="s">
        <v>138</v>
      </c>
      <c r="H23" s="40" t="s">
        <v>409</v>
      </c>
      <c r="I23" s="658" t="s">
        <v>803</v>
      </c>
      <c r="J23" s="303">
        <v>0</v>
      </c>
      <c r="K23" s="304">
        <v>0</v>
      </c>
      <c r="L23" s="305">
        <v>0</v>
      </c>
      <c r="M23" s="305">
        <v>0</v>
      </c>
      <c r="N23" s="303">
        <v>0</v>
      </c>
      <c r="O23" s="306">
        <v>0</v>
      </c>
      <c r="P23" s="303">
        <v>0</v>
      </c>
      <c r="Q23" s="171">
        <f>VLOOKUP(C23&amp;D23&amp;A23,'Delivery Counts'!$A$23:$I$54,8,FALSE)</f>
        <v>0</v>
      </c>
      <c r="R23" s="171">
        <f>VLOOKUP(C23&amp;D23&amp;A23,'Delivery Counts'!$A$23:$I$54,9,FALSE)</f>
        <v>0</v>
      </c>
      <c r="S23" s="16">
        <f t="shared" si="2"/>
        <v>0</v>
      </c>
      <c r="T23" s="237"/>
      <c r="U23" s="237"/>
    </row>
    <row r="24" spans="1:21" s="172" customFormat="1">
      <c r="A24" s="38">
        <v>17</v>
      </c>
      <c r="B24" s="39">
        <f t="shared" si="0"/>
        <v>0</v>
      </c>
      <c r="C24" s="39" t="str">
        <f t="shared" si="1"/>
        <v>2022 Current Year</v>
      </c>
      <c r="D24" s="40">
        <v>1</v>
      </c>
      <c r="E24" s="662">
        <v>17</v>
      </c>
      <c r="F24" s="40">
        <v>1</v>
      </c>
      <c r="G24" s="40" t="s">
        <v>139</v>
      </c>
      <c r="H24" s="40" t="s">
        <v>211</v>
      </c>
      <c r="I24" s="640" t="s">
        <v>261</v>
      </c>
      <c r="J24" s="303">
        <v>0</v>
      </c>
      <c r="K24" s="304">
        <v>0</v>
      </c>
      <c r="L24" s="305">
        <v>0</v>
      </c>
      <c r="M24" s="305">
        <v>0</v>
      </c>
      <c r="N24" s="303">
        <v>0</v>
      </c>
      <c r="O24" s="306">
        <v>0</v>
      </c>
      <c r="P24" s="303">
        <v>0</v>
      </c>
      <c r="Q24" s="171">
        <f>VLOOKUP(C24&amp;D24&amp;A24,'Delivery Counts'!$A$23:$I$54,8,FALSE)</f>
        <v>0</v>
      </c>
      <c r="R24" s="171">
        <f>VLOOKUP(C24&amp;D24&amp;A24,'Delivery Counts'!$A$23:$I$54,9,FALSE)</f>
        <v>0</v>
      </c>
      <c r="S24" s="16">
        <f t="shared" si="2"/>
        <v>0</v>
      </c>
      <c r="T24" s="237"/>
      <c r="U24" s="237"/>
    </row>
    <row r="25" spans="1:21" s="172" customFormat="1">
      <c r="A25" s="38">
        <v>17</v>
      </c>
      <c r="B25" s="39">
        <f t="shared" si="0"/>
        <v>0</v>
      </c>
      <c r="C25" s="39" t="str">
        <f t="shared" si="1"/>
        <v>2022 Current Year</v>
      </c>
      <c r="D25" s="40">
        <v>1</v>
      </c>
      <c r="E25" s="662">
        <v>17</v>
      </c>
      <c r="F25" s="40">
        <v>1</v>
      </c>
      <c r="G25" s="40" t="s">
        <v>139</v>
      </c>
      <c r="H25" s="40" t="s">
        <v>214</v>
      </c>
      <c r="I25" s="658" t="s">
        <v>676</v>
      </c>
      <c r="J25" s="303">
        <v>0</v>
      </c>
      <c r="K25" s="304">
        <v>0</v>
      </c>
      <c r="L25" s="305">
        <v>0</v>
      </c>
      <c r="M25" s="305">
        <v>0</v>
      </c>
      <c r="N25" s="303">
        <v>0</v>
      </c>
      <c r="O25" s="306">
        <v>0</v>
      </c>
      <c r="P25" s="303">
        <v>0</v>
      </c>
      <c r="Q25" s="171">
        <f>VLOOKUP(C25&amp;D25&amp;A25,'Delivery Counts'!$A$23:$I$54,8,FALSE)</f>
        <v>0</v>
      </c>
      <c r="R25" s="171">
        <f>VLOOKUP(C25&amp;D25&amp;A25,'Delivery Counts'!$A$23:$I$54,9,FALSE)</f>
        <v>0</v>
      </c>
      <c r="S25" s="16">
        <f t="shared" si="2"/>
        <v>0</v>
      </c>
    </row>
    <row r="26" spans="1:21" s="172" customFormat="1">
      <c r="A26" s="38">
        <v>17</v>
      </c>
      <c r="B26" s="39">
        <f t="shared" si="0"/>
        <v>0</v>
      </c>
      <c r="C26" s="39" t="str">
        <f t="shared" si="1"/>
        <v>2022 Current Year</v>
      </c>
      <c r="D26" s="40">
        <v>1</v>
      </c>
      <c r="E26" s="662">
        <v>17</v>
      </c>
      <c r="F26" s="40">
        <v>1</v>
      </c>
      <c r="G26" s="40" t="s">
        <v>139</v>
      </c>
      <c r="H26" s="40" t="s">
        <v>215</v>
      </c>
      <c r="I26" s="658" t="s">
        <v>216</v>
      </c>
      <c r="J26" s="303">
        <v>0</v>
      </c>
      <c r="K26" s="304">
        <v>0</v>
      </c>
      <c r="L26" s="305">
        <v>0</v>
      </c>
      <c r="M26" s="305">
        <v>0</v>
      </c>
      <c r="N26" s="303">
        <v>0</v>
      </c>
      <c r="O26" s="306">
        <v>0</v>
      </c>
      <c r="P26" s="303">
        <v>0</v>
      </c>
      <c r="Q26" s="171">
        <f>VLOOKUP(C26&amp;D26&amp;A26,'Delivery Counts'!$A$23:$I$54,8,FALSE)</f>
        <v>0</v>
      </c>
      <c r="R26" s="171">
        <f>VLOOKUP(C26&amp;D26&amp;A26,'Delivery Counts'!$A$23:$I$54,9,FALSE)</f>
        <v>0</v>
      </c>
      <c r="S26" s="16">
        <f t="shared" si="2"/>
        <v>0</v>
      </c>
    </row>
    <row r="27" spans="1:21" s="172" customFormat="1">
      <c r="A27" s="38">
        <v>17</v>
      </c>
      <c r="B27" s="39">
        <f t="shared" si="0"/>
        <v>0</v>
      </c>
      <c r="C27" s="39" t="str">
        <f t="shared" si="1"/>
        <v>2022 Current Year</v>
      </c>
      <c r="D27" s="40">
        <v>1</v>
      </c>
      <c r="E27" s="662">
        <v>17</v>
      </c>
      <c r="F27" s="40">
        <v>1</v>
      </c>
      <c r="G27" s="40" t="s">
        <v>139</v>
      </c>
      <c r="H27" s="40" t="s">
        <v>217</v>
      </c>
      <c r="I27" s="658" t="s">
        <v>262</v>
      </c>
      <c r="J27" s="303">
        <v>0</v>
      </c>
      <c r="K27" s="304">
        <v>0</v>
      </c>
      <c r="L27" s="305">
        <v>0</v>
      </c>
      <c r="M27" s="305">
        <v>0</v>
      </c>
      <c r="N27" s="303">
        <v>0</v>
      </c>
      <c r="O27" s="306">
        <v>0</v>
      </c>
      <c r="P27" s="303">
        <v>0</v>
      </c>
      <c r="Q27" s="171">
        <f>VLOOKUP(C27&amp;D27&amp;A27,'Delivery Counts'!$A$23:$I$54,8,FALSE)</f>
        <v>0</v>
      </c>
      <c r="R27" s="171">
        <f>VLOOKUP(C27&amp;D27&amp;A27,'Delivery Counts'!$A$23:$I$54,9,FALSE)</f>
        <v>0</v>
      </c>
      <c r="S27" s="16">
        <f t="shared" si="2"/>
        <v>0</v>
      </c>
    </row>
    <row r="28" spans="1:21" s="172" customFormat="1">
      <c r="A28" s="38">
        <v>17</v>
      </c>
      <c r="B28" s="39">
        <f t="shared" si="0"/>
        <v>0</v>
      </c>
      <c r="C28" s="39" t="str">
        <f t="shared" si="1"/>
        <v>2022 Current Year</v>
      </c>
      <c r="D28" s="40">
        <v>1</v>
      </c>
      <c r="E28" s="662">
        <v>17</v>
      </c>
      <c r="F28" s="40">
        <v>1</v>
      </c>
      <c r="G28" s="40" t="s">
        <v>139</v>
      </c>
      <c r="H28" s="40" t="s">
        <v>218</v>
      </c>
      <c r="I28" s="658" t="s">
        <v>677</v>
      </c>
      <c r="J28" s="303">
        <v>0</v>
      </c>
      <c r="K28" s="304">
        <v>0</v>
      </c>
      <c r="L28" s="305">
        <v>0</v>
      </c>
      <c r="M28" s="305">
        <v>0</v>
      </c>
      <c r="N28" s="303">
        <v>0</v>
      </c>
      <c r="O28" s="306">
        <v>0</v>
      </c>
      <c r="P28" s="303">
        <v>0</v>
      </c>
      <c r="Q28" s="171">
        <f>VLOOKUP(C28&amp;D28&amp;A28,'Delivery Counts'!$A$23:$I$54,8,FALSE)</f>
        <v>0</v>
      </c>
      <c r="R28" s="171">
        <f>VLOOKUP(C28&amp;D28&amp;A28,'Delivery Counts'!$A$23:$I$54,9,FALSE)</f>
        <v>0</v>
      </c>
      <c r="S28" s="16">
        <f t="shared" si="2"/>
        <v>0</v>
      </c>
      <c r="T28" s="237"/>
      <c r="U28" s="237"/>
    </row>
    <row r="29" spans="1:21" s="172" customFormat="1">
      <c r="A29" s="38">
        <v>17</v>
      </c>
      <c r="B29" s="39">
        <f t="shared" si="0"/>
        <v>0</v>
      </c>
      <c r="C29" s="39" t="str">
        <f t="shared" si="1"/>
        <v>2022 Current Year</v>
      </c>
      <c r="D29" s="40">
        <v>1</v>
      </c>
      <c r="E29" s="662">
        <v>17</v>
      </c>
      <c r="F29" s="40">
        <v>1</v>
      </c>
      <c r="G29" s="40" t="s">
        <v>139</v>
      </c>
      <c r="H29" s="40" t="s">
        <v>219</v>
      </c>
      <c r="I29" s="658" t="s">
        <v>263</v>
      </c>
      <c r="J29" s="303">
        <v>0</v>
      </c>
      <c r="K29" s="304">
        <v>0</v>
      </c>
      <c r="L29" s="305">
        <v>0</v>
      </c>
      <c r="M29" s="305">
        <v>0</v>
      </c>
      <c r="N29" s="303">
        <v>0</v>
      </c>
      <c r="O29" s="306">
        <v>0</v>
      </c>
      <c r="P29" s="303">
        <v>0</v>
      </c>
      <c r="Q29" s="171">
        <f>VLOOKUP(C29&amp;D29&amp;A29,'Delivery Counts'!$A$23:$I$54,8,FALSE)</f>
        <v>0</v>
      </c>
      <c r="R29" s="171">
        <f>VLOOKUP(C29&amp;D29&amp;A29,'Delivery Counts'!$A$23:$I$54,9,FALSE)</f>
        <v>0</v>
      </c>
      <c r="S29" s="16">
        <f t="shared" si="2"/>
        <v>0</v>
      </c>
      <c r="T29" s="237"/>
      <c r="U29" s="237"/>
    </row>
    <row r="30" spans="1:21" s="172" customFormat="1">
      <c r="A30" s="38">
        <v>17</v>
      </c>
      <c r="B30" s="39">
        <f t="shared" si="0"/>
        <v>0</v>
      </c>
      <c r="C30" s="39" t="str">
        <f t="shared" si="1"/>
        <v>2022 Current Year</v>
      </c>
      <c r="D30" s="40">
        <v>1</v>
      </c>
      <c r="E30" s="662">
        <v>17</v>
      </c>
      <c r="F30" s="40">
        <v>1</v>
      </c>
      <c r="G30" s="40" t="s">
        <v>139</v>
      </c>
      <c r="H30" s="40" t="s">
        <v>220</v>
      </c>
      <c r="I30" s="658" t="s">
        <v>675</v>
      </c>
      <c r="J30" s="303">
        <v>0</v>
      </c>
      <c r="K30" s="304">
        <v>0</v>
      </c>
      <c r="L30" s="305">
        <v>0</v>
      </c>
      <c r="M30" s="305">
        <v>0</v>
      </c>
      <c r="N30" s="303">
        <v>0</v>
      </c>
      <c r="O30" s="306">
        <v>0</v>
      </c>
      <c r="P30" s="303">
        <v>0</v>
      </c>
      <c r="Q30" s="171">
        <f>VLOOKUP(C30&amp;D30&amp;A30,'Delivery Counts'!$A$23:$I$54,8,FALSE)</f>
        <v>0</v>
      </c>
      <c r="R30" s="171">
        <f>VLOOKUP(C30&amp;D30&amp;A30,'Delivery Counts'!$A$23:$I$54,9,FALSE)</f>
        <v>0</v>
      </c>
      <c r="S30" s="16">
        <f t="shared" si="2"/>
        <v>0</v>
      </c>
      <c r="T30" s="237"/>
      <c r="U30" s="237"/>
    </row>
    <row r="31" spans="1:21" s="172" customFormat="1">
      <c r="A31" s="38">
        <v>17</v>
      </c>
      <c r="B31" s="39">
        <f t="shared" si="0"/>
        <v>0</v>
      </c>
      <c r="C31" s="39" t="str">
        <f t="shared" si="1"/>
        <v>2022 Current Year</v>
      </c>
      <c r="D31" s="40">
        <v>1</v>
      </c>
      <c r="E31" s="662">
        <v>17</v>
      </c>
      <c r="F31" s="40">
        <v>1</v>
      </c>
      <c r="G31" s="40" t="s">
        <v>139</v>
      </c>
      <c r="H31" s="40" t="s">
        <v>221</v>
      </c>
      <c r="I31" s="658" t="s">
        <v>264</v>
      </c>
      <c r="J31" s="303">
        <v>0</v>
      </c>
      <c r="K31" s="304">
        <v>0</v>
      </c>
      <c r="L31" s="305">
        <v>0</v>
      </c>
      <c r="M31" s="305">
        <v>0</v>
      </c>
      <c r="N31" s="303">
        <v>0</v>
      </c>
      <c r="O31" s="306">
        <v>0</v>
      </c>
      <c r="P31" s="303">
        <v>0</v>
      </c>
      <c r="Q31" s="171">
        <f>VLOOKUP(C31&amp;D31&amp;A31,'Delivery Counts'!$A$23:$I$54,8,FALSE)</f>
        <v>0</v>
      </c>
      <c r="R31" s="171">
        <f>VLOOKUP(C31&amp;D31&amp;A31,'Delivery Counts'!$A$23:$I$54,9,FALSE)</f>
        <v>0</v>
      </c>
      <c r="S31" s="16">
        <f t="shared" si="2"/>
        <v>0</v>
      </c>
      <c r="T31" s="237"/>
      <c r="U31" s="237"/>
    </row>
    <row r="32" spans="1:21" s="172" customFormat="1">
      <c r="A32" s="38">
        <v>17</v>
      </c>
      <c r="B32" s="39">
        <f t="shared" si="0"/>
        <v>0</v>
      </c>
      <c r="C32" s="39" t="str">
        <f t="shared" si="1"/>
        <v>2022 Current Year</v>
      </c>
      <c r="D32" s="40">
        <v>1</v>
      </c>
      <c r="E32" s="662">
        <v>17</v>
      </c>
      <c r="F32" s="40">
        <v>1</v>
      </c>
      <c r="G32" s="40" t="s">
        <v>139</v>
      </c>
      <c r="H32" s="40" t="s">
        <v>222</v>
      </c>
      <c r="I32" s="658" t="s">
        <v>206</v>
      </c>
      <c r="J32" s="303">
        <v>0</v>
      </c>
      <c r="K32" s="304">
        <v>0</v>
      </c>
      <c r="L32" s="305">
        <v>0</v>
      </c>
      <c r="M32" s="305">
        <v>0</v>
      </c>
      <c r="N32" s="303">
        <v>0</v>
      </c>
      <c r="O32" s="306">
        <v>0</v>
      </c>
      <c r="P32" s="303">
        <v>0</v>
      </c>
      <c r="Q32" s="171">
        <f>VLOOKUP(C32&amp;D32&amp;A32,'Delivery Counts'!$A$23:$I$54,8,FALSE)</f>
        <v>0</v>
      </c>
      <c r="R32" s="171">
        <f>VLOOKUP(C32&amp;D32&amp;A32,'Delivery Counts'!$A$23:$I$54,9,FALSE)</f>
        <v>0</v>
      </c>
      <c r="S32" s="16">
        <f t="shared" si="2"/>
        <v>0</v>
      </c>
      <c r="T32" s="237"/>
      <c r="U32" s="237"/>
    </row>
    <row r="33" spans="1:21" s="172" customFormat="1">
      <c r="A33" s="38">
        <v>17</v>
      </c>
      <c r="B33" s="39">
        <f t="shared" si="0"/>
        <v>0</v>
      </c>
      <c r="C33" s="39" t="str">
        <f t="shared" si="1"/>
        <v>2022 Current Year</v>
      </c>
      <c r="D33" s="40">
        <v>1</v>
      </c>
      <c r="E33" s="662">
        <v>17</v>
      </c>
      <c r="F33" s="40">
        <v>1</v>
      </c>
      <c r="G33" s="40" t="s">
        <v>139</v>
      </c>
      <c r="H33" s="40" t="s">
        <v>223</v>
      </c>
      <c r="I33" s="658" t="s">
        <v>181</v>
      </c>
      <c r="J33" s="303">
        <v>0</v>
      </c>
      <c r="K33" s="304">
        <v>0</v>
      </c>
      <c r="L33" s="305">
        <v>0</v>
      </c>
      <c r="M33" s="305">
        <v>0</v>
      </c>
      <c r="N33" s="303">
        <v>0</v>
      </c>
      <c r="O33" s="306">
        <v>0</v>
      </c>
      <c r="P33" s="303">
        <v>0</v>
      </c>
      <c r="Q33" s="171">
        <f>VLOOKUP(C33&amp;D33&amp;A33,'Delivery Counts'!$A$23:$I$54,8,FALSE)</f>
        <v>0</v>
      </c>
      <c r="R33" s="171">
        <f>VLOOKUP(C33&amp;D33&amp;A33,'Delivery Counts'!$A$23:$I$54,9,FALSE)</f>
        <v>0</v>
      </c>
      <c r="S33" s="16">
        <f t="shared" si="2"/>
        <v>0</v>
      </c>
      <c r="T33" s="237"/>
      <c r="U33" s="237"/>
    </row>
    <row r="34" spans="1:21" s="172" customFormat="1">
      <c r="A34" s="38">
        <v>17</v>
      </c>
      <c r="B34" s="39">
        <f t="shared" si="0"/>
        <v>0</v>
      </c>
      <c r="C34" s="39" t="str">
        <f t="shared" si="1"/>
        <v>2022 Current Year</v>
      </c>
      <c r="D34" s="40">
        <v>1</v>
      </c>
      <c r="E34" s="662">
        <v>17</v>
      </c>
      <c r="F34" s="40">
        <v>1</v>
      </c>
      <c r="G34" s="40" t="s">
        <v>139</v>
      </c>
      <c r="H34" s="40" t="s">
        <v>150</v>
      </c>
      <c r="I34" s="658" t="s">
        <v>204</v>
      </c>
      <c r="J34" s="303">
        <v>0</v>
      </c>
      <c r="K34" s="304">
        <v>0</v>
      </c>
      <c r="L34" s="305">
        <v>0</v>
      </c>
      <c r="M34" s="305">
        <v>0</v>
      </c>
      <c r="N34" s="303">
        <v>0</v>
      </c>
      <c r="O34" s="306">
        <v>0</v>
      </c>
      <c r="P34" s="303">
        <v>0</v>
      </c>
      <c r="Q34" s="171">
        <f>VLOOKUP(C34&amp;D34&amp;A34,'Delivery Counts'!$A$23:$I$54,8,FALSE)</f>
        <v>0</v>
      </c>
      <c r="R34" s="171">
        <f>VLOOKUP(C34&amp;D34&amp;A34,'Delivery Counts'!$A$23:$I$54,9,FALSE)</f>
        <v>0</v>
      </c>
      <c r="S34" s="16">
        <f t="shared" si="2"/>
        <v>0</v>
      </c>
      <c r="T34" s="237"/>
      <c r="U34" s="237"/>
    </row>
    <row r="35" spans="1:21" s="172" customFormat="1">
      <c r="A35" s="38">
        <v>17</v>
      </c>
      <c r="B35" s="39">
        <f t="shared" si="0"/>
        <v>0</v>
      </c>
      <c r="C35" s="39" t="str">
        <f t="shared" si="1"/>
        <v>2022 Current Year</v>
      </c>
      <c r="D35" s="40">
        <v>1</v>
      </c>
      <c r="E35" s="662">
        <v>17</v>
      </c>
      <c r="F35" s="40">
        <v>1</v>
      </c>
      <c r="G35" s="40" t="s">
        <v>139</v>
      </c>
      <c r="H35" s="40" t="s">
        <v>151</v>
      </c>
      <c r="I35" s="658" t="s">
        <v>205</v>
      </c>
      <c r="J35" s="303">
        <v>0</v>
      </c>
      <c r="K35" s="304">
        <v>0</v>
      </c>
      <c r="L35" s="305">
        <v>0</v>
      </c>
      <c r="M35" s="305">
        <v>0</v>
      </c>
      <c r="N35" s="303">
        <v>0</v>
      </c>
      <c r="O35" s="306">
        <v>0</v>
      </c>
      <c r="P35" s="303">
        <v>0</v>
      </c>
      <c r="Q35" s="171">
        <f>VLOOKUP(C35&amp;D35&amp;A35,'Delivery Counts'!$A$23:$I$54,8,FALSE)</f>
        <v>0</v>
      </c>
      <c r="R35" s="171">
        <f>VLOOKUP(C35&amp;D35&amp;A35,'Delivery Counts'!$A$23:$I$54,9,FALSE)</f>
        <v>0</v>
      </c>
      <c r="S35" s="16">
        <f t="shared" si="2"/>
        <v>0</v>
      </c>
      <c r="T35" s="237"/>
      <c r="U35" s="237"/>
    </row>
    <row r="36" spans="1:21" s="172" customFormat="1">
      <c r="A36" s="38">
        <v>17</v>
      </c>
      <c r="B36" s="39">
        <f t="shared" si="0"/>
        <v>0</v>
      </c>
      <c r="C36" s="39" t="str">
        <f t="shared" si="1"/>
        <v>2022 Current Year</v>
      </c>
      <c r="D36" s="40">
        <v>1</v>
      </c>
      <c r="E36" s="662">
        <v>17</v>
      </c>
      <c r="F36" s="40">
        <v>1</v>
      </c>
      <c r="G36" s="40" t="s">
        <v>139</v>
      </c>
      <c r="H36" s="40" t="s">
        <v>152</v>
      </c>
      <c r="I36" s="658" t="s">
        <v>182</v>
      </c>
      <c r="J36" s="303">
        <v>0</v>
      </c>
      <c r="K36" s="304">
        <v>0</v>
      </c>
      <c r="L36" s="305">
        <v>0</v>
      </c>
      <c r="M36" s="305">
        <v>0</v>
      </c>
      <c r="N36" s="303">
        <v>0</v>
      </c>
      <c r="O36" s="306">
        <v>0</v>
      </c>
      <c r="P36" s="303">
        <v>0</v>
      </c>
      <c r="Q36" s="171">
        <f>VLOOKUP(C36&amp;D36&amp;A36,'Delivery Counts'!$A$23:$I$54,8,FALSE)</f>
        <v>0</v>
      </c>
      <c r="R36" s="171">
        <f>VLOOKUP(C36&amp;D36&amp;A36,'Delivery Counts'!$A$23:$I$54,9,FALSE)</f>
        <v>0</v>
      </c>
      <c r="S36" s="16">
        <f t="shared" si="2"/>
        <v>0</v>
      </c>
      <c r="T36" s="237"/>
      <c r="U36" s="237"/>
    </row>
    <row r="37" spans="1:21" s="172" customFormat="1">
      <c r="A37" s="38">
        <v>17</v>
      </c>
      <c r="B37" s="39">
        <f t="shared" si="0"/>
        <v>0</v>
      </c>
      <c r="C37" s="39" t="str">
        <f t="shared" si="1"/>
        <v>2022 Current Year</v>
      </c>
      <c r="D37" s="40">
        <v>1</v>
      </c>
      <c r="E37" s="662">
        <v>17</v>
      </c>
      <c r="F37" s="40">
        <v>1</v>
      </c>
      <c r="G37" s="40" t="s">
        <v>139</v>
      </c>
      <c r="H37" s="40" t="s">
        <v>70</v>
      </c>
      <c r="I37" s="658" t="s">
        <v>265</v>
      </c>
      <c r="J37" s="303">
        <v>0</v>
      </c>
      <c r="K37" s="304">
        <v>0</v>
      </c>
      <c r="L37" s="305">
        <v>0</v>
      </c>
      <c r="M37" s="305">
        <v>0</v>
      </c>
      <c r="N37" s="303">
        <v>0</v>
      </c>
      <c r="O37" s="306">
        <v>0</v>
      </c>
      <c r="P37" s="303">
        <v>0</v>
      </c>
      <c r="Q37" s="171">
        <f>VLOOKUP(C37&amp;D37&amp;A37,'Delivery Counts'!$A$23:$I$54,8,FALSE)</f>
        <v>0</v>
      </c>
      <c r="R37" s="171">
        <f>VLOOKUP(C37&amp;D37&amp;A37,'Delivery Counts'!$A$23:$I$54,9,FALSE)</f>
        <v>0</v>
      </c>
      <c r="S37" s="16">
        <f t="shared" si="2"/>
        <v>0</v>
      </c>
      <c r="T37" s="237"/>
      <c r="U37" s="237"/>
    </row>
    <row r="38" spans="1:21" s="172" customFormat="1">
      <c r="A38" s="38">
        <v>17</v>
      </c>
      <c r="B38" s="39">
        <f t="shared" si="0"/>
        <v>0</v>
      </c>
      <c r="C38" s="39" t="str">
        <f t="shared" si="1"/>
        <v>2022 Current Year</v>
      </c>
      <c r="D38" s="40">
        <v>1</v>
      </c>
      <c r="E38" s="662">
        <v>17</v>
      </c>
      <c r="F38" s="40">
        <v>1</v>
      </c>
      <c r="G38" s="40" t="s">
        <v>139</v>
      </c>
      <c r="H38" s="40" t="s">
        <v>71</v>
      </c>
      <c r="I38" s="658" t="s">
        <v>266</v>
      </c>
      <c r="J38" s="303">
        <v>0</v>
      </c>
      <c r="K38" s="304">
        <v>0</v>
      </c>
      <c r="L38" s="305">
        <v>0</v>
      </c>
      <c r="M38" s="305">
        <v>0</v>
      </c>
      <c r="N38" s="303">
        <v>0</v>
      </c>
      <c r="O38" s="306">
        <v>0</v>
      </c>
      <c r="P38" s="303">
        <v>0</v>
      </c>
      <c r="Q38" s="171">
        <f>VLOOKUP(C38&amp;D38&amp;A38,'Delivery Counts'!$A$23:$I$54,8,FALSE)</f>
        <v>0</v>
      </c>
      <c r="R38" s="171">
        <f>VLOOKUP(C38&amp;D38&amp;A38,'Delivery Counts'!$A$23:$I$54,9,FALSE)</f>
        <v>0</v>
      </c>
      <c r="S38" s="16">
        <f t="shared" si="2"/>
        <v>0</v>
      </c>
      <c r="T38" s="237"/>
      <c r="U38" s="237"/>
    </row>
    <row r="39" spans="1:21" s="172" customFormat="1">
      <c r="A39" s="38">
        <v>17</v>
      </c>
      <c r="B39" s="39">
        <f t="shared" si="0"/>
        <v>0</v>
      </c>
      <c r="C39" s="39" t="str">
        <f t="shared" si="1"/>
        <v>2022 Current Year</v>
      </c>
      <c r="D39" s="40">
        <v>1</v>
      </c>
      <c r="E39" s="662">
        <v>17</v>
      </c>
      <c r="F39" s="40">
        <v>1</v>
      </c>
      <c r="G39" s="40" t="s">
        <v>139</v>
      </c>
      <c r="H39" s="40" t="s">
        <v>72</v>
      </c>
      <c r="I39" s="658" t="s">
        <v>527</v>
      </c>
      <c r="J39" s="303">
        <v>0</v>
      </c>
      <c r="K39" s="304">
        <v>0</v>
      </c>
      <c r="L39" s="305">
        <v>0</v>
      </c>
      <c r="M39" s="305">
        <v>0</v>
      </c>
      <c r="N39" s="303">
        <v>0</v>
      </c>
      <c r="O39" s="306">
        <v>0</v>
      </c>
      <c r="P39" s="303">
        <v>0</v>
      </c>
      <c r="Q39" s="171">
        <f>VLOOKUP(C39&amp;D39&amp;A39,'Delivery Counts'!$A$23:$I$54,8,FALSE)</f>
        <v>0</v>
      </c>
      <c r="R39" s="171">
        <f>VLOOKUP(C39&amp;D39&amp;A39,'Delivery Counts'!$A$23:$I$54,9,FALSE)</f>
        <v>0</v>
      </c>
      <c r="S39" s="16">
        <f t="shared" si="2"/>
        <v>0</v>
      </c>
      <c r="T39" s="237"/>
      <c r="U39" s="237"/>
    </row>
    <row r="40" spans="1:21" s="172" customFormat="1">
      <c r="A40" s="38">
        <v>17</v>
      </c>
      <c r="B40" s="39">
        <f t="shared" si="0"/>
        <v>0</v>
      </c>
      <c r="C40" s="39" t="str">
        <f t="shared" si="1"/>
        <v>2022 Current Year</v>
      </c>
      <c r="D40" s="40">
        <v>1</v>
      </c>
      <c r="E40" s="662">
        <v>17</v>
      </c>
      <c r="F40" s="40">
        <v>1</v>
      </c>
      <c r="G40" s="40" t="s">
        <v>139</v>
      </c>
      <c r="H40" s="40" t="s">
        <v>73</v>
      </c>
      <c r="I40" s="658" t="s">
        <v>528</v>
      </c>
      <c r="J40" s="303">
        <v>0</v>
      </c>
      <c r="K40" s="304">
        <v>0</v>
      </c>
      <c r="L40" s="305">
        <v>0</v>
      </c>
      <c r="M40" s="305">
        <v>0</v>
      </c>
      <c r="N40" s="303">
        <v>0</v>
      </c>
      <c r="O40" s="306">
        <v>0</v>
      </c>
      <c r="P40" s="303">
        <v>0</v>
      </c>
      <c r="Q40" s="171">
        <f>VLOOKUP(C40&amp;D40&amp;A40,'Delivery Counts'!$A$23:$I$54,8,FALSE)</f>
        <v>0</v>
      </c>
      <c r="R40" s="171">
        <f>VLOOKUP(C40&amp;D40&amp;A40,'Delivery Counts'!$A$23:$I$54,9,FALSE)</f>
        <v>0</v>
      </c>
      <c r="S40" s="16">
        <f t="shared" si="2"/>
        <v>0</v>
      </c>
      <c r="T40" s="237"/>
      <c r="U40" s="237"/>
    </row>
    <row r="41" spans="1:21" s="172" customFormat="1">
      <c r="A41" s="38">
        <v>17</v>
      </c>
      <c r="B41" s="39">
        <f t="shared" si="0"/>
        <v>0</v>
      </c>
      <c r="C41" s="39" t="str">
        <f t="shared" si="1"/>
        <v>2022 Current Year</v>
      </c>
      <c r="D41" s="40">
        <v>1</v>
      </c>
      <c r="E41" s="662">
        <v>17</v>
      </c>
      <c r="F41" s="40">
        <v>1</v>
      </c>
      <c r="G41" s="40" t="s">
        <v>139</v>
      </c>
      <c r="H41" s="40" t="s">
        <v>409</v>
      </c>
      <c r="I41" s="640" t="s">
        <v>803</v>
      </c>
      <c r="J41" s="303">
        <v>0</v>
      </c>
      <c r="K41" s="304">
        <v>0</v>
      </c>
      <c r="L41" s="305">
        <v>0</v>
      </c>
      <c r="M41" s="305">
        <v>0</v>
      </c>
      <c r="N41" s="303">
        <v>0</v>
      </c>
      <c r="O41" s="306">
        <v>0</v>
      </c>
      <c r="P41" s="303">
        <v>0</v>
      </c>
      <c r="Q41" s="171">
        <f>VLOOKUP(C41&amp;D41&amp;A41,'Delivery Counts'!$A$23:$I$54,8,FALSE)</f>
        <v>0</v>
      </c>
      <c r="R41" s="171">
        <f>VLOOKUP(C41&amp;D41&amp;A41,'Delivery Counts'!$A$23:$I$54,9,FALSE)</f>
        <v>0</v>
      </c>
      <c r="S41" s="16">
        <f t="shared" si="2"/>
        <v>0</v>
      </c>
      <c r="T41" s="237"/>
      <c r="U41" s="237"/>
    </row>
    <row r="42" spans="1:21" s="172" customFormat="1">
      <c r="A42" s="38">
        <v>18</v>
      </c>
      <c r="B42" s="39">
        <f t="shared" si="0"/>
        <v>0</v>
      </c>
      <c r="C42" s="39" t="str">
        <f t="shared" si="1"/>
        <v>2022 Current Year</v>
      </c>
      <c r="D42" s="40">
        <v>1</v>
      </c>
      <c r="E42" s="662">
        <v>18</v>
      </c>
      <c r="F42" s="662" t="s">
        <v>739</v>
      </c>
      <c r="G42" s="40" t="s">
        <v>138</v>
      </c>
      <c r="H42" s="40" t="s">
        <v>211</v>
      </c>
      <c r="I42" s="640" t="s">
        <v>261</v>
      </c>
      <c r="J42" s="303">
        <v>0</v>
      </c>
      <c r="K42" s="304">
        <v>0</v>
      </c>
      <c r="L42" s="305">
        <v>0</v>
      </c>
      <c r="M42" s="305">
        <v>0</v>
      </c>
      <c r="N42" s="303">
        <v>0</v>
      </c>
      <c r="O42" s="306">
        <v>0</v>
      </c>
      <c r="P42" s="303">
        <v>0</v>
      </c>
      <c r="Q42" s="171">
        <f>VLOOKUP(C42&amp;D42&amp;A42,'Delivery Counts'!$A$23:$I$54,8,FALSE)</f>
        <v>0</v>
      </c>
      <c r="R42" s="171">
        <f>VLOOKUP(C42&amp;D42&amp;A42,'Delivery Counts'!$A$23:$I$54,9,FALSE)</f>
        <v>0</v>
      </c>
      <c r="S42" s="16">
        <f t="shared" si="2"/>
        <v>0</v>
      </c>
      <c r="T42" s="237"/>
      <c r="U42" s="237"/>
    </row>
    <row r="43" spans="1:21" s="172" customFormat="1">
      <c r="A43" s="38">
        <v>18</v>
      </c>
      <c r="B43" s="39">
        <f t="shared" si="0"/>
        <v>0</v>
      </c>
      <c r="C43" s="39" t="str">
        <f t="shared" si="1"/>
        <v>2022 Current Year</v>
      </c>
      <c r="D43" s="40">
        <v>1</v>
      </c>
      <c r="E43" s="662">
        <v>18</v>
      </c>
      <c r="F43" s="40" t="s">
        <v>739</v>
      </c>
      <c r="G43" s="40" t="s">
        <v>138</v>
      </c>
      <c r="H43" s="40" t="s">
        <v>214</v>
      </c>
      <c r="I43" s="658" t="s">
        <v>676</v>
      </c>
      <c r="J43" s="303">
        <v>0</v>
      </c>
      <c r="K43" s="304">
        <v>0</v>
      </c>
      <c r="L43" s="305">
        <v>0</v>
      </c>
      <c r="M43" s="305">
        <v>0</v>
      </c>
      <c r="N43" s="303">
        <v>0</v>
      </c>
      <c r="O43" s="306">
        <v>0</v>
      </c>
      <c r="P43" s="303">
        <v>0</v>
      </c>
      <c r="Q43" s="171">
        <f>VLOOKUP(C43&amp;D43&amp;A43,'Delivery Counts'!$A$23:$I$54,8,FALSE)</f>
        <v>0</v>
      </c>
      <c r="R43" s="171">
        <f>VLOOKUP(C43&amp;D43&amp;A43,'Delivery Counts'!$A$23:$I$54,9,FALSE)</f>
        <v>0</v>
      </c>
      <c r="S43" s="16">
        <f t="shared" si="2"/>
        <v>0</v>
      </c>
    </row>
    <row r="44" spans="1:21" s="172" customFormat="1">
      <c r="A44" s="38">
        <v>18</v>
      </c>
      <c r="B44" s="39">
        <f t="shared" si="0"/>
        <v>0</v>
      </c>
      <c r="C44" s="39" t="str">
        <f t="shared" si="1"/>
        <v>2022 Current Year</v>
      </c>
      <c r="D44" s="40">
        <v>1</v>
      </c>
      <c r="E44" s="662">
        <v>18</v>
      </c>
      <c r="F44" s="40" t="s">
        <v>739</v>
      </c>
      <c r="G44" s="40" t="s">
        <v>138</v>
      </c>
      <c r="H44" s="40" t="s">
        <v>215</v>
      </c>
      <c r="I44" s="658" t="s">
        <v>216</v>
      </c>
      <c r="J44" s="303">
        <v>0</v>
      </c>
      <c r="K44" s="304">
        <v>0</v>
      </c>
      <c r="L44" s="305">
        <v>0</v>
      </c>
      <c r="M44" s="305">
        <v>0</v>
      </c>
      <c r="N44" s="303">
        <v>0</v>
      </c>
      <c r="O44" s="306">
        <v>0</v>
      </c>
      <c r="P44" s="303">
        <v>0</v>
      </c>
      <c r="Q44" s="171">
        <f>VLOOKUP(C44&amp;D44&amp;A44,'Delivery Counts'!$A$23:$I$54,8,FALSE)</f>
        <v>0</v>
      </c>
      <c r="R44" s="171">
        <f>VLOOKUP(C44&amp;D44&amp;A44,'Delivery Counts'!$A$23:$I$54,9,FALSE)</f>
        <v>0</v>
      </c>
      <c r="S44" s="16">
        <f t="shared" si="2"/>
        <v>0</v>
      </c>
    </row>
    <row r="45" spans="1:21" s="172" customFormat="1">
      <c r="A45" s="38">
        <v>18</v>
      </c>
      <c r="B45" s="39">
        <f t="shared" si="0"/>
        <v>0</v>
      </c>
      <c r="C45" s="39" t="str">
        <f t="shared" si="1"/>
        <v>2022 Current Year</v>
      </c>
      <c r="D45" s="40">
        <v>1</v>
      </c>
      <c r="E45" s="662">
        <v>18</v>
      </c>
      <c r="F45" s="40" t="s">
        <v>739</v>
      </c>
      <c r="G45" s="40" t="s">
        <v>138</v>
      </c>
      <c r="H45" s="40" t="s">
        <v>217</v>
      </c>
      <c r="I45" s="658" t="s">
        <v>262</v>
      </c>
      <c r="J45" s="303">
        <v>0</v>
      </c>
      <c r="K45" s="304">
        <v>0</v>
      </c>
      <c r="L45" s="305">
        <v>0</v>
      </c>
      <c r="M45" s="305">
        <v>0</v>
      </c>
      <c r="N45" s="303">
        <v>0</v>
      </c>
      <c r="O45" s="306">
        <v>0</v>
      </c>
      <c r="P45" s="303">
        <v>0</v>
      </c>
      <c r="Q45" s="171">
        <f>VLOOKUP(C45&amp;D45&amp;A45,'Delivery Counts'!$A$23:$I$54,8,FALSE)</f>
        <v>0</v>
      </c>
      <c r="R45" s="171">
        <f>VLOOKUP(C45&amp;D45&amp;A45,'Delivery Counts'!$A$23:$I$54,9,FALSE)</f>
        <v>0</v>
      </c>
      <c r="S45" s="16">
        <f t="shared" si="2"/>
        <v>0</v>
      </c>
    </row>
    <row r="46" spans="1:21" s="172" customFormat="1">
      <c r="A46" s="38">
        <v>18</v>
      </c>
      <c r="B46" s="39">
        <f t="shared" si="0"/>
        <v>0</v>
      </c>
      <c r="C46" s="39" t="str">
        <f t="shared" si="1"/>
        <v>2022 Current Year</v>
      </c>
      <c r="D46" s="40">
        <v>1</v>
      </c>
      <c r="E46" s="662">
        <v>18</v>
      </c>
      <c r="F46" s="40" t="s">
        <v>739</v>
      </c>
      <c r="G46" s="40" t="s">
        <v>138</v>
      </c>
      <c r="H46" s="40" t="s">
        <v>218</v>
      </c>
      <c r="I46" s="658" t="s">
        <v>677</v>
      </c>
      <c r="J46" s="303">
        <v>0</v>
      </c>
      <c r="K46" s="304">
        <v>0</v>
      </c>
      <c r="L46" s="305">
        <v>0</v>
      </c>
      <c r="M46" s="305">
        <v>0</v>
      </c>
      <c r="N46" s="303">
        <v>0</v>
      </c>
      <c r="O46" s="306">
        <v>0</v>
      </c>
      <c r="P46" s="303">
        <v>0</v>
      </c>
      <c r="Q46" s="171">
        <f>VLOOKUP(C46&amp;D46&amp;A46,'Delivery Counts'!$A$23:$I$54,8,FALSE)</f>
        <v>0</v>
      </c>
      <c r="R46" s="171">
        <f>VLOOKUP(C46&amp;D46&amp;A46,'Delivery Counts'!$A$23:$I$54,9,FALSE)</f>
        <v>0</v>
      </c>
      <c r="S46" s="16">
        <f t="shared" si="2"/>
        <v>0</v>
      </c>
      <c r="T46" s="237"/>
      <c r="U46" s="237"/>
    </row>
    <row r="47" spans="1:21" s="172" customFormat="1">
      <c r="A47" s="38">
        <v>18</v>
      </c>
      <c r="B47" s="39">
        <f t="shared" si="0"/>
        <v>0</v>
      </c>
      <c r="C47" s="39" t="str">
        <f t="shared" si="1"/>
        <v>2022 Current Year</v>
      </c>
      <c r="D47" s="40">
        <v>1</v>
      </c>
      <c r="E47" s="662">
        <v>18</v>
      </c>
      <c r="F47" s="40" t="s">
        <v>739</v>
      </c>
      <c r="G47" s="40" t="s">
        <v>138</v>
      </c>
      <c r="H47" s="40" t="s">
        <v>219</v>
      </c>
      <c r="I47" s="658" t="s">
        <v>263</v>
      </c>
      <c r="J47" s="303">
        <v>0</v>
      </c>
      <c r="K47" s="304">
        <v>0</v>
      </c>
      <c r="L47" s="305">
        <v>0</v>
      </c>
      <c r="M47" s="305">
        <v>0</v>
      </c>
      <c r="N47" s="303">
        <v>0</v>
      </c>
      <c r="O47" s="306">
        <v>0</v>
      </c>
      <c r="P47" s="303">
        <v>0</v>
      </c>
      <c r="Q47" s="171">
        <f>VLOOKUP(C47&amp;D47&amp;A47,'Delivery Counts'!$A$23:$I$54,8,FALSE)</f>
        <v>0</v>
      </c>
      <c r="R47" s="171">
        <f>VLOOKUP(C47&amp;D47&amp;A47,'Delivery Counts'!$A$23:$I$54,9,FALSE)</f>
        <v>0</v>
      </c>
      <c r="S47" s="16">
        <f t="shared" si="2"/>
        <v>0</v>
      </c>
      <c r="T47" s="237"/>
      <c r="U47" s="237"/>
    </row>
    <row r="48" spans="1:21" s="172" customFormat="1">
      <c r="A48" s="38">
        <v>18</v>
      </c>
      <c r="B48" s="39">
        <f t="shared" si="0"/>
        <v>0</v>
      </c>
      <c r="C48" s="39" t="str">
        <f t="shared" si="1"/>
        <v>2022 Current Year</v>
      </c>
      <c r="D48" s="40">
        <v>1</v>
      </c>
      <c r="E48" s="662">
        <v>18</v>
      </c>
      <c r="F48" s="40" t="s">
        <v>739</v>
      </c>
      <c r="G48" s="40" t="s">
        <v>138</v>
      </c>
      <c r="H48" s="40" t="s">
        <v>220</v>
      </c>
      <c r="I48" s="658" t="s">
        <v>675</v>
      </c>
      <c r="J48" s="303">
        <v>0</v>
      </c>
      <c r="K48" s="304">
        <v>0</v>
      </c>
      <c r="L48" s="305">
        <v>0</v>
      </c>
      <c r="M48" s="305">
        <v>0</v>
      </c>
      <c r="N48" s="303">
        <v>0</v>
      </c>
      <c r="O48" s="306">
        <v>0</v>
      </c>
      <c r="P48" s="303">
        <v>0</v>
      </c>
      <c r="Q48" s="171">
        <f>VLOOKUP(C48&amp;D48&amp;A48,'Delivery Counts'!$A$23:$I$54,8,FALSE)</f>
        <v>0</v>
      </c>
      <c r="R48" s="171">
        <f>VLOOKUP(C48&amp;D48&amp;A48,'Delivery Counts'!$A$23:$I$54,9,FALSE)</f>
        <v>0</v>
      </c>
      <c r="S48" s="16">
        <f t="shared" si="2"/>
        <v>0</v>
      </c>
      <c r="T48" s="237"/>
      <c r="U48" s="237"/>
    </row>
    <row r="49" spans="1:21" s="172" customFormat="1">
      <c r="A49" s="38">
        <v>18</v>
      </c>
      <c r="B49" s="39">
        <f t="shared" si="0"/>
        <v>0</v>
      </c>
      <c r="C49" s="39" t="str">
        <f t="shared" si="1"/>
        <v>2022 Current Year</v>
      </c>
      <c r="D49" s="40">
        <v>1</v>
      </c>
      <c r="E49" s="662">
        <v>18</v>
      </c>
      <c r="F49" s="40" t="s">
        <v>739</v>
      </c>
      <c r="G49" s="40" t="s">
        <v>138</v>
      </c>
      <c r="H49" s="40" t="s">
        <v>221</v>
      </c>
      <c r="I49" s="658" t="s">
        <v>264</v>
      </c>
      <c r="J49" s="303">
        <v>0</v>
      </c>
      <c r="K49" s="304">
        <v>0</v>
      </c>
      <c r="L49" s="305">
        <v>0</v>
      </c>
      <c r="M49" s="305">
        <v>0</v>
      </c>
      <c r="N49" s="303">
        <v>0</v>
      </c>
      <c r="O49" s="306">
        <v>0</v>
      </c>
      <c r="P49" s="303">
        <v>0</v>
      </c>
      <c r="Q49" s="171">
        <f>VLOOKUP(C49&amp;D49&amp;A49,'Delivery Counts'!$A$23:$I$54,8,FALSE)</f>
        <v>0</v>
      </c>
      <c r="R49" s="171">
        <f>VLOOKUP(C49&amp;D49&amp;A49,'Delivery Counts'!$A$23:$I$54,9,FALSE)</f>
        <v>0</v>
      </c>
      <c r="S49" s="16">
        <f t="shared" si="2"/>
        <v>0</v>
      </c>
      <c r="T49" s="237"/>
      <c r="U49" s="237"/>
    </row>
    <row r="50" spans="1:21" s="172" customFormat="1">
      <c r="A50" s="38">
        <v>18</v>
      </c>
      <c r="B50" s="39">
        <f t="shared" si="0"/>
        <v>0</v>
      </c>
      <c r="C50" s="39" t="str">
        <f t="shared" si="1"/>
        <v>2022 Current Year</v>
      </c>
      <c r="D50" s="40">
        <v>1</v>
      </c>
      <c r="E50" s="662">
        <v>18</v>
      </c>
      <c r="F50" s="40" t="s">
        <v>739</v>
      </c>
      <c r="G50" s="40" t="s">
        <v>138</v>
      </c>
      <c r="H50" s="40" t="s">
        <v>222</v>
      </c>
      <c r="I50" s="658" t="s">
        <v>206</v>
      </c>
      <c r="J50" s="303">
        <v>0</v>
      </c>
      <c r="K50" s="304">
        <v>0</v>
      </c>
      <c r="L50" s="305">
        <v>0</v>
      </c>
      <c r="M50" s="305">
        <v>0</v>
      </c>
      <c r="N50" s="303">
        <v>0</v>
      </c>
      <c r="O50" s="306">
        <v>0</v>
      </c>
      <c r="P50" s="303">
        <v>0</v>
      </c>
      <c r="Q50" s="171">
        <f>VLOOKUP(C50&amp;D50&amp;A50,'Delivery Counts'!$A$23:$I$54,8,FALSE)</f>
        <v>0</v>
      </c>
      <c r="R50" s="171">
        <f>VLOOKUP(C50&amp;D50&amp;A50,'Delivery Counts'!$A$23:$I$54,9,FALSE)</f>
        <v>0</v>
      </c>
      <c r="S50" s="16">
        <f t="shared" si="2"/>
        <v>0</v>
      </c>
      <c r="T50" s="237"/>
      <c r="U50" s="237"/>
    </row>
    <row r="51" spans="1:21" s="172" customFormat="1">
      <c r="A51" s="38">
        <v>18</v>
      </c>
      <c r="B51" s="39">
        <f t="shared" si="0"/>
        <v>0</v>
      </c>
      <c r="C51" s="39" t="str">
        <f t="shared" si="1"/>
        <v>2022 Current Year</v>
      </c>
      <c r="D51" s="40">
        <v>1</v>
      </c>
      <c r="E51" s="662">
        <v>18</v>
      </c>
      <c r="F51" s="40" t="s">
        <v>739</v>
      </c>
      <c r="G51" s="40" t="s">
        <v>138</v>
      </c>
      <c r="H51" s="40" t="s">
        <v>223</v>
      </c>
      <c r="I51" s="658" t="s">
        <v>181</v>
      </c>
      <c r="J51" s="303">
        <v>0</v>
      </c>
      <c r="K51" s="304">
        <v>0</v>
      </c>
      <c r="L51" s="305">
        <v>0</v>
      </c>
      <c r="M51" s="305">
        <v>0</v>
      </c>
      <c r="N51" s="303">
        <v>0</v>
      </c>
      <c r="O51" s="306">
        <v>0</v>
      </c>
      <c r="P51" s="303">
        <v>0</v>
      </c>
      <c r="Q51" s="171">
        <f>VLOOKUP(C51&amp;D51&amp;A51,'Delivery Counts'!$A$23:$I$54,8,FALSE)</f>
        <v>0</v>
      </c>
      <c r="R51" s="171">
        <f>VLOOKUP(C51&amp;D51&amp;A51,'Delivery Counts'!$A$23:$I$54,9,FALSE)</f>
        <v>0</v>
      </c>
      <c r="S51" s="16">
        <f t="shared" si="2"/>
        <v>0</v>
      </c>
      <c r="T51" s="237"/>
      <c r="U51" s="237"/>
    </row>
    <row r="52" spans="1:21" s="172" customFormat="1">
      <c r="A52" s="38">
        <v>18</v>
      </c>
      <c r="B52" s="39">
        <f t="shared" si="0"/>
        <v>0</v>
      </c>
      <c r="C52" s="39" t="str">
        <f t="shared" si="1"/>
        <v>2022 Current Year</v>
      </c>
      <c r="D52" s="40">
        <v>1</v>
      </c>
      <c r="E52" s="662">
        <v>18</v>
      </c>
      <c r="F52" s="40" t="s">
        <v>739</v>
      </c>
      <c r="G52" s="40" t="s">
        <v>138</v>
      </c>
      <c r="H52" s="40" t="s">
        <v>150</v>
      </c>
      <c r="I52" s="658" t="s">
        <v>204</v>
      </c>
      <c r="J52" s="303">
        <v>0</v>
      </c>
      <c r="K52" s="304">
        <v>0</v>
      </c>
      <c r="L52" s="305">
        <v>0</v>
      </c>
      <c r="M52" s="305">
        <v>0</v>
      </c>
      <c r="N52" s="303">
        <v>0</v>
      </c>
      <c r="O52" s="306">
        <v>0</v>
      </c>
      <c r="P52" s="303">
        <v>0</v>
      </c>
      <c r="Q52" s="171">
        <f>VLOOKUP(C52&amp;D52&amp;A52,'Delivery Counts'!$A$23:$I$54,8,FALSE)</f>
        <v>0</v>
      </c>
      <c r="R52" s="171">
        <f>VLOOKUP(C52&amp;D52&amp;A52,'Delivery Counts'!$A$23:$I$54,9,FALSE)</f>
        <v>0</v>
      </c>
      <c r="S52" s="16">
        <f t="shared" si="2"/>
        <v>0</v>
      </c>
      <c r="T52" s="237"/>
      <c r="U52" s="237"/>
    </row>
    <row r="53" spans="1:21" s="172" customFormat="1">
      <c r="A53" s="38">
        <v>18</v>
      </c>
      <c r="B53" s="39">
        <f t="shared" si="0"/>
        <v>0</v>
      </c>
      <c r="C53" s="39" t="str">
        <f t="shared" si="1"/>
        <v>2022 Current Year</v>
      </c>
      <c r="D53" s="40">
        <v>1</v>
      </c>
      <c r="E53" s="662">
        <v>18</v>
      </c>
      <c r="F53" s="40" t="s">
        <v>739</v>
      </c>
      <c r="G53" s="40" t="s">
        <v>138</v>
      </c>
      <c r="H53" s="40" t="s">
        <v>151</v>
      </c>
      <c r="I53" s="658" t="s">
        <v>205</v>
      </c>
      <c r="J53" s="303">
        <v>0</v>
      </c>
      <c r="K53" s="304">
        <v>0</v>
      </c>
      <c r="L53" s="305">
        <v>0</v>
      </c>
      <c r="M53" s="305">
        <v>0</v>
      </c>
      <c r="N53" s="303">
        <v>0</v>
      </c>
      <c r="O53" s="306">
        <v>0</v>
      </c>
      <c r="P53" s="303">
        <v>0</v>
      </c>
      <c r="Q53" s="171">
        <f>VLOOKUP(C53&amp;D53&amp;A53,'Delivery Counts'!$A$23:$I$54,8,FALSE)</f>
        <v>0</v>
      </c>
      <c r="R53" s="171">
        <f>VLOOKUP(C53&amp;D53&amp;A53,'Delivery Counts'!$A$23:$I$54,9,FALSE)</f>
        <v>0</v>
      </c>
      <c r="S53" s="16">
        <f t="shared" si="2"/>
        <v>0</v>
      </c>
      <c r="T53" s="237"/>
      <c r="U53" s="237"/>
    </row>
    <row r="54" spans="1:21" s="172" customFormat="1">
      <c r="A54" s="38">
        <v>18</v>
      </c>
      <c r="B54" s="39">
        <f t="shared" si="0"/>
        <v>0</v>
      </c>
      <c r="C54" s="39" t="str">
        <f t="shared" si="1"/>
        <v>2022 Current Year</v>
      </c>
      <c r="D54" s="40">
        <v>1</v>
      </c>
      <c r="E54" s="662">
        <v>18</v>
      </c>
      <c r="F54" s="40" t="s">
        <v>739</v>
      </c>
      <c r="G54" s="40" t="s">
        <v>138</v>
      </c>
      <c r="H54" s="40" t="s">
        <v>152</v>
      </c>
      <c r="I54" s="658" t="s">
        <v>182</v>
      </c>
      <c r="J54" s="303">
        <v>0</v>
      </c>
      <c r="K54" s="304">
        <v>0</v>
      </c>
      <c r="L54" s="305">
        <v>0</v>
      </c>
      <c r="M54" s="305">
        <v>0</v>
      </c>
      <c r="N54" s="303">
        <v>0</v>
      </c>
      <c r="O54" s="306">
        <v>0</v>
      </c>
      <c r="P54" s="303">
        <v>0</v>
      </c>
      <c r="Q54" s="171">
        <f>VLOOKUP(C54&amp;D54&amp;A54,'Delivery Counts'!$A$23:$I$54,8,FALSE)</f>
        <v>0</v>
      </c>
      <c r="R54" s="171">
        <f>VLOOKUP(C54&amp;D54&amp;A54,'Delivery Counts'!$A$23:$I$54,9,FALSE)</f>
        <v>0</v>
      </c>
      <c r="S54" s="16">
        <f t="shared" si="2"/>
        <v>0</v>
      </c>
      <c r="T54" s="237"/>
      <c r="U54" s="237"/>
    </row>
    <row r="55" spans="1:21" s="172" customFormat="1">
      <c r="A55" s="38">
        <v>18</v>
      </c>
      <c r="B55" s="39">
        <f t="shared" si="0"/>
        <v>0</v>
      </c>
      <c r="C55" s="39" t="str">
        <f t="shared" si="1"/>
        <v>2022 Current Year</v>
      </c>
      <c r="D55" s="40">
        <v>1</v>
      </c>
      <c r="E55" s="662">
        <v>18</v>
      </c>
      <c r="F55" s="40" t="s">
        <v>739</v>
      </c>
      <c r="G55" s="40" t="s">
        <v>138</v>
      </c>
      <c r="H55" s="40" t="s">
        <v>70</v>
      </c>
      <c r="I55" s="658" t="s">
        <v>265</v>
      </c>
      <c r="J55" s="303">
        <v>0</v>
      </c>
      <c r="K55" s="304">
        <v>0</v>
      </c>
      <c r="L55" s="305">
        <v>0</v>
      </c>
      <c r="M55" s="305">
        <v>0</v>
      </c>
      <c r="N55" s="303">
        <v>0</v>
      </c>
      <c r="O55" s="306">
        <v>0</v>
      </c>
      <c r="P55" s="303">
        <v>0</v>
      </c>
      <c r="Q55" s="171">
        <f>VLOOKUP(C55&amp;D55&amp;A55,'Delivery Counts'!$A$23:$I$54,8,FALSE)</f>
        <v>0</v>
      </c>
      <c r="R55" s="171">
        <f>VLOOKUP(C55&amp;D55&amp;A55,'Delivery Counts'!$A$23:$I$54,9,FALSE)</f>
        <v>0</v>
      </c>
      <c r="S55" s="16">
        <f t="shared" si="2"/>
        <v>0</v>
      </c>
      <c r="T55" s="237"/>
      <c r="U55" s="237"/>
    </row>
    <row r="56" spans="1:21" s="172" customFormat="1">
      <c r="A56" s="38">
        <v>18</v>
      </c>
      <c r="B56" s="39">
        <f t="shared" si="0"/>
        <v>0</v>
      </c>
      <c r="C56" s="39" t="str">
        <f t="shared" si="1"/>
        <v>2022 Current Year</v>
      </c>
      <c r="D56" s="40">
        <v>1</v>
      </c>
      <c r="E56" s="662">
        <v>18</v>
      </c>
      <c r="F56" s="40" t="s">
        <v>739</v>
      </c>
      <c r="G56" s="40" t="s">
        <v>138</v>
      </c>
      <c r="H56" s="40" t="s">
        <v>71</v>
      </c>
      <c r="I56" s="658" t="s">
        <v>266</v>
      </c>
      <c r="J56" s="303">
        <v>0</v>
      </c>
      <c r="K56" s="304">
        <v>0</v>
      </c>
      <c r="L56" s="305">
        <v>0</v>
      </c>
      <c r="M56" s="305">
        <v>0</v>
      </c>
      <c r="N56" s="303">
        <v>0</v>
      </c>
      <c r="O56" s="306">
        <v>0</v>
      </c>
      <c r="P56" s="303">
        <v>0</v>
      </c>
      <c r="Q56" s="171">
        <f>VLOOKUP(C56&amp;D56&amp;A56,'Delivery Counts'!$A$23:$I$54,8,FALSE)</f>
        <v>0</v>
      </c>
      <c r="R56" s="171">
        <f>VLOOKUP(C56&amp;D56&amp;A56,'Delivery Counts'!$A$23:$I$54,9,FALSE)</f>
        <v>0</v>
      </c>
      <c r="S56" s="16">
        <f t="shared" si="2"/>
        <v>0</v>
      </c>
      <c r="T56" s="237"/>
      <c r="U56" s="237"/>
    </row>
    <row r="57" spans="1:21" s="172" customFormat="1">
      <c r="A57" s="38">
        <v>18</v>
      </c>
      <c r="B57" s="39">
        <f t="shared" si="0"/>
        <v>0</v>
      </c>
      <c r="C57" s="39" t="str">
        <f t="shared" si="1"/>
        <v>2022 Current Year</v>
      </c>
      <c r="D57" s="40">
        <v>1</v>
      </c>
      <c r="E57" s="662">
        <v>18</v>
      </c>
      <c r="F57" s="40" t="s">
        <v>739</v>
      </c>
      <c r="G57" s="40" t="s">
        <v>138</v>
      </c>
      <c r="H57" s="40" t="s">
        <v>72</v>
      </c>
      <c r="I57" s="658" t="s">
        <v>527</v>
      </c>
      <c r="J57" s="303">
        <v>0</v>
      </c>
      <c r="K57" s="304">
        <v>0</v>
      </c>
      <c r="L57" s="305">
        <v>0</v>
      </c>
      <c r="M57" s="305">
        <v>0</v>
      </c>
      <c r="N57" s="303">
        <v>0</v>
      </c>
      <c r="O57" s="306">
        <v>0</v>
      </c>
      <c r="P57" s="303">
        <v>0</v>
      </c>
      <c r="Q57" s="171">
        <f>VLOOKUP(C57&amp;D57&amp;A57,'Delivery Counts'!$A$23:$I$54,8,FALSE)</f>
        <v>0</v>
      </c>
      <c r="R57" s="171">
        <f>VLOOKUP(C57&amp;D57&amp;A57,'Delivery Counts'!$A$23:$I$54,9,FALSE)</f>
        <v>0</v>
      </c>
      <c r="S57" s="16">
        <f t="shared" si="2"/>
        <v>0</v>
      </c>
      <c r="T57" s="237"/>
      <c r="U57" s="237"/>
    </row>
    <row r="58" spans="1:21" s="172" customFormat="1">
      <c r="A58" s="38">
        <v>18</v>
      </c>
      <c r="B58" s="39">
        <f t="shared" si="0"/>
        <v>0</v>
      </c>
      <c r="C58" s="39" t="str">
        <f t="shared" si="1"/>
        <v>2022 Current Year</v>
      </c>
      <c r="D58" s="40">
        <v>1</v>
      </c>
      <c r="E58" s="662">
        <v>18</v>
      </c>
      <c r="F58" s="40" t="s">
        <v>739</v>
      </c>
      <c r="G58" s="40" t="s">
        <v>138</v>
      </c>
      <c r="H58" s="40" t="s">
        <v>73</v>
      </c>
      <c r="I58" s="658" t="s">
        <v>528</v>
      </c>
      <c r="J58" s="303">
        <v>0</v>
      </c>
      <c r="K58" s="304">
        <v>0</v>
      </c>
      <c r="L58" s="305">
        <v>0</v>
      </c>
      <c r="M58" s="305">
        <v>0</v>
      </c>
      <c r="N58" s="303">
        <v>0</v>
      </c>
      <c r="O58" s="306">
        <v>0</v>
      </c>
      <c r="P58" s="303">
        <v>0</v>
      </c>
      <c r="Q58" s="171">
        <f>VLOOKUP(C58&amp;D58&amp;A58,'Delivery Counts'!$A$23:$I$54,8,FALSE)</f>
        <v>0</v>
      </c>
      <c r="R58" s="171">
        <f>VLOOKUP(C58&amp;D58&amp;A58,'Delivery Counts'!$A$23:$I$54,9,FALSE)</f>
        <v>0</v>
      </c>
      <c r="S58" s="16">
        <f t="shared" si="2"/>
        <v>0</v>
      </c>
      <c r="T58" s="237"/>
      <c r="U58" s="237"/>
    </row>
    <row r="59" spans="1:21" s="172" customFormat="1">
      <c r="A59" s="38">
        <v>18</v>
      </c>
      <c r="B59" s="39">
        <f t="shared" si="0"/>
        <v>0</v>
      </c>
      <c r="C59" s="39" t="str">
        <f t="shared" si="1"/>
        <v>2022 Current Year</v>
      </c>
      <c r="D59" s="40">
        <v>1</v>
      </c>
      <c r="E59" s="662">
        <v>18</v>
      </c>
      <c r="F59" s="40" t="s">
        <v>739</v>
      </c>
      <c r="G59" s="40" t="s">
        <v>138</v>
      </c>
      <c r="H59" s="40" t="s">
        <v>409</v>
      </c>
      <c r="I59" s="640" t="s">
        <v>803</v>
      </c>
      <c r="J59" s="303">
        <v>0</v>
      </c>
      <c r="K59" s="304">
        <v>0</v>
      </c>
      <c r="L59" s="305">
        <v>0</v>
      </c>
      <c r="M59" s="305">
        <v>0</v>
      </c>
      <c r="N59" s="303">
        <v>0</v>
      </c>
      <c r="O59" s="306">
        <v>0</v>
      </c>
      <c r="P59" s="303">
        <v>0</v>
      </c>
      <c r="Q59" s="171">
        <f>VLOOKUP(C59&amp;D59&amp;A59,'Delivery Counts'!$A$23:$I$54,8,FALSE)</f>
        <v>0</v>
      </c>
      <c r="R59" s="171">
        <f>VLOOKUP(C59&amp;D59&amp;A59,'Delivery Counts'!$A$23:$I$54,9,FALSE)</f>
        <v>0</v>
      </c>
      <c r="S59" s="16">
        <f t="shared" si="2"/>
        <v>0</v>
      </c>
      <c r="T59" s="237"/>
      <c r="U59" s="237"/>
    </row>
    <row r="60" spans="1:21" s="172" customFormat="1">
      <c r="A60" s="38">
        <v>19</v>
      </c>
      <c r="B60" s="39">
        <f t="shared" si="0"/>
        <v>0</v>
      </c>
      <c r="C60" s="39" t="str">
        <f t="shared" si="1"/>
        <v>2022 Current Year</v>
      </c>
      <c r="D60" s="40">
        <v>1</v>
      </c>
      <c r="E60" s="662">
        <v>19</v>
      </c>
      <c r="F60" s="40" t="s">
        <v>739</v>
      </c>
      <c r="G60" s="40" t="s">
        <v>139</v>
      </c>
      <c r="H60" s="40" t="s">
        <v>211</v>
      </c>
      <c r="I60" s="640" t="s">
        <v>261</v>
      </c>
      <c r="J60" s="303">
        <v>0</v>
      </c>
      <c r="K60" s="304">
        <v>0</v>
      </c>
      <c r="L60" s="305">
        <v>0</v>
      </c>
      <c r="M60" s="305">
        <v>0</v>
      </c>
      <c r="N60" s="303">
        <v>0</v>
      </c>
      <c r="O60" s="306">
        <v>0</v>
      </c>
      <c r="P60" s="303">
        <v>0</v>
      </c>
      <c r="Q60" s="171">
        <f>VLOOKUP(C60&amp;D60&amp;A60,'Delivery Counts'!$A$23:$I$54,8,FALSE)</f>
        <v>0</v>
      </c>
      <c r="R60" s="171">
        <f>VLOOKUP(C60&amp;D60&amp;A60,'Delivery Counts'!$A$23:$I$54,9,FALSE)</f>
        <v>0</v>
      </c>
      <c r="S60" s="16">
        <f t="shared" si="2"/>
        <v>0</v>
      </c>
      <c r="T60" s="237"/>
      <c r="U60" s="237"/>
    </row>
    <row r="61" spans="1:21" s="172" customFormat="1">
      <c r="A61" s="38">
        <v>19</v>
      </c>
      <c r="B61" s="39">
        <f t="shared" si="0"/>
        <v>0</v>
      </c>
      <c r="C61" s="39" t="str">
        <f t="shared" si="1"/>
        <v>2022 Current Year</v>
      </c>
      <c r="D61" s="40">
        <v>1</v>
      </c>
      <c r="E61" s="662">
        <v>19</v>
      </c>
      <c r="F61" s="40" t="s">
        <v>739</v>
      </c>
      <c r="G61" s="40" t="s">
        <v>139</v>
      </c>
      <c r="H61" s="40" t="s">
        <v>214</v>
      </c>
      <c r="I61" s="658" t="s">
        <v>676</v>
      </c>
      <c r="J61" s="303">
        <v>0</v>
      </c>
      <c r="K61" s="304">
        <v>0</v>
      </c>
      <c r="L61" s="305">
        <v>0</v>
      </c>
      <c r="M61" s="305">
        <v>0</v>
      </c>
      <c r="N61" s="303">
        <v>0</v>
      </c>
      <c r="O61" s="306">
        <v>0</v>
      </c>
      <c r="P61" s="303">
        <v>0</v>
      </c>
      <c r="Q61" s="171">
        <f>VLOOKUP(C61&amp;D61&amp;A61,'Delivery Counts'!$A$23:$I$54,8,FALSE)</f>
        <v>0</v>
      </c>
      <c r="R61" s="171">
        <f>VLOOKUP(C61&amp;D61&amp;A61,'Delivery Counts'!$A$23:$I$54,9,FALSE)</f>
        <v>0</v>
      </c>
      <c r="S61" s="16">
        <f t="shared" si="2"/>
        <v>0</v>
      </c>
    </row>
    <row r="62" spans="1:21" s="172" customFormat="1">
      <c r="A62" s="38">
        <v>19</v>
      </c>
      <c r="B62" s="39">
        <f t="shared" si="0"/>
        <v>0</v>
      </c>
      <c r="C62" s="39" t="str">
        <f t="shared" si="1"/>
        <v>2022 Current Year</v>
      </c>
      <c r="D62" s="40">
        <v>1</v>
      </c>
      <c r="E62" s="662">
        <v>19</v>
      </c>
      <c r="F62" s="40" t="s">
        <v>739</v>
      </c>
      <c r="G62" s="40" t="s">
        <v>139</v>
      </c>
      <c r="H62" s="40" t="s">
        <v>215</v>
      </c>
      <c r="I62" s="658" t="s">
        <v>216</v>
      </c>
      <c r="J62" s="303">
        <v>0</v>
      </c>
      <c r="K62" s="304">
        <v>0</v>
      </c>
      <c r="L62" s="305">
        <v>0</v>
      </c>
      <c r="M62" s="305">
        <v>0</v>
      </c>
      <c r="N62" s="303">
        <v>0</v>
      </c>
      <c r="O62" s="306">
        <v>0</v>
      </c>
      <c r="P62" s="303">
        <v>0</v>
      </c>
      <c r="Q62" s="171">
        <f>VLOOKUP(C62&amp;D62&amp;A62,'Delivery Counts'!$A$23:$I$54,8,FALSE)</f>
        <v>0</v>
      </c>
      <c r="R62" s="171">
        <f>VLOOKUP(C62&amp;D62&amp;A62,'Delivery Counts'!$A$23:$I$54,9,FALSE)</f>
        <v>0</v>
      </c>
      <c r="S62" s="16">
        <f t="shared" si="2"/>
        <v>0</v>
      </c>
    </row>
    <row r="63" spans="1:21" s="172" customFormat="1">
      <c r="A63" s="38">
        <v>19</v>
      </c>
      <c r="B63" s="39">
        <f t="shared" si="0"/>
        <v>0</v>
      </c>
      <c r="C63" s="39" t="str">
        <f t="shared" si="1"/>
        <v>2022 Current Year</v>
      </c>
      <c r="D63" s="40">
        <v>1</v>
      </c>
      <c r="E63" s="662">
        <v>19</v>
      </c>
      <c r="F63" s="40" t="s">
        <v>739</v>
      </c>
      <c r="G63" s="40" t="s">
        <v>139</v>
      </c>
      <c r="H63" s="40" t="s">
        <v>217</v>
      </c>
      <c r="I63" s="658" t="s">
        <v>262</v>
      </c>
      <c r="J63" s="303">
        <v>0</v>
      </c>
      <c r="K63" s="304">
        <v>0</v>
      </c>
      <c r="L63" s="305">
        <v>0</v>
      </c>
      <c r="M63" s="305">
        <v>0</v>
      </c>
      <c r="N63" s="303">
        <v>0</v>
      </c>
      <c r="O63" s="306">
        <v>0</v>
      </c>
      <c r="P63" s="303">
        <v>0</v>
      </c>
      <c r="Q63" s="171">
        <f>VLOOKUP(C63&amp;D63&amp;A63,'Delivery Counts'!$A$23:$I$54,8,FALSE)</f>
        <v>0</v>
      </c>
      <c r="R63" s="171">
        <f>VLOOKUP(C63&amp;D63&amp;A63,'Delivery Counts'!$A$23:$I$54,9,FALSE)</f>
        <v>0</v>
      </c>
      <c r="S63" s="16">
        <f t="shared" si="2"/>
        <v>0</v>
      </c>
    </row>
    <row r="64" spans="1:21" s="172" customFormat="1">
      <c r="A64" s="38">
        <v>19</v>
      </c>
      <c r="B64" s="39">
        <f t="shared" si="0"/>
        <v>0</v>
      </c>
      <c r="C64" s="39" t="str">
        <f t="shared" si="1"/>
        <v>2022 Current Year</v>
      </c>
      <c r="D64" s="40">
        <v>1</v>
      </c>
      <c r="E64" s="662">
        <v>19</v>
      </c>
      <c r="F64" s="40" t="s">
        <v>739</v>
      </c>
      <c r="G64" s="40" t="s">
        <v>139</v>
      </c>
      <c r="H64" s="40" t="s">
        <v>218</v>
      </c>
      <c r="I64" s="658" t="s">
        <v>677</v>
      </c>
      <c r="J64" s="303">
        <v>0</v>
      </c>
      <c r="K64" s="304">
        <v>0</v>
      </c>
      <c r="L64" s="305">
        <v>0</v>
      </c>
      <c r="M64" s="305">
        <v>0</v>
      </c>
      <c r="N64" s="303">
        <v>0</v>
      </c>
      <c r="O64" s="306">
        <v>0</v>
      </c>
      <c r="P64" s="303">
        <v>0</v>
      </c>
      <c r="Q64" s="171">
        <f>VLOOKUP(C64&amp;D64&amp;A64,'Delivery Counts'!$A$23:$I$54,8,FALSE)</f>
        <v>0</v>
      </c>
      <c r="R64" s="171">
        <f>VLOOKUP(C64&amp;D64&amp;A64,'Delivery Counts'!$A$23:$I$54,9,FALSE)</f>
        <v>0</v>
      </c>
      <c r="S64" s="16">
        <f t="shared" si="2"/>
        <v>0</v>
      </c>
      <c r="T64" s="237"/>
      <c r="U64" s="237"/>
    </row>
    <row r="65" spans="1:21" s="172" customFormat="1">
      <c r="A65" s="38">
        <v>19</v>
      </c>
      <c r="B65" s="39">
        <f t="shared" si="0"/>
        <v>0</v>
      </c>
      <c r="C65" s="39" t="str">
        <f t="shared" si="1"/>
        <v>2022 Current Year</v>
      </c>
      <c r="D65" s="40">
        <v>1</v>
      </c>
      <c r="E65" s="662">
        <v>19</v>
      </c>
      <c r="F65" s="40" t="s">
        <v>739</v>
      </c>
      <c r="G65" s="40" t="s">
        <v>139</v>
      </c>
      <c r="H65" s="40" t="s">
        <v>219</v>
      </c>
      <c r="I65" s="658" t="s">
        <v>263</v>
      </c>
      <c r="J65" s="303">
        <v>0</v>
      </c>
      <c r="K65" s="304">
        <v>0</v>
      </c>
      <c r="L65" s="305">
        <v>0</v>
      </c>
      <c r="M65" s="305">
        <v>0</v>
      </c>
      <c r="N65" s="303">
        <v>0</v>
      </c>
      <c r="O65" s="306">
        <v>0</v>
      </c>
      <c r="P65" s="303">
        <v>0</v>
      </c>
      <c r="Q65" s="171">
        <f>VLOOKUP(C65&amp;D65&amp;A65,'Delivery Counts'!$A$23:$I$54,8,FALSE)</f>
        <v>0</v>
      </c>
      <c r="R65" s="171">
        <f>VLOOKUP(C65&amp;D65&amp;A65,'Delivery Counts'!$A$23:$I$54,9,FALSE)</f>
        <v>0</v>
      </c>
      <c r="S65" s="16">
        <f t="shared" si="2"/>
        <v>0</v>
      </c>
      <c r="T65" s="237"/>
      <c r="U65" s="237"/>
    </row>
    <row r="66" spans="1:21" s="172" customFormat="1">
      <c r="A66" s="38">
        <v>19</v>
      </c>
      <c r="B66" s="39">
        <f t="shared" si="0"/>
        <v>0</v>
      </c>
      <c r="C66" s="39" t="str">
        <f t="shared" si="1"/>
        <v>2022 Current Year</v>
      </c>
      <c r="D66" s="40">
        <v>1</v>
      </c>
      <c r="E66" s="662">
        <v>19</v>
      </c>
      <c r="F66" s="40" t="s">
        <v>739</v>
      </c>
      <c r="G66" s="40" t="s">
        <v>139</v>
      </c>
      <c r="H66" s="40" t="s">
        <v>220</v>
      </c>
      <c r="I66" s="658" t="s">
        <v>675</v>
      </c>
      <c r="J66" s="303">
        <v>0</v>
      </c>
      <c r="K66" s="304">
        <v>0</v>
      </c>
      <c r="L66" s="305">
        <v>0</v>
      </c>
      <c r="M66" s="305">
        <v>0</v>
      </c>
      <c r="N66" s="303">
        <v>0</v>
      </c>
      <c r="O66" s="306">
        <v>0</v>
      </c>
      <c r="P66" s="303">
        <v>0</v>
      </c>
      <c r="Q66" s="171">
        <f>VLOOKUP(C66&amp;D66&amp;A66,'Delivery Counts'!$A$23:$I$54,8,FALSE)</f>
        <v>0</v>
      </c>
      <c r="R66" s="171">
        <f>VLOOKUP(C66&amp;D66&amp;A66,'Delivery Counts'!$A$23:$I$54,9,FALSE)</f>
        <v>0</v>
      </c>
      <c r="S66" s="16">
        <f t="shared" si="2"/>
        <v>0</v>
      </c>
      <c r="T66" s="237"/>
      <c r="U66" s="237"/>
    </row>
    <row r="67" spans="1:21" s="172" customFormat="1">
      <c r="A67" s="38">
        <v>19</v>
      </c>
      <c r="B67" s="39">
        <f t="shared" si="0"/>
        <v>0</v>
      </c>
      <c r="C67" s="39" t="str">
        <f t="shared" si="1"/>
        <v>2022 Current Year</v>
      </c>
      <c r="D67" s="40">
        <v>1</v>
      </c>
      <c r="E67" s="662">
        <v>19</v>
      </c>
      <c r="F67" s="40" t="s">
        <v>739</v>
      </c>
      <c r="G67" s="40" t="s">
        <v>139</v>
      </c>
      <c r="H67" s="40" t="s">
        <v>221</v>
      </c>
      <c r="I67" s="658" t="s">
        <v>264</v>
      </c>
      <c r="J67" s="303">
        <v>0</v>
      </c>
      <c r="K67" s="304">
        <v>0</v>
      </c>
      <c r="L67" s="305">
        <v>0</v>
      </c>
      <c r="M67" s="305">
        <v>0</v>
      </c>
      <c r="N67" s="303">
        <v>0</v>
      </c>
      <c r="O67" s="306">
        <v>0</v>
      </c>
      <c r="P67" s="303">
        <v>0</v>
      </c>
      <c r="Q67" s="171">
        <f>VLOOKUP(C67&amp;D67&amp;A67,'Delivery Counts'!$A$23:$I$54,8,FALSE)</f>
        <v>0</v>
      </c>
      <c r="R67" s="171">
        <f>VLOOKUP(C67&amp;D67&amp;A67,'Delivery Counts'!$A$23:$I$54,9,FALSE)</f>
        <v>0</v>
      </c>
      <c r="S67" s="16">
        <f t="shared" si="2"/>
        <v>0</v>
      </c>
      <c r="T67" s="237"/>
      <c r="U67" s="237"/>
    </row>
    <row r="68" spans="1:21" s="172" customFormat="1">
      <c r="A68" s="38">
        <v>19</v>
      </c>
      <c r="B68" s="39">
        <f t="shared" si="0"/>
        <v>0</v>
      </c>
      <c r="C68" s="39" t="str">
        <f t="shared" si="1"/>
        <v>2022 Current Year</v>
      </c>
      <c r="D68" s="40">
        <v>1</v>
      </c>
      <c r="E68" s="662">
        <v>19</v>
      </c>
      <c r="F68" s="40" t="s">
        <v>739</v>
      </c>
      <c r="G68" s="40" t="s">
        <v>139</v>
      </c>
      <c r="H68" s="40" t="s">
        <v>222</v>
      </c>
      <c r="I68" s="658" t="s">
        <v>206</v>
      </c>
      <c r="J68" s="303">
        <v>0</v>
      </c>
      <c r="K68" s="304">
        <v>0</v>
      </c>
      <c r="L68" s="305">
        <v>0</v>
      </c>
      <c r="M68" s="305">
        <v>0</v>
      </c>
      <c r="N68" s="303">
        <v>0</v>
      </c>
      <c r="O68" s="306">
        <v>0</v>
      </c>
      <c r="P68" s="303">
        <v>0</v>
      </c>
      <c r="Q68" s="171">
        <f>VLOOKUP(C68&amp;D68&amp;A68,'Delivery Counts'!$A$23:$I$54,8,FALSE)</f>
        <v>0</v>
      </c>
      <c r="R68" s="171">
        <f>VLOOKUP(C68&amp;D68&amp;A68,'Delivery Counts'!$A$23:$I$54,9,FALSE)</f>
        <v>0</v>
      </c>
      <c r="S68" s="16">
        <f t="shared" si="2"/>
        <v>0</v>
      </c>
      <c r="T68" s="237"/>
      <c r="U68" s="237"/>
    </row>
    <row r="69" spans="1:21" s="172" customFormat="1">
      <c r="A69" s="38">
        <v>19</v>
      </c>
      <c r="B69" s="39">
        <f t="shared" si="0"/>
        <v>0</v>
      </c>
      <c r="C69" s="39" t="str">
        <f t="shared" si="1"/>
        <v>2022 Current Year</v>
      </c>
      <c r="D69" s="40">
        <v>1</v>
      </c>
      <c r="E69" s="662">
        <v>19</v>
      </c>
      <c r="F69" s="40" t="s">
        <v>739</v>
      </c>
      <c r="G69" s="40" t="s">
        <v>139</v>
      </c>
      <c r="H69" s="40" t="s">
        <v>223</v>
      </c>
      <c r="I69" s="658" t="s">
        <v>181</v>
      </c>
      <c r="J69" s="303">
        <v>0</v>
      </c>
      <c r="K69" s="304">
        <v>0</v>
      </c>
      <c r="L69" s="305">
        <v>0</v>
      </c>
      <c r="M69" s="305">
        <v>0</v>
      </c>
      <c r="N69" s="303">
        <v>0</v>
      </c>
      <c r="O69" s="306">
        <v>0</v>
      </c>
      <c r="P69" s="303">
        <v>0</v>
      </c>
      <c r="Q69" s="171">
        <f>VLOOKUP(C69&amp;D69&amp;A69,'Delivery Counts'!$A$23:$I$54,8,FALSE)</f>
        <v>0</v>
      </c>
      <c r="R69" s="171">
        <f>VLOOKUP(C69&amp;D69&amp;A69,'Delivery Counts'!$A$23:$I$54,9,FALSE)</f>
        <v>0</v>
      </c>
      <c r="S69" s="16">
        <f t="shared" si="2"/>
        <v>0</v>
      </c>
      <c r="T69" s="237"/>
      <c r="U69" s="237"/>
    </row>
    <row r="70" spans="1:21" s="172" customFormat="1">
      <c r="A70" s="38">
        <v>19</v>
      </c>
      <c r="B70" s="39">
        <f t="shared" si="0"/>
        <v>0</v>
      </c>
      <c r="C70" s="39" t="str">
        <f t="shared" si="1"/>
        <v>2022 Current Year</v>
      </c>
      <c r="D70" s="40">
        <v>1</v>
      </c>
      <c r="E70" s="662">
        <v>19</v>
      </c>
      <c r="F70" s="40" t="s">
        <v>739</v>
      </c>
      <c r="G70" s="40" t="s">
        <v>139</v>
      </c>
      <c r="H70" s="40" t="s">
        <v>150</v>
      </c>
      <c r="I70" s="658" t="s">
        <v>204</v>
      </c>
      <c r="J70" s="303">
        <v>0</v>
      </c>
      <c r="K70" s="304">
        <v>0</v>
      </c>
      <c r="L70" s="305">
        <v>0</v>
      </c>
      <c r="M70" s="305">
        <v>0</v>
      </c>
      <c r="N70" s="303">
        <v>0</v>
      </c>
      <c r="O70" s="306">
        <v>0</v>
      </c>
      <c r="P70" s="303">
        <v>0</v>
      </c>
      <c r="Q70" s="171">
        <f>VLOOKUP(C70&amp;D70&amp;A70,'Delivery Counts'!$A$23:$I$54,8,FALSE)</f>
        <v>0</v>
      </c>
      <c r="R70" s="171">
        <f>VLOOKUP(C70&amp;D70&amp;A70,'Delivery Counts'!$A$23:$I$54,9,FALSE)</f>
        <v>0</v>
      </c>
      <c r="S70" s="16">
        <f t="shared" si="2"/>
        <v>0</v>
      </c>
      <c r="T70" s="237"/>
      <c r="U70" s="237"/>
    </row>
    <row r="71" spans="1:21" s="172" customFormat="1">
      <c r="A71" s="38">
        <v>19</v>
      </c>
      <c r="B71" s="39">
        <f t="shared" ref="B71:B458" si="3">$B$6</f>
        <v>0</v>
      </c>
      <c r="C71" s="39" t="str">
        <f t="shared" ref="C71:C458" si="4">$C$6</f>
        <v>2022 Current Year</v>
      </c>
      <c r="D71" s="40">
        <v>1</v>
      </c>
      <c r="E71" s="662">
        <v>19</v>
      </c>
      <c r="F71" s="40" t="s">
        <v>739</v>
      </c>
      <c r="G71" s="40" t="s">
        <v>139</v>
      </c>
      <c r="H71" s="40" t="s">
        <v>151</v>
      </c>
      <c r="I71" s="658" t="s">
        <v>205</v>
      </c>
      <c r="J71" s="303">
        <v>0</v>
      </c>
      <c r="K71" s="304">
        <v>0</v>
      </c>
      <c r="L71" s="305">
        <v>0</v>
      </c>
      <c r="M71" s="305">
        <v>0</v>
      </c>
      <c r="N71" s="303">
        <v>0</v>
      </c>
      <c r="O71" s="306">
        <v>0</v>
      </c>
      <c r="P71" s="303">
        <v>0</v>
      </c>
      <c r="Q71" s="171">
        <f>VLOOKUP(C71&amp;D71&amp;A71,'Delivery Counts'!$A$23:$I$54,8,FALSE)</f>
        <v>0</v>
      </c>
      <c r="R71" s="171">
        <f>VLOOKUP(C71&amp;D71&amp;A71,'Delivery Counts'!$A$23:$I$54,9,FALSE)</f>
        <v>0</v>
      </c>
      <c r="S71" s="16">
        <f t="shared" ref="S71:S149" si="5">Q71+R71</f>
        <v>0</v>
      </c>
      <c r="T71" s="237"/>
      <c r="U71" s="237"/>
    </row>
    <row r="72" spans="1:21" s="172" customFormat="1">
      <c r="A72" s="38">
        <v>19</v>
      </c>
      <c r="B72" s="39">
        <f t="shared" si="3"/>
        <v>0</v>
      </c>
      <c r="C72" s="39" t="str">
        <f t="shared" si="4"/>
        <v>2022 Current Year</v>
      </c>
      <c r="D72" s="40">
        <v>1</v>
      </c>
      <c r="E72" s="662">
        <v>19</v>
      </c>
      <c r="F72" s="40" t="s">
        <v>739</v>
      </c>
      <c r="G72" s="40" t="s">
        <v>139</v>
      </c>
      <c r="H72" s="40" t="s">
        <v>152</v>
      </c>
      <c r="I72" s="658" t="s">
        <v>182</v>
      </c>
      <c r="J72" s="303">
        <v>0</v>
      </c>
      <c r="K72" s="304">
        <v>0</v>
      </c>
      <c r="L72" s="305">
        <v>0</v>
      </c>
      <c r="M72" s="305">
        <v>0</v>
      </c>
      <c r="N72" s="303">
        <v>0</v>
      </c>
      <c r="O72" s="306">
        <v>0</v>
      </c>
      <c r="P72" s="303">
        <v>0</v>
      </c>
      <c r="Q72" s="171">
        <f>VLOOKUP(C72&amp;D72&amp;A72,'Delivery Counts'!$A$23:$I$54,8,FALSE)</f>
        <v>0</v>
      </c>
      <c r="R72" s="171">
        <f>VLOOKUP(C72&amp;D72&amp;A72,'Delivery Counts'!$A$23:$I$54,9,FALSE)</f>
        <v>0</v>
      </c>
      <c r="S72" s="16">
        <f t="shared" si="5"/>
        <v>0</v>
      </c>
      <c r="T72" s="237"/>
      <c r="U72" s="237"/>
    </row>
    <row r="73" spans="1:21" s="172" customFormat="1">
      <c r="A73" s="38">
        <v>19</v>
      </c>
      <c r="B73" s="39">
        <f t="shared" si="3"/>
        <v>0</v>
      </c>
      <c r="C73" s="39" t="str">
        <f t="shared" si="4"/>
        <v>2022 Current Year</v>
      </c>
      <c r="D73" s="40">
        <v>1</v>
      </c>
      <c r="E73" s="662">
        <v>19</v>
      </c>
      <c r="F73" s="40" t="s">
        <v>739</v>
      </c>
      <c r="G73" s="40" t="s">
        <v>139</v>
      </c>
      <c r="H73" s="40" t="s">
        <v>70</v>
      </c>
      <c r="I73" s="658" t="s">
        <v>265</v>
      </c>
      <c r="J73" s="303">
        <v>0</v>
      </c>
      <c r="K73" s="304">
        <v>0</v>
      </c>
      <c r="L73" s="305">
        <v>0</v>
      </c>
      <c r="M73" s="305">
        <v>0</v>
      </c>
      <c r="N73" s="303">
        <v>0</v>
      </c>
      <c r="O73" s="306">
        <v>0</v>
      </c>
      <c r="P73" s="303">
        <v>0</v>
      </c>
      <c r="Q73" s="171">
        <f>VLOOKUP(C73&amp;D73&amp;A73,'Delivery Counts'!$A$23:$I$54,8,FALSE)</f>
        <v>0</v>
      </c>
      <c r="R73" s="171">
        <f>VLOOKUP(C73&amp;D73&amp;A73,'Delivery Counts'!$A$23:$I$54,9,FALSE)</f>
        <v>0</v>
      </c>
      <c r="S73" s="16">
        <f t="shared" si="5"/>
        <v>0</v>
      </c>
      <c r="T73" s="237"/>
      <c r="U73" s="237"/>
    </row>
    <row r="74" spans="1:21" s="172" customFormat="1">
      <c r="A74" s="38">
        <v>19</v>
      </c>
      <c r="B74" s="39">
        <f t="shared" si="3"/>
        <v>0</v>
      </c>
      <c r="C74" s="39" t="str">
        <f t="shared" si="4"/>
        <v>2022 Current Year</v>
      </c>
      <c r="D74" s="40">
        <v>1</v>
      </c>
      <c r="E74" s="662">
        <v>19</v>
      </c>
      <c r="F74" s="40" t="s">
        <v>739</v>
      </c>
      <c r="G74" s="40" t="s">
        <v>139</v>
      </c>
      <c r="H74" s="40" t="s">
        <v>71</v>
      </c>
      <c r="I74" s="658" t="s">
        <v>266</v>
      </c>
      <c r="J74" s="303">
        <v>0</v>
      </c>
      <c r="K74" s="304">
        <v>0</v>
      </c>
      <c r="L74" s="305">
        <v>0</v>
      </c>
      <c r="M74" s="305">
        <v>0</v>
      </c>
      <c r="N74" s="303">
        <v>0</v>
      </c>
      <c r="O74" s="306">
        <v>0</v>
      </c>
      <c r="P74" s="303">
        <v>0</v>
      </c>
      <c r="Q74" s="171">
        <f>VLOOKUP(C74&amp;D74&amp;A74,'Delivery Counts'!$A$23:$I$54,8,FALSE)</f>
        <v>0</v>
      </c>
      <c r="R74" s="171">
        <f>VLOOKUP(C74&amp;D74&amp;A74,'Delivery Counts'!$A$23:$I$54,9,FALSE)</f>
        <v>0</v>
      </c>
      <c r="S74" s="16">
        <f t="shared" si="5"/>
        <v>0</v>
      </c>
      <c r="T74" s="237"/>
      <c r="U74" s="237"/>
    </row>
    <row r="75" spans="1:21" s="172" customFormat="1">
      <c r="A75" s="38">
        <v>19</v>
      </c>
      <c r="B75" s="39">
        <f t="shared" si="3"/>
        <v>0</v>
      </c>
      <c r="C75" s="39" t="str">
        <f t="shared" si="4"/>
        <v>2022 Current Year</v>
      </c>
      <c r="D75" s="40">
        <v>1</v>
      </c>
      <c r="E75" s="662">
        <v>19</v>
      </c>
      <c r="F75" s="40" t="s">
        <v>739</v>
      </c>
      <c r="G75" s="40" t="s">
        <v>139</v>
      </c>
      <c r="H75" s="40" t="s">
        <v>72</v>
      </c>
      <c r="I75" s="658" t="s">
        <v>527</v>
      </c>
      <c r="J75" s="303">
        <v>0</v>
      </c>
      <c r="K75" s="304">
        <v>0</v>
      </c>
      <c r="L75" s="305">
        <v>0</v>
      </c>
      <c r="M75" s="305">
        <v>0</v>
      </c>
      <c r="N75" s="303">
        <v>0</v>
      </c>
      <c r="O75" s="306">
        <v>0</v>
      </c>
      <c r="P75" s="303">
        <v>0</v>
      </c>
      <c r="Q75" s="171">
        <f>VLOOKUP(C75&amp;D75&amp;A75,'Delivery Counts'!$A$23:$I$54,8,FALSE)</f>
        <v>0</v>
      </c>
      <c r="R75" s="171">
        <f>VLOOKUP(C75&amp;D75&amp;A75,'Delivery Counts'!$A$23:$I$54,9,FALSE)</f>
        <v>0</v>
      </c>
      <c r="S75" s="16">
        <f t="shared" si="5"/>
        <v>0</v>
      </c>
      <c r="T75" s="237"/>
      <c r="U75" s="237"/>
    </row>
    <row r="76" spans="1:21" s="172" customFormat="1">
      <c r="A76" s="38">
        <v>19</v>
      </c>
      <c r="B76" s="39">
        <f t="shared" si="3"/>
        <v>0</v>
      </c>
      <c r="C76" s="39" t="str">
        <f t="shared" si="4"/>
        <v>2022 Current Year</v>
      </c>
      <c r="D76" s="40">
        <v>1</v>
      </c>
      <c r="E76" s="662">
        <v>19</v>
      </c>
      <c r="F76" s="40" t="s">
        <v>739</v>
      </c>
      <c r="G76" s="40" t="s">
        <v>139</v>
      </c>
      <c r="H76" s="40" t="s">
        <v>73</v>
      </c>
      <c r="I76" s="658" t="s">
        <v>528</v>
      </c>
      <c r="J76" s="303">
        <v>0</v>
      </c>
      <c r="K76" s="304">
        <v>0</v>
      </c>
      <c r="L76" s="305">
        <v>0</v>
      </c>
      <c r="M76" s="305">
        <v>0</v>
      </c>
      <c r="N76" s="303">
        <v>0</v>
      </c>
      <c r="O76" s="306">
        <v>0</v>
      </c>
      <c r="P76" s="303">
        <v>0</v>
      </c>
      <c r="Q76" s="171">
        <f>VLOOKUP(C76&amp;D76&amp;A76,'Delivery Counts'!$A$23:$I$54,8,FALSE)</f>
        <v>0</v>
      </c>
      <c r="R76" s="171">
        <f>VLOOKUP(C76&amp;D76&amp;A76,'Delivery Counts'!$A$23:$I$54,9,FALSE)</f>
        <v>0</v>
      </c>
      <c r="S76" s="16">
        <f t="shared" si="5"/>
        <v>0</v>
      </c>
      <c r="T76" s="237"/>
      <c r="U76" s="237"/>
    </row>
    <row r="77" spans="1:21" s="172" customFormat="1">
      <c r="A77" s="38">
        <v>19</v>
      </c>
      <c r="B77" s="39">
        <f t="shared" si="3"/>
        <v>0</v>
      </c>
      <c r="C77" s="39" t="str">
        <f t="shared" si="4"/>
        <v>2022 Current Year</v>
      </c>
      <c r="D77" s="40">
        <v>1</v>
      </c>
      <c r="E77" s="662">
        <v>19</v>
      </c>
      <c r="F77" s="40" t="s">
        <v>739</v>
      </c>
      <c r="G77" s="40" t="s">
        <v>139</v>
      </c>
      <c r="H77" s="40" t="s">
        <v>409</v>
      </c>
      <c r="I77" s="640" t="s">
        <v>803</v>
      </c>
      <c r="J77" s="303">
        <v>0</v>
      </c>
      <c r="K77" s="304">
        <v>0</v>
      </c>
      <c r="L77" s="305">
        <v>0</v>
      </c>
      <c r="M77" s="305">
        <v>0</v>
      </c>
      <c r="N77" s="303">
        <v>0</v>
      </c>
      <c r="O77" s="306">
        <v>0</v>
      </c>
      <c r="P77" s="303">
        <v>0</v>
      </c>
      <c r="Q77" s="171">
        <f>VLOOKUP(C77&amp;D77&amp;A77,'Delivery Counts'!$A$23:$I$54,8,FALSE)</f>
        <v>0</v>
      </c>
      <c r="R77" s="171">
        <f>VLOOKUP(C77&amp;D77&amp;A77,'Delivery Counts'!$A$23:$I$54,9,FALSE)</f>
        <v>0</v>
      </c>
      <c r="S77" s="16">
        <f t="shared" si="5"/>
        <v>0</v>
      </c>
      <c r="T77" s="237"/>
      <c r="U77" s="237"/>
    </row>
    <row r="78" spans="1:21" s="172" customFormat="1">
      <c r="A78" s="38">
        <v>20</v>
      </c>
      <c r="B78" s="39">
        <f t="shared" si="3"/>
        <v>0</v>
      </c>
      <c r="C78" s="39" t="str">
        <f t="shared" si="4"/>
        <v>2022 Current Year</v>
      </c>
      <c r="D78" s="40">
        <v>1</v>
      </c>
      <c r="E78" s="662">
        <v>20</v>
      </c>
      <c r="F78" s="662" t="s">
        <v>740</v>
      </c>
      <c r="G78" s="311" t="s">
        <v>138</v>
      </c>
      <c r="H78" s="40" t="s">
        <v>211</v>
      </c>
      <c r="I78" s="640" t="s">
        <v>261</v>
      </c>
      <c r="J78" s="303">
        <v>0</v>
      </c>
      <c r="K78" s="304">
        <v>0</v>
      </c>
      <c r="L78" s="305">
        <v>0</v>
      </c>
      <c r="M78" s="305">
        <v>0</v>
      </c>
      <c r="N78" s="303">
        <v>0</v>
      </c>
      <c r="O78" s="306">
        <v>0</v>
      </c>
      <c r="P78" s="303">
        <v>0</v>
      </c>
      <c r="Q78" s="171">
        <f>VLOOKUP(C78&amp;D78&amp;A78,'Delivery Counts'!$A$23:$I$54,8,FALSE)</f>
        <v>0</v>
      </c>
      <c r="R78" s="171">
        <f>VLOOKUP(C78&amp;D78&amp;A78,'Delivery Counts'!$A$23:$I$54,9,FALSE)</f>
        <v>0</v>
      </c>
      <c r="S78" s="16">
        <f t="shared" si="5"/>
        <v>0</v>
      </c>
      <c r="T78" s="237"/>
      <c r="U78" s="237"/>
    </row>
    <row r="79" spans="1:21" s="172" customFormat="1">
      <c r="A79" s="38">
        <v>20</v>
      </c>
      <c r="B79" s="39">
        <f t="shared" si="3"/>
        <v>0</v>
      </c>
      <c r="C79" s="39" t="str">
        <f t="shared" si="4"/>
        <v>2022 Current Year</v>
      </c>
      <c r="D79" s="40">
        <v>1</v>
      </c>
      <c r="E79" s="662">
        <v>20</v>
      </c>
      <c r="F79" s="40" t="s">
        <v>740</v>
      </c>
      <c r="G79" s="311" t="s">
        <v>138</v>
      </c>
      <c r="H79" s="40" t="s">
        <v>214</v>
      </c>
      <c r="I79" s="658" t="s">
        <v>676</v>
      </c>
      <c r="J79" s="303">
        <v>0</v>
      </c>
      <c r="K79" s="304">
        <v>0</v>
      </c>
      <c r="L79" s="305">
        <v>0</v>
      </c>
      <c r="M79" s="305">
        <v>0</v>
      </c>
      <c r="N79" s="303">
        <v>0</v>
      </c>
      <c r="O79" s="306">
        <v>0</v>
      </c>
      <c r="P79" s="303">
        <v>0</v>
      </c>
      <c r="Q79" s="171">
        <f>VLOOKUP(C79&amp;D79&amp;A79,'Delivery Counts'!$A$23:$I$54,8,FALSE)</f>
        <v>0</v>
      </c>
      <c r="R79" s="171">
        <f>VLOOKUP(C79&amp;D79&amp;A79,'Delivery Counts'!$A$23:$I$54,9,FALSE)</f>
        <v>0</v>
      </c>
      <c r="S79" s="16">
        <f t="shared" si="5"/>
        <v>0</v>
      </c>
    </row>
    <row r="80" spans="1:21" s="172" customFormat="1">
      <c r="A80" s="38">
        <v>20</v>
      </c>
      <c r="B80" s="39">
        <f t="shared" si="3"/>
        <v>0</v>
      </c>
      <c r="C80" s="39" t="str">
        <f t="shared" si="4"/>
        <v>2022 Current Year</v>
      </c>
      <c r="D80" s="40">
        <v>1</v>
      </c>
      <c r="E80" s="662">
        <v>20</v>
      </c>
      <c r="F80" s="40" t="s">
        <v>740</v>
      </c>
      <c r="G80" s="311" t="s">
        <v>138</v>
      </c>
      <c r="H80" s="40" t="s">
        <v>215</v>
      </c>
      <c r="I80" s="658" t="s">
        <v>216</v>
      </c>
      <c r="J80" s="303">
        <v>0</v>
      </c>
      <c r="K80" s="304">
        <v>0</v>
      </c>
      <c r="L80" s="305">
        <v>0</v>
      </c>
      <c r="M80" s="305">
        <v>0</v>
      </c>
      <c r="N80" s="303">
        <v>0</v>
      </c>
      <c r="O80" s="306">
        <v>0</v>
      </c>
      <c r="P80" s="303">
        <v>0</v>
      </c>
      <c r="Q80" s="171">
        <f>VLOOKUP(C80&amp;D80&amp;A80,'Delivery Counts'!$A$23:$I$54,8,FALSE)</f>
        <v>0</v>
      </c>
      <c r="R80" s="171">
        <f>VLOOKUP(C80&amp;D80&amp;A80,'Delivery Counts'!$A$23:$I$54,9,FALSE)</f>
        <v>0</v>
      </c>
      <c r="S80" s="16">
        <f t="shared" si="5"/>
        <v>0</v>
      </c>
    </row>
    <row r="81" spans="1:21" s="172" customFormat="1">
      <c r="A81" s="38">
        <v>20</v>
      </c>
      <c r="B81" s="39">
        <f t="shared" si="3"/>
        <v>0</v>
      </c>
      <c r="C81" s="39" t="str">
        <f t="shared" si="4"/>
        <v>2022 Current Year</v>
      </c>
      <c r="D81" s="40">
        <v>1</v>
      </c>
      <c r="E81" s="662">
        <v>20</v>
      </c>
      <c r="F81" s="40" t="s">
        <v>740</v>
      </c>
      <c r="G81" s="311" t="s">
        <v>138</v>
      </c>
      <c r="H81" s="40" t="s">
        <v>217</v>
      </c>
      <c r="I81" s="658" t="s">
        <v>262</v>
      </c>
      <c r="J81" s="303">
        <v>0</v>
      </c>
      <c r="K81" s="304">
        <v>0</v>
      </c>
      <c r="L81" s="305">
        <v>0</v>
      </c>
      <c r="M81" s="305">
        <v>0</v>
      </c>
      <c r="N81" s="303">
        <v>0</v>
      </c>
      <c r="O81" s="306">
        <v>0</v>
      </c>
      <c r="P81" s="303">
        <v>0</v>
      </c>
      <c r="Q81" s="171">
        <f>VLOOKUP(C81&amp;D81&amp;A81,'Delivery Counts'!$A$23:$I$54,8,FALSE)</f>
        <v>0</v>
      </c>
      <c r="R81" s="171">
        <f>VLOOKUP(C81&amp;D81&amp;A81,'Delivery Counts'!$A$23:$I$54,9,FALSE)</f>
        <v>0</v>
      </c>
      <c r="S81" s="16">
        <f t="shared" si="5"/>
        <v>0</v>
      </c>
    </row>
    <row r="82" spans="1:21" s="172" customFormat="1">
      <c r="A82" s="38">
        <v>20</v>
      </c>
      <c r="B82" s="39">
        <f t="shared" si="3"/>
        <v>0</v>
      </c>
      <c r="C82" s="39" t="str">
        <f t="shared" si="4"/>
        <v>2022 Current Year</v>
      </c>
      <c r="D82" s="40">
        <v>1</v>
      </c>
      <c r="E82" s="662">
        <v>20</v>
      </c>
      <c r="F82" s="40" t="s">
        <v>740</v>
      </c>
      <c r="G82" s="311" t="s">
        <v>138</v>
      </c>
      <c r="H82" s="40" t="s">
        <v>218</v>
      </c>
      <c r="I82" s="658" t="s">
        <v>677</v>
      </c>
      <c r="J82" s="303">
        <v>0</v>
      </c>
      <c r="K82" s="304">
        <v>0</v>
      </c>
      <c r="L82" s="305">
        <v>0</v>
      </c>
      <c r="M82" s="305">
        <v>0</v>
      </c>
      <c r="N82" s="303">
        <v>0</v>
      </c>
      <c r="O82" s="306">
        <v>0</v>
      </c>
      <c r="P82" s="303">
        <v>0</v>
      </c>
      <c r="Q82" s="171">
        <f>VLOOKUP(C82&amp;D82&amp;A82,'Delivery Counts'!$A$23:$I$54,8,FALSE)</f>
        <v>0</v>
      </c>
      <c r="R82" s="171">
        <f>VLOOKUP(C82&amp;D82&amp;A82,'Delivery Counts'!$A$23:$I$54,9,FALSE)</f>
        <v>0</v>
      </c>
      <c r="S82" s="16">
        <f t="shared" si="5"/>
        <v>0</v>
      </c>
      <c r="T82" s="237"/>
      <c r="U82" s="237"/>
    </row>
    <row r="83" spans="1:21" s="172" customFormat="1">
      <c r="A83" s="38">
        <v>20</v>
      </c>
      <c r="B83" s="39">
        <f t="shared" si="3"/>
        <v>0</v>
      </c>
      <c r="C83" s="39" t="str">
        <f t="shared" si="4"/>
        <v>2022 Current Year</v>
      </c>
      <c r="D83" s="40">
        <v>1</v>
      </c>
      <c r="E83" s="662">
        <v>20</v>
      </c>
      <c r="F83" s="40" t="s">
        <v>740</v>
      </c>
      <c r="G83" s="311" t="s">
        <v>138</v>
      </c>
      <c r="H83" s="40" t="s">
        <v>219</v>
      </c>
      <c r="I83" s="658" t="s">
        <v>263</v>
      </c>
      <c r="J83" s="303">
        <v>0</v>
      </c>
      <c r="K83" s="304">
        <v>0</v>
      </c>
      <c r="L83" s="305">
        <v>0</v>
      </c>
      <c r="M83" s="305">
        <v>0</v>
      </c>
      <c r="N83" s="303">
        <v>0</v>
      </c>
      <c r="O83" s="306">
        <v>0</v>
      </c>
      <c r="P83" s="303">
        <v>0</v>
      </c>
      <c r="Q83" s="171">
        <f>VLOOKUP(C83&amp;D83&amp;A83,'Delivery Counts'!$A$23:$I$54,8,FALSE)</f>
        <v>0</v>
      </c>
      <c r="R83" s="171">
        <f>VLOOKUP(C83&amp;D83&amp;A83,'Delivery Counts'!$A$23:$I$54,9,FALSE)</f>
        <v>0</v>
      </c>
      <c r="S83" s="16">
        <f t="shared" si="5"/>
        <v>0</v>
      </c>
      <c r="T83" s="237"/>
      <c r="U83" s="237"/>
    </row>
    <row r="84" spans="1:21" s="172" customFormat="1">
      <c r="A84" s="38">
        <v>20</v>
      </c>
      <c r="B84" s="39">
        <f t="shared" si="3"/>
        <v>0</v>
      </c>
      <c r="C84" s="39" t="str">
        <f t="shared" si="4"/>
        <v>2022 Current Year</v>
      </c>
      <c r="D84" s="40">
        <v>1</v>
      </c>
      <c r="E84" s="662">
        <v>20</v>
      </c>
      <c r="F84" s="40" t="s">
        <v>740</v>
      </c>
      <c r="G84" s="311" t="s">
        <v>138</v>
      </c>
      <c r="H84" s="40" t="s">
        <v>220</v>
      </c>
      <c r="I84" s="658" t="s">
        <v>675</v>
      </c>
      <c r="J84" s="303">
        <v>0</v>
      </c>
      <c r="K84" s="304">
        <v>0</v>
      </c>
      <c r="L84" s="305">
        <v>0</v>
      </c>
      <c r="M84" s="305">
        <v>0</v>
      </c>
      <c r="N84" s="303">
        <v>0</v>
      </c>
      <c r="O84" s="306">
        <v>0</v>
      </c>
      <c r="P84" s="303">
        <v>0</v>
      </c>
      <c r="Q84" s="171">
        <f>VLOOKUP(C84&amp;D84&amp;A84,'Delivery Counts'!$A$23:$I$54,8,FALSE)</f>
        <v>0</v>
      </c>
      <c r="R84" s="171">
        <f>VLOOKUP(C84&amp;D84&amp;A84,'Delivery Counts'!$A$23:$I$54,9,FALSE)</f>
        <v>0</v>
      </c>
      <c r="S84" s="16">
        <f t="shared" si="5"/>
        <v>0</v>
      </c>
      <c r="T84" s="237"/>
      <c r="U84" s="237"/>
    </row>
    <row r="85" spans="1:21" s="172" customFormat="1">
      <c r="A85" s="38">
        <v>20</v>
      </c>
      <c r="B85" s="39">
        <f t="shared" si="3"/>
        <v>0</v>
      </c>
      <c r="C85" s="39" t="str">
        <f t="shared" si="4"/>
        <v>2022 Current Year</v>
      </c>
      <c r="D85" s="40">
        <v>1</v>
      </c>
      <c r="E85" s="662">
        <v>20</v>
      </c>
      <c r="F85" s="40" t="s">
        <v>740</v>
      </c>
      <c r="G85" s="311" t="s">
        <v>138</v>
      </c>
      <c r="H85" s="40" t="s">
        <v>221</v>
      </c>
      <c r="I85" s="658" t="s">
        <v>264</v>
      </c>
      <c r="J85" s="303">
        <v>0</v>
      </c>
      <c r="K85" s="304">
        <v>0</v>
      </c>
      <c r="L85" s="305">
        <v>0</v>
      </c>
      <c r="M85" s="305">
        <v>0</v>
      </c>
      <c r="N85" s="303">
        <v>0</v>
      </c>
      <c r="O85" s="306">
        <v>0</v>
      </c>
      <c r="P85" s="303">
        <v>0</v>
      </c>
      <c r="Q85" s="171">
        <f>VLOOKUP(C85&amp;D85&amp;A85,'Delivery Counts'!$A$23:$I$54,8,FALSE)</f>
        <v>0</v>
      </c>
      <c r="R85" s="171">
        <f>VLOOKUP(C85&amp;D85&amp;A85,'Delivery Counts'!$A$23:$I$54,9,FALSE)</f>
        <v>0</v>
      </c>
      <c r="S85" s="16">
        <f t="shared" si="5"/>
        <v>0</v>
      </c>
      <c r="T85" s="237"/>
      <c r="U85" s="237"/>
    </row>
    <row r="86" spans="1:21" s="172" customFormat="1">
      <c r="A86" s="38">
        <v>20</v>
      </c>
      <c r="B86" s="39">
        <f t="shared" si="3"/>
        <v>0</v>
      </c>
      <c r="C86" s="39" t="str">
        <f t="shared" si="4"/>
        <v>2022 Current Year</v>
      </c>
      <c r="D86" s="40">
        <v>1</v>
      </c>
      <c r="E86" s="662">
        <v>20</v>
      </c>
      <c r="F86" s="40" t="s">
        <v>740</v>
      </c>
      <c r="G86" s="311" t="s">
        <v>138</v>
      </c>
      <c r="H86" s="40" t="s">
        <v>222</v>
      </c>
      <c r="I86" s="658" t="s">
        <v>206</v>
      </c>
      <c r="J86" s="303">
        <v>0</v>
      </c>
      <c r="K86" s="304">
        <v>0</v>
      </c>
      <c r="L86" s="305">
        <v>0</v>
      </c>
      <c r="M86" s="305">
        <v>0</v>
      </c>
      <c r="N86" s="303">
        <v>0</v>
      </c>
      <c r="O86" s="306">
        <v>0</v>
      </c>
      <c r="P86" s="303">
        <v>0</v>
      </c>
      <c r="Q86" s="171">
        <f>VLOOKUP(C86&amp;D86&amp;A86,'Delivery Counts'!$A$23:$I$54,8,FALSE)</f>
        <v>0</v>
      </c>
      <c r="R86" s="171">
        <f>VLOOKUP(C86&amp;D86&amp;A86,'Delivery Counts'!$A$23:$I$54,9,FALSE)</f>
        <v>0</v>
      </c>
      <c r="S86" s="16">
        <f t="shared" si="5"/>
        <v>0</v>
      </c>
      <c r="T86" s="237"/>
      <c r="U86" s="237"/>
    </row>
    <row r="87" spans="1:21" s="172" customFormat="1">
      <c r="A87" s="38">
        <v>20</v>
      </c>
      <c r="B87" s="39">
        <f t="shared" si="3"/>
        <v>0</v>
      </c>
      <c r="C87" s="39" t="str">
        <f t="shared" si="4"/>
        <v>2022 Current Year</v>
      </c>
      <c r="D87" s="40">
        <v>1</v>
      </c>
      <c r="E87" s="662">
        <v>20</v>
      </c>
      <c r="F87" s="40" t="s">
        <v>740</v>
      </c>
      <c r="G87" s="311" t="s">
        <v>138</v>
      </c>
      <c r="H87" s="40" t="s">
        <v>223</v>
      </c>
      <c r="I87" s="658" t="s">
        <v>181</v>
      </c>
      <c r="J87" s="303">
        <v>0</v>
      </c>
      <c r="K87" s="304">
        <v>0</v>
      </c>
      <c r="L87" s="305">
        <v>0</v>
      </c>
      <c r="M87" s="305">
        <v>0</v>
      </c>
      <c r="N87" s="303">
        <v>0</v>
      </c>
      <c r="O87" s="306">
        <v>0</v>
      </c>
      <c r="P87" s="303">
        <v>0</v>
      </c>
      <c r="Q87" s="171">
        <f>VLOOKUP(C87&amp;D87&amp;A87,'Delivery Counts'!$A$23:$I$54,8,FALSE)</f>
        <v>0</v>
      </c>
      <c r="R87" s="171">
        <f>VLOOKUP(C87&amp;D87&amp;A87,'Delivery Counts'!$A$23:$I$54,9,FALSE)</f>
        <v>0</v>
      </c>
      <c r="S87" s="16">
        <f t="shared" si="5"/>
        <v>0</v>
      </c>
      <c r="T87" s="237"/>
      <c r="U87" s="237"/>
    </row>
    <row r="88" spans="1:21" s="172" customFormat="1">
      <c r="A88" s="38">
        <v>20</v>
      </c>
      <c r="B88" s="39">
        <f t="shared" si="3"/>
        <v>0</v>
      </c>
      <c r="C88" s="39" t="str">
        <f t="shared" si="4"/>
        <v>2022 Current Year</v>
      </c>
      <c r="D88" s="40">
        <v>1</v>
      </c>
      <c r="E88" s="662">
        <v>20</v>
      </c>
      <c r="F88" s="40" t="s">
        <v>740</v>
      </c>
      <c r="G88" s="311" t="s">
        <v>138</v>
      </c>
      <c r="H88" s="40" t="s">
        <v>150</v>
      </c>
      <c r="I88" s="658" t="s">
        <v>204</v>
      </c>
      <c r="J88" s="303">
        <v>0</v>
      </c>
      <c r="K88" s="304">
        <v>0</v>
      </c>
      <c r="L88" s="305">
        <v>0</v>
      </c>
      <c r="M88" s="305">
        <v>0</v>
      </c>
      <c r="N88" s="303">
        <v>0</v>
      </c>
      <c r="O88" s="306">
        <v>0</v>
      </c>
      <c r="P88" s="303">
        <v>0</v>
      </c>
      <c r="Q88" s="171">
        <f>VLOOKUP(C88&amp;D88&amp;A88,'Delivery Counts'!$A$23:$I$54,8,FALSE)</f>
        <v>0</v>
      </c>
      <c r="R88" s="171">
        <f>VLOOKUP(C88&amp;D88&amp;A88,'Delivery Counts'!$A$23:$I$54,9,FALSE)</f>
        <v>0</v>
      </c>
      <c r="S88" s="16">
        <f t="shared" si="5"/>
        <v>0</v>
      </c>
      <c r="T88" s="237"/>
      <c r="U88" s="237"/>
    </row>
    <row r="89" spans="1:21" s="172" customFormat="1">
      <c r="A89" s="38">
        <v>20</v>
      </c>
      <c r="B89" s="39">
        <f t="shared" si="3"/>
        <v>0</v>
      </c>
      <c r="C89" s="39" t="str">
        <f t="shared" si="4"/>
        <v>2022 Current Year</v>
      </c>
      <c r="D89" s="40">
        <v>1</v>
      </c>
      <c r="E89" s="662">
        <v>20</v>
      </c>
      <c r="F89" s="40" t="s">
        <v>740</v>
      </c>
      <c r="G89" s="311" t="s">
        <v>138</v>
      </c>
      <c r="H89" s="40" t="s">
        <v>151</v>
      </c>
      <c r="I89" s="658" t="s">
        <v>205</v>
      </c>
      <c r="J89" s="303">
        <v>0</v>
      </c>
      <c r="K89" s="304">
        <v>0</v>
      </c>
      <c r="L89" s="305">
        <v>0</v>
      </c>
      <c r="M89" s="305">
        <v>0</v>
      </c>
      <c r="N89" s="303">
        <v>0</v>
      </c>
      <c r="O89" s="306">
        <v>0</v>
      </c>
      <c r="P89" s="303">
        <v>0</v>
      </c>
      <c r="Q89" s="171">
        <f>VLOOKUP(C89&amp;D89&amp;A89,'Delivery Counts'!$A$23:$I$54,8,FALSE)</f>
        <v>0</v>
      </c>
      <c r="R89" s="171">
        <f>VLOOKUP(C89&amp;D89&amp;A89,'Delivery Counts'!$A$23:$I$54,9,FALSE)</f>
        <v>0</v>
      </c>
      <c r="S89" s="16">
        <f t="shared" si="5"/>
        <v>0</v>
      </c>
      <c r="T89" s="237"/>
      <c r="U89" s="237"/>
    </row>
    <row r="90" spans="1:21" s="172" customFormat="1">
      <c r="A90" s="38">
        <v>20</v>
      </c>
      <c r="B90" s="39">
        <f t="shared" si="3"/>
        <v>0</v>
      </c>
      <c r="C90" s="39" t="str">
        <f t="shared" si="4"/>
        <v>2022 Current Year</v>
      </c>
      <c r="D90" s="40">
        <v>1</v>
      </c>
      <c r="E90" s="662">
        <v>20</v>
      </c>
      <c r="F90" s="40" t="s">
        <v>740</v>
      </c>
      <c r="G90" s="311" t="s">
        <v>138</v>
      </c>
      <c r="H90" s="40" t="s">
        <v>152</v>
      </c>
      <c r="I90" s="658" t="s">
        <v>182</v>
      </c>
      <c r="J90" s="303">
        <v>0</v>
      </c>
      <c r="K90" s="304">
        <v>0</v>
      </c>
      <c r="L90" s="305">
        <v>0</v>
      </c>
      <c r="M90" s="305">
        <v>0</v>
      </c>
      <c r="N90" s="303">
        <v>0</v>
      </c>
      <c r="O90" s="306">
        <v>0</v>
      </c>
      <c r="P90" s="303">
        <v>0</v>
      </c>
      <c r="Q90" s="171">
        <f>VLOOKUP(C90&amp;D90&amp;A90,'Delivery Counts'!$A$23:$I$54,8,FALSE)</f>
        <v>0</v>
      </c>
      <c r="R90" s="171">
        <f>VLOOKUP(C90&amp;D90&amp;A90,'Delivery Counts'!$A$23:$I$54,9,FALSE)</f>
        <v>0</v>
      </c>
      <c r="S90" s="16">
        <f t="shared" si="5"/>
        <v>0</v>
      </c>
      <c r="T90" s="237"/>
      <c r="U90" s="237"/>
    </row>
    <row r="91" spans="1:21" s="172" customFormat="1">
      <c r="A91" s="38">
        <v>20</v>
      </c>
      <c r="B91" s="39">
        <f t="shared" si="3"/>
        <v>0</v>
      </c>
      <c r="C91" s="39" t="str">
        <f t="shared" si="4"/>
        <v>2022 Current Year</v>
      </c>
      <c r="D91" s="40">
        <v>1</v>
      </c>
      <c r="E91" s="662">
        <v>20</v>
      </c>
      <c r="F91" s="40" t="s">
        <v>740</v>
      </c>
      <c r="G91" s="311" t="s">
        <v>138</v>
      </c>
      <c r="H91" s="40" t="s">
        <v>70</v>
      </c>
      <c r="I91" s="658" t="s">
        <v>265</v>
      </c>
      <c r="J91" s="303">
        <v>0</v>
      </c>
      <c r="K91" s="304">
        <v>0</v>
      </c>
      <c r="L91" s="305">
        <v>0</v>
      </c>
      <c r="M91" s="305">
        <v>0</v>
      </c>
      <c r="N91" s="303">
        <v>0</v>
      </c>
      <c r="O91" s="306">
        <v>0</v>
      </c>
      <c r="P91" s="303">
        <v>0</v>
      </c>
      <c r="Q91" s="171">
        <f>VLOOKUP(C91&amp;D91&amp;A91,'Delivery Counts'!$A$23:$I$54,8,FALSE)</f>
        <v>0</v>
      </c>
      <c r="R91" s="171">
        <f>VLOOKUP(C91&amp;D91&amp;A91,'Delivery Counts'!$A$23:$I$54,9,FALSE)</f>
        <v>0</v>
      </c>
      <c r="S91" s="16">
        <f t="shared" si="5"/>
        <v>0</v>
      </c>
      <c r="T91" s="237"/>
      <c r="U91" s="237"/>
    </row>
    <row r="92" spans="1:21" s="172" customFormat="1">
      <c r="A92" s="38">
        <v>20</v>
      </c>
      <c r="B92" s="39">
        <f t="shared" si="3"/>
        <v>0</v>
      </c>
      <c r="C92" s="39" t="str">
        <f t="shared" si="4"/>
        <v>2022 Current Year</v>
      </c>
      <c r="D92" s="40">
        <v>1</v>
      </c>
      <c r="E92" s="662">
        <v>20</v>
      </c>
      <c r="F92" s="40" t="s">
        <v>740</v>
      </c>
      <c r="G92" s="311" t="s">
        <v>138</v>
      </c>
      <c r="H92" s="40" t="s">
        <v>71</v>
      </c>
      <c r="I92" s="658" t="s">
        <v>266</v>
      </c>
      <c r="J92" s="303">
        <v>0</v>
      </c>
      <c r="K92" s="304">
        <v>0</v>
      </c>
      <c r="L92" s="305">
        <v>0</v>
      </c>
      <c r="M92" s="305">
        <v>0</v>
      </c>
      <c r="N92" s="303">
        <v>0</v>
      </c>
      <c r="O92" s="306">
        <v>0</v>
      </c>
      <c r="P92" s="303">
        <v>0</v>
      </c>
      <c r="Q92" s="171">
        <f>VLOOKUP(C92&amp;D92&amp;A92,'Delivery Counts'!$A$23:$I$54,8,FALSE)</f>
        <v>0</v>
      </c>
      <c r="R92" s="171">
        <f>VLOOKUP(C92&amp;D92&amp;A92,'Delivery Counts'!$A$23:$I$54,9,FALSE)</f>
        <v>0</v>
      </c>
      <c r="S92" s="16">
        <f t="shared" si="5"/>
        <v>0</v>
      </c>
      <c r="T92" s="237"/>
      <c r="U92" s="237"/>
    </row>
    <row r="93" spans="1:21" s="172" customFormat="1">
      <c r="A93" s="38">
        <v>20</v>
      </c>
      <c r="B93" s="39">
        <f t="shared" si="3"/>
        <v>0</v>
      </c>
      <c r="C93" s="39" t="str">
        <f t="shared" si="4"/>
        <v>2022 Current Year</v>
      </c>
      <c r="D93" s="40">
        <v>1</v>
      </c>
      <c r="E93" s="662">
        <v>20</v>
      </c>
      <c r="F93" s="40" t="s">
        <v>740</v>
      </c>
      <c r="G93" s="311" t="s">
        <v>138</v>
      </c>
      <c r="H93" s="40" t="s">
        <v>72</v>
      </c>
      <c r="I93" s="658" t="s">
        <v>527</v>
      </c>
      <c r="J93" s="303">
        <v>0</v>
      </c>
      <c r="K93" s="304">
        <v>0</v>
      </c>
      <c r="L93" s="305">
        <v>0</v>
      </c>
      <c r="M93" s="305">
        <v>0</v>
      </c>
      <c r="N93" s="303">
        <v>0</v>
      </c>
      <c r="O93" s="306">
        <v>0</v>
      </c>
      <c r="P93" s="303">
        <v>0</v>
      </c>
      <c r="Q93" s="171">
        <f>VLOOKUP(C93&amp;D93&amp;A93,'Delivery Counts'!$A$23:$I$54,8,FALSE)</f>
        <v>0</v>
      </c>
      <c r="R93" s="171">
        <f>VLOOKUP(C93&amp;D93&amp;A93,'Delivery Counts'!$A$23:$I$54,9,FALSE)</f>
        <v>0</v>
      </c>
      <c r="S93" s="16">
        <f t="shared" si="5"/>
        <v>0</v>
      </c>
      <c r="T93" s="237"/>
      <c r="U93" s="237"/>
    </row>
    <row r="94" spans="1:21" s="172" customFormat="1">
      <c r="A94" s="38">
        <v>20</v>
      </c>
      <c r="B94" s="39">
        <f t="shared" si="3"/>
        <v>0</v>
      </c>
      <c r="C94" s="39" t="str">
        <f t="shared" si="4"/>
        <v>2022 Current Year</v>
      </c>
      <c r="D94" s="40">
        <v>1</v>
      </c>
      <c r="E94" s="662">
        <v>20</v>
      </c>
      <c r="F94" s="40" t="s">
        <v>740</v>
      </c>
      <c r="G94" s="311" t="s">
        <v>138</v>
      </c>
      <c r="H94" s="40" t="s">
        <v>73</v>
      </c>
      <c r="I94" s="658" t="s">
        <v>528</v>
      </c>
      <c r="J94" s="303">
        <v>0</v>
      </c>
      <c r="K94" s="304">
        <v>0</v>
      </c>
      <c r="L94" s="305">
        <v>0</v>
      </c>
      <c r="M94" s="305">
        <v>0</v>
      </c>
      <c r="N94" s="303">
        <v>0</v>
      </c>
      <c r="O94" s="306">
        <v>0</v>
      </c>
      <c r="P94" s="303">
        <v>0</v>
      </c>
      <c r="Q94" s="171">
        <f>VLOOKUP(C94&amp;D94&amp;A94,'Delivery Counts'!$A$23:$I$54,8,FALSE)</f>
        <v>0</v>
      </c>
      <c r="R94" s="171">
        <f>VLOOKUP(C94&amp;D94&amp;A94,'Delivery Counts'!$A$23:$I$54,9,FALSE)</f>
        <v>0</v>
      </c>
      <c r="S94" s="16">
        <f t="shared" si="5"/>
        <v>0</v>
      </c>
      <c r="T94" s="237"/>
      <c r="U94" s="237"/>
    </row>
    <row r="95" spans="1:21" s="172" customFormat="1">
      <c r="A95" s="38">
        <v>20</v>
      </c>
      <c r="B95" s="39">
        <f t="shared" si="3"/>
        <v>0</v>
      </c>
      <c r="C95" s="39" t="str">
        <f t="shared" si="4"/>
        <v>2022 Current Year</v>
      </c>
      <c r="D95" s="40">
        <v>1</v>
      </c>
      <c r="E95" s="662">
        <v>20</v>
      </c>
      <c r="F95" s="40" t="s">
        <v>740</v>
      </c>
      <c r="G95" s="311" t="s">
        <v>138</v>
      </c>
      <c r="H95" s="40" t="s">
        <v>409</v>
      </c>
      <c r="I95" s="640" t="s">
        <v>803</v>
      </c>
      <c r="J95" s="303">
        <v>0</v>
      </c>
      <c r="K95" s="304">
        <v>0</v>
      </c>
      <c r="L95" s="305">
        <v>0</v>
      </c>
      <c r="M95" s="305">
        <v>0</v>
      </c>
      <c r="N95" s="303">
        <v>0</v>
      </c>
      <c r="O95" s="306">
        <v>0</v>
      </c>
      <c r="P95" s="303">
        <v>0</v>
      </c>
      <c r="Q95" s="171">
        <f>VLOOKUP(C95&amp;D95&amp;A95,'Delivery Counts'!$A$23:$I$54,8,FALSE)</f>
        <v>0</v>
      </c>
      <c r="R95" s="171">
        <f>VLOOKUP(C95&amp;D95&amp;A95,'Delivery Counts'!$A$23:$I$54,9,FALSE)</f>
        <v>0</v>
      </c>
      <c r="S95" s="16">
        <f t="shared" si="5"/>
        <v>0</v>
      </c>
      <c r="T95" s="237"/>
      <c r="U95" s="237"/>
    </row>
    <row r="96" spans="1:21" s="172" customFormat="1">
      <c r="A96" s="38">
        <v>21</v>
      </c>
      <c r="B96" s="39">
        <f t="shared" ref="B96:B133" si="6">$B$6</f>
        <v>0</v>
      </c>
      <c r="C96" s="39" t="str">
        <f t="shared" ref="C96:C132" si="7">$C$6</f>
        <v>2022 Current Year</v>
      </c>
      <c r="D96" s="40">
        <v>1</v>
      </c>
      <c r="E96" s="662">
        <v>21</v>
      </c>
      <c r="F96" s="40">
        <v>2</v>
      </c>
      <c r="G96" s="40" t="s">
        <v>139</v>
      </c>
      <c r="H96" s="40" t="s">
        <v>211</v>
      </c>
      <c r="I96" s="991" t="s">
        <v>261</v>
      </c>
      <c r="J96" s="303">
        <v>0</v>
      </c>
      <c r="K96" s="304">
        <v>0</v>
      </c>
      <c r="L96" s="305">
        <v>0</v>
      </c>
      <c r="M96" s="305">
        <v>0</v>
      </c>
      <c r="N96" s="303">
        <v>0</v>
      </c>
      <c r="O96" s="306">
        <v>0</v>
      </c>
      <c r="P96" s="303">
        <v>0</v>
      </c>
      <c r="Q96" s="171" t="e">
        <f>VLOOKUP(C96&amp;D96&amp;A96,'Delivery Counts'!$A$23:$I$54,8,FALSE)</f>
        <v>#N/A</v>
      </c>
      <c r="R96" s="171" t="e">
        <f>VLOOKUP(C96&amp;D96&amp;A96,'Delivery Counts'!$A$23:$I$54,9,FALSE)</f>
        <v>#N/A</v>
      </c>
      <c r="S96" s="16" t="e">
        <f t="shared" si="5"/>
        <v>#N/A</v>
      </c>
      <c r="T96" s="237"/>
      <c r="U96" s="237"/>
    </row>
    <row r="97" spans="1:21" s="172" customFormat="1">
      <c r="A97" s="38">
        <v>21</v>
      </c>
      <c r="B97" s="39">
        <f t="shared" si="6"/>
        <v>0</v>
      </c>
      <c r="C97" s="39" t="str">
        <f t="shared" si="7"/>
        <v>2022 Current Year</v>
      </c>
      <c r="D97" s="40">
        <v>1</v>
      </c>
      <c r="E97" s="662">
        <v>21</v>
      </c>
      <c r="F97" s="40">
        <v>2</v>
      </c>
      <c r="G97" s="40" t="s">
        <v>139</v>
      </c>
      <c r="H97" s="40" t="s">
        <v>214</v>
      </c>
      <c r="I97" s="991" t="s">
        <v>676</v>
      </c>
      <c r="J97" s="303">
        <v>0</v>
      </c>
      <c r="K97" s="304">
        <v>0</v>
      </c>
      <c r="L97" s="305">
        <v>0</v>
      </c>
      <c r="M97" s="305">
        <v>0</v>
      </c>
      <c r="N97" s="303">
        <v>0</v>
      </c>
      <c r="O97" s="306">
        <v>0</v>
      </c>
      <c r="P97" s="303">
        <v>0</v>
      </c>
      <c r="Q97" s="171" t="e">
        <f>VLOOKUP(C97&amp;D97&amp;A97,'Delivery Counts'!$A$23:$I$54,8,FALSE)</f>
        <v>#N/A</v>
      </c>
      <c r="R97" s="171" t="e">
        <f>VLOOKUP(C97&amp;D97&amp;A97,'Delivery Counts'!$A$23:$I$54,9,FALSE)</f>
        <v>#N/A</v>
      </c>
      <c r="S97" s="16" t="e">
        <f t="shared" si="5"/>
        <v>#N/A</v>
      </c>
      <c r="T97" s="237"/>
      <c r="U97" s="237"/>
    </row>
    <row r="98" spans="1:21" s="172" customFormat="1">
      <c r="A98" s="38">
        <v>21</v>
      </c>
      <c r="B98" s="39">
        <f t="shared" si="6"/>
        <v>0</v>
      </c>
      <c r="C98" s="39" t="str">
        <f t="shared" si="7"/>
        <v>2022 Current Year</v>
      </c>
      <c r="D98" s="40">
        <v>1</v>
      </c>
      <c r="E98" s="662">
        <v>21</v>
      </c>
      <c r="F98" s="40">
        <v>2</v>
      </c>
      <c r="G98" s="40" t="s">
        <v>139</v>
      </c>
      <c r="H98" s="40" t="s">
        <v>215</v>
      </c>
      <c r="I98" s="991" t="s">
        <v>216</v>
      </c>
      <c r="J98" s="303">
        <v>0</v>
      </c>
      <c r="K98" s="304">
        <v>0</v>
      </c>
      <c r="L98" s="305">
        <v>0</v>
      </c>
      <c r="M98" s="305">
        <v>0</v>
      </c>
      <c r="N98" s="303">
        <v>0</v>
      </c>
      <c r="O98" s="306">
        <v>0</v>
      </c>
      <c r="P98" s="303">
        <v>0</v>
      </c>
      <c r="Q98" s="171" t="e">
        <f>VLOOKUP(C98&amp;D98&amp;A98,'Delivery Counts'!$A$23:$I$54,8,FALSE)</f>
        <v>#N/A</v>
      </c>
      <c r="R98" s="171" t="e">
        <f>VLOOKUP(C98&amp;D98&amp;A98,'Delivery Counts'!$A$23:$I$54,9,FALSE)</f>
        <v>#N/A</v>
      </c>
      <c r="S98" s="16" t="e">
        <f t="shared" si="5"/>
        <v>#N/A</v>
      </c>
      <c r="T98" s="237"/>
      <c r="U98" s="237"/>
    </row>
    <row r="99" spans="1:21" s="172" customFormat="1">
      <c r="A99" s="38">
        <v>21</v>
      </c>
      <c r="B99" s="39">
        <f t="shared" si="6"/>
        <v>0</v>
      </c>
      <c r="C99" s="39" t="str">
        <f t="shared" si="7"/>
        <v>2022 Current Year</v>
      </c>
      <c r="D99" s="40">
        <v>1</v>
      </c>
      <c r="E99" s="662">
        <v>21</v>
      </c>
      <c r="F99" s="40">
        <v>2</v>
      </c>
      <c r="G99" s="40" t="s">
        <v>139</v>
      </c>
      <c r="H99" s="40" t="s">
        <v>217</v>
      </c>
      <c r="I99" s="991" t="s">
        <v>262</v>
      </c>
      <c r="J99" s="303">
        <v>0</v>
      </c>
      <c r="K99" s="304">
        <v>0</v>
      </c>
      <c r="L99" s="305">
        <v>0</v>
      </c>
      <c r="M99" s="305">
        <v>0</v>
      </c>
      <c r="N99" s="303">
        <v>0</v>
      </c>
      <c r="O99" s="306">
        <v>0</v>
      </c>
      <c r="P99" s="303">
        <v>0</v>
      </c>
      <c r="Q99" s="171" t="e">
        <f>VLOOKUP(C99&amp;D99&amp;A99,'Delivery Counts'!$A$23:$I$54,8,FALSE)</f>
        <v>#N/A</v>
      </c>
      <c r="R99" s="171" t="e">
        <f>VLOOKUP(C99&amp;D99&amp;A99,'Delivery Counts'!$A$23:$I$54,9,FALSE)</f>
        <v>#N/A</v>
      </c>
      <c r="S99" s="16" t="e">
        <f t="shared" si="5"/>
        <v>#N/A</v>
      </c>
      <c r="T99" s="237"/>
      <c r="U99" s="237"/>
    </row>
    <row r="100" spans="1:21" s="172" customFormat="1">
      <c r="A100" s="38">
        <v>21</v>
      </c>
      <c r="B100" s="39">
        <f t="shared" si="6"/>
        <v>0</v>
      </c>
      <c r="C100" s="39" t="str">
        <f t="shared" si="7"/>
        <v>2022 Current Year</v>
      </c>
      <c r="D100" s="40">
        <v>1</v>
      </c>
      <c r="E100" s="662">
        <v>21</v>
      </c>
      <c r="F100" s="40">
        <v>2</v>
      </c>
      <c r="G100" s="40" t="s">
        <v>139</v>
      </c>
      <c r="H100" s="40" t="s">
        <v>218</v>
      </c>
      <c r="I100" s="991" t="s">
        <v>677</v>
      </c>
      <c r="J100" s="303">
        <v>0</v>
      </c>
      <c r="K100" s="304">
        <v>0</v>
      </c>
      <c r="L100" s="305">
        <v>0</v>
      </c>
      <c r="M100" s="305">
        <v>0</v>
      </c>
      <c r="N100" s="303">
        <v>0</v>
      </c>
      <c r="O100" s="306">
        <v>0</v>
      </c>
      <c r="P100" s="303">
        <v>0</v>
      </c>
      <c r="Q100" s="171" t="e">
        <f>VLOOKUP(C100&amp;D100&amp;A100,'Delivery Counts'!$A$23:$I$54,8,FALSE)</f>
        <v>#N/A</v>
      </c>
      <c r="R100" s="171" t="e">
        <f>VLOOKUP(C100&amp;D100&amp;A100,'Delivery Counts'!$A$23:$I$54,9,FALSE)</f>
        <v>#N/A</v>
      </c>
      <c r="S100" s="16" t="e">
        <f t="shared" si="5"/>
        <v>#N/A</v>
      </c>
      <c r="T100" s="237"/>
      <c r="U100" s="237"/>
    </row>
    <row r="101" spans="1:21" s="172" customFormat="1">
      <c r="A101" s="38">
        <v>21</v>
      </c>
      <c r="B101" s="39">
        <f t="shared" si="6"/>
        <v>0</v>
      </c>
      <c r="C101" s="39" t="str">
        <f t="shared" si="7"/>
        <v>2022 Current Year</v>
      </c>
      <c r="D101" s="40">
        <v>1</v>
      </c>
      <c r="E101" s="662">
        <v>21</v>
      </c>
      <c r="F101" s="40">
        <v>2</v>
      </c>
      <c r="G101" s="40" t="s">
        <v>139</v>
      </c>
      <c r="H101" s="40" t="s">
        <v>219</v>
      </c>
      <c r="I101" s="991" t="s">
        <v>263</v>
      </c>
      <c r="J101" s="303">
        <v>0</v>
      </c>
      <c r="K101" s="304">
        <v>0</v>
      </c>
      <c r="L101" s="305">
        <v>0</v>
      </c>
      <c r="M101" s="305">
        <v>0</v>
      </c>
      <c r="N101" s="303">
        <v>0</v>
      </c>
      <c r="O101" s="306">
        <v>0</v>
      </c>
      <c r="P101" s="303">
        <v>0</v>
      </c>
      <c r="Q101" s="171" t="e">
        <f>VLOOKUP(C101&amp;D101&amp;A101,'Delivery Counts'!$A$23:$I$54,8,FALSE)</f>
        <v>#N/A</v>
      </c>
      <c r="R101" s="171" t="e">
        <f>VLOOKUP(C101&amp;D101&amp;A101,'Delivery Counts'!$A$23:$I$54,9,FALSE)</f>
        <v>#N/A</v>
      </c>
      <c r="S101" s="16" t="e">
        <f t="shared" si="5"/>
        <v>#N/A</v>
      </c>
      <c r="T101" s="237"/>
      <c r="U101" s="237"/>
    </row>
    <row r="102" spans="1:21" s="172" customFormat="1">
      <c r="A102" s="38">
        <v>21</v>
      </c>
      <c r="B102" s="39">
        <f t="shared" si="6"/>
        <v>0</v>
      </c>
      <c r="C102" s="39" t="str">
        <f t="shared" si="7"/>
        <v>2022 Current Year</v>
      </c>
      <c r="D102" s="40">
        <v>1</v>
      </c>
      <c r="E102" s="662">
        <v>21</v>
      </c>
      <c r="F102" s="40">
        <v>2</v>
      </c>
      <c r="G102" s="40" t="s">
        <v>139</v>
      </c>
      <c r="H102" s="40" t="s">
        <v>220</v>
      </c>
      <c r="I102" s="991" t="s">
        <v>675</v>
      </c>
      <c r="J102" s="303">
        <v>0</v>
      </c>
      <c r="K102" s="304">
        <v>0</v>
      </c>
      <c r="L102" s="305">
        <v>0</v>
      </c>
      <c r="M102" s="305">
        <v>0</v>
      </c>
      <c r="N102" s="303">
        <v>0</v>
      </c>
      <c r="O102" s="306">
        <v>0</v>
      </c>
      <c r="P102" s="303">
        <v>0</v>
      </c>
      <c r="Q102" s="171" t="e">
        <f>VLOOKUP(C102&amp;D102&amp;A102,'Delivery Counts'!$A$23:$I$54,8,FALSE)</f>
        <v>#N/A</v>
      </c>
      <c r="R102" s="171" t="e">
        <f>VLOOKUP(C102&amp;D102&amp;A102,'Delivery Counts'!$A$23:$I$54,9,FALSE)</f>
        <v>#N/A</v>
      </c>
      <c r="S102" s="16" t="e">
        <f t="shared" si="5"/>
        <v>#N/A</v>
      </c>
      <c r="T102" s="237"/>
      <c r="U102" s="237"/>
    </row>
    <row r="103" spans="1:21" s="172" customFormat="1">
      <c r="A103" s="38">
        <v>21</v>
      </c>
      <c r="B103" s="39">
        <f t="shared" si="6"/>
        <v>0</v>
      </c>
      <c r="C103" s="39" t="str">
        <f t="shared" si="7"/>
        <v>2022 Current Year</v>
      </c>
      <c r="D103" s="40">
        <v>1</v>
      </c>
      <c r="E103" s="662">
        <v>21</v>
      </c>
      <c r="F103" s="40">
        <v>2</v>
      </c>
      <c r="G103" s="40" t="s">
        <v>139</v>
      </c>
      <c r="H103" s="40" t="s">
        <v>221</v>
      </c>
      <c r="I103" s="991" t="s">
        <v>264</v>
      </c>
      <c r="J103" s="303">
        <v>0</v>
      </c>
      <c r="K103" s="304">
        <v>0</v>
      </c>
      <c r="L103" s="305">
        <v>0</v>
      </c>
      <c r="M103" s="305">
        <v>0</v>
      </c>
      <c r="N103" s="303">
        <v>0</v>
      </c>
      <c r="O103" s="306">
        <v>0</v>
      </c>
      <c r="P103" s="303">
        <v>0</v>
      </c>
      <c r="Q103" s="171" t="e">
        <f>VLOOKUP(C103&amp;D103&amp;A103,'Delivery Counts'!$A$23:$I$54,8,FALSE)</f>
        <v>#N/A</v>
      </c>
      <c r="R103" s="171" t="e">
        <f>VLOOKUP(C103&amp;D103&amp;A103,'Delivery Counts'!$A$23:$I$54,9,FALSE)</f>
        <v>#N/A</v>
      </c>
      <c r="S103" s="16" t="e">
        <f t="shared" si="5"/>
        <v>#N/A</v>
      </c>
      <c r="T103" s="237"/>
      <c r="U103" s="237"/>
    </row>
    <row r="104" spans="1:21" s="172" customFormat="1">
      <c r="A104" s="38">
        <v>21</v>
      </c>
      <c r="B104" s="39">
        <f t="shared" si="6"/>
        <v>0</v>
      </c>
      <c r="C104" s="39" t="str">
        <f t="shared" si="7"/>
        <v>2022 Current Year</v>
      </c>
      <c r="D104" s="40">
        <v>1</v>
      </c>
      <c r="E104" s="662">
        <v>21</v>
      </c>
      <c r="F104" s="40">
        <v>2</v>
      </c>
      <c r="G104" s="40" t="s">
        <v>139</v>
      </c>
      <c r="H104" s="40" t="s">
        <v>222</v>
      </c>
      <c r="I104" s="991" t="s">
        <v>206</v>
      </c>
      <c r="J104" s="303">
        <v>0</v>
      </c>
      <c r="K104" s="304">
        <v>0</v>
      </c>
      <c r="L104" s="305">
        <v>0</v>
      </c>
      <c r="M104" s="305">
        <v>0</v>
      </c>
      <c r="N104" s="303">
        <v>0</v>
      </c>
      <c r="O104" s="306">
        <v>0</v>
      </c>
      <c r="P104" s="303">
        <v>0</v>
      </c>
      <c r="Q104" s="171" t="e">
        <f>VLOOKUP(C104&amp;D104&amp;A104,'Delivery Counts'!$A$23:$I$54,8,FALSE)</f>
        <v>#N/A</v>
      </c>
      <c r="R104" s="171" t="e">
        <f>VLOOKUP(C104&amp;D104&amp;A104,'Delivery Counts'!$A$23:$I$54,9,FALSE)</f>
        <v>#N/A</v>
      </c>
      <c r="S104" s="16" t="e">
        <f t="shared" si="5"/>
        <v>#N/A</v>
      </c>
      <c r="T104" s="237"/>
      <c r="U104" s="237"/>
    </row>
    <row r="105" spans="1:21" s="172" customFormat="1">
      <c r="A105" s="38">
        <v>21</v>
      </c>
      <c r="B105" s="39">
        <f t="shared" si="6"/>
        <v>0</v>
      </c>
      <c r="C105" s="39" t="str">
        <f t="shared" si="7"/>
        <v>2022 Current Year</v>
      </c>
      <c r="D105" s="40">
        <v>1</v>
      </c>
      <c r="E105" s="662">
        <v>21</v>
      </c>
      <c r="F105" s="40">
        <v>2</v>
      </c>
      <c r="G105" s="40" t="s">
        <v>139</v>
      </c>
      <c r="H105" s="40" t="s">
        <v>223</v>
      </c>
      <c r="I105" s="991" t="s">
        <v>181</v>
      </c>
      <c r="J105" s="303">
        <v>0</v>
      </c>
      <c r="K105" s="304">
        <v>0</v>
      </c>
      <c r="L105" s="305">
        <v>0</v>
      </c>
      <c r="M105" s="305">
        <v>0</v>
      </c>
      <c r="N105" s="303">
        <v>0</v>
      </c>
      <c r="O105" s="306">
        <v>0</v>
      </c>
      <c r="P105" s="303">
        <v>0</v>
      </c>
      <c r="Q105" s="171" t="e">
        <f>VLOOKUP(C105&amp;D105&amp;A105,'Delivery Counts'!$A$23:$I$54,8,FALSE)</f>
        <v>#N/A</v>
      </c>
      <c r="R105" s="171" t="e">
        <f>VLOOKUP(C105&amp;D105&amp;A105,'Delivery Counts'!$A$23:$I$54,9,FALSE)</f>
        <v>#N/A</v>
      </c>
      <c r="S105" s="16" t="e">
        <f t="shared" si="5"/>
        <v>#N/A</v>
      </c>
      <c r="T105" s="237"/>
      <c r="U105" s="237"/>
    </row>
    <row r="106" spans="1:21" s="172" customFormat="1">
      <c r="A106" s="38">
        <v>21</v>
      </c>
      <c r="B106" s="39">
        <f t="shared" si="6"/>
        <v>0</v>
      </c>
      <c r="C106" s="39" t="str">
        <f t="shared" si="7"/>
        <v>2022 Current Year</v>
      </c>
      <c r="D106" s="40">
        <v>1</v>
      </c>
      <c r="E106" s="662">
        <v>21</v>
      </c>
      <c r="F106" s="40">
        <v>2</v>
      </c>
      <c r="G106" s="40" t="s">
        <v>139</v>
      </c>
      <c r="H106" s="40" t="s">
        <v>150</v>
      </c>
      <c r="I106" s="991" t="s">
        <v>204</v>
      </c>
      <c r="J106" s="303">
        <v>0</v>
      </c>
      <c r="K106" s="304">
        <v>0</v>
      </c>
      <c r="L106" s="305">
        <v>0</v>
      </c>
      <c r="M106" s="305">
        <v>0</v>
      </c>
      <c r="N106" s="303">
        <v>0</v>
      </c>
      <c r="O106" s="306">
        <v>0</v>
      </c>
      <c r="P106" s="303">
        <v>0</v>
      </c>
      <c r="Q106" s="171" t="e">
        <f>VLOOKUP(C106&amp;D106&amp;A106,'Delivery Counts'!$A$23:$I$54,8,FALSE)</f>
        <v>#N/A</v>
      </c>
      <c r="R106" s="171" t="e">
        <f>VLOOKUP(C106&amp;D106&amp;A106,'Delivery Counts'!$A$23:$I$54,9,FALSE)</f>
        <v>#N/A</v>
      </c>
      <c r="S106" s="16" t="e">
        <f t="shared" si="5"/>
        <v>#N/A</v>
      </c>
      <c r="T106" s="237"/>
      <c r="U106" s="237"/>
    </row>
    <row r="107" spans="1:21" s="172" customFormat="1">
      <c r="A107" s="38">
        <v>21</v>
      </c>
      <c r="B107" s="39">
        <f t="shared" si="6"/>
        <v>0</v>
      </c>
      <c r="C107" s="39" t="str">
        <f t="shared" si="7"/>
        <v>2022 Current Year</v>
      </c>
      <c r="D107" s="40">
        <v>1</v>
      </c>
      <c r="E107" s="662">
        <v>21</v>
      </c>
      <c r="F107" s="40">
        <v>2</v>
      </c>
      <c r="G107" s="40" t="s">
        <v>139</v>
      </c>
      <c r="H107" s="40" t="s">
        <v>151</v>
      </c>
      <c r="I107" s="991" t="s">
        <v>205</v>
      </c>
      <c r="J107" s="303">
        <v>0</v>
      </c>
      <c r="K107" s="304">
        <v>0</v>
      </c>
      <c r="L107" s="305">
        <v>0</v>
      </c>
      <c r="M107" s="305">
        <v>0</v>
      </c>
      <c r="N107" s="303">
        <v>0</v>
      </c>
      <c r="O107" s="306">
        <v>0</v>
      </c>
      <c r="P107" s="303">
        <v>0</v>
      </c>
      <c r="Q107" s="171" t="e">
        <f>VLOOKUP(C107&amp;D107&amp;A107,'Delivery Counts'!$A$23:$I$54,8,FALSE)</f>
        <v>#N/A</v>
      </c>
      <c r="R107" s="171" t="e">
        <f>VLOOKUP(C107&amp;D107&amp;A107,'Delivery Counts'!$A$23:$I$54,9,FALSE)</f>
        <v>#N/A</v>
      </c>
      <c r="S107" s="16" t="e">
        <f t="shared" ref="S107:S131" si="8">Q107+R107</f>
        <v>#N/A</v>
      </c>
      <c r="T107" s="237"/>
      <c r="U107" s="237"/>
    </row>
    <row r="108" spans="1:21" s="172" customFormat="1">
      <c r="A108" s="38">
        <v>21</v>
      </c>
      <c r="B108" s="39">
        <f t="shared" si="6"/>
        <v>0</v>
      </c>
      <c r="C108" s="39" t="str">
        <f t="shared" si="7"/>
        <v>2022 Current Year</v>
      </c>
      <c r="D108" s="40">
        <v>1</v>
      </c>
      <c r="E108" s="662">
        <v>21</v>
      </c>
      <c r="F108" s="40">
        <v>2</v>
      </c>
      <c r="G108" s="40" t="s">
        <v>139</v>
      </c>
      <c r="H108" s="40" t="s">
        <v>152</v>
      </c>
      <c r="I108" s="991" t="s">
        <v>182</v>
      </c>
      <c r="J108" s="303">
        <v>0</v>
      </c>
      <c r="K108" s="304">
        <v>0</v>
      </c>
      <c r="L108" s="305">
        <v>0</v>
      </c>
      <c r="M108" s="305">
        <v>0</v>
      </c>
      <c r="N108" s="303">
        <v>0</v>
      </c>
      <c r="O108" s="306">
        <v>0</v>
      </c>
      <c r="P108" s="303">
        <v>0</v>
      </c>
      <c r="Q108" s="171" t="e">
        <f>VLOOKUP(C108&amp;D108&amp;A108,'Delivery Counts'!$A$23:$I$54,8,FALSE)</f>
        <v>#N/A</v>
      </c>
      <c r="R108" s="171" t="e">
        <f>VLOOKUP(C108&amp;D108&amp;A108,'Delivery Counts'!$A$23:$I$54,9,FALSE)</f>
        <v>#N/A</v>
      </c>
      <c r="S108" s="16" t="e">
        <f t="shared" si="8"/>
        <v>#N/A</v>
      </c>
      <c r="T108" s="237"/>
      <c r="U108" s="237"/>
    </row>
    <row r="109" spans="1:21" s="172" customFormat="1">
      <c r="A109" s="38">
        <v>21</v>
      </c>
      <c r="B109" s="39">
        <f t="shared" si="6"/>
        <v>0</v>
      </c>
      <c r="C109" s="39" t="str">
        <f t="shared" si="7"/>
        <v>2022 Current Year</v>
      </c>
      <c r="D109" s="40">
        <v>1</v>
      </c>
      <c r="E109" s="662">
        <v>21</v>
      </c>
      <c r="F109" s="40">
        <v>2</v>
      </c>
      <c r="G109" s="40" t="s">
        <v>139</v>
      </c>
      <c r="H109" s="40" t="s">
        <v>70</v>
      </c>
      <c r="I109" s="991" t="s">
        <v>265</v>
      </c>
      <c r="J109" s="303">
        <v>0</v>
      </c>
      <c r="K109" s="304">
        <v>0</v>
      </c>
      <c r="L109" s="305">
        <v>0</v>
      </c>
      <c r="M109" s="305">
        <v>0</v>
      </c>
      <c r="N109" s="303">
        <v>0</v>
      </c>
      <c r="O109" s="306">
        <v>0</v>
      </c>
      <c r="P109" s="303">
        <v>0</v>
      </c>
      <c r="Q109" s="171" t="e">
        <f>VLOOKUP(C109&amp;D109&amp;A109,'Delivery Counts'!$A$23:$I$54,8,FALSE)</f>
        <v>#N/A</v>
      </c>
      <c r="R109" s="171" t="e">
        <f>VLOOKUP(C109&amp;D109&amp;A109,'Delivery Counts'!$A$23:$I$54,9,FALSE)</f>
        <v>#N/A</v>
      </c>
      <c r="S109" s="16" t="e">
        <f t="shared" si="8"/>
        <v>#N/A</v>
      </c>
      <c r="T109" s="237"/>
      <c r="U109" s="237"/>
    </row>
    <row r="110" spans="1:21" s="172" customFormat="1">
      <c r="A110" s="38">
        <v>21</v>
      </c>
      <c r="B110" s="39">
        <f t="shared" si="6"/>
        <v>0</v>
      </c>
      <c r="C110" s="39" t="str">
        <f t="shared" si="7"/>
        <v>2022 Current Year</v>
      </c>
      <c r="D110" s="40">
        <v>1</v>
      </c>
      <c r="E110" s="662">
        <v>21</v>
      </c>
      <c r="F110" s="40">
        <v>2</v>
      </c>
      <c r="G110" s="40" t="s">
        <v>139</v>
      </c>
      <c r="H110" s="40" t="s">
        <v>71</v>
      </c>
      <c r="I110" s="991" t="s">
        <v>266</v>
      </c>
      <c r="J110" s="303">
        <v>0</v>
      </c>
      <c r="K110" s="304">
        <v>0</v>
      </c>
      <c r="L110" s="305">
        <v>0</v>
      </c>
      <c r="M110" s="305">
        <v>0</v>
      </c>
      <c r="N110" s="303">
        <v>0</v>
      </c>
      <c r="O110" s="306">
        <v>0</v>
      </c>
      <c r="P110" s="303">
        <v>0</v>
      </c>
      <c r="Q110" s="171" t="e">
        <f>VLOOKUP(C110&amp;D110&amp;A110,'Delivery Counts'!$A$23:$I$54,8,FALSE)</f>
        <v>#N/A</v>
      </c>
      <c r="R110" s="171" t="e">
        <f>VLOOKUP(C110&amp;D110&amp;A110,'Delivery Counts'!$A$23:$I$54,9,FALSE)</f>
        <v>#N/A</v>
      </c>
      <c r="S110" s="16" t="e">
        <f t="shared" si="8"/>
        <v>#N/A</v>
      </c>
      <c r="T110" s="237"/>
      <c r="U110" s="237"/>
    </row>
    <row r="111" spans="1:21" s="172" customFormat="1">
      <c r="A111" s="38">
        <v>21</v>
      </c>
      <c r="B111" s="39">
        <f t="shared" si="6"/>
        <v>0</v>
      </c>
      <c r="C111" s="39" t="str">
        <f t="shared" si="7"/>
        <v>2022 Current Year</v>
      </c>
      <c r="D111" s="40">
        <v>1</v>
      </c>
      <c r="E111" s="662">
        <v>21</v>
      </c>
      <c r="F111" s="40">
        <v>2</v>
      </c>
      <c r="G111" s="40" t="s">
        <v>139</v>
      </c>
      <c r="H111" s="40" t="s">
        <v>72</v>
      </c>
      <c r="I111" s="991" t="s">
        <v>527</v>
      </c>
      <c r="J111" s="303">
        <v>0</v>
      </c>
      <c r="K111" s="304">
        <v>0</v>
      </c>
      <c r="L111" s="305">
        <v>0</v>
      </c>
      <c r="M111" s="305">
        <v>0</v>
      </c>
      <c r="N111" s="303">
        <v>0</v>
      </c>
      <c r="O111" s="306">
        <v>0</v>
      </c>
      <c r="P111" s="303">
        <v>0</v>
      </c>
      <c r="Q111" s="171" t="e">
        <f>VLOOKUP(C111&amp;D111&amp;A111,'Delivery Counts'!$A$23:$I$54,8,FALSE)</f>
        <v>#N/A</v>
      </c>
      <c r="R111" s="171" t="e">
        <f>VLOOKUP(C111&amp;D111&amp;A111,'Delivery Counts'!$A$23:$I$54,9,FALSE)</f>
        <v>#N/A</v>
      </c>
      <c r="S111" s="16" t="e">
        <f t="shared" si="8"/>
        <v>#N/A</v>
      </c>
      <c r="T111" s="237"/>
      <c r="U111" s="237"/>
    </row>
    <row r="112" spans="1:21" s="172" customFormat="1">
      <c r="A112" s="38">
        <v>21</v>
      </c>
      <c r="B112" s="39">
        <f t="shared" si="6"/>
        <v>0</v>
      </c>
      <c r="C112" s="39" t="str">
        <f t="shared" si="7"/>
        <v>2022 Current Year</v>
      </c>
      <c r="D112" s="40">
        <v>1</v>
      </c>
      <c r="E112" s="662">
        <v>21</v>
      </c>
      <c r="F112" s="40">
        <v>2</v>
      </c>
      <c r="G112" s="40" t="s">
        <v>139</v>
      </c>
      <c r="H112" s="40" t="s">
        <v>73</v>
      </c>
      <c r="I112" s="991" t="s">
        <v>528</v>
      </c>
      <c r="J112" s="303">
        <v>0</v>
      </c>
      <c r="K112" s="304">
        <v>0</v>
      </c>
      <c r="L112" s="305">
        <v>0</v>
      </c>
      <c r="M112" s="305">
        <v>0</v>
      </c>
      <c r="N112" s="303">
        <v>0</v>
      </c>
      <c r="O112" s="306">
        <v>0</v>
      </c>
      <c r="P112" s="303">
        <v>0</v>
      </c>
      <c r="Q112" s="171" t="e">
        <f>VLOOKUP(C112&amp;D112&amp;A112,'Delivery Counts'!$A$23:$I$54,8,FALSE)</f>
        <v>#N/A</v>
      </c>
      <c r="R112" s="171" t="e">
        <f>VLOOKUP(C112&amp;D112&amp;A112,'Delivery Counts'!$A$23:$I$54,9,FALSE)</f>
        <v>#N/A</v>
      </c>
      <c r="S112" s="16" t="e">
        <f t="shared" si="8"/>
        <v>#N/A</v>
      </c>
      <c r="T112" s="237"/>
      <c r="U112" s="237"/>
    </row>
    <row r="113" spans="1:21" s="172" customFormat="1">
      <c r="A113" s="38">
        <v>21</v>
      </c>
      <c r="B113" s="39">
        <f t="shared" si="6"/>
        <v>0</v>
      </c>
      <c r="C113" s="39" t="str">
        <f t="shared" si="7"/>
        <v>2022 Current Year</v>
      </c>
      <c r="D113" s="40">
        <v>1</v>
      </c>
      <c r="E113" s="662">
        <v>21</v>
      </c>
      <c r="F113" s="40">
        <v>2</v>
      </c>
      <c r="G113" s="40" t="s">
        <v>139</v>
      </c>
      <c r="H113" s="40" t="s">
        <v>409</v>
      </c>
      <c r="I113" s="991" t="s">
        <v>803</v>
      </c>
      <c r="J113" s="303">
        <v>0</v>
      </c>
      <c r="K113" s="304">
        <v>0</v>
      </c>
      <c r="L113" s="305">
        <v>0</v>
      </c>
      <c r="M113" s="305">
        <v>0</v>
      </c>
      <c r="N113" s="303">
        <v>0</v>
      </c>
      <c r="O113" s="306">
        <v>0</v>
      </c>
      <c r="P113" s="303">
        <v>0</v>
      </c>
      <c r="Q113" s="171" t="e">
        <f>VLOOKUP(C113&amp;D113&amp;A113,'Delivery Counts'!$A$23:$I$54,8,FALSE)</f>
        <v>#N/A</v>
      </c>
      <c r="R113" s="171" t="e">
        <f>VLOOKUP(C113&amp;D113&amp;A113,'Delivery Counts'!$A$23:$I$54,9,FALSE)</f>
        <v>#N/A</v>
      </c>
      <c r="S113" s="16" t="e">
        <f t="shared" si="8"/>
        <v>#N/A</v>
      </c>
      <c r="T113" s="237"/>
      <c r="U113" s="237"/>
    </row>
    <row r="114" spans="1:21" s="172" customFormat="1">
      <c r="A114" s="38">
        <v>27</v>
      </c>
      <c r="B114" s="39">
        <f t="shared" si="6"/>
        <v>0</v>
      </c>
      <c r="C114" s="39" t="str">
        <f t="shared" si="7"/>
        <v>2022 Current Year</v>
      </c>
      <c r="D114" s="40">
        <v>1</v>
      </c>
      <c r="E114" s="662">
        <v>27</v>
      </c>
      <c r="F114" s="40">
        <v>6</v>
      </c>
      <c r="G114" s="40" t="s">
        <v>138</v>
      </c>
      <c r="H114" s="40" t="s">
        <v>211</v>
      </c>
      <c r="I114" s="1014" t="s">
        <v>261</v>
      </c>
      <c r="J114" s="303">
        <v>0</v>
      </c>
      <c r="K114" s="304">
        <v>0</v>
      </c>
      <c r="L114" s="305">
        <v>0</v>
      </c>
      <c r="M114" s="305">
        <v>0</v>
      </c>
      <c r="N114" s="303">
        <v>0</v>
      </c>
      <c r="O114" s="306">
        <v>0</v>
      </c>
      <c r="P114" s="303">
        <v>0</v>
      </c>
      <c r="Q114" s="171" t="e">
        <f>VLOOKUP(C114&amp;D114&amp;A114,'Delivery Counts'!$A$23:$I$54,8,FALSE)</f>
        <v>#N/A</v>
      </c>
      <c r="R114" s="171" t="e">
        <f>VLOOKUP(C114&amp;D114&amp;A114,'Delivery Counts'!$A$23:$I$54,9,FALSE)</f>
        <v>#N/A</v>
      </c>
      <c r="S114" s="16" t="e">
        <f t="shared" si="8"/>
        <v>#N/A</v>
      </c>
      <c r="T114" s="237"/>
      <c r="U114" s="237"/>
    </row>
    <row r="115" spans="1:21" s="172" customFormat="1">
      <c r="A115" s="38">
        <v>27</v>
      </c>
      <c r="B115" s="39">
        <f t="shared" si="6"/>
        <v>0</v>
      </c>
      <c r="C115" s="39" t="str">
        <f t="shared" si="7"/>
        <v>2022 Current Year</v>
      </c>
      <c r="D115" s="40">
        <v>1</v>
      </c>
      <c r="E115" s="662">
        <v>27</v>
      </c>
      <c r="F115" s="40">
        <v>6</v>
      </c>
      <c r="G115" s="40" t="s">
        <v>138</v>
      </c>
      <c r="H115" s="40" t="s">
        <v>214</v>
      </c>
      <c r="I115" s="1014" t="s">
        <v>676</v>
      </c>
      <c r="J115" s="303">
        <v>0</v>
      </c>
      <c r="K115" s="304">
        <v>0</v>
      </c>
      <c r="L115" s="305">
        <v>0</v>
      </c>
      <c r="M115" s="305">
        <v>0</v>
      </c>
      <c r="N115" s="303">
        <v>0</v>
      </c>
      <c r="O115" s="306">
        <v>0</v>
      </c>
      <c r="P115" s="303">
        <v>0</v>
      </c>
      <c r="Q115" s="171" t="e">
        <f>VLOOKUP(C115&amp;D115&amp;A115,'Delivery Counts'!$A$23:$I$54,8,FALSE)</f>
        <v>#N/A</v>
      </c>
      <c r="R115" s="171" t="e">
        <f>VLOOKUP(C115&amp;D115&amp;A115,'Delivery Counts'!$A$23:$I$54,9,FALSE)</f>
        <v>#N/A</v>
      </c>
      <c r="S115" s="16" t="e">
        <f t="shared" si="8"/>
        <v>#N/A</v>
      </c>
      <c r="T115" s="237"/>
      <c r="U115" s="237"/>
    </row>
    <row r="116" spans="1:21" s="172" customFormat="1">
      <c r="A116" s="38">
        <v>27</v>
      </c>
      <c r="B116" s="39">
        <f t="shared" si="6"/>
        <v>0</v>
      </c>
      <c r="C116" s="39" t="str">
        <f t="shared" si="7"/>
        <v>2022 Current Year</v>
      </c>
      <c r="D116" s="40">
        <v>1</v>
      </c>
      <c r="E116" s="662">
        <v>27</v>
      </c>
      <c r="F116" s="40">
        <v>6</v>
      </c>
      <c r="G116" s="40" t="s">
        <v>138</v>
      </c>
      <c r="H116" s="40" t="s">
        <v>215</v>
      </c>
      <c r="I116" s="1014" t="s">
        <v>216</v>
      </c>
      <c r="J116" s="303">
        <v>0</v>
      </c>
      <c r="K116" s="304">
        <v>0</v>
      </c>
      <c r="L116" s="305">
        <v>0</v>
      </c>
      <c r="M116" s="305">
        <v>0</v>
      </c>
      <c r="N116" s="303">
        <v>0</v>
      </c>
      <c r="O116" s="306">
        <v>0</v>
      </c>
      <c r="P116" s="303">
        <v>0</v>
      </c>
      <c r="Q116" s="171" t="e">
        <f>VLOOKUP(C116&amp;D116&amp;A116,'Delivery Counts'!$A$23:$I$54,8,FALSE)</f>
        <v>#N/A</v>
      </c>
      <c r="R116" s="171" t="e">
        <f>VLOOKUP(C116&amp;D116&amp;A116,'Delivery Counts'!$A$23:$I$54,9,FALSE)</f>
        <v>#N/A</v>
      </c>
      <c r="S116" s="16" t="e">
        <f t="shared" si="8"/>
        <v>#N/A</v>
      </c>
      <c r="T116" s="237"/>
      <c r="U116" s="237"/>
    </row>
    <row r="117" spans="1:21" s="172" customFormat="1">
      <c r="A117" s="38">
        <v>27</v>
      </c>
      <c r="B117" s="39">
        <f t="shared" si="6"/>
        <v>0</v>
      </c>
      <c r="C117" s="39" t="str">
        <f t="shared" si="7"/>
        <v>2022 Current Year</v>
      </c>
      <c r="D117" s="40">
        <v>1</v>
      </c>
      <c r="E117" s="662">
        <v>27</v>
      </c>
      <c r="F117" s="40">
        <v>6</v>
      </c>
      <c r="G117" s="40" t="s">
        <v>138</v>
      </c>
      <c r="H117" s="40" t="s">
        <v>217</v>
      </c>
      <c r="I117" s="1014" t="s">
        <v>262</v>
      </c>
      <c r="J117" s="303">
        <v>0</v>
      </c>
      <c r="K117" s="304">
        <v>0</v>
      </c>
      <c r="L117" s="305">
        <v>0</v>
      </c>
      <c r="M117" s="305">
        <v>0</v>
      </c>
      <c r="N117" s="303">
        <v>0</v>
      </c>
      <c r="O117" s="306">
        <v>0</v>
      </c>
      <c r="P117" s="303">
        <v>0</v>
      </c>
      <c r="Q117" s="171" t="e">
        <f>VLOOKUP(C117&amp;D117&amp;A117,'Delivery Counts'!$A$23:$I$54,8,FALSE)</f>
        <v>#N/A</v>
      </c>
      <c r="R117" s="171" t="e">
        <f>VLOOKUP(C117&amp;D117&amp;A117,'Delivery Counts'!$A$23:$I$54,9,FALSE)</f>
        <v>#N/A</v>
      </c>
      <c r="S117" s="16" t="e">
        <f t="shared" si="8"/>
        <v>#N/A</v>
      </c>
      <c r="T117" s="237"/>
      <c r="U117" s="237"/>
    </row>
    <row r="118" spans="1:21" s="172" customFormat="1">
      <c r="A118" s="38">
        <v>27</v>
      </c>
      <c r="B118" s="39">
        <f t="shared" si="6"/>
        <v>0</v>
      </c>
      <c r="C118" s="39" t="str">
        <f t="shared" si="7"/>
        <v>2022 Current Year</v>
      </c>
      <c r="D118" s="40">
        <v>1</v>
      </c>
      <c r="E118" s="662">
        <v>27</v>
      </c>
      <c r="F118" s="40">
        <v>6</v>
      </c>
      <c r="G118" s="40" t="s">
        <v>138</v>
      </c>
      <c r="H118" s="40" t="s">
        <v>218</v>
      </c>
      <c r="I118" s="1014" t="s">
        <v>677</v>
      </c>
      <c r="J118" s="303">
        <v>0</v>
      </c>
      <c r="K118" s="304">
        <v>0</v>
      </c>
      <c r="L118" s="305">
        <v>0</v>
      </c>
      <c r="M118" s="305">
        <v>0</v>
      </c>
      <c r="N118" s="303">
        <v>0</v>
      </c>
      <c r="O118" s="306">
        <v>0</v>
      </c>
      <c r="P118" s="303">
        <v>0</v>
      </c>
      <c r="Q118" s="171" t="e">
        <f>VLOOKUP(C118&amp;D118&amp;A118,'Delivery Counts'!$A$23:$I$54,8,FALSE)</f>
        <v>#N/A</v>
      </c>
      <c r="R118" s="171" t="e">
        <f>VLOOKUP(C118&amp;D118&amp;A118,'Delivery Counts'!$A$23:$I$54,9,FALSE)</f>
        <v>#N/A</v>
      </c>
      <c r="S118" s="16" t="e">
        <f t="shared" si="8"/>
        <v>#N/A</v>
      </c>
      <c r="T118" s="237"/>
      <c r="U118" s="237"/>
    </row>
    <row r="119" spans="1:21" s="172" customFormat="1">
      <c r="A119" s="38">
        <v>27</v>
      </c>
      <c r="B119" s="39">
        <f t="shared" si="6"/>
        <v>0</v>
      </c>
      <c r="C119" s="39" t="str">
        <f t="shared" si="7"/>
        <v>2022 Current Year</v>
      </c>
      <c r="D119" s="40">
        <v>1</v>
      </c>
      <c r="E119" s="662">
        <v>27</v>
      </c>
      <c r="F119" s="40">
        <v>6</v>
      </c>
      <c r="G119" s="40" t="s">
        <v>138</v>
      </c>
      <c r="H119" s="40" t="s">
        <v>219</v>
      </c>
      <c r="I119" s="1014" t="s">
        <v>263</v>
      </c>
      <c r="J119" s="303">
        <v>0</v>
      </c>
      <c r="K119" s="304">
        <v>0</v>
      </c>
      <c r="L119" s="305">
        <v>0</v>
      </c>
      <c r="M119" s="305">
        <v>0</v>
      </c>
      <c r="N119" s="303">
        <v>0</v>
      </c>
      <c r="O119" s="306">
        <v>0</v>
      </c>
      <c r="P119" s="303">
        <v>0</v>
      </c>
      <c r="Q119" s="171" t="e">
        <f>VLOOKUP(C119&amp;D119&amp;A119,'Delivery Counts'!$A$23:$I$54,8,FALSE)</f>
        <v>#N/A</v>
      </c>
      <c r="R119" s="171" t="e">
        <f>VLOOKUP(C119&amp;D119&amp;A119,'Delivery Counts'!$A$23:$I$54,9,FALSE)</f>
        <v>#N/A</v>
      </c>
      <c r="S119" s="16" t="e">
        <f t="shared" si="8"/>
        <v>#N/A</v>
      </c>
      <c r="T119" s="237"/>
      <c r="U119" s="237"/>
    </row>
    <row r="120" spans="1:21" s="172" customFormat="1">
      <c r="A120" s="38">
        <v>27</v>
      </c>
      <c r="B120" s="39">
        <f t="shared" si="6"/>
        <v>0</v>
      </c>
      <c r="C120" s="39" t="str">
        <f t="shared" si="7"/>
        <v>2022 Current Year</v>
      </c>
      <c r="D120" s="40">
        <v>1</v>
      </c>
      <c r="E120" s="662">
        <v>27</v>
      </c>
      <c r="F120" s="40">
        <v>6</v>
      </c>
      <c r="G120" s="40" t="s">
        <v>138</v>
      </c>
      <c r="H120" s="40" t="s">
        <v>220</v>
      </c>
      <c r="I120" s="1014" t="s">
        <v>675</v>
      </c>
      <c r="J120" s="303">
        <v>0</v>
      </c>
      <c r="K120" s="304">
        <v>0</v>
      </c>
      <c r="L120" s="305">
        <v>0</v>
      </c>
      <c r="M120" s="305">
        <v>0</v>
      </c>
      <c r="N120" s="303">
        <v>0</v>
      </c>
      <c r="O120" s="306">
        <v>0</v>
      </c>
      <c r="P120" s="303">
        <v>0</v>
      </c>
      <c r="Q120" s="171" t="e">
        <f>VLOOKUP(C120&amp;D120&amp;A120,'Delivery Counts'!$A$23:$I$54,8,FALSE)</f>
        <v>#N/A</v>
      </c>
      <c r="R120" s="171" t="e">
        <f>VLOOKUP(C120&amp;D120&amp;A120,'Delivery Counts'!$A$23:$I$54,9,FALSE)</f>
        <v>#N/A</v>
      </c>
      <c r="S120" s="16" t="e">
        <f t="shared" si="8"/>
        <v>#N/A</v>
      </c>
      <c r="T120" s="237"/>
      <c r="U120" s="237"/>
    </row>
    <row r="121" spans="1:21" s="172" customFormat="1">
      <c r="A121" s="38">
        <v>27</v>
      </c>
      <c r="B121" s="39">
        <f t="shared" si="6"/>
        <v>0</v>
      </c>
      <c r="C121" s="39" t="str">
        <f t="shared" si="7"/>
        <v>2022 Current Year</v>
      </c>
      <c r="D121" s="40">
        <v>1</v>
      </c>
      <c r="E121" s="662">
        <v>27</v>
      </c>
      <c r="F121" s="40">
        <v>6</v>
      </c>
      <c r="G121" s="40" t="s">
        <v>138</v>
      </c>
      <c r="H121" s="40" t="s">
        <v>221</v>
      </c>
      <c r="I121" s="1014" t="s">
        <v>264</v>
      </c>
      <c r="J121" s="303">
        <v>0</v>
      </c>
      <c r="K121" s="304">
        <v>0</v>
      </c>
      <c r="L121" s="305">
        <v>0</v>
      </c>
      <c r="M121" s="305">
        <v>0</v>
      </c>
      <c r="N121" s="303">
        <v>0</v>
      </c>
      <c r="O121" s="306">
        <v>0</v>
      </c>
      <c r="P121" s="303">
        <v>0</v>
      </c>
      <c r="Q121" s="171" t="e">
        <f>VLOOKUP(C121&amp;D121&amp;A121,'Delivery Counts'!$A$23:$I$54,8,FALSE)</f>
        <v>#N/A</v>
      </c>
      <c r="R121" s="171" t="e">
        <f>VLOOKUP(C121&amp;D121&amp;A121,'Delivery Counts'!$A$23:$I$54,9,FALSE)</f>
        <v>#N/A</v>
      </c>
      <c r="S121" s="16" t="e">
        <f t="shared" si="8"/>
        <v>#N/A</v>
      </c>
      <c r="T121" s="237"/>
      <c r="U121" s="237"/>
    </row>
    <row r="122" spans="1:21" s="172" customFormat="1">
      <c r="A122" s="38">
        <v>27</v>
      </c>
      <c r="B122" s="39">
        <f t="shared" si="6"/>
        <v>0</v>
      </c>
      <c r="C122" s="39" t="str">
        <f t="shared" si="7"/>
        <v>2022 Current Year</v>
      </c>
      <c r="D122" s="40">
        <v>1</v>
      </c>
      <c r="E122" s="662">
        <v>27</v>
      </c>
      <c r="F122" s="40">
        <v>6</v>
      </c>
      <c r="G122" s="40" t="s">
        <v>138</v>
      </c>
      <c r="H122" s="40" t="s">
        <v>222</v>
      </c>
      <c r="I122" s="1014" t="s">
        <v>206</v>
      </c>
      <c r="J122" s="303">
        <v>0</v>
      </c>
      <c r="K122" s="304">
        <v>0</v>
      </c>
      <c r="L122" s="305">
        <v>0</v>
      </c>
      <c r="M122" s="305">
        <v>0</v>
      </c>
      <c r="N122" s="303">
        <v>0</v>
      </c>
      <c r="O122" s="306">
        <v>0</v>
      </c>
      <c r="P122" s="303">
        <v>0</v>
      </c>
      <c r="Q122" s="171" t="e">
        <f>VLOOKUP(C122&amp;D122&amp;A122,'Delivery Counts'!$A$23:$I$54,8,FALSE)</f>
        <v>#N/A</v>
      </c>
      <c r="R122" s="171" t="e">
        <f>VLOOKUP(C122&amp;D122&amp;A122,'Delivery Counts'!$A$23:$I$54,9,FALSE)</f>
        <v>#N/A</v>
      </c>
      <c r="S122" s="16" t="e">
        <f t="shared" si="8"/>
        <v>#N/A</v>
      </c>
      <c r="T122" s="237"/>
      <c r="U122" s="237"/>
    </row>
    <row r="123" spans="1:21" s="172" customFormat="1">
      <c r="A123" s="38">
        <v>27</v>
      </c>
      <c r="B123" s="39">
        <f t="shared" si="6"/>
        <v>0</v>
      </c>
      <c r="C123" s="39" t="str">
        <f t="shared" si="7"/>
        <v>2022 Current Year</v>
      </c>
      <c r="D123" s="40">
        <v>1</v>
      </c>
      <c r="E123" s="662">
        <v>27</v>
      </c>
      <c r="F123" s="40">
        <v>6</v>
      </c>
      <c r="G123" s="40" t="s">
        <v>138</v>
      </c>
      <c r="H123" s="40" t="s">
        <v>223</v>
      </c>
      <c r="I123" s="1014" t="s">
        <v>181</v>
      </c>
      <c r="J123" s="303">
        <v>0</v>
      </c>
      <c r="K123" s="304">
        <v>0</v>
      </c>
      <c r="L123" s="305">
        <v>0</v>
      </c>
      <c r="M123" s="305">
        <v>0</v>
      </c>
      <c r="N123" s="303">
        <v>0</v>
      </c>
      <c r="O123" s="306">
        <v>0</v>
      </c>
      <c r="P123" s="303">
        <v>0</v>
      </c>
      <c r="Q123" s="171" t="e">
        <f>VLOOKUP(C123&amp;D123&amp;A123,'Delivery Counts'!$A$23:$I$54,8,FALSE)</f>
        <v>#N/A</v>
      </c>
      <c r="R123" s="171" t="e">
        <f>VLOOKUP(C123&amp;D123&amp;A123,'Delivery Counts'!$A$23:$I$54,9,FALSE)</f>
        <v>#N/A</v>
      </c>
      <c r="S123" s="16" t="e">
        <f t="shared" si="8"/>
        <v>#N/A</v>
      </c>
      <c r="T123" s="237"/>
      <c r="U123" s="237"/>
    </row>
    <row r="124" spans="1:21" s="172" customFormat="1">
      <c r="A124" s="38">
        <v>27</v>
      </c>
      <c r="B124" s="39">
        <f t="shared" si="6"/>
        <v>0</v>
      </c>
      <c r="C124" s="39" t="str">
        <f t="shared" si="7"/>
        <v>2022 Current Year</v>
      </c>
      <c r="D124" s="40">
        <v>1</v>
      </c>
      <c r="E124" s="662">
        <v>27</v>
      </c>
      <c r="F124" s="40">
        <v>6</v>
      </c>
      <c r="G124" s="40" t="s">
        <v>138</v>
      </c>
      <c r="H124" s="40" t="s">
        <v>150</v>
      </c>
      <c r="I124" s="1014" t="s">
        <v>204</v>
      </c>
      <c r="J124" s="303">
        <v>0</v>
      </c>
      <c r="K124" s="304">
        <v>0</v>
      </c>
      <c r="L124" s="305">
        <v>0</v>
      </c>
      <c r="M124" s="305">
        <v>0</v>
      </c>
      <c r="N124" s="303">
        <v>0</v>
      </c>
      <c r="O124" s="306">
        <v>0</v>
      </c>
      <c r="P124" s="303">
        <v>0</v>
      </c>
      <c r="Q124" s="171" t="e">
        <f>VLOOKUP(C124&amp;D124&amp;A124,'Delivery Counts'!$A$23:$I$54,8,FALSE)</f>
        <v>#N/A</v>
      </c>
      <c r="R124" s="171" t="e">
        <f>VLOOKUP(C124&amp;D124&amp;A124,'Delivery Counts'!$A$23:$I$54,9,FALSE)</f>
        <v>#N/A</v>
      </c>
      <c r="S124" s="16" t="e">
        <f t="shared" si="8"/>
        <v>#N/A</v>
      </c>
      <c r="T124" s="237"/>
      <c r="U124" s="237"/>
    </row>
    <row r="125" spans="1:21" s="172" customFormat="1">
      <c r="A125" s="38">
        <v>27</v>
      </c>
      <c r="B125" s="39">
        <f t="shared" si="6"/>
        <v>0</v>
      </c>
      <c r="C125" s="39" t="str">
        <f t="shared" si="7"/>
        <v>2022 Current Year</v>
      </c>
      <c r="D125" s="40">
        <v>1</v>
      </c>
      <c r="E125" s="662">
        <v>27</v>
      </c>
      <c r="F125" s="40">
        <v>6</v>
      </c>
      <c r="G125" s="40" t="s">
        <v>138</v>
      </c>
      <c r="H125" s="40" t="s">
        <v>151</v>
      </c>
      <c r="I125" s="1014" t="s">
        <v>205</v>
      </c>
      <c r="J125" s="303">
        <v>0</v>
      </c>
      <c r="K125" s="304">
        <v>0</v>
      </c>
      <c r="L125" s="305">
        <v>0</v>
      </c>
      <c r="M125" s="305">
        <v>0</v>
      </c>
      <c r="N125" s="303">
        <v>0</v>
      </c>
      <c r="O125" s="306">
        <v>0</v>
      </c>
      <c r="P125" s="303">
        <v>0</v>
      </c>
      <c r="Q125" s="171" t="e">
        <f>VLOOKUP(C125&amp;D125&amp;A125,'Delivery Counts'!$A$23:$I$54,8,FALSE)</f>
        <v>#N/A</v>
      </c>
      <c r="R125" s="171" t="e">
        <f>VLOOKUP(C125&amp;D125&amp;A125,'Delivery Counts'!$A$23:$I$54,9,FALSE)</f>
        <v>#N/A</v>
      </c>
      <c r="S125" s="16" t="e">
        <f t="shared" si="8"/>
        <v>#N/A</v>
      </c>
      <c r="T125" s="237"/>
      <c r="U125" s="237"/>
    </row>
    <row r="126" spans="1:21" s="172" customFormat="1">
      <c r="A126" s="38">
        <v>27</v>
      </c>
      <c r="B126" s="39">
        <f t="shared" si="6"/>
        <v>0</v>
      </c>
      <c r="C126" s="39" t="str">
        <f t="shared" si="7"/>
        <v>2022 Current Year</v>
      </c>
      <c r="D126" s="40">
        <v>1</v>
      </c>
      <c r="E126" s="662">
        <v>27</v>
      </c>
      <c r="F126" s="40">
        <v>6</v>
      </c>
      <c r="G126" s="40" t="s">
        <v>138</v>
      </c>
      <c r="H126" s="40" t="s">
        <v>152</v>
      </c>
      <c r="I126" s="1014" t="s">
        <v>182</v>
      </c>
      <c r="J126" s="303">
        <v>0</v>
      </c>
      <c r="K126" s="304">
        <v>0</v>
      </c>
      <c r="L126" s="305">
        <v>0</v>
      </c>
      <c r="M126" s="305">
        <v>0</v>
      </c>
      <c r="N126" s="303">
        <v>0</v>
      </c>
      <c r="O126" s="306">
        <v>0</v>
      </c>
      <c r="P126" s="303">
        <v>0</v>
      </c>
      <c r="Q126" s="171" t="e">
        <f>VLOOKUP(C126&amp;D126&amp;A126,'Delivery Counts'!$A$23:$I$54,8,FALSE)</f>
        <v>#N/A</v>
      </c>
      <c r="R126" s="171" t="e">
        <f>VLOOKUP(C126&amp;D126&amp;A126,'Delivery Counts'!$A$23:$I$54,9,FALSE)</f>
        <v>#N/A</v>
      </c>
      <c r="S126" s="16" t="e">
        <f t="shared" si="8"/>
        <v>#N/A</v>
      </c>
      <c r="T126" s="237"/>
      <c r="U126" s="237"/>
    </row>
    <row r="127" spans="1:21" s="172" customFormat="1">
      <c r="A127" s="38">
        <v>27</v>
      </c>
      <c r="B127" s="39">
        <f t="shared" si="6"/>
        <v>0</v>
      </c>
      <c r="C127" s="39" t="str">
        <f t="shared" si="7"/>
        <v>2022 Current Year</v>
      </c>
      <c r="D127" s="40">
        <v>1</v>
      </c>
      <c r="E127" s="662">
        <v>27</v>
      </c>
      <c r="F127" s="40">
        <v>6</v>
      </c>
      <c r="G127" s="40" t="s">
        <v>138</v>
      </c>
      <c r="H127" s="40" t="s">
        <v>70</v>
      </c>
      <c r="I127" s="1014" t="s">
        <v>265</v>
      </c>
      <c r="J127" s="303">
        <v>0</v>
      </c>
      <c r="K127" s="304">
        <v>0</v>
      </c>
      <c r="L127" s="305">
        <v>0</v>
      </c>
      <c r="M127" s="305">
        <v>0</v>
      </c>
      <c r="N127" s="303">
        <v>0</v>
      </c>
      <c r="O127" s="306">
        <v>0</v>
      </c>
      <c r="P127" s="303">
        <v>0</v>
      </c>
      <c r="Q127" s="171" t="e">
        <f>VLOOKUP(C127&amp;D127&amp;A127,'Delivery Counts'!$A$23:$I$54,8,FALSE)</f>
        <v>#N/A</v>
      </c>
      <c r="R127" s="171" t="e">
        <f>VLOOKUP(C127&amp;D127&amp;A127,'Delivery Counts'!$A$23:$I$54,9,FALSE)</f>
        <v>#N/A</v>
      </c>
      <c r="S127" s="16" t="e">
        <f t="shared" si="8"/>
        <v>#N/A</v>
      </c>
      <c r="T127" s="237"/>
      <c r="U127" s="237"/>
    </row>
    <row r="128" spans="1:21" s="172" customFormat="1">
      <c r="A128" s="38">
        <v>27</v>
      </c>
      <c r="B128" s="39">
        <f t="shared" si="6"/>
        <v>0</v>
      </c>
      <c r="C128" s="39" t="str">
        <f t="shared" si="7"/>
        <v>2022 Current Year</v>
      </c>
      <c r="D128" s="40">
        <v>1</v>
      </c>
      <c r="E128" s="662">
        <v>27</v>
      </c>
      <c r="F128" s="40">
        <v>6</v>
      </c>
      <c r="G128" s="40" t="s">
        <v>138</v>
      </c>
      <c r="H128" s="40" t="s">
        <v>71</v>
      </c>
      <c r="I128" s="1014" t="s">
        <v>266</v>
      </c>
      <c r="J128" s="303">
        <v>0</v>
      </c>
      <c r="K128" s="304">
        <v>0</v>
      </c>
      <c r="L128" s="305">
        <v>0</v>
      </c>
      <c r="M128" s="305">
        <v>0</v>
      </c>
      <c r="N128" s="303">
        <v>0</v>
      </c>
      <c r="O128" s="306">
        <v>0</v>
      </c>
      <c r="P128" s="303">
        <v>0</v>
      </c>
      <c r="Q128" s="171" t="e">
        <f>VLOOKUP(C128&amp;D128&amp;A128,'Delivery Counts'!$A$23:$I$54,8,FALSE)</f>
        <v>#N/A</v>
      </c>
      <c r="R128" s="171" t="e">
        <f>VLOOKUP(C128&amp;D128&amp;A128,'Delivery Counts'!$A$23:$I$54,9,FALSE)</f>
        <v>#N/A</v>
      </c>
      <c r="S128" s="16" t="e">
        <f t="shared" si="8"/>
        <v>#N/A</v>
      </c>
      <c r="T128" s="237"/>
      <c r="U128" s="237"/>
    </row>
    <row r="129" spans="1:21" s="172" customFormat="1">
      <c r="A129" s="38">
        <v>27</v>
      </c>
      <c r="B129" s="39">
        <f t="shared" si="6"/>
        <v>0</v>
      </c>
      <c r="C129" s="39" t="str">
        <f t="shared" si="7"/>
        <v>2022 Current Year</v>
      </c>
      <c r="D129" s="40">
        <v>1</v>
      </c>
      <c r="E129" s="662">
        <v>27</v>
      </c>
      <c r="F129" s="40">
        <v>6</v>
      </c>
      <c r="G129" s="40" t="s">
        <v>138</v>
      </c>
      <c r="H129" s="40" t="s">
        <v>72</v>
      </c>
      <c r="I129" s="1014" t="s">
        <v>527</v>
      </c>
      <c r="J129" s="303">
        <v>0</v>
      </c>
      <c r="K129" s="304">
        <v>0</v>
      </c>
      <c r="L129" s="305">
        <v>0</v>
      </c>
      <c r="M129" s="305">
        <v>0</v>
      </c>
      <c r="N129" s="303">
        <v>0</v>
      </c>
      <c r="O129" s="306">
        <v>0</v>
      </c>
      <c r="P129" s="303">
        <v>0</v>
      </c>
      <c r="Q129" s="171" t="e">
        <f>VLOOKUP(C129&amp;D129&amp;A129,'Delivery Counts'!$A$23:$I$54,8,FALSE)</f>
        <v>#N/A</v>
      </c>
      <c r="R129" s="171" t="e">
        <f>VLOOKUP(C129&amp;D129&amp;A129,'Delivery Counts'!$A$23:$I$54,9,FALSE)</f>
        <v>#N/A</v>
      </c>
      <c r="S129" s="16" t="e">
        <f t="shared" si="8"/>
        <v>#N/A</v>
      </c>
      <c r="T129" s="237"/>
      <c r="U129" s="237"/>
    </row>
    <row r="130" spans="1:21" s="172" customFormat="1">
      <c r="A130" s="38">
        <v>27</v>
      </c>
      <c r="B130" s="39">
        <f t="shared" si="6"/>
        <v>0</v>
      </c>
      <c r="C130" s="39" t="str">
        <f t="shared" si="7"/>
        <v>2022 Current Year</v>
      </c>
      <c r="D130" s="40">
        <v>1</v>
      </c>
      <c r="E130" s="662">
        <v>27</v>
      </c>
      <c r="F130" s="40">
        <v>6</v>
      </c>
      <c r="G130" s="40" t="s">
        <v>138</v>
      </c>
      <c r="H130" s="40" t="s">
        <v>73</v>
      </c>
      <c r="I130" s="1014" t="s">
        <v>528</v>
      </c>
      <c r="J130" s="303">
        <v>0</v>
      </c>
      <c r="K130" s="304">
        <v>0</v>
      </c>
      <c r="L130" s="305">
        <v>0</v>
      </c>
      <c r="M130" s="305">
        <v>0</v>
      </c>
      <c r="N130" s="303">
        <v>0</v>
      </c>
      <c r="O130" s="306">
        <v>0</v>
      </c>
      <c r="P130" s="303">
        <v>0</v>
      </c>
      <c r="Q130" s="171" t="e">
        <f>VLOOKUP(C130&amp;D130&amp;A130,'Delivery Counts'!$A$23:$I$54,8,FALSE)</f>
        <v>#N/A</v>
      </c>
      <c r="R130" s="171" t="e">
        <f>VLOOKUP(C130&amp;D130&amp;A130,'Delivery Counts'!$A$23:$I$54,9,FALSE)</f>
        <v>#N/A</v>
      </c>
      <c r="S130" s="16" t="e">
        <f t="shared" si="8"/>
        <v>#N/A</v>
      </c>
      <c r="T130" s="237"/>
      <c r="U130" s="237"/>
    </row>
    <row r="131" spans="1:21" s="172" customFormat="1">
      <c r="A131" s="38">
        <v>27</v>
      </c>
      <c r="B131" s="39">
        <f t="shared" si="6"/>
        <v>0</v>
      </c>
      <c r="C131" s="39" t="str">
        <f t="shared" si="7"/>
        <v>2022 Current Year</v>
      </c>
      <c r="D131" s="40">
        <v>1</v>
      </c>
      <c r="E131" s="662">
        <v>27</v>
      </c>
      <c r="F131" s="40">
        <v>6</v>
      </c>
      <c r="G131" s="40" t="s">
        <v>138</v>
      </c>
      <c r="H131" s="40" t="s">
        <v>409</v>
      </c>
      <c r="I131" s="1014" t="s">
        <v>803</v>
      </c>
      <c r="J131" s="303">
        <v>0</v>
      </c>
      <c r="K131" s="304">
        <v>0</v>
      </c>
      <c r="L131" s="305">
        <v>0</v>
      </c>
      <c r="M131" s="305">
        <v>0</v>
      </c>
      <c r="N131" s="303">
        <v>0</v>
      </c>
      <c r="O131" s="306">
        <v>0</v>
      </c>
      <c r="P131" s="303">
        <v>0</v>
      </c>
      <c r="Q131" s="171" t="e">
        <f>VLOOKUP(C131&amp;D131&amp;A131,'Delivery Counts'!$A$23:$I$54,8,FALSE)</f>
        <v>#N/A</v>
      </c>
      <c r="R131" s="171" t="e">
        <f>VLOOKUP(C131&amp;D131&amp;A131,'Delivery Counts'!$A$23:$I$54,9,FALSE)</f>
        <v>#N/A</v>
      </c>
      <c r="S131" s="16" t="e">
        <f t="shared" si="8"/>
        <v>#N/A</v>
      </c>
      <c r="T131" s="237"/>
      <c r="U131" s="237"/>
    </row>
    <row r="132" spans="1:21" s="172" customFormat="1">
      <c r="A132" s="38">
        <v>28</v>
      </c>
      <c r="B132" s="39">
        <f t="shared" si="6"/>
        <v>0</v>
      </c>
      <c r="C132" s="39" t="str">
        <f t="shared" si="7"/>
        <v>2022 Current Year</v>
      </c>
      <c r="D132" s="40">
        <v>1</v>
      </c>
      <c r="E132" s="662">
        <v>28</v>
      </c>
      <c r="F132" s="662">
        <v>6</v>
      </c>
      <c r="G132" s="40" t="s">
        <v>139</v>
      </c>
      <c r="H132" s="40" t="s">
        <v>211</v>
      </c>
      <c r="I132" s="640" t="s">
        <v>261</v>
      </c>
      <c r="J132" s="303">
        <v>0</v>
      </c>
      <c r="K132" s="304">
        <v>0</v>
      </c>
      <c r="L132" s="305">
        <v>0</v>
      </c>
      <c r="M132" s="305">
        <v>0</v>
      </c>
      <c r="N132" s="303">
        <v>0</v>
      </c>
      <c r="O132" s="306">
        <v>0</v>
      </c>
      <c r="P132" s="303">
        <v>0</v>
      </c>
      <c r="Q132" s="171" t="e">
        <f>VLOOKUP(C132&amp;D132&amp;A132,'Delivery Counts'!$A$23:$I$54,8,FALSE)</f>
        <v>#N/A</v>
      </c>
      <c r="R132" s="171" t="e">
        <f>VLOOKUP(C132&amp;D132&amp;A132,'Delivery Counts'!$A$23:$I$54,9,FALSE)</f>
        <v>#N/A</v>
      </c>
      <c r="S132" s="16" t="e">
        <f t="shared" si="5"/>
        <v>#N/A</v>
      </c>
      <c r="T132" s="237"/>
      <c r="U132" s="237"/>
    </row>
    <row r="133" spans="1:21" s="172" customFormat="1">
      <c r="A133" s="38">
        <v>28</v>
      </c>
      <c r="B133" s="39">
        <f t="shared" si="6"/>
        <v>0</v>
      </c>
      <c r="C133" s="39" t="str">
        <f t="shared" si="4"/>
        <v>2022 Current Year</v>
      </c>
      <c r="D133" s="40">
        <v>1</v>
      </c>
      <c r="E133" s="662">
        <v>28</v>
      </c>
      <c r="F133" s="662">
        <v>6</v>
      </c>
      <c r="G133" s="40" t="s">
        <v>139</v>
      </c>
      <c r="H133" s="40" t="s">
        <v>214</v>
      </c>
      <c r="I133" s="658" t="s">
        <v>676</v>
      </c>
      <c r="J133" s="303">
        <v>0</v>
      </c>
      <c r="K133" s="304">
        <v>0</v>
      </c>
      <c r="L133" s="305">
        <v>0</v>
      </c>
      <c r="M133" s="305">
        <v>0</v>
      </c>
      <c r="N133" s="303">
        <v>0</v>
      </c>
      <c r="O133" s="306">
        <v>0</v>
      </c>
      <c r="P133" s="303">
        <v>0</v>
      </c>
      <c r="Q133" s="171" t="e">
        <f>VLOOKUP(C133&amp;D133&amp;A133,'Delivery Counts'!$A$23:$I$54,8,FALSE)</f>
        <v>#N/A</v>
      </c>
      <c r="R133" s="171" t="e">
        <f>VLOOKUP(C133&amp;D133&amp;A133,'Delivery Counts'!$A$23:$I$54,9,FALSE)</f>
        <v>#N/A</v>
      </c>
      <c r="S133" s="16" t="e">
        <f t="shared" si="5"/>
        <v>#N/A</v>
      </c>
    </row>
    <row r="134" spans="1:21" s="172" customFormat="1">
      <c r="A134" s="38">
        <v>28</v>
      </c>
      <c r="B134" s="39">
        <f t="shared" si="3"/>
        <v>0</v>
      </c>
      <c r="C134" s="39" t="str">
        <f t="shared" si="4"/>
        <v>2022 Current Year</v>
      </c>
      <c r="D134" s="40">
        <v>1</v>
      </c>
      <c r="E134" s="662">
        <v>28</v>
      </c>
      <c r="F134" s="662">
        <v>6</v>
      </c>
      <c r="G134" s="40" t="s">
        <v>139</v>
      </c>
      <c r="H134" s="40" t="s">
        <v>215</v>
      </c>
      <c r="I134" s="658" t="s">
        <v>216</v>
      </c>
      <c r="J134" s="303">
        <v>0</v>
      </c>
      <c r="K134" s="304">
        <v>0</v>
      </c>
      <c r="L134" s="305">
        <v>0</v>
      </c>
      <c r="M134" s="305">
        <v>0</v>
      </c>
      <c r="N134" s="303">
        <v>0</v>
      </c>
      <c r="O134" s="306">
        <v>0</v>
      </c>
      <c r="P134" s="303">
        <v>0</v>
      </c>
      <c r="Q134" s="171" t="e">
        <f>VLOOKUP(C134&amp;D134&amp;A134,'Delivery Counts'!$A$23:$I$54,8,FALSE)</f>
        <v>#N/A</v>
      </c>
      <c r="R134" s="171" t="e">
        <f>VLOOKUP(C134&amp;D134&amp;A134,'Delivery Counts'!$A$23:$I$54,9,FALSE)</f>
        <v>#N/A</v>
      </c>
      <c r="S134" s="16" t="e">
        <f t="shared" si="5"/>
        <v>#N/A</v>
      </c>
    </row>
    <row r="135" spans="1:21" s="172" customFormat="1">
      <c r="A135" s="38">
        <v>28</v>
      </c>
      <c r="B135" s="39">
        <f t="shared" si="3"/>
        <v>0</v>
      </c>
      <c r="C135" s="39" t="str">
        <f t="shared" si="4"/>
        <v>2022 Current Year</v>
      </c>
      <c r="D135" s="40">
        <v>1</v>
      </c>
      <c r="E135" s="662">
        <v>28</v>
      </c>
      <c r="F135" s="662">
        <v>6</v>
      </c>
      <c r="G135" s="40" t="s">
        <v>139</v>
      </c>
      <c r="H135" s="40" t="s">
        <v>217</v>
      </c>
      <c r="I135" s="658" t="s">
        <v>262</v>
      </c>
      <c r="J135" s="303">
        <v>0</v>
      </c>
      <c r="K135" s="304">
        <v>0</v>
      </c>
      <c r="L135" s="305">
        <v>0</v>
      </c>
      <c r="M135" s="305">
        <v>0</v>
      </c>
      <c r="N135" s="303">
        <v>0</v>
      </c>
      <c r="O135" s="306">
        <v>0</v>
      </c>
      <c r="P135" s="303">
        <v>0</v>
      </c>
      <c r="Q135" s="171" t="e">
        <f>VLOOKUP(C135&amp;D135&amp;A135,'Delivery Counts'!$A$23:$I$54,8,FALSE)</f>
        <v>#N/A</v>
      </c>
      <c r="R135" s="171" t="e">
        <f>VLOOKUP(C135&amp;D135&amp;A135,'Delivery Counts'!$A$23:$I$54,9,FALSE)</f>
        <v>#N/A</v>
      </c>
      <c r="S135" s="16" t="e">
        <f t="shared" si="5"/>
        <v>#N/A</v>
      </c>
    </row>
    <row r="136" spans="1:21" s="172" customFormat="1">
      <c r="A136" s="38">
        <v>28</v>
      </c>
      <c r="B136" s="39">
        <f t="shared" si="3"/>
        <v>0</v>
      </c>
      <c r="C136" s="39" t="str">
        <f t="shared" si="4"/>
        <v>2022 Current Year</v>
      </c>
      <c r="D136" s="40">
        <v>1</v>
      </c>
      <c r="E136" s="662">
        <v>28</v>
      </c>
      <c r="F136" s="662">
        <v>6</v>
      </c>
      <c r="G136" s="40" t="s">
        <v>139</v>
      </c>
      <c r="H136" s="40" t="s">
        <v>218</v>
      </c>
      <c r="I136" s="658" t="s">
        <v>677</v>
      </c>
      <c r="J136" s="303">
        <v>0</v>
      </c>
      <c r="K136" s="304">
        <v>0</v>
      </c>
      <c r="L136" s="305">
        <v>0</v>
      </c>
      <c r="M136" s="305">
        <v>0</v>
      </c>
      <c r="N136" s="303">
        <v>0</v>
      </c>
      <c r="O136" s="306">
        <v>0</v>
      </c>
      <c r="P136" s="303">
        <v>0</v>
      </c>
      <c r="Q136" s="171" t="e">
        <f>VLOOKUP(C136&amp;D136&amp;A136,'Delivery Counts'!$A$23:$I$54,8,FALSE)</f>
        <v>#N/A</v>
      </c>
      <c r="R136" s="171" t="e">
        <f>VLOOKUP(C136&amp;D136&amp;A136,'Delivery Counts'!$A$23:$I$54,9,FALSE)</f>
        <v>#N/A</v>
      </c>
      <c r="S136" s="16" t="e">
        <f t="shared" si="5"/>
        <v>#N/A</v>
      </c>
      <c r="T136" s="237"/>
      <c r="U136" s="237"/>
    </row>
    <row r="137" spans="1:21" s="172" customFormat="1">
      <c r="A137" s="38">
        <v>28</v>
      </c>
      <c r="B137" s="39">
        <f t="shared" si="3"/>
        <v>0</v>
      </c>
      <c r="C137" s="39" t="str">
        <f t="shared" si="4"/>
        <v>2022 Current Year</v>
      </c>
      <c r="D137" s="40">
        <v>1</v>
      </c>
      <c r="E137" s="662">
        <v>28</v>
      </c>
      <c r="F137" s="662">
        <v>6</v>
      </c>
      <c r="G137" s="40" t="s">
        <v>139</v>
      </c>
      <c r="H137" s="40" t="s">
        <v>219</v>
      </c>
      <c r="I137" s="658" t="s">
        <v>263</v>
      </c>
      <c r="J137" s="303">
        <v>0</v>
      </c>
      <c r="K137" s="304">
        <v>0</v>
      </c>
      <c r="L137" s="305">
        <v>0</v>
      </c>
      <c r="M137" s="305">
        <v>0</v>
      </c>
      <c r="N137" s="303">
        <v>0</v>
      </c>
      <c r="O137" s="306">
        <v>0</v>
      </c>
      <c r="P137" s="303">
        <v>0</v>
      </c>
      <c r="Q137" s="171" t="e">
        <f>VLOOKUP(C137&amp;D137&amp;A137,'Delivery Counts'!$A$23:$I$54,8,FALSE)</f>
        <v>#N/A</v>
      </c>
      <c r="R137" s="171" t="e">
        <f>VLOOKUP(C137&amp;D137&amp;A137,'Delivery Counts'!$A$23:$I$54,9,FALSE)</f>
        <v>#N/A</v>
      </c>
      <c r="S137" s="16" t="e">
        <f t="shared" si="5"/>
        <v>#N/A</v>
      </c>
      <c r="T137" s="237"/>
      <c r="U137" s="237"/>
    </row>
    <row r="138" spans="1:21" s="172" customFormat="1">
      <c r="A138" s="38">
        <v>28</v>
      </c>
      <c r="B138" s="39">
        <f t="shared" si="3"/>
        <v>0</v>
      </c>
      <c r="C138" s="39" t="str">
        <f t="shared" si="4"/>
        <v>2022 Current Year</v>
      </c>
      <c r="D138" s="40">
        <v>1</v>
      </c>
      <c r="E138" s="662">
        <v>28</v>
      </c>
      <c r="F138" s="662">
        <v>6</v>
      </c>
      <c r="G138" s="40" t="s">
        <v>139</v>
      </c>
      <c r="H138" s="40" t="s">
        <v>220</v>
      </c>
      <c r="I138" s="658" t="s">
        <v>675</v>
      </c>
      <c r="J138" s="303">
        <v>0</v>
      </c>
      <c r="K138" s="304">
        <v>0</v>
      </c>
      <c r="L138" s="305">
        <v>0</v>
      </c>
      <c r="M138" s="305">
        <v>0</v>
      </c>
      <c r="N138" s="303">
        <v>0</v>
      </c>
      <c r="O138" s="306">
        <v>0</v>
      </c>
      <c r="P138" s="303">
        <v>0</v>
      </c>
      <c r="Q138" s="171" t="e">
        <f>VLOOKUP(C138&amp;D138&amp;A138,'Delivery Counts'!$A$23:$I$54,8,FALSE)</f>
        <v>#N/A</v>
      </c>
      <c r="R138" s="171" t="e">
        <f>VLOOKUP(C138&amp;D138&amp;A138,'Delivery Counts'!$A$23:$I$54,9,FALSE)</f>
        <v>#N/A</v>
      </c>
      <c r="S138" s="16" t="e">
        <f t="shared" si="5"/>
        <v>#N/A</v>
      </c>
      <c r="T138" s="237"/>
      <c r="U138" s="237"/>
    </row>
    <row r="139" spans="1:21" s="172" customFormat="1">
      <c r="A139" s="38">
        <v>28</v>
      </c>
      <c r="B139" s="39">
        <f t="shared" si="3"/>
        <v>0</v>
      </c>
      <c r="C139" s="39" t="str">
        <f t="shared" si="4"/>
        <v>2022 Current Year</v>
      </c>
      <c r="D139" s="40">
        <v>1</v>
      </c>
      <c r="E139" s="662">
        <v>28</v>
      </c>
      <c r="F139" s="662">
        <v>6</v>
      </c>
      <c r="G139" s="40" t="s">
        <v>139</v>
      </c>
      <c r="H139" s="40" t="s">
        <v>221</v>
      </c>
      <c r="I139" s="658" t="s">
        <v>264</v>
      </c>
      <c r="J139" s="303">
        <v>0</v>
      </c>
      <c r="K139" s="304">
        <v>0</v>
      </c>
      <c r="L139" s="305">
        <v>0</v>
      </c>
      <c r="M139" s="305">
        <v>0</v>
      </c>
      <c r="N139" s="303">
        <v>0</v>
      </c>
      <c r="O139" s="306">
        <v>0</v>
      </c>
      <c r="P139" s="303">
        <v>0</v>
      </c>
      <c r="Q139" s="171" t="e">
        <f>VLOOKUP(C139&amp;D139&amp;A139,'Delivery Counts'!$A$23:$I$54,8,FALSE)</f>
        <v>#N/A</v>
      </c>
      <c r="R139" s="171" t="e">
        <f>VLOOKUP(C139&amp;D139&amp;A139,'Delivery Counts'!$A$23:$I$54,9,FALSE)</f>
        <v>#N/A</v>
      </c>
      <c r="S139" s="16" t="e">
        <f t="shared" si="5"/>
        <v>#N/A</v>
      </c>
      <c r="T139" s="237"/>
      <c r="U139" s="237"/>
    </row>
    <row r="140" spans="1:21" s="172" customFormat="1">
      <c r="A140" s="38">
        <v>28</v>
      </c>
      <c r="B140" s="39">
        <f t="shared" si="3"/>
        <v>0</v>
      </c>
      <c r="C140" s="39" t="str">
        <f t="shared" si="4"/>
        <v>2022 Current Year</v>
      </c>
      <c r="D140" s="40">
        <v>1</v>
      </c>
      <c r="E140" s="662">
        <v>28</v>
      </c>
      <c r="F140" s="662">
        <v>6</v>
      </c>
      <c r="G140" s="40" t="s">
        <v>139</v>
      </c>
      <c r="H140" s="40" t="s">
        <v>222</v>
      </c>
      <c r="I140" s="658" t="s">
        <v>206</v>
      </c>
      <c r="J140" s="303">
        <v>0</v>
      </c>
      <c r="K140" s="304">
        <v>0</v>
      </c>
      <c r="L140" s="305">
        <v>0</v>
      </c>
      <c r="M140" s="305">
        <v>0</v>
      </c>
      <c r="N140" s="303">
        <v>0</v>
      </c>
      <c r="O140" s="306">
        <v>0</v>
      </c>
      <c r="P140" s="303">
        <v>0</v>
      </c>
      <c r="Q140" s="171" t="e">
        <f>VLOOKUP(C140&amp;D140&amp;A140,'Delivery Counts'!$A$23:$I$54,8,FALSE)</f>
        <v>#N/A</v>
      </c>
      <c r="R140" s="171" t="e">
        <f>VLOOKUP(C140&amp;D140&amp;A140,'Delivery Counts'!$A$23:$I$54,9,FALSE)</f>
        <v>#N/A</v>
      </c>
      <c r="S140" s="16" t="e">
        <f t="shared" si="5"/>
        <v>#N/A</v>
      </c>
      <c r="T140" s="237"/>
      <c r="U140" s="237"/>
    </row>
    <row r="141" spans="1:21" s="172" customFormat="1">
      <c r="A141" s="38">
        <v>28</v>
      </c>
      <c r="B141" s="39">
        <f t="shared" si="3"/>
        <v>0</v>
      </c>
      <c r="C141" s="39" t="str">
        <f t="shared" si="4"/>
        <v>2022 Current Year</v>
      </c>
      <c r="D141" s="40">
        <v>1</v>
      </c>
      <c r="E141" s="662">
        <v>28</v>
      </c>
      <c r="F141" s="662">
        <v>6</v>
      </c>
      <c r="G141" s="40" t="s">
        <v>139</v>
      </c>
      <c r="H141" s="40" t="s">
        <v>223</v>
      </c>
      <c r="I141" s="658" t="s">
        <v>181</v>
      </c>
      <c r="J141" s="303">
        <v>0</v>
      </c>
      <c r="K141" s="304">
        <v>0</v>
      </c>
      <c r="L141" s="305">
        <v>0</v>
      </c>
      <c r="M141" s="305">
        <v>0</v>
      </c>
      <c r="N141" s="303">
        <v>0</v>
      </c>
      <c r="O141" s="306">
        <v>0</v>
      </c>
      <c r="P141" s="303">
        <v>0</v>
      </c>
      <c r="Q141" s="171" t="e">
        <f>VLOOKUP(C141&amp;D141&amp;A141,'Delivery Counts'!$A$23:$I$54,8,FALSE)</f>
        <v>#N/A</v>
      </c>
      <c r="R141" s="171" t="e">
        <f>VLOOKUP(C141&amp;D141&amp;A141,'Delivery Counts'!$A$23:$I$54,9,FALSE)</f>
        <v>#N/A</v>
      </c>
      <c r="S141" s="16" t="e">
        <f t="shared" si="5"/>
        <v>#N/A</v>
      </c>
      <c r="T141" s="237"/>
      <c r="U141" s="237"/>
    </row>
    <row r="142" spans="1:21" s="172" customFormat="1">
      <c r="A142" s="38">
        <v>28</v>
      </c>
      <c r="B142" s="39">
        <f t="shared" si="3"/>
        <v>0</v>
      </c>
      <c r="C142" s="39" t="str">
        <f t="shared" si="4"/>
        <v>2022 Current Year</v>
      </c>
      <c r="D142" s="40">
        <v>1</v>
      </c>
      <c r="E142" s="662">
        <v>28</v>
      </c>
      <c r="F142" s="662">
        <v>6</v>
      </c>
      <c r="G142" s="40" t="s">
        <v>139</v>
      </c>
      <c r="H142" s="40" t="s">
        <v>150</v>
      </c>
      <c r="I142" s="658" t="s">
        <v>204</v>
      </c>
      <c r="J142" s="303">
        <v>0</v>
      </c>
      <c r="K142" s="304">
        <v>0</v>
      </c>
      <c r="L142" s="305">
        <v>0</v>
      </c>
      <c r="M142" s="305">
        <v>0</v>
      </c>
      <c r="N142" s="303">
        <v>0</v>
      </c>
      <c r="O142" s="306">
        <v>0</v>
      </c>
      <c r="P142" s="303">
        <v>0</v>
      </c>
      <c r="Q142" s="171" t="e">
        <f>VLOOKUP(C142&amp;D142&amp;A142,'Delivery Counts'!$A$23:$I$54,8,FALSE)</f>
        <v>#N/A</v>
      </c>
      <c r="R142" s="171" t="e">
        <f>VLOOKUP(C142&amp;D142&amp;A142,'Delivery Counts'!$A$23:$I$54,9,FALSE)</f>
        <v>#N/A</v>
      </c>
      <c r="S142" s="16" t="e">
        <f t="shared" si="5"/>
        <v>#N/A</v>
      </c>
      <c r="T142" s="237"/>
      <c r="U142" s="237"/>
    </row>
    <row r="143" spans="1:21" s="172" customFormat="1">
      <c r="A143" s="38">
        <v>28</v>
      </c>
      <c r="B143" s="39">
        <f t="shared" si="3"/>
        <v>0</v>
      </c>
      <c r="C143" s="39" t="str">
        <f t="shared" si="4"/>
        <v>2022 Current Year</v>
      </c>
      <c r="D143" s="40">
        <v>1</v>
      </c>
      <c r="E143" s="662">
        <v>28</v>
      </c>
      <c r="F143" s="662">
        <v>6</v>
      </c>
      <c r="G143" s="40" t="s">
        <v>139</v>
      </c>
      <c r="H143" s="40" t="s">
        <v>151</v>
      </c>
      <c r="I143" s="658" t="s">
        <v>205</v>
      </c>
      <c r="J143" s="303">
        <v>0</v>
      </c>
      <c r="K143" s="304">
        <v>0</v>
      </c>
      <c r="L143" s="305">
        <v>0</v>
      </c>
      <c r="M143" s="305">
        <v>0</v>
      </c>
      <c r="N143" s="303">
        <v>0</v>
      </c>
      <c r="O143" s="306">
        <v>0</v>
      </c>
      <c r="P143" s="303">
        <v>0</v>
      </c>
      <c r="Q143" s="171" t="e">
        <f>VLOOKUP(C143&amp;D143&amp;A143,'Delivery Counts'!$A$23:$I$54,8,FALSE)</f>
        <v>#N/A</v>
      </c>
      <c r="R143" s="171" t="e">
        <f>VLOOKUP(C143&amp;D143&amp;A143,'Delivery Counts'!$A$23:$I$54,9,FALSE)</f>
        <v>#N/A</v>
      </c>
      <c r="S143" s="16" t="e">
        <f t="shared" si="5"/>
        <v>#N/A</v>
      </c>
      <c r="T143" s="237"/>
      <c r="U143" s="237"/>
    </row>
    <row r="144" spans="1:21" s="172" customFormat="1">
      <c r="A144" s="38">
        <v>28</v>
      </c>
      <c r="B144" s="39">
        <f t="shared" si="3"/>
        <v>0</v>
      </c>
      <c r="C144" s="39" t="str">
        <f t="shared" si="4"/>
        <v>2022 Current Year</v>
      </c>
      <c r="D144" s="40">
        <v>1</v>
      </c>
      <c r="E144" s="662">
        <v>28</v>
      </c>
      <c r="F144" s="662">
        <v>6</v>
      </c>
      <c r="G144" s="40" t="s">
        <v>139</v>
      </c>
      <c r="H144" s="40" t="s">
        <v>152</v>
      </c>
      <c r="I144" s="658" t="s">
        <v>182</v>
      </c>
      <c r="J144" s="303">
        <v>0</v>
      </c>
      <c r="K144" s="304">
        <v>0</v>
      </c>
      <c r="L144" s="305">
        <v>0</v>
      </c>
      <c r="M144" s="305">
        <v>0</v>
      </c>
      <c r="N144" s="303">
        <v>0</v>
      </c>
      <c r="O144" s="306">
        <v>0</v>
      </c>
      <c r="P144" s="303">
        <v>0</v>
      </c>
      <c r="Q144" s="171" t="e">
        <f>VLOOKUP(C144&amp;D144&amp;A144,'Delivery Counts'!$A$23:$I$54,8,FALSE)</f>
        <v>#N/A</v>
      </c>
      <c r="R144" s="171" t="e">
        <f>VLOOKUP(C144&amp;D144&amp;A144,'Delivery Counts'!$A$23:$I$54,9,FALSE)</f>
        <v>#N/A</v>
      </c>
      <c r="S144" s="16" t="e">
        <f t="shared" si="5"/>
        <v>#N/A</v>
      </c>
      <c r="T144" s="237"/>
      <c r="U144" s="237"/>
    </row>
    <row r="145" spans="1:21" s="172" customFormat="1">
      <c r="A145" s="38">
        <v>28</v>
      </c>
      <c r="B145" s="39">
        <f t="shared" si="3"/>
        <v>0</v>
      </c>
      <c r="C145" s="39" t="str">
        <f t="shared" si="4"/>
        <v>2022 Current Year</v>
      </c>
      <c r="D145" s="40">
        <v>1</v>
      </c>
      <c r="E145" s="662">
        <v>28</v>
      </c>
      <c r="F145" s="662">
        <v>6</v>
      </c>
      <c r="G145" s="40" t="s">
        <v>139</v>
      </c>
      <c r="H145" s="40" t="s">
        <v>70</v>
      </c>
      <c r="I145" s="658" t="s">
        <v>265</v>
      </c>
      <c r="J145" s="303">
        <v>0</v>
      </c>
      <c r="K145" s="304">
        <v>0</v>
      </c>
      <c r="L145" s="305">
        <v>0</v>
      </c>
      <c r="M145" s="305">
        <v>0</v>
      </c>
      <c r="N145" s="303">
        <v>0</v>
      </c>
      <c r="O145" s="306">
        <v>0</v>
      </c>
      <c r="P145" s="303">
        <v>0</v>
      </c>
      <c r="Q145" s="171" t="e">
        <f>VLOOKUP(C145&amp;D145&amp;A145,'Delivery Counts'!$A$23:$I$54,8,FALSE)</f>
        <v>#N/A</v>
      </c>
      <c r="R145" s="171" t="e">
        <f>VLOOKUP(C145&amp;D145&amp;A145,'Delivery Counts'!$A$23:$I$54,9,FALSE)</f>
        <v>#N/A</v>
      </c>
      <c r="S145" s="16" t="e">
        <f t="shared" si="5"/>
        <v>#N/A</v>
      </c>
      <c r="T145" s="237"/>
      <c r="U145" s="237"/>
    </row>
    <row r="146" spans="1:21" s="172" customFormat="1">
      <c r="A146" s="38">
        <v>28</v>
      </c>
      <c r="B146" s="39">
        <f t="shared" si="3"/>
        <v>0</v>
      </c>
      <c r="C146" s="39" t="str">
        <f t="shared" si="4"/>
        <v>2022 Current Year</v>
      </c>
      <c r="D146" s="40">
        <v>1</v>
      </c>
      <c r="E146" s="662">
        <v>28</v>
      </c>
      <c r="F146" s="662">
        <v>6</v>
      </c>
      <c r="G146" s="40" t="s">
        <v>139</v>
      </c>
      <c r="H146" s="40" t="s">
        <v>71</v>
      </c>
      <c r="I146" s="658" t="s">
        <v>266</v>
      </c>
      <c r="J146" s="303">
        <v>0</v>
      </c>
      <c r="K146" s="304">
        <v>0</v>
      </c>
      <c r="L146" s="305">
        <v>0</v>
      </c>
      <c r="M146" s="305">
        <v>0</v>
      </c>
      <c r="N146" s="303">
        <v>0</v>
      </c>
      <c r="O146" s="306">
        <v>0</v>
      </c>
      <c r="P146" s="303">
        <v>0</v>
      </c>
      <c r="Q146" s="171" t="e">
        <f>VLOOKUP(C146&amp;D146&amp;A146,'Delivery Counts'!$A$23:$I$54,8,FALSE)</f>
        <v>#N/A</v>
      </c>
      <c r="R146" s="171" t="e">
        <f>VLOOKUP(C146&amp;D146&amp;A146,'Delivery Counts'!$A$23:$I$54,9,FALSE)</f>
        <v>#N/A</v>
      </c>
      <c r="S146" s="16" t="e">
        <f t="shared" si="5"/>
        <v>#N/A</v>
      </c>
      <c r="T146" s="237"/>
      <c r="U146" s="237"/>
    </row>
    <row r="147" spans="1:21" s="172" customFormat="1">
      <c r="A147" s="38">
        <v>28</v>
      </c>
      <c r="B147" s="39">
        <f t="shared" si="3"/>
        <v>0</v>
      </c>
      <c r="C147" s="39" t="str">
        <f t="shared" si="4"/>
        <v>2022 Current Year</v>
      </c>
      <c r="D147" s="40">
        <v>1</v>
      </c>
      <c r="E147" s="662">
        <v>28</v>
      </c>
      <c r="F147" s="662">
        <v>6</v>
      </c>
      <c r="G147" s="40" t="s">
        <v>139</v>
      </c>
      <c r="H147" s="40" t="s">
        <v>72</v>
      </c>
      <c r="I147" s="658" t="s">
        <v>527</v>
      </c>
      <c r="J147" s="303">
        <v>0</v>
      </c>
      <c r="K147" s="304">
        <v>0</v>
      </c>
      <c r="L147" s="305">
        <v>0</v>
      </c>
      <c r="M147" s="305">
        <v>0</v>
      </c>
      <c r="N147" s="303">
        <v>0</v>
      </c>
      <c r="O147" s="306">
        <v>0</v>
      </c>
      <c r="P147" s="303">
        <v>0</v>
      </c>
      <c r="Q147" s="171" t="e">
        <f>VLOOKUP(C147&amp;D147&amp;A147,'Delivery Counts'!$A$23:$I$54,8,FALSE)</f>
        <v>#N/A</v>
      </c>
      <c r="R147" s="171" t="e">
        <f>VLOOKUP(C147&amp;D147&amp;A147,'Delivery Counts'!$A$23:$I$54,9,FALSE)</f>
        <v>#N/A</v>
      </c>
      <c r="S147" s="16" t="e">
        <f t="shared" si="5"/>
        <v>#N/A</v>
      </c>
      <c r="T147" s="237"/>
      <c r="U147" s="237"/>
    </row>
    <row r="148" spans="1:21" s="172" customFormat="1">
      <c r="A148" s="38">
        <v>28</v>
      </c>
      <c r="B148" s="39">
        <f t="shared" si="3"/>
        <v>0</v>
      </c>
      <c r="C148" s="39" t="str">
        <f t="shared" si="4"/>
        <v>2022 Current Year</v>
      </c>
      <c r="D148" s="40">
        <v>1</v>
      </c>
      <c r="E148" s="662">
        <v>28</v>
      </c>
      <c r="F148" s="662">
        <v>6</v>
      </c>
      <c r="G148" s="40" t="s">
        <v>139</v>
      </c>
      <c r="H148" s="40" t="s">
        <v>73</v>
      </c>
      <c r="I148" s="658" t="s">
        <v>528</v>
      </c>
      <c r="J148" s="303">
        <v>0</v>
      </c>
      <c r="K148" s="304">
        <v>0</v>
      </c>
      <c r="L148" s="305">
        <v>0</v>
      </c>
      <c r="M148" s="305">
        <v>0</v>
      </c>
      <c r="N148" s="303">
        <v>0</v>
      </c>
      <c r="O148" s="306">
        <v>0</v>
      </c>
      <c r="P148" s="303">
        <v>0</v>
      </c>
      <c r="Q148" s="171" t="e">
        <f>VLOOKUP(C148&amp;D148&amp;A148,'Delivery Counts'!$A$23:$I$54,8,FALSE)</f>
        <v>#N/A</v>
      </c>
      <c r="R148" s="171" t="e">
        <f>VLOOKUP(C148&amp;D148&amp;A148,'Delivery Counts'!$A$23:$I$54,9,FALSE)</f>
        <v>#N/A</v>
      </c>
      <c r="S148" s="16" t="e">
        <f t="shared" si="5"/>
        <v>#N/A</v>
      </c>
      <c r="T148" s="237"/>
      <c r="U148" s="237"/>
    </row>
    <row r="149" spans="1:21" s="172" customFormat="1">
      <c r="A149" s="775">
        <v>28</v>
      </c>
      <c r="B149" s="776">
        <f t="shared" si="3"/>
        <v>0</v>
      </c>
      <c r="C149" s="776" t="str">
        <f t="shared" si="4"/>
        <v>2022 Current Year</v>
      </c>
      <c r="D149" s="777">
        <v>1</v>
      </c>
      <c r="E149" s="778">
        <v>28</v>
      </c>
      <c r="F149" s="778">
        <v>6</v>
      </c>
      <c r="G149" s="777" t="s">
        <v>139</v>
      </c>
      <c r="H149" s="777" t="s">
        <v>409</v>
      </c>
      <c r="I149" s="779" t="s">
        <v>803</v>
      </c>
      <c r="J149" s="781">
        <v>0</v>
      </c>
      <c r="K149" s="782">
        <v>0</v>
      </c>
      <c r="L149" s="783">
        <v>0</v>
      </c>
      <c r="M149" s="783">
        <v>0</v>
      </c>
      <c r="N149" s="781">
        <v>0</v>
      </c>
      <c r="O149" s="784">
        <v>0</v>
      </c>
      <c r="P149" s="781">
        <v>0</v>
      </c>
      <c r="Q149" s="798" t="e">
        <f>VLOOKUP(C149&amp;D149&amp;A149,'Delivery Counts'!$A$23:$I$54,8,FALSE)</f>
        <v>#N/A</v>
      </c>
      <c r="R149" s="798" t="e">
        <f>VLOOKUP(C149&amp;D149&amp;A149,'Delivery Counts'!$A$23:$I$54,9,FALSE)</f>
        <v>#N/A</v>
      </c>
      <c r="S149" s="785" t="e">
        <f t="shared" si="5"/>
        <v>#N/A</v>
      </c>
      <c r="T149" s="237"/>
      <c r="U149" s="237"/>
    </row>
    <row r="150" spans="1:21" s="172" customFormat="1">
      <c r="A150" s="38">
        <v>16</v>
      </c>
      <c r="B150" s="39">
        <f t="shared" si="3"/>
        <v>0</v>
      </c>
      <c r="C150" s="39" t="str">
        <f t="shared" si="4"/>
        <v>2022 Current Year</v>
      </c>
      <c r="D150" s="40">
        <v>2</v>
      </c>
      <c r="E150" s="662">
        <v>16</v>
      </c>
      <c r="F150" s="40">
        <v>1</v>
      </c>
      <c r="G150" s="40" t="s">
        <v>138</v>
      </c>
      <c r="H150" s="40" t="s">
        <v>211</v>
      </c>
      <c r="I150" s="698" t="s">
        <v>261</v>
      </c>
      <c r="J150" s="303">
        <v>0</v>
      </c>
      <c r="K150" s="304">
        <v>0</v>
      </c>
      <c r="L150" s="305">
        <v>0</v>
      </c>
      <c r="M150" s="305">
        <v>0</v>
      </c>
      <c r="N150" s="303">
        <v>0</v>
      </c>
      <c r="O150" s="306">
        <v>0</v>
      </c>
      <c r="P150" s="303">
        <v>0</v>
      </c>
      <c r="Q150" s="171">
        <f>VLOOKUP(C150&amp;D150&amp;A150,'Delivery Counts'!$A$23:$I$54,8,FALSE)</f>
        <v>0</v>
      </c>
      <c r="R150" s="171">
        <f>VLOOKUP(C150&amp;D150&amp;A150,'Delivery Counts'!$A$23:$I$54,9,FALSE)</f>
        <v>0</v>
      </c>
      <c r="S150" s="16">
        <f>Q150+R150</f>
        <v>0</v>
      </c>
      <c r="T150" s="237"/>
      <c r="U150" s="237"/>
    </row>
    <row r="151" spans="1:21" s="172" customFormat="1">
      <c r="A151" s="38">
        <v>16</v>
      </c>
      <c r="B151" s="39">
        <f t="shared" si="3"/>
        <v>0</v>
      </c>
      <c r="C151" s="39" t="str">
        <f t="shared" si="4"/>
        <v>2022 Current Year</v>
      </c>
      <c r="D151" s="40">
        <v>2</v>
      </c>
      <c r="E151" s="662">
        <v>16</v>
      </c>
      <c r="F151" s="40">
        <v>1</v>
      </c>
      <c r="G151" s="311" t="s">
        <v>138</v>
      </c>
      <c r="H151" s="40" t="s">
        <v>214</v>
      </c>
      <c r="I151" s="698" t="s">
        <v>676</v>
      </c>
      <c r="J151" s="303">
        <v>0</v>
      </c>
      <c r="K151" s="304">
        <v>0</v>
      </c>
      <c r="L151" s="305">
        <v>0</v>
      </c>
      <c r="M151" s="305">
        <v>0</v>
      </c>
      <c r="N151" s="303">
        <v>0</v>
      </c>
      <c r="O151" s="306">
        <v>0</v>
      </c>
      <c r="P151" s="303">
        <v>0</v>
      </c>
      <c r="Q151" s="171">
        <f>VLOOKUP(C151&amp;D151&amp;A151,'Delivery Counts'!$A$23:$I$54,8,FALSE)</f>
        <v>0</v>
      </c>
      <c r="R151" s="171">
        <f>VLOOKUP(C151&amp;D151&amp;A151,'Delivery Counts'!$A$23:$I$54,9,FALSE)</f>
        <v>0</v>
      </c>
      <c r="S151" s="16">
        <f t="shared" ref="S151:S166" si="9">Q151+R151</f>
        <v>0</v>
      </c>
    </row>
    <row r="152" spans="1:21" s="172" customFormat="1">
      <c r="A152" s="38">
        <v>16</v>
      </c>
      <c r="B152" s="39">
        <f t="shared" si="3"/>
        <v>0</v>
      </c>
      <c r="C152" s="39" t="str">
        <f t="shared" si="4"/>
        <v>2022 Current Year</v>
      </c>
      <c r="D152" s="40">
        <v>2</v>
      </c>
      <c r="E152" s="662">
        <v>16</v>
      </c>
      <c r="F152" s="40">
        <v>1</v>
      </c>
      <c r="G152" s="311" t="s">
        <v>138</v>
      </c>
      <c r="H152" s="40" t="s">
        <v>215</v>
      </c>
      <c r="I152" s="698" t="s">
        <v>216</v>
      </c>
      <c r="J152" s="303">
        <v>0</v>
      </c>
      <c r="K152" s="304">
        <v>0</v>
      </c>
      <c r="L152" s="305">
        <v>0</v>
      </c>
      <c r="M152" s="305">
        <v>0</v>
      </c>
      <c r="N152" s="303">
        <v>0</v>
      </c>
      <c r="O152" s="306">
        <v>0</v>
      </c>
      <c r="P152" s="303">
        <v>0</v>
      </c>
      <c r="Q152" s="171">
        <f>VLOOKUP(C152&amp;D152&amp;A152,'Delivery Counts'!$A$23:$I$54,8,FALSE)</f>
        <v>0</v>
      </c>
      <c r="R152" s="171">
        <f>VLOOKUP(C152&amp;D152&amp;A152,'Delivery Counts'!$A$23:$I$54,9,FALSE)</f>
        <v>0</v>
      </c>
      <c r="S152" s="16">
        <f t="shared" si="9"/>
        <v>0</v>
      </c>
    </row>
    <row r="153" spans="1:21" s="172" customFormat="1">
      <c r="A153" s="38">
        <v>16</v>
      </c>
      <c r="B153" s="39">
        <f t="shared" si="3"/>
        <v>0</v>
      </c>
      <c r="C153" s="39" t="str">
        <f t="shared" si="4"/>
        <v>2022 Current Year</v>
      </c>
      <c r="D153" s="40">
        <v>2</v>
      </c>
      <c r="E153" s="662">
        <v>16</v>
      </c>
      <c r="F153" s="40">
        <v>1</v>
      </c>
      <c r="G153" s="311" t="s">
        <v>138</v>
      </c>
      <c r="H153" s="40" t="s">
        <v>217</v>
      </c>
      <c r="I153" s="698" t="s">
        <v>262</v>
      </c>
      <c r="J153" s="303">
        <v>0</v>
      </c>
      <c r="K153" s="304">
        <v>0</v>
      </c>
      <c r="L153" s="305">
        <v>0</v>
      </c>
      <c r="M153" s="305">
        <v>0</v>
      </c>
      <c r="N153" s="303">
        <v>0</v>
      </c>
      <c r="O153" s="306">
        <v>0</v>
      </c>
      <c r="P153" s="303">
        <v>0</v>
      </c>
      <c r="Q153" s="171">
        <f>VLOOKUP(C153&amp;D153&amp;A153,'Delivery Counts'!$A$23:$I$54,8,FALSE)</f>
        <v>0</v>
      </c>
      <c r="R153" s="171">
        <f>VLOOKUP(C153&amp;D153&amp;A153,'Delivery Counts'!$A$23:$I$54,9,FALSE)</f>
        <v>0</v>
      </c>
      <c r="S153" s="16">
        <f t="shared" si="9"/>
        <v>0</v>
      </c>
      <c r="T153" s="237"/>
      <c r="U153" s="237"/>
    </row>
    <row r="154" spans="1:21" s="172" customFormat="1">
      <c r="A154" s="38">
        <v>16</v>
      </c>
      <c r="B154" s="39">
        <f>$B$6</f>
        <v>0</v>
      </c>
      <c r="C154" s="39" t="str">
        <f t="shared" si="4"/>
        <v>2022 Current Year</v>
      </c>
      <c r="D154" s="40">
        <v>2</v>
      </c>
      <c r="E154" s="662">
        <v>16</v>
      </c>
      <c r="F154" s="40">
        <v>1</v>
      </c>
      <c r="G154" s="311" t="s">
        <v>138</v>
      </c>
      <c r="H154" s="40" t="s">
        <v>218</v>
      </c>
      <c r="I154" s="698" t="s">
        <v>677</v>
      </c>
      <c r="J154" s="303">
        <v>0</v>
      </c>
      <c r="K154" s="304">
        <v>0</v>
      </c>
      <c r="L154" s="305">
        <v>0</v>
      </c>
      <c r="M154" s="305">
        <v>0</v>
      </c>
      <c r="N154" s="303">
        <v>0</v>
      </c>
      <c r="O154" s="306">
        <v>0</v>
      </c>
      <c r="P154" s="303">
        <v>0</v>
      </c>
      <c r="Q154" s="171">
        <f>VLOOKUP(C154&amp;D154&amp;A154,'Delivery Counts'!$A$23:$I$54,8,FALSE)</f>
        <v>0</v>
      </c>
      <c r="R154" s="171">
        <f>VLOOKUP(C154&amp;D154&amp;A154,'Delivery Counts'!$A$23:$I$54,9,FALSE)</f>
        <v>0</v>
      </c>
      <c r="S154" s="16">
        <f t="shared" si="9"/>
        <v>0</v>
      </c>
      <c r="T154" s="237"/>
      <c r="U154" s="237"/>
    </row>
    <row r="155" spans="1:21" s="172" customFormat="1">
      <c r="A155" s="38">
        <v>16</v>
      </c>
      <c r="B155" s="39">
        <f t="shared" si="3"/>
        <v>0</v>
      </c>
      <c r="C155" s="39" t="str">
        <f t="shared" si="4"/>
        <v>2022 Current Year</v>
      </c>
      <c r="D155" s="40">
        <v>2</v>
      </c>
      <c r="E155" s="662">
        <v>16</v>
      </c>
      <c r="F155" s="40">
        <v>1</v>
      </c>
      <c r="G155" s="311" t="s">
        <v>138</v>
      </c>
      <c r="H155" s="40" t="s">
        <v>219</v>
      </c>
      <c r="I155" s="698" t="s">
        <v>263</v>
      </c>
      <c r="J155" s="303">
        <v>0</v>
      </c>
      <c r="K155" s="304">
        <v>0</v>
      </c>
      <c r="L155" s="305">
        <v>0</v>
      </c>
      <c r="M155" s="305">
        <v>0</v>
      </c>
      <c r="N155" s="303">
        <v>0</v>
      </c>
      <c r="O155" s="306">
        <v>0</v>
      </c>
      <c r="P155" s="303">
        <v>0</v>
      </c>
      <c r="Q155" s="171">
        <f>VLOOKUP(C155&amp;D155&amp;A155,'Delivery Counts'!$A$23:$I$54,8,FALSE)</f>
        <v>0</v>
      </c>
      <c r="R155" s="171">
        <f>VLOOKUP(C155&amp;D155&amp;A155,'Delivery Counts'!$A$23:$I$54,9,FALSE)</f>
        <v>0</v>
      </c>
      <c r="S155" s="16">
        <f t="shared" si="9"/>
        <v>0</v>
      </c>
      <c r="T155" s="237"/>
      <c r="U155" s="237"/>
    </row>
    <row r="156" spans="1:21" s="172" customFormat="1">
      <c r="A156" s="38">
        <v>16</v>
      </c>
      <c r="B156" s="39">
        <f t="shared" si="3"/>
        <v>0</v>
      </c>
      <c r="C156" s="39" t="str">
        <f t="shared" si="4"/>
        <v>2022 Current Year</v>
      </c>
      <c r="D156" s="40">
        <v>2</v>
      </c>
      <c r="E156" s="662">
        <v>16</v>
      </c>
      <c r="F156" s="40">
        <v>1</v>
      </c>
      <c r="G156" s="311" t="s">
        <v>138</v>
      </c>
      <c r="H156" s="40" t="s">
        <v>220</v>
      </c>
      <c r="I156" s="698" t="s">
        <v>675</v>
      </c>
      <c r="J156" s="303">
        <v>0</v>
      </c>
      <c r="K156" s="304">
        <v>0</v>
      </c>
      <c r="L156" s="305">
        <v>0</v>
      </c>
      <c r="M156" s="305">
        <v>0</v>
      </c>
      <c r="N156" s="303">
        <v>0</v>
      </c>
      <c r="O156" s="306">
        <v>0</v>
      </c>
      <c r="P156" s="303">
        <v>0</v>
      </c>
      <c r="Q156" s="171">
        <f>VLOOKUP(C156&amp;D156&amp;A156,'Delivery Counts'!$A$23:$I$54,8,FALSE)</f>
        <v>0</v>
      </c>
      <c r="R156" s="171">
        <f>VLOOKUP(C156&amp;D156&amp;A156,'Delivery Counts'!$A$23:$I$54,9,FALSE)</f>
        <v>0</v>
      </c>
      <c r="S156" s="16">
        <f t="shared" si="9"/>
        <v>0</v>
      </c>
      <c r="T156" s="237"/>
      <c r="U156" s="237"/>
    </row>
    <row r="157" spans="1:21" s="172" customFormat="1">
      <c r="A157" s="38">
        <v>16</v>
      </c>
      <c r="B157" s="39">
        <f t="shared" si="3"/>
        <v>0</v>
      </c>
      <c r="C157" s="39" t="str">
        <f t="shared" si="4"/>
        <v>2022 Current Year</v>
      </c>
      <c r="D157" s="40">
        <v>2</v>
      </c>
      <c r="E157" s="662">
        <v>16</v>
      </c>
      <c r="F157" s="40">
        <v>1</v>
      </c>
      <c r="G157" s="311" t="s">
        <v>138</v>
      </c>
      <c r="H157" s="40" t="s">
        <v>221</v>
      </c>
      <c r="I157" s="698" t="s">
        <v>264</v>
      </c>
      <c r="J157" s="303">
        <v>0</v>
      </c>
      <c r="K157" s="304">
        <v>0</v>
      </c>
      <c r="L157" s="305">
        <v>0</v>
      </c>
      <c r="M157" s="305">
        <v>0</v>
      </c>
      <c r="N157" s="303">
        <v>0</v>
      </c>
      <c r="O157" s="306">
        <v>0</v>
      </c>
      <c r="P157" s="303">
        <v>0</v>
      </c>
      <c r="Q157" s="171">
        <f>VLOOKUP(C157&amp;D157&amp;A157,'Delivery Counts'!$A$23:$I$54,8,FALSE)</f>
        <v>0</v>
      </c>
      <c r="R157" s="171">
        <f>VLOOKUP(C157&amp;D157&amp;A157,'Delivery Counts'!$A$23:$I$54,9,FALSE)</f>
        <v>0</v>
      </c>
      <c r="S157" s="16">
        <f t="shared" si="9"/>
        <v>0</v>
      </c>
      <c r="T157" s="237"/>
      <c r="U157" s="237"/>
    </row>
    <row r="158" spans="1:21" s="172" customFormat="1">
      <c r="A158" s="38">
        <v>16</v>
      </c>
      <c r="B158" s="39">
        <f t="shared" si="3"/>
        <v>0</v>
      </c>
      <c r="C158" s="39" t="str">
        <f t="shared" si="4"/>
        <v>2022 Current Year</v>
      </c>
      <c r="D158" s="40">
        <v>2</v>
      </c>
      <c r="E158" s="662">
        <v>16</v>
      </c>
      <c r="F158" s="40">
        <v>1</v>
      </c>
      <c r="G158" s="311" t="s">
        <v>138</v>
      </c>
      <c r="H158" s="40" t="s">
        <v>222</v>
      </c>
      <c r="I158" s="698" t="s">
        <v>206</v>
      </c>
      <c r="J158" s="303">
        <v>0</v>
      </c>
      <c r="K158" s="304">
        <v>0</v>
      </c>
      <c r="L158" s="305">
        <v>0</v>
      </c>
      <c r="M158" s="305">
        <v>0</v>
      </c>
      <c r="N158" s="303">
        <v>0</v>
      </c>
      <c r="O158" s="306">
        <v>0</v>
      </c>
      <c r="P158" s="303">
        <v>0</v>
      </c>
      <c r="Q158" s="171">
        <f>VLOOKUP(C158&amp;D158&amp;A158,'Delivery Counts'!$A$23:$I$54,8,FALSE)</f>
        <v>0</v>
      </c>
      <c r="R158" s="171">
        <f>VLOOKUP(C158&amp;D158&amp;A158,'Delivery Counts'!$A$23:$I$54,9,FALSE)</f>
        <v>0</v>
      </c>
      <c r="S158" s="16">
        <f t="shared" si="9"/>
        <v>0</v>
      </c>
      <c r="T158" s="237"/>
      <c r="U158" s="237"/>
    </row>
    <row r="159" spans="1:21" s="172" customFormat="1">
      <c r="A159" s="38">
        <v>16</v>
      </c>
      <c r="B159" s="39">
        <f t="shared" si="3"/>
        <v>0</v>
      </c>
      <c r="C159" s="39" t="str">
        <f t="shared" si="4"/>
        <v>2022 Current Year</v>
      </c>
      <c r="D159" s="40">
        <v>2</v>
      </c>
      <c r="E159" s="662">
        <v>16</v>
      </c>
      <c r="F159" s="40">
        <v>1</v>
      </c>
      <c r="G159" s="311" t="s">
        <v>138</v>
      </c>
      <c r="H159" s="40" t="s">
        <v>223</v>
      </c>
      <c r="I159" s="698" t="s">
        <v>181</v>
      </c>
      <c r="J159" s="303">
        <v>0</v>
      </c>
      <c r="K159" s="304">
        <v>0</v>
      </c>
      <c r="L159" s="305">
        <v>0</v>
      </c>
      <c r="M159" s="305">
        <v>0</v>
      </c>
      <c r="N159" s="303">
        <v>0</v>
      </c>
      <c r="O159" s="306">
        <v>0</v>
      </c>
      <c r="P159" s="303">
        <v>0</v>
      </c>
      <c r="Q159" s="171">
        <f>VLOOKUP(C159&amp;D159&amp;A159,'Delivery Counts'!$A$23:$I$54,8,FALSE)</f>
        <v>0</v>
      </c>
      <c r="R159" s="171">
        <f>VLOOKUP(C159&amp;D159&amp;A159,'Delivery Counts'!$A$23:$I$54,9,FALSE)</f>
        <v>0</v>
      </c>
      <c r="S159" s="16">
        <f t="shared" si="9"/>
        <v>0</v>
      </c>
      <c r="T159" s="237"/>
      <c r="U159" s="237"/>
    </row>
    <row r="160" spans="1:21" s="172" customFormat="1">
      <c r="A160" s="38">
        <v>16</v>
      </c>
      <c r="B160" s="39">
        <f t="shared" si="3"/>
        <v>0</v>
      </c>
      <c r="C160" s="39" t="str">
        <f t="shared" si="4"/>
        <v>2022 Current Year</v>
      </c>
      <c r="D160" s="40">
        <v>2</v>
      </c>
      <c r="E160" s="662">
        <v>16</v>
      </c>
      <c r="F160" s="40">
        <v>1</v>
      </c>
      <c r="G160" s="311" t="s">
        <v>138</v>
      </c>
      <c r="H160" s="40" t="s">
        <v>150</v>
      </c>
      <c r="I160" s="698" t="s">
        <v>204</v>
      </c>
      <c r="J160" s="303">
        <v>0</v>
      </c>
      <c r="K160" s="304">
        <v>0</v>
      </c>
      <c r="L160" s="305">
        <v>0</v>
      </c>
      <c r="M160" s="305">
        <v>0</v>
      </c>
      <c r="N160" s="303">
        <v>0</v>
      </c>
      <c r="O160" s="306">
        <v>0</v>
      </c>
      <c r="P160" s="303">
        <v>0</v>
      </c>
      <c r="Q160" s="171">
        <f>VLOOKUP(C160&amp;D160&amp;A160,'Delivery Counts'!$A$23:$I$54,8,FALSE)</f>
        <v>0</v>
      </c>
      <c r="R160" s="171">
        <f>VLOOKUP(C160&amp;D160&amp;A160,'Delivery Counts'!$A$23:$I$54,9,FALSE)</f>
        <v>0</v>
      </c>
      <c r="S160" s="16">
        <f t="shared" si="9"/>
        <v>0</v>
      </c>
      <c r="T160" s="237"/>
      <c r="U160" s="237"/>
    </row>
    <row r="161" spans="1:21" s="172" customFormat="1">
      <c r="A161" s="38">
        <v>16</v>
      </c>
      <c r="B161" s="39">
        <f t="shared" si="3"/>
        <v>0</v>
      </c>
      <c r="C161" s="39" t="str">
        <f t="shared" si="4"/>
        <v>2022 Current Year</v>
      </c>
      <c r="D161" s="40">
        <v>2</v>
      </c>
      <c r="E161" s="662">
        <v>16</v>
      </c>
      <c r="F161" s="40">
        <v>1</v>
      </c>
      <c r="G161" s="311" t="s">
        <v>138</v>
      </c>
      <c r="H161" s="40" t="s">
        <v>151</v>
      </c>
      <c r="I161" s="698" t="s">
        <v>205</v>
      </c>
      <c r="J161" s="303">
        <v>0</v>
      </c>
      <c r="K161" s="304">
        <v>0</v>
      </c>
      <c r="L161" s="305">
        <v>0</v>
      </c>
      <c r="M161" s="305">
        <v>0</v>
      </c>
      <c r="N161" s="303">
        <v>0</v>
      </c>
      <c r="O161" s="306">
        <v>0</v>
      </c>
      <c r="P161" s="303">
        <v>0</v>
      </c>
      <c r="Q161" s="171">
        <f>VLOOKUP(C161&amp;D161&amp;A161,'Delivery Counts'!$A$23:$I$54,8,FALSE)</f>
        <v>0</v>
      </c>
      <c r="R161" s="171">
        <f>VLOOKUP(C161&amp;D161&amp;A161,'Delivery Counts'!$A$23:$I$54,9,FALSE)</f>
        <v>0</v>
      </c>
      <c r="S161" s="16">
        <f t="shared" si="9"/>
        <v>0</v>
      </c>
      <c r="T161" s="237"/>
      <c r="U161" s="237"/>
    </row>
    <row r="162" spans="1:21" s="172" customFormat="1">
      <c r="A162" s="38">
        <v>16</v>
      </c>
      <c r="B162" s="39">
        <f t="shared" si="3"/>
        <v>0</v>
      </c>
      <c r="C162" s="39" t="str">
        <f t="shared" si="4"/>
        <v>2022 Current Year</v>
      </c>
      <c r="D162" s="40">
        <v>2</v>
      </c>
      <c r="E162" s="662">
        <v>16</v>
      </c>
      <c r="F162" s="40">
        <v>1</v>
      </c>
      <c r="G162" s="311" t="s">
        <v>138</v>
      </c>
      <c r="H162" s="40" t="s">
        <v>152</v>
      </c>
      <c r="I162" s="698" t="s">
        <v>182</v>
      </c>
      <c r="J162" s="303">
        <v>0</v>
      </c>
      <c r="K162" s="304">
        <v>0</v>
      </c>
      <c r="L162" s="305">
        <v>0</v>
      </c>
      <c r="M162" s="305">
        <v>0</v>
      </c>
      <c r="N162" s="303">
        <v>0</v>
      </c>
      <c r="O162" s="306">
        <v>0</v>
      </c>
      <c r="P162" s="303">
        <v>0</v>
      </c>
      <c r="Q162" s="171">
        <f>VLOOKUP(C162&amp;D162&amp;A162,'Delivery Counts'!$A$23:$I$54,8,FALSE)</f>
        <v>0</v>
      </c>
      <c r="R162" s="171">
        <f>VLOOKUP(C162&amp;D162&amp;A162,'Delivery Counts'!$A$23:$I$54,9,FALSE)</f>
        <v>0</v>
      </c>
      <c r="S162" s="16">
        <f t="shared" si="9"/>
        <v>0</v>
      </c>
      <c r="T162" s="237"/>
      <c r="U162" s="237"/>
    </row>
    <row r="163" spans="1:21" s="172" customFormat="1">
      <c r="A163" s="38">
        <v>16</v>
      </c>
      <c r="B163" s="39">
        <f t="shared" si="3"/>
        <v>0</v>
      </c>
      <c r="C163" s="39" t="str">
        <f t="shared" si="4"/>
        <v>2022 Current Year</v>
      </c>
      <c r="D163" s="40">
        <v>2</v>
      </c>
      <c r="E163" s="662">
        <v>16</v>
      </c>
      <c r="F163" s="40">
        <v>1</v>
      </c>
      <c r="G163" s="311" t="s">
        <v>138</v>
      </c>
      <c r="H163" s="40" t="s">
        <v>70</v>
      </c>
      <c r="I163" s="698" t="s">
        <v>265</v>
      </c>
      <c r="J163" s="303">
        <v>0</v>
      </c>
      <c r="K163" s="304">
        <v>0</v>
      </c>
      <c r="L163" s="305">
        <v>0</v>
      </c>
      <c r="M163" s="305">
        <v>0</v>
      </c>
      <c r="N163" s="303">
        <v>0</v>
      </c>
      <c r="O163" s="306">
        <v>0</v>
      </c>
      <c r="P163" s="303">
        <v>0</v>
      </c>
      <c r="Q163" s="171">
        <f>VLOOKUP(C163&amp;D163&amp;A163,'Delivery Counts'!$A$23:$I$54,8,FALSE)</f>
        <v>0</v>
      </c>
      <c r="R163" s="171">
        <f>VLOOKUP(C163&amp;D163&amp;A163,'Delivery Counts'!$A$23:$I$54,9,FALSE)</f>
        <v>0</v>
      </c>
      <c r="S163" s="16">
        <f t="shared" si="9"/>
        <v>0</v>
      </c>
      <c r="T163" s="237"/>
      <c r="U163" s="237"/>
    </row>
    <row r="164" spans="1:21" s="172" customFormat="1">
      <c r="A164" s="38">
        <v>16</v>
      </c>
      <c r="B164" s="39">
        <f t="shared" si="3"/>
        <v>0</v>
      </c>
      <c r="C164" s="39" t="str">
        <f t="shared" si="4"/>
        <v>2022 Current Year</v>
      </c>
      <c r="D164" s="40">
        <v>2</v>
      </c>
      <c r="E164" s="662">
        <v>16</v>
      </c>
      <c r="F164" s="40">
        <v>1</v>
      </c>
      <c r="G164" s="311" t="s">
        <v>138</v>
      </c>
      <c r="H164" s="40" t="s">
        <v>71</v>
      </c>
      <c r="I164" s="698" t="s">
        <v>266</v>
      </c>
      <c r="J164" s="303">
        <v>0</v>
      </c>
      <c r="K164" s="304">
        <v>0</v>
      </c>
      <c r="L164" s="305">
        <v>0</v>
      </c>
      <c r="M164" s="305">
        <v>0</v>
      </c>
      <c r="N164" s="303">
        <v>0</v>
      </c>
      <c r="O164" s="306">
        <v>0</v>
      </c>
      <c r="P164" s="303">
        <v>0</v>
      </c>
      <c r="Q164" s="171">
        <f>VLOOKUP(C164&amp;D164&amp;A164,'Delivery Counts'!$A$23:$I$54,8,FALSE)</f>
        <v>0</v>
      </c>
      <c r="R164" s="171">
        <f>VLOOKUP(C164&amp;D164&amp;A164,'Delivery Counts'!$A$23:$I$54,9,FALSE)</f>
        <v>0</v>
      </c>
      <c r="S164" s="16">
        <f t="shared" si="9"/>
        <v>0</v>
      </c>
      <c r="T164" s="237"/>
      <c r="U164" s="237"/>
    </row>
    <row r="165" spans="1:21" s="172" customFormat="1">
      <c r="A165" s="38">
        <v>16</v>
      </c>
      <c r="B165" s="39">
        <f t="shared" si="3"/>
        <v>0</v>
      </c>
      <c r="C165" s="39" t="str">
        <f t="shared" si="4"/>
        <v>2022 Current Year</v>
      </c>
      <c r="D165" s="40">
        <v>2</v>
      </c>
      <c r="E165" s="662">
        <v>16</v>
      </c>
      <c r="F165" s="40">
        <v>1</v>
      </c>
      <c r="G165" s="311" t="s">
        <v>138</v>
      </c>
      <c r="H165" s="40" t="s">
        <v>72</v>
      </c>
      <c r="I165" s="698" t="s">
        <v>527</v>
      </c>
      <c r="J165" s="303">
        <v>0</v>
      </c>
      <c r="K165" s="304">
        <v>0</v>
      </c>
      <c r="L165" s="305">
        <v>0</v>
      </c>
      <c r="M165" s="305">
        <v>0</v>
      </c>
      <c r="N165" s="303">
        <v>0</v>
      </c>
      <c r="O165" s="306">
        <v>0</v>
      </c>
      <c r="P165" s="303">
        <v>0</v>
      </c>
      <c r="Q165" s="171">
        <f>VLOOKUP(C165&amp;D165&amp;A165,'Delivery Counts'!$A$23:$I$54,8,FALSE)</f>
        <v>0</v>
      </c>
      <c r="R165" s="171">
        <f>VLOOKUP(C165&amp;D165&amp;A165,'Delivery Counts'!$A$23:$I$54,9,FALSE)</f>
        <v>0</v>
      </c>
      <c r="S165" s="16">
        <f t="shared" si="9"/>
        <v>0</v>
      </c>
      <c r="T165" s="237"/>
      <c r="U165" s="237"/>
    </row>
    <row r="166" spans="1:21" s="172" customFormat="1">
      <c r="A166" s="38">
        <v>16</v>
      </c>
      <c r="B166" s="39">
        <f t="shared" si="3"/>
        <v>0</v>
      </c>
      <c r="C166" s="39" t="str">
        <f t="shared" si="4"/>
        <v>2022 Current Year</v>
      </c>
      <c r="D166" s="40">
        <v>2</v>
      </c>
      <c r="E166" s="662">
        <v>16</v>
      </c>
      <c r="F166" s="40">
        <v>1</v>
      </c>
      <c r="G166" s="311" t="s">
        <v>138</v>
      </c>
      <c r="H166" s="40" t="s">
        <v>73</v>
      </c>
      <c r="I166" s="698" t="s">
        <v>528</v>
      </c>
      <c r="J166" s="303">
        <v>0</v>
      </c>
      <c r="K166" s="304">
        <v>0</v>
      </c>
      <c r="L166" s="305">
        <v>0</v>
      </c>
      <c r="M166" s="305">
        <v>0</v>
      </c>
      <c r="N166" s="303">
        <v>0</v>
      </c>
      <c r="O166" s="306">
        <v>0</v>
      </c>
      <c r="P166" s="303">
        <v>0</v>
      </c>
      <c r="Q166" s="171">
        <f>VLOOKUP(C166&amp;D166&amp;A166,'Delivery Counts'!$A$23:$I$54,8,FALSE)</f>
        <v>0</v>
      </c>
      <c r="R166" s="171">
        <f>VLOOKUP(C166&amp;D166&amp;A166,'Delivery Counts'!$A$23:$I$54,9,FALSE)</f>
        <v>0</v>
      </c>
      <c r="S166" s="16">
        <f t="shared" si="9"/>
        <v>0</v>
      </c>
      <c r="T166" s="237"/>
      <c r="U166" s="237"/>
    </row>
    <row r="167" spans="1:21" s="172" customFormat="1">
      <c r="A167" s="38">
        <v>16</v>
      </c>
      <c r="B167" s="39">
        <f t="shared" si="3"/>
        <v>0</v>
      </c>
      <c r="C167" s="39" t="str">
        <f t="shared" si="4"/>
        <v>2022 Current Year</v>
      </c>
      <c r="D167" s="40">
        <v>2</v>
      </c>
      <c r="E167" s="662">
        <v>16</v>
      </c>
      <c r="F167" s="40">
        <v>1</v>
      </c>
      <c r="G167" s="311" t="s">
        <v>138</v>
      </c>
      <c r="H167" s="40" t="s">
        <v>409</v>
      </c>
      <c r="I167" s="698" t="s">
        <v>803</v>
      </c>
      <c r="J167" s="303">
        <v>0</v>
      </c>
      <c r="K167" s="304">
        <v>0</v>
      </c>
      <c r="L167" s="305">
        <v>0</v>
      </c>
      <c r="M167" s="305">
        <v>0</v>
      </c>
      <c r="N167" s="303">
        <v>0</v>
      </c>
      <c r="O167" s="306">
        <v>0</v>
      </c>
      <c r="P167" s="303">
        <v>0</v>
      </c>
      <c r="Q167" s="171">
        <f>VLOOKUP(C167&amp;D167&amp;A167,'Delivery Counts'!$A$23:$I$54,8,FALSE)</f>
        <v>0</v>
      </c>
      <c r="R167" s="171">
        <f>VLOOKUP(C167&amp;D167&amp;A167,'Delivery Counts'!$A$23:$I$54,9,FALSE)</f>
        <v>0</v>
      </c>
      <c r="S167" s="16">
        <f>Q167+R167</f>
        <v>0</v>
      </c>
      <c r="T167" s="237"/>
      <c r="U167" s="237"/>
    </row>
    <row r="168" spans="1:21" s="172" customFormat="1">
      <c r="A168" s="38">
        <v>17</v>
      </c>
      <c r="B168" s="39">
        <f t="shared" si="3"/>
        <v>0</v>
      </c>
      <c r="C168" s="39" t="str">
        <f t="shared" si="4"/>
        <v>2022 Current Year</v>
      </c>
      <c r="D168" s="40">
        <v>2</v>
      </c>
      <c r="E168" s="662">
        <v>17</v>
      </c>
      <c r="F168" s="40">
        <v>1</v>
      </c>
      <c r="G168" s="311" t="s">
        <v>139</v>
      </c>
      <c r="H168" s="40" t="s">
        <v>211</v>
      </c>
      <c r="I168" s="698" t="s">
        <v>261</v>
      </c>
      <c r="J168" s="303">
        <v>0</v>
      </c>
      <c r="K168" s="304">
        <v>0</v>
      </c>
      <c r="L168" s="305">
        <v>0</v>
      </c>
      <c r="M168" s="305">
        <v>0</v>
      </c>
      <c r="N168" s="303">
        <v>0</v>
      </c>
      <c r="O168" s="306">
        <v>0</v>
      </c>
      <c r="P168" s="303">
        <v>0</v>
      </c>
      <c r="Q168" s="171">
        <f>VLOOKUP(C168&amp;D168&amp;A168,'Delivery Counts'!$A$23:$I$54,8,FALSE)</f>
        <v>0</v>
      </c>
      <c r="R168" s="171">
        <f>VLOOKUP(C168&amp;D168&amp;A168,'Delivery Counts'!$A$23:$I$54,9,FALSE)</f>
        <v>0</v>
      </c>
      <c r="S168" s="16">
        <f t="shared" ref="S168:S293" si="10">Q168+R168</f>
        <v>0</v>
      </c>
      <c r="T168" s="237"/>
      <c r="U168" s="237"/>
    </row>
    <row r="169" spans="1:21" s="172" customFormat="1">
      <c r="A169" s="38">
        <v>17</v>
      </c>
      <c r="B169" s="39">
        <f t="shared" si="3"/>
        <v>0</v>
      </c>
      <c r="C169" s="39" t="str">
        <f t="shared" si="4"/>
        <v>2022 Current Year</v>
      </c>
      <c r="D169" s="40">
        <v>2</v>
      </c>
      <c r="E169" s="662">
        <v>17</v>
      </c>
      <c r="F169" s="40">
        <v>1</v>
      </c>
      <c r="G169" s="311" t="s">
        <v>139</v>
      </c>
      <c r="H169" s="40" t="s">
        <v>214</v>
      </c>
      <c r="I169" s="698" t="s">
        <v>676</v>
      </c>
      <c r="J169" s="303">
        <v>0</v>
      </c>
      <c r="K169" s="304">
        <v>0</v>
      </c>
      <c r="L169" s="305">
        <v>0</v>
      </c>
      <c r="M169" s="305">
        <v>0</v>
      </c>
      <c r="N169" s="303">
        <v>0</v>
      </c>
      <c r="O169" s="306">
        <v>0</v>
      </c>
      <c r="P169" s="303">
        <v>0</v>
      </c>
      <c r="Q169" s="171">
        <f>VLOOKUP(C169&amp;D169&amp;A169,'Delivery Counts'!$A$23:$I$54,8,FALSE)</f>
        <v>0</v>
      </c>
      <c r="R169" s="171">
        <f>VLOOKUP(C169&amp;D169&amp;A169,'Delivery Counts'!$A$23:$I$54,9,FALSE)</f>
        <v>0</v>
      </c>
      <c r="S169" s="16">
        <f t="shared" si="10"/>
        <v>0</v>
      </c>
    </row>
    <row r="170" spans="1:21" s="172" customFormat="1">
      <c r="A170" s="38">
        <v>17</v>
      </c>
      <c r="B170" s="39">
        <f t="shared" si="3"/>
        <v>0</v>
      </c>
      <c r="C170" s="39" t="str">
        <f t="shared" si="4"/>
        <v>2022 Current Year</v>
      </c>
      <c r="D170" s="40">
        <v>2</v>
      </c>
      <c r="E170" s="662">
        <v>17</v>
      </c>
      <c r="F170" s="40">
        <v>1</v>
      </c>
      <c r="G170" s="311" t="s">
        <v>139</v>
      </c>
      <c r="H170" s="40" t="s">
        <v>215</v>
      </c>
      <c r="I170" s="698" t="s">
        <v>216</v>
      </c>
      <c r="J170" s="303">
        <v>0</v>
      </c>
      <c r="K170" s="304">
        <v>0</v>
      </c>
      <c r="L170" s="305">
        <v>0</v>
      </c>
      <c r="M170" s="305">
        <v>0</v>
      </c>
      <c r="N170" s="303">
        <v>0</v>
      </c>
      <c r="O170" s="306">
        <v>0</v>
      </c>
      <c r="P170" s="303">
        <v>0</v>
      </c>
      <c r="Q170" s="171">
        <f>VLOOKUP(C170&amp;D170&amp;A170,'Delivery Counts'!$A$23:$I$54,8,FALSE)</f>
        <v>0</v>
      </c>
      <c r="R170" s="171">
        <f>VLOOKUP(C170&amp;D170&amp;A170,'Delivery Counts'!$A$23:$I$54,9,FALSE)</f>
        <v>0</v>
      </c>
      <c r="S170" s="16">
        <f t="shared" si="10"/>
        <v>0</v>
      </c>
    </row>
    <row r="171" spans="1:21" s="172" customFormat="1">
      <c r="A171" s="38">
        <v>17</v>
      </c>
      <c r="B171" s="39">
        <f t="shared" si="3"/>
        <v>0</v>
      </c>
      <c r="C171" s="39" t="str">
        <f t="shared" si="4"/>
        <v>2022 Current Year</v>
      </c>
      <c r="D171" s="40">
        <v>2</v>
      </c>
      <c r="E171" s="662">
        <v>17</v>
      </c>
      <c r="F171" s="40">
        <v>1</v>
      </c>
      <c r="G171" s="311" t="s">
        <v>139</v>
      </c>
      <c r="H171" s="40" t="s">
        <v>217</v>
      </c>
      <c r="I171" s="698" t="s">
        <v>262</v>
      </c>
      <c r="J171" s="303">
        <v>0</v>
      </c>
      <c r="K171" s="304">
        <v>0</v>
      </c>
      <c r="L171" s="305">
        <v>0</v>
      </c>
      <c r="M171" s="305">
        <v>0</v>
      </c>
      <c r="N171" s="303">
        <v>0</v>
      </c>
      <c r="O171" s="306">
        <v>0</v>
      </c>
      <c r="P171" s="303">
        <v>0</v>
      </c>
      <c r="Q171" s="171">
        <f>VLOOKUP(C171&amp;D171&amp;A171,'Delivery Counts'!$A$23:$I$54,8,FALSE)</f>
        <v>0</v>
      </c>
      <c r="R171" s="171">
        <f>VLOOKUP(C171&amp;D171&amp;A171,'Delivery Counts'!$A$23:$I$54,9,FALSE)</f>
        <v>0</v>
      </c>
      <c r="S171" s="16">
        <f t="shared" si="10"/>
        <v>0</v>
      </c>
      <c r="T171" s="237"/>
      <c r="U171" s="237"/>
    </row>
    <row r="172" spans="1:21" s="172" customFormat="1">
      <c r="A172" s="38">
        <v>17</v>
      </c>
      <c r="B172" s="39">
        <f t="shared" si="3"/>
        <v>0</v>
      </c>
      <c r="C172" s="39" t="str">
        <f t="shared" si="4"/>
        <v>2022 Current Year</v>
      </c>
      <c r="D172" s="40">
        <v>2</v>
      </c>
      <c r="E172" s="662">
        <v>17</v>
      </c>
      <c r="F172" s="40">
        <v>1</v>
      </c>
      <c r="G172" s="311" t="s">
        <v>139</v>
      </c>
      <c r="H172" s="40" t="s">
        <v>218</v>
      </c>
      <c r="I172" s="698" t="s">
        <v>677</v>
      </c>
      <c r="J172" s="303">
        <v>0</v>
      </c>
      <c r="K172" s="304">
        <v>0</v>
      </c>
      <c r="L172" s="305">
        <v>0</v>
      </c>
      <c r="M172" s="305">
        <v>0</v>
      </c>
      <c r="N172" s="303">
        <v>0</v>
      </c>
      <c r="O172" s="306">
        <v>0</v>
      </c>
      <c r="P172" s="303">
        <v>0</v>
      </c>
      <c r="Q172" s="171">
        <f>VLOOKUP(C172&amp;D172&amp;A172,'Delivery Counts'!$A$23:$I$54,8,FALSE)</f>
        <v>0</v>
      </c>
      <c r="R172" s="171">
        <f>VLOOKUP(C172&amp;D172&amp;A172,'Delivery Counts'!$A$23:$I$54,9,FALSE)</f>
        <v>0</v>
      </c>
      <c r="S172" s="16">
        <f t="shared" si="10"/>
        <v>0</v>
      </c>
      <c r="T172" s="237"/>
      <c r="U172" s="237"/>
    </row>
    <row r="173" spans="1:21" s="172" customFormat="1">
      <c r="A173" s="38">
        <v>17</v>
      </c>
      <c r="B173" s="39">
        <f t="shared" si="3"/>
        <v>0</v>
      </c>
      <c r="C173" s="39" t="str">
        <f t="shared" si="4"/>
        <v>2022 Current Year</v>
      </c>
      <c r="D173" s="40">
        <v>2</v>
      </c>
      <c r="E173" s="662">
        <v>17</v>
      </c>
      <c r="F173" s="40">
        <v>1</v>
      </c>
      <c r="G173" s="311" t="s">
        <v>139</v>
      </c>
      <c r="H173" s="40" t="s">
        <v>219</v>
      </c>
      <c r="I173" s="698" t="s">
        <v>263</v>
      </c>
      <c r="J173" s="303">
        <v>0</v>
      </c>
      <c r="K173" s="304">
        <v>0</v>
      </c>
      <c r="L173" s="305">
        <v>0</v>
      </c>
      <c r="M173" s="305">
        <v>0</v>
      </c>
      <c r="N173" s="303">
        <v>0</v>
      </c>
      <c r="O173" s="306">
        <v>0</v>
      </c>
      <c r="P173" s="303">
        <v>0</v>
      </c>
      <c r="Q173" s="171">
        <f>VLOOKUP(C173&amp;D173&amp;A173,'Delivery Counts'!$A$23:$I$54,8,FALSE)</f>
        <v>0</v>
      </c>
      <c r="R173" s="171">
        <f>VLOOKUP(C173&amp;D173&amp;A173,'Delivery Counts'!$A$23:$I$54,9,FALSE)</f>
        <v>0</v>
      </c>
      <c r="S173" s="16">
        <f t="shared" si="10"/>
        <v>0</v>
      </c>
      <c r="T173" s="237"/>
      <c r="U173" s="237"/>
    </row>
    <row r="174" spans="1:21" s="172" customFormat="1">
      <c r="A174" s="38">
        <v>17</v>
      </c>
      <c r="B174" s="39">
        <f t="shared" si="3"/>
        <v>0</v>
      </c>
      <c r="C174" s="39" t="str">
        <f t="shared" si="4"/>
        <v>2022 Current Year</v>
      </c>
      <c r="D174" s="40">
        <v>2</v>
      </c>
      <c r="E174" s="662">
        <v>17</v>
      </c>
      <c r="F174" s="40">
        <v>1</v>
      </c>
      <c r="G174" s="311" t="s">
        <v>139</v>
      </c>
      <c r="H174" s="40" t="s">
        <v>220</v>
      </c>
      <c r="I174" s="698" t="s">
        <v>675</v>
      </c>
      <c r="J174" s="303">
        <v>0</v>
      </c>
      <c r="K174" s="304">
        <v>0</v>
      </c>
      <c r="L174" s="305">
        <v>0</v>
      </c>
      <c r="M174" s="305">
        <v>0</v>
      </c>
      <c r="N174" s="303">
        <v>0</v>
      </c>
      <c r="O174" s="306">
        <v>0</v>
      </c>
      <c r="P174" s="303">
        <v>0</v>
      </c>
      <c r="Q174" s="171">
        <f>VLOOKUP(C174&amp;D174&amp;A174,'Delivery Counts'!$A$23:$I$54,8,FALSE)</f>
        <v>0</v>
      </c>
      <c r="R174" s="171">
        <f>VLOOKUP(C174&amp;D174&amp;A174,'Delivery Counts'!$A$23:$I$54,9,FALSE)</f>
        <v>0</v>
      </c>
      <c r="S174" s="16">
        <f t="shared" si="10"/>
        <v>0</v>
      </c>
      <c r="T174" s="237"/>
      <c r="U174" s="237"/>
    </row>
    <row r="175" spans="1:21" s="172" customFormat="1">
      <c r="A175" s="38">
        <v>17</v>
      </c>
      <c r="B175" s="39">
        <f t="shared" si="3"/>
        <v>0</v>
      </c>
      <c r="C175" s="39" t="str">
        <f t="shared" si="4"/>
        <v>2022 Current Year</v>
      </c>
      <c r="D175" s="40">
        <v>2</v>
      </c>
      <c r="E175" s="662">
        <v>17</v>
      </c>
      <c r="F175" s="40">
        <v>1</v>
      </c>
      <c r="G175" s="311" t="s">
        <v>139</v>
      </c>
      <c r="H175" s="40" t="s">
        <v>221</v>
      </c>
      <c r="I175" s="698" t="s">
        <v>264</v>
      </c>
      <c r="J175" s="303">
        <v>0</v>
      </c>
      <c r="K175" s="304">
        <v>0</v>
      </c>
      <c r="L175" s="305">
        <v>0</v>
      </c>
      <c r="M175" s="305">
        <v>0</v>
      </c>
      <c r="N175" s="303">
        <v>0</v>
      </c>
      <c r="O175" s="306">
        <v>0</v>
      </c>
      <c r="P175" s="303">
        <v>0</v>
      </c>
      <c r="Q175" s="171">
        <f>VLOOKUP(C175&amp;D175&amp;A175,'Delivery Counts'!$A$23:$I$54,8,FALSE)</f>
        <v>0</v>
      </c>
      <c r="R175" s="171">
        <f>VLOOKUP(C175&amp;D175&amp;A175,'Delivery Counts'!$A$23:$I$54,9,FALSE)</f>
        <v>0</v>
      </c>
      <c r="S175" s="16">
        <f t="shared" si="10"/>
        <v>0</v>
      </c>
      <c r="T175" s="237"/>
      <c r="U175" s="237"/>
    </row>
    <row r="176" spans="1:21" s="172" customFormat="1">
      <c r="A176" s="38">
        <v>17</v>
      </c>
      <c r="B176" s="39">
        <f t="shared" si="3"/>
        <v>0</v>
      </c>
      <c r="C176" s="39" t="str">
        <f t="shared" si="4"/>
        <v>2022 Current Year</v>
      </c>
      <c r="D176" s="40">
        <v>2</v>
      </c>
      <c r="E176" s="662">
        <v>17</v>
      </c>
      <c r="F176" s="40">
        <v>1</v>
      </c>
      <c r="G176" s="311" t="s">
        <v>139</v>
      </c>
      <c r="H176" s="40" t="s">
        <v>222</v>
      </c>
      <c r="I176" s="698" t="s">
        <v>206</v>
      </c>
      <c r="J176" s="303">
        <v>0</v>
      </c>
      <c r="K176" s="304">
        <v>0</v>
      </c>
      <c r="L176" s="305">
        <v>0</v>
      </c>
      <c r="M176" s="305">
        <v>0</v>
      </c>
      <c r="N176" s="303">
        <v>0</v>
      </c>
      <c r="O176" s="306">
        <v>0</v>
      </c>
      <c r="P176" s="303">
        <v>0</v>
      </c>
      <c r="Q176" s="171">
        <f>VLOOKUP(C176&amp;D176&amp;A176,'Delivery Counts'!$A$23:$I$54,8,FALSE)</f>
        <v>0</v>
      </c>
      <c r="R176" s="171">
        <f>VLOOKUP(C176&amp;D176&amp;A176,'Delivery Counts'!$A$23:$I$54,9,FALSE)</f>
        <v>0</v>
      </c>
      <c r="S176" s="16">
        <f t="shared" si="10"/>
        <v>0</v>
      </c>
      <c r="T176" s="237"/>
      <c r="U176" s="237"/>
    </row>
    <row r="177" spans="1:21" s="172" customFormat="1">
      <c r="A177" s="38">
        <v>17</v>
      </c>
      <c r="B177" s="39">
        <f t="shared" si="3"/>
        <v>0</v>
      </c>
      <c r="C177" s="39" t="str">
        <f t="shared" si="4"/>
        <v>2022 Current Year</v>
      </c>
      <c r="D177" s="40">
        <v>2</v>
      </c>
      <c r="E177" s="662">
        <v>17</v>
      </c>
      <c r="F177" s="40">
        <v>1</v>
      </c>
      <c r="G177" s="311" t="s">
        <v>139</v>
      </c>
      <c r="H177" s="40" t="s">
        <v>223</v>
      </c>
      <c r="I177" s="698" t="s">
        <v>181</v>
      </c>
      <c r="J177" s="303">
        <v>0</v>
      </c>
      <c r="K177" s="304">
        <v>0</v>
      </c>
      <c r="L177" s="305">
        <v>0</v>
      </c>
      <c r="M177" s="305">
        <v>0</v>
      </c>
      <c r="N177" s="303">
        <v>0</v>
      </c>
      <c r="O177" s="306">
        <v>0</v>
      </c>
      <c r="P177" s="303">
        <v>0</v>
      </c>
      <c r="Q177" s="171">
        <f>VLOOKUP(C177&amp;D177&amp;A177,'Delivery Counts'!$A$23:$I$54,8,FALSE)</f>
        <v>0</v>
      </c>
      <c r="R177" s="171">
        <f>VLOOKUP(C177&amp;D177&amp;A177,'Delivery Counts'!$A$23:$I$54,9,FALSE)</f>
        <v>0</v>
      </c>
      <c r="S177" s="16">
        <f t="shared" si="10"/>
        <v>0</v>
      </c>
      <c r="T177" s="237"/>
      <c r="U177" s="237"/>
    </row>
    <row r="178" spans="1:21" s="172" customFormat="1">
      <c r="A178" s="38">
        <v>17</v>
      </c>
      <c r="B178" s="39">
        <f t="shared" si="3"/>
        <v>0</v>
      </c>
      <c r="C178" s="39" t="str">
        <f t="shared" si="4"/>
        <v>2022 Current Year</v>
      </c>
      <c r="D178" s="40">
        <v>2</v>
      </c>
      <c r="E178" s="662">
        <v>17</v>
      </c>
      <c r="F178" s="40">
        <v>1</v>
      </c>
      <c r="G178" s="311" t="s">
        <v>139</v>
      </c>
      <c r="H178" s="40" t="s">
        <v>150</v>
      </c>
      <c r="I178" s="698" t="s">
        <v>204</v>
      </c>
      <c r="J178" s="303">
        <v>0</v>
      </c>
      <c r="K178" s="304">
        <v>0</v>
      </c>
      <c r="L178" s="305">
        <v>0</v>
      </c>
      <c r="M178" s="305">
        <v>0</v>
      </c>
      <c r="N178" s="303">
        <v>0</v>
      </c>
      <c r="O178" s="306">
        <v>0</v>
      </c>
      <c r="P178" s="303">
        <v>0</v>
      </c>
      <c r="Q178" s="171">
        <f>VLOOKUP(C178&amp;D178&amp;A178,'Delivery Counts'!$A$23:$I$54,8,FALSE)</f>
        <v>0</v>
      </c>
      <c r="R178" s="171">
        <f>VLOOKUP(C178&amp;D178&amp;A178,'Delivery Counts'!$A$23:$I$54,9,FALSE)</f>
        <v>0</v>
      </c>
      <c r="S178" s="16">
        <f t="shared" si="10"/>
        <v>0</v>
      </c>
      <c r="T178" s="237"/>
      <c r="U178" s="237"/>
    </row>
    <row r="179" spans="1:21" s="172" customFormat="1">
      <c r="A179" s="38">
        <v>17</v>
      </c>
      <c r="B179" s="39">
        <f t="shared" si="3"/>
        <v>0</v>
      </c>
      <c r="C179" s="39" t="str">
        <f t="shared" si="4"/>
        <v>2022 Current Year</v>
      </c>
      <c r="D179" s="40">
        <v>2</v>
      </c>
      <c r="E179" s="662">
        <v>17</v>
      </c>
      <c r="F179" s="40">
        <v>1</v>
      </c>
      <c r="G179" s="311" t="s">
        <v>139</v>
      </c>
      <c r="H179" s="40" t="s">
        <v>151</v>
      </c>
      <c r="I179" s="698" t="s">
        <v>205</v>
      </c>
      <c r="J179" s="303">
        <v>0</v>
      </c>
      <c r="K179" s="304">
        <v>0</v>
      </c>
      <c r="L179" s="305">
        <v>0</v>
      </c>
      <c r="M179" s="305">
        <v>0</v>
      </c>
      <c r="N179" s="303">
        <v>0</v>
      </c>
      <c r="O179" s="306">
        <v>0</v>
      </c>
      <c r="P179" s="303">
        <v>0</v>
      </c>
      <c r="Q179" s="171">
        <f>VLOOKUP(C179&amp;D179&amp;A179,'Delivery Counts'!$A$23:$I$54,8,FALSE)</f>
        <v>0</v>
      </c>
      <c r="R179" s="171">
        <f>VLOOKUP(C179&amp;D179&amp;A179,'Delivery Counts'!$A$23:$I$54,9,FALSE)</f>
        <v>0</v>
      </c>
      <c r="S179" s="16">
        <f t="shared" si="10"/>
        <v>0</v>
      </c>
      <c r="T179" s="237"/>
      <c r="U179" s="237"/>
    </row>
    <row r="180" spans="1:21" s="172" customFormat="1">
      <c r="A180" s="38">
        <v>17</v>
      </c>
      <c r="B180" s="39">
        <f t="shared" si="3"/>
        <v>0</v>
      </c>
      <c r="C180" s="39" t="str">
        <f t="shared" si="4"/>
        <v>2022 Current Year</v>
      </c>
      <c r="D180" s="40">
        <v>2</v>
      </c>
      <c r="E180" s="662">
        <v>17</v>
      </c>
      <c r="F180" s="40">
        <v>1</v>
      </c>
      <c r="G180" s="311" t="s">
        <v>139</v>
      </c>
      <c r="H180" s="40" t="s">
        <v>152</v>
      </c>
      <c r="I180" s="698" t="s">
        <v>182</v>
      </c>
      <c r="J180" s="303">
        <v>0</v>
      </c>
      <c r="K180" s="304">
        <v>0</v>
      </c>
      <c r="L180" s="305">
        <v>0</v>
      </c>
      <c r="M180" s="305">
        <v>0</v>
      </c>
      <c r="N180" s="303">
        <v>0</v>
      </c>
      <c r="O180" s="306">
        <v>0</v>
      </c>
      <c r="P180" s="303">
        <v>0</v>
      </c>
      <c r="Q180" s="171">
        <f>VLOOKUP(C180&amp;D180&amp;A180,'Delivery Counts'!$A$23:$I$54,8,FALSE)</f>
        <v>0</v>
      </c>
      <c r="R180" s="171">
        <f>VLOOKUP(C180&amp;D180&amp;A180,'Delivery Counts'!$A$23:$I$54,9,FALSE)</f>
        <v>0</v>
      </c>
      <c r="S180" s="16">
        <f t="shared" si="10"/>
        <v>0</v>
      </c>
      <c r="T180" s="237"/>
      <c r="U180" s="237"/>
    </row>
    <row r="181" spans="1:21" s="172" customFormat="1">
      <c r="A181" s="38">
        <v>17</v>
      </c>
      <c r="B181" s="39">
        <f t="shared" si="3"/>
        <v>0</v>
      </c>
      <c r="C181" s="39" t="str">
        <f t="shared" si="4"/>
        <v>2022 Current Year</v>
      </c>
      <c r="D181" s="40">
        <v>2</v>
      </c>
      <c r="E181" s="662">
        <v>17</v>
      </c>
      <c r="F181" s="40">
        <v>1</v>
      </c>
      <c r="G181" s="311" t="s">
        <v>139</v>
      </c>
      <c r="H181" s="40" t="s">
        <v>70</v>
      </c>
      <c r="I181" s="698" t="s">
        <v>265</v>
      </c>
      <c r="J181" s="303">
        <v>0</v>
      </c>
      <c r="K181" s="304">
        <v>0</v>
      </c>
      <c r="L181" s="305">
        <v>0</v>
      </c>
      <c r="M181" s="305">
        <v>0</v>
      </c>
      <c r="N181" s="303">
        <v>0</v>
      </c>
      <c r="O181" s="306">
        <v>0</v>
      </c>
      <c r="P181" s="303">
        <v>0</v>
      </c>
      <c r="Q181" s="171">
        <f>VLOOKUP(C181&amp;D181&amp;A181,'Delivery Counts'!$A$23:$I$54,8,FALSE)</f>
        <v>0</v>
      </c>
      <c r="R181" s="171">
        <f>VLOOKUP(C181&amp;D181&amp;A181,'Delivery Counts'!$A$23:$I$54,9,FALSE)</f>
        <v>0</v>
      </c>
      <c r="S181" s="16">
        <f t="shared" si="10"/>
        <v>0</v>
      </c>
      <c r="T181" s="237"/>
      <c r="U181" s="237"/>
    </row>
    <row r="182" spans="1:21" s="172" customFormat="1">
      <c r="A182" s="38">
        <v>17</v>
      </c>
      <c r="B182" s="39">
        <f t="shared" si="3"/>
        <v>0</v>
      </c>
      <c r="C182" s="39" t="str">
        <f t="shared" si="4"/>
        <v>2022 Current Year</v>
      </c>
      <c r="D182" s="40">
        <v>2</v>
      </c>
      <c r="E182" s="662">
        <v>17</v>
      </c>
      <c r="F182" s="40">
        <v>1</v>
      </c>
      <c r="G182" s="311" t="s">
        <v>139</v>
      </c>
      <c r="H182" s="40" t="s">
        <v>71</v>
      </c>
      <c r="I182" s="698" t="s">
        <v>266</v>
      </c>
      <c r="J182" s="303">
        <v>0</v>
      </c>
      <c r="K182" s="304">
        <v>0</v>
      </c>
      <c r="L182" s="305">
        <v>0</v>
      </c>
      <c r="M182" s="305">
        <v>0</v>
      </c>
      <c r="N182" s="303">
        <v>0</v>
      </c>
      <c r="O182" s="306">
        <v>0</v>
      </c>
      <c r="P182" s="303">
        <v>0</v>
      </c>
      <c r="Q182" s="171">
        <f>VLOOKUP(C182&amp;D182&amp;A182,'Delivery Counts'!$A$23:$I$54,8,FALSE)</f>
        <v>0</v>
      </c>
      <c r="R182" s="171">
        <f>VLOOKUP(C182&amp;D182&amp;A182,'Delivery Counts'!$A$23:$I$54,9,FALSE)</f>
        <v>0</v>
      </c>
      <c r="S182" s="16">
        <f t="shared" si="10"/>
        <v>0</v>
      </c>
      <c r="T182" s="237"/>
      <c r="U182" s="237"/>
    </row>
    <row r="183" spans="1:21" s="172" customFormat="1">
      <c r="A183" s="38">
        <v>17</v>
      </c>
      <c r="B183" s="39">
        <f t="shared" si="3"/>
        <v>0</v>
      </c>
      <c r="C183" s="39" t="str">
        <f t="shared" si="4"/>
        <v>2022 Current Year</v>
      </c>
      <c r="D183" s="40">
        <v>2</v>
      </c>
      <c r="E183" s="662">
        <v>17</v>
      </c>
      <c r="F183" s="40">
        <v>1</v>
      </c>
      <c r="G183" s="311" t="s">
        <v>139</v>
      </c>
      <c r="H183" s="40" t="s">
        <v>72</v>
      </c>
      <c r="I183" s="698" t="s">
        <v>527</v>
      </c>
      <c r="J183" s="303">
        <v>0</v>
      </c>
      <c r="K183" s="304">
        <v>0</v>
      </c>
      <c r="L183" s="305">
        <v>0</v>
      </c>
      <c r="M183" s="305">
        <v>0</v>
      </c>
      <c r="N183" s="303">
        <v>0</v>
      </c>
      <c r="O183" s="306">
        <v>0</v>
      </c>
      <c r="P183" s="303">
        <v>0</v>
      </c>
      <c r="Q183" s="171">
        <f>VLOOKUP(C183&amp;D183&amp;A183,'Delivery Counts'!$A$23:$I$54,8,FALSE)</f>
        <v>0</v>
      </c>
      <c r="R183" s="171">
        <f>VLOOKUP(C183&amp;D183&amp;A183,'Delivery Counts'!$A$23:$I$54,9,FALSE)</f>
        <v>0</v>
      </c>
      <c r="S183" s="16">
        <f t="shared" si="10"/>
        <v>0</v>
      </c>
      <c r="T183" s="237"/>
      <c r="U183" s="237"/>
    </row>
    <row r="184" spans="1:21" s="172" customFormat="1">
      <c r="A184" s="38">
        <v>17</v>
      </c>
      <c r="B184" s="39">
        <f t="shared" si="3"/>
        <v>0</v>
      </c>
      <c r="C184" s="39" t="str">
        <f t="shared" si="4"/>
        <v>2022 Current Year</v>
      </c>
      <c r="D184" s="40">
        <v>2</v>
      </c>
      <c r="E184" s="662">
        <v>17</v>
      </c>
      <c r="F184" s="40">
        <v>1</v>
      </c>
      <c r="G184" s="311" t="s">
        <v>139</v>
      </c>
      <c r="H184" s="40" t="s">
        <v>73</v>
      </c>
      <c r="I184" s="698" t="s">
        <v>528</v>
      </c>
      <c r="J184" s="303">
        <v>0</v>
      </c>
      <c r="K184" s="304">
        <v>0</v>
      </c>
      <c r="L184" s="305">
        <v>0</v>
      </c>
      <c r="M184" s="305">
        <v>0</v>
      </c>
      <c r="N184" s="303">
        <v>0</v>
      </c>
      <c r="O184" s="306">
        <v>0</v>
      </c>
      <c r="P184" s="303">
        <v>0</v>
      </c>
      <c r="Q184" s="171">
        <f>VLOOKUP(C184&amp;D184&amp;A184,'Delivery Counts'!$A$23:$I$54,8,FALSE)</f>
        <v>0</v>
      </c>
      <c r="R184" s="171">
        <f>VLOOKUP(C184&amp;D184&amp;A184,'Delivery Counts'!$A$23:$I$54,9,FALSE)</f>
        <v>0</v>
      </c>
      <c r="S184" s="16">
        <f t="shared" si="10"/>
        <v>0</v>
      </c>
      <c r="T184" s="237"/>
      <c r="U184" s="237"/>
    </row>
    <row r="185" spans="1:21" s="172" customFormat="1">
      <c r="A185" s="38">
        <v>17</v>
      </c>
      <c r="B185" s="39">
        <f t="shared" si="3"/>
        <v>0</v>
      </c>
      <c r="C185" s="39" t="str">
        <f t="shared" si="4"/>
        <v>2022 Current Year</v>
      </c>
      <c r="D185" s="40">
        <v>2</v>
      </c>
      <c r="E185" s="662">
        <v>17</v>
      </c>
      <c r="F185" s="40">
        <v>1</v>
      </c>
      <c r="G185" s="311" t="s">
        <v>139</v>
      </c>
      <c r="H185" s="40" t="s">
        <v>409</v>
      </c>
      <c r="I185" s="698" t="s">
        <v>803</v>
      </c>
      <c r="J185" s="303">
        <v>0</v>
      </c>
      <c r="K185" s="304">
        <v>0</v>
      </c>
      <c r="L185" s="305">
        <v>0</v>
      </c>
      <c r="M185" s="305">
        <v>0</v>
      </c>
      <c r="N185" s="303">
        <v>0</v>
      </c>
      <c r="O185" s="306">
        <v>0</v>
      </c>
      <c r="P185" s="303">
        <v>0</v>
      </c>
      <c r="Q185" s="171">
        <f>VLOOKUP(C185&amp;D185&amp;A185,'Delivery Counts'!$A$23:$I$54,8,FALSE)</f>
        <v>0</v>
      </c>
      <c r="R185" s="171">
        <f>VLOOKUP(C185&amp;D185&amp;A185,'Delivery Counts'!$A$23:$I$54,9,FALSE)</f>
        <v>0</v>
      </c>
      <c r="S185" s="16">
        <f t="shared" si="10"/>
        <v>0</v>
      </c>
      <c r="T185" s="237"/>
      <c r="U185" s="237"/>
    </row>
    <row r="186" spans="1:21" s="172" customFormat="1">
      <c r="A186" s="38">
        <v>18</v>
      </c>
      <c r="B186" s="39">
        <f t="shared" si="3"/>
        <v>0</v>
      </c>
      <c r="C186" s="39" t="str">
        <f t="shared" si="4"/>
        <v>2022 Current Year</v>
      </c>
      <c r="D186" s="40">
        <v>2</v>
      </c>
      <c r="E186" s="662">
        <v>18</v>
      </c>
      <c r="F186" s="662" t="s">
        <v>739</v>
      </c>
      <c r="G186" s="40" t="s">
        <v>138</v>
      </c>
      <c r="H186" s="40" t="s">
        <v>211</v>
      </c>
      <c r="I186" s="698" t="s">
        <v>261</v>
      </c>
      <c r="J186" s="303">
        <v>0</v>
      </c>
      <c r="K186" s="304">
        <v>0</v>
      </c>
      <c r="L186" s="305">
        <v>0</v>
      </c>
      <c r="M186" s="305">
        <v>0</v>
      </c>
      <c r="N186" s="303">
        <v>0</v>
      </c>
      <c r="O186" s="306">
        <v>0</v>
      </c>
      <c r="P186" s="303">
        <v>0</v>
      </c>
      <c r="Q186" s="171">
        <f>VLOOKUP(C186&amp;D186&amp;A186,'Delivery Counts'!$A$23:$I$54,8,FALSE)</f>
        <v>0</v>
      </c>
      <c r="R186" s="171">
        <f>VLOOKUP(C186&amp;D186&amp;A186,'Delivery Counts'!$A$23:$I$54,9,FALSE)</f>
        <v>0</v>
      </c>
      <c r="S186" s="16">
        <f t="shared" si="10"/>
        <v>0</v>
      </c>
      <c r="T186" s="237"/>
      <c r="U186" s="237"/>
    </row>
    <row r="187" spans="1:21" s="172" customFormat="1">
      <c r="A187" s="38">
        <v>18</v>
      </c>
      <c r="B187" s="39">
        <f t="shared" si="3"/>
        <v>0</v>
      </c>
      <c r="C187" s="39" t="str">
        <f t="shared" si="4"/>
        <v>2022 Current Year</v>
      </c>
      <c r="D187" s="40">
        <v>2</v>
      </c>
      <c r="E187" s="662">
        <v>18</v>
      </c>
      <c r="F187" s="40" t="s">
        <v>739</v>
      </c>
      <c r="G187" s="311" t="s">
        <v>138</v>
      </c>
      <c r="H187" s="40" t="s">
        <v>214</v>
      </c>
      <c r="I187" s="698" t="s">
        <v>676</v>
      </c>
      <c r="J187" s="303">
        <v>0</v>
      </c>
      <c r="K187" s="304">
        <v>0</v>
      </c>
      <c r="L187" s="305">
        <v>0</v>
      </c>
      <c r="M187" s="305">
        <v>0</v>
      </c>
      <c r="N187" s="303">
        <v>0</v>
      </c>
      <c r="O187" s="306">
        <v>0</v>
      </c>
      <c r="P187" s="303">
        <v>0</v>
      </c>
      <c r="Q187" s="171">
        <f>VLOOKUP(C187&amp;D187&amp;A187,'Delivery Counts'!$A$23:$I$54,8,FALSE)</f>
        <v>0</v>
      </c>
      <c r="R187" s="171">
        <f>VLOOKUP(C187&amp;D187&amp;A187,'Delivery Counts'!$A$23:$I$54,9,FALSE)</f>
        <v>0</v>
      </c>
      <c r="S187" s="16">
        <f t="shared" si="10"/>
        <v>0</v>
      </c>
    </row>
    <row r="188" spans="1:21" s="172" customFormat="1">
      <c r="A188" s="38">
        <v>18</v>
      </c>
      <c r="B188" s="39">
        <f t="shared" si="3"/>
        <v>0</v>
      </c>
      <c r="C188" s="39" t="str">
        <f t="shared" si="4"/>
        <v>2022 Current Year</v>
      </c>
      <c r="D188" s="40">
        <v>2</v>
      </c>
      <c r="E188" s="662">
        <v>18</v>
      </c>
      <c r="F188" s="40" t="s">
        <v>739</v>
      </c>
      <c r="G188" s="311" t="s">
        <v>138</v>
      </c>
      <c r="H188" s="40" t="s">
        <v>215</v>
      </c>
      <c r="I188" s="698" t="s">
        <v>216</v>
      </c>
      <c r="J188" s="303">
        <v>0</v>
      </c>
      <c r="K188" s="304">
        <v>0</v>
      </c>
      <c r="L188" s="305">
        <v>0</v>
      </c>
      <c r="M188" s="305">
        <v>0</v>
      </c>
      <c r="N188" s="303">
        <v>0</v>
      </c>
      <c r="O188" s="306">
        <v>0</v>
      </c>
      <c r="P188" s="303">
        <v>0</v>
      </c>
      <c r="Q188" s="171">
        <f>VLOOKUP(C188&amp;D188&amp;A188,'Delivery Counts'!$A$23:$I$54,8,FALSE)</f>
        <v>0</v>
      </c>
      <c r="R188" s="171">
        <f>VLOOKUP(C188&amp;D188&amp;A188,'Delivery Counts'!$A$23:$I$54,9,FALSE)</f>
        <v>0</v>
      </c>
      <c r="S188" s="16">
        <f t="shared" si="10"/>
        <v>0</v>
      </c>
    </row>
    <row r="189" spans="1:21" s="172" customFormat="1">
      <c r="A189" s="38">
        <v>18</v>
      </c>
      <c r="B189" s="39">
        <f t="shared" si="3"/>
        <v>0</v>
      </c>
      <c r="C189" s="39" t="str">
        <f t="shared" si="4"/>
        <v>2022 Current Year</v>
      </c>
      <c r="D189" s="40">
        <v>2</v>
      </c>
      <c r="E189" s="662">
        <v>18</v>
      </c>
      <c r="F189" s="40" t="s">
        <v>739</v>
      </c>
      <c r="G189" s="311" t="s">
        <v>138</v>
      </c>
      <c r="H189" s="40" t="s">
        <v>217</v>
      </c>
      <c r="I189" s="698" t="s">
        <v>262</v>
      </c>
      <c r="J189" s="303">
        <v>0</v>
      </c>
      <c r="K189" s="304">
        <v>0</v>
      </c>
      <c r="L189" s="305">
        <v>0</v>
      </c>
      <c r="M189" s="305">
        <v>0</v>
      </c>
      <c r="N189" s="303">
        <v>0</v>
      </c>
      <c r="O189" s="306">
        <v>0</v>
      </c>
      <c r="P189" s="303">
        <v>0</v>
      </c>
      <c r="Q189" s="171">
        <f>VLOOKUP(C189&amp;D189&amp;A189,'Delivery Counts'!$A$23:$I$54,8,FALSE)</f>
        <v>0</v>
      </c>
      <c r="R189" s="171">
        <f>VLOOKUP(C189&amp;D189&amp;A189,'Delivery Counts'!$A$23:$I$54,9,FALSE)</f>
        <v>0</v>
      </c>
      <c r="S189" s="16">
        <f t="shared" si="10"/>
        <v>0</v>
      </c>
      <c r="T189" s="237"/>
      <c r="U189" s="237"/>
    </row>
    <row r="190" spans="1:21" s="172" customFormat="1">
      <c r="A190" s="38">
        <v>18</v>
      </c>
      <c r="B190" s="39">
        <f t="shared" si="3"/>
        <v>0</v>
      </c>
      <c r="C190" s="39" t="str">
        <f t="shared" si="4"/>
        <v>2022 Current Year</v>
      </c>
      <c r="D190" s="40">
        <v>2</v>
      </c>
      <c r="E190" s="662">
        <v>18</v>
      </c>
      <c r="F190" s="40" t="s">
        <v>739</v>
      </c>
      <c r="G190" s="311" t="s">
        <v>138</v>
      </c>
      <c r="H190" s="40" t="s">
        <v>218</v>
      </c>
      <c r="I190" s="698" t="s">
        <v>677</v>
      </c>
      <c r="J190" s="303">
        <v>0</v>
      </c>
      <c r="K190" s="304">
        <v>0</v>
      </c>
      <c r="L190" s="305">
        <v>0</v>
      </c>
      <c r="M190" s="305">
        <v>0</v>
      </c>
      <c r="N190" s="303">
        <v>0</v>
      </c>
      <c r="O190" s="306">
        <v>0</v>
      </c>
      <c r="P190" s="303">
        <v>0</v>
      </c>
      <c r="Q190" s="171">
        <f>VLOOKUP(C190&amp;D190&amp;A190,'Delivery Counts'!$A$23:$I$54,8,FALSE)</f>
        <v>0</v>
      </c>
      <c r="R190" s="171">
        <f>VLOOKUP(C190&amp;D190&amp;A190,'Delivery Counts'!$A$23:$I$54,9,FALSE)</f>
        <v>0</v>
      </c>
      <c r="S190" s="16">
        <f t="shared" si="10"/>
        <v>0</v>
      </c>
      <c r="T190" s="237"/>
      <c r="U190" s="237"/>
    </row>
    <row r="191" spans="1:21" s="172" customFormat="1">
      <c r="A191" s="38">
        <v>18</v>
      </c>
      <c r="B191" s="39">
        <f t="shared" si="3"/>
        <v>0</v>
      </c>
      <c r="C191" s="39" t="str">
        <f t="shared" si="4"/>
        <v>2022 Current Year</v>
      </c>
      <c r="D191" s="40">
        <v>2</v>
      </c>
      <c r="E191" s="662">
        <v>18</v>
      </c>
      <c r="F191" s="40" t="s">
        <v>739</v>
      </c>
      <c r="G191" s="311" t="s">
        <v>138</v>
      </c>
      <c r="H191" s="40" t="s">
        <v>219</v>
      </c>
      <c r="I191" s="698" t="s">
        <v>263</v>
      </c>
      <c r="J191" s="303">
        <v>0</v>
      </c>
      <c r="K191" s="304">
        <v>0</v>
      </c>
      <c r="L191" s="305">
        <v>0</v>
      </c>
      <c r="M191" s="305">
        <v>0</v>
      </c>
      <c r="N191" s="303">
        <v>0</v>
      </c>
      <c r="O191" s="306">
        <v>0</v>
      </c>
      <c r="P191" s="303">
        <v>0</v>
      </c>
      <c r="Q191" s="171">
        <f>VLOOKUP(C191&amp;D191&amp;A191,'Delivery Counts'!$A$23:$I$54,8,FALSE)</f>
        <v>0</v>
      </c>
      <c r="R191" s="171">
        <f>VLOOKUP(C191&amp;D191&amp;A191,'Delivery Counts'!$A$23:$I$54,9,FALSE)</f>
        <v>0</v>
      </c>
      <c r="S191" s="16">
        <f t="shared" si="10"/>
        <v>0</v>
      </c>
      <c r="T191" s="237"/>
      <c r="U191" s="237"/>
    </row>
    <row r="192" spans="1:21" s="172" customFormat="1">
      <c r="A192" s="38">
        <v>18</v>
      </c>
      <c r="B192" s="39">
        <f t="shared" si="3"/>
        <v>0</v>
      </c>
      <c r="C192" s="39" t="str">
        <f t="shared" si="4"/>
        <v>2022 Current Year</v>
      </c>
      <c r="D192" s="40">
        <v>2</v>
      </c>
      <c r="E192" s="662">
        <v>18</v>
      </c>
      <c r="F192" s="40" t="s">
        <v>739</v>
      </c>
      <c r="G192" s="311" t="s">
        <v>138</v>
      </c>
      <c r="H192" s="40" t="s">
        <v>220</v>
      </c>
      <c r="I192" s="698" t="s">
        <v>675</v>
      </c>
      <c r="J192" s="303">
        <v>0</v>
      </c>
      <c r="K192" s="304">
        <v>0</v>
      </c>
      <c r="L192" s="305">
        <v>0</v>
      </c>
      <c r="M192" s="305">
        <v>0</v>
      </c>
      <c r="N192" s="303">
        <v>0</v>
      </c>
      <c r="O192" s="306">
        <v>0</v>
      </c>
      <c r="P192" s="303">
        <v>0</v>
      </c>
      <c r="Q192" s="171">
        <f>VLOOKUP(C192&amp;D192&amp;A192,'Delivery Counts'!$A$23:$I$54,8,FALSE)</f>
        <v>0</v>
      </c>
      <c r="R192" s="171">
        <f>VLOOKUP(C192&amp;D192&amp;A192,'Delivery Counts'!$A$23:$I$54,9,FALSE)</f>
        <v>0</v>
      </c>
      <c r="S192" s="16">
        <f t="shared" si="10"/>
        <v>0</v>
      </c>
      <c r="T192" s="237"/>
      <c r="U192" s="237"/>
    </row>
    <row r="193" spans="1:21" s="172" customFormat="1">
      <c r="A193" s="38">
        <v>18</v>
      </c>
      <c r="B193" s="39">
        <f t="shared" si="3"/>
        <v>0</v>
      </c>
      <c r="C193" s="39" t="str">
        <f t="shared" si="4"/>
        <v>2022 Current Year</v>
      </c>
      <c r="D193" s="40">
        <v>2</v>
      </c>
      <c r="E193" s="662">
        <v>18</v>
      </c>
      <c r="F193" s="40" t="s">
        <v>739</v>
      </c>
      <c r="G193" s="311" t="s">
        <v>138</v>
      </c>
      <c r="H193" s="40" t="s">
        <v>221</v>
      </c>
      <c r="I193" s="698" t="s">
        <v>264</v>
      </c>
      <c r="J193" s="303">
        <v>0</v>
      </c>
      <c r="K193" s="304">
        <v>0</v>
      </c>
      <c r="L193" s="305">
        <v>0</v>
      </c>
      <c r="M193" s="305">
        <v>0</v>
      </c>
      <c r="N193" s="303">
        <v>0</v>
      </c>
      <c r="O193" s="306">
        <v>0</v>
      </c>
      <c r="P193" s="303">
        <v>0</v>
      </c>
      <c r="Q193" s="171">
        <f>VLOOKUP(C193&amp;D193&amp;A193,'Delivery Counts'!$A$23:$I$54,8,FALSE)</f>
        <v>0</v>
      </c>
      <c r="R193" s="171">
        <f>VLOOKUP(C193&amp;D193&amp;A193,'Delivery Counts'!$A$23:$I$54,9,FALSE)</f>
        <v>0</v>
      </c>
      <c r="S193" s="16">
        <f t="shared" si="10"/>
        <v>0</v>
      </c>
      <c r="T193" s="237"/>
      <c r="U193" s="237"/>
    </row>
    <row r="194" spans="1:21" s="172" customFormat="1">
      <c r="A194" s="38">
        <v>18</v>
      </c>
      <c r="B194" s="39">
        <f t="shared" si="3"/>
        <v>0</v>
      </c>
      <c r="C194" s="39" t="str">
        <f t="shared" si="4"/>
        <v>2022 Current Year</v>
      </c>
      <c r="D194" s="40">
        <v>2</v>
      </c>
      <c r="E194" s="662">
        <v>18</v>
      </c>
      <c r="F194" s="40" t="s">
        <v>739</v>
      </c>
      <c r="G194" s="311" t="s">
        <v>138</v>
      </c>
      <c r="H194" s="40" t="s">
        <v>222</v>
      </c>
      <c r="I194" s="698" t="s">
        <v>206</v>
      </c>
      <c r="J194" s="303">
        <v>0</v>
      </c>
      <c r="K194" s="304">
        <v>0</v>
      </c>
      <c r="L194" s="305">
        <v>0</v>
      </c>
      <c r="M194" s="305">
        <v>0</v>
      </c>
      <c r="N194" s="303">
        <v>0</v>
      </c>
      <c r="O194" s="306">
        <v>0</v>
      </c>
      <c r="P194" s="303">
        <v>0</v>
      </c>
      <c r="Q194" s="171">
        <f>VLOOKUP(C194&amp;D194&amp;A194,'Delivery Counts'!$A$23:$I$54,8,FALSE)</f>
        <v>0</v>
      </c>
      <c r="R194" s="171">
        <f>VLOOKUP(C194&amp;D194&amp;A194,'Delivery Counts'!$A$23:$I$54,9,FALSE)</f>
        <v>0</v>
      </c>
      <c r="S194" s="16">
        <f t="shared" si="10"/>
        <v>0</v>
      </c>
      <c r="T194" s="237"/>
      <c r="U194" s="237"/>
    </row>
    <row r="195" spans="1:21" s="172" customFormat="1">
      <c r="A195" s="38">
        <v>18</v>
      </c>
      <c r="B195" s="39">
        <f t="shared" si="3"/>
        <v>0</v>
      </c>
      <c r="C195" s="39" t="str">
        <f t="shared" si="4"/>
        <v>2022 Current Year</v>
      </c>
      <c r="D195" s="40">
        <v>2</v>
      </c>
      <c r="E195" s="662">
        <v>18</v>
      </c>
      <c r="F195" s="40" t="s">
        <v>739</v>
      </c>
      <c r="G195" s="311" t="s">
        <v>138</v>
      </c>
      <c r="H195" s="40" t="s">
        <v>223</v>
      </c>
      <c r="I195" s="698" t="s">
        <v>181</v>
      </c>
      <c r="J195" s="303">
        <v>0</v>
      </c>
      <c r="K195" s="304">
        <v>0</v>
      </c>
      <c r="L195" s="305">
        <v>0</v>
      </c>
      <c r="M195" s="305">
        <v>0</v>
      </c>
      <c r="N195" s="303">
        <v>0</v>
      </c>
      <c r="O195" s="306">
        <v>0</v>
      </c>
      <c r="P195" s="303">
        <v>0</v>
      </c>
      <c r="Q195" s="171">
        <f>VLOOKUP(C195&amp;D195&amp;A195,'Delivery Counts'!$A$23:$I$54,8,FALSE)</f>
        <v>0</v>
      </c>
      <c r="R195" s="171">
        <f>VLOOKUP(C195&amp;D195&amp;A195,'Delivery Counts'!$A$23:$I$54,9,FALSE)</f>
        <v>0</v>
      </c>
      <c r="S195" s="16">
        <f t="shared" si="10"/>
        <v>0</v>
      </c>
      <c r="T195" s="237"/>
      <c r="U195" s="237"/>
    </row>
    <row r="196" spans="1:21" s="172" customFormat="1">
      <c r="A196" s="38">
        <v>18</v>
      </c>
      <c r="B196" s="39">
        <f t="shared" si="3"/>
        <v>0</v>
      </c>
      <c r="C196" s="39" t="str">
        <f t="shared" si="4"/>
        <v>2022 Current Year</v>
      </c>
      <c r="D196" s="40">
        <v>2</v>
      </c>
      <c r="E196" s="662">
        <v>18</v>
      </c>
      <c r="F196" s="40" t="s">
        <v>739</v>
      </c>
      <c r="G196" s="311" t="s">
        <v>138</v>
      </c>
      <c r="H196" s="40" t="s">
        <v>150</v>
      </c>
      <c r="I196" s="698" t="s">
        <v>204</v>
      </c>
      <c r="J196" s="303">
        <v>0</v>
      </c>
      <c r="K196" s="304">
        <v>0</v>
      </c>
      <c r="L196" s="305">
        <v>0</v>
      </c>
      <c r="M196" s="305">
        <v>0</v>
      </c>
      <c r="N196" s="303">
        <v>0</v>
      </c>
      <c r="O196" s="306">
        <v>0</v>
      </c>
      <c r="P196" s="303">
        <v>0</v>
      </c>
      <c r="Q196" s="171">
        <f>VLOOKUP(C196&amp;D196&amp;A196,'Delivery Counts'!$A$23:$I$54,8,FALSE)</f>
        <v>0</v>
      </c>
      <c r="R196" s="171">
        <f>VLOOKUP(C196&amp;D196&amp;A196,'Delivery Counts'!$A$23:$I$54,9,FALSE)</f>
        <v>0</v>
      </c>
      <c r="S196" s="16">
        <f t="shared" si="10"/>
        <v>0</v>
      </c>
      <c r="T196" s="237"/>
      <c r="U196" s="237"/>
    </row>
    <row r="197" spans="1:21" s="172" customFormat="1">
      <c r="A197" s="38">
        <v>18</v>
      </c>
      <c r="B197" s="39">
        <f t="shared" si="3"/>
        <v>0</v>
      </c>
      <c r="C197" s="39" t="str">
        <f t="shared" si="4"/>
        <v>2022 Current Year</v>
      </c>
      <c r="D197" s="40">
        <v>2</v>
      </c>
      <c r="E197" s="662">
        <v>18</v>
      </c>
      <c r="F197" s="40" t="s">
        <v>739</v>
      </c>
      <c r="G197" s="311" t="s">
        <v>138</v>
      </c>
      <c r="H197" s="40" t="s">
        <v>151</v>
      </c>
      <c r="I197" s="698" t="s">
        <v>205</v>
      </c>
      <c r="J197" s="303">
        <v>0</v>
      </c>
      <c r="K197" s="304">
        <v>0</v>
      </c>
      <c r="L197" s="305">
        <v>0</v>
      </c>
      <c r="M197" s="305">
        <v>0</v>
      </c>
      <c r="N197" s="303">
        <v>0</v>
      </c>
      <c r="O197" s="306">
        <v>0</v>
      </c>
      <c r="P197" s="303">
        <v>0</v>
      </c>
      <c r="Q197" s="171">
        <f>VLOOKUP(C197&amp;D197&amp;A197,'Delivery Counts'!$A$23:$I$54,8,FALSE)</f>
        <v>0</v>
      </c>
      <c r="R197" s="171">
        <f>VLOOKUP(C197&amp;D197&amp;A197,'Delivery Counts'!$A$23:$I$54,9,FALSE)</f>
        <v>0</v>
      </c>
      <c r="S197" s="16">
        <f t="shared" si="10"/>
        <v>0</v>
      </c>
      <c r="T197" s="237"/>
      <c r="U197" s="237"/>
    </row>
    <row r="198" spans="1:21" s="172" customFormat="1">
      <c r="A198" s="38">
        <v>18</v>
      </c>
      <c r="B198" s="39">
        <f t="shared" si="3"/>
        <v>0</v>
      </c>
      <c r="C198" s="39" t="str">
        <f t="shared" si="4"/>
        <v>2022 Current Year</v>
      </c>
      <c r="D198" s="40">
        <v>2</v>
      </c>
      <c r="E198" s="662">
        <v>18</v>
      </c>
      <c r="F198" s="40" t="s">
        <v>739</v>
      </c>
      <c r="G198" s="311" t="s">
        <v>138</v>
      </c>
      <c r="H198" s="40" t="s">
        <v>152</v>
      </c>
      <c r="I198" s="698" t="s">
        <v>182</v>
      </c>
      <c r="J198" s="303">
        <v>0</v>
      </c>
      <c r="K198" s="304">
        <v>0</v>
      </c>
      <c r="L198" s="305">
        <v>0</v>
      </c>
      <c r="M198" s="305">
        <v>0</v>
      </c>
      <c r="N198" s="303">
        <v>0</v>
      </c>
      <c r="O198" s="306">
        <v>0</v>
      </c>
      <c r="P198" s="303">
        <v>0</v>
      </c>
      <c r="Q198" s="171">
        <f>VLOOKUP(C198&amp;D198&amp;A198,'Delivery Counts'!$A$23:$I$54,8,FALSE)</f>
        <v>0</v>
      </c>
      <c r="R198" s="171">
        <f>VLOOKUP(C198&amp;D198&amp;A198,'Delivery Counts'!$A$23:$I$54,9,FALSE)</f>
        <v>0</v>
      </c>
      <c r="S198" s="16">
        <f t="shared" si="10"/>
        <v>0</v>
      </c>
      <c r="T198" s="237"/>
      <c r="U198" s="237"/>
    </row>
    <row r="199" spans="1:21" s="172" customFormat="1">
      <c r="A199" s="38">
        <v>18</v>
      </c>
      <c r="B199" s="39">
        <f t="shared" si="3"/>
        <v>0</v>
      </c>
      <c r="C199" s="39" t="str">
        <f t="shared" si="4"/>
        <v>2022 Current Year</v>
      </c>
      <c r="D199" s="40">
        <v>2</v>
      </c>
      <c r="E199" s="662">
        <v>18</v>
      </c>
      <c r="F199" s="40" t="s">
        <v>739</v>
      </c>
      <c r="G199" s="311" t="s">
        <v>138</v>
      </c>
      <c r="H199" s="40" t="s">
        <v>70</v>
      </c>
      <c r="I199" s="698" t="s">
        <v>265</v>
      </c>
      <c r="J199" s="303">
        <v>0</v>
      </c>
      <c r="K199" s="304">
        <v>0</v>
      </c>
      <c r="L199" s="305">
        <v>0</v>
      </c>
      <c r="M199" s="305">
        <v>0</v>
      </c>
      <c r="N199" s="303">
        <v>0</v>
      </c>
      <c r="O199" s="306">
        <v>0</v>
      </c>
      <c r="P199" s="303">
        <v>0</v>
      </c>
      <c r="Q199" s="171">
        <f>VLOOKUP(C199&amp;D199&amp;A199,'Delivery Counts'!$A$23:$I$54,8,FALSE)</f>
        <v>0</v>
      </c>
      <c r="R199" s="171">
        <f>VLOOKUP(C199&amp;D199&amp;A199,'Delivery Counts'!$A$23:$I$54,9,FALSE)</f>
        <v>0</v>
      </c>
      <c r="S199" s="16">
        <f t="shared" si="10"/>
        <v>0</v>
      </c>
      <c r="T199" s="237"/>
      <c r="U199" s="237"/>
    </row>
    <row r="200" spans="1:21" s="172" customFormat="1">
      <c r="A200" s="38">
        <v>18</v>
      </c>
      <c r="B200" s="39">
        <f t="shared" si="3"/>
        <v>0</v>
      </c>
      <c r="C200" s="39" t="str">
        <f t="shared" si="4"/>
        <v>2022 Current Year</v>
      </c>
      <c r="D200" s="40">
        <v>2</v>
      </c>
      <c r="E200" s="662">
        <v>18</v>
      </c>
      <c r="F200" s="40" t="s">
        <v>739</v>
      </c>
      <c r="G200" s="311" t="s">
        <v>138</v>
      </c>
      <c r="H200" s="40" t="s">
        <v>71</v>
      </c>
      <c r="I200" s="698" t="s">
        <v>266</v>
      </c>
      <c r="J200" s="303">
        <v>0</v>
      </c>
      <c r="K200" s="304">
        <v>0</v>
      </c>
      <c r="L200" s="305">
        <v>0</v>
      </c>
      <c r="M200" s="305">
        <v>0</v>
      </c>
      <c r="N200" s="303">
        <v>0</v>
      </c>
      <c r="O200" s="306">
        <v>0</v>
      </c>
      <c r="P200" s="303">
        <v>0</v>
      </c>
      <c r="Q200" s="171">
        <f>VLOOKUP(C200&amp;D200&amp;A200,'Delivery Counts'!$A$23:$I$54,8,FALSE)</f>
        <v>0</v>
      </c>
      <c r="R200" s="171">
        <f>VLOOKUP(C200&amp;D200&amp;A200,'Delivery Counts'!$A$23:$I$54,9,FALSE)</f>
        <v>0</v>
      </c>
      <c r="S200" s="16">
        <f t="shared" si="10"/>
        <v>0</v>
      </c>
      <c r="T200" s="237"/>
      <c r="U200" s="237"/>
    </row>
    <row r="201" spans="1:21" s="172" customFormat="1">
      <c r="A201" s="38">
        <v>18</v>
      </c>
      <c r="B201" s="39">
        <f t="shared" si="3"/>
        <v>0</v>
      </c>
      <c r="C201" s="39" t="str">
        <f t="shared" si="4"/>
        <v>2022 Current Year</v>
      </c>
      <c r="D201" s="40">
        <v>2</v>
      </c>
      <c r="E201" s="662">
        <v>18</v>
      </c>
      <c r="F201" s="40" t="s">
        <v>739</v>
      </c>
      <c r="G201" s="311" t="s">
        <v>138</v>
      </c>
      <c r="H201" s="40" t="s">
        <v>72</v>
      </c>
      <c r="I201" s="698" t="s">
        <v>527</v>
      </c>
      <c r="J201" s="303">
        <v>0</v>
      </c>
      <c r="K201" s="304">
        <v>0</v>
      </c>
      <c r="L201" s="305">
        <v>0</v>
      </c>
      <c r="M201" s="305">
        <v>0</v>
      </c>
      <c r="N201" s="303">
        <v>0</v>
      </c>
      <c r="O201" s="306">
        <v>0</v>
      </c>
      <c r="P201" s="303">
        <v>0</v>
      </c>
      <c r="Q201" s="171">
        <f>VLOOKUP(C201&amp;D201&amp;A201,'Delivery Counts'!$A$23:$I$54,8,FALSE)</f>
        <v>0</v>
      </c>
      <c r="R201" s="171">
        <f>VLOOKUP(C201&amp;D201&amp;A201,'Delivery Counts'!$A$23:$I$54,9,FALSE)</f>
        <v>0</v>
      </c>
      <c r="S201" s="16">
        <f t="shared" si="10"/>
        <v>0</v>
      </c>
      <c r="T201" s="237"/>
      <c r="U201" s="237"/>
    </row>
    <row r="202" spans="1:21" s="172" customFormat="1">
      <c r="A202" s="38">
        <v>18</v>
      </c>
      <c r="B202" s="39">
        <f t="shared" si="3"/>
        <v>0</v>
      </c>
      <c r="C202" s="39" t="str">
        <f t="shared" si="4"/>
        <v>2022 Current Year</v>
      </c>
      <c r="D202" s="40">
        <v>2</v>
      </c>
      <c r="E202" s="662">
        <v>18</v>
      </c>
      <c r="F202" s="40" t="s">
        <v>739</v>
      </c>
      <c r="G202" s="311" t="s">
        <v>138</v>
      </c>
      <c r="H202" s="40" t="s">
        <v>73</v>
      </c>
      <c r="I202" s="698" t="s">
        <v>528</v>
      </c>
      <c r="J202" s="303">
        <v>0</v>
      </c>
      <c r="K202" s="304">
        <v>0</v>
      </c>
      <c r="L202" s="305">
        <v>0</v>
      </c>
      <c r="M202" s="305">
        <v>0</v>
      </c>
      <c r="N202" s="303">
        <v>0</v>
      </c>
      <c r="O202" s="306">
        <v>0</v>
      </c>
      <c r="P202" s="303">
        <v>0</v>
      </c>
      <c r="Q202" s="171">
        <f>VLOOKUP(C202&amp;D202&amp;A202,'Delivery Counts'!$A$23:$I$54,8,FALSE)</f>
        <v>0</v>
      </c>
      <c r="R202" s="171">
        <f>VLOOKUP(C202&amp;D202&amp;A202,'Delivery Counts'!$A$23:$I$54,9,FALSE)</f>
        <v>0</v>
      </c>
      <c r="S202" s="16">
        <f t="shared" si="10"/>
        <v>0</v>
      </c>
      <c r="T202" s="237"/>
      <c r="U202" s="237"/>
    </row>
    <row r="203" spans="1:21" s="172" customFormat="1">
      <c r="A203" s="38">
        <v>18</v>
      </c>
      <c r="B203" s="39">
        <f t="shared" si="3"/>
        <v>0</v>
      </c>
      <c r="C203" s="39" t="str">
        <f t="shared" si="4"/>
        <v>2022 Current Year</v>
      </c>
      <c r="D203" s="40">
        <v>2</v>
      </c>
      <c r="E203" s="662">
        <v>18</v>
      </c>
      <c r="F203" s="40" t="s">
        <v>739</v>
      </c>
      <c r="G203" s="40" t="s">
        <v>138</v>
      </c>
      <c r="H203" s="40" t="s">
        <v>409</v>
      </c>
      <c r="I203" s="698" t="s">
        <v>803</v>
      </c>
      <c r="J203" s="303">
        <v>0</v>
      </c>
      <c r="K203" s="304">
        <v>0</v>
      </c>
      <c r="L203" s="305">
        <v>0</v>
      </c>
      <c r="M203" s="305">
        <v>0</v>
      </c>
      <c r="N203" s="303">
        <v>0</v>
      </c>
      <c r="O203" s="306">
        <v>0</v>
      </c>
      <c r="P203" s="303">
        <v>0</v>
      </c>
      <c r="Q203" s="171">
        <f>VLOOKUP(C203&amp;D203&amp;A203,'Delivery Counts'!$A$23:$I$54,8,FALSE)</f>
        <v>0</v>
      </c>
      <c r="R203" s="171">
        <f>VLOOKUP(C203&amp;D203&amp;A203,'Delivery Counts'!$A$23:$I$54,9,FALSE)</f>
        <v>0</v>
      </c>
      <c r="S203" s="16">
        <f t="shared" si="10"/>
        <v>0</v>
      </c>
      <c r="T203" s="237"/>
      <c r="U203" s="237"/>
    </row>
    <row r="204" spans="1:21" s="172" customFormat="1">
      <c r="A204" s="38">
        <v>19</v>
      </c>
      <c r="B204" s="39">
        <f t="shared" si="3"/>
        <v>0</v>
      </c>
      <c r="C204" s="39" t="str">
        <f t="shared" si="4"/>
        <v>2022 Current Year</v>
      </c>
      <c r="D204" s="40">
        <v>2</v>
      </c>
      <c r="E204" s="662">
        <v>19</v>
      </c>
      <c r="F204" s="40" t="s">
        <v>739</v>
      </c>
      <c r="G204" s="40" t="s">
        <v>139</v>
      </c>
      <c r="H204" s="40" t="s">
        <v>211</v>
      </c>
      <c r="I204" s="698" t="s">
        <v>261</v>
      </c>
      <c r="J204" s="303">
        <v>0</v>
      </c>
      <c r="K204" s="304">
        <v>0</v>
      </c>
      <c r="L204" s="305">
        <v>0</v>
      </c>
      <c r="M204" s="305">
        <v>0</v>
      </c>
      <c r="N204" s="303">
        <v>0</v>
      </c>
      <c r="O204" s="306">
        <v>0</v>
      </c>
      <c r="P204" s="303">
        <v>0</v>
      </c>
      <c r="Q204" s="171">
        <f>VLOOKUP(C204&amp;D204&amp;A204,'Delivery Counts'!$A$23:$I$54,8,FALSE)</f>
        <v>0</v>
      </c>
      <c r="R204" s="171">
        <f>VLOOKUP(C204&amp;D204&amp;A204,'Delivery Counts'!$A$23:$I$54,9,FALSE)</f>
        <v>0</v>
      </c>
      <c r="S204" s="16">
        <f t="shared" si="10"/>
        <v>0</v>
      </c>
      <c r="T204" s="237"/>
      <c r="U204" s="237"/>
    </row>
    <row r="205" spans="1:21" s="172" customFormat="1">
      <c r="A205" s="38">
        <v>19</v>
      </c>
      <c r="B205" s="39">
        <f t="shared" si="3"/>
        <v>0</v>
      </c>
      <c r="C205" s="39" t="str">
        <f t="shared" si="4"/>
        <v>2022 Current Year</v>
      </c>
      <c r="D205" s="40">
        <v>2</v>
      </c>
      <c r="E205" s="662">
        <v>19</v>
      </c>
      <c r="F205" s="40" t="s">
        <v>739</v>
      </c>
      <c r="G205" s="311" t="s">
        <v>139</v>
      </c>
      <c r="H205" s="40" t="s">
        <v>214</v>
      </c>
      <c r="I205" s="698" t="s">
        <v>676</v>
      </c>
      <c r="J205" s="303">
        <v>0</v>
      </c>
      <c r="K205" s="304">
        <v>0</v>
      </c>
      <c r="L205" s="305">
        <v>0</v>
      </c>
      <c r="M205" s="305">
        <v>0</v>
      </c>
      <c r="N205" s="303">
        <v>0</v>
      </c>
      <c r="O205" s="306">
        <v>0</v>
      </c>
      <c r="P205" s="303">
        <v>0</v>
      </c>
      <c r="Q205" s="171">
        <f>VLOOKUP(C205&amp;D205&amp;A205,'Delivery Counts'!$A$23:$I$54,8,FALSE)</f>
        <v>0</v>
      </c>
      <c r="R205" s="171">
        <f>VLOOKUP(C205&amp;D205&amp;A205,'Delivery Counts'!$A$23:$I$54,9,FALSE)</f>
        <v>0</v>
      </c>
      <c r="S205" s="16">
        <f t="shared" si="10"/>
        <v>0</v>
      </c>
    </row>
    <row r="206" spans="1:21" s="172" customFormat="1">
      <c r="A206" s="38">
        <v>19</v>
      </c>
      <c r="B206" s="39">
        <f t="shared" si="3"/>
        <v>0</v>
      </c>
      <c r="C206" s="39" t="str">
        <f t="shared" si="4"/>
        <v>2022 Current Year</v>
      </c>
      <c r="D206" s="40">
        <v>2</v>
      </c>
      <c r="E206" s="662">
        <v>19</v>
      </c>
      <c r="F206" s="40" t="s">
        <v>739</v>
      </c>
      <c r="G206" s="311" t="s">
        <v>139</v>
      </c>
      <c r="H206" s="40" t="s">
        <v>215</v>
      </c>
      <c r="I206" s="698" t="s">
        <v>216</v>
      </c>
      <c r="J206" s="303">
        <v>0</v>
      </c>
      <c r="K206" s="304">
        <v>0</v>
      </c>
      <c r="L206" s="305">
        <v>0</v>
      </c>
      <c r="M206" s="305">
        <v>0</v>
      </c>
      <c r="N206" s="303">
        <v>0</v>
      </c>
      <c r="O206" s="306">
        <v>0</v>
      </c>
      <c r="P206" s="303">
        <v>0</v>
      </c>
      <c r="Q206" s="171">
        <f>VLOOKUP(C206&amp;D206&amp;A206,'Delivery Counts'!$A$23:$I$54,8,FALSE)</f>
        <v>0</v>
      </c>
      <c r="R206" s="171">
        <f>VLOOKUP(C206&amp;D206&amp;A206,'Delivery Counts'!$A$23:$I$54,9,FALSE)</f>
        <v>0</v>
      </c>
      <c r="S206" s="16">
        <f t="shared" si="10"/>
        <v>0</v>
      </c>
    </row>
    <row r="207" spans="1:21" s="172" customFormat="1">
      <c r="A207" s="38">
        <v>19</v>
      </c>
      <c r="B207" s="39">
        <f t="shared" si="3"/>
        <v>0</v>
      </c>
      <c r="C207" s="39" t="str">
        <f t="shared" si="4"/>
        <v>2022 Current Year</v>
      </c>
      <c r="D207" s="40">
        <v>2</v>
      </c>
      <c r="E207" s="662">
        <v>19</v>
      </c>
      <c r="F207" s="40" t="s">
        <v>739</v>
      </c>
      <c r="G207" s="311" t="s">
        <v>139</v>
      </c>
      <c r="H207" s="40" t="s">
        <v>217</v>
      </c>
      <c r="I207" s="698" t="s">
        <v>262</v>
      </c>
      <c r="J207" s="303">
        <v>0</v>
      </c>
      <c r="K207" s="304">
        <v>0</v>
      </c>
      <c r="L207" s="305">
        <v>0</v>
      </c>
      <c r="M207" s="305">
        <v>0</v>
      </c>
      <c r="N207" s="303">
        <v>0</v>
      </c>
      <c r="O207" s="306">
        <v>0</v>
      </c>
      <c r="P207" s="303">
        <v>0</v>
      </c>
      <c r="Q207" s="171">
        <f>VLOOKUP(C207&amp;D207&amp;A207,'Delivery Counts'!$A$23:$I$54,8,FALSE)</f>
        <v>0</v>
      </c>
      <c r="R207" s="171">
        <f>VLOOKUP(C207&amp;D207&amp;A207,'Delivery Counts'!$A$23:$I$54,9,FALSE)</f>
        <v>0</v>
      </c>
      <c r="S207" s="16">
        <f t="shared" si="10"/>
        <v>0</v>
      </c>
      <c r="T207" s="237"/>
      <c r="U207" s="237"/>
    </row>
    <row r="208" spans="1:21" s="172" customFormat="1">
      <c r="A208" s="38">
        <v>19</v>
      </c>
      <c r="B208" s="39">
        <f t="shared" si="3"/>
        <v>0</v>
      </c>
      <c r="C208" s="39" t="str">
        <f t="shared" si="4"/>
        <v>2022 Current Year</v>
      </c>
      <c r="D208" s="40">
        <v>2</v>
      </c>
      <c r="E208" s="662">
        <v>19</v>
      </c>
      <c r="F208" s="40" t="s">
        <v>739</v>
      </c>
      <c r="G208" s="311" t="s">
        <v>139</v>
      </c>
      <c r="H208" s="40" t="s">
        <v>218</v>
      </c>
      <c r="I208" s="698" t="s">
        <v>677</v>
      </c>
      <c r="J208" s="303">
        <v>0</v>
      </c>
      <c r="K208" s="304">
        <v>0</v>
      </c>
      <c r="L208" s="305">
        <v>0</v>
      </c>
      <c r="M208" s="305">
        <v>0</v>
      </c>
      <c r="N208" s="303">
        <v>0</v>
      </c>
      <c r="O208" s="306">
        <v>0</v>
      </c>
      <c r="P208" s="303">
        <v>0</v>
      </c>
      <c r="Q208" s="171">
        <f>VLOOKUP(C208&amp;D208&amp;A208,'Delivery Counts'!$A$23:$I$54,8,FALSE)</f>
        <v>0</v>
      </c>
      <c r="R208" s="171">
        <f>VLOOKUP(C208&amp;D208&amp;A208,'Delivery Counts'!$A$23:$I$54,9,FALSE)</f>
        <v>0</v>
      </c>
      <c r="S208" s="16">
        <f t="shared" si="10"/>
        <v>0</v>
      </c>
      <c r="T208" s="237"/>
      <c r="U208" s="237"/>
    </row>
    <row r="209" spans="1:21" s="172" customFormat="1">
      <c r="A209" s="38">
        <v>19</v>
      </c>
      <c r="B209" s="39">
        <f t="shared" si="3"/>
        <v>0</v>
      </c>
      <c r="C209" s="39" t="str">
        <f t="shared" si="4"/>
        <v>2022 Current Year</v>
      </c>
      <c r="D209" s="40">
        <v>2</v>
      </c>
      <c r="E209" s="662">
        <v>19</v>
      </c>
      <c r="F209" s="40" t="s">
        <v>739</v>
      </c>
      <c r="G209" s="311" t="s">
        <v>139</v>
      </c>
      <c r="H209" s="40" t="s">
        <v>219</v>
      </c>
      <c r="I209" s="698" t="s">
        <v>263</v>
      </c>
      <c r="J209" s="303">
        <v>0</v>
      </c>
      <c r="K209" s="304">
        <v>0</v>
      </c>
      <c r="L209" s="305">
        <v>0</v>
      </c>
      <c r="M209" s="305">
        <v>0</v>
      </c>
      <c r="N209" s="303">
        <v>0</v>
      </c>
      <c r="O209" s="306">
        <v>0</v>
      </c>
      <c r="P209" s="303">
        <v>0</v>
      </c>
      <c r="Q209" s="171">
        <f>VLOOKUP(C209&amp;D209&amp;A209,'Delivery Counts'!$A$23:$I$54,8,FALSE)</f>
        <v>0</v>
      </c>
      <c r="R209" s="171">
        <f>VLOOKUP(C209&amp;D209&amp;A209,'Delivery Counts'!$A$23:$I$54,9,FALSE)</f>
        <v>0</v>
      </c>
      <c r="S209" s="16">
        <f t="shared" si="10"/>
        <v>0</v>
      </c>
      <c r="T209" s="237"/>
      <c r="U209" s="237"/>
    </row>
    <row r="210" spans="1:21" s="172" customFormat="1">
      <c r="A210" s="38">
        <v>19</v>
      </c>
      <c r="B210" s="39">
        <f t="shared" si="3"/>
        <v>0</v>
      </c>
      <c r="C210" s="39" t="str">
        <f t="shared" si="4"/>
        <v>2022 Current Year</v>
      </c>
      <c r="D210" s="40">
        <v>2</v>
      </c>
      <c r="E210" s="662">
        <v>19</v>
      </c>
      <c r="F210" s="40" t="s">
        <v>739</v>
      </c>
      <c r="G210" s="311" t="s">
        <v>139</v>
      </c>
      <c r="H210" s="40" t="s">
        <v>220</v>
      </c>
      <c r="I210" s="698" t="s">
        <v>675</v>
      </c>
      <c r="J210" s="303">
        <v>0</v>
      </c>
      <c r="K210" s="304">
        <v>0</v>
      </c>
      <c r="L210" s="305">
        <v>0</v>
      </c>
      <c r="M210" s="305">
        <v>0</v>
      </c>
      <c r="N210" s="303">
        <v>0</v>
      </c>
      <c r="O210" s="306">
        <v>0</v>
      </c>
      <c r="P210" s="303">
        <v>0</v>
      </c>
      <c r="Q210" s="171">
        <f>VLOOKUP(C210&amp;D210&amp;A210,'Delivery Counts'!$A$23:$I$54,8,FALSE)</f>
        <v>0</v>
      </c>
      <c r="R210" s="171">
        <f>VLOOKUP(C210&amp;D210&amp;A210,'Delivery Counts'!$A$23:$I$54,9,FALSE)</f>
        <v>0</v>
      </c>
      <c r="S210" s="16">
        <f t="shared" si="10"/>
        <v>0</v>
      </c>
      <c r="T210" s="237"/>
      <c r="U210" s="237"/>
    </row>
    <row r="211" spans="1:21" s="172" customFormat="1">
      <c r="A211" s="38">
        <v>19</v>
      </c>
      <c r="B211" s="39">
        <f t="shared" si="3"/>
        <v>0</v>
      </c>
      <c r="C211" s="39" t="str">
        <f t="shared" si="4"/>
        <v>2022 Current Year</v>
      </c>
      <c r="D211" s="40">
        <v>2</v>
      </c>
      <c r="E211" s="662">
        <v>19</v>
      </c>
      <c r="F211" s="40" t="s">
        <v>739</v>
      </c>
      <c r="G211" s="311" t="s">
        <v>139</v>
      </c>
      <c r="H211" s="40" t="s">
        <v>221</v>
      </c>
      <c r="I211" s="698" t="s">
        <v>264</v>
      </c>
      <c r="J211" s="303">
        <v>0</v>
      </c>
      <c r="K211" s="304">
        <v>0</v>
      </c>
      <c r="L211" s="305">
        <v>0</v>
      </c>
      <c r="M211" s="305">
        <v>0</v>
      </c>
      <c r="N211" s="303">
        <v>0</v>
      </c>
      <c r="O211" s="306">
        <v>0</v>
      </c>
      <c r="P211" s="303">
        <v>0</v>
      </c>
      <c r="Q211" s="171">
        <f>VLOOKUP(C211&amp;D211&amp;A211,'Delivery Counts'!$A$23:$I$54,8,FALSE)</f>
        <v>0</v>
      </c>
      <c r="R211" s="171">
        <f>VLOOKUP(C211&amp;D211&amp;A211,'Delivery Counts'!$A$23:$I$54,9,FALSE)</f>
        <v>0</v>
      </c>
      <c r="S211" s="16">
        <f t="shared" si="10"/>
        <v>0</v>
      </c>
      <c r="T211" s="237"/>
      <c r="U211" s="237"/>
    </row>
    <row r="212" spans="1:21" s="172" customFormat="1">
      <c r="A212" s="38">
        <v>19</v>
      </c>
      <c r="B212" s="39">
        <f t="shared" si="3"/>
        <v>0</v>
      </c>
      <c r="C212" s="39" t="str">
        <f t="shared" si="4"/>
        <v>2022 Current Year</v>
      </c>
      <c r="D212" s="40">
        <v>2</v>
      </c>
      <c r="E212" s="662">
        <v>19</v>
      </c>
      <c r="F212" s="40" t="s">
        <v>739</v>
      </c>
      <c r="G212" s="311" t="s">
        <v>139</v>
      </c>
      <c r="H212" s="40" t="s">
        <v>222</v>
      </c>
      <c r="I212" s="698" t="s">
        <v>206</v>
      </c>
      <c r="J212" s="303">
        <v>0</v>
      </c>
      <c r="K212" s="304">
        <v>0</v>
      </c>
      <c r="L212" s="305">
        <v>0</v>
      </c>
      <c r="M212" s="305">
        <v>0</v>
      </c>
      <c r="N212" s="303">
        <v>0</v>
      </c>
      <c r="O212" s="306">
        <v>0</v>
      </c>
      <c r="P212" s="303">
        <v>0</v>
      </c>
      <c r="Q212" s="171">
        <f>VLOOKUP(C212&amp;D212&amp;A212,'Delivery Counts'!$A$23:$I$54,8,FALSE)</f>
        <v>0</v>
      </c>
      <c r="R212" s="171">
        <f>VLOOKUP(C212&amp;D212&amp;A212,'Delivery Counts'!$A$23:$I$54,9,FALSE)</f>
        <v>0</v>
      </c>
      <c r="S212" s="16">
        <f t="shared" si="10"/>
        <v>0</v>
      </c>
      <c r="T212" s="237"/>
      <c r="U212" s="237"/>
    </row>
    <row r="213" spans="1:21" s="172" customFormat="1">
      <c r="A213" s="38">
        <v>19</v>
      </c>
      <c r="B213" s="39">
        <f t="shared" si="3"/>
        <v>0</v>
      </c>
      <c r="C213" s="39" t="str">
        <f t="shared" si="4"/>
        <v>2022 Current Year</v>
      </c>
      <c r="D213" s="40">
        <v>2</v>
      </c>
      <c r="E213" s="662">
        <v>19</v>
      </c>
      <c r="F213" s="40" t="s">
        <v>739</v>
      </c>
      <c r="G213" s="311" t="s">
        <v>139</v>
      </c>
      <c r="H213" s="40" t="s">
        <v>223</v>
      </c>
      <c r="I213" s="698" t="s">
        <v>181</v>
      </c>
      <c r="J213" s="303">
        <v>0</v>
      </c>
      <c r="K213" s="304">
        <v>0</v>
      </c>
      <c r="L213" s="305">
        <v>0</v>
      </c>
      <c r="M213" s="305">
        <v>0</v>
      </c>
      <c r="N213" s="303">
        <v>0</v>
      </c>
      <c r="O213" s="306">
        <v>0</v>
      </c>
      <c r="P213" s="303">
        <v>0</v>
      </c>
      <c r="Q213" s="171">
        <f>VLOOKUP(C213&amp;D213&amp;A213,'Delivery Counts'!$A$23:$I$54,8,FALSE)</f>
        <v>0</v>
      </c>
      <c r="R213" s="171">
        <f>VLOOKUP(C213&amp;D213&amp;A213,'Delivery Counts'!$A$23:$I$54,9,FALSE)</f>
        <v>0</v>
      </c>
      <c r="S213" s="16">
        <f t="shared" si="10"/>
        <v>0</v>
      </c>
      <c r="T213" s="237"/>
      <c r="U213" s="237"/>
    </row>
    <row r="214" spans="1:21" s="172" customFormat="1">
      <c r="A214" s="38">
        <v>19</v>
      </c>
      <c r="B214" s="39">
        <f t="shared" si="3"/>
        <v>0</v>
      </c>
      <c r="C214" s="39" t="str">
        <f t="shared" si="4"/>
        <v>2022 Current Year</v>
      </c>
      <c r="D214" s="40">
        <v>2</v>
      </c>
      <c r="E214" s="662">
        <v>19</v>
      </c>
      <c r="F214" s="40" t="s">
        <v>739</v>
      </c>
      <c r="G214" s="311" t="s">
        <v>139</v>
      </c>
      <c r="H214" s="40" t="s">
        <v>150</v>
      </c>
      <c r="I214" s="698" t="s">
        <v>204</v>
      </c>
      <c r="J214" s="303">
        <v>0</v>
      </c>
      <c r="K214" s="304">
        <v>0</v>
      </c>
      <c r="L214" s="305">
        <v>0</v>
      </c>
      <c r="M214" s="305">
        <v>0</v>
      </c>
      <c r="N214" s="303">
        <v>0</v>
      </c>
      <c r="O214" s="306">
        <v>0</v>
      </c>
      <c r="P214" s="303">
        <v>0</v>
      </c>
      <c r="Q214" s="171">
        <f>VLOOKUP(C214&amp;D214&amp;A214,'Delivery Counts'!$A$23:$I$54,8,FALSE)</f>
        <v>0</v>
      </c>
      <c r="R214" s="171">
        <f>VLOOKUP(C214&amp;D214&amp;A214,'Delivery Counts'!$A$23:$I$54,9,FALSE)</f>
        <v>0</v>
      </c>
      <c r="S214" s="16">
        <f t="shared" si="10"/>
        <v>0</v>
      </c>
      <c r="T214" s="237"/>
      <c r="U214" s="237"/>
    </row>
    <row r="215" spans="1:21" s="172" customFormat="1">
      <c r="A215" s="38">
        <v>19</v>
      </c>
      <c r="B215" s="39">
        <f t="shared" si="3"/>
        <v>0</v>
      </c>
      <c r="C215" s="39" t="str">
        <f t="shared" si="4"/>
        <v>2022 Current Year</v>
      </c>
      <c r="D215" s="40">
        <v>2</v>
      </c>
      <c r="E215" s="662">
        <v>19</v>
      </c>
      <c r="F215" s="40" t="s">
        <v>739</v>
      </c>
      <c r="G215" s="311" t="s">
        <v>139</v>
      </c>
      <c r="H215" s="40" t="s">
        <v>151</v>
      </c>
      <c r="I215" s="698" t="s">
        <v>205</v>
      </c>
      <c r="J215" s="303">
        <v>0</v>
      </c>
      <c r="K215" s="304">
        <v>0</v>
      </c>
      <c r="L215" s="305">
        <v>0</v>
      </c>
      <c r="M215" s="305">
        <v>0</v>
      </c>
      <c r="N215" s="303">
        <v>0</v>
      </c>
      <c r="O215" s="306">
        <v>0</v>
      </c>
      <c r="P215" s="303">
        <v>0</v>
      </c>
      <c r="Q215" s="171">
        <f>VLOOKUP(C215&amp;D215&amp;A215,'Delivery Counts'!$A$23:$I$54,8,FALSE)</f>
        <v>0</v>
      </c>
      <c r="R215" s="171">
        <f>VLOOKUP(C215&amp;D215&amp;A215,'Delivery Counts'!$A$23:$I$54,9,FALSE)</f>
        <v>0</v>
      </c>
      <c r="S215" s="16">
        <f t="shared" si="10"/>
        <v>0</v>
      </c>
      <c r="T215" s="237"/>
      <c r="U215" s="237"/>
    </row>
    <row r="216" spans="1:21" s="172" customFormat="1">
      <c r="A216" s="38">
        <v>19</v>
      </c>
      <c r="B216" s="39">
        <f t="shared" si="3"/>
        <v>0</v>
      </c>
      <c r="C216" s="39" t="str">
        <f t="shared" si="4"/>
        <v>2022 Current Year</v>
      </c>
      <c r="D216" s="40">
        <v>2</v>
      </c>
      <c r="E216" s="662">
        <v>19</v>
      </c>
      <c r="F216" s="40" t="s">
        <v>739</v>
      </c>
      <c r="G216" s="311" t="s">
        <v>139</v>
      </c>
      <c r="H216" s="40" t="s">
        <v>152</v>
      </c>
      <c r="I216" s="698" t="s">
        <v>182</v>
      </c>
      <c r="J216" s="303">
        <v>0</v>
      </c>
      <c r="K216" s="304">
        <v>0</v>
      </c>
      <c r="L216" s="305">
        <v>0</v>
      </c>
      <c r="M216" s="305">
        <v>0</v>
      </c>
      <c r="N216" s="303">
        <v>0</v>
      </c>
      <c r="O216" s="306">
        <v>0</v>
      </c>
      <c r="P216" s="303">
        <v>0</v>
      </c>
      <c r="Q216" s="171">
        <f>VLOOKUP(C216&amp;D216&amp;A216,'Delivery Counts'!$A$23:$I$54,8,FALSE)</f>
        <v>0</v>
      </c>
      <c r="R216" s="171">
        <f>VLOOKUP(C216&amp;D216&amp;A216,'Delivery Counts'!$A$23:$I$54,9,FALSE)</f>
        <v>0</v>
      </c>
      <c r="S216" s="16">
        <f t="shared" si="10"/>
        <v>0</v>
      </c>
      <c r="T216" s="237"/>
      <c r="U216" s="237"/>
    </row>
    <row r="217" spans="1:21" s="172" customFormat="1">
      <c r="A217" s="38">
        <v>19</v>
      </c>
      <c r="B217" s="39">
        <f t="shared" si="3"/>
        <v>0</v>
      </c>
      <c r="C217" s="39" t="str">
        <f t="shared" si="4"/>
        <v>2022 Current Year</v>
      </c>
      <c r="D217" s="40">
        <v>2</v>
      </c>
      <c r="E217" s="662">
        <v>19</v>
      </c>
      <c r="F217" s="40" t="s">
        <v>739</v>
      </c>
      <c r="G217" s="311" t="s">
        <v>139</v>
      </c>
      <c r="H217" s="40" t="s">
        <v>70</v>
      </c>
      <c r="I217" s="698" t="s">
        <v>265</v>
      </c>
      <c r="J217" s="303">
        <v>0</v>
      </c>
      <c r="K217" s="304">
        <v>0</v>
      </c>
      <c r="L217" s="305">
        <v>0</v>
      </c>
      <c r="M217" s="305">
        <v>0</v>
      </c>
      <c r="N217" s="303">
        <v>0</v>
      </c>
      <c r="O217" s="306">
        <v>0</v>
      </c>
      <c r="P217" s="303">
        <v>0</v>
      </c>
      <c r="Q217" s="171">
        <f>VLOOKUP(C217&amp;D217&amp;A217,'Delivery Counts'!$A$23:$I$54,8,FALSE)</f>
        <v>0</v>
      </c>
      <c r="R217" s="171">
        <f>VLOOKUP(C217&amp;D217&amp;A217,'Delivery Counts'!$A$23:$I$54,9,FALSE)</f>
        <v>0</v>
      </c>
      <c r="S217" s="16">
        <f t="shared" si="10"/>
        <v>0</v>
      </c>
      <c r="T217" s="237"/>
      <c r="U217" s="237"/>
    </row>
    <row r="218" spans="1:21" s="172" customFormat="1">
      <c r="A218" s="38">
        <v>19</v>
      </c>
      <c r="B218" s="39">
        <f t="shared" si="3"/>
        <v>0</v>
      </c>
      <c r="C218" s="39" t="str">
        <f t="shared" si="4"/>
        <v>2022 Current Year</v>
      </c>
      <c r="D218" s="40">
        <v>2</v>
      </c>
      <c r="E218" s="662">
        <v>19</v>
      </c>
      <c r="F218" s="40" t="s">
        <v>739</v>
      </c>
      <c r="G218" s="311" t="s">
        <v>139</v>
      </c>
      <c r="H218" s="40" t="s">
        <v>71</v>
      </c>
      <c r="I218" s="698" t="s">
        <v>266</v>
      </c>
      <c r="J218" s="303">
        <v>0</v>
      </c>
      <c r="K218" s="304">
        <v>0</v>
      </c>
      <c r="L218" s="305">
        <v>0</v>
      </c>
      <c r="M218" s="305">
        <v>0</v>
      </c>
      <c r="N218" s="303">
        <v>0</v>
      </c>
      <c r="O218" s="306">
        <v>0</v>
      </c>
      <c r="P218" s="303">
        <v>0</v>
      </c>
      <c r="Q218" s="171">
        <f>VLOOKUP(C218&amp;D218&amp;A218,'Delivery Counts'!$A$23:$I$54,8,FALSE)</f>
        <v>0</v>
      </c>
      <c r="R218" s="171">
        <f>VLOOKUP(C218&amp;D218&amp;A218,'Delivery Counts'!$A$23:$I$54,9,FALSE)</f>
        <v>0</v>
      </c>
      <c r="S218" s="16">
        <f t="shared" si="10"/>
        <v>0</v>
      </c>
      <c r="T218" s="237"/>
      <c r="U218" s="237"/>
    </row>
    <row r="219" spans="1:21" s="172" customFormat="1">
      <c r="A219" s="38">
        <v>19</v>
      </c>
      <c r="B219" s="39">
        <f t="shared" si="3"/>
        <v>0</v>
      </c>
      <c r="C219" s="39" t="str">
        <f t="shared" si="4"/>
        <v>2022 Current Year</v>
      </c>
      <c r="D219" s="40">
        <v>2</v>
      </c>
      <c r="E219" s="662">
        <v>19</v>
      </c>
      <c r="F219" s="40" t="s">
        <v>739</v>
      </c>
      <c r="G219" s="311" t="s">
        <v>139</v>
      </c>
      <c r="H219" s="40" t="s">
        <v>72</v>
      </c>
      <c r="I219" s="698" t="s">
        <v>527</v>
      </c>
      <c r="J219" s="303">
        <v>0</v>
      </c>
      <c r="K219" s="304">
        <v>0</v>
      </c>
      <c r="L219" s="305">
        <v>0</v>
      </c>
      <c r="M219" s="305">
        <v>0</v>
      </c>
      <c r="N219" s="303">
        <v>0</v>
      </c>
      <c r="O219" s="306">
        <v>0</v>
      </c>
      <c r="P219" s="303">
        <v>0</v>
      </c>
      <c r="Q219" s="171">
        <f>VLOOKUP(C219&amp;D219&amp;A219,'Delivery Counts'!$A$23:$I$54,8,FALSE)</f>
        <v>0</v>
      </c>
      <c r="R219" s="171">
        <f>VLOOKUP(C219&amp;D219&amp;A219,'Delivery Counts'!$A$23:$I$54,9,FALSE)</f>
        <v>0</v>
      </c>
      <c r="S219" s="16">
        <f t="shared" si="10"/>
        <v>0</v>
      </c>
      <c r="T219" s="237"/>
      <c r="U219" s="237"/>
    </row>
    <row r="220" spans="1:21" s="172" customFormat="1">
      <c r="A220" s="38">
        <v>19</v>
      </c>
      <c r="B220" s="39">
        <f t="shared" si="3"/>
        <v>0</v>
      </c>
      <c r="C220" s="39" t="str">
        <f t="shared" si="4"/>
        <v>2022 Current Year</v>
      </c>
      <c r="D220" s="40">
        <v>2</v>
      </c>
      <c r="E220" s="662">
        <v>19</v>
      </c>
      <c r="F220" s="40" t="s">
        <v>739</v>
      </c>
      <c r="G220" s="311" t="s">
        <v>139</v>
      </c>
      <c r="H220" s="40" t="s">
        <v>73</v>
      </c>
      <c r="I220" s="698" t="s">
        <v>528</v>
      </c>
      <c r="J220" s="303">
        <v>0</v>
      </c>
      <c r="K220" s="304">
        <v>0</v>
      </c>
      <c r="L220" s="305">
        <v>0</v>
      </c>
      <c r="M220" s="305">
        <v>0</v>
      </c>
      <c r="N220" s="303">
        <v>0</v>
      </c>
      <c r="O220" s="306">
        <v>0</v>
      </c>
      <c r="P220" s="303">
        <v>0</v>
      </c>
      <c r="Q220" s="171">
        <f>VLOOKUP(C220&amp;D220&amp;A220,'Delivery Counts'!$A$23:$I$54,8,FALSE)</f>
        <v>0</v>
      </c>
      <c r="R220" s="171">
        <f>VLOOKUP(C220&amp;D220&amp;A220,'Delivery Counts'!$A$23:$I$54,9,FALSE)</f>
        <v>0</v>
      </c>
      <c r="S220" s="16">
        <f t="shared" si="10"/>
        <v>0</v>
      </c>
      <c r="T220" s="237"/>
      <c r="U220" s="237"/>
    </row>
    <row r="221" spans="1:21" s="172" customFormat="1">
      <c r="A221" s="38">
        <v>19</v>
      </c>
      <c r="B221" s="39">
        <f t="shared" si="3"/>
        <v>0</v>
      </c>
      <c r="C221" s="39" t="str">
        <f t="shared" si="4"/>
        <v>2022 Current Year</v>
      </c>
      <c r="D221" s="40">
        <v>2</v>
      </c>
      <c r="E221" s="662">
        <v>19</v>
      </c>
      <c r="F221" s="40" t="s">
        <v>739</v>
      </c>
      <c r="G221" s="40" t="s">
        <v>139</v>
      </c>
      <c r="H221" s="40" t="s">
        <v>409</v>
      </c>
      <c r="I221" s="698" t="s">
        <v>803</v>
      </c>
      <c r="J221" s="303">
        <v>0</v>
      </c>
      <c r="K221" s="304">
        <v>0</v>
      </c>
      <c r="L221" s="305">
        <v>0</v>
      </c>
      <c r="M221" s="305">
        <v>0</v>
      </c>
      <c r="N221" s="303">
        <v>0</v>
      </c>
      <c r="O221" s="306">
        <v>0</v>
      </c>
      <c r="P221" s="303">
        <v>0</v>
      </c>
      <c r="Q221" s="171">
        <f>VLOOKUP(C221&amp;D221&amp;A221,'Delivery Counts'!$A$23:$I$54,8,FALSE)</f>
        <v>0</v>
      </c>
      <c r="R221" s="171">
        <f>VLOOKUP(C221&amp;D221&amp;A221,'Delivery Counts'!$A$23:$I$54,9,FALSE)</f>
        <v>0</v>
      </c>
      <c r="S221" s="16">
        <f t="shared" si="10"/>
        <v>0</v>
      </c>
      <c r="T221" s="237"/>
      <c r="U221" s="237"/>
    </row>
    <row r="222" spans="1:21" s="172" customFormat="1">
      <c r="A222" s="38">
        <v>20</v>
      </c>
      <c r="B222" s="39">
        <f t="shared" si="3"/>
        <v>0</v>
      </c>
      <c r="C222" s="39" t="str">
        <f t="shared" si="4"/>
        <v>2022 Current Year</v>
      </c>
      <c r="D222" s="40">
        <v>2</v>
      </c>
      <c r="E222" s="662">
        <v>20</v>
      </c>
      <c r="F222" s="662" t="s">
        <v>740</v>
      </c>
      <c r="G222" s="40" t="s">
        <v>138</v>
      </c>
      <c r="H222" s="40" t="s">
        <v>211</v>
      </c>
      <c r="I222" s="698" t="s">
        <v>261</v>
      </c>
      <c r="J222" s="303">
        <v>0</v>
      </c>
      <c r="K222" s="304">
        <v>0</v>
      </c>
      <c r="L222" s="305">
        <v>0</v>
      </c>
      <c r="M222" s="305">
        <v>0</v>
      </c>
      <c r="N222" s="303">
        <v>0</v>
      </c>
      <c r="O222" s="306">
        <v>0</v>
      </c>
      <c r="P222" s="303">
        <v>0</v>
      </c>
      <c r="Q222" s="171">
        <f>VLOOKUP(C222&amp;D222&amp;A222,'Delivery Counts'!$A$23:$I$54,8,FALSE)</f>
        <v>0</v>
      </c>
      <c r="R222" s="171">
        <f>VLOOKUP(C222&amp;D222&amp;A222,'Delivery Counts'!$A$23:$I$54,9,FALSE)</f>
        <v>0</v>
      </c>
      <c r="S222" s="16">
        <f t="shared" si="10"/>
        <v>0</v>
      </c>
      <c r="T222" s="237"/>
      <c r="U222" s="237"/>
    </row>
    <row r="223" spans="1:21" s="172" customFormat="1">
      <c r="A223" s="38">
        <v>20</v>
      </c>
      <c r="B223" s="39">
        <f t="shared" si="3"/>
        <v>0</v>
      </c>
      <c r="C223" s="39" t="str">
        <f t="shared" si="4"/>
        <v>2022 Current Year</v>
      </c>
      <c r="D223" s="40">
        <v>2</v>
      </c>
      <c r="E223" s="662">
        <v>20</v>
      </c>
      <c r="F223" s="40" t="s">
        <v>740</v>
      </c>
      <c r="G223" s="311" t="s">
        <v>138</v>
      </c>
      <c r="H223" s="40" t="s">
        <v>214</v>
      </c>
      <c r="I223" s="698" t="s">
        <v>676</v>
      </c>
      <c r="J223" s="303">
        <v>0</v>
      </c>
      <c r="K223" s="304">
        <v>0</v>
      </c>
      <c r="L223" s="305">
        <v>0</v>
      </c>
      <c r="M223" s="305">
        <v>0</v>
      </c>
      <c r="N223" s="303">
        <v>0</v>
      </c>
      <c r="O223" s="306">
        <v>0</v>
      </c>
      <c r="P223" s="303">
        <v>0</v>
      </c>
      <c r="Q223" s="171">
        <f>VLOOKUP(C223&amp;D223&amp;A223,'Delivery Counts'!$A$23:$I$54,8,FALSE)</f>
        <v>0</v>
      </c>
      <c r="R223" s="171">
        <f>VLOOKUP(C223&amp;D223&amp;A223,'Delivery Counts'!$A$23:$I$54,9,FALSE)</f>
        <v>0</v>
      </c>
      <c r="S223" s="16">
        <f t="shared" si="10"/>
        <v>0</v>
      </c>
    </row>
    <row r="224" spans="1:21" s="172" customFormat="1">
      <c r="A224" s="38">
        <v>20</v>
      </c>
      <c r="B224" s="39">
        <f t="shared" si="3"/>
        <v>0</v>
      </c>
      <c r="C224" s="39" t="str">
        <f t="shared" si="4"/>
        <v>2022 Current Year</v>
      </c>
      <c r="D224" s="40">
        <v>2</v>
      </c>
      <c r="E224" s="662">
        <v>20</v>
      </c>
      <c r="F224" s="40" t="s">
        <v>740</v>
      </c>
      <c r="G224" s="311" t="s">
        <v>138</v>
      </c>
      <c r="H224" s="40" t="s">
        <v>215</v>
      </c>
      <c r="I224" s="698" t="s">
        <v>216</v>
      </c>
      <c r="J224" s="303">
        <v>0</v>
      </c>
      <c r="K224" s="304">
        <v>0</v>
      </c>
      <c r="L224" s="305">
        <v>0</v>
      </c>
      <c r="M224" s="305">
        <v>0</v>
      </c>
      <c r="N224" s="303">
        <v>0</v>
      </c>
      <c r="O224" s="306">
        <v>0</v>
      </c>
      <c r="P224" s="303">
        <v>0</v>
      </c>
      <c r="Q224" s="171">
        <f>VLOOKUP(C224&amp;D224&amp;A224,'Delivery Counts'!$A$23:$I$54,8,FALSE)</f>
        <v>0</v>
      </c>
      <c r="R224" s="171">
        <f>VLOOKUP(C224&amp;D224&amp;A224,'Delivery Counts'!$A$23:$I$54,9,FALSE)</f>
        <v>0</v>
      </c>
      <c r="S224" s="16">
        <f t="shared" si="10"/>
        <v>0</v>
      </c>
    </row>
    <row r="225" spans="1:21" s="172" customFormat="1">
      <c r="A225" s="38">
        <v>20</v>
      </c>
      <c r="B225" s="39">
        <f t="shared" si="3"/>
        <v>0</v>
      </c>
      <c r="C225" s="39" t="str">
        <f t="shared" si="4"/>
        <v>2022 Current Year</v>
      </c>
      <c r="D225" s="40">
        <v>2</v>
      </c>
      <c r="E225" s="662">
        <v>20</v>
      </c>
      <c r="F225" s="40" t="s">
        <v>740</v>
      </c>
      <c r="G225" s="311" t="s">
        <v>138</v>
      </c>
      <c r="H225" s="40" t="s">
        <v>217</v>
      </c>
      <c r="I225" s="698" t="s">
        <v>262</v>
      </c>
      <c r="J225" s="303">
        <v>0</v>
      </c>
      <c r="K225" s="304">
        <v>0</v>
      </c>
      <c r="L225" s="305">
        <v>0</v>
      </c>
      <c r="M225" s="305">
        <v>0</v>
      </c>
      <c r="N225" s="303">
        <v>0</v>
      </c>
      <c r="O225" s="306">
        <v>0</v>
      </c>
      <c r="P225" s="303">
        <v>0</v>
      </c>
      <c r="Q225" s="171">
        <f>VLOOKUP(C225&amp;D225&amp;A225,'Delivery Counts'!$A$23:$I$54,8,FALSE)</f>
        <v>0</v>
      </c>
      <c r="R225" s="171">
        <f>VLOOKUP(C225&amp;D225&amp;A225,'Delivery Counts'!$A$23:$I$54,9,FALSE)</f>
        <v>0</v>
      </c>
      <c r="S225" s="16">
        <f t="shared" si="10"/>
        <v>0</v>
      </c>
      <c r="T225" s="237"/>
      <c r="U225" s="237"/>
    </row>
    <row r="226" spans="1:21" s="172" customFormat="1">
      <c r="A226" s="38">
        <v>20</v>
      </c>
      <c r="B226" s="39">
        <f t="shared" si="3"/>
        <v>0</v>
      </c>
      <c r="C226" s="39" t="str">
        <f t="shared" si="4"/>
        <v>2022 Current Year</v>
      </c>
      <c r="D226" s="40">
        <v>2</v>
      </c>
      <c r="E226" s="662">
        <v>20</v>
      </c>
      <c r="F226" s="40" t="s">
        <v>740</v>
      </c>
      <c r="G226" s="311" t="s">
        <v>138</v>
      </c>
      <c r="H226" s="40" t="s">
        <v>218</v>
      </c>
      <c r="I226" s="698" t="s">
        <v>677</v>
      </c>
      <c r="J226" s="303">
        <v>0</v>
      </c>
      <c r="K226" s="304">
        <v>0</v>
      </c>
      <c r="L226" s="305">
        <v>0</v>
      </c>
      <c r="M226" s="305">
        <v>0</v>
      </c>
      <c r="N226" s="303">
        <v>0</v>
      </c>
      <c r="O226" s="306">
        <v>0</v>
      </c>
      <c r="P226" s="303">
        <v>0</v>
      </c>
      <c r="Q226" s="171">
        <f>VLOOKUP(C226&amp;D226&amp;A226,'Delivery Counts'!$A$23:$I$54,8,FALSE)</f>
        <v>0</v>
      </c>
      <c r="R226" s="171">
        <f>VLOOKUP(C226&amp;D226&amp;A226,'Delivery Counts'!$A$23:$I$54,9,FALSE)</f>
        <v>0</v>
      </c>
      <c r="S226" s="16">
        <f t="shared" si="10"/>
        <v>0</v>
      </c>
      <c r="T226" s="237"/>
      <c r="U226" s="237"/>
    </row>
    <row r="227" spans="1:21" s="172" customFormat="1">
      <c r="A227" s="38">
        <v>20</v>
      </c>
      <c r="B227" s="39">
        <f t="shared" si="3"/>
        <v>0</v>
      </c>
      <c r="C227" s="39" t="str">
        <f t="shared" si="4"/>
        <v>2022 Current Year</v>
      </c>
      <c r="D227" s="40">
        <v>2</v>
      </c>
      <c r="E227" s="662">
        <v>20</v>
      </c>
      <c r="F227" s="40" t="s">
        <v>740</v>
      </c>
      <c r="G227" s="311" t="s">
        <v>138</v>
      </c>
      <c r="H227" s="40" t="s">
        <v>219</v>
      </c>
      <c r="I227" s="698" t="s">
        <v>263</v>
      </c>
      <c r="J227" s="303">
        <v>0</v>
      </c>
      <c r="K227" s="304">
        <v>0</v>
      </c>
      <c r="L227" s="305">
        <v>0</v>
      </c>
      <c r="M227" s="305">
        <v>0</v>
      </c>
      <c r="N227" s="303">
        <v>0</v>
      </c>
      <c r="O227" s="306">
        <v>0</v>
      </c>
      <c r="P227" s="303">
        <v>0</v>
      </c>
      <c r="Q227" s="171">
        <f>VLOOKUP(C227&amp;D227&amp;A227,'Delivery Counts'!$A$23:$I$54,8,FALSE)</f>
        <v>0</v>
      </c>
      <c r="R227" s="171">
        <f>VLOOKUP(C227&amp;D227&amp;A227,'Delivery Counts'!$A$23:$I$54,9,FALSE)</f>
        <v>0</v>
      </c>
      <c r="S227" s="16">
        <f t="shared" si="10"/>
        <v>0</v>
      </c>
      <c r="T227" s="237"/>
      <c r="U227" s="237"/>
    </row>
    <row r="228" spans="1:21" s="172" customFormat="1">
      <c r="A228" s="38">
        <v>20</v>
      </c>
      <c r="B228" s="39">
        <f t="shared" si="3"/>
        <v>0</v>
      </c>
      <c r="C228" s="39" t="str">
        <f t="shared" si="4"/>
        <v>2022 Current Year</v>
      </c>
      <c r="D228" s="40">
        <v>2</v>
      </c>
      <c r="E228" s="662">
        <v>20</v>
      </c>
      <c r="F228" s="40" t="s">
        <v>740</v>
      </c>
      <c r="G228" s="311" t="s">
        <v>138</v>
      </c>
      <c r="H228" s="40" t="s">
        <v>220</v>
      </c>
      <c r="I228" s="698" t="s">
        <v>675</v>
      </c>
      <c r="J228" s="303">
        <v>0</v>
      </c>
      <c r="K228" s="304">
        <v>0</v>
      </c>
      <c r="L228" s="305">
        <v>0</v>
      </c>
      <c r="M228" s="305">
        <v>0</v>
      </c>
      <c r="N228" s="303">
        <v>0</v>
      </c>
      <c r="O228" s="306">
        <v>0</v>
      </c>
      <c r="P228" s="303">
        <v>0</v>
      </c>
      <c r="Q228" s="171">
        <f>VLOOKUP(C228&amp;D228&amp;A228,'Delivery Counts'!$A$23:$I$54,8,FALSE)</f>
        <v>0</v>
      </c>
      <c r="R228" s="171">
        <f>VLOOKUP(C228&amp;D228&amp;A228,'Delivery Counts'!$A$23:$I$54,9,FALSE)</f>
        <v>0</v>
      </c>
      <c r="S228" s="16">
        <f t="shared" si="10"/>
        <v>0</v>
      </c>
      <c r="T228" s="237"/>
      <c r="U228" s="237"/>
    </row>
    <row r="229" spans="1:21" s="172" customFormat="1">
      <c r="A229" s="38">
        <v>20</v>
      </c>
      <c r="B229" s="39">
        <f t="shared" si="3"/>
        <v>0</v>
      </c>
      <c r="C229" s="39" t="str">
        <f t="shared" si="4"/>
        <v>2022 Current Year</v>
      </c>
      <c r="D229" s="40">
        <v>2</v>
      </c>
      <c r="E229" s="662">
        <v>20</v>
      </c>
      <c r="F229" s="40" t="s">
        <v>740</v>
      </c>
      <c r="G229" s="311" t="s">
        <v>138</v>
      </c>
      <c r="H229" s="40" t="s">
        <v>221</v>
      </c>
      <c r="I229" s="698" t="s">
        <v>264</v>
      </c>
      <c r="J229" s="303">
        <v>0</v>
      </c>
      <c r="K229" s="304">
        <v>0</v>
      </c>
      <c r="L229" s="305">
        <v>0</v>
      </c>
      <c r="M229" s="305">
        <v>0</v>
      </c>
      <c r="N229" s="303">
        <v>0</v>
      </c>
      <c r="O229" s="306">
        <v>0</v>
      </c>
      <c r="P229" s="303">
        <v>0</v>
      </c>
      <c r="Q229" s="171">
        <f>VLOOKUP(C229&amp;D229&amp;A229,'Delivery Counts'!$A$23:$I$54,8,FALSE)</f>
        <v>0</v>
      </c>
      <c r="R229" s="171">
        <f>VLOOKUP(C229&amp;D229&amp;A229,'Delivery Counts'!$A$23:$I$54,9,FALSE)</f>
        <v>0</v>
      </c>
      <c r="S229" s="16">
        <f t="shared" si="10"/>
        <v>0</v>
      </c>
      <c r="T229" s="237"/>
      <c r="U229" s="237"/>
    </row>
    <row r="230" spans="1:21" s="172" customFormat="1">
      <c r="A230" s="38">
        <v>20</v>
      </c>
      <c r="B230" s="39">
        <f t="shared" si="3"/>
        <v>0</v>
      </c>
      <c r="C230" s="39" t="str">
        <f t="shared" si="4"/>
        <v>2022 Current Year</v>
      </c>
      <c r="D230" s="40">
        <v>2</v>
      </c>
      <c r="E230" s="662">
        <v>20</v>
      </c>
      <c r="F230" s="40" t="s">
        <v>740</v>
      </c>
      <c r="G230" s="311" t="s">
        <v>138</v>
      </c>
      <c r="H230" s="40" t="s">
        <v>222</v>
      </c>
      <c r="I230" s="698" t="s">
        <v>206</v>
      </c>
      <c r="J230" s="303">
        <v>0</v>
      </c>
      <c r="K230" s="304">
        <v>0</v>
      </c>
      <c r="L230" s="305">
        <v>0</v>
      </c>
      <c r="M230" s="305">
        <v>0</v>
      </c>
      <c r="N230" s="303">
        <v>0</v>
      </c>
      <c r="O230" s="306">
        <v>0</v>
      </c>
      <c r="P230" s="303">
        <v>0</v>
      </c>
      <c r="Q230" s="171">
        <f>VLOOKUP(C230&amp;D230&amp;A230,'Delivery Counts'!$A$23:$I$54,8,FALSE)</f>
        <v>0</v>
      </c>
      <c r="R230" s="171">
        <f>VLOOKUP(C230&amp;D230&amp;A230,'Delivery Counts'!$A$23:$I$54,9,FALSE)</f>
        <v>0</v>
      </c>
      <c r="S230" s="16">
        <f t="shared" si="10"/>
        <v>0</v>
      </c>
      <c r="T230" s="237"/>
      <c r="U230" s="237"/>
    </row>
    <row r="231" spans="1:21" s="172" customFormat="1">
      <c r="A231" s="38">
        <v>20</v>
      </c>
      <c r="B231" s="39">
        <f t="shared" si="3"/>
        <v>0</v>
      </c>
      <c r="C231" s="39" t="str">
        <f t="shared" si="4"/>
        <v>2022 Current Year</v>
      </c>
      <c r="D231" s="40">
        <v>2</v>
      </c>
      <c r="E231" s="662">
        <v>20</v>
      </c>
      <c r="F231" s="40" t="s">
        <v>740</v>
      </c>
      <c r="G231" s="311" t="s">
        <v>138</v>
      </c>
      <c r="H231" s="40" t="s">
        <v>223</v>
      </c>
      <c r="I231" s="698" t="s">
        <v>181</v>
      </c>
      <c r="J231" s="303">
        <v>0</v>
      </c>
      <c r="K231" s="304">
        <v>0</v>
      </c>
      <c r="L231" s="305">
        <v>0</v>
      </c>
      <c r="M231" s="305">
        <v>0</v>
      </c>
      <c r="N231" s="303">
        <v>0</v>
      </c>
      <c r="O231" s="306">
        <v>0</v>
      </c>
      <c r="P231" s="303">
        <v>0</v>
      </c>
      <c r="Q231" s="171">
        <f>VLOOKUP(C231&amp;D231&amp;A231,'Delivery Counts'!$A$23:$I$54,8,FALSE)</f>
        <v>0</v>
      </c>
      <c r="R231" s="171">
        <f>VLOOKUP(C231&amp;D231&amp;A231,'Delivery Counts'!$A$23:$I$54,9,FALSE)</f>
        <v>0</v>
      </c>
      <c r="S231" s="16">
        <f t="shared" si="10"/>
        <v>0</v>
      </c>
      <c r="T231" s="237"/>
      <c r="U231" s="237"/>
    </row>
    <row r="232" spans="1:21" s="172" customFormat="1">
      <c r="A232" s="38">
        <v>20</v>
      </c>
      <c r="B232" s="39">
        <f t="shared" si="3"/>
        <v>0</v>
      </c>
      <c r="C232" s="39" t="str">
        <f t="shared" si="4"/>
        <v>2022 Current Year</v>
      </c>
      <c r="D232" s="40">
        <v>2</v>
      </c>
      <c r="E232" s="662">
        <v>20</v>
      </c>
      <c r="F232" s="40" t="s">
        <v>740</v>
      </c>
      <c r="G232" s="311" t="s">
        <v>138</v>
      </c>
      <c r="H232" s="40" t="s">
        <v>150</v>
      </c>
      <c r="I232" s="698" t="s">
        <v>204</v>
      </c>
      <c r="J232" s="303">
        <v>0</v>
      </c>
      <c r="K232" s="304">
        <v>0</v>
      </c>
      <c r="L232" s="305">
        <v>0</v>
      </c>
      <c r="M232" s="305">
        <v>0</v>
      </c>
      <c r="N232" s="303">
        <v>0</v>
      </c>
      <c r="O232" s="306">
        <v>0</v>
      </c>
      <c r="P232" s="303">
        <v>0</v>
      </c>
      <c r="Q232" s="171">
        <f>VLOOKUP(C232&amp;D232&amp;A232,'Delivery Counts'!$A$23:$I$54,8,FALSE)</f>
        <v>0</v>
      </c>
      <c r="R232" s="171">
        <f>VLOOKUP(C232&amp;D232&amp;A232,'Delivery Counts'!$A$23:$I$54,9,FALSE)</f>
        <v>0</v>
      </c>
      <c r="S232" s="16">
        <f t="shared" si="10"/>
        <v>0</v>
      </c>
      <c r="T232" s="237"/>
      <c r="U232" s="237"/>
    </row>
    <row r="233" spans="1:21" s="172" customFormat="1">
      <c r="A233" s="38">
        <v>20</v>
      </c>
      <c r="B233" s="39">
        <f t="shared" si="3"/>
        <v>0</v>
      </c>
      <c r="C233" s="39" t="str">
        <f t="shared" ref="C233:C293" si="11">$C$6</f>
        <v>2022 Current Year</v>
      </c>
      <c r="D233" s="40">
        <v>2</v>
      </c>
      <c r="E233" s="662">
        <v>20</v>
      </c>
      <c r="F233" s="40" t="s">
        <v>740</v>
      </c>
      <c r="G233" s="311" t="s">
        <v>138</v>
      </c>
      <c r="H233" s="40" t="s">
        <v>151</v>
      </c>
      <c r="I233" s="698" t="s">
        <v>205</v>
      </c>
      <c r="J233" s="303">
        <v>0</v>
      </c>
      <c r="K233" s="304">
        <v>0</v>
      </c>
      <c r="L233" s="305">
        <v>0</v>
      </c>
      <c r="M233" s="305">
        <v>0</v>
      </c>
      <c r="N233" s="303">
        <v>0</v>
      </c>
      <c r="O233" s="306">
        <v>0</v>
      </c>
      <c r="P233" s="303">
        <v>0</v>
      </c>
      <c r="Q233" s="171">
        <f>VLOOKUP(C233&amp;D233&amp;A233,'Delivery Counts'!$A$23:$I$54,8,FALSE)</f>
        <v>0</v>
      </c>
      <c r="R233" s="171">
        <f>VLOOKUP(C233&amp;D233&amp;A233,'Delivery Counts'!$A$23:$I$54,9,FALSE)</f>
        <v>0</v>
      </c>
      <c r="S233" s="16">
        <f t="shared" si="10"/>
        <v>0</v>
      </c>
      <c r="T233" s="237"/>
      <c r="U233" s="237"/>
    </row>
    <row r="234" spans="1:21" s="172" customFormat="1">
      <c r="A234" s="38">
        <v>20</v>
      </c>
      <c r="B234" s="39">
        <f t="shared" si="3"/>
        <v>0</v>
      </c>
      <c r="C234" s="39" t="str">
        <f t="shared" si="11"/>
        <v>2022 Current Year</v>
      </c>
      <c r="D234" s="40">
        <v>2</v>
      </c>
      <c r="E234" s="662">
        <v>20</v>
      </c>
      <c r="F234" s="40" t="s">
        <v>740</v>
      </c>
      <c r="G234" s="311" t="s">
        <v>138</v>
      </c>
      <c r="H234" s="40" t="s">
        <v>152</v>
      </c>
      <c r="I234" s="698" t="s">
        <v>182</v>
      </c>
      <c r="J234" s="303">
        <v>0</v>
      </c>
      <c r="K234" s="304">
        <v>0</v>
      </c>
      <c r="L234" s="305">
        <v>0</v>
      </c>
      <c r="M234" s="305">
        <v>0</v>
      </c>
      <c r="N234" s="303">
        <v>0</v>
      </c>
      <c r="O234" s="306">
        <v>0</v>
      </c>
      <c r="P234" s="303">
        <v>0</v>
      </c>
      <c r="Q234" s="171">
        <f>VLOOKUP(C234&amp;D234&amp;A234,'Delivery Counts'!$A$23:$I$54,8,FALSE)</f>
        <v>0</v>
      </c>
      <c r="R234" s="171">
        <f>VLOOKUP(C234&amp;D234&amp;A234,'Delivery Counts'!$A$23:$I$54,9,FALSE)</f>
        <v>0</v>
      </c>
      <c r="S234" s="16">
        <f t="shared" si="10"/>
        <v>0</v>
      </c>
      <c r="T234" s="237"/>
      <c r="U234" s="237"/>
    </row>
    <row r="235" spans="1:21" s="172" customFormat="1">
      <c r="A235" s="38">
        <v>20</v>
      </c>
      <c r="B235" s="39">
        <f t="shared" si="3"/>
        <v>0</v>
      </c>
      <c r="C235" s="39" t="str">
        <f t="shared" si="11"/>
        <v>2022 Current Year</v>
      </c>
      <c r="D235" s="40">
        <v>2</v>
      </c>
      <c r="E235" s="662">
        <v>20</v>
      </c>
      <c r="F235" s="40" t="s">
        <v>740</v>
      </c>
      <c r="G235" s="311" t="s">
        <v>138</v>
      </c>
      <c r="H235" s="40" t="s">
        <v>70</v>
      </c>
      <c r="I235" s="698" t="s">
        <v>265</v>
      </c>
      <c r="J235" s="303">
        <v>0</v>
      </c>
      <c r="K235" s="304">
        <v>0</v>
      </c>
      <c r="L235" s="305">
        <v>0</v>
      </c>
      <c r="M235" s="305">
        <v>0</v>
      </c>
      <c r="N235" s="303">
        <v>0</v>
      </c>
      <c r="O235" s="306">
        <v>0</v>
      </c>
      <c r="P235" s="303">
        <v>0</v>
      </c>
      <c r="Q235" s="171">
        <f>VLOOKUP(C235&amp;D235&amp;A235,'Delivery Counts'!$A$23:$I$54,8,FALSE)</f>
        <v>0</v>
      </c>
      <c r="R235" s="171">
        <f>VLOOKUP(C235&amp;D235&amp;A235,'Delivery Counts'!$A$23:$I$54,9,FALSE)</f>
        <v>0</v>
      </c>
      <c r="S235" s="16">
        <f t="shared" si="10"/>
        <v>0</v>
      </c>
      <c r="T235" s="237"/>
      <c r="U235" s="237"/>
    </row>
    <row r="236" spans="1:21" s="172" customFormat="1">
      <c r="A236" s="38">
        <v>20</v>
      </c>
      <c r="B236" s="39">
        <f t="shared" ref="B236:B293" si="12">$B$6</f>
        <v>0</v>
      </c>
      <c r="C236" s="39" t="str">
        <f t="shared" si="11"/>
        <v>2022 Current Year</v>
      </c>
      <c r="D236" s="40">
        <v>2</v>
      </c>
      <c r="E236" s="662">
        <v>20</v>
      </c>
      <c r="F236" s="40" t="s">
        <v>740</v>
      </c>
      <c r="G236" s="311" t="s">
        <v>138</v>
      </c>
      <c r="H236" s="40" t="s">
        <v>71</v>
      </c>
      <c r="I236" s="698" t="s">
        <v>266</v>
      </c>
      <c r="J236" s="303">
        <v>0</v>
      </c>
      <c r="K236" s="304">
        <v>0</v>
      </c>
      <c r="L236" s="305">
        <v>0</v>
      </c>
      <c r="M236" s="305">
        <v>0</v>
      </c>
      <c r="N236" s="303">
        <v>0</v>
      </c>
      <c r="O236" s="306">
        <v>0</v>
      </c>
      <c r="P236" s="303">
        <v>0</v>
      </c>
      <c r="Q236" s="171">
        <f>VLOOKUP(C236&amp;D236&amp;A236,'Delivery Counts'!$A$23:$I$54,8,FALSE)</f>
        <v>0</v>
      </c>
      <c r="R236" s="171">
        <f>VLOOKUP(C236&amp;D236&amp;A236,'Delivery Counts'!$A$23:$I$54,9,FALSE)</f>
        <v>0</v>
      </c>
      <c r="S236" s="16">
        <f t="shared" si="10"/>
        <v>0</v>
      </c>
      <c r="T236" s="237"/>
      <c r="U236" s="237"/>
    </row>
    <row r="237" spans="1:21" s="172" customFormat="1">
      <c r="A237" s="38">
        <v>20</v>
      </c>
      <c r="B237" s="39">
        <f t="shared" si="12"/>
        <v>0</v>
      </c>
      <c r="C237" s="39" t="str">
        <f t="shared" si="11"/>
        <v>2022 Current Year</v>
      </c>
      <c r="D237" s="40">
        <v>2</v>
      </c>
      <c r="E237" s="662">
        <v>20</v>
      </c>
      <c r="F237" s="40" t="s">
        <v>740</v>
      </c>
      <c r="G237" s="311" t="s">
        <v>138</v>
      </c>
      <c r="H237" s="40" t="s">
        <v>72</v>
      </c>
      <c r="I237" s="698" t="s">
        <v>527</v>
      </c>
      <c r="J237" s="303">
        <v>0</v>
      </c>
      <c r="K237" s="304">
        <v>0</v>
      </c>
      <c r="L237" s="305">
        <v>0</v>
      </c>
      <c r="M237" s="305">
        <v>0</v>
      </c>
      <c r="N237" s="303">
        <v>0</v>
      </c>
      <c r="O237" s="306">
        <v>0</v>
      </c>
      <c r="P237" s="303">
        <v>0</v>
      </c>
      <c r="Q237" s="171">
        <f>VLOOKUP(C237&amp;D237&amp;A237,'Delivery Counts'!$A$23:$I$54,8,FALSE)</f>
        <v>0</v>
      </c>
      <c r="R237" s="171">
        <f>VLOOKUP(C237&amp;D237&amp;A237,'Delivery Counts'!$A$23:$I$54,9,FALSE)</f>
        <v>0</v>
      </c>
      <c r="S237" s="16">
        <f t="shared" si="10"/>
        <v>0</v>
      </c>
      <c r="T237" s="237"/>
      <c r="U237" s="237"/>
    </row>
    <row r="238" spans="1:21" s="172" customFormat="1">
      <c r="A238" s="38">
        <v>20</v>
      </c>
      <c r="B238" s="39">
        <f t="shared" si="12"/>
        <v>0</v>
      </c>
      <c r="C238" s="39" t="str">
        <f t="shared" si="11"/>
        <v>2022 Current Year</v>
      </c>
      <c r="D238" s="40">
        <v>2</v>
      </c>
      <c r="E238" s="662">
        <v>20</v>
      </c>
      <c r="F238" s="40" t="s">
        <v>740</v>
      </c>
      <c r="G238" s="311" t="s">
        <v>138</v>
      </c>
      <c r="H238" s="40" t="s">
        <v>73</v>
      </c>
      <c r="I238" s="698" t="s">
        <v>528</v>
      </c>
      <c r="J238" s="303">
        <v>0</v>
      </c>
      <c r="K238" s="304">
        <v>0</v>
      </c>
      <c r="L238" s="305">
        <v>0</v>
      </c>
      <c r="M238" s="305">
        <v>0</v>
      </c>
      <c r="N238" s="303">
        <v>0</v>
      </c>
      <c r="O238" s="306">
        <v>0</v>
      </c>
      <c r="P238" s="303">
        <v>0</v>
      </c>
      <c r="Q238" s="171">
        <f>VLOOKUP(C238&amp;D238&amp;A238,'Delivery Counts'!$A$23:$I$54,8,FALSE)</f>
        <v>0</v>
      </c>
      <c r="R238" s="171">
        <f>VLOOKUP(C238&amp;D238&amp;A238,'Delivery Counts'!$A$23:$I$54,9,FALSE)</f>
        <v>0</v>
      </c>
      <c r="S238" s="16">
        <f t="shared" si="10"/>
        <v>0</v>
      </c>
      <c r="T238" s="237"/>
      <c r="U238" s="237"/>
    </row>
    <row r="239" spans="1:21" s="172" customFormat="1">
      <c r="A239" s="38">
        <v>20</v>
      </c>
      <c r="B239" s="39">
        <f t="shared" si="12"/>
        <v>0</v>
      </c>
      <c r="C239" s="39" t="str">
        <f t="shared" si="11"/>
        <v>2022 Current Year</v>
      </c>
      <c r="D239" s="40">
        <v>2</v>
      </c>
      <c r="E239" s="662">
        <v>20</v>
      </c>
      <c r="F239" s="40" t="s">
        <v>740</v>
      </c>
      <c r="G239" s="40" t="s">
        <v>138</v>
      </c>
      <c r="H239" s="40" t="s">
        <v>409</v>
      </c>
      <c r="I239" s="698" t="s">
        <v>803</v>
      </c>
      <c r="J239" s="303">
        <v>0</v>
      </c>
      <c r="K239" s="304">
        <v>0</v>
      </c>
      <c r="L239" s="305">
        <v>0</v>
      </c>
      <c r="M239" s="305">
        <v>0</v>
      </c>
      <c r="N239" s="303">
        <v>0</v>
      </c>
      <c r="O239" s="306">
        <v>0</v>
      </c>
      <c r="P239" s="303">
        <v>0</v>
      </c>
      <c r="Q239" s="171">
        <f>VLOOKUP(C239&amp;D239&amp;A239,'Delivery Counts'!$A$23:$I$54,8,FALSE)</f>
        <v>0</v>
      </c>
      <c r="R239" s="171">
        <f>VLOOKUP(C239&amp;D239&amp;A239,'Delivery Counts'!$A$23:$I$54,9,FALSE)</f>
        <v>0</v>
      </c>
      <c r="S239" s="16">
        <f t="shared" si="10"/>
        <v>0</v>
      </c>
      <c r="T239" s="237"/>
      <c r="U239" s="237"/>
    </row>
    <row r="240" spans="1:21" s="172" customFormat="1">
      <c r="A240" s="38">
        <v>21</v>
      </c>
      <c r="B240" s="39">
        <f t="shared" si="12"/>
        <v>0</v>
      </c>
      <c r="C240" s="39" t="str">
        <f t="shared" si="11"/>
        <v>2022 Current Year</v>
      </c>
      <c r="D240" s="40">
        <v>2</v>
      </c>
      <c r="E240" s="662">
        <v>21</v>
      </c>
      <c r="F240" s="40">
        <v>2</v>
      </c>
      <c r="G240" s="40" t="s">
        <v>139</v>
      </c>
      <c r="H240" s="40" t="s">
        <v>211</v>
      </c>
      <c r="I240" s="991" t="s">
        <v>261</v>
      </c>
      <c r="J240" s="303">
        <v>0</v>
      </c>
      <c r="K240" s="304">
        <v>0</v>
      </c>
      <c r="L240" s="305">
        <v>0</v>
      </c>
      <c r="M240" s="305">
        <v>0</v>
      </c>
      <c r="N240" s="303">
        <v>0</v>
      </c>
      <c r="O240" s="306">
        <v>0</v>
      </c>
      <c r="P240" s="303">
        <v>0</v>
      </c>
      <c r="Q240" s="171">
        <f>VLOOKUP(C240&amp;D240&amp;A240,'Delivery Counts'!$A$23:$I$54,8,FALSE)</f>
        <v>0</v>
      </c>
      <c r="R240" s="171">
        <f>VLOOKUP(C240&amp;D240&amp;A240,'Delivery Counts'!$A$23:$I$54,9,FALSE)</f>
        <v>0</v>
      </c>
      <c r="S240" s="16">
        <f t="shared" ref="S240:S275" si="13">Q240+R240</f>
        <v>0</v>
      </c>
      <c r="T240" s="237"/>
      <c r="U240" s="237"/>
    </row>
    <row r="241" spans="1:21" s="172" customFormat="1">
      <c r="A241" s="38">
        <v>21</v>
      </c>
      <c r="B241" s="39">
        <f t="shared" si="12"/>
        <v>0</v>
      </c>
      <c r="C241" s="39" t="str">
        <f t="shared" si="11"/>
        <v>2022 Current Year</v>
      </c>
      <c r="D241" s="40">
        <v>2</v>
      </c>
      <c r="E241" s="662">
        <v>21</v>
      </c>
      <c r="F241" s="40">
        <v>2</v>
      </c>
      <c r="G241" s="311" t="s">
        <v>139</v>
      </c>
      <c r="H241" s="40" t="s">
        <v>214</v>
      </c>
      <c r="I241" s="991" t="s">
        <v>676</v>
      </c>
      <c r="J241" s="303">
        <v>0</v>
      </c>
      <c r="K241" s="304">
        <v>0</v>
      </c>
      <c r="L241" s="305">
        <v>0</v>
      </c>
      <c r="M241" s="305">
        <v>0</v>
      </c>
      <c r="N241" s="303">
        <v>0</v>
      </c>
      <c r="O241" s="306">
        <v>0</v>
      </c>
      <c r="P241" s="303">
        <v>0</v>
      </c>
      <c r="Q241" s="171">
        <f>VLOOKUP(C241&amp;D241&amp;A241,'Delivery Counts'!$A$23:$I$54,8,FALSE)</f>
        <v>0</v>
      </c>
      <c r="R241" s="171">
        <f>VLOOKUP(C241&amp;D241&amp;A241,'Delivery Counts'!$A$23:$I$54,9,FALSE)</f>
        <v>0</v>
      </c>
      <c r="S241" s="16">
        <f t="shared" si="13"/>
        <v>0</v>
      </c>
      <c r="T241" s="237"/>
      <c r="U241" s="237"/>
    </row>
    <row r="242" spans="1:21" s="172" customFormat="1">
      <c r="A242" s="38">
        <v>21</v>
      </c>
      <c r="B242" s="39">
        <f t="shared" si="12"/>
        <v>0</v>
      </c>
      <c r="C242" s="39" t="str">
        <f t="shared" si="11"/>
        <v>2022 Current Year</v>
      </c>
      <c r="D242" s="40">
        <v>2</v>
      </c>
      <c r="E242" s="662">
        <v>21</v>
      </c>
      <c r="F242" s="40">
        <v>2</v>
      </c>
      <c r="G242" s="311" t="s">
        <v>139</v>
      </c>
      <c r="H242" s="40" t="s">
        <v>215</v>
      </c>
      <c r="I242" s="991" t="s">
        <v>216</v>
      </c>
      <c r="J242" s="303">
        <v>0</v>
      </c>
      <c r="K242" s="304">
        <v>0</v>
      </c>
      <c r="L242" s="305">
        <v>0</v>
      </c>
      <c r="M242" s="305">
        <v>0</v>
      </c>
      <c r="N242" s="303">
        <v>0</v>
      </c>
      <c r="O242" s="306">
        <v>0</v>
      </c>
      <c r="P242" s="303">
        <v>0</v>
      </c>
      <c r="Q242" s="171">
        <f>VLOOKUP(C242&amp;D242&amp;A242,'Delivery Counts'!$A$23:$I$54,8,FALSE)</f>
        <v>0</v>
      </c>
      <c r="R242" s="171">
        <f>VLOOKUP(C242&amp;D242&amp;A242,'Delivery Counts'!$A$23:$I$54,9,FALSE)</f>
        <v>0</v>
      </c>
      <c r="S242" s="16">
        <f t="shared" si="13"/>
        <v>0</v>
      </c>
      <c r="T242" s="237"/>
      <c r="U242" s="237"/>
    </row>
    <row r="243" spans="1:21" s="172" customFormat="1">
      <c r="A243" s="38">
        <v>21</v>
      </c>
      <c r="B243" s="39">
        <f t="shared" si="12"/>
        <v>0</v>
      </c>
      <c r="C243" s="39" t="str">
        <f t="shared" si="11"/>
        <v>2022 Current Year</v>
      </c>
      <c r="D243" s="40">
        <v>2</v>
      </c>
      <c r="E243" s="662">
        <v>21</v>
      </c>
      <c r="F243" s="40">
        <v>2</v>
      </c>
      <c r="G243" s="311" t="s">
        <v>139</v>
      </c>
      <c r="H243" s="40" t="s">
        <v>217</v>
      </c>
      <c r="I243" s="991" t="s">
        <v>262</v>
      </c>
      <c r="J243" s="303">
        <v>0</v>
      </c>
      <c r="K243" s="304">
        <v>0</v>
      </c>
      <c r="L243" s="305">
        <v>0</v>
      </c>
      <c r="M243" s="305">
        <v>0</v>
      </c>
      <c r="N243" s="303">
        <v>0</v>
      </c>
      <c r="O243" s="306">
        <v>0</v>
      </c>
      <c r="P243" s="303">
        <v>0</v>
      </c>
      <c r="Q243" s="171">
        <f>VLOOKUP(C243&amp;D243&amp;A243,'Delivery Counts'!$A$23:$I$54,8,FALSE)</f>
        <v>0</v>
      </c>
      <c r="R243" s="171">
        <f>VLOOKUP(C243&amp;D243&amp;A243,'Delivery Counts'!$A$23:$I$54,9,FALSE)</f>
        <v>0</v>
      </c>
      <c r="S243" s="16">
        <f t="shared" si="13"/>
        <v>0</v>
      </c>
      <c r="T243" s="237"/>
      <c r="U243" s="237"/>
    </row>
    <row r="244" spans="1:21" s="172" customFormat="1">
      <c r="A244" s="38">
        <v>21</v>
      </c>
      <c r="B244" s="39">
        <f t="shared" si="12"/>
        <v>0</v>
      </c>
      <c r="C244" s="39" t="str">
        <f t="shared" si="11"/>
        <v>2022 Current Year</v>
      </c>
      <c r="D244" s="40">
        <v>2</v>
      </c>
      <c r="E244" s="662">
        <v>21</v>
      </c>
      <c r="F244" s="40">
        <v>2</v>
      </c>
      <c r="G244" s="311" t="s">
        <v>139</v>
      </c>
      <c r="H244" s="40" t="s">
        <v>218</v>
      </c>
      <c r="I244" s="991" t="s">
        <v>677</v>
      </c>
      <c r="J244" s="303">
        <v>0</v>
      </c>
      <c r="K244" s="304">
        <v>0</v>
      </c>
      <c r="L244" s="305">
        <v>0</v>
      </c>
      <c r="M244" s="305">
        <v>0</v>
      </c>
      <c r="N244" s="303">
        <v>0</v>
      </c>
      <c r="O244" s="306">
        <v>0</v>
      </c>
      <c r="P244" s="303">
        <v>0</v>
      </c>
      <c r="Q244" s="171">
        <f>VLOOKUP(C244&amp;D244&amp;A244,'Delivery Counts'!$A$23:$I$54,8,FALSE)</f>
        <v>0</v>
      </c>
      <c r="R244" s="171">
        <f>VLOOKUP(C244&amp;D244&amp;A244,'Delivery Counts'!$A$23:$I$54,9,FALSE)</f>
        <v>0</v>
      </c>
      <c r="S244" s="16">
        <f t="shared" si="13"/>
        <v>0</v>
      </c>
      <c r="T244" s="237"/>
      <c r="U244" s="237"/>
    </row>
    <row r="245" spans="1:21" s="172" customFormat="1">
      <c r="A245" s="38">
        <v>21</v>
      </c>
      <c r="B245" s="39">
        <f t="shared" si="12"/>
        <v>0</v>
      </c>
      <c r="C245" s="39" t="str">
        <f t="shared" si="11"/>
        <v>2022 Current Year</v>
      </c>
      <c r="D245" s="40">
        <v>2</v>
      </c>
      <c r="E245" s="662">
        <v>21</v>
      </c>
      <c r="F245" s="40">
        <v>2</v>
      </c>
      <c r="G245" s="311" t="s">
        <v>139</v>
      </c>
      <c r="H245" s="40" t="s">
        <v>219</v>
      </c>
      <c r="I245" s="991" t="s">
        <v>263</v>
      </c>
      <c r="J245" s="303">
        <v>0</v>
      </c>
      <c r="K245" s="304">
        <v>0</v>
      </c>
      <c r="L245" s="305">
        <v>0</v>
      </c>
      <c r="M245" s="305">
        <v>0</v>
      </c>
      <c r="N245" s="303">
        <v>0</v>
      </c>
      <c r="O245" s="306">
        <v>0</v>
      </c>
      <c r="P245" s="303">
        <v>0</v>
      </c>
      <c r="Q245" s="171">
        <f>VLOOKUP(C245&amp;D245&amp;A245,'Delivery Counts'!$A$23:$I$54,8,FALSE)</f>
        <v>0</v>
      </c>
      <c r="R245" s="171">
        <f>VLOOKUP(C245&amp;D245&amp;A245,'Delivery Counts'!$A$23:$I$54,9,FALSE)</f>
        <v>0</v>
      </c>
      <c r="S245" s="16">
        <f t="shared" si="13"/>
        <v>0</v>
      </c>
      <c r="T245" s="237"/>
      <c r="U245" s="237"/>
    </row>
    <row r="246" spans="1:21" s="172" customFormat="1">
      <c r="A246" s="38">
        <v>21</v>
      </c>
      <c r="B246" s="39">
        <f t="shared" si="12"/>
        <v>0</v>
      </c>
      <c r="C246" s="39" t="str">
        <f t="shared" si="11"/>
        <v>2022 Current Year</v>
      </c>
      <c r="D246" s="40">
        <v>2</v>
      </c>
      <c r="E246" s="662">
        <v>21</v>
      </c>
      <c r="F246" s="40">
        <v>2</v>
      </c>
      <c r="G246" s="311" t="s">
        <v>139</v>
      </c>
      <c r="H246" s="40" t="s">
        <v>220</v>
      </c>
      <c r="I246" s="991" t="s">
        <v>675</v>
      </c>
      <c r="J246" s="303">
        <v>0</v>
      </c>
      <c r="K246" s="304">
        <v>0</v>
      </c>
      <c r="L246" s="305">
        <v>0</v>
      </c>
      <c r="M246" s="305">
        <v>0</v>
      </c>
      <c r="N246" s="303">
        <v>0</v>
      </c>
      <c r="O246" s="306">
        <v>0</v>
      </c>
      <c r="P246" s="303">
        <v>0</v>
      </c>
      <c r="Q246" s="171">
        <f>VLOOKUP(C246&amp;D246&amp;A246,'Delivery Counts'!$A$23:$I$54,8,FALSE)</f>
        <v>0</v>
      </c>
      <c r="R246" s="171">
        <f>VLOOKUP(C246&amp;D246&amp;A246,'Delivery Counts'!$A$23:$I$54,9,FALSE)</f>
        <v>0</v>
      </c>
      <c r="S246" s="16">
        <f t="shared" si="13"/>
        <v>0</v>
      </c>
      <c r="T246" s="237"/>
      <c r="U246" s="237"/>
    </row>
    <row r="247" spans="1:21" s="172" customFormat="1">
      <c r="A247" s="38">
        <v>21</v>
      </c>
      <c r="B247" s="39">
        <f t="shared" si="12"/>
        <v>0</v>
      </c>
      <c r="C247" s="39" t="str">
        <f t="shared" si="11"/>
        <v>2022 Current Year</v>
      </c>
      <c r="D247" s="40">
        <v>2</v>
      </c>
      <c r="E247" s="662">
        <v>21</v>
      </c>
      <c r="F247" s="40">
        <v>2</v>
      </c>
      <c r="G247" s="311" t="s">
        <v>139</v>
      </c>
      <c r="H247" s="40" t="s">
        <v>221</v>
      </c>
      <c r="I247" s="991" t="s">
        <v>264</v>
      </c>
      <c r="J247" s="303">
        <v>0</v>
      </c>
      <c r="K247" s="304">
        <v>0</v>
      </c>
      <c r="L247" s="305">
        <v>0</v>
      </c>
      <c r="M247" s="305">
        <v>0</v>
      </c>
      <c r="N247" s="303">
        <v>0</v>
      </c>
      <c r="O247" s="306">
        <v>0</v>
      </c>
      <c r="P247" s="303">
        <v>0</v>
      </c>
      <c r="Q247" s="171">
        <f>VLOOKUP(C247&amp;D247&amp;A247,'Delivery Counts'!$A$23:$I$54,8,FALSE)</f>
        <v>0</v>
      </c>
      <c r="R247" s="171">
        <f>VLOOKUP(C247&amp;D247&amp;A247,'Delivery Counts'!$A$23:$I$54,9,FALSE)</f>
        <v>0</v>
      </c>
      <c r="S247" s="16">
        <f t="shared" si="13"/>
        <v>0</v>
      </c>
      <c r="T247" s="237"/>
      <c r="U247" s="237"/>
    </row>
    <row r="248" spans="1:21" s="172" customFormat="1">
      <c r="A248" s="38">
        <v>21</v>
      </c>
      <c r="B248" s="39">
        <f t="shared" si="12"/>
        <v>0</v>
      </c>
      <c r="C248" s="39" t="str">
        <f t="shared" si="11"/>
        <v>2022 Current Year</v>
      </c>
      <c r="D248" s="40">
        <v>2</v>
      </c>
      <c r="E248" s="662">
        <v>21</v>
      </c>
      <c r="F248" s="40">
        <v>2</v>
      </c>
      <c r="G248" s="311" t="s">
        <v>139</v>
      </c>
      <c r="H248" s="40" t="s">
        <v>222</v>
      </c>
      <c r="I248" s="991" t="s">
        <v>206</v>
      </c>
      <c r="J248" s="303">
        <v>0</v>
      </c>
      <c r="K248" s="304">
        <v>0</v>
      </c>
      <c r="L248" s="305">
        <v>0</v>
      </c>
      <c r="M248" s="305">
        <v>0</v>
      </c>
      <c r="N248" s="303">
        <v>0</v>
      </c>
      <c r="O248" s="306">
        <v>0</v>
      </c>
      <c r="P248" s="303">
        <v>0</v>
      </c>
      <c r="Q248" s="171">
        <f>VLOOKUP(C248&amp;D248&amp;A248,'Delivery Counts'!$A$23:$I$54,8,FALSE)</f>
        <v>0</v>
      </c>
      <c r="R248" s="171">
        <f>VLOOKUP(C248&amp;D248&amp;A248,'Delivery Counts'!$A$23:$I$54,9,FALSE)</f>
        <v>0</v>
      </c>
      <c r="S248" s="16">
        <f t="shared" si="13"/>
        <v>0</v>
      </c>
      <c r="T248" s="237"/>
      <c r="U248" s="237"/>
    </row>
    <row r="249" spans="1:21" s="172" customFormat="1">
      <c r="A249" s="38">
        <v>21</v>
      </c>
      <c r="B249" s="39">
        <f t="shared" si="12"/>
        <v>0</v>
      </c>
      <c r="C249" s="39" t="str">
        <f t="shared" si="11"/>
        <v>2022 Current Year</v>
      </c>
      <c r="D249" s="40">
        <v>2</v>
      </c>
      <c r="E249" s="662">
        <v>21</v>
      </c>
      <c r="F249" s="40">
        <v>2</v>
      </c>
      <c r="G249" s="311" t="s">
        <v>139</v>
      </c>
      <c r="H249" s="40" t="s">
        <v>223</v>
      </c>
      <c r="I249" s="991" t="s">
        <v>181</v>
      </c>
      <c r="J249" s="303">
        <v>0</v>
      </c>
      <c r="K249" s="304">
        <v>0</v>
      </c>
      <c r="L249" s="305">
        <v>0</v>
      </c>
      <c r="M249" s="305">
        <v>0</v>
      </c>
      <c r="N249" s="303">
        <v>0</v>
      </c>
      <c r="O249" s="306">
        <v>0</v>
      </c>
      <c r="P249" s="303">
        <v>0</v>
      </c>
      <c r="Q249" s="171">
        <f>VLOOKUP(C249&amp;D249&amp;A249,'Delivery Counts'!$A$23:$I$54,8,FALSE)</f>
        <v>0</v>
      </c>
      <c r="R249" s="171">
        <f>VLOOKUP(C249&amp;D249&amp;A249,'Delivery Counts'!$A$23:$I$54,9,FALSE)</f>
        <v>0</v>
      </c>
      <c r="S249" s="16">
        <f t="shared" si="13"/>
        <v>0</v>
      </c>
      <c r="T249" s="237"/>
      <c r="U249" s="237"/>
    </row>
    <row r="250" spans="1:21" s="172" customFormat="1">
      <c r="A250" s="38">
        <v>21</v>
      </c>
      <c r="B250" s="39">
        <f t="shared" si="12"/>
        <v>0</v>
      </c>
      <c r="C250" s="39" t="str">
        <f t="shared" si="11"/>
        <v>2022 Current Year</v>
      </c>
      <c r="D250" s="40">
        <v>2</v>
      </c>
      <c r="E250" s="662">
        <v>21</v>
      </c>
      <c r="F250" s="40">
        <v>2</v>
      </c>
      <c r="G250" s="311" t="s">
        <v>139</v>
      </c>
      <c r="H250" s="40" t="s">
        <v>150</v>
      </c>
      <c r="I250" s="991" t="s">
        <v>204</v>
      </c>
      <c r="J250" s="303">
        <v>0</v>
      </c>
      <c r="K250" s="304">
        <v>0</v>
      </c>
      <c r="L250" s="305">
        <v>0</v>
      </c>
      <c r="M250" s="305">
        <v>0</v>
      </c>
      <c r="N250" s="303">
        <v>0</v>
      </c>
      <c r="O250" s="306">
        <v>0</v>
      </c>
      <c r="P250" s="303">
        <v>0</v>
      </c>
      <c r="Q250" s="171">
        <f>VLOOKUP(C250&amp;D250&amp;A250,'Delivery Counts'!$A$23:$I$54,8,FALSE)</f>
        <v>0</v>
      </c>
      <c r="R250" s="171">
        <f>VLOOKUP(C250&amp;D250&amp;A250,'Delivery Counts'!$A$23:$I$54,9,FALSE)</f>
        <v>0</v>
      </c>
      <c r="S250" s="16">
        <f t="shared" si="13"/>
        <v>0</v>
      </c>
      <c r="T250" s="237"/>
      <c r="U250" s="237"/>
    </row>
    <row r="251" spans="1:21" s="172" customFormat="1">
      <c r="A251" s="38">
        <v>21</v>
      </c>
      <c r="B251" s="39">
        <f t="shared" si="12"/>
        <v>0</v>
      </c>
      <c r="C251" s="39" t="str">
        <f t="shared" si="11"/>
        <v>2022 Current Year</v>
      </c>
      <c r="D251" s="40">
        <v>2</v>
      </c>
      <c r="E251" s="662">
        <v>21</v>
      </c>
      <c r="F251" s="40">
        <v>2</v>
      </c>
      <c r="G251" s="311" t="s">
        <v>139</v>
      </c>
      <c r="H251" s="40" t="s">
        <v>151</v>
      </c>
      <c r="I251" s="991" t="s">
        <v>205</v>
      </c>
      <c r="J251" s="303">
        <v>0</v>
      </c>
      <c r="K251" s="304">
        <v>0</v>
      </c>
      <c r="L251" s="305">
        <v>0</v>
      </c>
      <c r="M251" s="305">
        <v>0</v>
      </c>
      <c r="N251" s="303">
        <v>0</v>
      </c>
      <c r="O251" s="306">
        <v>0</v>
      </c>
      <c r="P251" s="303">
        <v>0</v>
      </c>
      <c r="Q251" s="171">
        <f>VLOOKUP(C251&amp;D251&amp;A251,'Delivery Counts'!$A$23:$I$54,8,FALSE)</f>
        <v>0</v>
      </c>
      <c r="R251" s="171">
        <f>VLOOKUP(C251&amp;D251&amp;A251,'Delivery Counts'!$A$23:$I$54,9,FALSE)</f>
        <v>0</v>
      </c>
      <c r="S251" s="16">
        <f t="shared" si="13"/>
        <v>0</v>
      </c>
      <c r="T251" s="237"/>
      <c r="U251" s="237"/>
    </row>
    <row r="252" spans="1:21" s="172" customFormat="1">
      <c r="A252" s="38">
        <v>21</v>
      </c>
      <c r="B252" s="39">
        <f t="shared" si="12"/>
        <v>0</v>
      </c>
      <c r="C252" s="39" t="str">
        <f t="shared" si="11"/>
        <v>2022 Current Year</v>
      </c>
      <c r="D252" s="40">
        <v>2</v>
      </c>
      <c r="E252" s="662">
        <v>21</v>
      </c>
      <c r="F252" s="40">
        <v>2</v>
      </c>
      <c r="G252" s="311" t="s">
        <v>139</v>
      </c>
      <c r="H252" s="40" t="s">
        <v>152</v>
      </c>
      <c r="I252" s="991" t="s">
        <v>182</v>
      </c>
      <c r="J252" s="303">
        <v>0</v>
      </c>
      <c r="K252" s="304">
        <v>0</v>
      </c>
      <c r="L252" s="305">
        <v>0</v>
      </c>
      <c r="M252" s="305">
        <v>0</v>
      </c>
      <c r="N252" s="303">
        <v>0</v>
      </c>
      <c r="O252" s="306">
        <v>0</v>
      </c>
      <c r="P252" s="303">
        <v>0</v>
      </c>
      <c r="Q252" s="171">
        <f>VLOOKUP(C252&amp;D252&amp;A252,'Delivery Counts'!$A$23:$I$54,8,FALSE)</f>
        <v>0</v>
      </c>
      <c r="R252" s="171">
        <f>VLOOKUP(C252&amp;D252&amp;A252,'Delivery Counts'!$A$23:$I$54,9,FALSE)</f>
        <v>0</v>
      </c>
      <c r="S252" s="16">
        <f t="shared" si="13"/>
        <v>0</v>
      </c>
      <c r="T252" s="237"/>
      <c r="U252" s="237"/>
    </row>
    <row r="253" spans="1:21" s="172" customFormat="1">
      <c r="A253" s="38">
        <v>21</v>
      </c>
      <c r="B253" s="39">
        <f t="shared" si="12"/>
        <v>0</v>
      </c>
      <c r="C253" s="39" t="str">
        <f t="shared" si="11"/>
        <v>2022 Current Year</v>
      </c>
      <c r="D253" s="40">
        <v>2</v>
      </c>
      <c r="E253" s="662">
        <v>21</v>
      </c>
      <c r="F253" s="40">
        <v>2</v>
      </c>
      <c r="G253" s="311" t="s">
        <v>139</v>
      </c>
      <c r="H253" s="40" t="s">
        <v>70</v>
      </c>
      <c r="I253" s="991" t="s">
        <v>265</v>
      </c>
      <c r="J253" s="303">
        <v>0</v>
      </c>
      <c r="K253" s="304">
        <v>0</v>
      </c>
      <c r="L253" s="305">
        <v>0</v>
      </c>
      <c r="M253" s="305">
        <v>0</v>
      </c>
      <c r="N253" s="303">
        <v>0</v>
      </c>
      <c r="O253" s="306">
        <v>0</v>
      </c>
      <c r="P253" s="303">
        <v>0</v>
      </c>
      <c r="Q253" s="171">
        <f>VLOOKUP(C253&amp;D253&amp;A253,'Delivery Counts'!$A$23:$I$54,8,FALSE)</f>
        <v>0</v>
      </c>
      <c r="R253" s="171">
        <f>VLOOKUP(C253&amp;D253&amp;A253,'Delivery Counts'!$A$23:$I$54,9,FALSE)</f>
        <v>0</v>
      </c>
      <c r="S253" s="16">
        <f t="shared" si="13"/>
        <v>0</v>
      </c>
      <c r="T253" s="237"/>
      <c r="U253" s="237"/>
    </row>
    <row r="254" spans="1:21" s="172" customFormat="1">
      <c r="A254" s="38">
        <v>21</v>
      </c>
      <c r="B254" s="39">
        <f t="shared" si="12"/>
        <v>0</v>
      </c>
      <c r="C254" s="39" t="str">
        <f t="shared" si="11"/>
        <v>2022 Current Year</v>
      </c>
      <c r="D254" s="40">
        <v>2</v>
      </c>
      <c r="E254" s="662">
        <v>21</v>
      </c>
      <c r="F254" s="40">
        <v>2</v>
      </c>
      <c r="G254" s="311" t="s">
        <v>139</v>
      </c>
      <c r="H254" s="40" t="s">
        <v>71</v>
      </c>
      <c r="I254" s="991" t="s">
        <v>266</v>
      </c>
      <c r="J254" s="303">
        <v>0</v>
      </c>
      <c r="K254" s="304">
        <v>0</v>
      </c>
      <c r="L254" s="305">
        <v>0</v>
      </c>
      <c r="M254" s="305">
        <v>0</v>
      </c>
      <c r="N254" s="303">
        <v>0</v>
      </c>
      <c r="O254" s="306">
        <v>0</v>
      </c>
      <c r="P254" s="303">
        <v>0</v>
      </c>
      <c r="Q254" s="171">
        <f>VLOOKUP(C254&amp;D254&amp;A254,'Delivery Counts'!$A$23:$I$54,8,FALSE)</f>
        <v>0</v>
      </c>
      <c r="R254" s="171">
        <f>VLOOKUP(C254&amp;D254&amp;A254,'Delivery Counts'!$A$23:$I$54,9,FALSE)</f>
        <v>0</v>
      </c>
      <c r="S254" s="16">
        <f t="shared" si="13"/>
        <v>0</v>
      </c>
      <c r="T254" s="237"/>
      <c r="U254" s="237"/>
    </row>
    <row r="255" spans="1:21" s="172" customFormat="1">
      <c r="A255" s="38">
        <v>21</v>
      </c>
      <c r="B255" s="39">
        <f t="shared" si="12"/>
        <v>0</v>
      </c>
      <c r="C255" s="39" t="str">
        <f t="shared" si="11"/>
        <v>2022 Current Year</v>
      </c>
      <c r="D255" s="40">
        <v>2</v>
      </c>
      <c r="E255" s="662">
        <v>21</v>
      </c>
      <c r="F255" s="40">
        <v>2</v>
      </c>
      <c r="G255" s="311" t="s">
        <v>139</v>
      </c>
      <c r="H255" s="40" t="s">
        <v>72</v>
      </c>
      <c r="I255" s="991" t="s">
        <v>527</v>
      </c>
      <c r="J255" s="303">
        <v>0</v>
      </c>
      <c r="K255" s="304">
        <v>0</v>
      </c>
      <c r="L255" s="305">
        <v>0</v>
      </c>
      <c r="M255" s="305">
        <v>0</v>
      </c>
      <c r="N255" s="303">
        <v>0</v>
      </c>
      <c r="O255" s="306">
        <v>0</v>
      </c>
      <c r="P255" s="303">
        <v>0</v>
      </c>
      <c r="Q255" s="171">
        <f>VLOOKUP(C255&amp;D255&amp;A255,'Delivery Counts'!$A$23:$I$54,8,FALSE)</f>
        <v>0</v>
      </c>
      <c r="R255" s="171">
        <f>VLOOKUP(C255&amp;D255&amp;A255,'Delivery Counts'!$A$23:$I$54,9,FALSE)</f>
        <v>0</v>
      </c>
      <c r="S255" s="16">
        <f t="shared" si="13"/>
        <v>0</v>
      </c>
      <c r="T255" s="237"/>
      <c r="U255" s="237"/>
    </row>
    <row r="256" spans="1:21" s="172" customFormat="1">
      <c r="A256" s="38">
        <v>21</v>
      </c>
      <c r="B256" s="39">
        <f t="shared" si="12"/>
        <v>0</v>
      </c>
      <c r="C256" s="39" t="str">
        <f t="shared" si="11"/>
        <v>2022 Current Year</v>
      </c>
      <c r="D256" s="40">
        <v>2</v>
      </c>
      <c r="E256" s="662">
        <v>21</v>
      </c>
      <c r="F256" s="40">
        <v>2</v>
      </c>
      <c r="G256" s="311" t="s">
        <v>139</v>
      </c>
      <c r="H256" s="40" t="s">
        <v>73</v>
      </c>
      <c r="I256" s="991" t="s">
        <v>528</v>
      </c>
      <c r="J256" s="303">
        <v>0</v>
      </c>
      <c r="K256" s="304">
        <v>0</v>
      </c>
      <c r="L256" s="305">
        <v>0</v>
      </c>
      <c r="M256" s="305">
        <v>0</v>
      </c>
      <c r="N256" s="303">
        <v>0</v>
      </c>
      <c r="O256" s="306">
        <v>0</v>
      </c>
      <c r="P256" s="303">
        <v>0</v>
      </c>
      <c r="Q256" s="171">
        <f>VLOOKUP(C256&amp;D256&amp;A256,'Delivery Counts'!$A$23:$I$54,8,FALSE)</f>
        <v>0</v>
      </c>
      <c r="R256" s="171">
        <f>VLOOKUP(C256&amp;D256&amp;A256,'Delivery Counts'!$A$23:$I$54,9,FALSE)</f>
        <v>0</v>
      </c>
      <c r="S256" s="16">
        <f t="shared" si="13"/>
        <v>0</v>
      </c>
      <c r="T256" s="237"/>
      <c r="U256" s="237"/>
    </row>
    <row r="257" spans="1:21" s="172" customFormat="1">
      <c r="A257" s="38">
        <v>21</v>
      </c>
      <c r="B257" s="39">
        <f t="shared" si="12"/>
        <v>0</v>
      </c>
      <c r="C257" s="39" t="str">
        <f t="shared" si="11"/>
        <v>2022 Current Year</v>
      </c>
      <c r="D257" s="40">
        <v>2</v>
      </c>
      <c r="E257" s="662">
        <v>21</v>
      </c>
      <c r="F257" s="40">
        <v>2</v>
      </c>
      <c r="G257" s="40" t="s">
        <v>139</v>
      </c>
      <c r="H257" s="40" t="s">
        <v>409</v>
      </c>
      <c r="I257" s="991" t="s">
        <v>803</v>
      </c>
      <c r="J257" s="303">
        <v>0</v>
      </c>
      <c r="K257" s="304">
        <v>0</v>
      </c>
      <c r="L257" s="305">
        <v>0</v>
      </c>
      <c r="M257" s="305">
        <v>0</v>
      </c>
      <c r="N257" s="303">
        <v>0</v>
      </c>
      <c r="O257" s="306">
        <v>0</v>
      </c>
      <c r="P257" s="303">
        <v>0</v>
      </c>
      <c r="Q257" s="171">
        <f>VLOOKUP(C257&amp;D257&amp;A257,'Delivery Counts'!$A$23:$I$54,8,FALSE)</f>
        <v>0</v>
      </c>
      <c r="R257" s="171">
        <f>VLOOKUP(C257&amp;D257&amp;A257,'Delivery Counts'!$A$23:$I$54,9,FALSE)</f>
        <v>0</v>
      </c>
      <c r="S257" s="16">
        <f t="shared" si="13"/>
        <v>0</v>
      </c>
      <c r="T257" s="237"/>
      <c r="U257" s="237"/>
    </row>
    <row r="258" spans="1:21" s="172" customFormat="1">
      <c r="A258" s="38">
        <v>27</v>
      </c>
      <c r="B258" s="39">
        <f t="shared" si="12"/>
        <v>0</v>
      </c>
      <c r="C258" s="39" t="str">
        <f t="shared" si="11"/>
        <v>2022 Current Year</v>
      </c>
      <c r="D258" s="40">
        <v>2</v>
      </c>
      <c r="E258" s="662">
        <v>27</v>
      </c>
      <c r="F258" s="40">
        <v>6</v>
      </c>
      <c r="G258" s="40" t="s">
        <v>138</v>
      </c>
      <c r="H258" s="40" t="s">
        <v>211</v>
      </c>
      <c r="I258" s="1014" t="s">
        <v>261</v>
      </c>
      <c r="J258" s="303">
        <v>0</v>
      </c>
      <c r="K258" s="304">
        <v>0</v>
      </c>
      <c r="L258" s="305">
        <v>0</v>
      </c>
      <c r="M258" s="305">
        <v>0</v>
      </c>
      <c r="N258" s="303">
        <v>0</v>
      </c>
      <c r="O258" s="306">
        <v>0</v>
      </c>
      <c r="P258" s="303">
        <v>0</v>
      </c>
      <c r="Q258" s="171" t="e">
        <f>VLOOKUP(C258&amp;D258&amp;A258,'Delivery Counts'!$A$23:$I$54,8,FALSE)</f>
        <v>#N/A</v>
      </c>
      <c r="R258" s="171" t="e">
        <f>VLOOKUP(C258&amp;D258&amp;A258,'Delivery Counts'!$A$23:$I$54,9,FALSE)</f>
        <v>#N/A</v>
      </c>
      <c r="S258" s="16" t="e">
        <f t="shared" si="13"/>
        <v>#N/A</v>
      </c>
      <c r="T258" s="237"/>
      <c r="U258" s="237"/>
    </row>
    <row r="259" spans="1:21" s="172" customFormat="1">
      <c r="A259" s="38">
        <v>27</v>
      </c>
      <c r="B259" s="39">
        <f t="shared" si="12"/>
        <v>0</v>
      </c>
      <c r="C259" s="39" t="str">
        <f t="shared" si="11"/>
        <v>2022 Current Year</v>
      </c>
      <c r="D259" s="40">
        <v>2</v>
      </c>
      <c r="E259" s="662">
        <v>27</v>
      </c>
      <c r="F259" s="40">
        <v>6</v>
      </c>
      <c r="G259" s="40" t="s">
        <v>138</v>
      </c>
      <c r="H259" s="40" t="s">
        <v>214</v>
      </c>
      <c r="I259" s="1014" t="s">
        <v>676</v>
      </c>
      <c r="J259" s="303">
        <v>0</v>
      </c>
      <c r="K259" s="304">
        <v>0</v>
      </c>
      <c r="L259" s="305">
        <v>0</v>
      </c>
      <c r="M259" s="305">
        <v>0</v>
      </c>
      <c r="N259" s="303">
        <v>0</v>
      </c>
      <c r="O259" s="306">
        <v>0</v>
      </c>
      <c r="P259" s="303">
        <v>0</v>
      </c>
      <c r="Q259" s="171" t="e">
        <f>VLOOKUP(C259&amp;D259&amp;A259,'Delivery Counts'!$A$23:$I$54,8,FALSE)</f>
        <v>#N/A</v>
      </c>
      <c r="R259" s="171" t="e">
        <f>VLOOKUP(C259&amp;D259&amp;A259,'Delivery Counts'!$A$23:$I$54,9,FALSE)</f>
        <v>#N/A</v>
      </c>
      <c r="S259" s="16" t="e">
        <f t="shared" si="13"/>
        <v>#N/A</v>
      </c>
      <c r="T259" s="237"/>
      <c r="U259" s="237"/>
    </row>
    <row r="260" spans="1:21" s="172" customFormat="1">
      <c r="A260" s="38">
        <v>27</v>
      </c>
      <c r="B260" s="39">
        <f t="shared" si="12"/>
        <v>0</v>
      </c>
      <c r="C260" s="39" t="str">
        <f t="shared" si="11"/>
        <v>2022 Current Year</v>
      </c>
      <c r="D260" s="40">
        <v>2</v>
      </c>
      <c r="E260" s="662">
        <v>27</v>
      </c>
      <c r="F260" s="40">
        <v>6</v>
      </c>
      <c r="G260" s="40" t="s">
        <v>138</v>
      </c>
      <c r="H260" s="40" t="s">
        <v>215</v>
      </c>
      <c r="I260" s="1014" t="s">
        <v>216</v>
      </c>
      <c r="J260" s="303">
        <v>0</v>
      </c>
      <c r="K260" s="304">
        <v>0</v>
      </c>
      <c r="L260" s="305">
        <v>0</v>
      </c>
      <c r="M260" s="305">
        <v>0</v>
      </c>
      <c r="N260" s="303">
        <v>0</v>
      </c>
      <c r="O260" s="306">
        <v>0</v>
      </c>
      <c r="P260" s="303">
        <v>0</v>
      </c>
      <c r="Q260" s="171" t="e">
        <f>VLOOKUP(C260&amp;D260&amp;A260,'Delivery Counts'!$A$23:$I$54,8,FALSE)</f>
        <v>#N/A</v>
      </c>
      <c r="R260" s="171" t="e">
        <f>VLOOKUP(C260&amp;D260&amp;A260,'Delivery Counts'!$A$23:$I$54,9,FALSE)</f>
        <v>#N/A</v>
      </c>
      <c r="S260" s="16" t="e">
        <f t="shared" si="13"/>
        <v>#N/A</v>
      </c>
      <c r="T260" s="237"/>
      <c r="U260" s="237"/>
    </row>
    <row r="261" spans="1:21" s="172" customFormat="1">
      <c r="A261" s="38">
        <v>27</v>
      </c>
      <c r="B261" s="39">
        <f t="shared" si="12"/>
        <v>0</v>
      </c>
      <c r="C261" s="39" t="str">
        <f t="shared" si="11"/>
        <v>2022 Current Year</v>
      </c>
      <c r="D261" s="40">
        <v>2</v>
      </c>
      <c r="E261" s="662">
        <v>27</v>
      </c>
      <c r="F261" s="40">
        <v>6</v>
      </c>
      <c r="G261" s="40" t="s">
        <v>138</v>
      </c>
      <c r="H261" s="40" t="s">
        <v>217</v>
      </c>
      <c r="I261" s="1014" t="s">
        <v>262</v>
      </c>
      <c r="J261" s="303">
        <v>0</v>
      </c>
      <c r="K261" s="304">
        <v>0</v>
      </c>
      <c r="L261" s="305">
        <v>0</v>
      </c>
      <c r="M261" s="305">
        <v>0</v>
      </c>
      <c r="N261" s="303">
        <v>0</v>
      </c>
      <c r="O261" s="306">
        <v>0</v>
      </c>
      <c r="P261" s="303">
        <v>0</v>
      </c>
      <c r="Q261" s="171" t="e">
        <f>VLOOKUP(C261&amp;D261&amp;A261,'Delivery Counts'!$A$23:$I$54,8,FALSE)</f>
        <v>#N/A</v>
      </c>
      <c r="R261" s="171" t="e">
        <f>VLOOKUP(C261&amp;D261&amp;A261,'Delivery Counts'!$A$23:$I$54,9,FALSE)</f>
        <v>#N/A</v>
      </c>
      <c r="S261" s="16" t="e">
        <f t="shared" si="13"/>
        <v>#N/A</v>
      </c>
      <c r="T261" s="237"/>
      <c r="U261" s="237"/>
    </row>
    <row r="262" spans="1:21" s="172" customFormat="1">
      <c r="A262" s="38">
        <v>27</v>
      </c>
      <c r="B262" s="39">
        <f t="shared" si="12"/>
        <v>0</v>
      </c>
      <c r="C262" s="39" t="str">
        <f t="shared" si="11"/>
        <v>2022 Current Year</v>
      </c>
      <c r="D262" s="40">
        <v>2</v>
      </c>
      <c r="E262" s="662">
        <v>27</v>
      </c>
      <c r="F262" s="40">
        <v>6</v>
      </c>
      <c r="G262" s="40" t="s">
        <v>138</v>
      </c>
      <c r="H262" s="40" t="s">
        <v>218</v>
      </c>
      <c r="I262" s="1014" t="s">
        <v>677</v>
      </c>
      <c r="J262" s="303">
        <v>0</v>
      </c>
      <c r="K262" s="304">
        <v>0</v>
      </c>
      <c r="L262" s="305">
        <v>0</v>
      </c>
      <c r="M262" s="305">
        <v>0</v>
      </c>
      <c r="N262" s="303">
        <v>0</v>
      </c>
      <c r="O262" s="306">
        <v>0</v>
      </c>
      <c r="P262" s="303">
        <v>0</v>
      </c>
      <c r="Q262" s="171" t="e">
        <f>VLOOKUP(C262&amp;D262&amp;A262,'Delivery Counts'!$A$23:$I$54,8,FALSE)</f>
        <v>#N/A</v>
      </c>
      <c r="R262" s="171" t="e">
        <f>VLOOKUP(C262&amp;D262&amp;A262,'Delivery Counts'!$A$23:$I$54,9,FALSE)</f>
        <v>#N/A</v>
      </c>
      <c r="S262" s="16" t="e">
        <f t="shared" si="13"/>
        <v>#N/A</v>
      </c>
      <c r="T262" s="237"/>
      <c r="U262" s="237"/>
    </row>
    <row r="263" spans="1:21" s="172" customFormat="1">
      <c r="A263" s="38">
        <v>27</v>
      </c>
      <c r="B263" s="39">
        <f t="shared" si="12"/>
        <v>0</v>
      </c>
      <c r="C263" s="39" t="str">
        <f t="shared" si="11"/>
        <v>2022 Current Year</v>
      </c>
      <c r="D263" s="40">
        <v>2</v>
      </c>
      <c r="E263" s="662">
        <v>27</v>
      </c>
      <c r="F263" s="40">
        <v>6</v>
      </c>
      <c r="G263" s="40" t="s">
        <v>138</v>
      </c>
      <c r="H263" s="40" t="s">
        <v>219</v>
      </c>
      <c r="I263" s="1014" t="s">
        <v>263</v>
      </c>
      <c r="J263" s="303">
        <v>0</v>
      </c>
      <c r="K263" s="304">
        <v>0</v>
      </c>
      <c r="L263" s="305">
        <v>0</v>
      </c>
      <c r="M263" s="305">
        <v>0</v>
      </c>
      <c r="N263" s="303">
        <v>0</v>
      </c>
      <c r="O263" s="306">
        <v>0</v>
      </c>
      <c r="P263" s="303">
        <v>0</v>
      </c>
      <c r="Q263" s="171" t="e">
        <f>VLOOKUP(C263&amp;D263&amp;A263,'Delivery Counts'!$A$23:$I$54,8,FALSE)</f>
        <v>#N/A</v>
      </c>
      <c r="R263" s="171" t="e">
        <f>VLOOKUP(C263&amp;D263&amp;A263,'Delivery Counts'!$A$23:$I$54,9,FALSE)</f>
        <v>#N/A</v>
      </c>
      <c r="S263" s="16" t="e">
        <f t="shared" si="13"/>
        <v>#N/A</v>
      </c>
      <c r="T263" s="237"/>
      <c r="U263" s="237"/>
    </row>
    <row r="264" spans="1:21" s="172" customFormat="1">
      <c r="A264" s="38">
        <v>27</v>
      </c>
      <c r="B264" s="39">
        <f t="shared" si="12"/>
        <v>0</v>
      </c>
      <c r="C264" s="39" t="str">
        <f t="shared" si="11"/>
        <v>2022 Current Year</v>
      </c>
      <c r="D264" s="40">
        <v>2</v>
      </c>
      <c r="E264" s="662">
        <v>27</v>
      </c>
      <c r="F264" s="40">
        <v>6</v>
      </c>
      <c r="G264" s="40" t="s">
        <v>138</v>
      </c>
      <c r="H264" s="40" t="s">
        <v>220</v>
      </c>
      <c r="I264" s="1014" t="s">
        <v>675</v>
      </c>
      <c r="J264" s="303">
        <v>0</v>
      </c>
      <c r="K264" s="304">
        <v>0</v>
      </c>
      <c r="L264" s="305">
        <v>0</v>
      </c>
      <c r="M264" s="305">
        <v>0</v>
      </c>
      <c r="N264" s="303">
        <v>0</v>
      </c>
      <c r="O264" s="306">
        <v>0</v>
      </c>
      <c r="P264" s="303">
        <v>0</v>
      </c>
      <c r="Q264" s="171" t="e">
        <f>VLOOKUP(C264&amp;D264&amp;A264,'Delivery Counts'!$A$23:$I$54,8,FALSE)</f>
        <v>#N/A</v>
      </c>
      <c r="R264" s="171" t="e">
        <f>VLOOKUP(C264&amp;D264&amp;A264,'Delivery Counts'!$A$23:$I$54,9,FALSE)</f>
        <v>#N/A</v>
      </c>
      <c r="S264" s="16" t="e">
        <f t="shared" si="13"/>
        <v>#N/A</v>
      </c>
      <c r="T264" s="237"/>
      <c r="U264" s="237"/>
    </row>
    <row r="265" spans="1:21" s="172" customFormat="1">
      <c r="A265" s="38">
        <v>27</v>
      </c>
      <c r="B265" s="39">
        <f t="shared" si="12"/>
        <v>0</v>
      </c>
      <c r="C265" s="39" t="str">
        <f t="shared" si="11"/>
        <v>2022 Current Year</v>
      </c>
      <c r="D265" s="40">
        <v>2</v>
      </c>
      <c r="E265" s="662">
        <v>27</v>
      </c>
      <c r="F265" s="40">
        <v>6</v>
      </c>
      <c r="G265" s="40" t="s">
        <v>138</v>
      </c>
      <c r="H265" s="40" t="s">
        <v>221</v>
      </c>
      <c r="I265" s="1014" t="s">
        <v>264</v>
      </c>
      <c r="J265" s="303">
        <v>0</v>
      </c>
      <c r="K265" s="304">
        <v>0</v>
      </c>
      <c r="L265" s="305">
        <v>0</v>
      </c>
      <c r="M265" s="305">
        <v>0</v>
      </c>
      <c r="N265" s="303">
        <v>0</v>
      </c>
      <c r="O265" s="306">
        <v>0</v>
      </c>
      <c r="P265" s="303">
        <v>0</v>
      </c>
      <c r="Q265" s="171" t="e">
        <f>VLOOKUP(C265&amp;D265&amp;A265,'Delivery Counts'!$A$23:$I$54,8,FALSE)</f>
        <v>#N/A</v>
      </c>
      <c r="R265" s="171" t="e">
        <f>VLOOKUP(C265&amp;D265&amp;A265,'Delivery Counts'!$A$23:$I$54,9,FALSE)</f>
        <v>#N/A</v>
      </c>
      <c r="S265" s="16" t="e">
        <f t="shared" si="13"/>
        <v>#N/A</v>
      </c>
      <c r="T265" s="237"/>
      <c r="U265" s="237"/>
    </row>
    <row r="266" spans="1:21" s="172" customFormat="1">
      <c r="A266" s="38">
        <v>27</v>
      </c>
      <c r="B266" s="39">
        <f t="shared" si="12"/>
        <v>0</v>
      </c>
      <c r="C266" s="39" t="str">
        <f t="shared" si="11"/>
        <v>2022 Current Year</v>
      </c>
      <c r="D266" s="40">
        <v>2</v>
      </c>
      <c r="E266" s="662">
        <v>27</v>
      </c>
      <c r="F266" s="40">
        <v>6</v>
      </c>
      <c r="G266" s="40" t="s">
        <v>138</v>
      </c>
      <c r="H266" s="40" t="s">
        <v>222</v>
      </c>
      <c r="I266" s="1014" t="s">
        <v>206</v>
      </c>
      <c r="J266" s="303">
        <v>0</v>
      </c>
      <c r="K266" s="304">
        <v>0</v>
      </c>
      <c r="L266" s="305">
        <v>0</v>
      </c>
      <c r="M266" s="305">
        <v>0</v>
      </c>
      <c r="N266" s="303">
        <v>0</v>
      </c>
      <c r="O266" s="306">
        <v>0</v>
      </c>
      <c r="P266" s="303">
        <v>0</v>
      </c>
      <c r="Q266" s="171" t="e">
        <f>VLOOKUP(C266&amp;D266&amp;A266,'Delivery Counts'!$A$23:$I$54,8,FALSE)</f>
        <v>#N/A</v>
      </c>
      <c r="R266" s="171" t="e">
        <f>VLOOKUP(C266&amp;D266&amp;A266,'Delivery Counts'!$A$23:$I$54,9,FALSE)</f>
        <v>#N/A</v>
      </c>
      <c r="S266" s="16" t="e">
        <f t="shared" si="13"/>
        <v>#N/A</v>
      </c>
      <c r="T266" s="237"/>
      <c r="U266" s="237"/>
    </row>
    <row r="267" spans="1:21" s="172" customFormat="1">
      <c r="A267" s="38">
        <v>27</v>
      </c>
      <c r="B267" s="39">
        <f t="shared" si="12"/>
        <v>0</v>
      </c>
      <c r="C267" s="39" t="str">
        <f t="shared" si="11"/>
        <v>2022 Current Year</v>
      </c>
      <c r="D267" s="40">
        <v>2</v>
      </c>
      <c r="E267" s="662">
        <v>27</v>
      </c>
      <c r="F267" s="40">
        <v>6</v>
      </c>
      <c r="G267" s="40" t="s">
        <v>138</v>
      </c>
      <c r="H267" s="40" t="s">
        <v>223</v>
      </c>
      <c r="I267" s="1014" t="s">
        <v>181</v>
      </c>
      <c r="J267" s="303">
        <v>0</v>
      </c>
      <c r="K267" s="304">
        <v>0</v>
      </c>
      <c r="L267" s="305">
        <v>0</v>
      </c>
      <c r="M267" s="305">
        <v>0</v>
      </c>
      <c r="N267" s="303">
        <v>0</v>
      </c>
      <c r="O267" s="306">
        <v>0</v>
      </c>
      <c r="P267" s="303">
        <v>0</v>
      </c>
      <c r="Q267" s="171" t="e">
        <f>VLOOKUP(C267&amp;D267&amp;A267,'Delivery Counts'!$A$23:$I$54,8,FALSE)</f>
        <v>#N/A</v>
      </c>
      <c r="R267" s="171" t="e">
        <f>VLOOKUP(C267&amp;D267&amp;A267,'Delivery Counts'!$A$23:$I$54,9,FALSE)</f>
        <v>#N/A</v>
      </c>
      <c r="S267" s="16" t="e">
        <f t="shared" si="13"/>
        <v>#N/A</v>
      </c>
      <c r="T267" s="237"/>
      <c r="U267" s="237"/>
    </row>
    <row r="268" spans="1:21" s="172" customFormat="1">
      <c r="A268" s="38">
        <v>27</v>
      </c>
      <c r="B268" s="39">
        <f t="shared" si="12"/>
        <v>0</v>
      </c>
      <c r="C268" s="39" t="str">
        <f t="shared" si="11"/>
        <v>2022 Current Year</v>
      </c>
      <c r="D268" s="40">
        <v>2</v>
      </c>
      <c r="E268" s="662">
        <v>27</v>
      </c>
      <c r="F268" s="40">
        <v>6</v>
      </c>
      <c r="G268" s="40" t="s">
        <v>138</v>
      </c>
      <c r="H268" s="40" t="s">
        <v>150</v>
      </c>
      <c r="I268" s="1014" t="s">
        <v>204</v>
      </c>
      <c r="J268" s="303">
        <v>0</v>
      </c>
      <c r="K268" s="304">
        <v>0</v>
      </c>
      <c r="L268" s="305">
        <v>0</v>
      </c>
      <c r="M268" s="305">
        <v>0</v>
      </c>
      <c r="N268" s="303">
        <v>0</v>
      </c>
      <c r="O268" s="306">
        <v>0</v>
      </c>
      <c r="P268" s="303">
        <v>0</v>
      </c>
      <c r="Q268" s="171" t="e">
        <f>VLOOKUP(C268&amp;D268&amp;A268,'Delivery Counts'!$A$23:$I$54,8,FALSE)</f>
        <v>#N/A</v>
      </c>
      <c r="R268" s="171" t="e">
        <f>VLOOKUP(C268&amp;D268&amp;A268,'Delivery Counts'!$A$23:$I$54,9,FALSE)</f>
        <v>#N/A</v>
      </c>
      <c r="S268" s="16" t="e">
        <f t="shared" si="13"/>
        <v>#N/A</v>
      </c>
      <c r="T268" s="237"/>
      <c r="U268" s="237"/>
    </row>
    <row r="269" spans="1:21" s="172" customFormat="1">
      <c r="A269" s="38">
        <v>27</v>
      </c>
      <c r="B269" s="39">
        <f t="shared" si="12"/>
        <v>0</v>
      </c>
      <c r="C269" s="39" t="str">
        <f t="shared" si="11"/>
        <v>2022 Current Year</v>
      </c>
      <c r="D269" s="40">
        <v>2</v>
      </c>
      <c r="E269" s="662">
        <v>27</v>
      </c>
      <c r="F269" s="40">
        <v>6</v>
      </c>
      <c r="G269" s="40" t="s">
        <v>138</v>
      </c>
      <c r="H269" s="40" t="s">
        <v>151</v>
      </c>
      <c r="I269" s="1014" t="s">
        <v>205</v>
      </c>
      <c r="J269" s="303">
        <v>0</v>
      </c>
      <c r="K269" s="304">
        <v>0</v>
      </c>
      <c r="L269" s="305">
        <v>0</v>
      </c>
      <c r="M269" s="305">
        <v>0</v>
      </c>
      <c r="N269" s="303">
        <v>0</v>
      </c>
      <c r="O269" s="306">
        <v>0</v>
      </c>
      <c r="P269" s="303">
        <v>0</v>
      </c>
      <c r="Q269" s="171" t="e">
        <f>VLOOKUP(C269&amp;D269&amp;A269,'Delivery Counts'!$A$23:$I$54,8,FALSE)</f>
        <v>#N/A</v>
      </c>
      <c r="R269" s="171" t="e">
        <f>VLOOKUP(C269&amp;D269&amp;A269,'Delivery Counts'!$A$23:$I$54,9,FALSE)</f>
        <v>#N/A</v>
      </c>
      <c r="S269" s="16" t="e">
        <f t="shared" si="13"/>
        <v>#N/A</v>
      </c>
      <c r="T269" s="237"/>
      <c r="U269" s="237"/>
    </row>
    <row r="270" spans="1:21" s="172" customFormat="1">
      <c r="A270" s="38">
        <v>27</v>
      </c>
      <c r="B270" s="39">
        <f t="shared" si="12"/>
        <v>0</v>
      </c>
      <c r="C270" s="39" t="str">
        <f t="shared" si="11"/>
        <v>2022 Current Year</v>
      </c>
      <c r="D270" s="40">
        <v>2</v>
      </c>
      <c r="E270" s="662">
        <v>27</v>
      </c>
      <c r="F270" s="40">
        <v>6</v>
      </c>
      <c r="G270" s="40" t="s">
        <v>138</v>
      </c>
      <c r="H270" s="40" t="s">
        <v>152</v>
      </c>
      <c r="I270" s="1014" t="s">
        <v>182</v>
      </c>
      <c r="J270" s="303">
        <v>0</v>
      </c>
      <c r="K270" s="304">
        <v>0</v>
      </c>
      <c r="L270" s="305">
        <v>0</v>
      </c>
      <c r="M270" s="305">
        <v>0</v>
      </c>
      <c r="N270" s="303">
        <v>0</v>
      </c>
      <c r="O270" s="306">
        <v>0</v>
      </c>
      <c r="P270" s="303">
        <v>0</v>
      </c>
      <c r="Q270" s="171" t="e">
        <f>VLOOKUP(C270&amp;D270&amp;A270,'Delivery Counts'!$A$23:$I$54,8,FALSE)</f>
        <v>#N/A</v>
      </c>
      <c r="R270" s="171" t="e">
        <f>VLOOKUP(C270&amp;D270&amp;A270,'Delivery Counts'!$A$23:$I$54,9,FALSE)</f>
        <v>#N/A</v>
      </c>
      <c r="S270" s="16" t="e">
        <f t="shared" si="13"/>
        <v>#N/A</v>
      </c>
      <c r="T270" s="237"/>
      <c r="U270" s="237"/>
    </row>
    <row r="271" spans="1:21" s="172" customFormat="1">
      <c r="A271" s="38">
        <v>27</v>
      </c>
      <c r="B271" s="39">
        <f t="shared" si="12"/>
        <v>0</v>
      </c>
      <c r="C271" s="39" t="str">
        <f t="shared" si="11"/>
        <v>2022 Current Year</v>
      </c>
      <c r="D271" s="40">
        <v>2</v>
      </c>
      <c r="E271" s="662">
        <v>27</v>
      </c>
      <c r="F271" s="40">
        <v>6</v>
      </c>
      <c r="G271" s="40" t="s">
        <v>138</v>
      </c>
      <c r="H271" s="40" t="s">
        <v>70</v>
      </c>
      <c r="I271" s="1014" t="s">
        <v>265</v>
      </c>
      <c r="J271" s="303">
        <v>0</v>
      </c>
      <c r="K271" s="304">
        <v>0</v>
      </c>
      <c r="L271" s="305">
        <v>0</v>
      </c>
      <c r="M271" s="305">
        <v>0</v>
      </c>
      <c r="N271" s="303">
        <v>0</v>
      </c>
      <c r="O271" s="306">
        <v>0</v>
      </c>
      <c r="P271" s="303">
        <v>0</v>
      </c>
      <c r="Q271" s="171" t="e">
        <f>VLOOKUP(C271&amp;D271&amp;A271,'Delivery Counts'!$A$23:$I$54,8,FALSE)</f>
        <v>#N/A</v>
      </c>
      <c r="R271" s="171" t="e">
        <f>VLOOKUP(C271&amp;D271&amp;A271,'Delivery Counts'!$A$23:$I$54,9,FALSE)</f>
        <v>#N/A</v>
      </c>
      <c r="S271" s="16" t="e">
        <f t="shared" si="13"/>
        <v>#N/A</v>
      </c>
      <c r="T271" s="237"/>
      <c r="U271" s="237"/>
    </row>
    <row r="272" spans="1:21" s="172" customFormat="1">
      <c r="A272" s="38">
        <v>27</v>
      </c>
      <c r="B272" s="39">
        <f t="shared" si="12"/>
        <v>0</v>
      </c>
      <c r="C272" s="39" t="str">
        <f t="shared" si="11"/>
        <v>2022 Current Year</v>
      </c>
      <c r="D272" s="40">
        <v>2</v>
      </c>
      <c r="E272" s="662">
        <v>27</v>
      </c>
      <c r="F272" s="40">
        <v>6</v>
      </c>
      <c r="G272" s="40" t="s">
        <v>138</v>
      </c>
      <c r="H272" s="40" t="s">
        <v>71</v>
      </c>
      <c r="I272" s="1014" t="s">
        <v>266</v>
      </c>
      <c r="J272" s="303">
        <v>0</v>
      </c>
      <c r="K272" s="304">
        <v>0</v>
      </c>
      <c r="L272" s="305">
        <v>0</v>
      </c>
      <c r="M272" s="305">
        <v>0</v>
      </c>
      <c r="N272" s="303">
        <v>0</v>
      </c>
      <c r="O272" s="306">
        <v>0</v>
      </c>
      <c r="P272" s="303">
        <v>0</v>
      </c>
      <c r="Q272" s="171" t="e">
        <f>VLOOKUP(C272&amp;D272&amp;A272,'Delivery Counts'!$A$23:$I$54,8,FALSE)</f>
        <v>#N/A</v>
      </c>
      <c r="R272" s="171" t="e">
        <f>VLOOKUP(C272&amp;D272&amp;A272,'Delivery Counts'!$A$23:$I$54,9,FALSE)</f>
        <v>#N/A</v>
      </c>
      <c r="S272" s="16" t="e">
        <f t="shared" si="13"/>
        <v>#N/A</v>
      </c>
      <c r="T272" s="237"/>
      <c r="U272" s="237"/>
    </row>
    <row r="273" spans="1:21" s="172" customFormat="1">
      <c r="A273" s="38">
        <v>27</v>
      </c>
      <c r="B273" s="39">
        <f t="shared" si="12"/>
        <v>0</v>
      </c>
      <c r="C273" s="39" t="str">
        <f t="shared" si="11"/>
        <v>2022 Current Year</v>
      </c>
      <c r="D273" s="40">
        <v>2</v>
      </c>
      <c r="E273" s="662">
        <v>27</v>
      </c>
      <c r="F273" s="40">
        <v>6</v>
      </c>
      <c r="G273" s="40" t="s">
        <v>138</v>
      </c>
      <c r="H273" s="40" t="s">
        <v>72</v>
      </c>
      <c r="I273" s="1014" t="s">
        <v>527</v>
      </c>
      <c r="J273" s="303">
        <v>0</v>
      </c>
      <c r="K273" s="304">
        <v>0</v>
      </c>
      <c r="L273" s="305">
        <v>0</v>
      </c>
      <c r="M273" s="305">
        <v>0</v>
      </c>
      <c r="N273" s="303">
        <v>0</v>
      </c>
      <c r="O273" s="306">
        <v>0</v>
      </c>
      <c r="P273" s="303">
        <v>0</v>
      </c>
      <c r="Q273" s="171" t="e">
        <f>VLOOKUP(C273&amp;D273&amp;A273,'Delivery Counts'!$A$23:$I$54,8,FALSE)</f>
        <v>#N/A</v>
      </c>
      <c r="R273" s="171" t="e">
        <f>VLOOKUP(C273&amp;D273&amp;A273,'Delivery Counts'!$A$23:$I$54,9,FALSE)</f>
        <v>#N/A</v>
      </c>
      <c r="S273" s="16" t="e">
        <f t="shared" si="13"/>
        <v>#N/A</v>
      </c>
      <c r="T273" s="237"/>
      <c r="U273" s="237"/>
    </row>
    <row r="274" spans="1:21" s="172" customFormat="1">
      <c r="A274" s="38">
        <v>27</v>
      </c>
      <c r="B274" s="39">
        <f t="shared" si="12"/>
        <v>0</v>
      </c>
      <c r="C274" s="39" t="str">
        <f t="shared" si="11"/>
        <v>2022 Current Year</v>
      </c>
      <c r="D274" s="40">
        <v>2</v>
      </c>
      <c r="E274" s="662">
        <v>27</v>
      </c>
      <c r="F274" s="40">
        <v>6</v>
      </c>
      <c r="G274" s="40" t="s">
        <v>138</v>
      </c>
      <c r="H274" s="40" t="s">
        <v>73</v>
      </c>
      <c r="I274" s="1014" t="s">
        <v>528</v>
      </c>
      <c r="J274" s="303">
        <v>0</v>
      </c>
      <c r="K274" s="304">
        <v>0</v>
      </c>
      <c r="L274" s="305">
        <v>0</v>
      </c>
      <c r="M274" s="305">
        <v>0</v>
      </c>
      <c r="N274" s="303">
        <v>0</v>
      </c>
      <c r="O274" s="306">
        <v>0</v>
      </c>
      <c r="P274" s="303">
        <v>0</v>
      </c>
      <c r="Q274" s="171" t="e">
        <f>VLOOKUP(C274&amp;D274&amp;A274,'Delivery Counts'!$A$23:$I$54,8,FALSE)</f>
        <v>#N/A</v>
      </c>
      <c r="R274" s="171" t="e">
        <f>VLOOKUP(C274&amp;D274&amp;A274,'Delivery Counts'!$A$23:$I$54,9,FALSE)</f>
        <v>#N/A</v>
      </c>
      <c r="S274" s="16" t="e">
        <f t="shared" si="13"/>
        <v>#N/A</v>
      </c>
      <c r="T274" s="237"/>
      <c r="U274" s="237"/>
    </row>
    <row r="275" spans="1:21" s="172" customFormat="1">
      <c r="A275" s="38">
        <v>27</v>
      </c>
      <c r="B275" s="39">
        <f t="shared" si="12"/>
        <v>0</v>
      </c>
      <c r="C275" s="39" t="str">
        <f t="shared" si="11"/>
        <v>2022 Current Year</v>
      </c>
      <c r="D275" s="40">
        <v>2</v>
      </c>
      <c r="E275" s="662">
        <v>27</v>
      </c>
      <c r="F275" s="40">
        <v>6</v>
      </c>
      <c r="G275" s="40" t="s">
        <v>138</v>
      </c>
      <c r="H275" s="40" t="s">
        <v>409</v>
      </c>
      <c r="I275" s="1014" t="s">
        <v>803</v>
      </c>
      <c r="J275" s="303">
        <v>0</v>
      </c>
      <c r="K275" s="304">
        <v>0</v>
      </c>
      <c r="L275" s="305">
        <v>0</v>
      </c>
      <c r="M275" s="305">
        <v>0</v>
      </c>
      <c r="N275" s="303">
        <v>0</v>
      </c>
      <c r="O275" s="306">
        <v>0</v>
      </c>
      <c r="P275" s="303">
        <v>0</v>
      </c>
      <c r="Q275" s="171" t="e">
        <f>VLOOKUP(C275&amp;D275&amp;A275,'Delivery Counts'!$A$23:$I$54,8,FALSE)</f>
        <v>#N/A</v>
      </c>
      <c r="R275" s="171" t="e">
        <f>VLOOKUP(C275&amp;D275&amp;A275,'Delivery Counts'!$A$23:$I$54,9,FALSE)</f>
        <v>#N/A</v>
      </c>
      <c r="S275" s="16" t="e">
        <f t="shared" si="13"/>
        <v>#N/A</v>
      </c>
      <c r="T275" s="237"/>
      <c r="U275" s="237"/>
    </row>
    <row r="276" spans="1:21" s="172" customFormat="1">
      <c r="A276" s="38">
        <v>28</v>
      </c>
      <c r="B276" s="39">
        <f t="shared" si="12"/>
        <v>0</v>
      </c>
      <c r="C276" s="39" t="str">
        <f t="shared" si="11"/>
        <v>2022 Current Year</v>
      </c>
      <c r="D276" s="40">
        <v>2</v>
      </c>
      <c r="E276" s="662">
        <v>28</v>
      </c>
      <c r="F276" s="662">
        <v>6</v>
      </c>
      <c r="G276" s="40" t="s">
        <v>139</v>
      </c>
      <c r="H276" s="40" t="s">
        <v>211</v>
      </c>
      <c r="I276" s="698" t="s">
        <v>261</v>
      </c>
      <c r="J276" s="303">
        <v>0</v>
      </c>
      <c r="K276" s="304">
        <v>0</v>
      </c>
      <c r="L276" s="305">
        <v>0</v>
      </c>
      <c r="M276" s="305">
        <v>0</v>
      </c>
      <c r="N276" s="303">
        <v>0</v>
      </c>
      <c r="O276" s="306">
        <v>0</v>
      </c>
      <c r="P276" s="303">
        <v>0</v>
      </c>
      <c r="Q276" s="171">
        <f>VLOOKUP(C276&amp;D276&amp;A276,'Delivery Counts'!$A$23:$I$54,8,FALSE)</f>
        <v>0</v>
      </c>
      <c r="R276" s="171">
        <f>VLOOKUP(C276&amp;D276&amp;A276,'Delivery Counts'!$A$23:$I$54,9,FALSE)</f>
        <v>0</v>
      </c>
      <c r="S276" s="16">
        <f t="shared" si="10"/>
        <v>0</v>
      </c>
      <c r="T276" s="237"/>
      <c r="U276" s="237"/>
    </row>
    <row r="277" spans="1:21" s="172" customFormat="1">
      <c r="A277" s="38">
        <v>28</v>
      </c>
      <c r="B277" s="39">
        <f t="shared" si="12"/>
        <v>0</v>
      </c>
      <c r="C277" s="39" t="str">
        <f t="shared" si="11"/>
        <v>2022 Current Year</v>
      </c>
      <c r="D277" s="40">
        <v>2</v>
      </c>
      <c r="E277" s="662">
        <v>28</v>
      </c>
      <c r="F277" s="662">
        <v>6</v>
      </c>
      <c r="G277" s="311" t="s">
        <v>139</v>
      </c>
      <c r="H277" s="40" t="s">
        <v>214</v>
      </c>
      <c r="I277" s="698" t="s">
        <v>676</v>
      </c>
      <c r="J277" s="303">
        <v>0</v>
      </c>
      <c r="K277" s="304">
        <v>0</v>
      </c>
      <c r="L277" s="305">
        <v>0</v>
      </c>
      <c r="M277" s="305">
        <v>0</v>
      </c>
      <c r="N277" s="303">
        <v>0</v>
      </c>
      <c r="O277" s="306">
        <v>0</v>
      </c>
      <c r="P277" s="303">
        <v>0</v>
      </c>
      <c r="Q277" s="171">
        <f>VLOOKUP(C277&amp;D277&amp;A277,'Delivery Counts'!$A$23:$I$54,8,FALSE)</f>
        <v>0</v>
      </c>
      <c r="R277" s="171">
        <f>VLOOKUP(C277&amp;D277&amp;A277,'Delivery Counts'!$A$23:$I$54,9,FALSE)</f>
        <v>0</v>
      </c>
      <c r="S277" s="16">
        <f t="shared" si="10"/>
        <v>0</v>
      </c>
    </row>
    <row r="278" spans="1:21" s="172" customFormat="1">
      <c r="A278" s="38">
        <v>28</v>
      </c>
      <c r="B278" s="39">
        <f t="shared" si="12"/>
        <v>0</v>
      </c>
      <c r="C278" s="39" t="str">
        <f t="shared" si="11"/>
        <v>2022 Current Year</v>
      </c>
      <c r="D278" s="40">
        <v>2</v>
      </c>
      <c r="E278" s="662">
        <v>28</v>
      </c>
      <c r="F278" s="662">
        <v>6</v>
      </c>
      <c r="G278" s="311" t="s">
        <v>139</v>
      </c>
      <c r="H278" s="40" t="s">
        <v>215</v>
      </c>
      <c r="I278" s="698" t="s">
        <v>216</v>
      </c>
      <c r="J278" s="303">
        <v>0</v>
      </c>
      <c r="K278" s="304">
        <v>0</v>
      </c>
      <c r="L278" s="305">
        <v>0</v>
      </c>
      <c r="M278" s="305">
        <v>0</v>
      </c>
      <c r="N278" s="303">
        <v>0</v>
      </c>
      <c r="O278" s="306">
        <v>0</v>
      </c>
      <c r="P278" s="303">
        <v>0</v>
      </c>
      <c r="Q278" s="171">
        <f>VLOOKUP(C278&amp;D278&amp;A278,'Delivery Counts'!$A$23:$I$54,8,FALSE)</f>
        <v>0</v>
      </c>
      <c r="R278" s="171">
        <f>VLOOKUP(C278&amp;D278&amp;A278,'Delivery Counts'!$A$23:$I$54,9,FALSE)</f>
        <v>0</v>
      </c>
      <c r="S278" s="16">
        <f t="shared" si="10"/>
        <v>0</v>
      </c>
    </row>
    <row r="279" spans="1:21" s="172" customFormat="1">
      <c r="A279" s="38">
        <v>28</v>
      </c>
      <c r="B279" s="39">
        <f t="shared" si="12"/>
        <v>0</v>
      </c>
      <c r="C279" s="39" t="str">
        <f t="shared" si="11"/>
        <v>2022 Current Year</v>
      </c>
      <c r="D279" s="40">
        <v>2</v>
      </c>
      <c r="E279" s="662">
        <v>28</v>
      </c>
      <c r="F279" s="662">
        <v>6</v>
      </c>
      <c r="G279" s="311" t="s">
        <v>139</v>
      </c>
      <c r="H279" s="40" t="s">
        <v>217</v>
      </c>
      <c r="I279" s="698" t="s">
        <v>262</v>
      </c>
      <c r="J279" s="303">
        <v>0</v>
      </c>
      <c r="K279" s="304">
        <v>0</v>
      </c>
      <c r="L279" s="305">
        <v>0</v>
      </c>
      <c r="M279" s="305">
        <v>0</v>
      </c>
      <c r="N279" s="303">
        <v>0</v>
      </c>
      <c r="O279" s="306">
        <v>0</v>
      </c>
      <c r="P279" s="303">
        <v>0</v>
      </c>
      <c r="Q279" s="171">
        <f>VLOOKUP(C279&amp;D279&amp;A279,'Delivery Counts'!$A$23:$I$54,8,FALSE)</f>
        <v>0</v>
      </c>
      <c r="R279" s="171">
        <f>VLOOKUP(C279&amp;D279&amp;A279,'Delivery Counts'!$A$23:$I$54,9,FALSE)</f>
        <v>0</v>
      </c>
      <c r="S279" s="16">
        <f t="shared" si="10"/>
        <v>0</v>
      </c>
      <c r="T279" s="237"/>
      <c r="U279" s="237"/>
    </row>
    <row r="280" spans="1:21" s="172" customFormat="1">
      <c r="A280" s="38">
        <v>28</v>
      </c>
      <c r="B280" s="39">
        <f t="shared" si="12"/>
        <v>0</v>
      </c>
      <c r="C280" s="39" t="str">
        <f t="shared" si="11"/>
        <v>2022 Current Year</v>
      </c>
      <c r="D280" s="40">
        <v>2</v>
      </c>
      <c r="E280" s="662">
        <v>28</v>
      </c>
      <c r="F280" s="662">
        <v>6</v>
      </c>
      <c r="G280" s="311" t="s">
        <v>139</v>
      </c>
      <c r="H280" s="40" t="s">
        <v>218</v>
      </c>
      <c r="I280" s="698" t="s">
        <v>677</v>
      </c>
      <c r="J280" s="303">
        <v>0</v>
      </c>
      <c r="K280" s="304">
        <v>0</v>
      </c>
      <c r="L280" s="305">
        <v>0</v>
      </c>
      <c r="M280" s="305">
        <v>0</v>
      </c>
      <c r="N280" s="303">
        <v>0</v>
      </c>
      <c r="O280" s="306">
        <v>0</v>
      </c>
      <c r="P280" s="303">
        <v>0</v>
      </c>
      <c r="Q280" s="171">
        <f>VLOOKUP(C280&amp;D280&amp;A280,'Delivery Counts'!$A$23:$I$54,8,FALSE)</f>
        <v>0</v>
      </c>
      <c r="R280" s="171">
        <f>VLOOKUP(C280&amp;D280&amp;A280,'Delivery Counts'!$A$23:$I$54,9,FALSE)</f>
        <v>0</v>
      </c>
      <c r="S280" s="16">
        <f t="shared" si="10"/>
        <v>0</v>
      </c>
      <c r="T280" s="237"/>
      <c r="U280" s="237"/>
    </row>
    <row r="281" spans="1:21" s="172" customFormat="1">
      <c r="A281" s="38">
        <v>28</v>
      </c>
      <c r="B281" s="39">
        <f t="shared" si="12"/>
        <v>0</v>
      </c>
      <c r="C281" s="39" t="str">
        <f t="shared" si="11"/>
        <v>2022 Current Year</v>
      </c>
      <c r="D281" s="40">
        <v>2</v>
      </c>
      <c r="E281" s="662">
        <v>28</v>
      </c>
      <c r="F281" s="662">
        <v>6</v>
      </c>
      <c r="G281" s="311" t="s">
        <v>139</v>
      </c>
      <c r="H281" s="40" t="s">
        <v>219</v>
      </c>
      <c r="I281" s="698" t="s">
        <v>263</v>
      </c>
      <c r="J281" s="303">
        <v>0</v>
      </c>
      <c r="K281" s="304">
        <v>0</v>
      </c>
      <c r="L281" s="305">
        <v>0</v>
      </c>
      <c r="M281" s="305">
        <v>0</v>
      </c>
      <c r="N281" s="303">
        <v>0</v>
      </c>
      <c r="O281" s="306">
        <v>0</v>
      </c>
      <c r="P281" s="303">
        <v>0</v>
      </c>
      <c r="Q281" s="171">
        <f>VLOOKUP(C281&amp;D281&amp;A281,'Delivery Counts'!$A$23:$I$54,8,FALSE)</f>
        <v>0</v>
      </c>
      <c r="R281" s="171">
        <f>VLOOKUP(C281&amp;D281&amp;A281,'Delivery Counts'!$A$23:$I$54,9,FALSE)</f>
        <v>0</v>
      </c>
      <c r="S281" s="16">
        <f t="shared" si="10"/>
        <v>0</v>
      </c>
      <c r="T281" s="237"/>
      <c r="U281" s="237"/>
    </row>
    <row r="282" spans="1:21" s="172" customFormat="1">
      <c r="A282" s="38">
        <v>28</v>
      </c>
      <c r="B282" s="39">
        <f t="shared" si="12"/>
        <v>0</v>
      </c>
      <c r="C282" s="39" t="str">
        <f t="shared" si="11"/>
        <v>2022 Current Year</v>
      </c>
      <c r="D282" s="40">
        <v>2</v>
      </c>
      <c r="E282" s="662">
        <v>28</v>
      </c>
      <c r="F282" s="662">
        <v>6</v>
      </c>
      <c r="G282" s="311" t="s">
        <v>139</v>
      </c>
      <c r="H282" s="40" t="s">
        <v>220</v>
      </c>
      <c r="I282" s="698" t="s">
        <v>675</v>
      </c>
      <c r="J282" s="303">
        <v>0</v>
      </c>
      <c r="K282" s="304">
        <v>0</v>
      </c>
      <c r="L282" s="305">
        <v>0</v>
      </c>
      <c r="M282" s="305">
        <v>0</v>
      </c>
      <c r="N282" s="303">
        <v>0</v>
      </c>
      <c r="O282" s="306">
        <v>0</v>
      </c>
      <c r="P282" s="303">
        <v>0</v>
      </c>
      <c r="Q282" s="171">
        <f>VLOOKUP(C282&amp;D282&amp;A282,'Delivery Counts'!$A$23:$I$54,8,FALSE)</f>
        <v>0</v>
      </c>
      <c r="R282" s="171">
        <f>VLOOKUP(C282&amp;D282&amp;A282,'Delivery Counts'!$A$23:$I$54,9,FALSE)</f>
        <v>0</v>
      </c>
      <c r="S282" s="16">
        <f t="shared" si="10"/>
        <v>0</v>
      </c>
      <c r="T282" s="237"/>
      <c r="U282" s="237"/>
    </row>
    <row r="283" spans="1:21" s="172" customFormat="1">
      <c r="A283" s="38">
        <v>28</v>
      </c>
      <c r="B283" s="39">
        <f t="shared" si="12"/>
        <v>0</v>
      </c>
      <c r="C283" s="39" t="str">
        <f t="shared" si="11"/>
        <v>2022 Current Year</v>
      </c>
      <c r="D283" s="40">
        <v>2</v>
      </c>
      <c r="E283" s="662">
        <v>28</v>
      </c>
      <c r="F283" s="662">
        <v>6</v>
      </c>
      <c r="G283" s="311" t="s">
        <v>139</v>
      </c>
      <c r="H283" s="40" t="s">
        <v>221</v>
      </c>
      <c r="I283" s="698" t="s">
        <v>264</v>
      </c>
      <c r="J283" s="303">
        <v>0</v>
      </c>
      <c r="K283" s="304">
        <v>0</v>
      </c>
      <c r="L283" s="305">
        <v>0</v>
      </c>
      <c r="M283" s="305">
        <v>0</v>
      </c>
      <c r="N283" s="303">
        <v>0</v>
      </c>
      <c r="O283" s="306">
        <v>0</v>
      </c>
      <c r="P283" s="303">
        <v>0</v>
      </c>
      <c r="Q283" s="171">
        <f>VLOOKUP(C283&amp;D283&amp;A283,'Delivery Counts'!$A$23:$I$54,8,FALSE)</f>
        <v>0</v>
      </c>
      <c r="R283" s="171">
        <f>VLOOKUP(C283&amp;D283&amp;A283,'Delivery Counts'!$A$23:$I$54,9,FALSE)</f>
        <v>0</v>
      </c>
      <c r="S283" s="16">
        <f t="shared" si="10"/>
        <v>0</v>
      </c>
      <c r="T283" s="237"/>
      <c r="U283" s="237"/>
    </row>
    <row r="284" spans="1:21" s="172" customFormat="1">
      <c r="A284" s="38">
        <v>28</v>
      </c>
      <c r="B284" s="39">
        <f t="shared" si="12"/>
        <v>0</v>
      </c>
      <c r="C284" s="39" t="str">
        <f t="shared" si="11"/>
        <v>2022 Current Year</v>
      </c>
      <c r="D284" s="40">
        <v>2</v>
      </c>
      <c r="E284" s="662">
        <v>28</v>
      </c>
      <c r="F284" s="662">
        <v>6</v>
      </c>
      <c r="G284" s="311" t="s">
        <v>139</v>
      </c>
      <c r="H284" s="40" t="s">
        <v>222</v>
      </c>
      <c r="I284" s="698" t="s">
        <v>206</v>
      </c>
      <c r="J284" s="303">
        <v>0</v>
      </c>
      <c r="K284" s="304">
        <v>0</v>
      </c>
      <c r="L284" s="305">
        <v>0</v>
      </c>
      <c r="M284" s="305">
        <v>0</v>
      </c>
      <c r="N284" s="303">
        <v>0</v>
      </c>
      <c r="O284" s="306">
        <v>0</v>
      </c>
      <c r="P284" s="303">
        <v>0</v>
      </c>
      <c r="Q284" s="171">
        <f>VLOOKUP(C284&amp;D284&amp;A284,'Delivery Counts'!$A$23:$I$54,8,FALSE)</f>
        <v>0</v>
      </c>
      <c r="R284" s="171">
        <f>VLOOKUP(C284&amp;D284&amp;A284,'Delivery Counts'!$A$23:$I$54,9,FALSE)</f>
        <v>0</v>
      </c>
      <c r="S284" s="16">
        <f t="shared" si="10"/>
        <v>0</v>
      </c>
      <c r="T284" s="237"/>
      <c r="U284" s="237"/>
    </row>
    <row r="285" spans="1:21" s="172" customFormat="1">
      <c r="A285" s="38">
        <v>28</v>
      </c>
      <c r="B285" s="39">
        <f t="shared" si="12"/>
        <v>0</v>
      </c>
      <c r="C285" s="39" t="str">
        <f t="shared" si="11"/>
        <v>2022 Current Year</v>
      </c>
      <c r="D285" s="40">
        <v>2</v>
      </c>
      <c r="E285" s="662">
        <v>28</v>
      </c>
      <c r="F285" s="662">
        <v>6</v>
      </c>
      <c r="G285" s="311" t="s">
        <v>139</v>
      </c>
      <c r="H285" s="40" t="s">
        <v>223</v>
      </c>
      <c r="I285" s="698" t="s">
        <v>181</v>
      </c>
      <c r="J285" s="303">
        <v>0</v>
      </c>
      <c r="K285" s="304">
        <v>0</v>
      </c>
      <c r="L285" s="305">
        <v>0</v>
      </c>
      <c r="M285" s="305">
        <v>0</v>
      </c>
      <c r="N285" s="303">
        <v>0</v>
      </c>
      <c r="O285" s="306">
        <v>0</v>
      </c>
      <c r="P285" s="303">
        <v>0</v>
      </c>
      <c r="Q285" s="171">
        <f>VLOOKUP(C285&amp;D285&amp;A285,'Delivery Counts'!$A$23:$I$54,8,FALSE)</f>
        <v>0</v>
      </c>
      <c r="R285" s="171">
        <f>VLOOKUP(C285&amp;D285&amp;A285,'Delivery Counts'!$A$23:$I$54,9,FALSE)</f>
        <v>0</v>
      </c>
      <c r="S285" s="16">
        <f t="shared" si="10"/>
        <v>0</v>
      </c>
      <c r="T285" s="237"/>
      <c r="U285" s="237"/>
    </row>
    <row r="286" spans="1:21" s="172" customFormat="1">
      <c r="A286" s="38">
        <v>28</v>
      </c>
      <c r="B286" s="39">
        <f t="shared" si="12"/>
        <v>0</v>
      </c>
      <c r="C286" s="39" t="str">
        <f t="shared" si="11"/>
        <v>2022 Current Year</v>
      </c>
      <c r="D286" s="40">
        <v>2</v>
      </c>
      <c r="E286" s="662">
        <v>28</v>
      </c>
      <c r="F286" s="662">
        <v>6</v>
      </c>
      <c r="G286" s="311" t="s">
        <v>139</v>
      </c>
      <c r="H286" s="40" t="s">
        <v>150</v>
      </c>
      <c r="I286" s="698" t="s">
        <v>204</v>
      </c>
      <c r="J286" s="303">
        <v>0</v>
      </c>
      <c r="K286" s="304">
        <v>0</v>
      </c>
      <c r="L286" s="305">
        <v>0</v>
      </c>
      <c r="M286" s="305">
        <v>0</v>
      </c>
      <c r="N286" s="303">
        <v>0</v>
      </c>
      <c r="O286" s="306">
        <v>0</v>
      </c>
      <c r="P286" s="303">
        <v>0</v>
      </c>
      <c r="Q286" s="171">
        <f>VLOOKUP(C286&amp;D286&amp;A286,'Delivery Counts'!$A$23:$I$54,8,FALSE)</f>
        <v>0</v>
      </c>
      <c r="R286" s="171">
        <f>VLOOKUP(C286&amp;D286&amp;A286,'Delivery Counts'!$A$23:$I$54,9,FALSE)</f>
        <v>0</v>
      </c>
      <c r="S286" s="16">
        <f t="shared" si="10"/>
        <v>0</v>
      </c>
      <c r="T286" s="237"/>
      <c r="U286" s="237"/>
    </row>
    <row r="287" spans="1:21" s="172" customFormat="1">
      <c r="A287" s="38">
        <v>28</v>
      </c>
      <c r="B287" s="39">
        <f t="shared" si="12"/>
        <v>0</v>
      </c>
      <c r="C287" s="39" t="str">
        <f t="shared" si="11"/>
        <v>2022 Current Year</v>
      </c>
      <c r="D287" s="40">
        <v>2</v>
      </c>
      <c r="E287" s="662">
        <v>28</v>
      </c>
      <c r="F287" s="662">
        <v>6</v>
      </c>
      <c r="G287" s="311" t="s">
        <v>139</v>
      </c>
      <c r="H287" s="40" t="s">
        <v>151</v>
      </c>
      <c r="I287" s="698" t="s">
        <v>205</v>
      </c>
      <c r="J287" s="303">
        <v>0</v>
      </c>
      <c r="K287" s="304">
        <v>0</v>
      </c>
      <c r="L287" s="305">
        <v>0</v>
      </c>
      <c r="M287" s="305">
        <v>0</v>
      </c>
      <c r="N287" s="303">
        <v>0</v>
      </c>
      <c r="O287" s="306">
        <v>0</v>
      </c>
      <c r="P287" s="303">
        <v>0</v>
      </c>
      <c r="Q287" s="171">
        <f>VLOOKUP(C287&amp;D287&amp;A287,'Delivery Counts'!$A$23:$I$54,8,FALSE)</f>
        <v>0</v>
      </c>
      <c r="R287" s="171">
        <f>VLOOKUP(C287&amp;D287&amp;A287,'Delivery Counts'!$A$23:$I$54,9,FALSE)</f>
        <v>0</v>
      </c>
      <c r="S287" s="16">
        <f t="shared" si="10"/>
        <v>0</v>
      </c>
      <c r="T287" s="237"/>
      <c r="U287" s="237"/>
    </row>
    <row r="288" spans="1:21" s="172" customFormat="1">
      <c r="A288" s="38">
        <v>28</v>
      </c>
      <c r="B288" s="39">
        <f t="shared" si="12"/>
        <v>0</v>
      </c>
      <c r="C288" s="39" t="str">
        <f t="shared" si="11"/>
        <v>2022 Current Year</v>
      </c>
      <c r="D288" s="40">
        <v>2</v>
      </c>
      <c r="E288" s="662">
        <v>28</v>
      </c>
      <c r="F288" s="662">
        <v>6</v>
      </c>
      <c r="G288" s="311" t="s">
        <v>139</v>
      </c>
      <c r="H288" s="40" t="s">
        <v>152</v>
      </c>
      <c r="I288" s="698" t="s">
        <v>182</v>
      </c>
      <c r="J288" s="303">
        <v>0</v>
      </c>
      <c r="K288" s="304">
        <v>0</v>
      </c>
      <c r="L288" s="305">
        <v>0</v>
      </c>
      <c r="M288" s="305">
        <v>0</v>
      </c>
      <c r="N288" s="303">
        <v>0</v>
      </c>
      <c r="O288" s="306">
        <v>0</v>
      </c>
      <c r="P288" s="303">
        <v>0</v>
      </c>
      <c r="Q288" s="171">
        <f>VLOOKUP(C288&amp;D288&amp;A288,'Delivery Counts'!$A$23:$I$54,8,FALSE)</f>
        <v>0</v>
      </c>
      <c r="R288" s="171">
        <f>VLOOKUP(C288&amp;D288&amp;A288,'Delivery Counts'!$A$23:$I$54,9,FALSE)</f>
        <v>0</v>
      </c>
      <c r="S288" s="16">
        <f t="shared" si="10"/>
        <v>0</v>
      </c>
      <c r="T288" s="237"/>
      <c r="U288" s="237"/>
    </row>
    <row r="289" spans="1:21" s="172" customFormat="1">
      <c r="A289" s="38">
        <v>28</v>
      </c>
      <c r="B289" s="39">
        <f t="shared" si="12"/>
        <v>0</v>
      </c>
      <c r="C289" s="39" t="str">
        <f t="shared" si="11"/>
        <v>2022 Current Year</v>
      </c>
      <c r="D289" s="40">
        <v>2</v>
      </c>
      <c r="E289" s="662">
        <v>28</v>
      </c>
      <c r="F289" s="662">
        <v>6</v>
      </c>
      <c r="G289" s="311" t="s">
        <v>139</v>
      </c>
      <c r="H289" s="40" t="s">
        <v>70</v>
      </c>
      <c r="I289" s="698" t="s">
        <v>265</v>
      </c>
      <c r="J289" s="303">
        <v>0</v>
      </c>
      <c r="K289" s="304">
        <v>0</v>
      </c>
      <c r="L289" s="305">
        <v>0</v>
      </c>
      <c r="M289" s="305">
        <v>0</v>
      </c>
      <c r="N289" s="303">
        <v>0</v>
      </c>
      <c r="O289" s="306">
        <v>0</v>
      </c>
      <c r="P289" s="303">
        <v>0</v>
      </c>
      <c r="Q289" s="171">
        <f>VLOOKUP(C289&amp;D289&amp;A289,'Delivery Counts'!$A$23:$I$54,8,FALSE)</f>
        <v>0</v>
      </c>
      <c r="R289" s="171">
        <f>VLOOKUP(C289&amp;D289&amp;A289,'Delivery Counts'!$A$23:$I$54,9,FALSE)</f>
        <v>0</v>
      </c>
      <c r="S289" s="16">
        <f t="shared" si="10"/>
        <v>0</v>
      </c>
      <c r="T289" s="237"/>
      <c r="U289" s="237"/>
    </row>
    <row r="290" spans="1:21" s="172" customFormat="1">
      <c r="A290" s="38">
        <v>28</v>
      </c>
      <c r="B290" s="39">
        <f t="shared" si="12"/>
        <v>0</v>
      </c>
      <c r="C290" s="39" t="str">
        <f t="shared" si="11"/>
        <v>2022 Current Year</v>
      </c>
      <c r="D290" s="40">
        <v>2</v>
      </c>
      <c r="E290" s="662">
        <v>28</v>
      </c>
      <c r="F290" s="662">
        <v>6</v>
      </c>
      <c r="G290" s="311" t="s">
        <v>139</v>
      </c>
      <c r="H290" s="40" t="s">
        <v>71</v>
      </c>
      <c r="I290" s="698" t="s">
        <v>266</v>
      </c>
      <c r="J290" s="303">
        <v>0</v>
      </c>
      <c r="K290" s="304">
        <v>0</v>
      </c>
      <c r="L290" s="305">
        <v>0</v>
      </c>
      <c r="M290" s="305">
        <v>0</v>
      </c>
      <c r="N290" s="303">
        <v>0</v>
      </c>
      <c r="O290" s="306">
        <v>0</v>
      </c>
      <c r="P290" s="303">
        <v>0</v>
      </c>
      <c r="Q290" s="171">
        <f>VLOOKUP(C290&amp;D290&amp;A290,'Delivery Counts'!$A$23:$I$54,8,FALSE)</f>
        <v>0</v>
      </c>
      <c r="R290" s="171">
        <f>VLOOKUP(C290&amp;D290&amp;A290,'Delivery Counts'!$A$23:$I$54,9,FALSE)</f>
        <v>0</v>
      </c>
      <c r="S290" s="16">
        <f t="shared" si="10"/>
        <v>0</v>
      </c>
      <c r="T290" s="237"/>
      <c r="U290" s="237"/>
    </row>
    <row r="291" spans="1:21" s="172" customFormat="1">
      <c r="A291" s="38">
        <v>28</v>
      </c>
      <c r="B291" s="39">
        <f t="shared" si="12"/>
        <v>0</v>
      </c>
      <c r="C291" s="39" t="str">
        <f t="shared" si="11"/>
        <v>2022 Current Year</v>
      </c>
      <c r="D291" s="40">
        <v>2</v>
      </c>
      <c r="E291" s="662">
        <v>28</v>
      </c>
      <c r="F291" s="662">
        <v>6</v>
      </c>
      <c r="G291" s="311" t="s">
        <v>139</v>
      </c>
      <c r="H291" s="40" t="s">
        <v>72</v>
      </c>
      <c r="I291" s="698" t="s">
        <v>527</v>
      </c>
      <c r="J291" s="303">
        <v>0</v>
      </c>
      <c r="K291" s="304">
        <v>0</v>
      </c>
      <c r="L291" s="305">
        <v>0</v>
      </c>
      <c r="M291" s="305">
        <v>0</v>
      </c>
      <c r="N291" s="303">
        <v>0</v>
      </c>
      <c r="O291" s="306">
        <v>0</v>
      </c>
      <c r="P291" s="303">
        <v>0</v>
      </c>
      <c r="Q291" s="171">
        <f>VLOOKUP(C291&amp;D291&amp;A291,'Delivery Counts'!$A$23:$I$54,8,FALSE)</f>
        <v>0</v>
      </c>
      <c r="R291" s="171">
        <f>VLOOKUP(C291&amp;D291&amp;A291,'Delivery Counts'!$A$23:$I$54,9,FALSE)</f>
        <v>0</v>
      </c>
      <c r="S291" s="16">
        <f t="shared" si="10"/>
        <v>0</v>
      </c>
      <c r="T291" s="237"/>
      <c r="U291" s="237"/>
    </row>
    <row r="292" spans="1:21" s="172" customFormat="1">
      <c r="A292" s="38">
        <v>28</v>
      </c>
      <c r="B292" s="39">
        <f t="shared" si="12"/>
        <v>0</v>
      </c>
      <c r="C292" s="39" t="str">
        <f t="shared" si="11"/>
        <v>2022 Current Year</v>
      </c>
      <c r="D292" s="40">
        <v>2</v>
      </c>
      <c r="E292" s="662">
        <v>28</v>
      </c>
      <c r="F292" s="662">
        <v>6</v>
      </c>
      <c r="G292" s="311" t="s">
        <v>139</v>
      </c>
      <c r="H292" s="40" t="s">
        <v>73</v>
      </c>
      <c r="I292" s="698" t="s">
        <v>528</v>
      </c>
      <c r="J292" s="303">
        <v>0</v>
      </c>
      <c r="K292" s="304">
        <v>0</v>
      </c>
      <c r="L292" s="305">
        <v>0</v>
      </c>
      <c r="M292" s="305">
        <v>0</v>
      </c>
      <c r="N292" s="303">
        <v>0</v>
      </c>
      <c r="O292" s="306">
        <v>0</v>
      </c>
      <c r="P292" s="303">
        <v>0</v>
      </c>
      <c r="Q292" s="171">
        <f>VLOOKUP(C292&amp;D292&amp;A292,'Delivery Counts'!$A$23:$I$54,8,FALSE)</f>
        <v>0</v>
      </c>
      <c r="R292" s="171">
        <f>VLOOKUP(C292&amp;D292&amp;A292,'Delivery Counts'!$A$23:$I$54,9,FALSE)</f>
        <v>0</v>
      </c>
      <c r="S292" s="16">
        <f t="shared" si="10"/>
        <v>0</v>
      </c>
      <c r="T292" s="237"/>
      <c r="U292" s="237"/>
    </row>
    <row r="293" spans="1:21" s="172" customFormat="1">
      <c r="A293" s="775">
        <v>28</v>
      </c>
      <c r="B293" s="776">
        <f t="shared" si="12"/>
        <v>0</v>
      </c>
      <c r="C293" s="776" t="str">
        <f t="shared" si="11"/>
        <v>2022 Current Year</v>
      </c>
      <c r="D293" s="777">
        <v>2</v>
      </c>
      <c r="E293" s="778">
        <v>28</v>
      </c>
      <c r="F293" s="778">
        <v>6</v>
      </c>
      <c r="G293" s="777" t="s">
        <v>139</v>
      </c>
      <c r="H293" s="777" t="s">
        <v>409</v>
      </c>
      <c r="I293" s="779" t="s">
        <v>803</v>
      </c>
      <c r="J293" s="781">
        <v>0</v>
      </c>
      <c r="K293" s="782">
        <v>0</v>
      </c>
      <c r="L293" s="783">
        <v>0</v>
      </c>
      <c r="M293" s="783">
        <v>0</v>
      </c>
      <c r="N293" s="781">
        <v>0</v>
      </c>
      <c r="O293" s="784">
        <v>0</v>
      </c>
      <c r="P293" s="781">
        <v>0</v>
      </c>
      <c r="Q293" s="798">
        <f>VLOOKUP(C293&amp;D293&amp;A293,'Delivery Counts'!$A$23:$I$54,8,FALSE)</f>
        <v>0</v>
      </c>
      <c r="R293" s="798">
        <f>VLOOKUP(C293&amp;D293&amp;A293,'Delivery Counts'!$A$23:$I$54,9,FALSE)</f>
        <v>0</v>
      </c>
      <c r="S293" s="785">
        <f t="shared" si="10"/>
        <v>0</v>
      </c>
      <c r="T293" s="237"/>
      <c r="U293" s="237"/>
    </row>
    <row r="294" spans="1:21" s="172" customFormat="1">
      <c r="A294" s="38">
        <v>16</v>
      </c>
      <c r="B294" s="39">
        <f t="shared" si="3"/>
        <v>0</v>
      </c>
      <c r="C294" s="39" t="str">
        <f t="shared" si="4"/>
        <v>2022 Current Year</v>
      </c>
      <c r="D294" s="40">
        <v>3</v>
      </c>
      <c r="E294" s="662">
        <v>16</v>
      </c>
      <c r="F294" s="40">
        <v>1</v>
      </c>
      <c r="G294" s="40" t="s">
        <v>138</v>
      </c>
      <c r="H294" s="40" t="s">
        <v>211</v>
      </c>
      <c r="I294" s="698" t="s">
        <v>261</v>
      </c>
      <c r="J294" s="303">
        <v>0</v>
      </c>
      <c r="K294" s="304">
        <v>0</v>
      </c>
      <c r="L294" s="305">
        <v>0</v>
      </c>
      <c r="M294" s="305">
        <v>0</v>
      </c>
      <c r="N294" s="303">
        <v>0</v>
      </c>
      <c r="O294" s="306">
        <v>0</v>
      </c>
      <c r="P294" s="303">
        <v>0</v>
      </c>
      <c r="Q294" s="171">
        <f>VLOOKUP(C294&amp;D294&amp;A294,'Delivery Counts'!$A$23:$I$54,8,FALSE)</f>
        <v>0</v>
      </c>
      <c r="R294" s="171">
        <f>VLOOKUP(C294&amp;D294&amp;A294,'Delivery Counts'!$A$23:$I$54,9,FALSE)</f>
        <v>0</v>
      </c>
      <c r="S294" s="16">
        <f>Q294+R294</f>
        <v>0</v>
      </c>
      <c r="T294" s="237"/>
      <c r="U294" s="237"/>
    </row>
    <row r="295" spans="1:21" s="172" customFormat="1">
      <c r="A295" s="38">
        <v>16</v>
      </c>
      <c r="B295" s="39">
        <f t="shared" si="3"/>
        <v>0</v>
      </c>
      <c r="C295" s="39" t="str">
        <f t="shared" si="4"/>
        <v>2022 Current Year</v>
      </c>
      <c r="D295" s="40">
        <v>3</v>
      </c>
      <c r="E295" s="662">
        <v>16</v>
      </c>
      <c r="F295" s="40">
        <v>1</v>
      </c>
      <c r="G295" s="311" t="s">
        <v>138</v>
      </c>
      <c r="H295" s="40" t="s">
        <v>214</v>
      </c>
      <c r="I295" s="698" t="s">
        <v>676</v>
      </c>
      <c r="J295" s="303">
        <v>0</v>
      </c>
      <c r="K295" s="304">
        <v>0</v>
      </c>
      <c r="L295" s="305">
        <v>0</v>
      </c>
      <c r="M295" s="305">
        <v>0</v>
      </c>
      <c r="N295" s="303">
        <v>0</v>
      </c>
      <c r="O295" s="306">
        <v>0</v>
      </c>
      <c r="P295" s="303">
        <v>0</v>
      </c>
      <c r="Q295" s="171">
        <f>VLOOKUP(C295&amp;D295&amp;A295,'Delivery Counts'!$A$23:$I$54,8,FALSE)</f>
        <v>0</v>
      </c>
      <c r="R295" s="171">
        <f>VLOOKUP(C295&amp;D295&amp;A295,'Delivery Counts'!$A$23:$I$54,9,FALSE)</f>
        <v>0</v>
      </c>
      <c r="S295" s="16">
        <f t="shared" ref="S295:S310" si="14">Q295+R295</f>
        <v>0</v>
      </c>
    </row>
    <row r="296" spans="1:21" s="172" customFormat="1">
      <c r="A296" s="38">
        <v>16</v>
      </c>
      <c r="B296" s="39">
        <f t="shared" si="3"/>
        <v>0</v>
      </c>
      <c r="C296" s="39" t="str">
        <f t="shared" si="4"/>
        <v>2022 Current Year</v>
      </c>
      <c r="D296" s="40">
        <v>3</v>
      </c>
      <c r="E296" s="662">
        <v>16</v>
      </c>
      <c r="F296" s="40">
        <v>1</v>
      </c>
      <c r="G296" s="311" t="s">
        <v>138</v>
      </c>
      <c r="H296" s="40" t="s">
        <v>215</v>
      </c>
      <c r="I296" s="698" t="s">
        <v>216</v>
      </c>
      <c r="J296" s="303">
        <v>0</v>
      </c>
      <c r="K296" s="304">
        <v>0</v>
      </c>
      <c r="L296" s="305">
        <v>0</v>
      </c>
      <c r="M296" s="305">
        <v>0</v>
      </c>
      <c r="N296" s="303">
        <v>0</v>
      </c>
      <c r="O296" s="306">
        <v>0</v>
      </c>
      <c r="P296" s="303">
        <v>0</v>
      </c>
      <c r="Q296" s="171">
        <f>VLOOKUP(C296&amp;D296&amp;A296,'Delivery Counts'!$A$23:$I$54,8,FALSE)</f>
        <v>0</v>
      </c>
      <c r="R296" s="171">
        <f>VLOOKUP(C296&amp;D296&amp;A296,'Delivery Counts'!$A$23:$I$54,9,FALSE)</f>
        <v>0</v>
      </c>
      <c r="S296" s="16">
        <f t="shared" si="14"/>
        <v>0</v>
      </c>
    </row>
    <row r="297" spans="1:21" s="172" customFormat="1">
      <c r="A297" s="38">
        <v>16</v>
      </c>
      <c r="B297" s="39">
        <f t="shared" si="3"/>
        <v>0</v>
      </c>
      <c r="C297" s="39" t="str">
        <f t="shared" si="4"/>
        <v>2022 Current Year</v>
      </c>
      <c r="D297" s="40">
        <v>3</v>
      </c>
      <c r="E297" s="662">
        <v>16</v>
      </c>
      <c r="F297" s="40">
        <v>1</v>
      </c>
      <c r="G297" s="311" t="s">
        <v>138</v>
      </c>
      <c r="H297" s="40" t="s">
        <v>217</v>
      </c>
      <c r="I297" s="698" t="s">
        <v>262</v>
      </c>
      <c r="J297" s="303">
        <v>0</v>
      </c>
      <c r="K297" s="304">
        <v>0</v>
      </c>
      <c r="L297" s="305">
        <v>0</v>
      </c>
      <c r="M297" s="305">
        <v>0</v>
      </c>
      <c r="N297" s="303">
        <v>0</v>
      </c>
      <c r="O297" s="306">
        <v>0</v>
      </c>
      <c r="P297" s="303">
        <v>0</v>
      </c>
      <c r="Q297" s="171">
        <f>VLOOKUP(C297&amp;D297&amp;A297,'Delivery Counts'!$A$23:$I$54,8,FALSE)</f>
        <v>0</v>
      </c>
      <c r="R297" s="171">
        <f>VLOOKUP(C297&amp;D297&amp;A297,'Delivery Counts'!$A$23:$I$54,9,FALSE)</f>
        <v>0</v>
      </c>
      <c r="S297" s="16">
        <f t="shared" si="14"/>
        <v>0</v>
      </c>
      <c r="T297" s="237"/>
      <c r="U297" s="237"/>
    </row>
    <row r="298" spans="1:21" s="172" customFormat="1">
      <c r="A298" s="38">
        <v>16</v>
      </c>
      <c r="B298" s="39">
        <f>$B$6</f>
        <v>0</v>
      </c>
      <c r="C298" s="39" t="str">
        <f t="shared" si="4"/>
        <v>2022 Current Year</v>
      </c>
      <c r="D298" s="40">
        <v>3</v>
      </c>
      <c r="E298" s="662">
        <v>16</v>
      </c>
      <c r="F298" s="40">
        <v>1</v>
      </c>
      <c r="G298" s="311" t="s">
        <v>138</v>
      </c>
      <c r="H298" s="40" t="s">
        <v>218</v>
      </c>
      <c r="I298" s="698" t="s">
        <v>677</v>
      </c>
      <c r="J298" s="303">
        <v>0</v>
      </c>
      <c r="K298" s="304">
        <v>0</v>
      </c>
      <c r="L298" s="305">
        <v>0</v>
      </c>
      <c r="M298" s="305">
        <v>0</v>
      </c>
      <c r="N298" s="303">
        <v>0</v>
      </c>
      <c r="O298" s="306">
        <v>0</v>
      </c>
      <c r="P298" s="303">
        <v>0</v>
      </c>
      <c r="Q298" s="171">
        <f>VLOOKUP(C298&amp;D298&amp;A298,'Delivery Counts'!$A$23:$I$54,8,FALSE)</f>
        <v>0</v>
      </c>
      <c r="R298" s="171">
        <f>VLOOKUP(C298&amp;D298&amp;A298,'Delivery Counts'!$A$23:$I$54,9,FALSE)</f>
        <v>0</v>
      </c>
      <c r="S298" s="16">
        <f t="shared" si="14"/>
        <v>0</v>
      </c>
      <c r="T298" s="237"/>
      <c r="U298" s="237"/>
    </row>
    <row r="299" spans="1:21" s="172" customFormat="1">
      <c r="A299" s="38">
        <v>16</v>
      </c>
      <c r="B299" s="39">
        <f t="shared" si="3"/>
        <v>0</v>
      </c>
      <c r="C299" s="39" t="str">
        <f t="shared" si="4"/>
        <v>2022 Current Year</v>
      </c>
      <c r="D299" s="40">
        <v>3</v>
      </c>
      <c r="E299" s="662">
        <v>16</v>
      </c>
      <c r="F299" s="40">
        <v>1</v>
      </c>
      <c r="G299" s="311" t="s">
        <v>138</v>
      </c>
      <c r="H299" s="40" t="s">
        <v>219</v>
      </c>
      <c r="I299" s="698" t="s">
        <v>263</v>
      </c>
      <c r="J299" s="303">
        <v>0</v>
      </c>
      <c r="K299" s="304">
        <v>0</v>
      </c>
      <c r="L299" s="305">
        <v>0</v>
      </c>
      <c r="M299" s="305">
        <v>0</v>
      </c>
      <c r="N299" s="303">
        <v>0</v>
      </c>
      <c r="O299" s="306">
        <v>0</v>
      </c>
      <c r="P299" s="303">
        <v>0</v>
      </c>
      <c r="Q299" s="171">
        <f>VLOOKUP(C299&amp;D299&amp;A299,'Delivery Counts'!$A$23:$I$54,8,FALSE)</f>
        <v>0</v>
      </c>
      <c r="R299" s="171">
        <f>VLOOKUP(C299&amp;D299&amp;A299,'Delivery Counts'!$A$23:$I$54,9,FALSE)</f>
        <v>0</v>
      </c>
      <c r="S299" s="16">
        <f t="shared" si="14"/>
        <v>0</v>
      </c>
      <c r="T299" s="237"/>
      <c r="U299" s="237"/>
    </row>
    <row r="300" spans="1:21" s="172" customFormat="1">
      <c r="A300" s="38">
        <v>16</v>
      </c>
      <c r="B300" s="39">
        <f t="shared" si="3"/>
        <v>0</v>
      </c>
      <c r="C300" s="39" t="str">
        <f t="shared" si="4"/>
        <v>2022 Current Year</v>
      </c>
      <c r="D300" s="40">
        <v>3</v>
      </c>
      <c r="E300" s="662">
        <v>16</v>
      </c>
      <c r="F300" s="40">
        <v>1</v>
      </c>
      <c r="G300" s="311" t="s">
        <v>138</v>
      </c>
      <c r="H300" s="40" t="s">
        <v>220</v>
      </c>
      <c r="I300" s="698" t="s">
        <v>675</v>
      </c>
      <c r="J300" s="303">
        <v>0</v>
      </c>
      <c r="K300" s="304">
        <v>0</v>
      </c>
      <c r="L300" s="305">
        <v>0</v>
      </c>
      <c r="M300" s="305">
        <v>0</v>
      </c>
      <c r="N300" s="303">
        <v>0</v>
      </c>
      <c r="O300" s="306">
        <v>0</v>
      </c>
      <c r="P300" s="303">
        <v>0</v>
      </c>
      <c r="Q300" s="171">
        <f>VLOOKUP(C300&amp;D300&amp;A300,'Delivery Counts'!$A$23:$I$54,8,FALSE)</f>
        <v>0</v>
      </c>
      <c r="R300" s="171">
        <f>VLOOKUP(C300&amp;D300&amp;A300,'Delivery Counts'!$A$23:$I$54,9,FALSE)</f>
        <v>0</v>
      </c>
      <c r="S300" s="16">
        <f t="shared" si="14"/>
        <v>0</v>
      </c>
      <c r="T300" s="237"/>
      <c r="U300" s="237"/>
    </row>
    <row r="301" spans="1:21" s="172" customFormat="1">
      <c r="A301" s="38">
        <v>16</v>
      </c>
      <c r="B301" s="39">
        <f t="shared" si="3"/>
        <v>0</v>
      </c>
      <c r="C301" s="39" t="str">
        <f t="shared" si="4"/>
        <v>2022 Current Year</v>
      </c>
      <c r="D301" s="40">
        <v>3</v>
      </c>
      <c r="E301" s="662">
        <v>16</v>
      </c>
      <c r="F301" s="40">
        <v>1</v>
      </c>
      <c r="G301" s="311" t="s">
        <v>138</v>
      </c>
      <c r="H301" s="40" t="s">
        <v>221</v>
      </c>
      <c r="I301" s="698" t="s">
        <v>264</v>
      </c>
      <c r="J301" s="303">
        <v>0</v>
      </c>
      <c r="K301" s="304">
        <v>0</v>
      </c>
      <c r="L301" s="305">
        <v>0</v>
      </c>
      <c r="M301" s="305">
        <v>0</v>
      </c>
      <c r="N301" s="303">
        <v>0</v>
      </c>
      <c r="O301" s="306">
        <v>0</v>
      </c>
      <c r="P301" s="303">
        <v>0</v>
      </c>
      <c r="Q301" s="171">
        <f>VLOOKUP(C301&amp;D301&amp;A301,'Delivery Counts'!$A$23:$I$54,8,FALSE)</f>
        <v>0</v>
      </c>
      <c r="R301" s="171">
        <f>VLOOKUP(C301&amp;D301&amp;A301,'Delivery Counts'!$A$23:$I$54,9,FALSE)</f>
        <v>0</v>
      </c>
      <c r="S301" s="16">
        <f t="shared" si="14"/>
        <v>0</v>
      </c>
      <c r="T301" s="237"/>
      <c r="U301" s="237"/>
    </row>
    <row r="302" spans="1:21" s="172" customFormat="1">
      <c r="A302" s="38">
        <v>16</v>
      </c>
      <c r="B302" s="39">
        <f t="shared" si="3"/>
        <v>0</v>
      </c>
      <c r="C302" s="39" t="str">
        <f t="shared" si="4"/>
        <v>2022 Current Year</v>
      </c>
      <c r="D302" s="40">
        <v>3</v>
      </c>
      <c r="E302" s="662">
        <v>16</v>
      </c>
      <c r="F302" s="40">
        <v>1</v>
      </c>
      <c r="G302" s="311" t="s">
        <v>138</v>
      </c>
      <c r="H302" s="40" t="s">
        <v>222</v>
      </c>
      <c r="I302" s="698" t="s">
        <v>206</v>
      </c>
      <c r="J302" s="303">
        <v>0</v>
      </c>
      <c r="K302" s="304">
        <v>0</v>
      </c>
      <c r="L302" s="305">
        <v>0</v>
      </c>
      <c r="M302" s="305">
        <v>0</v>
      </c>
      <c r="N302" s="303">
        <v>0</v>
      </c>
      <c r="O302" s="306">
        <v>0</v>
      </c>
      <c r="P302" s="303">
        <v>0</v>
      </c>
      <c r="Q302" s="171">
        <f>VLOOKUP(C302&amp;D302&amp;A302,'Delivery Counts'!$A$23:$I$54,8,FALSE)</f>
        <v>0</v>
      </c>
      <c r="R302" s="171">
        <f>VLOOKUP(C302&amp;D302&amp;A302,'Delivery Counts'!$A$23:$I$54,9,FALSE)</f>
        <v>0</v>
      </c>
      <c r="S302" s="16">
        <f t="shared" si="14"/>
        <v>0</v>
      </c>
      <c r="T302" s="237"/>
      <c r="U302" s="237"/>
    </row>
    <row r="303" spans="1:21" s="172" customFormat="1">
      <c r="A303" s="38">
        <v>16</v>
      </c>
      <c r="B303" s="39">
        <f t="shared" si="3"/>
        <v>0</v>
      </c>
      <c r="C303" s="39" t="str">
        <f t="shared" si="4"/>
        <v>2022 Current Year</v>
      </c>
      <c r="D303" s="40">
        <v>3</v>
      </c>
      <c r="E303" s="662">
        <v>16</v>
      </c>
      <c r="F303" s="40">
        <v>1</v>
      </c>
      <c r="G303" s="311" t="s">
        <v>138</v>
      </c>
      <c r="H303" s="40" t="s">
        <v>223</v>
      </c>
      <c r="I303" s="698" t="s">
        <v>181</v>
      </c>
      <c r="J303" s="303">
        <v>0</v>
      </c>
      <c r="K303" s="304">
        <v>0</v>
      </c>
      <c r="L303" s="305">
        <v>0</v>
      </c>
      <c r="M303" s="305">
        <v>0</v>
      </c>
      <c r="N303" s="303">
        <v>0</v>
      </c>
      <c r="O303" s="306">
        <v>0</v>
      </c>
      <c r="P303" s="303">
        <v>0</v>
      </c>
      <c r="Q303" s="171">
        <f>VLOOKUP(C303&amp;D303&amp;A303,'Delivery Counts'!$A$23:$I$54,8,FALSE)</f>
        <v>0</v>
      </c>
      <c r="R303" s="171">
        <f>VLOOKUP(C303&amp;D303&amp;A303,'Delivery Counts'!$A$23:$I$54,9,FALSE)</f>
        <v>0</v>
      </c>
      <c r="S303" s="16">
        <f t="shared" si="14"/>
        <v>0</v>
      </c>
      <c r="T303" s="237"/>
      <c r="U303" s="237"/>
    </row>
    <row r="304" spans="1:21" s="172" customFormat="1">
      <c r="A304" s="38">
        <v>16</v>
      </c>
      <c r="B304" s="39">
        <f t="shared" si="3"/>
        <v>0</v>
      </c>
      <c r="C304" s="39" t="str">
        <f t="shared" si="4"/>
        <v>2022 Current Year</v>
      </c>
      <c r="D304" s="40">
        <v>3</v>
      </c>
      <c r="E304" s="662">
        <v>16</v>
      </c>
      <c r="F304" s="40">
        <v>1</v>
      </c>
      <c r="G304" s="311" t="s">
        <v>138</v>
      </c>
      <c r="H304" s="40" t="s">
        <v>150</v>
      </c>
      <c r="I304" s="698" t="s">
        <v>204</v>
      </c>
      <c r="J304" s="303">
        <v>0</v>
      </c>
      <c r="K304" s="304">
        <v>0</v>
      </c>
      <c r="L304" s="305">
        <v>0</v>
      </c>
      <c r="M304" s="305">
        <v>0</v>
      </c>
      <c r="N304" s="303">
        <v>0</v>
      </c>
      <c r="O304" s="306">
        <v>0</v>
      </c>
      <c r="P304" s="303">
        <v>0</v>
      </c>
      <c r="Q304" s="171">
        <f>VLOOKUP(C304&amp;D304&amp;A304,'Delivery Counts'!$A$23:$I$54,8,FALSE)</f>
        <v>0</v>
      </c>
      <c r="R304" s="171">
        <f>VLOOKUP(C304&amp;D304&amp;A304,'Delivery Counts'!$A$23:$I$54,9,FALSE)</f>
        <v>0</v>
      </c>
      <c r="S304" s="16">
        <f t="shared" si="14"/>
        <v>0</v>
      </c>
      <c r="T304" s="237"/>
      <c r="U304" s="237"/>
    </row>
    <row r="305" spans="1:21" s="172" customFormat="1">
      <c r="A305" s="38">
        <v>16</v>
      </c>
      <c r="B305" s="39">
        <f t="shared" si="3"/>
        <v>0</v>
      </c>
      <c r="C305" s="39" t="str">
        <f t="shared" si="4"/>
        <v>2022 Current Year</v>
      </c>
      <c r="D305" s="40">
        <v>3</v>
      </c>
      <c r="E305" s="662">
        <v>16</v>
      </c>
      <c r="F305" s="40">
        <v>1</v>
      </c>
      <c r="G305" s="311" t="s">
        <v>138</v>
      </c>
      <c r="H305" s="40" t="s">
        <v>151</v>
      </c>
      <c r="I305" s="698" t="s">
        <v>205</v>
      </c>
      <c r="J305" s="303">
        <v>0</v>
      </c>
      <c r="K305" s="304">
        <v>0</v>
      </c>
      <c r="L305" s="305">
        <v>0</v>
      </c>
      <c r="M305" s="305">
        <v>0</v>
      </c>
      <c r="N305" s="303">
        <v>0</v>
      </c>
      <c r="O305" s="306">
        <v>0</v>
      </c>
      <c r="P305" s="303">
        <v>0</v>
      </c>
      <c r="Q305" s="171">
        <f>VLOOKUP(C305&amp;D305&amp;A305,'Delivery Counts'!$A$23:$I$54,8,FALSE)</f>
        <v>0</v>
      </c>
      <c r="R305" s="171">
        <f>VLOOKUP(C305&amp;D305&amp;A305,'Delivery Counts'!$A$23:$I$54,9,FALSE)</f>
        <v>0</v>
      </c>
      <c r="S305" s="16">
        <f t="shared" si="14"/>
        <v>0</v>
      </c>
      <c r="T305" s="237"/>
      <c r="U305" s="237"/>
    </row>
    <row r="306" spans="1:21" s="172" customFormat="1">
      <c r="A306" s="38">
        <v>16</v>
      </c>
      <c r="B306" s="39">
        <f t="shared" si="3"/>
        <v>0</v>
      </c>
      <c r="C306" s="39" t="str">
        <f t="shared" si="4"/>
        <v>2022 Current Year</v>
      </c>
      <c r="D306" s="40">
        <v>3</v>
      </c>
      <c r="E306" s="662">
        <v>16</v>
      </c>
      <c r="F306" s="40">
        <v>1</v>
      </c>
      <c r="G306" s="311" t="s">
        <v>138</v>
      </c>
      <c r="H306" s="40" t="s">
        <v>152</v>
      </c>
      <c r="I306" s="698" t="s">
        <v>182</v>
      </c>
      <c r="J306" s="303">
        <v>0</v>
      </c>
      <c r="K306" s="304">
        <v>0</v>
      </c>
      <c r="L306" s="305">
        <v>0</v>
      </c>
      <c r="M306" s="305">
        <v>0</v>
      </c>
      <c r="N306" s="303">
        <v>0</v>
      </c>
      <c r="O306" s="306">
        <v>0</v>
      </c>
      <c r="P306" s="303">
        <v>0</v>
      </c>
      <c r="Q306" s="171">
        <f>VLOOKUP(C306&amp;D306&amp;A306,'Delivery Counts'!$A$23:$I$54,8,FALSE)</f>
        <v>0</v>
      </c>
      <c r="R306" s="171">
        <f>VLOOKUP(C306&amp;D306&amp;A306,'Delivery Counts'!$A$23:$I$54,9,FALSE)</f>
        <v>0</v>
      </c>
      <c r="S306" s="16">
        <f t="shared" si="14"/>
        <v>0</v>
      </c>
      <c r="T306" s="237"/>
      <c r="U306" s="237"/>
    </row>
    <row r="307" spans="1:21" s="172" customFormat="1">
      <c r="A307" s="38">
        <v>16</v>
      </c>
      <c r="B307" s="39">
        <f t="shared" si="3"/>
        <v>0</v>
      </c>
      <c r="C307" s="39" t="str">
        <f t="shared" si="4"/>
        <v>2022 Current Year</v>
      </c>
      <c r="D307" s="40">
        <v>3</v>
      </c>
      <c r="E307" s="662">
        <v>16</v>
      </c>
      <c r="F307" s="40">
        <v>1</v>
      </c>
      <c r="G307" s="311" t="s">
        <v>138</v>
      </c>
      <c r="H307" s="40" t="s">
        <v>70</v>
      </c>
      <c r="I307" s="698" t="s">
        <v>265</v>
      </c>
      <c r="J307" s="303">
        <v>0</v>
      </c>
      <c r="K307" s="304">
        <v>0</v>
      </c>
      <c r="L307" s="305">
        <v>0</v>
      </c>
      <c r="M307" s="305">
        <v>0</v>
      </c>
      <c r="N307" s="303">
        <v>0</v>
      </c>
      <c r="O307" s="306">
        <v>0</v>
      </c>
      <c r="P307" s="303">
        <v>0</v>
      </c>
      <c r="Q307" s="171">
        <f>VLOOKUP(C307&amp;D307&amp;A307,'Delivery Counts'!$A$23:$I$54,8,FALSE)</f>
        <v>0</v>
      </c>
      <c r="R307" s="171">
        <f>VLOOKUP(C307&amp;D307&amp;A307,'Delivery Counts'!$A$23:$I$54,9,FALSE)</f>
        <v>0</v>
      </c>
      <c r="S307" s="16">
        <f t="shared" si="14"/>
        <v>0</v>
      </c>
      <c r="T307" s="237"/>
      <c r="U307" s="237"/>
    </row>
    <row r="308" spans="1:21" s="172" customFormat="1">
      <c r="A308" s="38">
        <v>16</v>
      </c>
      <c r="B308" s="39">
        <f t="shared" si="3"/>
        <v>0</v>
      </c>
      <c r="C308" s="39" t="str">
        <f t="shared" si="4"/>
        <v>2022 Current Year</v>
      </c>
      <c r="D308" s="40">
        <v>3</v>
      </c>
      <c r="E308" s="662">
        <v>16</v>
      </c>
      <c r="F308" s="40">
        <v>1</v>
      </c>
      <c r="G308" s="311" t="s">
        <v>138</v>
      </c>
      <c r="H308" s="40" t="s">
        <v>71</v>
      </c>
      <c r="I308" s="698" t="s">
        <v>266</v>
      </c>
      <c r="J308" s="303">
        <v>0</v>
      </c>
      <c r="K308" s="304">
        <v>0</v>
      </c>
      <c r="L308" s="305">
        <v>0</v>
      </c>
      <c r="M308" s="305">
        <v>0</v>
      </c>
      <c r="N308" s="303">
        <v>0</v>
      </c>
      <c r="O308" s="306">
        <v>0</v>
      </c>
      <c r="P308" s="303">
        <v>0</v>
      </c>
      <c r="Q308" s="171">
        <f>VLOOKUP(C308&amp;D308&amp;A308,'Delivery Counts'!$A$23:$I$54,8,FALSE)</f>
        <v>0</v>
      </c>
      <c r="R308" s="171">
        <f>VLOOKUP(C308&amp;D308&amp;A308,'Delivery Counts'!$A$23:$I$54,9,FALSE)</f>
        <v>0</v>
      </c>
      <c r="S308" s="16">
        <f t="shared" si="14"/>
        <v>0</v>
      </c>
      <c r="T308" s="237"/>
      <c r="U308" s="237"/>
    </row>
    <row r="309" spans="1:21" s="172" customFormat="1">
      <c r="A309" s="38">
        <v>16</v>
      </c>
      <c r="B309" s="39">
        <f t="shared" si="3"/>
        <v>0</v>
      </c>
      <c r="C309" s="39" t="str">
        <f t="shared" si="4"/>
        <v>2022 Current Year</v>
      </c>
      <c r="D309" s="40">
        <v>3</v>
      </c>
      <c r="E309" s="662">
        <v>16</v>
      </c>
      <c r="F309" s="40">
        <v>1</v>
      </c>
      <c r="G309" s="311" t="s">
        <v>138</v>
      </c>
      <c r="H309" s="40" t="s">
        <v>72</v>
      </c>
      <c r="I309" s="698" t="s">
        <v>527</v>
      </c>
      <c r="J309" s="303">
        <v>0</v>
      </c>
      <c r="K309" s="304">
        <v>0</v>
      </c>
      <c r="L309" s="305">
        <v>0</v>
      </c>
      <c r="M309" s="305">
        <v>0</v>
      </c>
      <c r="N309" s="303">
        <v>0</v>
      </c>
      <c r="O309" s="306">
        <v>0</v>
      </c>
      <c r="P309" s="303">
        <v>0</v>
      </c>
      <c r="Q309" s="171">
        <f>VLOOKUP(C309&amp;D309&amp;A309,'Delivery Counts'!$A$23:$I$54,8,FALSE)</f>
        <v>0</v>
      </c>
      <c r="R309" s="171">
        <f>VLOOKUP(C309&amp;D309&amp;A309,'Delivery Counts'!$A$23:$I$54,9,FALSE)</f>
        <v>0</v>
      </c>
      <c r="S309" s="16">
        <f t="shared" si="14"/>
        <v>0</v>
      </c>
      <c r="T309" s="237"/>
      <c r="U309" s="237"/>
    </row>
    <row r="310" spans="1:21" s="172" customFormat="1">
      <c r="A310" s="38">
        <v>16</v>
      </c>
      <c r="B310" s="39">
        <f t="shared" si="3"/>
        <v>0</v>
      </c>
      <c r="C310" s="39" t="str">
        <f t="shared" si="4"/>
        <v>2022 Current Year</v>
      </c>
      <c r="D310" s="40">
        <v>3</v>
      </c>
      <c r="E310" s="662">
        <v>16</v>
      </c>
      <c r="F310" s="40">
        <v>1</v>
      </c>
      <c r="G310" s="311" t="s">
        <v>138</v>
      </c>
      <c r="H310" s="40" t="s">
        <v>73</v>
      </c>
      <c r="I310" s="698" t="s">
        <v>528</v>
      </c>
      <c r="J310" s="303">
        <v>0</v>
      </c>
      <c r="K310" s="304">
        <v>0</v>
      </c>
      <c r="L310" s="305">
        <v>0</v>
      </c>
      <c r="M310" s="305">
        <v>0</v>
      </c>
      <c r="N310" s="303">
        <v>0</v>
      </c>
      <c r="O310" s="306">
        <v>0</v>
      </c>
      <c r="P310" s="303">
        <v>0</v>
      </c>
      <c r="Q310" s="171">
        <f>VLOOKUP(C310&amp;D310&amp;A310,'Delivery Counts'!$A$23:$I$54,8,FALSE)</f>
        <v>0</v>
      </c>
      <c r="R310" s="171">
        <f>VLOOKUP(C310&amp;D310&amp;A310,'Delivery Counts'!$A$23:$I$54,9,FALSE)</f>
        <v>0</v>
      </c>
      <c r="S310" s="16">
        <f t="shared" si="14"/>
        <v>0</v>
      </c>
      <c r="T310" s="237"/>
      <c r="U310" s="237"/>
    </row>
    <row r="311" spans="1:21" s="172" customFormat="1">
      <c r="A311" s="38">
        <v>16</v>
      </c>
      <c r="B311" s="39">
        <f t="shared" si="3"/>
        <v>0</v>
      </c>
      <c r="C311" s="39" t="str">
        <f t="shared" si="4"/>
        <v>2022 Current Year</v>
      </c>
      <c r="D311" s="40">
        <v>3</v>
      </c>
      <c r="E311" s="662">
        <v>16</v>
      </c>
      <c r="F311" s="40">
        <v>1</v>
      </c>
      <c r="G311" s="311" t="s">
        <v>138</v>
      </c>
      <c r="H311" s="40" t="s">
        <v>409</v>
      </c>
      <c r="I311" s="698" t="s">
        <v>803</v>
      </c>
      <c r="J311" s="303">
        <v>0</v>
      </c>
      <c r="K311" s="304">
        <v>0</v>
      </c>
      <c r="L311" s="305">
        <v>0</v>
      </c>
      <c r="M311" s="305">
        <v>0</v>
      </c>
      <c r="N311" s="303">
        <v>0</v>
      </c>
      <c r="O311" s="306">
        <v>0</v>
      </c>
      <c r="P311" s="303">
        <v>0</v>
      </c>
      <c r="Q311" s="171">
        <f>VLOOKUP(C311&amp;D311&amp;A311,'Delivery Counts'!$A$23:$I$54,8,FALSE)</f>
        <v>0</v>
      </c>
      <c r="R311" s="171">
        <f>VLOOKUP(C311&amp;D311&amp;A311,'Delivery Counts'!$A$23:$I$54,9,FALSE)</f>
        <v>0</v>
      </c>
      <c r="S311" s="16">
        <f>Q311+R311</f>
        <v>0</v>
      </c>
      <c r="T311" s="237"/>
      <c r="U311" s="237"/>
    </row>
    <row r="312" spans="1:21" s="172" customFormat="1">
      <c r="A312" s="38">
        <v>17</v>
      </c>
      <c r="B312" s="39">
        <f t="shared" si="3"/>
        <v>0</v>
      </c>
      <c r="C312" s="39" t="str">
        <f t="shared" si="4"/>
        <v>2022 Current Year</v>
      </c>
      <c r="D312" s="40">
        <v>3</v>
      </c>
      <c r="E312" s="662">
        <v>17</v>
      </c>
      <c r="F312" s="40">
        <v>1</v>
      </c>
      <c r="G312" s="311" t="s">
        <v>139</v>
      </c>
      <c r="H312" s="40" t="s">
        <v>211</v>
      </c>
      <c r="I312" s="698" t="s">
        <v>261</v>
      </c>
      <c r="J312" s="303">
        <v>0</v>
      </c>
      <c r="K312" s="304">
        <v>0</v>
      </c>
      <c r="L312" s="305">
        <v>0</v>
      </c>
      <c r="M312" s="305">
        <v>0</v>
      </c>
      <c r="N312" s="303">
        <v>0</v>
      </c>
      <c r="O312" s="306">
        <v>0</v>
      </c>
      <c r="P312" s="303">
        <v>0</v>
      </c>
      <c r="Q312" s="171">
        <f>VLOOKUP(C312&amp;D312&amp;A312,'Delivery Counts'!$A$23:$I$54,8,FALSE)</f>
        <v>0</v>
      </c>
      <c r="R312" s="171">
        <f>VLOOKUP(C312&amp;D312&amp;A312,'Delivery Counts'!$A$23:$I$54,9,FALSE)</f>
        <v>0</v>
      </c>
      <c r="S312" s="16">
        <f t="shared" ref="S312:S437" si="15">Q312+R312</f>
        <v>0</v>
      </c>
      <c r="T312" s="237"/>
      <c r="U312" s="237"/>
    </row>
    <row r="313" spans="1:21" s="172" customFormat="1">
      <c r="A313" s="38">
        <v>17</v>
      </c>
      <c r="B313" s="39">
        <f t="shared" si="3"/>
        <v>0</v>
      </c>
      <c r="C313" s="39" t="str">
        <f t="shared" si="4"/>
        <v>2022 Current Year</v>
      </c>
      <c r="D313" s="40">
        <v>3</v>
      </c>
      <c r="E313" s="662">
        <v>17</v>
      </c>
      <c r="F313" s="40">
        <v>1</v>
      </c>
      <c r="G313" s="311" t="s">
        <v>139</v>
      </c>
      <c r="H313" s="40" t="s">
        <v>214</v>
      </c>
      <c r="I313" s="698" t="s">
        <v>676</v>
      </c>
      <c r="J313" s="303">
        <v>0</v>
      </c>
      <c r="K313" s="304">
        <v>0</v>
      </c>
      <c r="L313" s="305">
        <v>0</v>
      </c>
      <c r="M313" s="305">
        <v>0</v>
      </c>
      <c r="N313" s="303">
        <v>0</v>
      </c>
      <c r="O313" s="306">
        <v>0</v>
      </c>
      <c r="P313" s="303">
        <v>0</v>
      </c>
      <c r="Q313" s="171">
        <f>VLOOKUP(C313&amp;D313&amp;A313,'Delivery Counts'!$A$23:$I$54,8,FALSE)</f>
        <v>0</v>
      </c>
      <c r="R313" s="171">
        <f>VLOOKUP(C313&amp;D313&amp;A313,'Delivery Counts'!$A$23:$I$54,9,FALSE)</f>
        <v>0</v>
      </c>
      <c r="S313" s="16">
        <f t="shared" si="15"/>
        <v>0</v>
      </c>
    </row>
    <row r="314" spans="1:21" s="172" customFormat="1">
      <c r="A314" s="38">
        <v>17</v>
      </c>
      <c r="B314" s="39">
        <f t="shared" si="3"/>
        <v>0</v>
      </c>
      <c r="C314" s="39" t="str">
        <f t="shared" si="4"/>
        <v>2022 Current Year</v>
      </c>
      <c r="D314" s="40">
        <v>3</v>
      </c>
      <c r="E314" s="662">
        <v>17</v>
      </c>
      <c r="F314" s="40">
        <v>1</v>
      </c>
      <c r="G314" s="311" t="s">
        <v>139</v>
      </c>
      <c r="H314" s="40" t="s">
        <v>215</v>
      </c>
      <c r="I314" s="698" t="s">
        <v>216</v>
      </c>
      <c r="J314" s="303">
        <v>0</v>
      </c>
      <c r="K314" s="304">
        <v>0</v>
      </c>
      <c r="L314" s="305">
        <v>0</v>
      </c>
      <c r="M314" s="305">
        <v>0</v>
      </c>
      <c r="N314" s="303">
        <v>0</v>
      </c>
      <c r="O314" s="306">
        <v>0</v>
      </c>
      <c r="P314" s="303">
        <v>0</v>
      </c>
      <c r="Q314" s="171">
        <f>VLOOKUP(C314&amp;D314&amp;A314,'Delivery Counts'!$A$23:$I$54,8,FALSE)</f>
        <v>0</v>
      </c>
      <c r="R314" s="171">
        <f>VLOOKUP(C314&amp;D314&amp;A314,'Delivery Counts'!$A$23:$I$54,9,FALSE)</f>
        <v>0</v>
      </c>
      <c r="S314" s="16">
        <f t="shared" si="15"/>
        <v>0</v>
      </c>
    </row>
    <row r="315" spans="1:21" s="172" customFormat="1">
      <c r="A315" s="38">
        <v>17</v>
      </c>
      <c r="B315" s="39">
        <f t="shared" si="3"/>
        <v>0</v>
      </c>
      <c r="C315" s="39" t="str">
        <f t="shared" si="4"/>
        <v>2022 Current Year</v>
      </c>
      <c r="D315" s="40">
        <v>3</v>
      </c>
      <c r="E315" s="662">
        <v>17</v>
      </c>
      <c r="F315" s="40">
        <v>1</v>
      </c>
      <c r="G315" s="311" t="s">
        <v>139</v>
      </c>
      <c r="H315" s="40" t="s">
        <v>217</v>
      </c>
      <c r="I315" s="698" t="s">
        <v>262</v>
      </c>
      <c r="J315" s="303">
        <v>0</v>
      </c>
      <c r="K315" s="304">
        <v>0</v>
      </c>
      <c r="L315" s="305">
        <v>0</v>
      </c>
      <c r="M315" s="305">
        <v>0</v>
      </c>
      <c r="N315" s="303">
        <v>0</v>
      </c>
      <c r="O315" s="306">
        <v>0</v>
      </c>
      <c r="P315" s="303">
        <v>0</v>
      </c>
      <c r="Q315" s="171">
        <f>VLOOKUP(C315&amp;D315&amp;A315,'Delivery Counts'!$A$23:$I$54,8,FALSE)</f>
        <v>0</v>
      </c>
      <c r="R315" s="171">
        <f>VLOOKUP(C315&amp;D315&amp;A315,'Delivery Counts'!$A$23:$I$54,9,FALSE)</f>
        <v>0</v>
      </c>
      <c r="S315" s="16">
        <f t="shared" si="15"/>
        <v>0</v>
      </c>
      <c r="T315" s="237"/>
      <c r="U315" s="237"/>
    </row>
    <row r="316" spans="1:21" s="172" customFormat="1">
      <c r="A316" s="38">
        <v>17</v>
      </c>
      <c r="B316" s="39">
        <f t="shared" si="3"/>
        <v>0</v>
      </c>
      <c r="C316" s="39" t="str">
        <f t="shared" si="4"/>
        <v>2022 Current Year</v>
      </c>
      <c r="D316" s="40">
        <v>3</v>
      </c>
      <c r="E316" s="662">
        <v>17</v>
      </c>
      <c r="F316" s="40">
        <v>1</v>
      </c>
      <c r="G316" s="311" t="s">
        <v>139</v>
      </c>
      <c r="H316" s="40" t="s">
        <v>218</v>
      </c>
      <c r="I316" s="698" t="s">
        <v>677</v>
      </c>
      <c r="J316" s="303">
        <v>0</v>
      </c>
      <c r="K316" s="304">
        <v>0</v>
      </c>
      <c r="L316" s="305">
        <v>0</v>
      </c>
      <c r="M316" s="305">
        <v>0</v>
      </c>
      <c r="N316" s="303">
        <v>0</v>
      </c>
      <c r="O316" s="306">
        <v>0</v>
      </c>
      <c r="P316" s="303">
        <v>0</v>
      </c>
      <c r="Q316" s="171">
        <f>VLOOKUP(C316&amp;D316&amp;A316,'Delivery Counts'!$A$23:$I$54,8,FALSE)</f>
        <v>0</v>
      </c>
      <c r="R316" s="171">
        <f>VLOOKUP(C316&amp;D316&amp;A316,'Delivery Counts'!$A$23:$I$54,9,FALSE)</f>
        <v>0</v>
      </c>
      <c r="S316" s="16">
        <f t="shared" si="15"/>
        <v>0</v>
      </c>
      <c r="T316" s="237"/>
      <c r="U316" s="237"/>
    </row>
    <row r="317" spans="1:21" s="172" customFormat="1">
      <c r="A317" s="38">
        <v>17</v>
      </c>
      <c r="B317" s="39">
        <f t="shared" si="3"/>
        <v>0</v>
      </c>
      <c r="C317" s="39" t="str">
        <f t="shared" si="4"/>
        <v>2022 Current Year</v>
      </c>
      <c r="D317" s="40">
        <v>3</v>
      </c>
      <c r="E317" s="662">
        <v>17</v>
      </c>
      <c r="F317" s="40">
        <v>1</v>
      </c>
      <c r="G317" s="311" t="s">
        <v>139</v>
      </c>
      <c r="H317" s="40" t="s">
        <v>219</v>
      </c>
      <c r="I317" s="698" t="s">
        <v>263</v>
      </c>
      <c r="J317" s="303">
        <v>0</v>
      </c>
      <c r="K317" s="304">
        <v>0</v>
      </c>
      <c r="L317" s="305">
        <v>0</v>
      </c>
      <c r="M317" s="305">
        <v>0</v>
      </c>
      <c r="N317" s="303">
        <v>0</v>
      </c>
      <c r="O317" s="306">
        <v>0</v>
      </c>
      <c r="P317" s="303">
        <v>0</v>
      </c>
      <c r="Q317" s="171">
        <f>VLOOKUP(C317&amp;D317&amp;A317,'Delivery Counts'!$A$23:$I$54,8,FALSE)</f>
        <v>0</v>
      </c>
      <c r="R317" s="171">
        <f>VLOOKUP(C317&amp;D317&amp;A317,'Delivery Counts'!$A$23:$I$54,9,FALSE)</f>
        <v>0</v>
      </c>
      <c r="S317" s="16">
        <f t="shared" si="15"/>
        <v>0</v>
      </c>
      <c r="T317" s="237"/>
      <c r="U317" s="237"/>
    </row>
    <row r="318" spans="1:21" s="172" customFormat="1">
      <c r="A318" s="38">
        <v>17</v>
      </c>
      <c r="B318" s="39">
        <f t="shared" si="3"/>
        <v>0</v>
      </c>
      <c r="C318" s="39" t="str">
        <f t="shared" si="4"/>
        <v>2022 Current Year</v>
      </c>
      <c r="D318" s="40">
        <v>3</v>
      </c>
      <c r="E318" s="662">
        <v>17</v>
      </c>
      <c r="F318" s="40">
        <v>1</v>
      </c>
      <c r="G318" s="311" t="s">
        <v>139</v>
      </c>
      <c r="H318" s="40" t="s">
        <v>220</v>
      </c>
      <c r="I318" s="698" t="s">
        <v>675</v>
      </c>
      <c r="J318" s="303">
        <v>0</v>
      </c>
      <c r="K318" s="304">
        <v>0</v>
      </c>
      <c r="L318" s="305">
        <v>0</v>
      </c>
      <c r="M318" s="305">
        <v>0</v>
      </c>
      <c r="N318" s="303">
        <v>0</v>
      </c>
      <c r="O318" s="306">
        <v>0</v>
      </c>
      <c r="P318" s="303">
        <v>0</v>
      </c>
      <c r="Q318" s="171">
        <f>VLOOKUP(C318&amp;D318&amp;A318,'Delivery Counts'!$A$23:$I$54,8,FALSE)</f>
        <v>0</v>
      </c>
      <c r="R318" s="171">
        <f>VLOOKUP(C318&amp;D318&amp;A318,'Delivery Counts'!$A$23:$I$54,9,FALSE)</f>
        <v>0</v>
      </c>
      <c r="S318" s="16">
        <f t="shared" si="15"/>
        <v>0</v>
      </c>
      <c r="T318" s="237"/>
      <c r="U318" s="237"/>
    </row>
    <row r="319" spans="1:21" s="172" customFormat="1">
      <c r="A319" s="38">
        <v>17</v>
      </c>
      <c r="B319" s="39">
        <f t="shared" si="3"/>
        <v>0</v>
      </c>
      <c r="C319" s="39" t="str">
        <f t="shared" si="4"/>
        <v>2022 Current Year</v>
      </c>
      <c r="D319" s="40">
        <v>3</v>
      </c>
      <c r="E319" s="662">
        <v>17</v>
      </c>
      <c r="F319" s="40">
        <v>1</v>
      </c>
      <c r="G319" s="311" t="s">
        <v>139</v>
      </c>
      <c r="H319" s="40" t="s">
        <v>221</v>
      </c>
      <c r="I319" s="698" t="s">
        <v>264</v>
      </c>
      <c r="J319" s="303">
        <v>0</v>
      </c>
      <c r="K319" s="304">
        <v>0</v>
      </c>
      <c r="L319" s="305">
        <v>0</v>
      </c>
      <c r="M319" s="305">
        <v>0</v>
      </c>
      <c r="N319" s="303">
        <v>0</v>
      </c>
      <c r="O319" s="306">
        <v>0</v>
      </c>
      <c r="P319" s="303">
        <v>0</v>
      </c>
      <c r="Q319" s="171">
        <f>VLOOKUP(C319&amp;D319&amp;A319,'Delivery Counts'!$A$23:$I$54,8,FALSE)</f>
        <v>0</v>
      </c>
      <c r="R319" s="171">
        <f>VLOOKUP(C319&amp;D319&amp;A319,'Delivery Counts'!$A$23:$I$54,9,FALSE)</f>
        <v>0</v>
      </c>
      <c r="S319" s="16">
        <f t="shared" si="15"/>
        <v>0</v>
      </c>
      <c r="T319" s="237"/>
      <c r="U319" s="237"/>
    </row>
    <row r="320" spans="1:21" s="172" customFormat="1">
      <c r="A320" s="38">
        <v>17</v>
      </c>
      <c r="B320" s="39">
        <f t="shared" si="3"/>
        <v>0</v>
      </c>
      <c r="C320" s="39" t="str">
        <f t="shared" si="4"/>
        <v>2022 Current Year</v>
      </c>
      <c r="D320" s="40">
        <v>3</v>
      </c>
      <c r="E320" s="662">
        <v>17</v>
      </c>
      <c r="F320" s="40">
        <v>1</v>
      </c>
      <c r="G320" s="311" t="s">
        <v>139</v>
      </c>
      <c r="H320" s="40" t="s">
        <v>222</v>
      </c>
      <c r="I320" s="698" t="s">
        <v>206</v>
      </c>
      <c r="J320" s="303">
        <v>0</v>
      </c>
      <c r="K320" s="304">
        <v>0</v>
      </c>
      <c r="L320" s="305">
        <v>0</v>
      </c>
      <c r="M320" s="305">
        <v>0</v>
      </c>
      <c r="N320" s="303">
        <v>0</v>
      </c>
      <c r="O320" s="306">
        <v>0</v>
      </c>
      <c r="P320" s="303">
        <v>0</v>
      </c>
      <c r="Q320" s="171">
        <f>VLOOKUP(C320&amp;D320&amp;A320,'Delivery Counts'!$A$23:$I$54,8,FALSE)</f>
        <v>0</v>
      </c>
      <c r="R320" s="171">
        <f>VLOOKUP(C320&amp;D320&amp;A320,'Delivery Counts'!$A$23:$I$54,9,FALSE)</f>
        <v>0</v>
      </c>
      <c r="S320" s="16">
        <f t="shared" si="15"/>
        <v>0</v>
      </c>
      <c r="T320" s="237"/>
      <c r="U320" s="237"/>
    </row>
    <row r="321" spans="1:21" s="172" customFormat="1">
      <c r="A321" s="38">
        <v>17</v>
      </c>
      <c r="B321" s="39">
        <f t="shared" si="3"/>
        <v>0</v>
      </c>
      <c r="C321" s="39" t="str">
        <f t="shared" si="4"/>
        <v>2022 Current Year</v>
      </c>
      <c r="D321" s="40">
        <v>3</v>
      </c>
      <c r="E321" s="662">
        <v>17</v>
      </c>
      <c r="F321" s="40">
        <v>1</v>
      </c>
      <c r="G321" s="311" t="s">
        <v>139</v>
      </c>
      <c r="H321" s="40" t="s">
        <v>223</v>
      </c>
      <c r="I321" s="698" t="s">
        <v>181</v>
      </c>
      <c r="J321" s="303">
        <v>0</v>
      </c>
      <c r="K321" s="304">
        <v>0</v>
      </c>
      <c r="L321" s="305">
        <v>0</v>
      </c>
      <c r="M321" s="305">
        <v>0</v>
      </c>
      <c r="N321" s="303">
        <v>0</v>
      </c>
      <c r="O321" s="306">
        <v>0</v>
      </c>
      <c r="P321" s="303">
        <v>0</v>
      </c>
      <c r="Q321" s="171">
        <f>VLOOKUP(C321&amp;D321&amp;A321,'Delivery Counts'!$A$23:$I$54,8,FALSE)</f>
        <v>0</v>
      </c>
      <c r="R321" s="171">
        <f>VLOOKUP(C321&amp;D321&amp;A321,'Delivery Counts'!$A$23:$I$54,9,FALSE)</f>
        <v>0</v>
      </c>
      <c r="S321" s="16">
        <f t="shared" si="15"/>
        <v>0</v>
      </c>
      <c r="T321" s="237"/>
      <c r="U321" s="237"/>
    </row>
    <row r="322" spans="1:21" s="172" customFormat="1">
      <c r="A322" s="38">
        <v>17</v>
      </c>
      <c r="B322" s="39">
        <f t="shared" si="3"/>
        <v>0</v>
      </c>
      <c r="C322" s="39" t="str">
        <f t="shared" si="4"/>
        <v>2022 Current Year</v>
      </c>
      <c r="D322" s="40">
        <v>3</v>
      </c>
      <c r="E322" s="662">
        <v>17</v>
      </c>
      <c r="F322" s="40">
        <v>1</v>
      </c>
      <c r="G322" s="311" t="s">
        <v>139</v>
      </c>
      <c r="H322" s="40" t="s">
        <v>150</v>
      </c>
      <c r="I322" s="698" t="s">
        <v>204</v>
      </c>
      <c r="J322" s="303">
        <v>0</v>
      </c>
      <c r="K322" s="304">
        <v>0</v>
      </c>
      <c r="L322" s="305">
        <v>0</v>
      </c>
      <c r="M322" s="305">
        <v>0</v>
      </c>
      <c r="N322" s="303">
        <v>0</v>
      </c>
      <c r="O322" s="306">
        <v>0</v>
      </c>
      <c r="P322" s="303">
        <v>0</v>
      </c>
      <c r="Q322" s="171">
        <f>VLOOKUP(C322&amp;D322&amp;A322,'Delivery Counts'!$A$23:$I$54,8,FALSE)</f>
        <v>0</v>
      </c>
      <c r="R322" s="171">
        <f>VLOOKUP(C322&amp;D322&amp;A322,'Delivery Counts'!$A$23:$I$54,9,FALSE)</f>
        <v>0</v>
      </c>
      <c r="S322" s="16">
        <f t="shared" si="15"/>
        <v>0</v>
      </c>
      <c r="T322" s="237"/>
      <c r="U322" s="237"/>
    </row>
    <row r="323" spans="1:21" s="172" customFormat="1">
      <c r="A323" s="38">
        <v>17</v>
      </c>
      <c r="B323" s="39">
        <f t="shared" si="3"/>
        <v>0</v>
      </c>
      <c r="C323" s="39" t="str">
        <f t="shared" si="4"/>
        <v>2022 Current Year</v>
      </c>
      <c r="D323" s="40">
        <v>3</v>
      </c>
      <c r="E323" s="662">
        <v>17</v>
      </c>
      <c r="F323" s="40">
        <v>1</v>
      </c>
      <c r="G323" s="311" t="s">
        <v>139</v>
      </c>
      <c r="H323" s="40" t="s">
        <v>151</v>
      </c>
      <c r="I323" s="698" t="s">
        <v>205</v>
      </c>
      <c r="J323" s="303">
        <v>0</v>
      </c>
      <c r="K323" s="304">
        <v>0</v>
      </c>
      <c r="L323" s="305">
        <v>0</v>
      </c>
      <c r="M323" s="305">
        <v>0</v>
      </c>
      <c r="N323" s="303">
        <v>0</v>
      </c>
      <c r="O323" s="306">
        <v>0</v>
      </c>
      <c r="P323" s="303">
        <v>0</v>
      </c>
      <c r="Q323" s="171">
        <f>VLOOKUP(C323&amp;D323&amp;A323,'Delivery Counts'!$A$23:$I$54,8,FALSE)</f>
        <v>0</v>
      </c>
      <c r="R323" s="171">
        <f>VLOOKUP(C323&amp;D323&amp;A323,'Delivery Counts'!$A$23:$I$54,9,FALSE)</f>
        <v>0</v>
      </c>
      <c r="S323" s="16">
        <f t="shared" si="15"/>
        <v>0</v>
      </c>
      <c r="T323" s="237"/>
      <c r="U323" s="237"/>
    </row>
    <row r="324" spans="1:21" s="172" customFormat="1">
      <c r="A324" s="38">
        <v>17</v>
      </c>
      <c r="B324" s="39">
        <f t="shared" si="3"/>
        <v>0</v>
      </c>
      <c r="C324" s="39" t="str">
        <f t="shared" si="4"/>
        <v>2022 Current Year</v>
      </c>
      <c r="D324" s="40">
        <v>3</v>
      </c>
      <c r="E324" s="662">
        <v>17</v>
      </c>
      <c r="F324" s="40">
        <v>1</v>
      </c>
      <c r="G324" s="311" t="s">
        <v>139</v>
      </c>
      <c r="H324" s="40" t="s">
        <v>152</v>
      </c>
      <c r="I324" s="698" t="s">
        <v>182</v>
      </c>
      <c r="J324" s="303">
        <v>0</v>
      </c>
      <c r="K324" s="304">
        <v>0</v>
      </c>
      <c r="L324" s="305">
        <v>0</v>
      </c>
      <c r="M324" s="305">
        <v>0</v>
      </c>
      <c r="N324" s="303">
        <v>0</v>
      </c>
      <c r="O324" s="306">
        <v>0</v>
      </c>
      <c r="P324" s="303">
        <v>0</v>
      </c>
      <c r="Q324" s="171">
        <f>VLOOKUP(C324&amp;D324&amp;A324,'Delivery Counts'!$A$23:$I$54,8,FALSE)</f>
        <v>0</v>
      </c>
      <c r="R324" s="171">
        <f>VLOOKUP(C324&amp;D324&amp;A324,'Delivery Counts'!$A$23:$I$54,9,FALSE)</f>
        <v>0</v>
      </c>
      <c r="S324" s="16">
        <f t="shared" si="15"/>
        <v>0</v>
      </c>
      <c r="T324" s="237"/>
      <c r="U324" s="237"/>
    </row>
    <row r="325" spans="1:21" s="172" customFormat="1">
      <c r="A325" s="38">
        <v>17</v>
      </c>
      <c r="B325" s="39">
        <f t="shared" si="3"/>
        <v>0</v>
      </c>
      <c r="C325" s="39" t="str">
        <f t="shared" si="4"/>
        <v>2022 Current Year</v>
      </c>
      <c r="D325" s="40">
        <v>3</v>
      </c>
      <c r="E325" s="662">
        <v>17</v>
      </c>
      <c r="F325" s="40">
        <v>1</v>
      </c>
      <c r="G325" s="311" t="s">
        <v>139</v>
      </c>
      <c r="H325" s="40" t="s">
        <v>70</v>
      </c>
      <c r="I325" s="698" t="s">
        <v>265</v>
      </c>
      <c r="J325" s="303">
        <v>0</v>
      </c>
      <c r="K325" s="304">
        <v>0</v>
      </c>
      <c r="L325" s="305">
        <v>0</v>
      </c>
      <c r="M325" s="305">
        <v>0</v>
      </c>
      <c r="N325" s="303">
        <v>0</v>
      </c>
      <c r="O325" s="306">
        <v>0</v>
      </c>
      <c r="P325" s="303">
        <v>0</v>
      </c>
      <c r="Q325" s="171">
        <f>VLOOKUP(C325&amp;D325&amp;A325,'Delivery Counts'!$A$23:$I$54,8,FALSE)</f>
        <v>0</v>
      </c>
      <c r="R325" s="171">
        <f>VLOOKUP(C325&amp;D325&amp;A325,'Delivery Counts'!$A$23:$I$54,9,FALSE)</f>
        <v>0</v>
      </c>
      <c r="S325" s="16">
        <f t="shared" si="15"/>
        <v>0</v>
      </c>
      <c r="T325" s="237"/>
      <c r="U325" s="237"/>
    </row>
    <row r="326" spans="1:21" s="172" customFormat="1">
      <c r="A326" s="38">
        <v>17</v>
      </c>
      <c r="B326" s="39">
        <f t="shared" si="3"/>
        <v>0</v>
      </c>
      <c r="C326" s="39" t="str">
        <f t="shared" si="4"/>
        <v>2022 Current Year</v>
      </c>
      <c r="D326" s="40">
        <v>3</v>
      </c>
      <c r="E326" s="662">
        <v>17</v>
      </c>
      <c r="F326" s="40">
        <v>1</v>
      </c>
      <c r="G326" s="311" t="s">
        <v>139</v>
      </c>
      <c r="H326" s="40" t="s">
        <v>71</v>
      </c>
      <c r="I326" s="698" t="s">
        <v>266</v>
      </c>
      <c r="J326" s="303">
        <v>0</v>
      </c>
      <c r="K326" s="304">
        <v>0</v>
      </c>
      <c r="L326" s="305">
        <v>0</v>
      </c>
      <c r="M326" s="305">
        <v>0</v>
      </c>
      <c r="N326" s="303">
        <v>0</v>
      </c>
      <c r="O326" s="306">
        <v>0</v>
      </c>
      <c r="P326" s="303">
        <v>0</v>
      </c>
      <c r="Q326" s="171">
        <f>VLOOKUP(C326&amp;D326&amp;A326,'Delivery Counts'!$A$23:$I$54,8,FALSE)</f>
        <v>0</v>
      </c>
      <c r="R326" s="171">
        <f>VLOOKUP(C326&amp;D326&amp;A326,'Delivery Counts'!$A$23:$I$54,9,FALSE)</f>
        <v>0</v>
      </c>
      <c r="S326" s="16">
        <f t="shared" si="15"/>
        <v>0</v>
      </c>
      <c r="T326" s="237"/>
      <c r="U326" s="237"/>
    </row>
    <row r="327" spans="1:21" s="172" customFormat="1">
      <c r="A327" s="38">
        <v>17</v>
      </c>
      <c r="B327" s="39">
        <f t="shared" si="3"/>
        <v>0</v>
      </c>
      <c r="C327" s="39" t="str">
        <f t="shared" si="4"/>
        <v>2022 Current Year</v>
      </c>
      <c r="D327" s="40">
        <v>3</v>
      </c>
      <c r="E327" s="662">
        <v>17</v>
      </c>
      <c r="F327" s="40">
        <v>1</v>
      </c>
      <c r="G327" s="311" t="s">
        <v>139</v>
      </c>
      <c r="H327" s="40" t="s">
        <v>72</v>
      </c>
      <c r="I327" s="698" t="s">
        <v>527</v>
      </c>
      <c r="J327" s="303">
        <v>0</v>
      </c>
      <c r="K327" s="304">
        <v>0</v>
      </c>
      <c r="L327" s="305">
        <v>0</v>
      </c>
      <c r="M327" s="305">
        <v>0</v>
      </c>
      <c r="N327" s="303">
        <v>0</v>
      </c>
      <c r="O327" s="306">
        <v>0</v>
      </c>
      <c r="P327" s="303">
        <v>0</v>
      </c>
      <c r="Q327" s="171">
        <f>VLOOKUP(C327&amp;D327&amp;A327,'Delivery Counts'!$A$23:$I$54,8,FALSE)</f>
        <v>0</v>
      </c>
      <c r="R327" s="171">
        <f>VLOOKUP(C327&amp;D327&amp;A327,'Delivery Counts'!$A$23:$I$54,9,FALSE)</f>
        <v>0</v>
      </c>
      <c r="S327" s="16">
        <f t="shared" si="15"/>
        <v>0</v>
      </c>
      <c r="T327" s="237"/>
      <c r="U327" s="237"/>
    </row>
    <row r="328" spans="1:21" s="172" customFormat="1">
      <c r="A328" s="38">
        <v>17</v>
      </c>
      <c r="B328" s="39">
        <f t="shared" si="3"/>
        <v>0</v>
      </c>
      <c r="C328" s="39" t="str">
        <f t="shared" si="4"/>
        <v>2022 Current Year</v>
      </c>
      <c r="D328" s="40">
        <v>3</v>
      </c>
      <c r="E328" s="662">
        <v>17</v>
      </c>
      <c r="F328" s="40">
        <v>1</v>
      </c>
      <c r="G328" s="311" t="s">
        <v>139</v>
      </c>
      <c r="H328" s="40" t="s">
        <v>73</v>
      </c>
      <c r="I328" s="698" t="s">
        <v>528</v>
      </c>
      <c r="J328" s="303">
        <v>0</v>
      </c>
      <c r="K328" s="304">
        <v>0</v>
      </c>
      <c r="L328" s="305">
        <v>0</v>
      </c>
      <c r="M328" s="305">
        <v>0</v>
      </c>
      <c r="N328" s="303">
        <v>0</v>
      </c>
      <c r="O328" s="306">
        <v>0</v>
      </c>
      <c r="P328" s="303">
        <v>0</v>
      </c>
      <c r="Q328" s="171">
        <f>VLOOKUP(C328&amp;D328&amp;A328,'Delivery Counts'!$A$23:$I$54,8,FALSE)</f>
        <v>0</v>
      </c>
      <c r="R328" s="171">
        <f>VLOOKUP(C328&amp;D328&amp;A328,'Delivery Counts'!$A$23:$I$54,9,FALSE)</f>
        <v>0</v>
      </c>
      <c r="S328" s="16">
        <f t="shared" si="15"/>
        <v>0</v>
      </c>
      <c r="T328" s="237"/>
      <c r="U328" s="237"/>
    </row>
    <row r="329" spans="1:21" s="172" customFormat="1">
      <c r="A329" s="38">
        <v>17</v>
      </c>
      <c r="B329" s="39">
        <f t="shared" si="3"/>
        <v>0</v>
      </c>
      <c r="C329" s="39" t="str">
        <f t="shared" si="4"/>
        <v>2022 Current Year</v>
      </c>
      <c r="D329" s="40">
        <v>3</v>
      </c>
      <c r="E329" s="662">
        <v>17</v>
      </c>
      <c r="F329" s="40">
        <v>1</v>
      </c>
      <c r="G329" s="311" t="s">
        <v>139</v>
      </c>
      <c r="H329" s="40" t="s">
        <v>409</v>
      </c>
      <c r="I329" s="698" t="s">
        <v>803</v>
      </c>
      <c r="J329" s="303">
        <v>0</v>
      </c>
      <c r="K329" s="304">
        <v>0</v>
      </c>
      <c r="L329" s="305">
        <v>0</v>
      </c>
      <c r="M329" s="305">
        <v>0</v>
      </c>
      <c r="N329" s="303">
        <v>0</v>
      </c>
      <c r="O329" s="306">
        <v>0</v>
      </c>
      <c r="P329" s="303">
        <v>0</v>
      </c>
      <c r="Q329" s="171">
        <f>VLOOKUP(C329&amp;D329&amp;A329,'Delivery Counts'!$A$23:$I$54,8,FALSE)</f>
        <v>0</v>
      </c>
      <c r="R329" s="171">
        <f>VLOOKUP(C329&amp;D329&amp;A329,'Delivery Counts'!$A$23:$I$54,9,FALSE)</f>
        <v>0</v>
      </c>
      <c r="S329" s="16">
        <f t="shared" si="15"/>
        <v>0</v>
      </c>
      <c r="T329" s="237"/>
      <c r="U329" s="237"/>
    </row>
    <row r="330" spans="1:21" s="172" customFormat="1">
      <c r="A330" s="38">
        <v>18</v>
      </c>
      <c r="B330" s="39">
        <f t="shared" si="3"/>
        <v>0</v>
      </c>
      <c r="C330" s="39" t="str">
        <f t="shared" si="4"/>
        <v>2022 Current Year</v>
      </c>
      <c r="D330" s="40">
        <v>3</v>
      </c>
      <c r="E330" s="662">
        <v>18</v>
      </c>
      <c r="F330" s="662" t="s">
        <v>739</v>
      </c>
      <c r="G330" s="40" t="s">
        <v>138</v>
      </c>
      <c r="H330" s="40" t="s">
        <v>211</v>
      </c>
      <c r="I330" s="698" t="s">
        <v>261</v>
      </c>
      <c r="J330" s="303">
        <v>0</v>
      </c>
      <c r="K330" s="304">
        <v>0</v>
      </c>
      <c r="L330" s="305">
        <v>0</v>
      </c>
      <c r="M330" s="305">
        <v>0</v>
      </c>
      <c r="N330" s="303">
        <v>0</v>
      </c>
      <c r="O330" s="306">
        <v>0</v>
      </c>
      <c r="P330" s="303">
        <v>0</v>
      </c>
      <c r="Q330" s="171">
        <f>VLOOKUP(C330&amp;D330&amp;A330,'Delivery Counts'!$A$23:$I$54,8,FALSE)</f>
        <v>0</v>
      </c>
      <c r="R330" s="171">
        <f>VLOOKUP(C330&amp;D330&amp;A330,'Delivery Counts'!$A$23:$I$54,9,FALSE)</f>
        <v>0</v>
      </c>
      <c r="S330" s="16">
        <f t="shared" si="15"/>
        <v>0</v>
      </c>
      <c r="T330" s="237"/>
      <c r="U330" s="237"/>
    </row>
    <row r="331" spans="1:21" s="172" customFormat="1">
      <c r="A331" s="38">
        <v>18</v>
      </c>
      <c r="B331" s="39">
        <f t="shared" si="3"/>
        <v>0</v>
      </c>
      <c r="C331" s="39" t="str">
        <f t="shared" si="4"/>
        <v>2022 Current Year</v>
      </c>
      <c r="D331" s="40">
        <v>3</v>
      </c>
      <c r="E331" s="662">
        <v>18</v>
      </c>
      <c r="F331" s="40" t="s">
        <v>739</v>
      </c>
      <c r="G331" s="311" t="s">
        <v>138</v>
      </c>
      <c r="H331" s="40" t="s">
        <v>214</v>
      </c>
      <c r="I331" s="698" t="s">
        <v>676</v>
      </c>
      <c r="J331" s="303">
        <v>0</v>
      </c>
      <c r="K331" s="304">
        <v>0</v>
      </c>
      <c r="L331" s="305">
        <v>0</v>
      </c>
      <c r="M331" s="305">
        <v>0</v>
      </c>
      <c r="N331" s="303">
        <v>0</v>
      </c>
      <c r="O331" s="306">
        <v>0</v>
      </c>
      <c r="P331" s="303">
        <v>0</v>
      </c>
      <c r="Q331" s="171">
        <f>VLOOKUP(C331&amp;D331&amp;A331,'Delivery Counts'!$A$23:$I$54,8,FALSE)</f>
        <v>0</v>
      </c>
      <c r="R331" s="171">
        <f>VLOOKUP(C331&amp;D331&amp;A331,'Delivery Counts'!$A$23:$I$54,9,FALSE)</f>
        <v>0</v>
      </c>
      <c r="S331" s="16">
        <f t="shared" si="15"/>
        <v>0</v>
      </c>
    </row>
    <row r="332" spans="1:21" s="172" customFormat="1">
      <c r="A332" s="38">
        <v>18</v>
      </c>
      <c r="B332" s="39">
        <f t="shared" si="3"/>
        <v>0</v>
      </c>
      <c r="C332" s="39" t="str">
        <f t="shared" si="4"/>
        <v>2022 Current Year</v>
      </c>
      <c r="D332" s="40">
        <v>3</v>
      </c>
      <c r="E332" s="662">
        <v>18</v>
      </c>
      <c r="F332" s="40" t="s">
        <v>739</v>
      </c>
      <c r="G332" s="311" t="s">
        <v>138</v>
      </c>
      <c r="H332" s="40" t="s">
        <v>215</v>
      </c>
      <c r="I332" s="698" t="s">
        <v>216</v>
      </c>
      <c r="J332" s="303">
        <v>0</v>
      </c>
      <c r="K332" s="304">
        <v>0</v>
      </c>
      <c r="L332" s="305">
        <v>0</v>
      </c>
      <c r="M332" s="305">
        <v>0</v>
      </c>
      <c r="N332" s="303">
        <v>0</v>
      </c>
      <c r="O332" s="306">
        <v>0</v>
      </c>
      <c r="P332" s="303">
        <v>0</v>
      </c>
      <c r="Q332" s="171">
        <f>VLOOKUP(C332&amp;D332&amp;A332,'Delivery Counts'!$A$23:$I$54,8,FALSE)</f>
        <v>0</v>
      </c>
      <c r="R332" s="171">
        <f>VLOOKUP(C332&amp;D332&amp;A332,'Delivery Counts'!$A$23:$I$54,9,FALSE)</f>
        <v>0</v>
      </c>
      <c r="S332" s="16">
        <f t="shared" si="15"/>
        <v>0</v>
      </c>
    </row>
    <row r="333" spans="1:21" s="172" customFormat="1">
      <c r="A333" s="38">
        <v>18</v>
      </c>
      <c r="B333" s="39">
        <f t="shared" si="3"/>
        <v>0</v>
      </c>
      <c r="C333" s="39" t="str">
        <f t="shared" si="4"/>
        <v>2022 Current Year</v>
      </c>
      <c r="D333" s="40">
        <v>3</v>
      </c>
      <c r="E333" s="662">
        <v>18</v>
      </c>
      <c r="F333" s="40" t="s">
        <v>739</v>
      </c>
      <c r="G333" s="311" t="s">
        <v>138</v>
      </c>
      <c r="H333" s="40" t="s">
        <v>217</v>
      </c>
      <c r="I333" s="698" t="s">
        <v>262</v>
      </c>
      <c r="J333" s="303">
        <v>0</v>
      </c>
      <c r="K333" s="304">
        <v>0</v>
      </c>
      <c r="L333" s="305">
        <v>0</v>
      </c>
      <c r="M333" s="305">
        <v>0</v>
      </c>
      <c r="N333" s="303">
        <v>0</v>
      </c>
      <c r="O333" s="306">
        <v>0</v>
      </c>
      <c r="P333" s="303">
        <v>0</v>
      </c>
      <c r="Q333" s="171">
        <f>VLOOKUP(C333&amp;D333&amp;A333,'Delivery Counts'!$A$23:$I$54,8,FALSE)</f>
        <v>0</v>
      </c>
      <c r="R333" s="171">
        <f>VLOOKUP(C333&amp;D333&amp;A333,'Delivery Counts'!$A$23:$I$54,9,FALSE)</f>
        <v>0</v>
      </c>
      <c r="S333" s="16">
        <f t="shared" si="15"/>
        <v>0</v>
      </c>
      <c r="T333" s="237"/>
      <c r="U333" s="237"/>
    </row>
    <row r="334" spans="1:21" s="172" customFormat="1">
      <c r="A334" s="38">
        <v>18</v>
      </c>
      <c r="B334" s="39">
        <f t="shared" si="3"/>
        <v>0</v>
      </c>
      <c r="C334" s="39" t="str">
        <f t="shared" si="4"/>
        <v>2022 Current Year</v>
      </c>
      <c r="D334" s="40">
        <v>3</v>
      </c>
      <c r="E334" s="662">
        <v>18</v>
      </c>
      <c r="F334" s="40" t="s">
        <v>739</v>
      </c>
      <c r="G334" s="311" t="s">
        <v>138</v>
      </c>
      <c r="H334" s="40" t="s">
        <v>218</v>
      </c>
      <c r="I334" s="698" t="s">
        <v>677</v>
      </c>
      <c r="J334" s="303">
        <v>0</v>
      </c>
      <c r="K334" s="304">
        <v>0</v>
      </c>
      <c r="L334" s="305">
        <v>0</v>
      </c>
      <c r="M334" s="305">
        <v>0</v>
      </c>
      <c r="N334" s="303">
        <v>0</v>
      </c>
      <c r="O334" s="306">
        <v>0</v>
      </c>
      <c r="P334" s="303">
        <v>0</v>
      </c>
      <c r="Q334" s="171">
        <f>VLOOKUP(C334&amp;D334&amp;A334,'Delivery Counts'!$A$23:$I$54,8,FALSE)</f>
        <v>0</v>
      </c>
      <c r="R334" s="171">
        <f>VLOOKUP(C334&amp;D334&amp;A334,'Delivery Counts'!$A$23:$I$54,9,FALSE)</f>
        <v>0</v>
      </c>
      <c r="S334" s="16">
        <f t="shared" si="15"/>
        <v>0</v>
      </c>
      <c r="T334" s="237"/>
      <c r="U334" s="237"/>
    </row>
    <row r="335" spans="1:21" s="172" customFormat="1">
      <c r="A335" s="38">
        <v>18</v>
      </c>
      <c r="B335" s="39">
        <f t="shared" si="3"/>
        <v>0</v>
      </c>
      <c r="C335" s="39" t="str">
        <f t="shared" si="4"/>
        <v>2022 Current Year</v>
      </c>
      <c r="D335" s="40">
        <v>3</v>
      </c>
      <c r="E335" s="662">
        <v>18</v>
      </c>
      <c r="F335" s="40" t="s">
        <v>739</v>
      </c>
      <c r="G335" s="311" t="s">
        <v>138</v>
      </c>
      <c r="H335" s="40" t="s">
        <v>219</v>
      </c>
      <c r="I335" s="698" t="s">
        <v>263</v>
      </c>
      <c r="J335" s="303">
        <v>0</v>
      </c>
      <c r="K335" s="304">
        <v>0</v>
      </c>
      <c r="L335" s="305">
        <v>0</v>
      </c>
      <c r="M335" s="305">
        <v>0</v>
      </c>
      <c r="N335" s="303">
        <v>0</v>
      </c>
      <c r="O335" s="306">
        <v>0</v>
      </c>
      <c r="P335" s="303">
        <v>0</v>
      </c>
      <c r="Q335" s="171">
        <f>VLOOKUP(C335&amp;D335&amp;A335,'Delivery Counts'!$A$23:$I$54,8,FALSE)</f>
        <v>0</v>
      </c>
      <c r="R335" s="171">
        <f>VLOOKUP(C335&amp;D335&amp;A335,'Delivery Counts'!$A$23:$I$54,9,FALSE)</f>
        <v>0</v>
      </c>
      <c r="S335" s="16">
        <f t="shared" si="15"/>
        <v>0</v>
      </c>
      <c r="T335" s="237"/>
      <c r="U335" s="237"/>
    </row>
    <row r="336" spans="1:21" s="172" customFormat="1">
      <c r="A336" s="38">
        <v>18</v>
      </c>
      <c r="B336" s="39">
        <f t="shared" si="3"/>
        <v>0</v>
      </c>
      <c r="C336" s="39" t="str">
        <f t="shared" si="4"/>
        <v>2022 Current Year</v>
      </c>
      <c r="D336" s="40">
        <v>3</v>
      </c>
      <c r="E336" s="662">
        <v>18</v>
      </c>
      <c r="F336" s="40" t="s">
        <v>739</v>
      </c>
      <c r="G336" s="311" t="s">
        <v>138</v>
      </c>
      <c r="H336" s="40" t="s">
        <v>220</v>
      </c>
      <c r="I336" s="698" t="s">
        <v>675</v>
      </c>
      <c r="J336" s="303">
        <v>0</v>
      </c>
      <c r="K336" s="304">
        <v>0</v>
      </c>
      <c r="L336" s="305">
        <v>0</v>
      </c>
      <c r="M336" s="305">
        <v>0</v>
      </c>
      <c r="N336" s="303">
        <v>0</v>
      </c>
      <c r="O336" s="306">
        <v>0</v>
      </c>
      <c r="P336" s="303">
        <v>0</v>
      </c>
      <c r="Q336" s="171">
        <f>VLOOKUP(C336&amp;D336&amp;A336,'Delivery Counts'!$A$23:$I$54,8,FALSE)</f>
        <v>0</v>
      </c>
      <c r="R336" s="171">
        <f>VLOOKUP(C336&amp;D336&amp;A336,'Delivery Counts'!$A$23:$I$54,9,FALSE)</f>
        <v>0</v>
      </c>
      <c r="S336" s="16">
        <f t="shared" si="15"/>
        <v>0</v>
      </c>
      <c r="T336" s="237"/>
      <c r="U336" s="237"/>
    </row>
    <row r="337" spans="1:21" s="172" customFormat="1">
      <c r="A337" s="38">
        <v>18</v>
      </c>
      <c r="B337" s="39">
        <f t="shared" si="3"/>
        <v>0</v>
      </c>
      <c r="C337" s="39" t="str">
        <f t="shared" si="4"/>
        <v>2022 Current Year</v>
      </c>
      <c r="D337" s="40">
        <v>3</v>
      </c>
      <c r="E337" s="662">
        <v>18</v>
      </c>
      <c r="F337" s="40" t="s">
        <v>739</v>
      </c>
      <c r="G337" s="311" t="s">
        <v>138</v>
      </c>
      <c r="H337" s="40" t="s">
        <v>221</v>
      </c>
      <c r="I337" s="698" t="s">
        <v>264</v>
      </c>
      <c r="J337" s="303">
        <v>0</v>
      </c>
      <c r="K337" s="304">
        <v>0</v>
      </c>
      <c r="L337" s="305">
        <v>0</v>
      </c>
      <c r="M337" s="305">
        <v>0</v>
      </c>
      <c r="N337" s="303">
        <v>0</v>
      </c>
      <c r="O337" s="306">
        <v>0</v>
      </c>
      <c r="P337" s="303">
        <v>0</v>
      </c>
      <c r="Q337" s="171">
        <f>VLOOKUP(C337&amp;D337&amp;A337,'Delivery Counts'!$A$23:$I$54,8,FALSE)</f>
        <v>0</v>
      </c>
      <c r="R337" s="171">
        <f>VLOOKUP(C337&amp;D337&amp;A337,'Delivery Counts'!$A$23:$I$54,9,FALSE)</f>
        <v>0</v>
      </c>
      <c r="S337" s="16">
        <f t="shared" si="15"/>
        <v>0</v>
      </c>
      <c r="T337" s="237"/>
      <c r="U337" s="237"/>
    </row>
    <row r="338" spans="1:21" s="172" customFormat="1">
      <c r="A338" s="38">
        <v>18</v>
      </c>
      <c r="B338" s="39">
        <f t="shared" si="3"/>
        <v>0</v>
      </c>
      <c r="C338" s="39" t="str">
        <f t="shared" si="4"/>
        <v>2022 Current Year</v>
      </c>
      <c r="D338" s="40">
        <v>3</v>
      </c>
      <c r="E338" s="662">
        <v>18</v>
      </c>
      <c r="F338" s="40" t="s">
        <v>739</v>
      </c>
      <c r="G338" s="311" t="s">
        <v>138</v>
      </c>
      <c r="H338" s="40" t="s">
        <v>222</v>
      </c>
      <c r="I338" s="698" t="s">
        <v>206</v>
      </c>
      <c r="J338" s="303">
        <v>0</v>
      </c>
      <c r="K338" s="304">
        <v>0</v>
      </c>
      <c r="L338" s="305">
        <v>0</v>
      </c>
      <c r="M338" s="305">
        <v>0</v>
      </c>
      <c r="N338" s="303">
        <v>0</v>
      </c>
      <c r="O338" s="306">
        <v>0</v>
      </c>
      <c r="P338" s="303">
        <v>0</v>
      </c>
      <c r="Q338" s="171">
        <f>VLOOKUP(C338&amp;D338&amp;A338,'Delivery Counts'!$A$23:$I$54,8,FALSE)</f>
        <v>0</v>
      </c>
      <c r="R338" s="171">
        <f>VLOOKUP(C338&amp;D338&amp;A338,'Delivery Counts'!$A$23:$I$54,9,FALSE)</f>
        <v>0</v>
      </c>
      <c r="S338" s="16">
        <f t="shared" si="15"/>
        <v>0</v>
      </c>
      <c r="T338" s="237"/>
      <c r="U338" s="237"/>
    </row>
    <row r="339" spans="1:21" s="172" customFormat="1">
      <c r="A339" s="38">
        <v>18</v>
      </c>
      <c r="B339" s="39">
        <f t="shared" si="3"/>
        <v>0</v>
      </c>
      <c r="C339" s="39" t="str">
        <f t="shared" si="4"/>
        <v>2022 Current Year</v>
      </c>
      <c r="D339" s="40">
        <v>3</v>
      </c>
      <c r="E339" s="662">
        <v>18</v>
      </c>
      <c r="F339" s="40" t="s">
        <v>739</v>
      </c>
      <c r="G339" s="311" t="s">
        <v>138</v>
      </c>
      <c r="H339" s="40" t="s">
        <v>223</v>
      </c>
      <c r="I339" s="698" t="s">
        <v>181</v>
      </c>
      <c r="J339" s="303">
        <v>0</v>
      </c>
      <c r="K339" s="304">
        <v>0</v>
      </c>
      <c r="L339" s="305">
        <v>0</v>
      </c>
      <c r="M339" s="305">
        <v>0</v>
      </c>
      <c r="N339" s="303">
        <v>0</v>
      </c>
      <c r="O339" s="306">
        <v>0</v>
      </c>
      <c r="P339" s="303">
        <v>0</v>
      </c>
      <c r="Q339" s="171">
        <f>VLOOKUP(C339&amp;D339&amp;A339,'Delivery Counts'!$A$23:$I$54,8,FALSE)</f>
        <v>0</v>
      </c>
      <c r="R339" s="171">
        <f>VLOOKUP(C339&amp;D339&amp;A339,'Delivery Counts'!$A$23:$I$54,9,FALSE)</f>
        <v>0</v>
      </c>
      <c r="S339" s="16">
        <f t="shared" si="15"/>
        <v>0</v>
      </c>
      <c r="T339" s="237"/>
      <c r="U339" s="237"/>
    </row>
    <row r="340" spans="1:21" s="172" customFormat="1">
      <c r="A340" s="38">
        <v>18</v>
      </c>
      <c r="B340" s="39">
        <f t="shared" si="3"/>
        <v>0</v>
      </c>
      <c r="C340" s="39" t="str">
        <f t="shared" si="4"/>
        <v>2022 Current Year</v>
      </c>
      <c r="D340" s="40">
        <v>3</v>
      </c>
      <c r="E340" s="662">
        <v>18</v>
      </c>
      <c r="F340" s="40" t="s">
        <v>739</v>
      </c>
      <c r="G340" s="311" t="s">
        <v>138</v>
      </c>
      <c r="H340" s="40" t="s">
        <v>150</v>
      </c>
      <c r="I340" s="698" t="s">
        <v>204</v>
      </c>
      <c r="J340" s="303">
        <v>0</v>
      </c>
      <c r="K340" s="304">
        <v>0</v>
      </c>
      <c r="L340" s="305">
        <v>0</v>
      </c>
      <c r="M340" s="305">
        <v>0</v>
      </c>
      <c r="N340" s="303">
        <v>0</v>
      </c>
      <c r="O340" s="306">
        <v>0</v>
      </c>
      <c r="P340" s="303">
        <v>0</v>
      </c>
      <c r="Q340" s="171">
        <f>VLOOKUP(C340&amp;D340&amp;A340,'Delivery Counts'!$A$23:$I$54,8,FALSE)</f>
        <v>0</v>
      </c>
      <c r="R340" s="171">
        <f>VLOOKUP(C340&amp;D340&amp;A340,'Delivery Counts'!$A$23:$I$54,9,FALSE)</f>
        <v>0</v>
      </c>
      <c r="S340" s="16">
        <f t="shared" si="15"/>
        <v>0</v>
      </c>
      <c r="T340" s="237"/>
      <c r="U340" s="237"/>
    </row>
    <row r="341" spans="1:21" s="172" customFormat="1">
      <c r="A341" s="38">
        <v>18</v>
      </c>
      <c r="B341" s="39">
        <f t="shared" si="3"/>
        <v>0</v>
      </c>
      <c r="C341" s="39" t="str">
        <f t="shared" si="4"/>
        <v>2022 Current Year</v>
      </c>
      <c r="D341" s="40">
        <v>3</v>
      </c>
      <c r="E341" s="662">
        <v>18</v>
      </c>
      <c r="F341" s="40" t="s">
        <v>739</v>
      </c>
      <c r="G341" s="311" t="s">
        <v>138</v>
      </c>
      <c r="H341" s="40" t="s">
        <v>151</v>
      </c>
      <c r="I341" s="698" t="s">
        <v>205</v>
      </c>
      <c r="J341" s="303">
        <v>0</v>
      </c>
      <c r="K341" s="304">
        <v>0</v>
      </c>
      <c r="L341" s="305">
        <v>0</v>
      </c>
      <c r="M341" s="305">
        <v>0</v>
      </c>
      <c r="N341" s="303">
        <v>0</v>
      </c>
      <c r="O341" s="306">
        <v>0</v>
      </c>
      <c r="P341" s="303">
        <v>0</v>
      </c>
      <c r="Q341" s="171">
        <f>VLOOKUP(C341&amp;D341&amp;A341,'Delivery Counts'!$A$23:$I$54,8,FALSE)</f>
        <v>0</v>
      </c>
      <c r="R341" s="171">
        <f>VLOOKUP(C341&amp;D341&amp;A341,'Delivery Counts'!$A$23:$I$54,9,FALSE)</f>
        <v>0</v>
      </c>
      <c r="S341" s="16">
        <f t="shared" si="15"/>
        <v>0</v>
      </c>
      <c r="T341" s="237"/>
      <c r="U341" s="237"/>
    </row>
    <row r="342" spans="1:21" s="172" customFormat="1">
      <c r="A342" s="38">
        <v>18</v>
      </c>
      <c r="B342" s="39">
        <f t="shared" si="3"/>
        <v>0</v>
      </c>
      <c r="C342" s="39" t="str">
        <f t="shared" si="4"/>
        <v>2022 Current Year</v>
      </c>
      <c r="D342" s="40">
        <v>3</v>
      </c>
      <c r="E342" s="662">
        <v>18</v>
      </c>
      <c r="F342" s="40" t="s">
        <v>739</v>
      </c>
      <c r="G342" s="311" t="s">
        <v>138</v>
      </c>
      <c r="H342" s="40" t="s">
        <v>152</v>
      </c>
      <c r="I342" s="698" t="s">
        <v>182</v>
      </c>
      <c r="J342" s="303">
        <v>0</v>
      </c>
      <c r="K342" s="304">
        <v>0</v>
      </c>
      <c r="L342" s="305">
        <v>0</v>
      </c>
      <c r="M342" s="305">
        <v>0</v>
      </c>
      <c r="N342" s="303">
        <v>0</v>
      </c>
      <c r="O342" s="306">
        <v>0</v>
      </c>
      <c r="P342" s="303">
        <v>0</v>
      </c>
      <c r="Q342" s="171">
        <f>VLOOKUP(C342&amp;D342&amp;A342,'Delivery Counts'!$A$23:$I$54,8,FALSE)</f>
        <v>0</v>
      </c>
      <c r="R342" s="171">
        <f>VLOOKUP(C342&amp;D342&amp;A342,'Delivery Counts'!$A$23:$I$54,9,FALSE)</f>
        <v>0</v>
      </c>
      <c r="S342" s="16">
        <f t="shared" si="15"/>
        <v>0</v>
      </c>
      <c r="T342" s="237"/>
      <c r="U342" s="237"/>
    </row>
    <row r="343" spans="1:21" s="172" customFormat="1">
      <c r="A343" s="38">
        <v>18</v>
      </c>
      <c r="B343" s="39">
        <f t="shared" si="3"/>
        <v>0</v>
      </c>
      <c r="C343" s="39" t="str">
        <f t="shared" si="4"/>
        <v>2022 Current Year</v>
      </c>
      <c r="D343" s="40">
        <v>3</v>
      </c>
      <c r="E343" s="662">
        <v>18</v>
      </c>
      <c r="F343" s="40" t="s">
        <v>739</v>
      </c>
      <c r="G343" s="311" t="s">
        <v>138</v>
      </c>
      <c r="H343" s="40" t="s">
        <v>70</v>
      </c>
      <c r="I343" s="698" t="s">
        <v>265</v>
      </c>
      <c r="J343" s="303">
        <v>0</v>
      </c>
      <c r="K343" s="304">
        <v>0</v>
      </c>
      <c r="L343" s="305">
        <v>0</v>
      </c>
      <c r="M343" s="305">
        <v>0</v>
      </c>
      <c r="N343" s="303">
        <v>0</v>
      </c>
      <c r="O343" s="306">
        <v>0</v>
      </c>
      <c r="P343" s="303">
        <v>0</v>
      </c>
      <c r="Q343" s="171">
        <f>VLOOKUP(C343&amp;D343&amp;A343,'Delivery Counts'!$A$23:$I$54,8,FALSE)</f>
        <v>0</v>
      </c>
      <c r="R343" s="171">
        <f>VLOOKUP(C343&amp;D343&amp;A343,'Delivery Counts'!$A$23:$I$54,9,FALSE)</f>
        <v>0</v>
      </c>
      <c r="S343" s="16">
        <f t="shared" si="15"/>
        <v>0</v>
      </c>
      <c r="T343" s="237"/>
      <c r="U343" s="237"/>
    </row>
    <row r="344" spans="1:21" s="172" customFormat="1">
      <c r="A344" s="38">
        <v>18</v>
      </c>
      <c r="B344" s="39">
        <f t="shared" si="3"/>
        <v>0</v>
      </c>
      <c r="C344" s="39" t="str">
        <f t="shared" si="4"/>
        <v>2022 Current Year</v>
      </c>
      <c r="D344" s="40">
        <v>3</v>
      </c>
      <c r="E344" s="662">
        <v>18</v>
      </c>
      <c r="F344" s="40" t="s">
        <v>739</v>
      </c>
      <c r="G344" s="311" t="s">
        <v>138</v>
      </c>
      <c r="H344" s="40" t="s">
        <v>71</v>
      </c>
      <c r="I344" s="698" t="s">
        <v>266</v>
      </c>
      <c r="J344" s="303">
        <v>0</v>
      </c>
      <c r="K344" s="304">
        <v>0</v>
      </c>
      <c r="L344" s="305">
        <v>0</v>
      </c>
      <c r="M344" s="305">
        <v>0</v>
      </c>
      <c r="N344" s="303">
        <v>0</v>
      </c>
      <c r="O344" s="306">
        <v>0</v>
      </c>
      <c r="P344" s="303">
        <v>0</v>
      </c>
      <c r="Q344" s="171">
        <f>VLOOKUP(C344&amp;D344&amp;A344,'Delivery Counts'!$A$23:$I$54,8,FALSE)</f>
        <v>0</v>
      </c>
      <c r="R344" s="171">
        <f>VLOOKUP(C344&amp;D344&amp;A344,'Delivery Counts'!$A$23:$I$54,9,FALSE)</f>
        <v>0</v>
      </c>
      <c r="S344" s="16">
        <f t="shared" si="15"/>
        <v>0</v>
      </c>
      <c r="T344" s="237"/>
      <c r="U344" s="237"/>
    </row>
    <row r="345" spans="1:21" s="172" customFormat="1">
      <c r="A345" s="38">
        <v>18</v>
      </c>
      <c r="B345" s="39">
        <f t="shared" si="3"/>
        <v>0</v>
      </c>
      <c r="C345" s="39" t="str">
        <f t="shared" si="4"/>
        <v>2022 Current Year</v>
      </c>
      <c r="D345" s="40">
        <v>3</v>
      </c>
      <c r="E345" s="662">
        <v>18</v>
      </c>
      <c r="F345" s="40" t="s">
        <v>739</v>
      </c>
      <c r="G345" s="311" t="s">
        <v>138</v>
      </c>
      <c r="H345" s="40" t="s">
        <v>72</v>
      </c>
      <c r="I345" s="698" t="s">
        <v>527</v>
      </c>
      <c r="J345" s="303">
        <v>0</v>
      </c>
      <c r="K345" s="304">
        <v>0</v>
      </c>
      <c r="L345" s="305">
        <v>0</v>
      </c>
      <c r="M345" s="305">
        <v>0</v>
      </c>
      <c r="N345" s="303">
        <v>0</v>
      </c>
      <c r="O345" s="306">
        <v>0</v>
      </c>
      <c r="P345" s="303">
        <v>0</v>
      </c>
      <c r="Q345" s="171">
        <f>VLOOKUP(C345&amp;D345&amp;A345,'Delivery Counts'!$A$23:$I$54,8,FALSE)</f>
        <v>0</v>
      </c>
      <c r="R345" s="171">
        <f>VLOOKUP(C345&amp;D345&amp;A345,'Delivery Counts'!$A$23:$I$54,9,FALSE)</f>
        <v>0</v>
      </c>
      <c r="S345" s="16">
        <f t="shared" si="15"/>
        <v>0</v>
      </c>
      <c r="T345" s="237"/>
      <c r="U345" s="237"/>
    </row>
    <row r="346" spans="1:21" s="172" customFormat="1">
      <c r="A346" s="38">
        <v>18</v>
      </c>
      <c r="B346" s="39">
        <f t="shared" si="3"/>
        <v>0</v>
      </c>
      <c r="C346" s="39" t="str">
        <f t="shared" si="4"/>
        <v>2022 Current Year</v>
      </c>
      <c r="D346" s="40">
        <v>3</v>
      </c>
      <c r="E346" s="662">
        <v>18</v>
      </c>
      <c r="F346" s="40" t="s">
        <v>739</v>
      </c>
      <c r="G346" s="311" t="s">
        <v>138</v>
      </c>
      <c r="H346" s="40" t="s">
        <v>73</v>
      </c>
      <c r="I346" s="698" t="s">
        <v>528</v>
      </c>
      <c r="J346" s="303">
        <v>0</v>
      </c>
      <c r="K346" s="304">
        <v>0</v>
      </c>
      <c r="L346" s="305">
        <v>0</v>
      </c>
      <c r="M346" s="305">
        <v>0</v>
      </c>
      <c r="N346" s="303">
        <v>0</v>
      </c>
      <c r="O346" s="306">
        <v>0</v>
      </c>
      <c r="P346" s="303">
        <v>0</v>
      </c>
      <c r="Q346" s="171">
        <f>VLOOKUP(C346&amp;D346&amp;A346,'Delivery Counts'!$A$23:$I$54,8,FALSE)</f>
        <v>0</v>
      </c>
      <c r="R346" s="171">
        <f>VLOOKUP(C346&amp;D346&amp;A346,'Delivery Counts'!$A$23:$I$54,9,FALSE)</f>
        <v>0</v>
      </c>
      <c r="S346" s="16">
        <f t="shared" si="15"/>
        <v>0</v>
      </c>
      <c r="T346" s="237"/>
      <c r="U346" s="237"/>
    </row>
    <row r="347" spans="1:21" s="172" customFormat="1">
      <c r="A347" s="38">
        <v>18</v>
      </c>
      <c r="B347" s="39">
        <f t="shared" si="3"/>
        <v>0</v>
      </c>
      <c r="C347" s="39" t="str">
        <f t="shared" si="4"/>
        <v>2022 Current Year</v>
      </c>
      <c r="D347" s="40">
        <v>3</v>
      </c>
      <c r="E347" s="662">
        <v>18</v>
      </c>
      <c r="F347" s="40" t="s">
        <v>739</v>
      </c>
      <c r="G347" s="40" t="s">
        <v>138</v>
      </c>
      <c r="H347" s="40" t="s">
        <v>409</v>
      </c>
      <c r="I347" s="698" t="s">
        <v>803</v>
      </c>
      <c r="J347" s="303">
        <v>0</v>
      </c>
      <c r="K347" s="304">
        <v>0</v>
      </c>
      <c r="L347" s="305">
        <v>0</v>
      </c>
      <c r="M347" s="305">
        <v>0</v>
      </c>
      <c r="N347" s="303">
        <v>0</v>
      </c>
      <c r="O347" s="306">
        <v>0</v>
      </c>
      <c r="P347" s="303">
        <v>0</v>
      </c>
      <c r="Q347" s="171">
        <f>VLOOKUP(C347&amp;D347&amp;A347,'Delivery Counts'!$A$23:$I$54,8,FALSE)</f>
        <v>0</v>
      </c>
      <c r="R347" s="171">
        <f>VLOOKUP(C347&amp;D347&amp;A347,'Delivery Counts'!$A$23:$I$54,9,FALSE)</f>
        <v>0</v>
      </c>
      <c r="S347" s="16">
        <f t="shared" si="15"/>
        <v>0</v>
      </c>
      <c r="T347" s="237"/>
      <c r="U347" s="237"/>
    </row>
    <row r="348" spans="1:21" s="172" customFormat="1">
      <c r="A348" s="38">
        <v>19</v>
      </c>
      <c r="B348" s="39">
        <f t="shared" si="3"/>
        <v>0</v>
      </c>
      <c r="C348" s="39" t="str">
        <f t="shared" si="4"/>
        <v>2022 Current Year</v>
      </c>
      <c r="D348" s="40">
        <v>3</v>
      </c>
      <c r="E348" s="662">
        <v>19</v>
      </c>
      <c r="F348" s="40" t="s">
        <v>739</v>
      </c>
      <c r="G348" s="40" t="s">
        <v>139</v>
      </c>
      <c r="H348" s="40" t="s">
        <v>211</v>
      </c>
      <c r="I348" s="698" t="s">
        <v>261</v>
      </c>
      <c r="J348" s="303">
        <v>0</v>
      </c>
      <c r="K348" s="304">
        <v>0</v>
      </c>
      <c r="L348" s="305">
        <v>0</v>
      </c>
      <c r="M348" s="305">
        <v>0</v>
      </c>
      <c r="N348" s="303">
        <v>0</v>
      </c>
      <c r="O348" s="306">
        <v>0</v>
      </c>
      <c r="P348" s="303">
        <v>0</v>
      </c>
      <c r="Q348" s="171">
        <f>VLOOKUP(C348&amp;D348&amp;A348,'Delivery Counts'!$A$23:$I$54,8,FALSE)</f>
        <v>0</v>
      </c>
      <c r="R348" s="171">
        <f>VLOOKUP(C348&amp;D348&amp;A348,'Delivery Counts'!$A$23:$I$54,9,FALSE)</f>
        <v>0</v>
      </c>
      <c r="S348" s="16">
        <f t="shared" si="15"/>
        <v>0</v>
      </c>
      <c r="T348" s="237"/>
      <c r="U348" s="237"/>
    </row>
    <row r="349" spans="1:21" s="172" customFormat="1">
      <c r="A349" s="38">
        <v>19</v>
      </c>
      <c r="B349" s="39">
        <f t="shared" si="3"/>
        <v>0</v>
      </c>
      <c r="C349" s="39" t="str">
        <f t="shared" si="4"/>
        <v>2022 Current Year</v>
      </c>
      <c r="D349" s="40">
        <v>3</v>
      </c>
      <c r="E349" s="662">
        <v>19</v>
      </c>
      <c r="F349" s="40" t="s">
        <v>739</v>
      </c>
      <c r="G349" s="311" t="s">
        <v>139</v>
      </c>
      <c r="H349" s="40" t="s">
        <v>214</v>
      </c>
      <c r="I349" s="698" t="s">
        <v>676</v>
      </c>
      <c r="J349" s="303">
        <v>0</v>
      </c>
      <c r="K349" s="304">
        <v>0</v>
      </c>
      <c r="L349" s="305">
        <v>0</v>
      </c>
      <c r="M349" s="305">
        <v>0</v>
      </c>
      <c r="N349" s="303">
        <v>0</v>
      </c>
      <c r="O349" s="306">
        <v>0</v>
      </c>
      <c r="P349" s="303">
        <v>0</v>
      </c>
      <c r="Q349" s="171">
        <f>VLOOKUP(C349&amp;D349&amp;A349,'Delivery Counts'!$A$23:$I$54,8,FALSE)</f>
        <v>0</v>
      </c>
      <c r="R349" s="171">
        <f>VLOOKUP(C349&amp;D349&amp;A349,'Delivery Counts'!$A$23:$I$54,9,FALSE)</f>
        <v>0</v>
      </c>
      <c r="S349" s="16">
        <f t="shared" si="15"/>
        <v>0</v>
      </c>
    </row>
    <row r="350" spans="1:21" s="172" customFormat="1">
      <c r="A350" s="38">
        <v>19</v>
      </c>
      <c r="B350" s="39">
        <f t="shared" si="3"/>
        <v>0</v>
      </c>
      <c r="C350" s="39" t="str">
        <f t="shared" si="4"/>
        <v>2022 Current Year</v>
      </c>
      <c r="D350" s="40">
        <v>3</v>
      </c>
      <c r="E350" s="662">
        <v>19</v>
      </c>
      <c r="F350" s="40" t="s">
        <v>739</v>
      </c>
      <c r="G350" s="311" t="s">
        <v>139</v>
      </c>
      <c r="H350" s="40" t="s">
        <v>215</v>
      </c>
      <c r="I350" s="698" t="s">
        <v>216</v>
      </c>
      <c r="J350" s="303">
        <v>0</v>
      </c>
      <c r="K350" s="304">
        <v>0</v>
      </c>
      <c r="L350" s="305">
        <v>0</v>
      </c>
      <c r="M350" s="305">
        <v>0</v>
      </c>
      <c r="N350" s="303">
        <v>0</v>
      </c>
      <c r="O350" s="306">
        <v>0</v>
      </c>
      <c r="P350" s="303">
        <v>0</v>
      </c>
      <c r="Q350" s="171">
        <f>VLOOKUP(C350&amp;D350&amp;A350,'Delivery Counts'!$A$23:$I$54,8,FALSE)</f>
        <v>0</v>
      </c>
      <c r="R350" s="171">
        <f>VLOOKUP(C350&amp;D350&amp;A350,'Delivery Counts'!$A$23:$I$54,9,FALSE)</f>
        <v>0</v>
      </c>
      <c r="S350" s="16">
        <f t="shared" si="15"/>
        <v>0</v>
      </c>
    </row>
    <row r="351" spans="1:21" s="172" customFormat="1">
      <c r="A351" s="38">
        <v>19</v>
      </c>
      <c r="B351" s="39">
        <f t="shared" si="3"/>
        <v>0</v>
      </c>
      <c r="C351" s="39" t="str">
        <f t="shared" si="4"/>
        <v>2022 Current Year</v>
      </c>
      <c r="D351" s="40">
        <v>3</v>
      </c>
      <c r="E351" s="662">
        <v>19</v>
      </c>
      <c r="F351" s="40" t="s">
        <v>739</v>
      </c>
      <c r="G351" s="311" t="s">
        <v>139</v>
      </c>
      <c r="H351" s="40" t="s">
        <v>217</v>
      </c>
      <c r="I351" s="698" t="s">
        <v>262</v>
      </c>
      <c r="J351" s="303">
        <v>0</v>
      </c>
      <c r="K351" s="304">
        <v>0</v>
      </c>
      <c r="L351" s="305">
        <v>0</v>
      </c>
      <c r="M351" s="305">
        <v>0</v>
      </c>
      <c r="N351" s="303">
        <v>0</v>
      </c>
      <c r="O351" s="306">
        <v>0</v>
      </c>
      <c r="P351" s="303">
        <v>0</v>
      </c>
      <c r="Q351" s="171">
        <f>VLOOKUP(C351&amp;D351&amp;A351,'Delivery Counts'!$A$23:$I$54,8,FALSE)</f>
        <v>0</v>
      </c>
      <c r="R351" s="171">
        <f>VLOOKUP(C351&amp;D351&amp;A351,'Delivery Counts'!$A$23:$I$54,9,FALSE)</f>
        <v>0</v>
      </c>
      <c r="S351" s="16">
        <f t="shared" si="15"/>
        <v>0</v>
      </c>
      <c r="T351" s="237"/>
      <c r="U351" s="237"/>
    </row>
    <row r="352" spans="1:21" s="172" customFormat="1">
      <c r="A352" s="38">
        <v>19</v>
      </c>
      <c r="B352" s="39">
        <f t="shared" si="3"/>
        <v>0</v>
      </c>
      <c r="C352" s="39" t="str">
        <f t="shared" si="4"/>
        <v>2022 Current Year</v>
      </c>
      <c r="D352" s="40">
        <v>3</v>
      </c>
      <c r="E352" s="662">
        <v>19</v>
      </c>
      <c r="F352" s="40" t="s">
        <v>739</v>
      </c>
      <c r="G352" s="311" t="s">
        <v>139</v>
      </c>
      <c r="H352" s="40" t="s">
        <v>218</v>
      </c>
      <c r="I352" s="698" t="s">
        <v>677</v>
      </c>
      <c r="J352" s="303">
        <v>0</v>
      </c>
      <c r="K352" s="304">
        <v>0</v>
      </c>
      <c r="L352" s="305">
        <v>0</v>
      </c>
      <c r="M352" s="305">
        <v>0</v>
      </c>
      <c r="N352" s="303">
        <v>0</v>
      </c>
      <c r="O352" s="306">
        <v>0</v>
      </c>
      <c r="P352" s="303">
        <v>0</v>
      </c>
      <c r="Q352" s="171">
        <f>VLOOKUP(C352&amp;D352&amp;A352,'Delivery Counts'!$A$23:$I$54,8,FALSE)</f>
        <v>0</v>
      </c>
      <c r="R352" s="171">
        <f>VLOOKUP(C352&amp;D352&amp;A352,'Delivery Counts'!$A$23:$I$54,9,FALSE)</f>
        <v>0</v>
      </c>
      <c r="S352" s="16">
        <f t="shared" si="15"/>
        <v>0</v>
      </c>
      <c r="T352" s="237"/>
      <c r="U352" s="237"/>
    </row>
    <row r="353" spans="1:21" s="172" customFormat="1">
      <c r="A353" s="38">
        <v>19</v>
      </c>
      <c r="B353" s="39">
        <f t="shared" si="3"/>
        <v>0</v>
      </c>
      <c r="C353" s="39" t="str">
        <f t="shared" si="4"/>
        <v>2022 Current Year</v>
      </c>
      <c r="D353" s="40">
        <v>3</v>
      </c>
      <c r="E353" s="662">
        <v>19</v>
      </c>
      <c r="F353" s="40" t="s">
        <v>739</v>
      </c>
      <c r="G353" s="311" t="s">
        <v>139</v>
      </c>
      <c r="H353" s="40" t="s">
        <v>219</v>
      </c>
      <c r="I353" s="698" t="s">
        <v>263</v>
      </c>
      <c r="J353" s="303">
        <v>0</v>
      </c>
      <c r="K353" s="304">
        <v>0</v>
      </c>
      <c r="L353" s="305">
        <v>0</v>
      </c>
      <c r="M353" s="305">
        <v>0</v>
      </c>
      <c r="N353" s="303">
        <v>0</v>
      </c>
      <c r="O353" s="306">
        <v>0</v>
      </c>
      <c r="P353" s="303">
        <v>0</v>
      </c>
      <c r="Q353" s="171">
        <f>VLOOKUP(C353&amp;D353&amp;A353,'Delivery Counts'!$A$23:$I$54,8,FALSE)</f>
        <v>0</v>
      </c>
      <c r="R353" s="171">
        <f>VLOOKUP(C353&amp;D353&amp;A353,'Delivery Counts'!$A$23:$I$54,9,FALSE)</f>
        <v>0</v>
      </c>
      <c r="S353" s="16">
        <f t="shared" si="15"/>
        <v>0</v>
      </c>
      <c r="T353" s="237"/>
      <c r="U353" s="237"/>
    </row>
    <row r="354" spans="1:21" s="172" customFormat="1">
      <c r="A354" s="38">
        <v>19</v>
      </c>
      <c r="B354" s="39">
        <f t="shared" si="3"/>
        <v>0</v>
      </c>
      <c r="C354" s="39" t="str">
        <f t="shared" si="4"/>
        <v>2022 Current Year</v>
      </c>
      <c r="D354" s="40">
        <v>3</v>
      </c>
      <c r="E354" s="662">
        <v>19</v>
      </c>
      <c r="F354" s="40" t="s">
        <v>739</v>
      </c>
      <c r="G354" s="311" t="s">
        <v>139</v>
      </c>
      <c r="H354" s="40" t="s">
        <v>220</v>
      </c>
      <c r="I354" s="698" t="s">
        <v>675</v>
      </c>
      <c r="J354" s="303">
        <v>0</v>
      </c>
      <c r="K354" s="304">
        <v>0</v>
      </c>
      <c r="L354" s="305">
        <v>0</v>
      </c>
      <c r="M354" s="305">
        <v>0</v>
      </c>
      <c r="N354" s="303">
        <v>0</v>
      </c>
      <c r="O354" s="306">
        <v>0</v>
      </c>
      <c r="P354" s="303">
        <v>0</v>
      </c>
      <c r="Q354" s="171">
        <f>VLOOKUP(C354&amp;D354&amp;A354,'Delivery Counts'!$A$23:$I$54,8,FALSE)</f>
        <v>0</v>
      </c>
      <c r="R354" s="171">
        <f>VLOOKUP(C354&amp;D354&amp;A354,'Delivery Counts'!$A$23:$I$54,9,FALSE)</f>
        <v>0</v>
      </c>
      <c r="S354" s="16">
        <f t="shared" si="15"/>
        <v>0</v>
      </c>
      <c r="T354" s="237"/>
      <c r="U354" s="237"/>
    </row>
    <row r="355" spans="1:21" s="172" customFormat="1">
      <c r="A355" s="38">
        <v>19</v>
      </c>
      <c r="B355" s="39">
        <f t="shared" si="3"/>
        <v>0</v>
      </c>
      <c r="C355" s="39" t="str">
        <f t="shared" si="4"/>
        <v>2022 Current Year</v>
      </c>
      <c r="D355" s="40">
        <v>3</v>
      </c>
      <c r="E355" s="662">
        <v>19</v>
      </c>
      <c r="F355" s="40" t="s">
        <v>739</v>
      </c>
      <c r="G355" s="311" t="s">
        <v>139</v>
      </c>
      <c r="H355" s="40" t="s">
        <v>221</v>
      </c>
      <c r="I355" s="698" t="s">
        <v>264</v>
      </c>
      <c r="J355" s="303">
        <v>0</v>
      </c>
      <c r="K355" s="304">
        <v>0</v>
      </c>
      <c r="L355" s="305">
        <v>0</v>
      </c>
      <c r="M355" s="305">
        <v>0</v>
      </c>
      <c r="N355" s="303">
        <v>0</v>
      </c>
      <c r="O355" s="306">
        <v>0</v>
      </c>
      <c r="P355" s="303">
        <v>0</v>
      </c>
      <c r="Q355" s="171">
        <f>VLOOKUP(C355&amp;D355&amp;A355,'Delivery Counts'!$A$23:$I$54,8,FALSE)</f>
        <v>0</v>
      </c>
      <c r="R355" s="171">
        <f>VLOOKUP(C355&amp;D355&amp;A355,'Delivery Counts'!$A$23:$I$54,9,FALSE)</f>
        <v>0</v>
      </c>
      <c r="S355" s="16">
        <f t="shared" si="15"/>
        <v>0</v>
      </c>
      <c r="T355" s="237"/>
      <c r="U355" s="237"/>
    </row>
    <row r="356" spans="1:21" s="172" customFormat="1">
      <c r="A356" s="38">
        <v>19</v>
      </c>
      <c r="B356" s="39">
        <f t="shared" si="3"/>
        <v>0</v>
      </c>
      <c r="C356" s="39" t="str">
        <f t="shared" si="4"/>
        <v>2022 Current Year</v>
      </c>
      <c r="D356" s="40">
        <v>3</v>
      </c>
      <c r="E356" s="662">
        <v>19</v>
      </c>
      <c r="F356" s="40" t="s">
        <v>739</v>
      </c>
      <c r="G356" s="311" t="s">
        <v>139</v>
      </c>
      <c r="H356" s="40" t="s">
        <v>222</v>
      </c>
      <c r="I356" s="698" t="s">
        <v>206</v>
      </c>
      <c r="J356" s="303">
        <v>0</v>
      </c>
      <c r="K356" s="304">
        <v>0</v>
      </c>
      <c r="L356" s="305">
        <v>0</v>
      </c>
      <c r="M356" s="305">
        <v>0</v>
      </c>
      <c r="N356" s="303">
        <v>0</v>
      </c>
      <c r="O356" s="306">
        <v>0</v>
      </c>
      <c r="P356" s="303">
        <v>0</v>
      </c>
      <c r="Q356" s="171">
        <f>VLOOKUP(C356&amp;D356&amp;A356,'Delivery Counts'!$A$23:$I$54,8,FALSE)</f>
        <v>0</v>
      </c>
      <c r="R356" s="171">
        <f>VLOOKUP(C356&amp;D356&amp;A356,'Delivery Counts'!$A$23:$I$54,9,FALSE)</f>
        <v>0</v>
      </c>
      <c r="S356" s="16">
        <f t="shared" si="15"/>
        <v>0</v>
      </c>
      <c r="T356" s="237"/>
      <c r="U356" s="237"/>
    </row>
    <row r="357" spans="1:21" s="172" customFormat="1">
      <c r="A357" s="38">
        <v>19</v>
      </c>
      <c r="B357" s="39">
        <f t="shared" si="3"/>
        <v>0</v>
      </c>
      <c r="C357" s="39" t="str">
        <f t="shared" si="4"/>
        <v>2022 Current Year</v>
      </c>
      <c r="D357" s="40">
        <v>3</v>
      </c>
      <c r="E357" s="662">
        <v>19</v>
      </c>
      <c r="F357" s="40" t="s">
        <v>739</v>
      </c>
      <c r="G357" s="311" t="s">
        <v>139</v>
      </c>
      <c r="H357" s="40" t="s">
        <v>223</v>
      </c>
      <c r="I357" s="698" t="s">
        <v>181</v>
      </c>
      <c r="J357" s="303">
        <v>0</v>
      </c>
      <c r="K357" s="304">
        <v>0</v>
      </c>
      <c r="L357" s="305">
        <v>0</v>
      </c>
      <c r="M357" s="305">
        <v>0</v>
      </c>
      <c r="N357" s="303">
        <v>0</v>
      </c>
      <c r="O357" s="306">
        <v>0</v>
      </c>
      <c r="P357" s="303">
        <v>0</v>
      </c>
      <c r="Q357" s="171">
        <f>VLOOKUP(C357&amp;D357&amp;A357,'Delivery Counts'!$A$23:$I$54,8,FALSE)</f>
        <v>0</v>
      </c>
      <c r="R357" s="171">
        <f>VLOOKUP(C357&amp;D357&amp;A357,'Delivery Counts'!$A$23:$I$54,9,FALSE)</f>
        <v>0</v>
      </c>
      <c r="S357" s="16">
        <f t="shared" si="15"/>
        <v>0</v>
      </c>
      <c r="T357" s="237"/>
      <c r="U357" s="237"/>
    </row>
    <row r="358" spans="1:21" s="172" customFormat="1">
      <c r="A358" s="38">
        <v>19</v>
      </c>
      <c r="B358" s="39">
        <f t="shared" si="3"/>
        <v>0</v>
      </c>
      <c r="C358" s="39" t="str">
        <f t="shared" si="4"/>
        <v>2022 Current Year</v>
      </c>
      <c r="D358" s="40">
        <v>3</v>
      </c>
      <c r="E358" s="662">
        <v>19</v>
      </c>
      <c r="F358" s="40" t="s">
        <v>739</v>
      </c>
      <c r="G358" s="311" t="s">
        <v>139</v>
      </c>
      <c r="H358" s="40" t="s">
        <v>150</v>
      </c>
      <c r="I358" s="698" t="s">
        <v>204</v>
      </c>
      <c r="J358" s="303">
        <v>0</v>
      </c>
      <c r="K358" s="304">
        <v>0</v>
      </c>
      <c r="L358" s="305">
        <v>0</v>
      </c>
      <c r="M358" s="305">
        <v>0</v>
      </c>
      <c r="N358" s="303">
        <v>0</v>
      </c>
      <c r="O358" s="306">
        <v>0</v>
      </c>
      <c r="P358" s="303">
        <v>0</v>
      </c>
      <c r="Q358" s="171">
        <f>VLOOKUP(C358&amp;D358&amp;A358,'Delivery Counts'!$A$23:$I$54,8,FALSE)</f>
        <v>0</v>
      </c>
      <c r="R358" s="171">
        <f>VLOOKUP(C358&amp;D358&amp;A358,'Delivery Counts'!$A$23:$I$54,9,FALSE)</f>
        <v>0</v>
      </c>
      <c r="S358" s="16">
        <f t="shared" si="15"/>
        <v>0</v>
      </c>
      <c r="T358" s="237"/>
      <c r="U358" s="237"/>
    </row>
    <row r="359" spans="1:21" s="172" customFormat="1">
      <c r="A359" s="38">
        <v>19</v>
      </c>
      <c r="B359" s="39">
        <f t="shared" si="3"/>
        <v>0</v>
      </c>
      <c r="C359" s="39" t="str">
        <f t="shared" si="4"/>
        <v>2022 Current Year</v>
      </c>
      <c r="D359" s="40">
        <v>3</v>
      </c>
      <c r="E359" s="662">
        <v>19</v>
      </c>
      <c r="F359" s="40" t="s">
        <v>739</v>
      </c>
      <c r="G359" s="311" t="s">
        <v>139</v>
      </c>
      <c r="H359" s="40" t="s">
        <v>151</v>
      </c>
      <c r="I359" s="698" t="s">
        <v>205</v>
      </c>
      <c r="J359" s="303">
        <v>0</v>
      </c>
      <c r="K359" s="304">
        <v>0</v>
      </c>
      <c r="L359" s="305">
        <v>0</v>
      </c>
      <c r="M359" s="305">
        <v>0</v>
      </c>
      <c r="N359" s="303">
        <v>0</v>
      </c>
      <c r="O359" s="306">
        <v>0</v>
      </c>
      <c r="P359" s="303">
        <v>0</v>
      </c>
      <c r="Q359" s="171">
        <f>VLOOKUP(C359&amp;D359&amp;A359,'Delivery Counts'!$A$23:$I$54,8,FALSE)</f>
        <v>0</v>
      </c>
      <c r="R359" s="171">
        <f>VLOOKUP(C359&amp;D359&amp;A359,'Delivery Counts'!$A$23:$I$54,9,FALSE)</f>
        <v>0</v>
      </c>
      <c r="S359" s="16">
        <f t="shared" si="15"/>
        <v>0</v>
      </c>
      <c r="T359" s="237"/>
      <c r="U359" s="237"/>
    </row>
    <row r="360" spans="1:21" s="172" customFormat="1">
      <c r="A360" s="38">
        <v>19</v>
      </c>
      <c r="B360" s="39">
        <f t="shared" si="3"/>
        <v>0</v>
      </c>
      <c r="C360" s="39" t="str">
        <f t="shared" si="4"/>
        <v>2022 Current Year</v>
      </c>
      <c r="D360" s="40">
        <v>3</v>
      </c>
      <c r="E360" s="662">
        <v>19</v>
      </c>
      <c r="F360" s="40" t="s">
        <v>739</v>
      </c>
      <c r="G360" s="311" t="s">
        <v>139</v>
      </c>
      <c r="H360" s="40" t="s">
        <v>152</v>
      </c>
      <c r="I360" s="698" t="s">
        <v>182</v>
      </c>
      <c r="J360" s="303">
        <v>0</v>
      </c>
      <c r="K360" s="304">
        <v>0</v>
      </c>
      <c r="L360" s="305">
        <v>0</v>
      </c>
      <c r="M360" s="305">
        <v>0</v>
      </c>
      <c r="N360" s="303">
        <v>0</v>
      </c>
      <c r="O360" s="306">
        <v>0</v>
      </c>
      <c r="P360" s="303">
        <v>0</v>
      </c>
      <c r="Q360" s="171">
        <f>VLOOKUP(C360&amp;D360&amp;A360,'Delivery Counts'!$A$23:$I$54,8,FALSE)</f>
        <v>0</v>
      </c>
      <c r="R360" s="171">
        <f>VLOOKUP(C360&amp;D360&amp;A360,'Delivery Counts'!$A$23:$I$54,9,FALSE)</f>
        <v>0</v>
      </c>
      <c r="S360" s="16">
        <f t="shared" si="15"/>
        <v>0</v>
      </c>
      <c r="T360" s="237"/>
      <c r="U360" s="237"/>
    </row>
    <row r="361" spans="1:21" s="172" customFormat="1">
      <c r="A361" s="38">
        <v>19</v>
      </c>
      <c r="B361" s="39">
        <f t="shared" si="3"/>
        <v>0</v>
      </c>
      <c r="C361" s="39" t="str">
        <f t="shared" si="4"/>
        <v>2022 Current Year</v>
      </c>
      <c r="D361" s="40">
        <v>3</v>
      </c>
      <c r="E361" s="662">
        <v>19</v>
      </c>
      <c r="F361" s="40" t="s">
        <v>739</v>
      </c>
      <c r="G361" s="311" t="s">
        <v>139</v>
      </c>
      <c r="H361" s="40" t="s">
        <v>70</v>
      </c>
      <c r="I361" s="698" t="s">
        <v>265</v>
      </c>
      <c r="J361" s="303">
        <v>0</v>
      </c>
      <c r="K361" s="304">
        <v>0</v>
      </c>
      <c r="L361" s="305">
        <v>0</v>
      </c>
      <c r="M361" s="305">
        <v>0</v>
      </c>
      <c r="N361" s="303">
        <v>0</v>
      </c>
      <c r="O361" s="306">
        <v>0</v>
      </c>
      <c r="P361" s="303">
        <v>0</v>
      </c>
      <c r="Q361" s="171">
        <f>VLOOKUP(C361&amp;D361&amp;A361,'Delivery Counts'!$A$23:$I$54,8,FALSE)</f>
        <v>0</v>
      </c>
      <c r="R361" s="171">
        <f>VLOOKUP(C361&amp;D361&amp;A361,'Delivery Counts'!$A$23:$I$54,9,FALSE)</f>
        <v>0</v>
      </c>
      <c r="S361" s="16">
        <f t="shared" si="15"/>
        <v>0</v>
      </c>
      <c r="T361" s="237"/>
      <c r="U361" s="237"/>
    </row>
    <row r="362" spans="1:21" s="172" customFormat="1">
      <c r="A362" s="38">
        <v>19</v>
      </c>
      <c r="B362" s="39">
        <f t="shared" si="3"/>
        <v>0</v>
      </c>
      <c r="C362" s="39" t="str">
        <f t="shared" si="4"/>
        <v>2022 Current Year</v>
      </c>
      <c r="D362" s="40">
        <v>3</v>
      </c>
      <c r="E362" s="662">
        <v>19</v>
      </c>
      <c r="F362" s="40" t="s">
        <v>739</v>
      </c>
      <c r="G362" s="311" t="s">
        <v>139</v>
      </c>
      <c r="H362" s="40" t="s">
        <v>71</v>
      </c>
      <c r="I362" s="698" t="s">
        <v>266</v>
      </c>
      <c r="J362" s="303">
        <v>0</v>
      </c>
      <c r="K362" s="304">
        <v>0</v>
      </c>
      <c r="L362" s="305">
        <v>0</v>
      </c>
      <c r="M362" s="305">
        <v>0</v>
      </c>
      <c r="N362" s="303">
        <v>0</v>
      </c>
      <c r="O362" s="306">
        <v>0</v>
      </c>
      <c r="P362" s="303">
        <v>0</v>
      </c>
      <c r="Q362" s="171">
        <f>VLOOKUP(C362&amp;D362&amp;A362,'Delivery Counts'!$A$23:$I$54,8,FALSE)</f>
        <v>0</v>
      </c>
      <c r="R362" s="171">
        <f>VLOOKUP(C362&amp;D362&amp;A362,'Delivery Counts'!$A$23:$I$54,9,FALSE)</f>
        <v>0</v>
      </c>
      <c r="S362" s="16">
        <f t="shared" si="15"/>
        <v>0</v>
      </c>
      <c r="T362" s="237"/>
      <c r="U362" s="237"/>
    </row>
    <row r="363" spans="1:21" s="172" customFormat="1">
      <c r="A363" s="38">
        <v>19</v>
      </c>
      <c r="B363" s="39">
        <f t="shared" si="3"/>
        <v>0</v>
      </c>
      <c r="C363" s="39" t="str">
        <f t="shared" si="4"/>
        <v>2022 Current Year</v>
      </c>
      <c r="D363" s="40">
        <v>3</v>
      </c>
      <c r="E363" s="662">
        <v>19</v>
      </c>
      <c r="F363" s="40" t="s">
        <v>739</v>
      </c>
      <c r="G363" s="311" t="s">
        <v>139</v>
      </c>
      <c r="H363" s="40" t="s">
        <v>72</v>
      </c>
      <c r="I363" s="698" t="s">
        <v>527</v>
      </c>
      <c r="J363" s="303">
        <v>0</v>
      </c>
      <c r="K363" s="304">
        <v>0</v>
      </c>
      <c r="L363" s="305">
        <v>0</v>
      </c>
      <c r="M363" s="305">
        <v>0</v>
      </c>
      <c r="N363" s="303">
        <v>0</v>
      </c>
      <c r="O363" s="306">
        <v>0</v>
      </c>
      <c r="P363" s="303">
        <v>0</v>
      </c>
      <c r="Q363" s="171">
        <f>VLOOKUP(C363&amp;D363&amp;A363,'Delivery Counts'!$A$23:$I$54,8,FALSE)</f>
        <v>0</v>
      </c>
      <c r="R363" s="171">
        <f>VLOOKUP(C363&amp;D363&amp;A363,'Delivery Counts'!$A$23:$I$54,9,FALSE)</f>
        <v>0</v>
      </c>
      <c r="S363" s="16">
        <f t="shared" si="15"/>
        <v>0</v>
      </c>
      <c r="T363" s="237"/>
      <c r="U363" s="237"/>
    </row>
    <row r="364" spans="1:21" s="172" customFormat="1">
      <c r="A364" s="38">
        <v>19</v>
      </c>
      <c r="B364" s="39">
        <f t="shared" si="3"/>
        <v>0</v>
      </c>
      <c r="C364" s="39" t="str">
        <f t="shared" si="4"/>
        <v>2022 Current Year</v>
      </c>
      <c r="D364" s="40">
        <v>3</v>
      </c>
      <c r="E364" s="662">
        <v>19</v>
      </c>
      <c r="F364" s="40" t="s">
        <v>739</v>
      </c>
      <c r="G364" s="311" t="s">
        <v>139</v>
      </c>
      <c r="H364" s="40" t="s">
        <v>73</v>
      </c>
      <c r="I364" s="698" t="s">
        <v>528</v>
      </c>
      <c r="J364" s="303">
        <v>0</v>
      </c>
      <c r="K364" s="304">
        <v>0</v>
      </c>
      <c r="L364" s="305">
        <v>0</v>
      </c>
      <c r="M364" s="305">
        <v>0</v>
      </c>
      <c r="N364" s="303">
        <v>0</v>
      </c>
      <c r="O364" s="306">
        <v>0</v>
      </c>
      <c r="P364" s="303">
        <v>0</v>
      </c>
      <c r="Q364" s="171">
        <f>VLOOKUP(C364&amp;D364&amp;A364,'Delivery Counts'!$A$23:$I$54,8,FALSE)</f>
        <v>0</v>
      </c>
      <c r="R364" s="171">
        <f>VLOOKUP(C364&amp;D364&amp;A364,'Delivery Counts'!$A$23:$I$54,9,FALSE)</f>
        <v>0</v>
      </c>
      <c r="S364" s="16">
        <f t="shared" si="15"/>
        <v>0</v>
      </c>
      <c r="T364" s="237"/>
      <c r="U364" s="237"/>
    </row>
    <row r="365" spans="1:21" s="172" customFormat="1">
      <c r="A365" s="38">
        <v>19</v>
      </c>
      <c r="B365" s="39">
        <f t="shared" si="3"/>
        <v>0</v>
      </c>
      <c r="C365" s="39" t="str">
        <f t="shared" si="4"/>
        <v>2022 Current Year</v>
      </c>
      <c r="D365" s="40">
        <v>3</v>
      </c>
      <c r="E365" s="662">
        <v>19</v>
      </c>
      <c r="F365" s="40" t="s">
        <v>739</v>
      </c>
      <c r="G365" s="40" t="s">
        <v>139</v>
      </c>
      <c r="H365" s="40" t="s">
        <v>409</v>
      </c>
      <c r="I365" s="698" t="s">
        <v>803</v>
      </c>
      <c r="J365" s="303">
        <v>0</v>
      </c>
      <c r="K365" s="304">
        <v>0</v>
      </c>
      <c r="L365" s="305">
        <v>0</v>
      </c>
      <c r="M365" s="305">
        <v>0</v>
      </c>
      <c r="N365" s="303">
        <v>0</v>
      </c>
      <c r="O365" s="306">
        <v>0</v>
      </c>
      <c r="P365" s="303">
        <v>0</v>
      </c>
      <c r="Q365" s="171">
        <f>VLOOKUP(C365&amp;D365&amp;A365,'Delivery Counts'!$A$23:$I$54,8,FALSE)</f>
        <v>0</v>
      </c>
      <c r="R365" s="171">
        <f>VLOOKUP(C365&amp;D365&amp;A365,'Delivery Counts'!$A$23:$I$54,9,FALSE)</f>
        <v>0</v>
      </c>
      <c r="S365" s="16">
        <f t="shared" si="15"/>
        <v>0</v>
      </c>
      <c r="T365" s="237"/>
      <c r="U365" s="237"/>
    </row>
    <row r="366" spans="1:21" s="172" customFormat="1">
      <c r="A366" s="38">
        <v>20</v>
      </c>
      <c r="B366" s="39">
        <f t="shared" si="3"/>
        <v>0</v>
      </c>
      <c r="C366" s="39" t="str">
        <f t="shared" si="4"/>
        <v>2022 Current Year</v>
      </c>
      <c r="D366" s="40">
        <v>3</v>
      </c>
      <c r="E366" s="662">
        <v>20</v>
      </c>
      <c r="F366" s="662" t="s">
        <v>740</v>
      </c>
      <c r="G366" s="40" t="s">
        <v>138</v>
      </c>
      <c r="H366" s="40" t="s">
        <v>211</v>
      </c>
      <c r="I366" s="698" t="s">
        <v>261</v>
      </c>
      <c r="J366" s="303">
        <v>0</v>
      </c>
      <c r="K366" s="304">
        <v>0</v>
      </c>
      <c r="L366" s="305">
        <v>0</v>
      </c>
      <c r="M366" s="305">
        <v>0</v>
      </c>
      <c r="N366" s="303">
        <v>0</v>
      </c>
      <c r="O366" s="306">
        <v>0</v>
      </c>
      <c r="P366" s="303">
        <v>0</v>
      </c>
      <c r="Q366" s="171">
        <f>VLOOKUP(C366&amp;D366&amp;A366,'Delivery Counts'!$A$23:$I$54,8,FALSE)</f>
        <v>0</v>
      </c>
      <c r="R366" s="171">
        <f>VLOOKUP(C366&amp;D366&amp;A366,'Delivery Counts'!$A$23:$I$54,9,FALSE)</f>
        <v>0</v>
      </c>
      <c r="S366" s="16">
        <f t="shared" si="15"/>
        <v>0</v>
      </c>
      <c r="T366" s="237"/>
      <c r="U366" s="237"/>
    </row>
    <row r="367" spans="1:21" s="172" customFormat="1">
      <c r="A367" s="38">
        <v>20</v>
      </c>
      <c r="B367" s="39">
        <f t="shared" si="3"/>
        <v>0</v>
      </c>
      <c r="C367" s="39" t="str">
        <f t="shared" si="4"/>
        <v>2022 Current Year</v>
      </c>
      <c r="D367" s="40">
        <v>3</v>
      </c>
      <c r="E367" s="662">
        <v>20</v>
      </c>
      <c r="F367" s="40" t="s">
        <v>740</v>
      </c>
      <c r="G367" s="311" t="s">
        <v>138</v>
      </c>
      <c r="H367" s="40" t="s">
        <v>214</v>
      </c>
      <c r="I367" s="698" t="s">
        <v>676</v>
      </c>
      <c r="J367" s="303">
        <v>0</v>
      </c>
      <c r="K367" s="304">
        <v>0</v>
      </c>
      <c r="L367" s="305">
        <v>0</v>
      </c>
      <c r="M367" s="305">
        <v>0</v>
      </c>
      <c r="N367" s="303">
        <v>0</v>
      </c>
      <c r="O367" s="306">
        <v>0</v>
      </c>
      <c r="P367" s="303">
        <v>0</v>
      </c>
      <c r="Q367" s="171">
        <f>VLOOKUP(C367&amp;D367&amp;A367,'Delivery Counts'!$A$23:$I$54,8,FALSE)</f>
        <v>0</v>
      </c>
      <c r="R367" s="171">
        <f>VLOOKUP(C367&amp;D367&amp;A367,'Delivery Counts'!$A$23:$I$54,9,FALSE)</f>
        <v>0</v>
      </c>
      <c r="S367" s="16">
        <f t="shared" si="15"/>
        <v>0</v>
      </c>
    </row>
    <row r="368" spans="1:21" s="172" customFormat="1">
      <c r="A368" s="38">
        <v>20</v>
      </c>
      <c r="B368" s="39">
        <f t="shared" si="3"/>
        <v>0</v>
      </c>
      <c r="C368" s="39" t="str">
        <f t="shared" si="4"/>
        <v>2022 Current Year</v>
      </c>
      <c r="D368" s="40">
        <v>3</v>
      </c>
      <c r="E368" s="662">
        <v>20</v>
      </c>
      <c r="F368" s="40" t="s">
        <v>740</v>
      </c>
      <c r="G368" s="311" t="s">
        <v>138</v>
      </c>
      <c r="H368" s="40" t="s">
        <v>215</v>
      </c>
      <c r="I368" s="698" t="s">
        <v>216</v>
      </c>
      <c r="J368" s="303">
        <v>0</v>
      </c>
      <c r="K368" s="304">
        <v>0</v>
      </c>
      <c r="L368" s="305">
        <v>0</v>
      </c>
      <c r="M368" s="305">
        <v>0</v>
      </c>
      <c r="N368" s="303">
        <v>0</v>
      </c>
      <c r="O368" s="306">
        <v>0</v>
      </c>
      <c r="P368" s="303">
        <v>0</v>
      </c>
      <c r="Q368" s="171">
        <f>VLOOKUP(C368&amp;D368&amp;A368,'Delivery Counts'!$A$23:$I$54,8,FALSE)</f>
        <v>0</v>
      </c>
      <c r="R368" s="171">
        <f>VLOOKUP(C368&amp;D368&amp;A368,'Delivery Counts'!$A$23:$I$54,9,FALSE)</f>
        <v>0</v>
      </c>
      <c r="S368" s="16">
        <f t="shared" si="15"/>
        <v>0</v>
      </c>
    </row>
    <row r="369" spans="1:21" s="172" customFormat="1">
      <c r="A369" s="38">
        <v>20</v>
      </c>
      <c r="B369" s="39">
        <f t="shared" si="3"/>
        <v>0</v>
      </c>
      <c r="C369" s="39" t="str">
        <f t="shared" si="4"/>
        <v>2022 Current Year</v>
      </c>
      <c r="D369" s="40">
        <v>3</v>
      </c>
      <c r="E369" s="662">
        <v>20</v>
      </c>
      <c r="F369" s="40" t="s">
        <v>740</v>
      </c>
      <c r="G369" s="311" t="s">
        <v>138</v>
      </c>
      <c r="H369" s="40" t="s">
        <v>217</v>
      </c>
      <c r="I369" s="698" t="s">
        <v>262</v>
      </c>
      <c r="J369" s="303">
        <v>0</v>
      </c>
      <c r="K369" s="304">
        <v>0</v>
      </c>
      <c r="L369" s="305">
        <v>0</v>
      </c>
      <c r="M369" s="305">
        <v>0</v>
      </c>
      <c r="N369" s="303">
        <v>0</v>
      </c>
      <c r="O369" s="306">
        <v>0</v>
      </c>
      <c r="P369" s="303">
        <v>0</v>
      </c>
      <c r="Q369" s="171">
        <f>VLOOKUP(C369&amp;D369&amp;A369,'Delivery Counts'!$A$23:$I$54,8,FALSE)</f>
        <v>0</v>
      </c>
      <c r="R369" s="171">
        <f>VLOOKUP(C369&amp;D369&amp;A369,'Delivery Counts'!$A$23:$I$54,9,FALSE)</f>
        <v>0</v>
      </c>
      <c r="S369" s="16">
        <f t="shared" si="15"/>
        <v>0</v>
      </c>
      <c r="T369" s="237"/>
      <c r="U369" s="237"/>
    </row>
    <row r="370" spans="1:21" s="172" customFormat="1">
      <c r="A370" s="38">
        <v>20</v>
      </c>
      <c r="B370" s="39">
        <f t="shared" si="3"/>
        <v>0</v>
      </c>
      <c r="C370" s="39" t="str">
        <f t="shared" si="4"/>
        <v>2022 Current Year</v>
      </c>
      <c r="D370" s="40">
        <v>3</v>
      </c>
      <c r="E370" s="662">
        <v>20</v>
      </c>
      <c r="F370" s="40" t="s">
        <v>740</v>
      </c>
      <c r="G370" s="311" t="s">
        <v>138</v>
      </c>
      <c r="H370" s="40" t="s">
        <v>218</v>
      </c>
      <c r="I370" s="698" t="s">
        <v>677</v>
      </c>
      <c r="J370" s="303">
        <v>0</v>
      </c>
      <c r="K370" s="304">
        <v>0</v>
      </c>
      <c r="L370" s="305">
        <v>0</v>
      </c>
      <c r="M370" s="305">
        <v>0</v>
      </c>
      <c r="N370" s="303">
        <v>0</v>
      </c>
      <c r="O370" s="306">
        <v>0</v>
      </c>
      <c r="P370" s="303">
        <v>0</v>
      </c>
      <c r="Q370" s="171">
        <f>VLOOKUP(C370&amp;D370&amp;A370,'Delivery Counts'!$A$23:$I$54,8,FALSE)</f>
        <v>0</v>
      </c>
      <c r="R370" s="171">
        <f>VLOOKUP(C370&amp;D370&amp;A370,'Delivery Counts'!$A$23:$I$54,9,FALSE)</f>
        <v>0</v>
      </c>
      <c r="S370" s="16">
        <f t="shared" si="15"/>
        <v>0</v>
      </c>
      <c r="T370" s="237"/>
      <c r="U370" s="237"/>
    </row>
    <row r="371" spans="1:21" s="172" customFormat="1">
      <c r="A371" s="38">
        <v>20</v>
      </c>
      <c r="B371" s="39">
        <f t="shared" si="3"/>
        <v>0</v>
      </c>
      <c r="C371" s="39" t="str">
        <f t="shared" si="4"/>
        <v>2022 Current Year</v>
      </c>
      <c r="D371" s="40">
        <v>3</v>
      </c>
      <c r="E371" s="662">
        <v>20</v>
      </c>
      <c r="F371" s="40" t="s">
        <v>740</v>
      </c>
      <c r="G371" s="311" t="s">
        <v>138</v>
      </c>
      <c r="H371" s="40" t="s">
        <v>219</v>
      </c>
      <c r="I371" s="698" t="s">
        <v>263</v>
      </c>
      <c r="J371" s="303">
        <v>0</v>
      </c>
      <c r="K371" s="304">
        <v>0</v>
      </c>
      <c r="L371" s="305">
        <v>0</v>
      </c>
      <c r="M371" s="305">
        <v>0</v>
      </c>
      <c r="N371" s="303">
        <v>0</v>
      </c>
      <c r="O371" s="306">
        <v>0</v>
      </c>
      <c r="P371" s="303">
        <v>0</v>
      </c>
      <c r="Q371" s="171">
        <f>VLOOKUP(C371&amp;D371&amp;A371,'Delivery Counts'!$A$23:$I$54,8,FALSE)</f>
        <v>0</v>
      </c>
      <c r="R371" s="171">
        <f>VLOOKUP(C371&amp;D371&amp;A371,'Delivery Counts'!$A$23:$I$54,9,FALSE)</f>
        <v>0</v>
      </c>
      <c r="S371" s="16">
        <f t="shared" si="15"/>
        <v>0</v>
      </c>
      <c r="T371" s="237"/>
      <c r="U371" s="237"/>
    </row>
    <row r="372" spans="1:21" s="172" customFormat="1">
      <c r="A372" s="38">
        <v>20</v>
      </c>
      <c r="B372" s="39">
        <f t="shared" si="3"/>
        <v>0</v>
      </c>
      <c r="C372" s="39" t="str">
        <f t="shared" si="4"/>
        <v>2022 Current Year</v>
      </c>
      <c r="D372" s="40">
        <v>3</v>
      </c>
      <c r="E372" s="662">
        <v>20</v>
      </c>
      <c r="F372" s="40" t="s">
        <v>740</v>
      </c>
      <c r="G372" s="311" t="s">
        <v>138</v>
      </c>
      <c r="H372" s="40" t="s">
        <v>220</v>
      </c>
      <c r="I372" s="698" t="s">
        <v>675</v>
      </c>
      <c r="J372" s="303">
        <v>0</v>
      </c>
      <c r="K372" s="304">
        <v>0</v>
      </c>
      <c r="L372" s="305">
        <v>0</v>
      </c>
      <c r="M372" s="305">
        <v>0</v>
      </c>
      <c r="N372" s="303">
        <v>0</v>
      </c>
      <c r="O372" s="306">
        <v>0</v>
      </c>
      <c r="P372" s="303">
        <v>0</v>
      </c>
      <c r="Q372" s="171">
        <f>VLOOKUP(C372&amp;D372&amp;A372,'Delivery Counts'!$A$23:$I$54,8,FALSE)</f>
        <v>0</v>
      </c>
      <c r="R372" s="171">
        <f>VLOOKUP(C372&amp;D372&amp;A372,'Delivery Counts'!$A$23:$I$54,9,FALSE)</f>
        <v>0</v>
      </c>
      <c r="S372" s="16">
        <f t="shared" si="15"/>
        <v>0</v>
      </c>
      <c r="T372" s="237"/>
      <c r="U372" s="237"/>
    </row>
    <row r="373" spans="1:21" s="172" customFormat="1">
      <c r="A373" s="38">
        <v>20</v>
      </c>
      <c r="B373" s="39">
        <f t="shared" si="3"/>
        <v>0</v>
      </c>
      <c r="C373" s="39" t="str">
        <f t="shared" si="4"/>
        <v>2022 Current Year</v>
      </c>
      <c r="D373" s="40">
        <v>3</v>
      </c>
      <c r="E373" s="662">
        <v>20</v>
      </c>
      <c r="F373" s="40" t="s">
        <v>740</v>
      </c>
      <c r="G373" s="311" t="s">
        <v>138</v>
      </c>
      <c r="H373" s="40" t="s">
        <v>221</v>
      </c>
      <c r="I373" s="698" t="s">
        <v>264</v>
      </c>
      <c r="J373" s="303">
        <v>0</v>
      </c>
      <c r="K373" s="304">
        <v>0</v>
      </c>
      <c r="L373" s="305">
        <v>0</v>
      </c>
      <c r="M373" s="305">
        <v>0</v>
      </c>
      <c r="N373" s="303">
        <v>0</v>
      </c>
      <c r="O373" s="306">
        <v>0</v>
      </c>
      <c r="P373" s="303">
        <v>0</v>
      </c>
      <c r="Q373" s="171">
        <f>VLOOKUP(C373&amp;D373&amp;A373,'Delivery Counts'!$A$23:$I$54,8,FALSE)</f>
        <v>0</v>
      </c>
      <c r="R373" s="171">
        <f>VLOOKUP(C373&amp;D373&amp;A373,'Delivery Counts'!$A$23:$I$54,9,FALSE)</f>
        <v>0</v>
      </c>
      <c r="S373" s="16">
        <f t="shared" si="15"/>
        <v>0</v>
      </c>
      <c r="T373" s="237"/>
      <c r="U373" s="237"/>
    </row>
    <row r="374" spans="1:21" s="172" customFormat="1">
      <c r="A374" s="38">
        <v>20</v>
      </c>
      <c r="B374" s="39">
        <f t="shared" si="3"/>
        <v>0</v>
      </c>
      <c r="C374" s="39" t="str">
        <f t="shared" si="4"/>
        <v>2022 Current Year</v>
      </c>
      <c r="D374" s="40">
        <v>3</v>
      </c>
      <c r="E374" s="662">
        <v>20</v>
      </c>
      <c r="F374" s="40" t="s">
        <v>740</v>
      </c>
      <c r="G374" s="311" t="s">
        <v>138</v>
      </c>
      <c r="H374" s="40" t="s">
        <v>222</v>
      </c>
      <c r="I374" s="698" t="s">
        <v>206</v>
      </c>
      <c r="J374" s="303">
        <v>0</v>
      </c>
      <c r="K374" s="304">
        <v>0</v>
      </c>
      <c r="L374" s="305">
        <v>0</v>
      </c>
      <c r="M374" s="305">
        <v>0</v>
      </c>
      <c r="N374" s="303">
        <v>0</v>
      </c>
      <c r="O374" s="306">
        <v>0</v>
      </c>
      <c r="P374" s="303">
        <v>0</v>
      </c>
      <c r="Q374" s="171">
        <f>VLOOKUP(C374&amp;D374&amp;A374,'Delivery Counts'!$A$23:$I$54,8,FALSE)</f>
        <v>0</v>
      </c>
      <c r="R374" s="171">
        <f>VLOOKUP(C374&amp;D374&amp;A374,'Delivery Counts'!$A$23:$I$54,9,FALSE)</f>
        <v>0</v>
      </c>
      <c r="S374" s="16">
        <f t="shared" si="15"/>
        <v>0</v>
      </c>
      <c r="T374" s="237"/>
      <c r="U374" s="237"/>
    </row>
    <row r="375" spans="1:21" s="172" customFormat="1">
      <c r="A375" s="38">
        <v>20</v>
      </c>
      <c r="B375" s="39">
        <f t="shared" si="3"/>
        <v>0</v>
      </c>
      <c r="C375" s="39" t="str">
        <f t="shared" si="4"/>
        <v>2022 Current Year</v>
      </c>
      <c r="D375" s="40">
        <v>3</v>
      </c>
      <c r="E375" s="662">
        <v>20</v>
      </c>
      <c r="F375" s="40" t="s">
        <v>740</v>
      </c>
      <c r="G375" s="311" t="s">
        <v>138</v>
      </c>
      <c r="H375" s="40" t="s">
        <v>223</v>
      </c>
      <c r="I375" s="698" t="s">
        <v>181</v>
      </c>
      <c r="J375" s="303">
        <v>0</v>
      </c>
      <c r="K375" s="304">
        <v>0</v>
      </c>
      <c r="L375" s="305">
        <v>0</v>
      </c>
      <c r="M375" s="305">
        <v>0</v>
      </c>
      <c r="N375" s="303">
        <v>0</v>
      </c>
      <c r="O375" s="306">
        <v>0</v>
      </c>
      <c r="P375" s="303">
        <v>0</v>
      </c>
      <c r="Q375" s="171">
        <f>VLOOKUP(C375&amp;D375&amp;A375,'Delivery Counts'!$A$23:$I$54,8,FALSE)</f>
        <v>0</v>
      </c>
      <c r="R375" s="171">
        <f>VLOOKUP(C375&amp;D375&amp;A375,'Delivery Counts'!$A$23:$I$54,9,FALSE)</f>
        <v>0</v>
      </c>
      <c r="S375" s="16">
        <f t="shared" si="15"/>
        <v>0</v>
      </c>
      <c r="T375" s="237"/>
      <c r="U375" s="237"/>
    </row>
    <row r="376" spans="1:21" s="172" customFormat="1">
      <c r="A376" s="38">
        <v>20</v>
      </c>
      <c r="B376" s="39">
        <f t="shared" si="3"/>
        <v>0</v>
      </c>
      <c r="C376" s="39" t="str">
        <f t="shared" si="4"/>
        <v>2022 Current Year</v>
      </c>
      <c r="D376" s="40">
        <v>3</v>
      </c>
      <c r="E376" s="662">
        <v>20</v>
      </c>
      <c r="F376" s="40" t="s">
        <v>740</v>
      </c>
      <c r="G376" s="311" t="s">
        <v>138</v>
      </c>
      <c r="H376" s="40" t="s">
        <v>150</v>
      </c>
      <c r="I376" s="698" t="s">
        <v>204</v>
      </c>
      <c r="J376" s="303">
        <v>0</v>
      </c>
      <c r="K376" s="304">
        <v>0</v>
      </c>
      <c r="L376" s="305">
        <v>0</v>
      </c>
      <c r="M376" s="305">
        <v>0</v>
      </c>
      <c r="N376" s="303">
        <v>0</v>
      </c>
      <c r="O376" s="306">
        <v>0</v>
      </c>
      <c r="P376" s="303">
        <v>0</v>
      </c>
      <c r="Q376" s="171">
        <f>VLOOKUP(C376&amp;D376&amp;A376,'Delivery Counts'!$A$23:$I$54,8,FALSE)</f>
        <v>0</v>
      </c>
      <c r="R376" s="171">
        <f>VLOOKUP(C376&amp;D376&amp;A376,'Delivery Counts'!$A$23:$I$54,9,FALSE)</f>
        <v>0</v>
      </c>
      <c r="S376" s="16">
        <f t="shared" si="15"/>
        <v>0</v>
      </c>
      <c r="T376" s="237"/>
      <c r="U376" s="237"/>
    </row>
    <row r="377" spans="1:21" s="172" customFormat="1">
      <c r="A377" s="38">
        <v>20</v>
      </c>
      <c r="B377" s="39">
        <f t="shared" si="3"/>
        <v>0</v>
      </c>
      <c r="C377" s="39" t="str">
        <f t="shared" si="4"/>
        <v>2022 Current Year</v>
      </c>
      <c r="D377" s="40">
        <v>3</v>
      </c>
      <c r="E377" s="662">
        <v>20</v>
      </c>
      <c r="F377" s="40" t="s">
        <v>740</v>
      </c>
      <c r="G377" s="311" t="s">
        <v>138</v>
      </c>
      <c r="H377" s="40" t="s">
        <v>151</v>
      </c>
      <c r="I377" s="698" t="s">
        <v>205</v>
      </c>
      <c r="J377" s="303">
        <v>0</v>
      </c>
      <c r="K377" s="304">
        <v>0</v>
      </c>
      <c r="L377" s="305">
        <v>0</v>
      </c>
      <c r="M377" s="305">
        <v>0</v>
      </c>
      <c r="N377" s="303">
        <v>0</v>
      </c>
      <c r="O377" s="306">
        <v>0</v>
      </c>
      <c r="P377" s="303">
        <v>0</v>
      </c>
      <c r="Q377" s="171">
        <f>VLOOKUP(C377&amp;D377&amp;A377,'Delivery Counts'!$A$23:$I$54,8,FALSE)</f>
        <v>0</v>
      </c>
      <c r="R377" s="171">
        <f>VLOOKUP(C377&amp;D377&amp;A377,'Delivery Counts'!$A$23:$I$54,9,FALSE)</f>
        <v>0</v>
      </c>
      <c r="S377" s="16">
        <f t="shared" si="15"/>
        <v>0</v>
      </c>
      <c r="T377" s="237"/>
      <c r="U377" s="237"/>
    </row>
    <row r="378" spans="1:21" s="172" customFormat="1">
      <c r="A378" s="38">
        <v>20</v>
      </c>
      <c r="B378" s="39">
        <f t="shared" si="3"/>
        <v>0</v>
      </c>
      <c r="C378" s="39" t="str">
        <f t="shared" si="4"/>
        <v>2022 Current Year</v>
      </c>
      <c r="D378" s="40">
        <v>3</v>
      </c>
      <c r="E378" s="662">
        <v>20</v>
      </c>
      <c r="F378" s="40" t="s">
        <v>740</v>
      </c>
      <c r="G378" s="311" t="s">
        <v>138</v>
      </c>
      <c r="H378" s="40" t="s">
        <v>152</v>
      </c>
      <c r="I378" s="698" t="s">
        <v>182</v>
      </c>
      <c r="J378" s="303">
        <v>0</v>
      </c>
      <c r="K378" s="304">
        <v>0</v>
      </c>
      <c r="L378" s="305">
        <v>0</v>
      </c>
      <c r="M378" s="305">
        <v>0</v>
      </c>
      <c r="N378" s="303">
        <v>0</v>
      </c>
      <c r="O378" s="306">
        <v>0</v>
      </c>
      <c r="P378" s="303">
        <v>0</v>
      </c>
      <c r="Q378" s="171">
        <f>VLOOKUP(C378&amp;D378&amp;A378,'Delivery Counts'!$A$23:$I$54,8,FALSE)</f>
        <v>0</v>
      </c>
      <c r="R378" s="171">
        <f>VLOOKUP(C378&amp;D378&amp;A378,'Delivery Counts'!$A$23:$I$54,9,FALSE)</f>
        <v>0</v>
      </c>
      <c r="S378" s="16">
        <f t="shared" si="15"/>
        <v>0</v>
      </c>
      <c r="T378" s="237"/>
      <c r="U378" s="237"/>
    </row>
    <row r="379" spans="1:21" s="172" customFormat="1">
      <c r="A379" s="38">
        <v>20</v>
      </c>
      <c r="B379" s="39">
        <f t="shared" si="3"/>
        <v>0</v>
      </c>
      <c r="C379" s="39" t="str">
        <f t="shared" si="4"/>
        <v>2022 Current Year</v>
      </c>
      <c r="D379" s="40">
        <v>3</v>
      </c>
      <c r="E379" s="662">
        <v>20</v>
      </c>
      <c r="F379" s="40" t="s">
        <v>740</v>
      </c>
      <c r="G379" s="311" t="s">
        <v>138</v>
      </c>
      <c r="H379" s="40" t="s">
        <v>70</v>
      </c>
      <c r="I379" s="698" t="s">
        <v>265</v>
      </c>
      <c r="J379" s="303">
        <v>0</v>
      </c>
      <c r="K379" s="304">
        <v>0</v>
      </c>
      <c r="L379" s="305">
        <v>0</v>
      </c>
      <c r="M379" s="305">
        <v>0</v>
      </c>
      <c r="N379" s="303">
        <v>0</v>
      </c>
      <c r="O379" s="306">
        <v>0</v>
      </c>
      <c r="P379" s="303">
        <v>0</v>
      </c>
      <c r="Q379" s="171">
        <f>VLOOKUP(C379&amp;D379&amp;A379,'Delivery Counts'!$A$23:$I$54,8,FALSE)</f>
        <v>0</v>
      </c>
      <c r="R379" s="171">
        <f>VLOOKUP(C379&amp;D379&amp;A379,'Delivery Counts'!$A$23:$I$54,9,FALSE)</f>
        <v>0</v>
      </c>
      <c r="S379" s="16">
        <f t="shared" si="15"/>
        <v>0</v>
      </c>
      <c r="T379" s="237"/>
      <c r="U379" s="237"/>
    </row>
    <row r="380" spans="1:21" s="172" customFormat="1">
      <c r="A380" s="38">
        <v>20</v>
      </c>
      <c r="B380" s="39">
        <f t="shared" si="3"/>
        <v>0</v>
      </c>
      <c r="C380" s="39" t="str">
        <f t="shared" si="4"/>
        <v>2022 Current Year</v>
      </c>
      <c r="D380" s="40">
        <v>3</v>
      </c>
      <c r="E380" s="662">
        <v>20</v>
      </c>
      <c r="F380" s="40" t="s">
        <v>740</v>
      </c>
      <c r="G380" s="311" t="s">
        <v>138</v>
      </c>
      <c r="H380" s="40" t="s">
        <v>71</v>
      </c>
      <c r="I380" s="698" t="s">
        <v>266</v>
      </c>
      <c r="J380" s="303">
        <v>0</v>
      </c>
      <c r="K380" s="304">
        <v>0</v>
      </c>
      <c r="L380" s="305">
        <v>0</v>
      </c>
      <c r="M380" s="305">
        <v>0</v>
      </c>
      <c r="N380" s="303">
        <v>0</v>
      </c>
      <c r="O380" s="306">
        <v>0</v>
      </c>
      <c r="P380" s="303">
        <v>0</v>
      </c>
      <c r="Q380" s="171">
        <f>VLOOKUP(C380&amp;D380&amp;A380,'Delivery Counts'!$A$23:$I$54,8,FALSE)</f>
        <v>0</v>
      </c>
      <c r="R380" s="171">
        <f>VLOOKUP(C380&amp;D380&amp;A380,'Delivery Counts'!$A$23:$I$54,9,FALSE)</f>
        <v>0</v>
      </c>
      <c r="S380" s="16">
        <f t="shared" si="15"/>
        <v>0</v>
      </c>
      <c r="T380" s="237"/>
      <c r="U380" s="237"/>
    </row>
    <row r="381" spans="1:21" s="172" customFormat="1">
      <c r="A381" s="38">
        <v>20</v>
      </c>
      <c r="B381" s="39">
        <f t="shared" si="3"/>
        <v>0</v>
      </c>
      <c r="C381" s="39" t="str">
        <f t="shared" si="4"/>
        <v>2022 Current Year</v>
      </c>
      <c r="D381" s="40">
        <v>3</v>
      </c>
      <c r="E381" s="662">
        <v>20</v>
      </c>
      <c r="F381" s="40" t="s">
        <v>740</v>
      </c>
      <c r="G381" s="311" t="s">
        <v>138</v>
      </c>
      <c r="H381" s="40" t="s">
        <v>72</v>
      </c>
      <c r="I381" s="698" t="s">
        <v>527</v>
      </c>
      <c r="J381" s="303">
        <v>0</v>
      </c>
      <c r="K381" s="304">
        <v>0</v>
      </c>
      <c r="L381" s="305">
        <v>0</v>
      </c>
      <c r="M381" s="305">
        <v>0</v>
      </c>
      <c r="N381" s="303">
        <v>0</v>
      </c>
      <c r="O381" s="306">
        <v>0</v>
      </c>
      <c r="P381" s="303">
        <v>0</v>
      </c>
      <c r="Q381" s="171">
        <f>VLOOKUP(C381&amp;D381&amp;A381,'Delivery Counts'!$A$23:$I$54,8,FALSE)</f>
        <v>0</v>
      </c>
      <c r="R381" s="171">
        <f>VLOOKUP(C381&amp;D381&amp;A381,'Delivery Counts'!$A$23:$I$54,9,FALSE)</f>
        <v>0</v>
      </c>
      <c r="S381" s="16">
        <f t="shared" si="15"/>
        <v>0</v>
      </c>
      <c r="T381" s="237"/>
      <c r="U381" s="237"/>
    </row>
    <row r="382" spans="1:21" s="172" customFormat="1">
      <c r="A382" s="38">
        <v>20</v>
      </c>
      <c r="B382" s="39">
        <f t="shared" si="3"/>
        <v>0</v>
      </c>
      <c r="C382" s="39" t="str">
        <f t="shared" si="4"/>
        <v>2022 Current Year</v>
      </c>
      <c r="D382" s="40">
        <v>3</v>
      </c>
      <c r="E382" s="662">
        <v>20</v>
      </c>
      <c r="F382" s="40" t="s">
        <v>740</v>
      </c>
      <c r="G382" s="311" t="s">
        <v>138</v>
      </c>
      <c r="H382" s="40" t="s">
        <v>73</v>
      </c>
      <c r="I382" s="698" t="s">
        <v>528</v>
      </c>
      <c r="J382" s="303">
        <v>0</v>
      </c>
      <c r="K382" s="304">
        <v>0</v>
      </c>
      <c r="L382" s="305">
        <v>0</v>
      </c>
      <c r="M382" s="305">
        <v>0</v>
      </c>
      <c r="N382" s="303">
        <v>0</v>
      </c>
      <c r="O382" s="306">
        <v>0</v>
      </c>
      <c r="P382" s="303">
        <v>0</v>
      </c>
      <c r="Q382" s="171">
        <f>VLOOKUP(C382&amp;D382&amp;A382,'Delivery Counts'!$A$23:$I$54,8,FALSE)</f>
        <v>0</v>
      </c>
      <c r="R382" s="171">
        <f>VLOOKUP(C382&amp;D382&amp;A382,'Delivery Counts'!$A$23:$I$54,9,FALSE)</f>
        <v>0</v>
      </c>
      <c r="S382" s="16">
        <f t="shared" si="15"/>
        <v>0</v>
      </c>
      <c r="T382" s="237"/>
      <c r="U382" s="237"/>
    </row>
    <row r="383" spans="1:21" s="172" customFormat="1">
      <c r="A383" s="38">
        <v>20</v>
      </c>
      <c r="B383" s="39">
        <f t="shared" si="3"/>
        <v>0</v>
      </c>
      <c r="C383" s="39" t="str">
        <f t="shared" si="4"/>
        <v>2022 Current Year</v>
      </c>
      <c r="D383" s="40">
        <v>3</v>
      </c>
      <c r="E383" s="662">
        <v>20</v>
      </c>
      <c r="F383" s="40" t="s">
        <v>740</v>
      </c>
      <c r="G383" s="40" t="s">
        <v>138</v>
      </c>
      <c r="H383" s="40" t="s">
        <v>409</v>
      </c>
      <c r="I383" s="698" t="s">
        <v>803</v>
      </c>
      <c r="J383" s="303">
        <v>0</v>
      </c>
      <c r="K383" s="304">
        <v>0</v>
      </c>
      <c r="L383" s="305">
        <v>0</v>
      </c>
      <c r="M383" s="305">
        <v>0</v>
      </c>
      <c r="N383" s="303">
        <v>0</v>
      </c>
      <c r="O383" s="306">
        <v>0</v>
      </c>
      <c r="P383" s="303">
        <v>0</v>
      </c>
      <c r="Q383" s="171">
        <f>VLOOKUP(C383&amp;D383&amp;A383,'Delivery Counts'!$A$23:$I$54,8,FALSE)</f>
        <v>0</v>
      </c>
      <c r="R383" s="171">
        <f>VLOOKUP(C383&amp;D383&amp;A383,'Delivery Counts'!$A$23:$I$54,9,FALSE)</f>
        <v>0</v>
      </c>
      <c r="S383" s="16">
        <f t="shared" si="15"/>
        <v>0</v>
      </c>
      <c r="T383" s="237"/>
      <c r="U383" s="237"/>
    </row>
    <row r="384" spans="1:21" s="172" customFormat="1">
      <c r="A384" s="38">
        <v>21</v>
      </c>
      <c r="B384" s="39">
        <f t="shared" ref="B384:B419" si="16">$B$6</f>
        <v>0</v>
      </c>
      <c r="C384" s="39" t="str">
        <f t="shared" ref="C384:C419" si="17">$C$6</f>
        <v>2022 Current Year</v>
      </c>
      <c r="D384" s="40">
        <v>3</v>
      </c>
      <c r="E384" s="662">
        <v>21</v>
      </c>
      <c r="F384" s="40">
        <v>2</v>
      </c>
      <c r="G384" s="40" t="s">
        <v>139</v>
      </c>
      <c r="H384" s="40" t="s">
        <v>211</v>
      </c>
      <c r="I384" s="991" t="s">
        <v>261</v>
      </c>
      <c r="J384" s="303">
        <v>0</v>
      </c>
      <c r="K384" s="304">
        <v>0</v>
      </c>
      <c r="L384" s="305">
        <v>0</v>
      </c>
      <c r="M384" s="305">
        <v>0</v>
      </c>
      <c r="N384" s="303">
        <v>0</v>
      </c>
      <c r="O384" s="306">
        <v>0</v>
      </c>
      <c r="P384" s="303">
        <v>0</v>
      </c>
      <c r="Q384" s="171">
        <f>VLOOKUP(C384&amp;D384&amp;A384,'Delivery Counts'!$A$23:$I$54,8,FALSE)</f>
        <v>0</v>
      </c>
      <c r="R384" s="171">
        <f>VLOOKUP(C384&amp;D384&amp;A384,'Delivery Counts'!$A$23:$I$54,9,FALSE)</f>
        <v>0</v>
      </c>
      <c r="S384" s="16">
        <f t="shared" ref="S384:S419" si="18">Q384+R384</f>
        <v>0</v>
      </c>
      <c r="T384" s="237"/>
      <c r="U384" s="237"/>
    </row>
    <row r="385" spans="1:21" s="172" customFormat="1">
      <c r="A385" s="38">
        <v>21</v>
      </c>
      <c r="B385" s="39">
        <f t="shared" si="16"/>
        <v>0</v>
      </c>
      <c r="C385" s="39" t="str">
        <f t="shared" si="17"/>
        <v>2022 Current Year</v>
      </c>
      <c r="D385" s="40">
        <v>3</v>
      </c>
      <c r="E385" s="662">
        <v>21</v>
      </c>
      <c r="F385" s="40">
        <v>2</v>
      </c>
      <c r="G385" s="311" t="s">
        <v>139</v>
      </c>
      <c r="H385" s="40" t="s">
        <v>214</v>
      </c>
      <c r="I385" s="991" t="s">
        <v>676</v>
      </c>
      <c r="J385" s="303">
        <v>0</v>
      </c>
      <c r="K385" s="304">
        <v>0</v>
      </c>
      <c r="L385" s="305">
        <v>0</v>
      </c>
      <c r="M385" s="305">
        <v>0</v>
      </c>
      <c r="N385" s="303">
        <v>0</v>
      </c>
      <c r="O385" s="306">
        <v>0</v>
      </c>
      <c r="P385" s="303">
        <v>0</v>
      </c>
      <c r="Q385" s="171">
        <f>VLOOKUP(C385&amp;D385&amp;A385,'Delivery Counts'!$A$23:$I$54,8,FALSE)</f>
        <v>0</v>
      </c>
      <c r="R385" s="171">
        <f>VLOOKUP(C385&amp;D385&amp;A385,'Delivery Counts'!$A$23:$I$54,9,FALSE)</f>
        <v>0</v>
      </c>
      <c r="S385" s="16">
        <f t="shared" si="18"/>
        <v>0</v>
      </c>
      <c r="T385" s="237"/>
      <c r="U385" s="237"/>
    </row>
    <row r="386" spans="1:21" s="172" customFormat="1">
      <c r="A386" s="38">
        <v>21</v>
      </c>
      <c r="B386" s="39">
        <f t="shared" si="16"/>
        <v>0</v>
      </c>
      <c r="C386" s="39" t="str">
        <f t="shared" si="17"/>
        <v>2022 Current Year</v>
      </c>
      <c r="D386" s="40">
        <v>3</v>
      </c>
      <c r="E386" s="662">
        <v>21</v>
      </c>
      <c r="F386" s="40">
        <v>2</v>
      </c>
      <c r="G386" s="311" t="s">
        <v>139</v>
      </c>
      <c r="H386" s="40" t="s">
        <v>215</v>
      </c>
      <c r="I386" s="991" t="s">
        <v>216</v>
      </c>
      <c r="J386" s="303">
        <v>0</v>
      </c>
      <c r="K386" s="304">
        <v>0</v>
      </c>
      <c r="L386" s="305">
        <v>0</v>
      </c>
      <c r="M386" s="305">
        <v>0</v>
      </c>
      <c r="N386" s="303">
        <v>0</v>
      </c>
      <c r="O386" s="306">
        <v>0</v>
      </c>
      <c r="P386" s="303">
        <v>0</v>
      </c>
      <c r="Q386" s="171">
        <f>VLOOKUP(C386&amp;D386&amp;A386,'Delivery Counts'!$A$23:$I$54,8,FALSE)</f>
        <v>0</v>
      </c>
      <c r="R386" s="171">
        <f>VLOOKUP(C386&amp;D386&amp;A386,'Delivery Counts'!$A$23:$I$54,9,FALSE)</f>
        <v>0</v>
      </c>
      <c r="S386" s="16">
        <f t="shared" si="18"/>
        <v>0</v>
      </c>
      <c r="T386" s="237"/>
      <c r="U386" s="237"/>
    </row>
    <row r="387" spans="1:21" s="172" customFormat="1">
      <c r="A387" s="38">
        <v>21</v>
      </c>
      <c r="B387" s="39">
        <f t="shared" si="16"/>
        <v>0</v>
      </c>
      <c r="C387" s="39" t="str">
        <f t="shared" si="17"/>
        <v>2022 Current Year</v>
      </c>
      <c r="D387" s="40">
        <v>3</v>
      </c>
      <c r="E387" s="662">
        <v>21</v>
      </c>
      <c r="F387" s="40">
        <v>2</v>
      </c>
      <c r="G387" s="311" t="s">
        <v>139</v>
      </c>
      <c r="H387" s="40" t="s">
        <v>217</v>
      </c>
      <c r="I387" s="991" t="s">
        <v>262</v>
      </c>
      <c r="J387" s="303">
        <v>0</v>
      </c>
      <c r="K387" s="304">
        <v>0</v>
      </c>
      <c r="L387" s="305">
        <v>0</v>
      </c>
      <c r="M387" s="305">
        <v>0</v>
      </c>
      <c r="N387" s="303">
        <v>0</v>
      </c>
      <c r="O387" s="306">
        <v>0</v>
      </c>
      <c r="P387" s="303">
        <v>0</v>
      </c>
      <c r="Q387" s="171">
        <f>VLOOKUP(C387&amp;D387&amp;A387,'Delivery Counts'!$A$23:$I$54,8,FALSE)</f>
        <v>0</v>
      </c>
      <c r="R387" s="171">
        <f>VLOOKUP(C387&amp;D387&amp;A387,'Delivery Counts'!$A$23:$I$54,9,FALSE)</f>
        <v>0</v>
      </c>
      <c r="S387" s="16">
        <f t="shared" si="18"/>
        <v>0</v>
      </c>
      <c r="T387" s="237"/>
      <c r="U387" s="237"/>
    </row>
    <row r="388" spans="1:21" s="172" customFormat="1">
      <c r="A388" s="38">
        <v>21</v>
      </c>
      <c r="B388" s="39">
        <f t="shared" si="16"/>
        <v>0</v>
      </c>
      <c r="C388" s="39" t="str">
        <f t="shared" si="17"/>
        <v>2022 Current Year</v>
      </c>
      <c r="D388" s="40">
        <v>3</v>
      </c>
      <c r="E388" s="662">
        <v>21</v>
      </c>
      <c r="F388" s="40">
        <v>2</v>
      </c>
      <c r="G388" s="311" t="s">
        <v>139</v>
      </c>
      <c r="H388" s="40" t="s">
        <v>218</v>
      </c>
      <c r="I388" s="991" t="s">
        <v>677</v>
      </c>
      <c r="J388" s="303">
        <v>0</v>
      </c>
      <c r="K388" s="304">
        <v>0</v>
      </c>
      <c r="L388" s="305">
        <v>0</v>
      </c>
      <c r="M388" s="305">
        <v>0</v>
      </c>
      <c r="N388" s="303">
        <v>0</v>
      </c>
      <c r="O388" s="306">
        <v>0</v>
      </c>
      <c r="P388" s="303">
        <v>0</v>
      </c>
      <c r="Q388" s="171">
        <f>VLOOKUP(C388&amp;D388&amp;A388,'Delivery Counts'!$A$23:$I$54,8,FALSE)</f>
        <v>0</v>
      </c>
      <c r="R388" s="171">
        <f>VLOOKUP(C388&amp;D388&amp;A388,'Delivery Counts'!$A$23:$I$54,9,FALSE)</f>
        <v>0</v>
      </c>
      <c r="S388" s="16">
        <f t="shared" si="18"/>
        <v>0</v>
      </c>
      <c r="T388" s="237"/>
      <c r="U388" s="237"/>
    </row>
    <row r="389" spans="1:21" s="172" customFormat="1">
      <c r="A389" s="38">
        <v>21</v>
      </c>
      <c r="B389" s="39">
        <f t="shared" si="16"/>
        <v>0</v>
      </c>
      <c r="C389" s="39" t="str">
        <f t="shared" si="17"/>
        <v>2022 Current Year</v>
      </c>
      <c r="D389" s="40">
        <v>3</v>
      </c>
      <c r="E389" s="662">
        <v>21</v>
      </c>
      <c r="F389" s="40">
        <v>2</v>
      </c>
      <c r="G389" s="311" t="s">
        <v>139</v>
      </c>
      <c r="H389" s="40" t="s">
        <v>219</v>
      </c>
      <c r="I389" s="991" t="s">
        <v>263</v>
      </c>
      <c r="J389" s="303">
        <v>0</v>
      </c>
      <c r="K389" s="304">
        <v>0</v>
      </c>
      <c r="L389" s="305">
        <v>0</v>
      </c>
      <c r="M389" s="305">
        <v>0</v>
      </c>
      <c r="N389" s="303">
        <v>0</v>
      </c>
      <c r="O389" s="306">
        <v>0</v>
      </c>
      <c r="P389" s="303">
        <v>0</v>
      </c>
      <c r="Q389" s="171">
        <f>VLOOKUP(C389&amp;D389&amp;A389,'Delivery Counts'!$A$23:$I$54,8,FALSE)</f>
        <v>0</v>
      </c>
      <c r="R389" s="171">
        <f>VLOOKUP(C389&amp;D389&amp;A389,'Delivery Counts'!$A$23:$I$54,9,FALSE)</f>
        <v>0</v>
      </c>
      <c r="S389" s="16">
        <f t="shared" si="18"/>
        <v>0</v>
      </c>
      <c r="T389" s="237"/>
      <c r="U389" s="237"/>
    </row>
    <row r="390" spans="1:21" s="172" customFormat="1">
      <c r="A390" s="38">
        <v>21</v>
      </c>
      <c r="B390" s="39">
        <f t="shared" si="16"/>
        <v>0</v>
      </c>
      <c r="C390" s="39" t="str">
        <f t="shared" si="17"/>
        <v>2022 Current Year</v>
      </c>
      <c r="D390" s="40">
        <v>3</v>
      </c>
      <c r="E390" s="662">
        <v>21</v>
      </c>
      <c r="F390" s="40">
        <v>2</v>
      </c>
      <c r="G390" s="311" t="s">
        <v>139</v>
      </c>
      <c r="H390" s="40" t="s">
        <v>220</v>
      </c>
      <c r="I390" s="991" t="s">
        <v>675</v>
      </c>
      <c r="J390" s="303">
        <v>0</v>
      </c>
      <c r="K390" s="304">
        <v>0</v>
      </c>
      <c r="L390" s="305">
        <v>0</v>
      </c>
      <c r="M390" s="305">
        <v>0</v>
      </c>
      <c r="N390" s="303">
        <v>0</v>
      </c>
      <c r="O390" s="306">
        <v>0</v>
      </c>
      <c r="P390" s="303">
        <v>0</v>
      </c>
      <c r="Q390" s="171">
        <f>VLOOKUP(C390&amp;D390&amp;A390,'Delivery Counts'!$A$23:$I$54,8,FALSE)</f>
        <v>0</v>
      </c>
      <c r="R390" s="171">
        <f>VLOOKUP(C390&amp;D390&amp;A390,'Delivery Counts'!$A$23:$I$54,9,FALSE)</f>
        <v>0</v>
      </c>
      <c r="S390" s="16">
        <f t="shared" si="18"/>
        <v>0</v>
      </c>
      <c r="T390" s="237"/>
      <c r="U390" s="237"/>
    </row>
    <row r="391" spans="1:21" s="172" customFormat="1">
      <c r="A391" s="38">
        <v>21</v>
      </c>
      <c r="B391" s="39">
        <f t="shared" si="16"/>
        <v>0</v>
      </c>
      <c r="C391" s="39" t="str">
        <f t="shared" si="17"/>
        <v>2022 Current Year</v>
      </c>
      <c r="D391" s="40">
        <v>3</v>
      </c>
      <c r="E391" s="662">
        <v>21</v>
      </c>
      <c r="F391" s="40">
        <v>2</v>
      </c>
      <c r="G391" s="311" t="s">
        <v>139</v>
      </c>
      <c r="H391" s="40" t="s">
        <v>221</v>
      </c>
      <c r="I391" s="991" t="s">
        <v>264</v>
      </c>
      <c r="J391" s="303">
        <v>0</v>
      </c>
      <c r="K391" s="304">
        <v>0</v>
      </c>
      <c r="L391" s="305">
        <v>0</v>
      </c>
      <c r="M391" s="305">
        <v>0</v>
      </c>
      <c r="N391" s="303">
        <v>0</v>
      </c>
      <c r="O391" s="306">
        <v>0</v>
      </c>
      <c r="P391" s="303">
        <v>0</v>
      </c>
      <c r="Q391" s="171">
        <f>VLOOKUP(C391&amp;D391&amp;A391,'Delivery Counts'!$A$23:$I$54,8,FALSE)</f>
        <v>0</v>
      </c>
      <c r="R391" s="171">
        <f>VLOOKUP(C391&amp;D391&amp;A391,'Delivery Counts'!$A$23:$I$54,9,FALSE)</f>
        <v>0</v>
      </c>
      <c r="S391" s="16">
        <f t="shared" si="18"/>
        <v>0</v>
      </c>
      <c r="T391" s="237"/>
      <c r="U391" s="237"/>
    </row>
    <row r="392" spans="1:21" s="172" customFormat="1">
      <c r="A392" s="38">
        <v>21</v>
      </c>
      <c r="B392" s="39">
        <f t="shared" si="16"/>
        <v>0</v>
      </c>
      <c r="C392" s="39" t="str">
        <f t="shared" si="17"/>
        <v>2022 Current Year</v>
      </c>
      <c r="D392" s="40">
        <v>3</v>
      </c>
      <c r="E392" s="662">
        <v>21</v>
      </c>
      <c r="F392" s="40">
        <v>2</v>
      </c>
      <c r="G392" s="311" t="s">
        <v>139</v>
      </c>
      <c r="H392" s="40" t="s">
        <v>222</v>
      </c>
      <c r="I392" s="991" t="s">
        <v>206</v>
      </c>
      <c r="J392" s="303">
        <v>0</v>
      </c>
      <c r="K392" s="304">
        <v>0</v>
      </c>
      <c r="L392" s="305">
        <v>0</v>
      </c>
      <c r="M392" s="305">
        <v>0</v>
      </c>
      <c r="N392" s="303">
        <v>0</v>
      </c>
      <c r="O392" s="306">
        <v>0</v>
      </c>
      <c r="P392" s="303">
        <v>0</v>
      </c>
      <c r="Q392" s="171">
        <f>VLOOKUP(C392&amp;D392&amp;A392,'Delivery Counts'!$A$23:$I$54,8,FALSE)</f>
        <v>0</v>
      </c>
      <c r="R392" s="171">
        <f>VLOOKUP(C392&amp;D392&amp;A392,'Delivery Counts'!$A$23:$I$54,9,FALSE)</f>
        <v>0</v>
      </c>
      <c r="S392" s="16">
        <f t="shared" si="18"/>
        <v>0</v>
      </c>
      <c r="T392" s="237"/>
      <c r="U392" s="237"/>
    </row>
    <row r="393" spans="1:21" s="172" customFormat="1">
      <c r="A393" s="38">
        <v>21</v>
      </c>
      <c r="B393" s="39">
        <f t="shared" si="16"/>
        <v>0</v>
      </c>
      <c r="C393" s="39" t="str">
        <f t="shared" si="17"/>
        <v>2022 Current Year</v>
      </c>
      <c r="D393" s="40">
        <v>3</v>
      </c>
      <c r="E393" s="662">
        <v>21</v>
      </c>
      <c r="F393" s="40">
        <v>2</v>
      </c>
      <c r="G393" s="311" t="s">
        <v>139</v>
      </c>
      <c r="H393" s="40" t="s">
        <v>223</v>
      </c>
      <c r="I393" s="991" t="s">
        <v>181</v>
      </c>
      <c r="J393" s="303">
        <v>0</v>
      </c>
      <c r="K393" s="304">
        <v>0</v>
      </c>
      <c r="L393" s="305">
        <v>0</v>
      </c>
      <c r="M393" s="305">
        <v>0</v>
      </c>
      <c r="N393" s="303">
        <v>0</v>
      </c>
      <c r="O393" s="306">
        <v>0</v>
      </c>
      <c r="P393" s="303">
        <v>0</v>
      </c>
      <c r="Q393" s="171">
        <f>VLOOKUP(C393&amp;D393&amp;A393,'Delivery Counts'!$A$23:$I$54,8,FALSE)</f>
        <v>0</v>
      </c>
      <c r="R393" s="171">
        <f>VLOOKUP(C393&amp;D393&amp;A393,'Delivery Counts'!$A$23:$I$54,9,FALSE)</f>
        <v>0</v>
      </c>
      <c r="S393" s="16">
        <f t="shared" si="18"/>
        <v>0</v>
      </c>
      <c r="T393" s="237"/>
      <c r="U393" s="237"/>
    </row>
    <row r="394" spans="1:21" s="172" customFormat="1">
      <c r="A394" s="38">
        <v>21</v>
      </c>
      <c r="B394" s="39">
        <f t="shared" si="16"/>
        <v>0</v>
      </c>
      <c r="C394" s="39" t="str">
        <f t="shared" si="17"/>
        <v>2022 Current Year</v>
      </c>
      <c r="D394" s="40">
        <v>3</v>
      </c>
      <c r="E394" s="662">
        <v>21</v>
      </c>
      <c r="F394" s="40">
        <v>2</v>
      </c>
      <c r="G394" s="311" t="s">
        <v>139</v>
      </c>
      <c r="H394" s="40" t="s">
        <v>150</v>
      </c>
      <c r="I394" s="991" t="s">
        <v>204</v>
      </c>
      <c r="J394" s="303">
        <v>0</v>
      </c>
      <c r="K394" s="304">
        <v>0</v>
      </c>
      <c r="L394" s="305">
        <v>0</v>
      </c>
      <c r="M394" s="305">
        <v>0</v>
      </c>
      <c r="N394" s="303">
        <v>0</v>
      </c>
      <c r="O394" s="306">
        <v>0</v>
      </c>
      <c r="P394" s="303">
        <v>0</v>
      </c>
      <c r="Q394" s="171">
        <f>VLOOKUP(C394&amp;D394&amp;A394,'Delivery Counts'!$A$23:$I$54,8,FALSE)</f>
        <v>0</v>
      </c>
      <c r="R394" s="171">
        <f>VLOOKUP(C394&amp;D394&amp;A394,'Delivery Counts'!$A$23:$I$54,9,FALSE)</f>
        <v>0</v>
      </c>
      <c r="S394" s="16">
        <f t="shared" si="18"/>
        <v>0</v>
      </c>
      <c r="T394" s="237"/>
      <c r="U394" s="237"/>
    </row>
    <row r="395" spans="1:21" s="172" customFormat="1">
      <c r="A395" s="38">
        <v>21</v>
      </c>
      <c r="B395" s="39">
        <f t="shared" si="16"/>
        <v>0</v>
      </c>
      <c r="C395" s="39" t="str">
        <f t="shared" si="17"/>
        <v>2022 Current Year</v>
      </c>
      <c r="D395" s="40">
        <v>3</v>
      </c>
      <c r="E395" s="662">
        <v>21</v>
      </c>
      <c r="F395" s="40">
        <v>2</v>
      </c>
      <c r="G395" s="311" t="s">
        <v>139</v>
      </c>
      <c r="H395" s="40" t="s">
        <v>151</v>
      </c>
      <c r="I395" s="991" t="s">
        <v>205</v>
      </c>
      <c r="J395" s="303">
        <v>0</v>
      </c>
      <c r="K395" s="304">
        <v>0</v>
      </c>
      <c r="L395" s="305">
        <v>0</v>
      </c>
      <c r="M395" s="305">
        <v>0</v>
      </c>
      <c r="N395" s="303">
        <v>0</v>
      </c>
      <c r="O395" s="306">
        <v>0</v>
      </c>
      <c r="P395" s="303">
        <v>0</v>
      </c>
      <c r="Q395" s="171">
        <f>VLOOKUP(C395&amp;D395&amp;A395,'Delivery Counts'!$A$23:$I$54,8,FALSE)</f>
        <v>0</v>
      </c>
      <c r="R395" s="171">
        <f>VLOOKUP(C395&amp;D395&amp;A395,'Delivery Counts'!$A$23:$I$54,9,FALSE)</f>
        <v>0</v>
      </c>
      <c r="S395" s="16">
        <f t="shared" si="18"/>
        <v>0</v>
      </c>
      <c r="T395" s="237"/>
      <c r="U395" s="237"/>
    </row>
    <row r="396" spans="1:21" s="172" customFormat="1">
      <c r="A396" s="38">
        <v>21</v>
      </c>
      <c r="B396" s="39">
        <f t="shared" si="16"/>
        <v>0</v>
      </c>
      <c r="C396" s="39" t="str">
        <f t="shared" si="17"/>
        <v>2022 Current Year</v>
      </c>
      <c r="D396" s="40">
        <v>3</v>
      </c>
      <c r="E396" s="662">
        <v>21</v>
      </c>
      <c r="F396" s="40">
        <v>2</v>
      </c>
      <c r="G396" s="311" t="s">
        <v>139</v>
      </c>
      <c r="H396" s="40" t="s">
        <v>152</v>
      </c>
      <c r="I396" s="991" t="s">
        <v>182</v>
      </c>
      <c r="J396" s="303">
        <v>0</v>
      </c>
      <c r="K396" s="304">
        <v>0</v>
      </c>
      <c r="L396" s="305">
        <v>0</v>
      </c>
      <c r="M396" s="305">
        <v>0</v>
      </c>
      <c r="N396" s="303">
        <v>0</v>
      </c>
      <c r="O396" s="306">
        <v>0</v>
      </c>
      <c r="P396" s="303">
        <v>0</v>
      </c>
      <c r="Q396" s="171">
        <f>VLOOKUP(C396&amp;D396&amp;A396,'Delivery Counts'!$A$23:$I$54,8,FALSE)</f>
        <v>0</v>
      </c>
      <c r="R396" s="171">
        <f>VLOOKUP(C396&amp;D396&amp;A396,'Delivery Counts'!$A$23:$I$54,9,FALSE)</f>
        <v>0</v>
      </c>
      <c r="S396" s="16">
        <f t="shared" si="18"/>
        <v>0</v>
      </c>
      <c r="T396" s="237"/>
      <c r="U396" s="237"/>
    </row>
    <row r="397" spans="1:21" s="172" customFormat="1">
      <c r="A397" s="38">
        <v>21</v>
      </c>
      <c r="B397" s="39">
        <f t="shared" si="16"/>
        <v>0</v>
      </c>
      <c r="C397" s="39" t="str">
        <f t="shared" si="17"/>
        <v>2022 Current Year</v>
      </c>
      <c r="D397" s="40">
        <v>3</v>
      </c>
      <c r="E397" s="662">
        <v>21</v>
      </c>
      <c r="F397" s="40">
        <v>2</v>
      </c>
      <c r="G397" s="311" t="s">
        <v>139</v>
      </c>
      <c r="H397" s="40" t="s">
        <v>70</v>
      </c>
      <c r="I397" s="991" t="s">
        <v>265</v>
      </c>
      <c r="J397" s="303">
        <v>0</v>
      </c>
      <c r="K397" s="304">
        <v>0</v>
      </c>
      <c r="L397" s="305">
        <v>0</v>
      </c>
      <c r="M397" s="305">
        <v>0</v>
      </c>
      <c r="N397" s="303">
        <v>0</v>
      </c>
      <c r="O397" s="306">
        <v>0</v>
      </c>
      <c r="P397" s="303">
        <v>0</v>
      </c>
      <c r="Q397" s="171">
        <f>VLOOKUP(C397&amp;D397&amp;A397,'Delivery Counts'!$A$23:$I$54,8,FALSE)</f>
        <v>0</v>
      </c>
      <c r="R397" s="171">
        <f>VLOOKUP(C397&amp;D397&amp;A397,'Delivery Counts'!$A$23:$I$54,9,FALSE)</f>
        <v>0</v>
      </c>
      <c r="S397" s="16">
        <f t="shared" si="18"/>
        <v>0</v>
      </c>
      <c r="T397" s="237"/>
      <c r="U397" s="237"/>
    </row>
    <row r="398" spans="1:21" s="172" customFormat="1">
      <c r="A398" s="38">
        <v>21</v>
      </c>
      <c r="B398" s="39">
        <f t="shared" si="16"/>
        <v>0</v>
      </c>
      <c r="C398" s="39" t="str">
        <f t="shared" si="17"/>
        <v>2022 Current Year</v>
      </c>
      <c r="D398" s="40">
        <v>3</v>
      </c>
      <c r="E398" s="662">
        <v>21</v>
      </c>
      <c r="F398" s="40">
        <v>2</v>
      </c>
      <c r="G398" s="311" t="s">
        <v>139</v>
      </c>
      <c r="H398" s="40" t="s">
        <v>71</v>
      </c>
      <c r="I398" s="991" t="s">
        <v>266</v>
      </c>
      <c r="J398" s="303">
        <v>0</v>
      </c>
      <c r="K398" s="304">
        <v>0</v>
      </c>
      <c r="L398" s="305">
        <v>0</v>
      </c>
      <c r="M398" s="305">
        <v>0</v>
      </c>
      <c r="N398" s="303">
        <v>0</v>
      </c>
      <c r="O398" s="306">
        <v>0</v>
      </c>
      <c r="P398" s="303">
        <v>0</v>
      </c>
      <c r="Q398" s="171">
        <f>VLOOKUP(C398&amp;D398&amp;A398,'Delivery Counts'!$A$23:$I$54,8,FALSE)</f>
        <v>0</v>
      </c>
      <c r="R398" s="171">
        <f>VLOOKUP(C398&amp;D398&amp;A398,'Delivery Counts'!$A$23:$I$54,9,FALSE)</f>
        <v>0</v>
      </c>
      <c r="S398" s="16">
        <f t="shared" si="18"/>
        <v>0</v>
      </c>
      <c r="T398" s="237"/>
      <c r="U398" s="237"/>
    </row>
    <row r="399" spans="1:21" s="172" customFormat="1">
      <c r="A399" s="38">
        <v>21</v>
      </c>
      <c r="B399" s="39">
        <f t="shared" si="16"/>
        <v>0</v>
      </c>
      <c r="C399" s="39" t="str">
        <f t="shared" si="17"/>
        <v>2022 Current Year</v>
      </c>
      <c r="D399" s="40">
        <v>3</v>
      </c>
      <c r="E399" s="662">
        <v>21</v>
      </c>
      <c r="F399" s="40">
        <v>2</v>
      </c>
      <c r="G399" s="311" t="s">
        <v>139</v>
      </c>
      <c r="H399" s="40" t="s">
        <v>72</v>
      </c>
      <c r="I399" s="991" t="s">
        <v>527</v>
      </c>
      <c r="J399" s="303">
        <v>0</v>
      </c>
      <c r="K399" s="304">
        <v>0</v>
      </c>
      <c r="L399" s="305">
        <v>0</v>
      </c>
      <c r="M399" s="305">
        <v>0</v>
      </c>
      <c r="N399" s="303">
        <v>0</v>
      </c>
      <c r="O399" s="306">
        <v>0</v>
      </c>
      <c r="P399" s="303">
        <v>0</v>
      </c>
      <c r="Q399" s="171">
        <f>VLOOKUP(C399&amp;D399&amp;A399,'Delivery Counts'!$A$23:$I$54,8,FALSE)</f>
        <v>0</v>
      </c>
      <c r="R399" s="171">
        <f>VLOOKUP(C399&amp;D399&amp;A399,'Delivery Counts'!$A$23:$I$54,9,FALSE)</f>
        <v>0</v>
      </c>
      <c r="S399" s="16">
        <f t="shared" si="18"/>
        <v>0</v>
      </c>
      <c r="T399" s="237"/>
      <c r="U399" s="237"/>
    </row>
    <row r="400" spans="1:21" s="172" customFormat="1">
      <c r="A400" s="38">
        <v>21</v>
      </c>
      <c r="B400" s="39">
        <f t="shared" si="16"/>
        <v>0</v>
      </c>
      <c r="C400" s="39" t="str">
        <f t="shared" si="17"/>
        <v>2022 Current Year</v>
      </c>
      <c r="D400" s="40">
        <v>3</v>
      </c>
      <c r="E400" s="662">
        <v>21</v>
      </c>
      <c r="F400" s="40">
        <v>2</v>
      </c>
      <c r="G400" s="311" t="s">
        <v>139</v>
      </c>
      <c r="H400" s="40" t="s">
        <v>73</v>
      </c>
      <c r="I400" s="991" t="s">
        <v>528</v>
      </c>
      <c r="J400" s="303">
        <v>0</v>
      </c>
      <c r="K400" s="304">
        <v>0</v>
      </c>
      <c r="L400" s="305">
        <v>0</v>
      </c>
      <c r="M400" s="305">
        <v>0</v>
      </c>
      <c r="N400" s="303">
        <v>0</v>
      </c>
      <c r="O400" s="306">
        <v>0</v>
      </c>
      <c r="P400" s="303">
        <v>0</v>
      </c>
      <c r="Q400" s="171">
        <f>VLOOKUP(C400&amp;D400&amp;A400,'Delivery Counts'!$A$23:$I$54,8,FALSE)</f>
        <v>0</v>
      </c>
      <c r="R400" s="171">
        <f>VLOOKUP(C400&amp;D400&amp;A400,'Delivery Counts'!$A$23:$I$54,9,FALSE)</f>
        <v>0</v>
      </c>
      <c r="S400" s="16">
        <f t="shared" si="18"/>
        <v>0</v>
      </c>
      <c r="T400" s="237"/>
      <c r="U400" s="237"/>
    </row>
    <row r="401" spans="1:21" s="172" customFormat="1">
      <c r="A401" s="38">
        <v>21</v>
      </c>
      <c r="B401" s="39">
        <f t="shared" si="16"/>
        <v>0</v>
      </c>
      <c r="C401" s="39" t="str">
        <f t="shared" si="17"/>
        <v>2022 Current Year</v>
      </c>
      <c r="D401" s="40">
        <v>3</v>
      </c>
      <c r="E401" s="662">
        <v>21</v>
      </c>
      <c r="F401" s="40">
        <v>2</v>
      </c>
      <c r="G401" s="40" t="s">
        <v>139</v>
      </c>
      <c r="H401" s="40" t="s">
        <v>409</v>
      </c>
      <c r="I401" s="991" t="s">
        <v>803</v>
      </c>
      <c r="J401" s="303">
        <v>0</v>
      </c>
      <c r="K401" s="304">
        <v>0</v>
      </c>
      <c r="L401" s="305">
        <v>0</v>
      </c>
      <c r="M401" s="305">
        <v>0</v>
      </c>
      <c r="N401" s="303">
        <v>0</v>
      </c>
      <c r="O401" s="306">
        <v>0</v>
      </c>
      <c r="P401" s="303">
        <v>0</v>
      </c>
      <c r="Q401" s="171">
        <f>VLOOKUP(C401&amp;D401&amp;A401,'Delivery Counts'!$A$23:$I$54,8,FALSE)</f>
        <v>0</v>
      </c>
      <c r="R401" s="171">
        <f>VLOOKUP(C401&amp;D401&amp;A401,'Delivery Counts'!$A$23:$I$54,9,FALSE)</f>
        <v>0</v>
      </c>
      <c r="S401" s="16">
        <f t="shared" si="18"/>
        <v>0</v>
      </c>
      <c r="T401" s="237"/>
      <c r="U401" s="237"/>
    </row>
    <row r="402" spans="1:21" s="172" customFormat="1">
      <c r="A402" s="38">
        <v>27</v>
      </c>
      <c r="B402" s="39">
        <f t="shared" si="16"/>
        <v>0</v>
      </c>
      <c r="C402" s="39" t="str">
        <f t="shared" si="17"/>
        <v>2022 Current Year</v>
      </c>
      <c r="D402" s="40">
        <v>3</v>
      </c>
      <c r="E402" s="662">
        <v>27</v>
      </c>
      <c r="F402" s="40">
        <v>6</v>
      </c>
      <c r="G402" s="40" t="s">
        <v>138</v>
      </c>
      <c r="H402" s="40" t="s">
        <v>211</v>
      </c>
      <c r="I402" s="1014" t="s">
        <v>261</v>
      </c>
      <c r="J402" s="303">
        <v>0</v>
      </c>
      <c r="K402" s="304">
        <v>0</v>
      </c>
      <c r="L402" s="305">
        <v>0</v>
      </c>
      <c r="M402" s="305">
        <v>0</v>
      </c>
      <c r="N402" s="303">
        <v>0</v>
      </c>
      <c r="O402" s="306">
        <v>0</v>
      </c>
      <c r="P402" s="303">
        <v>0</v>
      </c>
      <c r="Q402" s="171" t="e">
        <f>VLOOKUP(C402&amp;D402&amp;A402,'Delivery Counts'!$A$23:$I$54,8,FALSE)</f>
        <v>#N/A</v>
      </c>
      <c r="R402" s="171" t="e">
        <f>VLOOKUP(C402&amp;D402&amp;A402,'Delivery Counts'!$A$23:$I$54,9,FALSE)</f>
        <v>#N/A</v>
      </c>
      <c r="S402" s="16" t="e">
        <f t="shared" si="18"/>
        <v>#N/A</v>
      </c>
      <c r="T402" s="237"/>
      <c r="U402" s="237"/>
    </row>
    <row r="403" spans="1:21" s="172" customFormat="1">
      <c r="A403" s="38">
        <v>27</v>
      </c>
      <c r="B403" s="39">
        <f t="shared" si="16"/>
        <v>0</v>
      </c>
      <c r="C403" s="39" t="str">
        <f t="shared" si="17"/>
        <v>2022 Current Year</v>
      </c>
      <c r="D403" s="40">
        <v>3</v>
      </c>
      <c r="E403" s="662">
        <v>27</v>
      </c>
      <c r="F403" s="40">
        <v>6</v>
      </c>
      <c r="G403" s="40" t="s">
        <v>138</v>
      </c>
      <c r="H403" s="40" t="s">
        <v>214</v>
      </c>
      <c r="I403" s="1014" t="s">
        <v>676</v>
      </c>
      <c r="J403" s="303">
        <v>0</v>
      </c>
      <c r="K403" s="304">
        <v>0</v>
      </c>
      <c r="L403" s="305">
        <v>0</v>
      </c>
      <c r="M403" s="305">
        <v>0</v>
      </c>
      <c r="N403" s="303">
        <v>0</v>
      </c>
      <c r="O403" s="306">
        <v>0</v>
      </c>
      <c r="P403" s="303">
        <v>0</v>
      </c>
      <c r="Q403" s="171" t="e">
        <f>VLOOKUP(C403&amp;D403&amp;A403,'Delivery Counts'!$A$23:$I$54,8,FALSE)</f>
        <v>#N/A</v>
      </c>
      <c r="R403" s="171" t="e">
        <f>VLOOKUP(C403&amp;D403&amp;A403,'Delivery Counts'!$A$23:$I$54,9,FALSE)</f>
        <v>#N/A</v>
      </c>
      <c r="S403" s="16" t="e">
        <f t="shared" si="18"/>
        <v>#N/A</v>
      </c>
      <c r="T403" s="237"/>
      <c r="U403" s="237"/>
    </row>
    <row r="404" spans="1:21" s="172" customFormat="1">
      <c r="A404" s="38">
        <v>27</v>
      </c>
      <c r="B404" s="39">
        <f t="shared" si="16"/>
        <v>0</v>
      </c>
      <c r="C404" s="39" t="str">
        <f t="shared" si="17"/>
        <v>2022 Current Year</v>
      </c>
      <c r="D404" s="40">
        <v>3</v>
      </c>
      <c r="E404" s="662">
        <v>27</v>
      </c>
      <c r="F404" s="40">
        <v>6</v>
      </c>
      <c r="G404" s="40" t="s">
        <v>138</v>
      </c>
      <c r="H404" s="40" t="s">
        <v>215</v>
      </c>
      <c r="I404" s="1014" t="s">
        <v>216</v>
      </c>
      <c r="J404" s="303">
        <v>0</v>
      </c>
      <c r="K404" s="304">
        <v>0</v>
      </c>
      <c r="L404" s="305">
        <v>0</v>
      </c>
      <c r="M404" s="305">
        <v>0</v>
      </c>
      <c r="N404" s="303">
        <v>0</v>
      </c>
      <c r="O404" s="306">
        <v>0</v>
      </c>
      <c r="P404" s="303">
        <v>0</v>
      </c>
      <c r="Q404" s="171" t="e">
        <f>VLOOKUP(C404&amp;D404&amp;A404,'Delivery Counts'!$A$23:$I$54,8,FALSE)</f>
        <v>#N/A</v>
      </c>
      <c r="R404" s="171" t="e">
        <f>VLOOKUP(C404&amp;D404&amp;A404,'Delivery Counts'!$A$23:$I$54,9,FALSE)</f>
        <v>#N/A</v>
      </c>
      <c r="S404" s="16" t="e">
        <f t="shared" si="18"/>
        <v>#N/A</v>
      </c>
      <c r="T404" s="237"/>
      <c r="U404" s="237"/>
    </row>
    <row r="405" spans="1:21" s="172" customFormat="1">
      <c r="A405" s="38">
        <v>27</v>
      </c>
      <c r="B405" s="39">
        <f t="shared" si="16"/>
        <v>0</v>
      </c>
      <c r="C405" s="39" t="str">
        <f t="shared" si="17"/>
        <v>2022 Current Year</v>
      </c>
      <c r="D405" s="40">
        <v>3</v>
      </c>
      <c r="E405" s="662">
        <v>27</v>
      </c>
      <c r="F405" s="40">
        <v>6</v>
      </c>
      <c r="G405" s="40" t="s">
        <v>138</v>
      </c>
      <c r="H405" s="40" t="s">
        <v>217</v>
      </c>
      <c r="I405" s="1014" t="s">
        <v>262</v>
      </c>
      <c r="J405" s="303">
        <v>0</v>
      </c>
      <c r="K405" s="304">
        <v>0</v>
      </c>
      <c r="L405" s="305">
        <v>0</v>
      </c>
      <c r="M405" s="305">
        <v>0</v>
      </c>
      <c r="N405" s="303">
        <v>0</v>
      </c>
      <c r="O405" s="306">
        <v>0</v>
      </c>
      <c r="P405" s="303">
        <v>0</v>
      </c>
      <c r="Q405" s="171" t="e">
        <f>VLOOKUP(C405&amp;D405&amp;A405,'Delivery Counts'!$A$23:$I$54,8,FALSE)</f>
        <v>#N/A</v>
      </c>
      <c r="R405" s="171" t="e">
        <f>VLOOKUP(C405&amp;D405&amp;A405,'Delivery Counts'!$A$23:$I$54,9,FALSE)</f>
        <v>#N/A</v>
      </c>
      <c r="S405" s="16" t="e">
        <f t="shared" si="18"/>
        <v>#N/A</v>
      </c>
      <c r="T405" s="237"/>
      <c r="U405" s="237"/>
    </row>
    <row r="406" spans="1:21" s="172" customFormat="1">
      <c r="A406" s="38">
        <v>27</v>
      </c>
      <c r="B406" s="39">
        <f t="shared" si="16"/>
        <v>0</v>
      </c>
      <c r="C406" s="39" t="str">
        <f t="shared" si="17"/>
        <v>2022 Current Year</v>
      </c>
      <c r="D406" s="40">
        <v>3</v>
      </c>
      <c r="E406" s="662">
        <v>27</v>
      </c>
      <c r="F406" s="40">
        <v>6</v>
      </c>
      <c r="G406" s="40" t="s">
        <v>138</v>
      </c>
      <c r="H406" s="40" t="s">
        <v>218</v>
      </c>
      <c r="I406" s="1014" t="s">
        <v>677</v>
      </c>
      <c r="J406" s="303">
        <v>0</v>
      </c>
      <c r="K406" s="304">
        <v>0</v>
      </c>
      <c r="L406" s="305">
        <v>0</v>
      </c>
      <c r="M406" s="305">
        <v>0</v>
      </c>
      <c r="N406" s="303">
        <v>0</v>
      </c>
      <c r="O406" s="306">
        <v>0</v>
      </c>
      <c r="P406" s="303">
        <v>0</v>
      </c>
      <c r="Q406" s="171" t="e">
        <f>VLOOKUP(C406&amp;D406&amp;A406,'Delivery Counts'!$A$23:$I$54,8,FALSE)</f>
        <v>#N/A</v>
      </c>
      <c r="R406" s="171" t="e">
        <f>VLOOKUP(C406&amp;D406&amp;A406,'Delivery Counts'!$A$23:$I$54,9,FALSE)</f>
        <v>#N/A</v>
      </c>
      <c r="S406" s="16" t="e">
        <f t="shared" si="18"/>
        <v>#N/A</v>
      </c>
      <c r="T406" s="237"/>
      <c r="U406" s="237"/>
    </row>
    <row r="407" spans="1:21" s="172" customFormat="1">
      <c r="A407" s="38">
        <v>27</v>
      </c>
      <c r="B407" s="39">
        <f t="shared" si="16"/>
        <v>0</v>
      </c>
      <c r="C407" s="39" t="str">
        <f t="shared" si="17"/>
        <v>2022 Current Year</v>
      </c>
      <c r="D407" s="40">
        <v>3</v>
      </c>
      <c r="E407" s="662">
        <v>27</v>
      </c>
      <c r="F407" s="40">
        <v>6</v>
      </c>
      <c r="G407" s="40" t="s">
        <v>138</v>
      </c>
      <c r="H407" s="40" t="s">
        <v>219</v>
      </c>
      <c r="I407" s="1014" t="s">
        <v>263</v>
      </c>
      <c r="J407" s="303">
        <v>0</v>
      </c>
      <c r="K407" s="304">
        <v>0</v>
      </c>
      <c r="L407" s="305">
        <v>0</v>
      </c>
      <c r="M407" s="305">
        <v>0</v>
      </c>
      <c r="N407" s="303">
        <v>0</v>
      </c>
      <c r="O407" s="306">
        <v>0</v>
      </c>
      <c r="P407" s="303">
        <v>0</v>
      </c>
      <c r="Q407" s="171" t="e">
        <f>VLOOKUP(C407&amp;D407&amp;A407,'Delivery Counts'!$A$23:$I$54,8,FALSE)</f>
        <v>#N/A</v>
      </c>
      <c r="R407" s="171" t="e">
        <f>VLOOKUP(C407&amp;D407&amp;A407,'Delivery Counts'!$A$23:$I$54,9,FALSE)</f>
        <v>#N/A</v>
      </c>
      <c r="S407" s="16" t="e">
        <f t="shared" si="18"/>
        <v>#N/A</v>
      </c>
      <c r="T407" s="237"/>
      <c r="U407" s="237"/>
    </row>
    <row r="408" spans="1:21" s="172" customFormat="1">
      <c r="A408" s="38">
        <v>27</v>
      </c>
      <c r="B408" s="39">
        <f t="shared" si="16"/>
        <v>0</v>
      </c>
      <c r="C408" s="39" t="str">
        <f t="shared" si="17"/>
        <v>2022 Current Year</v>
      </c>
      <c r="D408" s="40">
        <v>3</v>
      </c>
      <c r="E408" s="662">
        <v>27</v>
      </c>
      <c r="F408" s="40">
        <v>6</v>
      </c>
      <c r="G408" s="40" t="s">
        <v>138</v>
      </c>
      <c r="H408" s="40" t="s">
        <v>220</v>
      </c>
      <c r="I408" s="1014" t="s">
        <v>675</v>
      </c>
      <c r="J408" s="303">
        <v>0</v>
      </c>
      <c r="K408" s="304">
        <v>0</v>
      </c>
      <c r="L408" s="305">
        <v>0</v>
      </c>
      <c r="M408" s="305">
        <v>0</v>
      </c>
      <c r="N408" s="303">
        <v>0</v>
      </c>
      <c r="O408" s="306">
        <v>0</v>
      </c>
      <c r="P408" s="303">
        <v>0</v>
      </c>
      <c r="Q408" s="171" t="e">
        <f>VLOOKUP(C408&amp;D408&amp;A408,'Delivery Counts'!$A$23:$I$54,8,FALSE)</f>
        <v>#N/A</v>
      </c>
      <c r="R408" s="171" t="e">
        <f>VLOOKUP(C408&amp;D408&amp;A408,'Delivery Counts'!$A$23:$I$54,9,FALSE)</f>
        <v>#N/A</v>
      </c>
      <c r="S408" s="16" t="e">
        <f t="shared" si="18"/>
        <v>#N/A</v>
      </c>
      <c r="T408" s="237"/>
      <c r="U408" s="237"/>
    </row>
    <row r="409" spans="1:21" s="172" customFormat="1">
      <c r="A409" s="38">
        <v>27</v>
      </c>
      <c r="B409" s="39">
        <f t="shared" si="16"/>
        <v>0</v>
      </c>
      <c r="C409" s="39" t="str">
        <f t="shared" si="17"/>
        <v>2022 Current Year</v>
      </c>
      <c r="D409" s="40">
        <v>3</v>
      </c>
      <c r="E409" s="662">
        <v>27</v>
      </c>
      <c r="F409" s="40">
        <v>6</v>
      </c>
      <c r="G409" s="40" t="s">
        <v>138</v>
      </c>
      <c r="H409" s="40" t="s">
        <v>221</v>
      </c>
      <c r="I409" s="1014" t="s">
        <v>264</v>
      </c>
      <c r="J409" s="303">
        <v>0</v>
      </c>
      <c r="K409" s="304">
        <v>0</v>
      </c>
      <c r="L409" s="305">
        <v>0</v>
      </c>
      <c r="M409" s="305">
        <v>0</v>
      </c>
      <c r="N409" s="303">
        <v>0</v>
      </c>
      <c r="O409" s="306">
        <v>0</v>
      </c>
      <c r="P409" s="303">
        <v>0</v>
      </c>
      <c r="Q409" s="171" t="e">
        <f>VLOOKUP(C409&amp;D409&amp;A409,'Delivery Counts'!$A$23:$I$54,8,FALSE)</f>
        <v>#N/A</v>
      </c>
      <c r="R409" s="171" t="e">
        <f>VLOOKUP(C409&amp;D409&amp;A409,'Delivery Counts'!$A$23:$I$54,9,FALSE)</f>
        <v>#N/A</v>
      </c>
      <c r="S409" s="16" t="e">
        <f t="shared" si="18"/>
        <v>#N/A</v>
      </c>
      <c r="T409" s="237"/>
      <c r="U409" s="237"/>
    </row>
    <row r="410" spans="1:21" s="172" customFormat="1">
      <c r="A410" s="38">
        <v>27</v>
      </c>
      <c r="B410" s="39">
        <f t="shared" si="16"/>
        <v>0</v>
      </c>
      <c r="C410" s="39" t="str">
        <f t="shared" si="17"/>
        <v>2022 Current Year</v>
      </c>
      <c r="D410" s="40">
        <v>3</v>
      </c>
      <c r="E410" s="662">
        <v>27</v>
      </c>
      <c r="F410" s="40">
        <v>6</v>
      </c>
      <c r="G410" s="40" t="s">
        <v>138</v>
      </c>
      <c r="H410" s="40" t="s">
        <v>222</v>
      </c>
      <c r="I410" s="1014" t="s">
        <v>206</v>
      </c>
      <c r="J410" s="303">
        <v>0</v>
      </c>
      <c r="K410" s="304">
        <v>0</v>
      </c>
      <c r="L410" s="305">
        <v>0</v>
      </c>
      <c r="M410" s="305">
        <v>0</v>
      </c>
      <c r="N410" s="303">
        <v>0</v>
      </c>
      <c r="O410" s="306">
        <v>0</v>
      </c>
      <c r="P410" s="303">
        <v>0</v>
      </c>
      <c r="Q410" s="171" t="e">
        <f>VLOOKUP(C410&amp;D410&amp;A410,'Delivery Counts'!$A$23:$I$54,8,FALSE)</f>
        <v>#N/A</v>
      </c>
      <c r="R410" s="171" t="e">
        <f>VLOOKUP(C410&amp;D410&amp;A410,'Delivery Counts'!$A$23:$I$54,9,FALSE)</f>
        <v>#N/A</v>
      </c>
      <c r="S410" s="16" t="e">
        <f t="shared" si="18"/>
        <v>#N/A</v>
      </c>
      <c r="T410" s="237"/>
      <c r="U410" s="237"/>
    </row>
    <row r="411" spans="1:21" s="172" customFormat="1">
      <c r="A411" s="38">
        <v>27</v>
      </c>
      <c r="B411" s="39">
        <f t="shared" si="16"/>
        <v>0</v>
      </c>
      <c r="C411" s="39" t="str">
        <f t="shared" si="17"/>
        <v>2022 Current Year</v>
      </c>
      <c r="D411" s="40">
        <v>3</v>
      </c>
      <c r="E411" s="662">
        <v>27</v>
      </c>
      <c r="F411" s="40">
        <v>6</v>
      </c>
      <c r="G411" s="40" t="s">
        <v>138</v>
      </c>
      <c r="H411" s="40" t="s">
        <v>223</v>
      </c>
      <c r="I411" s="1014" t="s">
        <v>181</v>
      </c>
      <c r="J411" s="303">
        <v>0</v>
      </c>
      <c r="K411" s="304">
        <v>0</v>
      </c>
      <c r="L411" s="305">
        <v>0</v>
      </c>
      <c r="M411" s="305">
        <v>0</v>
      </c>
      <c r="N411" s="303">
        <v>0</v>
      </c>
      <c r="O411" s="306">
        <v>0</v>
      </c>
      <c r="P411" s="303">
        <v>0</v>
      </c>
      <c r="Q411" s="171" t="e">
        <f>VLOOKUP(C411&amp;D411&amp;A411,'Delivery Counts'!$A$23:$I$54,8,FALSE)</f>
        <v>#N/A</v>
      </c>
      <c r="R411" s="171" t="e">
        <f>VLOOKUP(C411&amp;D411&amp;A411,'Delivery Counts'!$A$23:$I$54,9,FALSE)</f>
        <v>#N/A</v>
      </c>
      <c r="S411" s="16" t="e">
        <f t="shared" si="18"/>
        <v>#N/A</v>
      </c>
      <c r="T411" s="237"/>
      <c r="U411" s="237"/>
    </row>
    <row r="412" spans="1:21" s="172" customFormat="1">
      <c r="A412" s="38">
        <v>27</v>
      </c>
      <c r="B412" s="39">
        <f t="shared" si="16"/>
        <v>0</v>
      </c>
      <c r="C412" s="39" t="str">
        <f t="shared" si="17"/>
        <v>2022 Current Year</v>
      </c>
      <c r="D412" s="40">
        <v>3</v>
      </c>
      <c r="E412" s="662">
        <v>27</v>
      </c>
      <c r="F412" s="40">
        <v>6</v>
      </c>
      <c r="G412" s="40" t="s">
        <v>138</v>
      </c>
      <c r="H412" s="40" t="s">
        <v>150</v>
      </c>
      <c r="I412" s="1014" t="s">
        <v>204</v>
      </c>
      <c r="J412" s="303">
        <v>0</v>
      </c>
      <c r="K412" s="304">
        <v>0</v>
      </c>
      <c r="L412" s="305">
        <v>0</v>
      </c>
      <c r="M412" s="305">
        <v>0</v>
      </c>
      <c r="N412" s="303">
        <v>0</v>
      </c>
      <c r="O412" s="306">
        <v>0</v>
      </c>
      <c r="P412" s="303">
        <v>0</v>
      </c>
      <c r="Q412" s="171" t="e">
        <f>VLOOKUP(C412&amp;D412&amp;A412,'Delivery Counts'!$A$23:$I$54,8,FALSE)</f>
        <v>#N/A</v>
      </c>
      <c r="R412" s="171" t="e">
        <f>VLOOKUP(C412&amp;D412&amp;A412,'Delivery Counts'!$A$23:$I$54,9,FALSE)</f>
        <v>#N/A</v>
      </c>
      <c r="S412" s="16" t="e">
        <f t="shared" si="18"/>
        <v>#N/A</v>
      </c>
      <c r="T412" s="237"/>
      <c r="U412" s="237"/>
    </row>
    <row r="413" spans="1:21" s="172" customFormat="1">
      <c r="A413" s="38">
        <v>27</v>
      </c>
      <c r="B413" s="39">
        <f t="shared" si="16"/>
        <v>0</v>
      </c>
      <c r="C413" s="39" t="str">
        <f t="shared" si="17"/>
        <v>2022 Current Year</v>
      </c>
      <c r="D413" s="40">
        <v>3</v>
      </c>
      <c r="E413" s="662">
        <v>27</v>
      </c>
      <c r="F413" s="40">
        <v>6</v>
      </c>
      <c r="G413" s="40" t="s">
        <v>138</v>
      </c>
      <c r="H413" s="40" t="s">
        <v>151</v>
      </c>
      <c r="I413" s="1014" t="s">
        <v>205</v>
      </c>
      <c r="J413" s="303">
        <v>0</v>
      </c>
      <c r="K413" s="304">
        <v>0</v>
      </c>
      <c r="L413" s="305">
        <v>0</v>
      </c>
      <c r="M413" s="305">
        <v>0</v>
      </c>
      <c r="N413" s="303">
        <v>0</v>
      </c>
      <c r="O413" s="306">
        <v>0</v>
      </c>
      <c r="P413" s="303">
        <v>0</v>
      </c>
      <c r="Q413" s="171" t="e">
        <f>VLOOKUP(C413&amp;D413&amp;A413,'Delivery Counts'!$A$23:$I$54,8,FALSE)</f>
        <v>#N/A</v>
      </c>
      <c r="R413" s="171" t="e">
        <f>VLOOKUP(C413&amp;D413&amp;A413,'Delivery Counts'!$A$23:$I$54,9,FALSE)</f>
        <v>#N/A</v>
      </c>
      <c r="S413" s="16" t="e">
        <f t="shared" si="18"/>
        <v>#N/A</v>
      </c>
      <c r="T413" s="237"/>
      <c r="U413" s="237"/>
    </row>
    <row r="414" spans="1:21" s="172" customFormat="1">
      <c r="A414" s="38">
        <v>27</v>
      </c>
      <c r="B414" s="39">
        <f t="shared" si="16"/>
        <v>0</v>
      </c>
      <c r="C414" s="39" t="str">
        <f t="shared" si="17"/>
        <v>2022 Current Year</v>
      </c>
      <c r="D414" s="40">
        <v>3</v>
      </c>
      <c r="E414" s="662">
        <v>27</v>
      </c>
      <c r="F414" s="40">
        <v>6</v>
      </c>
      <c r="G414" s="40" t="s">
        <v>138</v>
      </c>
      <c r="H414" s="40" t="s">
        <v>152</v>
      </c>
      <c r="I414" s="1014" t="s">
        <v>182</v>
      </c>
      <c r="J414" s="303">
        <v>0</v>
      </c>
      <c r="K414" s="304">
        <v>0</v>
      </c>
      <c r="L414" s="305">
        <v>0</v>
      </c>
      <c r="M414" s="305">
        <v>0</v>
      </c>
      <c r="N414" s="303">
        <v>0</v>
      </c>
      <c r="O414" s="306">
        <v>0</v>
      </c>
      <c r="P414" s="303">
        <v>0</v>
      </c>
      <c r="Q414" s="171" t="e">
        <f>VLOOKUP(C414&amp;D414&amp;A414,'Delivery Counts'!$A$23:$I$54,8,FALSE)</f>
        <v>#N/A</v>
      </c>
      <c r="R414" s="171" t="e">
        <f>VLOOKUP(C414&amp;D414&amp;A414,'Delivery Counts'!$A$23:$I$54,9,FALSE)</f>
        <v>#N/A</v>
      </c>
      <c r="S414" s="16" t="e">
        <f t="shared" si="18"/>
        <v>#N/A</v>
      </c>
      <c r="T414" s="237"/>
      <c r="U414" s="237"/>
    </row>
    <row r="415" spans="1:21" s="172" customFormat="1">
      <c r="A415" s="38">
        <v>27</v>
      </c>
      <c r="B415" s="39">
        <f t="shared" si="16"/>
        <v>0</v>
      </c>
      <c r="C415" s="39" t="str">
        <f t="shared" si="17"/>
        <v>2022 Current Year</v>
      </c>
      <c r="D415" s="40">
        <v>3</v>
      </c>
      <c r="E415" s="662">
        <v>27</v>
      </c>
      <c r="F415" s="40">
        <v>6</v>
      </c>
      <c r="G415" s="40" t="s">
        <v>138</v>
      </c>
      <c r="H415" s="40" t="s">
        <v>70</v>
      </c>
      <c r="I415" s="1014" t="s">
        <v>265</v>
      </c>
      <c r="J415" s="303">
        <v>0</v>
      </c>
      <c r="K415" s="304">
        <v>0</v>
      </c>
      <c r="L415" s="305">
        <v>0</v>
      </c>
      <c r="M415" s="305">
        <v>0</v>
      </c>
      <c r="N415" s="303">
        <v>0</v>
      </c>
      <c r="O415" s="306">
        <v>0</v>
      </c>
      <c r="P415" s="303">
        <v>0</v>
      </c>
      <c r="Q415" s="171" t="e">
        <f>VLOOKUP(C415&amp;D415&amp;A415,'Delivery Counts'!$A$23:$I$54,8,FALSE)</f>
        <v>#N/A</v>
      </c>
      <c r="R415" s="171" t="e">
        <f>VLOOKUP(C415&amp;D415&amp;A415,'Delivery Counts'!$A$23:$I$54,9,FALSE)</f>
        <v>#N/A</v>
      </c>
      <c r="S415" s="16" t="e">
        <f t="shared" si="18"/>
        <v>#N/A</v>
      </c>
      <c r="T415" s="237"/>
      <c r="U415" s="237"/>
    </row>
    <row r="416" spans="1:21" s="172" customFormat="1">
      <c r="A416" s="38">
        <v>27</v>
      </c>
      <c r="B416" s="39">
        <f t="shared" si="16"/>
        <v>0</v>
      </c>
      <c r="C416" s="39" t="str">
        <f t="shared" si="17"/>
        <v>2022 Current Year</v>
      </c>
      <c r="D416" s="40">
        <v>3</v>
      </c>
      <c r="E416" s="662">
        <v>27</v>
      </c>
      <c r="F416" s="40">
        <v>6</v>
      </c>
      <c r="G416" s="40" t="s">
        <v>138</v>
      </c>
      <c r="H416" s="40" t="s">
        <v>71</v>
      </c>
      <c r="I416" s="1014" t="s">
        <v>266</v>
      </c>
      <c r="J416" s="303">
        <v>0</v>
      </c>
      <c r="K416" s="304">
        <v>0</v>
      </c>
      <c r="L416" s="305">
        <v>0</v>
      </c>
      <c r="M416" s="305">
        <v>0</v>
      </c>
      <c r="N416" s="303">
        <v>0</v>
      </c>
      <c r="O416" s="306">
        <v>0</v>
      </c>
      <c r="P416" s="303">
        <v>0</v>
      </c>
      <c r="Q416" s="171" t="e">
        <f>VLOOKUP(C416&amp;D416&amp;A416,'Delivery Counts'!$A$23:$I$54,8,FALSE)</f>
        <v>#N/A</v>
      </c>
      <c r="R416" s="171" t="e">
        <f>VLOOKUP(C416&amp;D416&amp;A416,'Delivery Counts'!$A$23:$I$54,9,FALSE)</f>
        <v>#N/A</v>
      </c>
      <c r="S416" s="16" t="e">
        <f t="shared" si="18"/>
        <v>#N/A</v>
      </c>
      <c r="T416" s="237"/>
      <c r="U416" s="237"/>
    </row>
    <row r="417" spans="1:21" s="172" customFormat="1">
      <c r="A417" s="38">
        <v>27</v>
      </c>
      <c r="B417" s="39">
        <f t="shared" si="16"/>
        <v>0</v>
      </c>
      <c r="C417" s="39" t="str">
        <f t="shared" si="17"/>
        <v>2022 Current Year</v>
      </c>
      <c r="D417" s="40">
        <v>3</v>
      </c>
      <c r="E417" s="662">
        <v>27</v>
      </c>
      <c r="F417" s="40">
        <v>6</v>
      </c>
      <c r="G417" s="40" t="s">
        <v>138</v>
      </c>
      <c r="H417" s="40" t="s">
        <v>72</v>
      </c>
      <c r="I417" s="1014" t="s">
        <v>527</v>
      </c>
      <c r="J417" s="303">
        <v>0</v>
      </c>
      <c r="K417" s="304">
        <v>0</v>
      </c>
      <c r="L417" s="305">
        <v>0</v>
      </c>
      <c r="M417" s="305">
        <v>0</v>
      </c>
      <c r="N417" s="303">
        <v>0</v>
      </c>
      <c r="O417" s="306">
        <v>0</v>
      </c>
      <c r="P417" s="303">
        <v>0</v>
      </c>
      <c r="Q417" s="171" t="e">
        <f>VLOOKUP(C417&amp;D417&amp;A417,'Delivery Counts'!$A$23:$I$54,8,FALSE)</f>
        <v>#N/A</v>
      </c>
      <c r="R417" s="171" t="e">
        <f>VLOOKUP(C417&amp;D417&amp;A417,'Delivery Counts'!$A$23:$I$54,9,FALSE)</f>
        <v>#N/A</v>
      </c>
      <c r="S417" s="16" t="e">
        <f t="shared" si="18"/>
        <v>#N/A</v>
      </c>
      <c r="T417" s="237"/>
      <c r="U417" s="237"/>
    </row>
    <row r="418" spans="1:21" s="172" customFormat="1">
      <c r="A418" s="38">
        <v>27</v>
      </c>
      <c r="B418" s="39">
        <f t="shared" si="16"/>
        <v>0</v>
      </c>
      <c r="C418" s="39" t="str">
        <f t="shared" si="17"/>
        <v>2022 Current Year</v>
      </c>
      <c r="D418" s="40">
        <v>3</v>
      </c>
      <c r="E418" s="662">
        <v>27</v>
      </c>
      <c r="F418" s="40">
        <v>6</v>
      </c>
      <c r="G418" s="40" t="s">
        <v>138</v>
      </c>
      <c r="H418" s="40" t="s">
        <v>73</v>
      </c>
      <c r="I418" s="1014" t="s">
        <v>528</v>
      </c>
      <c r="J418" s="303">
        <v>0</v>
      </c>
      <c r="K418" s="304">
        <v>0</v>
      </c>
      <c r="L418" s="305">
        <v>0</v>
      </c>
      <c r="M418" s="305">
        <v>0</v>
      </c>
      <c r="N418" s="303">
        <v>0</v>
      </c>
      <c r="O418" s="306">
        <v>0</v>
      </c>
      <c r="P418" s="303">
        <v>0</v>
      </c>
      <c r="Q418" s="171" t="e">
        <f>VLOOKUP(C418&amp;D418&amp;A418,'Delivery Counts'!$A$23:$I$54,8,FALSE)</f>
        <v>#N/A</v>
      </c>
      <c r="R418" s="171" t="e">
        <f>VLOOKUP(C418&amp;D418&amp;A418,'Delivery Counts'!$A$23:$I$54,9,FALSE)</f>
        <v>#N/A</v>
      </c>
      <c r="S418" s="16" t="e">
        <f t="shared" si="18"/>
        <v>#N/A</v>
      </c>
      <c r="T418" s="237"/>
      <c r="U418" s="237"/>
    </row>
    <row r="419" spans="1:21" s="172" customFormat="1">
      <c r="A419" s="38">
        <v>27</v>
      </c>
      <c r="B419" s="39">
        <f t="shared" si="16"/>
        <v>0</v>
      </c>
      <c r="C419" s="39" t="str">
        <f t="shared" si="17"/>
        <v>2022 Current Year</v>
      </c>
      <c r="D419" s="40">
        <v>3</v>
      </c>
      <c r="E419" s="662">
        <v>27</v>
      </c>
      <c r="F419" s="40">
        <v>6</v>
      </c>
      <c r="G419" s="40" t="s">
        <v>138</v>
      </c>
      <c r="H419" s="40" t="s">
        <v>409</v>
      </c>
      <c r="I419" s="1014" t="s">
        <v>803</v>
      </c>
      <c r="J419" s="303">
        <v>0</v>
      </c>
      <c r="K419" s="304">
        <v>0</v>
      </c>
      <c r="L419" s="305">
        <v>0</v>
      </c>
      <c r="M419" s="305">
        <v>0</v>
      </c>
      <c r="N419" s="303">
        <v>0</v>
      </c>
      <c r="O419" s="306">
        <v>0</v>
      </c>
      <c r="P419" s="303">
        <v>0</v>
      </c>
      <c r="Q419" s="171" t="e">
        <f>VLOOKUP(C419&amp;D419&amp;A419,'Delivery Counts'!$A$23:$I$54,8,FALSE)</f>
        <v>#N/A</v>
      </c>
      <c r="R419" s="171" t="e">
        <f>VLOOKUP(C419&amp;D419&amp;A419,'Delivery Counts'!$A$23:$I$54,9,FALSE)</f>
        <v>#N/A</v>
      </c>
      <c r="S419" s="16" t="e">
        <f t="shared" si="18"/>
        <v>#N/A</v>
      </c>
      <c r="T419" s="237"/>
      <c r="U419" s="237"/>
    </row>
    <row r="420" spans="1:21" s="172" customFormat="1">
      <c r="A420" s="38">
        <v>28</v>
      </c>
      <c r="B420" s="39">
        <f t="shared" si="3"/>
        <v>0</v>
      </c>
      <c r="C420" s="39" t="str">
        <f t="shared" si="4"/>
        <v>2022 Current Year</v>
      </c>
      <c r="D420" s="40">
        <v>3</v>
      </c>
      <c r="E420" s="662">
        <v>28</v>
      </c>
      <c r="F420" s="662">
        <v>6</v>
      </c>
      <c r="G420" s="40" t="s">
        <v>139</v>
      </c>
      <c r="H420" s="40" t="s">
        <v>211</v>
      </c>
      <c r="I420" s="698" t="s">
        <v>261</v>
      </c>
      <c r="J420" s="303">
        <v>0</v>
      </c>
      <c r="K420" s="304">
        <v>0</v>
      </c>
      <c r="L420" s="305">
        <v>0</v>
      </c>
      <c r="M420" s="305">
        <v>0</v>
      </c>
      <c r="N420" s="303">
        <v>0</v>
      </c>
      <c r="O420" s="306">
        <v>0</v>
      </c>
      <c r="P420" s="303">
        <v>0</v>
      </c>
      <c r="Q420" s="171">
        <f>VLOOKUP(C420&amp;D420&amp;A420,'Delivery Counts'!$A$23:$I$54,8,FALSE)</f>
        <v>0</v>
      </c>
      <c r="R420" s="171">
        <f>VLOOKUP(C420&amp;D420&amp;A420,'Delivery Counts'!$A$23:$I$54,9,FALSE)</f>
        <v>0</v>
      </c>
      <c r="S420" s="16">
        <f t="shared" si="15"/>
        <v>0</v>
      </c>
      <c r="T420" s="237"/>
      <c r="U420" s="237"/>
    </row>
    <row r="421" spans="1:21" s="172" customFormat="1">
      <c r="A421" s="38">
        <v>28</v>
      </c>
      <c r="B421" s="39">
        <f t="shared" si="3"/>
        <v>0</v>
      </c>
      <c r="C421" s="39" t="str">
        <f t="shared" si="4"/>
        <v>2022 Current Year</v>
      </c>
      <c r="D421" s="40">
        <v>3</v>
      </c>
      <c r="E421" s="662">
        <v>28</v>
      </c>
      <c r="F421" s="662">
        <v>6</v>
      </c>
      <c r="G421" s="311" t="s">
        <v>139</v>
      </c>
      <c r="H421" s="40" t="s">
        <v>214</v>
      </c>
      <c r="I421" s="698" t="s">
        <v>676</v>
      </c>
      <c r="J421" s="303">
        <v>0</v>
      </c>
      <c r="K421" s="304">
        <v>0</v>
      </c>
      <c r="L421" s="305">
        <v>0</v>
      </c>
      <c r="M421" s="305">
        <v>0</v>
      </c>
      <c r="N421" s="303">
        <v>0</v>
      </c>
      <c r="O421" s="306">
        <v>0</v>
      </c>
      <c r="P421" s="303">
        <v>0</v>
      </c>
      <c r="Q421" s="171">
        <f>VLOOKUP(C421&amp;D421&amp;A421,'Delivery Counts'!$A$23:$I$54,8,FALSE)</f>
        <v>0</v>
      </c>
      <c r="R421" s="171">
        <f>VLOOKUP(C421&amp;D421&amp;A421,'Delivery Counts'!$A$23:$I$54,9,FALSE)</f>
        <v>0</v>
      </c>
      <c r="S421" s="16">
        <f t="shared" si="15"/>
        <v>0</v>
      </c>
    </row>
    <row r="422" spans="1:21" s="172" customFormat="1">
      <c r="A422" s="38">
        <v>28</v>
      </c>
      <c r="B422" s="39">
        <f t="shared" si="3"/>
        <v>0</v>
      </c>
      <c r="C422" s="39" t="str">
        <f t="shared" si="4"/>
        <v>2022 Current Year</v>
      </c>
      <c r="D422" s="40">
        <v>3</v>
      </c>
      <c r="E422" s="662">
        <v>28</v>
      </c>
      <c r="F422" s="662">
        <v>6</v>
      </c>
      <c r="G422" s="311" t="s">
        <v>139</v>
      </c>
      <c r="H422" s="40" t="s">
        <v>215</v>
      </c>
      <c r="I422" s="698" t="s">
        <v>216</v>
      </c>
      <c r="J422" s="303">
        <v>0</v>
      </c>
      <c r="K422" s="304">
        <v>0</v>
      </c>
      <c r="L422" s="305">
        <v>0</v>
      </c>
      <c r="M422" s="305">
        <v>0</v>
      </c>
      <c r="N422" s="303">
        <v>0</v>
      </c>
      <c r="O422" s="306">
        <v>0</v>
      </c>
      <c r="P422" s="303">
        <v>0</v>
      </c>
      <c r="Q422" s="171">
        <f>VLOOKUP(C422&amp;D422&amp;A422,'Delivery Counts'!$A$23:$I$54,8,FALSE)</f>
        <v>0</v>
      </c>
      <c r="R422" s="171">
        <f>VLOOKUP(C422&amp;D422&amp;A422,'Delivery Counts'!$A$23:$I$54,9,FALSE)</f>
        <v>0</v>
      </c>
      <c r="S422" s="16">
        <f t="shared" si="15"/>
        <v>0</v>
      </c>
    </row>
    <row r="423" spans="1:21" s="172" customFormat="1">
      <c r="A423" s="38">
        <v>28</v>
      </c>
      <c r="B423" s="39">
        <f t="shared" si="3"/>
        <v>0</v>
      </c>
      <c r="C423" s="39" t="str">
        <f t="shared" si="4"/>
        <v>2022 Current Year</v>
      </c>
      <c r="D423" s="40">
        <v>3</v>
      </c>
      <c r="E423" s="662">
        <v>28</v>
      </c>
      <c r="F423" s="662">
        <v>6</v>
      </c>
      <c r="G423" s="311" t="s">
        <v>139</v>
      </c>
      <c r="H423" s="40" t="s">
        <v>217</v>
      </c>
      <c r="I423" s="698" t="s">
        <v>262</v>
      </c>
      <c r="J423" s="303">
        <v>0</v>
      </c>
      <c r="K423" s="304">
        <v>0</v>
      </c>
      <c r="L423" s="305">
        <v>0</v>
      </c>
      <c r="M423" s="305">
        <v>0</v>
      </c>
      <c r="N423" s="303">
        <v>0</v>
      </c>
      <c r="O423" s="306">
        <v>0</v>
      </c>
      <c r="P423" s="303">
        <v>0</v>
      </c>
      <c r="Q423" s="171">
        <f>VLOOKUP(C423&amp;D423&amp;A423,'Delivery Counts'!$A$23:$I$54,8,FALSE)</f>
        <v>0</v>
      </c>
      <c r="R423" s="171">
        <f>VLOOKUP(C423&amp;D423&amp;A423,'Delivery Counts'!$A$23:$I$54,9,FALSE)</f>
        <v>0</v>
      </c>
      <c r="S423" s="16">
        <f t="shared" si="15"/>
        <v>0</v>
      </c>
      <c r="T423" s="237"/>
      <c r="U423" s="237"/>
    </row>
    <row r="424" spans="1:21" s="172" customFormat="1">
      <c r="A424" s="38">
        <v>28</v>
      </c>
      <c r="B424" s="39">
        <f t="shared" si="3"/>
        <v>0</v>
      </c>
      <c r="C424" s="39" t="str">
        <f t="shared" si="4"/>
        <v>2022 Current Year</v>
      </c>
      <c r="D424" s="40">
        <v>3</v>
      </c>
      <c r="E424" s="662">
        <v>28</v>
      </c>
      <c r="F424" s="662">
        <v>6</v>
      </c>
      <c r="G424" s="311" t="s">
        <v>139</v>
      </c>
      <c r="H424" s="40" t="s">
        <v>218</v>
      </c>
      <c r="I424" s="698" t="s">
        <v>677</v>
      </c>
      <c r="J424" s="303">
        <v>0</v>
      </c>
      <c r="K424" s="304">
        <v>0</v>
      </c>
      <c r="L424" s="305">
        <v>0</v>
      </c>
      <c r="M424" s="305">
        <v>0</v>
      </c>
      <c r="N424" s="303">
        <v>0</v>
      </c>
      <c r="O424" s="306">
        <v>0</v>
      </c>
      <c r="P424" s="303">
        <v>0</v>
      </c>
      <c r="Q424" s="171">
        <f>VLOOKUP(C424&amp;D424&amp;A424,'Delivery Counts'!$A$23:$I$54,8,FALSE)</f>
        <v>0</v>
      </c>
      <c r="R424" s="171">
        <f>VLOOKUP(C424&amp;D424&amp;A424,'Delivery Counts'!$A$23:$I$54,9,FALSE)</f>
        <v>0</v>
      </c>
      <c r="S424" s="16">
        <f t="shared" si="15"/>
        <v>0</v>
      </c>
      <c r="T424" s="237"/>
      <c r="U424" s="237"/>
    </row>
    <row r="425" spans="1:21" s="172" customFormat="1">
      <c r="A425" s="38">
        <v>28</v>
      </c>
      <c r="B425" s="39">
        <f t="shared" si="3"/>
        <v>0</v>
      </c>
      <c r="C425" s="39" t="str">
        <f t="shared" si="4"/>
        <v>2022 Current Year</v>
      </c>
      <c r="D425" s="40">
        <v>3</v>
      </c>
      <c r="E425" s="662">
        <v>28</v>
      </c>
      <c r="F425" s="662">
        <v>6</v>
      </c>
      <c r="G425" s="311" t="s">
        <v>139</v>
      </c>
      <c r="H425" s="40" t="s">
        <v>219</v>
      </c>
      <c r="I425" s="698" t="s">
        <v>263</v>
      </c>
      <c r="J425" s="303">
        <v>0</v>
      </c>
      <c r="K425" s="304">
        <v>0</v>
      </c>
      <c r="L425" s="305">
        <v>0</v>
      </c>
      <c r="M425" s="305">
        <v>0</v>
      </c>
      <c r="N425" s="303">
        <v>0</v>
      </c>
      <c r="O425" s="306">
        <v>0</v>
      </c>
      <c r="P425" s="303">
        <v>0</v>
      </c>
      <c r="Q425" s="171">
        <f>VLOOKUP(C425&amp;D425&amp;A425,'Delivery Counts'!$A$23:$I$54,8,FALSE)</f>
        <v>0</v>
      </c>
      <c r="R425" s="171">
        <f>VLOOKUP(C425&amp;D425&amp;A425,'Delivery Counts'!$A$23:$I$54,9,FALSE)</f>
        <v>0</v>
      </c>
      <c r="S425" s="16">
        <f t="shared" si="15"/>
        <v>0</v>
      </c>
      <c r="T425" s="237"/>
      <c r="U425" s="237"/>
    </row>
    <row r="426" spans="1:21" s="172" customFormat="1">
      <c r="A426" s="38">
        <v>28</v>
      </c>
      <c r="B426" s="39">
        <f t="shared" si="3"/>
        <v>0</v>
      </c>
      <c r="C426" s="39" t="str">
        <f t="shared" si="4"/>
        <v>2022 Current Year</v>
      </c>
      <c r="D426" s="40">
        <v>3</v>
      </c>
      <c r="E426" s="662">
        <v>28</v>
      </c>
      <c r="F426" s="662">
        <v>6</v>
      </c>
      <c r="G426" s="311" t="s">
        <v>139</v>
      </c>
      <c r="H426" s="40" t="s">
        <v>220</v>
      </c>
      <c r="I426" s="698" t="s">
        <v>675</v>
      </c>
      <c r="J426" s="303">
        <v>0</v>
      </c>
      <c r="K426" s="304">
        <v>0</v>
      </c>
      <c r="L426" s="305">
        <v>0</v>
      </c>
      <c r="M426" s="305">
        <v>0</v>
      </c>
      <c r="N426" s="303">
        <v>0</v>
      </c>
      <c r="O426" s="306">
        <v>0</v>
      </c>
      <c r="P426" s="303">
        <v>0</v>
      </c>
      <c r="Q426" s="171">
        <f>VLOOKUP(C426&amp;D426&amp;A426,'Delivery Counts'!$A$23:$I$54,8,FALSE)</f>
        <v>0</v>
      </c>
      <c r="R426" s="171">
        <f>VLOOKUP(C426&amp;D426&amp;A426,'Delivery Counts'!$A$23:$I$54,9,FALSE)</f>
        <v>0</v>
      </c>
      <c r="S426" s="16">
        <f t="shared" si="15"/>
        <v>0</v>
      </c>
      <c r="T426" s="237"/>
      <c r="U426" s="237"/>
    </row>
    <row r="427" spans="1:21" s="172" customFormat="1">
      <c r="A427" s="38">
        <v>28</v>
      </c>
      <c r="B427" s="39">
        <f t="shared" si="3"/>
        <v>0</v>
      </c>
      <c r="C427" s="39" t="str">
        <f t="shared" si="4"/>
        <v>2022 Current Year</v>
      </c>
      <c r="D427" s="40">
        <v>3</v>
      </c>
      <c r="E427" s="662">
        <v>28</v>
      </c>
      <c r="F427" s="662">
        <v>6</v>
      </c>
      <c r="G427" s="311" t="s">
        <v>139</v>
      </c>
      <c r="H427" s="40" t="s">
        <v>221</v>
      </c>
      <c r="I427" s="698" t="s">
        <v>264</v>
      </c>
      <c r="J427" s="303">
        <v>0</v>
      </c>
      <c r="K427" s="304">
        <v>0</v>
      </c>
      <c r="L427" s="305">
        <v>0</v>
      </c>
      <c r="M427" s="305">
        <v>0</v>
      </c>
      <c r="N427" s="303">
        <v>0</v>
      </c>
      <c r="O427" s="306">
        <v>0</v>
      </c>
      <c r="P427" s="303">
        <v>0</v>
      </c>
      <c r="Q427" s="171">
        <f>VLOOKUP(C427&amp;D427&amp;A427,'Delivery Counts'!$A$23:$I$54,8,FALSE)</f>
        <v>0</v>
      </c>
      <c r="R427" s="171">
        <f>VLOOKUP(C427&amp;D427&amp;A427,'Delivery Counts'!$A$23:$I$54,9,FALSE)</f>
        <v>0</v>
      </c>
      <c r="S427" s="16">
        <f t="shared" si="15"/>
        <v>0</v>
      </c>
      <c r="T427" s="237"/>
      <c r="U427" s="237"/>
    </row>
    <row r="428" spans="1:21" s="172" customFormat="1">
      <c r="A428" s="38">
        <v>28</v>
      </c>
      <c r="B428" s="39">
        <f t="shared" si="3"/>
        <v>0</v>
      </c>
      <c r="C428" s="39" t="str">
        <f t="shared" si="4"/>
        <v>2022 Current Year</v>
      </c>
      <c r="D428" s="40">
        <v>3</v>
      </c>
      <c r="E428" s="662">
        <v>28</v>
      </c>
      <c r="F428" s="662">
        <v>6</v>
      </c>
      <c r="G428" s="311" t="s">
        <v>139</v>
      </c>
      <c r="H428" s="40" t="s">
        <v>222</v>
      </c>
      <c r="I428" s="698" t="s">
        <v>206</v>
      </c>
      <c r="J428" s="303">
        <v>0</v>
      </c>
      <c r="K428" s="304">
        <v>0</v>
      </c>
      <c r="L428" s="305">
        <v>0</v>
      </c>
      <c r="M428" s="305">
        <v>0</v>
      </c>
      <c r="N428" s="303">
        <v>0</v>
      </c>
      <c r="O428" s="306">
        <v>0</v>
      </c>
      <c r="P428" s="303">
        <v>0</v>
      </c>
      <c r="Q428" s="171">
        <f>VLOOKUP(C428&amp;D428&amp;A428,'Delivery Counts'!$A$23:$I$54,8,FALSE)</f>
        <v>0</v>
      </c>
      <c r="R428" s="171">
        <f>VLOOKUP(C428&amp;D428&amp;A428,'Delivery Counts'!$A$23:$I$54,9,FALSE)</f>
        <v>0</v>
      </c>
      <c r="S428" s="16">
        <f t="shared" si="15"/>
        <v>0</v>
      </c>
      <c r="T428" s="237"/>
      <c r="U428" s="237"/>
    </row>
    <row r="429" spans="1:21" s="172" customFormat="1">
      <c r="A429" s="38">
        <v>28</v>
      </c>
      <c r="B429" s="39">
        <f t="shared" si="3"/>
        <v>0</v>
      </c>
      <c r="C429" s="39" t="str">
        <f t="shared" si="4"/>
        <v>2022 Current Year</v>
      </c>
      <c r="D429" s="40">
        <v>3</v>
      </c>
      <c r="E429" s="662">
        <v>28</v>
      </c>
      <c r="F429" s="662">
        <v>6</v>
      </c>
      <c r="G429" s="311" t="s">
        <v>139</v>
      </c>
      <c r="H429" s="40" t="s">
        <v>223</v>
      </c>
      <c r="I429" s="698" t="s">
        <v>181</v>
      </c>
      <c r="J429" s="303">
        <v>0</v>
      </c>
      <c r="K429" s="304">
        <v>0</v>
      </c>
      <c r="L429" s="305">
        <v>0</v>
      </c>
      <c r="M429" s="305">
        <v>0</v>
      </c>
      <c r="N429" s="303">
        <v>0</v>
      </c>
      <c r="O429" s="306">
        <v>0</v>
      </c>
      <c r="P429" s="303">
        <v>0</v>
      </c>
      <c r="Q429" s="171">
        <f>VLOOKUP(C429&amp;D429&amp;A429,'Delivery Counts'!$A$23:$I$54,8,FALSE)</f>
        <v>0</v>
      </c>
      <c r="R429" s="171">
        <f>VLOOKUP(C429&amp;D429&amp;A429,'Delivery Counts'!$A$23:$I$54,9,FALSE)</f>
        <v>0</v>
      </c>
      <c r="S429" s="16">
        <f t="shared" si="15"/>
        <v>0</v>
      </c>
      <c r="T429" s="237"/>
      <c r="U429" s="237"/>
    </row>
    <row r="430" spans="1:21" s="172" customFormat="1">
      <c r="A430" s="38">
        <v>28</v>
      </c>
      <c r="B430" s="39">
        <f t="shared" si="3"/>
        <v>0</v>
      </c>
      <c r="C430" s="39" t="str">
        <f t="shared" si="4"/>
        <v>2022 Current Year</v>
      </c>
      <c r="D430" s="40">
        <v>3</v>
      </c>
      <c r="E430" s="662">
        <v>28</v>
      </c>
      <c r="F430" s="662">
        <v>6</v>
      </c>
      <c r="G430" s="311" t="s">
        <v>139</v>
      </c>
      <c r="H430" s="40" t="s">
        <v>150</v>
      </c>
      <c r="I430" s="698" t="s">
        <v>204</v>
      </c>
      <c r="J430" s="303">
        <v>0</v>
      </c>
      <c r="K430" s="304">
        <v>0</v>
      </c>
      <c r="L430" s="305">
        <v>0</v>
      </c>
      <c r="M430" s="305">
        <v>0</v>
      </c>
      <c r="N430" s="303">
        <v>0</v>
      </c>
      <c r="O430" s="306">
        <v>0</v>
      </c>
      <c r="P430" s="303">
        <v>0</v>
      </c>
      <c r="Q430" s="171">
        <f>VLOOKUP(C430&amp;D430&amp;A430,'Delivery Counts'!$A$23:$I$54,8,FALSE)</f>
        <v>0</v>
      </c>
      <c r="R430" s="171">
        <f>VLOOKUP(C430&amp;D430&amp;A430,'Delivery Counts'!$A$23:$I$54,9,FALSE)</f>
        <v>0</v>
      </c>
      <c r="S430" s="16">
        <f t="shared" si="15"/>
        <v>0</v>
      </c>
      <c r="T430" s="237"/>
      <c r="U430" s="237"/>
    </row>
    <row r="431" spans="1:21" s="172" customFormat="1">
      <c r="A431" s="38">
        <v>28</v>
      </c>
      <c r="B431" s="39">
        <f t="shared" si="3"/>
        <v>0</v>
      </c>
      <c r="C431" s="39" t="str">
        <f t="shared" si="4"/>
        <v>2022 Current Year</v>
      </c>
      <c r="D431" s="40">
        <v>3</v>
      </c>
      <c r="E431" s="662">
        <v>28</v>
      </c>
      <c r="F431" s="662">
        <v>6</v>
      </c>
      <c r="G431" s="311" t="s">
        <v>139</v>
      </c>
      <c r="H431" s="40" t="s">
        <v>151</v>
      </c>
      <c r="I431" s="698" t="s">
        <v>205</v>
      </c>
      <c r="J431" s="303">
        <v>0</v>
      </c>
      <c r="K431" s="304">
        <v>0</v>
      </c>
      <c r="L431" s="305">
        <v>0</v>
      </c>
      <c r="M431" s="305">
        <v>0</v>
      </c>
      <c r="N431" s="303">
        <v>0</v>
      </c>
      <c r="O431" s="306">
        <v>0</v>
      </c>
      <c r="P431" s="303">
        <v>0</v>
      </c>
      <c r="Q431" s="171">
        <f>VLOOKUP(C431&amp;D431&amp;A431,'Delivery Counts'!$A$23:$I$54,8,FALSE)</f>
        <v>0</v>
      </c>
      <c r="R431" s="171">
        <f>VLOOKUP(C431&amp;D431&amp;A431,'Delivery Counts'!$A$23:$I$54,9,FALSE)</f>
        <v>0</v>
      </c>
      <c r="S431" s="16">
        <f t="shared" si="15"/>
        <v>0</v>
      </c>
      <c r="T431" s="237"/>
      <c r="U431" s="237"/>
    </row>
    <row r="432" spans="1:21" s="172" customFormat="1">
      <c r="A432" s="38">
        <v>28</v>
      </c>
      <c r="B432" s="39">
        <f t="shared" si="3"/>
        <v>0</v>
      </c>
      <c r="C432" s="39" t="str">
        <f t="shared" si="4"/>
        <v>2022 Current Year</v>
      </c>
      <c r="D432" s="40">
        <v>3</v>
      </c>
      <c r="E432" s="662">
        <v>28</v>
      </c>
      <c r="F432" s="662">
        <v>6</v>
      </c>
      <c r="G432" s="311" t="s">
        <v>139</v>
      </c>
      <c r="H432" s="40" t="s">
        <v>152</v>
      </c>
      <c r="I432" s="698" t="s">
        <v>182</v>
      </c>
      <c r="J432" s="303">
        <v>0</v>
      </c>
      <c r="K432" s="304">
        <v>0</v>
      </c>
      <c r="L432" s="305">
        <v>0</v>
      </c>
      <c r="M432" s="305">
        <v>0</v>
      </c>
      <c r="N432" s="303">
        <v>0</v>
      </c>
      <c r="O432" s="306">
        <v>0</v>
      </c>
      <c r="P432" s="303">
        <v>0</v>
      </c>
      <c r="Q432" s="171">
        <f>VLOOKUP(C432&amp;D432&amp;A432,'Delivery Counts'!$A$23:$I$54,8,FALSE)</f>
        <v>0</v>
      </c>
      <c r="R432" s="171">
        <f>VLOOKUP(C432&amp;D432&amp;A432,'Delivery Counts'!$A$23:$I$54,9,FALSE)</f>
        <v>0</v>
      </c>
      <c r="S432" s="16">
        <f t="shared" si="15"/>
        <v>0</v>
      </c>
      <c r="T432" s="237"/>
      <c r="U432" s="237"/>
    </row>
    <row r="433" spans="1:21" s="172" customFormat="1">
      <c r="A433" s="38">
        <v>28</v>
      </c>
      <c r="B433" s="39">
        <f t="shared" si="3"/>
        <v>0</v>
      </c>
      <c r="C433" s="39" t="str">
        <f t="shared" si="4"/>
        <v>2022 Current Year</v>
      </c>
      <c r="D433" s="40">
        <v>3</v>
      </c>
      <c r="E433" s="662">
        <v>28</v>
      </c>
      <c r="F433" s="662">
        <v>6</v>
      </c>
      <c r="G433" s="311" t="s">
        <v>139</v>
      </c>
      <c r="H433" s="40" t="s">
        <v>70</v>
      </c>
      <c r="I433" s="698" t="s">
        <v>265</v>
      </c>
      <c r="J433" s="303">
        <v>0</v>
      </c>
      <c r="K433" s="304">
        <v>0</v>
      </c>
      <c r="L433" s="305">
        <v>0</v>
      </c>
      <c r="M433" s="305">
        <v>0</v>
      </c>
      <c r="N433" s="303">
        <v>0</v>
      </c>
      <c r="O433" s="306">
        <v>0</v>
      </c>
      <c r="P433" s="303">
        <v>0</v>
      </c>
      <c r="Q433" s="171">
        <f>VLOOKUP(C433&amp;D433&amp;A433,'Delivery Counts'!$A$23:$I$54,8,FALSE)</f>
        <v>0</v>
      </c>
      <c r="R433" s="171">
        <f>VLOOKUP(C433&amp;D433&amp;A433,'Delivery Counts'!$A$23:$I$54,9,FALSE)</f>
        <v>0</v>
      </c>
      <c r="S433" s="16">
        <f t="shared" si="15"/>
        <v>0</v>
      </c>
      <c r="T433" s="237"/>
      <c r="U433" s="237"/>
    </row>
    <row r="434" spans="1:21" s="172" customFormat="1">
      <c r="A434" s="38">
        <v>28</v>
      </c>
      <c r="B434" s="39">
        <f t="shared" si="3"/>
        <v>0</v>
      </c>
      <c r="C434" s="39" t="str">
        <f t="shared" si="4"/>
        <v>2022 Current Year</v>
      </c>
      <c r="D434" s="40">
        <v>3</v>
      </c>
      <c r="E434" s="662">
        <v>28</v>
      </c>
      <c r="F434" s="662">
        <v>6</v>
      </c>
      <c r="G434" s="311" t="s">
        <v>139</v>
      </c>
      <c r="H434" s="40" t="s">
        <v>71</v>
      </c>
      <c r="I434" s="698" t="s">
        <v>266</v>
      </c>
      <c r="J434" s="303">
        <v>0</v>
      </c>
      <c r="K434" s="304">
        <v>0</v>
      </c>
      <c r="L434" s="305">
        <v>0</v>
      </c>
      <c r="M434" s="305">
        <v>0</v>
      </c>
      <c r="N434" s="303">
        <v>0</v>
      </c>
      <c r="O434" s="306">
        <v>0</v>
      </c>
      <c r="P434" s="303">
        <v>0</v>
      </c>
      <c r="Q434" s="171">
        <f>VLOOKUP(C434&amp;D434&amp;A434,'Delivery Counts'!$A$23:$I$54,8,FALSE)</f>
        <v>0</v>
      </c>
      <c r="R434" s="171">
        <f>VLOOKUP(C434&amp;D434&amp;A434,'Delivery Counts'!$A$23:$I$54,9,FALSE)</f>
        <v>0</v>
      </c>
      <c r="S434" s="16">
        <f t="shared" si="15"/>
        <v>0</v>
      </c>
      <c r="T434" s="237"/>
      <c r="U434" s="237"/>
    </row>
    <row r="435" spans="1:21" s="172" customFormat="1">
      <c r="A435" s="38">
        <v>28</v>
      </c>
      <c r="B435" s="39">
        <f t="shared" si="3"/>
        <v>0</v>
      </c>
      <c r="C435" s="39" t="str">
        <f t="shared" si="4"/>
        <v>2022 Current Year</v>
      </c>
      <c r="D435" s="40">
        <v>3</v>
      </c>
      <c r="E435" s="662">
        <v>28</v>
      </c>
      <c r="F435" s="662">
        <v>6</v>
      </c>
      <c r="G435" s="311" t="s">
        <v>139</v>
      </c>
      <c r="H435" s="40" t="s">
        <v>72</v>
      </c>
      <c r="I435" s="698" t="s">
        <v>527</v>
      </c>
      <c r="J435" s="303">
        <v>0</v>
      </c>
      <c r="K435" s="304">
        <v>0</v>
      </c>
      <c r="L435" s="305">
        <v>0</v>
      </c>
      <c r="M435" s="305">
        <v>0</v>
      </c>
      <c r="N435" s="303">
        <v>0</v>
      </c>
      <c r="O435" s="306">
        <v>0</v>
      </c>
      <c r="P435" s="303">
        <v>0</v>
      </c>
      <c r="Q435" s="171">
        <f>VLOOKUP(C435&amp;D435&amp;A435,'Delivery Counts'!$A$23:$I$54,8,FALSE)</f>
        <v>0</v>
      </c>
      <c r="R435" s="171">
        <f>VLOOKUP(C435&amp;D435&amp;A435,'Delivery Counts'!$A$23:$I$54,9,FALSE)</f>
        <v>0</v>
      </c>
      <c r="S435" s="16">
        <f t="shared" si="15"/>
        <v>0</v>
      </c>
      <c r="T435" s="237"/>
      <c r="U435" s="237"/>
    </row>
    <row r="436" spans="1:21" s="172" customFormat="1">
      <c r="A436" s="38">
        <v>28</v>
      </c>
      <c r="B436" s="39">
        <f t="shared" si="3"/>
        <v>0</v>
      </c>
      <c r="C436" s="39" t="str">
        <f t="shared" si="4"/>
        <v>2022 Current Year</v>
      </c>
      <c r="D436" s="40">
        <v>3</v>
      </c>
      <c r="E436" s="662">
        <v>28</v>
      </c>
      <c r="F436" s="662">
        <v>6</v>
      </c>
      <c r="G436" s="311" t="s">
        <v>139</v>
      </c>
      <c r="H436" s="40" t="s">
        <v>73</v>
      </c>
      <c r="I436" s="698" t="s">
        <v>528</v>
      </c>
      <c r="J436" s="303">
        <v>0</v>
      </c>
      <c r="K436" s="304">
        <v>0</v>
      </c>
      <c r="L436" s="305">
        <v>0</v>
      </c>
      <c r="M436" s="305">
        <v>0</v>
      </c>
      <c r="N436" s="303">
        <v>0</v>
      </c>
      <c r="O436" s="306">
        <v>0</v>
      </c>
      <c r="P436" s="303">
        <v>0</v>
      </c>
      <c r="Q436" s="171">
        <f>VLOOKUP(C436&amp;D436&amp;A436,'Delivery Counts'!$A$23:$I$54,8,FALSE)</f>
        <v>0</v>
      </c>
      <c r="R436" s="171">
        <f>VLOOKUP(C436&amp;D436&amp;A436,'Delivery Counts'!$A$23:$I$54,9,FALSE)</f>
        <v>0</v>
      </c>
      <c r="S436" s="16">
        <f t="shared" si="15"/>
        <v>0</v>
      </c>
      <c r="T436" s="237"/>
      <c r="U436" s="237"/>
    </row>
    <row r="437" spans="1:21" s="172" customFormat="1">
      <c r="A437" s="775">
        <v>28</v>
      </c>
      <c r="B437" s="776">
        <f t="shared" si="3"/>
        <v>0</v>
      </c>
      <c r="C437" s="776" t="str">
        <f t="shared" si="4"/>
        <v>2022 Current Year</v>
      </c>
      <c r="D437" s="777">
        <v>3</v>
      </c>
      <c r="E437" s="778">
        <v>28</v>
      </c>
      <c r="F437" s="778">
        <v>6</v>
      </c>
      <c r="G437" s="777" t="s">
        <v>139</v>
      </c>
      <c r="H437" s="777" t="s">
        <v>409</v>
      </c>
      <c r="I437" s="779" t="s">
        <v>803</v>
      </c>
      <c r="J437" s="781">
        <v>0</v>
      </c>
      <c r="K437" s="782">
        <v>0</v>
      </c>
      <c r="L437" s="783">
        <v>0</v>
      </c>
      <c r="M437" s="783">
        <v>0</v>
      </c>
      <c r="N437" s="781">
        <v>0</v>
      </c>
      <c r="O437" s="784">
        <v>0</v>
      </c>
      <c r="P437" s="781">
        <v>0</v>
      </c>
      <c r="Q437" s="798">
        <f>VLOOKUP(C437&amp;D437&amp;A437,'Delivery Counts'!$A$23:$I$54,8,FALSE)</f>
        <v>0</v>
      </c>
      <c r="R437" s="798">
        <f>VLOOKUP(C437&amp;D437&amp;A437,'Delivery Counts'!$A$23:$I$54,9,FALSE)</f>
        <v>0</v>
      </c>
      <c r="S437" s="785">
        <f t="shared" si="15"/>
        <v>0</v>
      </c>
      <c r="T437" s="237"/>
      <c r="U437" s="237"/>
    </row>
    <row r="438" spans="1:21" s="172" customFormat="1">
      <c r="A438" s="38">
        <v>16</v>
      </c>
      <c r="B438" s="39">
        <f t="shared" si="3"/>
        <v>0</v>
      </c>
      <c r="C438" s="39" t="str">
        <f t="shared" si="4"/>
        <v>2022 Current Year</v>
      </c>
      <c r="D438" s="40">
        <v>4</v>
      </c>
      <c r="E438" s="662">
        <v>16</v>
      </c>
      <c r="F438" s="40">
        <v>1</v>
      </c>
      <c r="G438" s="40" t="s">
        <v>138</v>
      </c>
      <c r="H438" s="40" t="s">
        <v>211</v>
      </c>
      <c r="I438" s="698" t="s">
        <v>261</v>
      </c>
      <c r="J438" s="303">
        <v>0</v>
      </c>
      <c r="K438" s="304">
        <v>0</v>
      </c>
      <c r="L438" s="305">
        <v>0</v>
      </c>
      <c r="M438" s="305">
        <v>0</v>
      </c>
      <c r="N438" s="303">
        <v>0</v>
      </c>
      <c r="O438" s="306">
        <v>0</v>
      </c>
      <c r="P438" s="303">
        <v>0</v>
      </c>
      <c r="Q438" s="171">
        <f>VLOOKUP(C438&amp;D438&amp;A438,'Delivery Counts'!$A$23:$I$54,8,FALSE)</f>
        <v>0</v>
      </c>
      <c r="R438" s="171">
        <f>VLOOKUP(C438&amp;D438&amp;A438,'Delivery Counts'!$A$23:$I$54,9,FALSE)</f>
        <v>0</v>
      </c>
      <c r="S438" s="16">
        <f>Q438+R438</f>
        <v>0</v>
      </c>
      <c r="T438" s="237"/>
      <c r="U438" s="237"/>
    </row>
    <row r="439" spans="1:21" s="172" customFormat="1">
      <c r="A439" s="38">
        <v>16</v>
      </c>
      <c r="B439" s="39">
        <f t="shared" si="3"/>
        <v>0</v>
      </c>
      <c r="C439" s="39" t="str">
        <f t="shared" si="4"/>
        <v>2022 Current Year</v>
      </c>
      <c r="D439" s="40">
        <v>4</v>
      </c>
      <c r="E439" s="662">
        <v>16</v>
      </c>
      <c r="F439" s="40">
        <v>1</v>
      </c>
      <c r="G439" s="311" t="s">
        <v>138</v>
      </c>
      <c r="H439" s="40" t="s">
        <v>214</v>
      </c>
      <c r="I439" s="658" t="s">
        <v>676</v>
      </c>
      <c r="J439" s="303">
        <v>0</v>
      </c>
      <c r="K439" s="304">
        <v>0</v>
      </c>
      <c r="L439" s="305">
        <v>0</v>
      </c>
      <c r="M439" s="305">
        <v>0</v>
      </c>
      <c r="N439" s="303">
        <v>0</v>
      </c>
      <c r="O439" s="306">
        <v>0</v>
      </c>
      <c r="P439" s="303">
        <v>0</v>
      </c>
      <c r="Q439" s="171">
        <f>VLOOKUP(C439&amp;D439&amp;A439,'Delivery Counts'!$A$23:$I$54,8,FALSE)</f>
        <v>0</v>
      </c>
      <c r="R439" s="171">
        <f>VLOOKUP(C439&amp;D439&amp;A439,'Delivery Counts'!$A$23:$I$54,9,FALSE)</f>
        <v>0</v>
      </c>
      <c r="S439" s="16">
        <f t="shared" ref="S439:S454" si="19">Q439+R439</f>
        <v>0</v>
      </c>
    </row>
    <row r="440" spans="1:21" s="172" customFormat="1">
      <c r="A440" s="38">
        <v>16</v>
      </c>
      <c r="B440" s="39">
        <f t="shared" si="3"/>
        <v>0</v>
      </c>
      <c r="C440" s="39" t="str">
        <f t="shared" si="4"/>
        <v>2022 Current Year</v>
      </c>
      <c r="D440" s="40">
        <v>4</v>
      </c>
      <c r="E440" s="662">
        <v>16</v>
      </c>
      <c r="F440" s="40">
        <v>1</v>
      </c>
      <c r="G440" s="311" t="s">
        <v>138</v>
      </c>
      <c r="H440" s="40" t="s">
        <v>215</v>
      </c>
      <c r="I440" s="658" t="s">
        <v>216</v>
      </c>
      <c r="J440" s="303">
        <v>0</v>
      </c>
      <c r="K440" s="304">
        <v>0</v>
      </c>
      <c r="L440" s="305">
        <v>0</v>
      </c>
      <c r="M440" s="305">
        <v>0</v>
      </c>
      <c r="N440" s="303">
        <v>0</v>
      </c>
      <c r="O440" s="306">
        <v>0</v>
      </c>
      <c r="P440" s="303">
        <v>0</v>
      </c>
      <c r="Q440" s="171">
        <f>VLOOKUP(C440&amp;D440&amp;A440,'Delivery Counts'!$A$23:$I$54,8,FALSE)</f>
        <v>0</v>
      </c>
      <c r="R440" s="171">
        <f>VLOOKUP(C440&amp;D440&amp;A440,'Delivery Counts'!$A$23:$I$54,9,FALSE)</f>
        <v>0</v>
      </c>
      <c r="S440" s="16">
        <f t="shared" si="19"/>
        <v>0</v>
      </c>
    </row>
    <row r="441" spans="1:21" s="172" customFormat="1">
      <c r="A441" s="38">
        <v>16</v>
      </c>
      <c r="B441" s="39">
        <f t="shared" si="3"/>
        <v>0</v>
      </c>
      <c r="C441" s="39" t="str">
        <f t="shared" si="4"/>
        <v>2022 Current Year</v>
      </c>
      <c r="D441" s="40">
        <v>4</v>
      </c>
      <c r="E441" s="662">
        <v>16</v>
      </c>
      <c r="F441" s="40">
        <v>1</v>
      </c>
      <c r="G441" s="311" t="s">
        <v>138</v>
      </c>
      <c r="H441" s="40" t="s">
        <v>217</v>
      </c>
      <c r="I441" s="658" t="s">
        <v>262</v>
      </c>
      <c r="J441" s="303">
        <v>0</v>
      </c>
      <c r="K441" s="304">
        <v>0</v>
      </c>
      <c r="L441" s="305">
        <v>0</v>
      </c>
      <c r="M441" s="305">
        <v>0</v>
      </c>
      <c r="N441" s="303">
        <v>0</v>
      </c>
      <c r="O441" s="306">
        <v>0</v>
      </c>
      <c r="P441" s="303">
        <v>0</v>
      </c>
      <c r="Q441" s="171">
        <f>VLOOKUP(C441&amp;D441&amp;A441,'Delivery Counts'!$A$23:$I$54,8,FALSE)</f>
        <v>0</v>
      </c>
      <c r="R441" s="171">
        <f>VLOOKUP(C441&amp;D441&amp;A441,'Delivery Counts'!$A$23:$I$54,9,FALSE)</f>
        <v>0</v>
      </c>
      <c r="S441" s="16">
        <f t="shared" si="19"/>
        <v>0</v>
      </c>
      <c r="T441" s="237"/>
      <c r="U441" s="237"/>
    </row>
    <row r="442" spans="1:21" s="172" customFormat="1">
      <c r="A442" s="38">
        <v>16</v>
      </c>
      <c r="B442" s="39">
        <f>$B$6</f>
        <v>0</v>
      </c>
      <c r="C442" s="39" t="str">
        <f t="shared" si="4"/>
        <v>2022 Current Year</v>
      </c>
      <c r="D442" s="40">
        <v>4</v>
      </c>
      <c r="E442" s="662">
        <v>16</v>
      </c>
      <c r="F442" s="40">
        <v>1</v>
      </c>
      <c r="G442" s="311" t="s">
        <v>138</v>
      </c>
      <c r="H442" s="40" t="s">
        <v>218</v>
      </c>
      <c r="I442" s="658" t="s">
        <v>677</v>
      </c>
      <c r="J442" s="303">
        <v>0</v>
      </c>
      <c r="K442" s="304">
        <v>0</v>
      </c>
      <c r="L442" s="305">
        <v>0</v>
      </c>
      <c r="M442" s="305">
        <v>0</v>
      </c>
      <c r="N442" s="303">
        <v>0</v>
      </c>
      <c r="O442" s="306">
        <v>0</v>
      </c>
      <c r="P442" s="303">
        <v>0</v>
      </c>
      <c r="Q442" s="171">
        <f>VLOOKUP(C442&amp;D442&amp;A442,'Delivery Counts'!$A$23:$I$54,8,FALSE)</f>
        <v>0</v>
      </c>
      <c r="R442" s="171">
        <f>VLOOKUP(C442&amp;D442&amp;A442,'Delivery Counts'!$A$23:$I$54,9,FALSE)</f>
        <v>0</v>
      </c>
      <c r="S442" s="16">
        <f t="shared" si="19"/>
        <v>0</v>
      </c>
      <c r="T442" s="237"/>
      <c r="U442" s="237"/>
    </row>
    <row r="443" spans="1:21" s="172" customFormat="1">
      <c r="A443" s="38">
        <v>16</v>
      </c>
      <c r="B443" s="39">
        <f t="shared" si="3"/>
        <v>0</v>
      </c>
      <c r="C443" s="39" t="str">
        <f t="shared" si="4"/>
        <v>2022 Current Year</v>
      </c>
      <c r="D443" s="40">
        <v>4</v>
      </c>
      <c r="E443" s="662">
        <v>16</v>
      </c>
      <c r="F443" s="40">
        <v>1</v>
      </c>
      <c r="G443" s="311" t="s">
        <v>138</v>
      </c>
      <c r="H443" s="40" t="s">
        <v>219</v>
      </c>
      <c r="I443" s="658" t="s">
        <v>263</v>
      </c>
      <c r="J443" s="303">
        <v>0</v>
      </c>
      <c r="K443" s="304">
        <v>0</v>
      </c>
      <c r="L443" s="305">
        <v>0</v>
      </c>
      <c r="M443" s="305">
        <v>0</v>
      </c>
      <c r="N443" s="303">
        <v>0</v>
      </c>
      <c r="O443" s="306">
        <v>0</v>
      </c>
      <c r="P443" s="303">
        <v>0</v>
      </c>
      <c r="Q443" s="171">
        <f>VLOOKUP(C443&amp;D443&amp;A443,'Delivery Counts'!$A$23:$I$54,8,FALSE)</f>
        <v>0</v>
      </c>
      <c r="R443" s="171">
        <f>VLOOKUP(C443&amp;D443&amp;A443,'Delivery Counts'!$A$23:$I$54,9,FALSE)</f>
        <v>0</v>
      </c>
      <c r="S443" s="16">
        <f t="shared" si="19"/>
        <v>0</v>
      </c>
      <c r="T443" s="237"/>
      <c r="U443" s="237"/>
    </row>
    <row r="444" spans="1:21" s="172" customFormat="1">
      <c r="A444" s="38">
        <v>16</v>
      </c>
      <c r="B444" s="39">
        <f t="shared" si="3"/>
        <v>0</v>
      </c>
      <c r="C444" s="39" t="str">
        <f t="shared" si="4"/>
        <v>2022 Current Year</v>
      </c>
      <c r="D444" s="40">
        <v>4</v>
      </c>
      <c r="E444" s="662">
        <v>16</v>
      </c>
      <c r="F444" s="40">
        <v>1</v>
      </c>
      <c r="G444" s="311" t="s">
        <v>138</v>
      </c>
      <c r="H444" s="40" t="s">
        <v>220</v>
      </c>
      <c r="I444" s="658" t="s">
        <v>675</v>
      </c>
      <c r="J444" s="303">
        <v>0</v>
      </c>
      <c r="K444" s="304">
        <v>0</v>
      </c>
      <c r="L444" s="305">
        <v>0</v>
      </c>
      <c r="M444" s="305">
        <v>0</v>
      </c>
      <c r="N444" s="303">
        <v>0</v>
      </c>
      <c r="O444" s="306">
        <v>0</v>
      </c>
      <c r="P444" s="303">
        <v>0</v>
      </c>
      <c r="Q444" s="171">
        <f>VLOOKUP(C444&amp;D444&amp;A444,'Delivery Counts'!$A$23:$I$54,8,FALSE)</f>
        <v>0</v>
      </c>
      <c r="R444" s="171">
        <f>VLOOKUP(C444&amp;D444&amp;A444,'Delivery Counts'!$A$23:$I$54,9,FALSE)</f>
        <v>0</v>
      </c>
      <c r="S444" s="16">
        <f t="shared" si="19"/>
        <v>0</v>
      </c>
      <c r="T444" s="237"/>
      <c r="U444" s="237"/>
    </row>
    <row r="445" spans="1:21" s="172" customFormat="1">
      <c r="A445" s="38">
        <v>16</v>
      </c>
      <c r="B445" s="39">
        <f t="shared" si="3"/>
        <v>0</v>
      </c>
      <c r="C445" s="39" t="str">
        <f t="shared" si="4"/>
        <v>2022 Current Year</v>
      </c>
      <c r="D445" s="40">
        <v>4</v>
      </c>
      <c r="E445" s="662">
        <v>16</v>
      </c>
      <c r="F445" s="40">
        <v>1</v>
      </c>
      <c r="G445" s="311" t="s">
        <v>138</v>
      </c>
      <c r="H445" s="40" t="s">
        <v>221</v>
      </c>
      <c r="I445" s="658" t="s">
        <v>264</v>
      </c>
      <c r="J445" s="303">
        <v>0</v>
      </c>
      <c r="K445" s="304">
        <v>0</v>
      </c>
      <c r="L445" s="305">
        <v>0</v>
      </c>
      <c r="M445" s="305">
        <v>0</v>
      </c>
      <c r="N445" s="303">
        <v>0</v>
      </c>
      <c r="O445" s="306">
        <v>0</v>
      </c>
      <c r="P445" s="303">
        <v>0</v>
      </c>
      <c r="Q445" s="171">
        <f>VLOOKUP(C445&amp;D445&amp;A445,'Delivery Counts'!$A$23:$I$54,8,FALSE)</f>
        <v>0</v>
      </c>
      <c r="R445" s="171">
        <f>VLOOKUP(C445&amp;D445&amp;A445,'Delivery Counts'!$A$23:$I$54,9,FALSE)</f>
        <v>0</v>
      </c>
      <c r="S445" s="16">
        <f t="shared" si="19"/>
        <v>0</v>
      </c>
      <c r="T445" s="237"/>
      <c r="U445" s="237"/>
    </row>
    <row r="446" spans="1:21" s="172" customFormat="1">
      <c r="A446" s="38">
        <v>16</v>
      </c>
      <c r="B446" s="39">
        <f t="shared" si="3"/>
        <v>0</v>
      </c>
      <c r="C446" s="39" t="str">
        <f t="shared" si="4"/>
        <v>2022 Current Year</v>
      </c>
      <c r="D446" s="40">
        <v>4</v>
      </c>
      <c r="E446" s="662">
        <v>16</v>
      </c>
      <c r="F446" s="40">
        <v>1</v>
      </c>
      <c r="G446" s="311" t="s">
        <v>138</v>
      </c>
      <c r="H446" s="40" t="s">
        <v>222</v>
      </c>
      <c r="I446" s="658" t="s">
        <v>206</v>
      </c>
      <c r="J446" s="303">
        <v>0</v>
      </c>
      <c r="K446" s="304">
        <v>0</v>
      </c>
      <c r="L446" s="305">
        <v>0</v>
      </c>
      <c r="M446" s="305">
        <v>0</v>
      </c>
      <c r="N446" s="303">
        <v>0</v>
      </c>
      <c r="O446" s="306">
        <v>0</v>
      </c>
      <c r="P446" s="303">
        <v>0</v>
      </c>
      <c r="Q446" s="171">
        <f>VLOOKUP(C446&amp;D446&amp;A446,'Delivery Counts'!$A$23:$I$54,8,FALSE)</f>
        <v>0</v>
      </c>
      <c r="R446" s="171">
        <f>VLOOKUP(C446&amp;D446&amp;A446,'Delivery Counts'!$A$23:$I$54,9,FALSE)</f>
        <v>0</v>
      </c>
      <c r="S446" s="16">
        <f t="shared" si="19"/>
        <v>0</v>
      </c>
      <c r="T446" s="237"/>
      <c r="U446" s="237"/>
    </row>
    <row r="447" spans="1:21" s="172" customFormat="1">
      <c r="A447" s="38">
        <v>16</v>
      </c>
      <c r="B447" s="39">
        <f t="shared" si="3"/>
        <v>0</v>
      </c>
      <c r="C447" s="39" t="str">
        <f t="shared" si="4"/>
        <v>2022 Current Year</v>
      </c>
      <c r="D447" s="40">
        <v>4</v>
      </c>
      <c r="E447" s="662">
        <v>16</v>
      </c>
      <c r="F447" s="40">
        <v>1</v>
      </c>
      <c r="G447" s="311" t="s">
        <v>138</v>
      </c>
      <c r="H447" s="40" t="s">
        <v>223</v>
      </c>
      <c r="I447" s="658" t="s">
        <v>181</v>
      </c>
      <c r="J447" s="303">
        <v>0</v>
      </c>
      <c r="K447" s="304">
        <v>0</v>
      </c>
      <c r="L447" s="305">
        <v>0</v>
      </c>
      <c r="M447" s="305">
        <v>0</v>
      </c>
      <c r="N447" s="303">
        <v>0</v>
      </c>
      <c r="O447" s="306">
        <v>0</v>
      </c>
      <c r="P447" s="303">
        <v>0</v>
      </c>
      <c r="Q447" s="171">
        <f>VLOOKUP(C447&amp;D447&amp;A447,'Delivery Counts'!$A$23:$I$54,8,FALSE)</f>
        <v>0</v>
      </c>
      <c r="R447" s="171">
        <f>VLOOKUP(C447&amp;D447&amp;A447,'Delivery Counts'!$A$23:$I$54,9,FALSE)</f>
        <v>0</v>
      </c>
      <c r="S447" s="16">
        <f t="shared" si="19"/>
        <v>0</v>
      </c>
      <c r="T447" s="237"/>
      <c r="U447" s="237"/>
    </row>
    <row r="448" spans="1:21" s="172" customFormat="1">
      <c r="A448" s="38">
        <v>16</v>
      </c>
      <c r="B448" s="39">
        <f t="shared" si="3"/>
        <v>0</v>
      </c>
      <c r="C448" s="39" t="str">
        <f t="shared" si="4"/>
        <v>2022 Current Year</v>
      </c>
      <c r="D448" s="40">
        <v>4</v>
      </c>
      <c r="E448" s="662">
        <v>16</v>
      </c>
      <c r="F448" s="40">
        <v>1</v>
      </c>
      <c r="G448" s="311" t="s">
        <v>138</v>
      </c>
      <c r="H448" s="40" t="s">
        <v>150</v>
      </c>
      <c r="I448" s="658" t="s">
        <v>204</v>
      </c>
      <c r="J448" s="303">
        <v>0</v>
      </c>
      <c r="K448" s="304">
        <v>0</v>
      </c>
      <c r="L448" s="305">
        <v>0</v>
      </c>
      <c r="M448" s="305">
        <v>0</v>
      </c>
      <c r="N448" s="303">
        <v>0</v>
      </c>
      <c r="O448" s="306">
        <v>0</v>
      </c>
      <c r="P448" s="303">
        <v>0</v>
      </c>
      <c r="Q448" s="171">
        <f>VLOOKUP(C448&amp;D448&amp;A448,'Delivery Counts'!$A$23:$I$54,8,FALSE)</f>
        <v>0</v>
      </c>
      <c r="R448" s="171">
        <f>VLOOKUP(C448&amp;D448&amp;A448,'Delivery Counts'!$A$23:$I$54,9,FALSE)</f>
        <v>0</v>
      </c>
      <c r="S448" s="16">
        <f t="shared" si="19"/>
        <v>0</v>
      </c>
      <c r="T448" s="237"/>
      <c r="U448" s="237"/>
    </row>
    <row r="449" spans="1:21" s="172" customFormat="1">
      <c r="A449" s="38">
        <v>16</v>
      </c>
      <c r="B449" s="39">
        <f t="shared" si="3"/>
        <v>0</v>
      </c>
      <c r="C449" s="39" t="str">
        <f t="shared" si="4"/>
        <v>2022 Current Year</v>
      </c>
      <c r="D449" s="40">
        <v>4</v>
      </c>
      <c r="E449" s="662">
        <v>16</v>
      </c>
      <c r="F449" s="40">
        <v>1</v>
      </c>
      <c r="G449" s="311" t="s">
        <v>138</v>
      </c>
      <c r="H449" s="40" t="s">
        <v>151</v>
      </c>
      <c r="I449" s="658" t="s">
        <v>205</v>
      </c>
      <c r="J449" s="303">
        <v>0</v>
      </c>
      <c r="K449" s="304">
        <v>0</v>
      </c>
      <c r="L449" s="305">
        <v>0</v>
      </c>
      <c r="M449" s="305">
        <v>0</v>
      </c>
      <c r="N449" s="303">
        <v>0</v>
      </c>
      <c r="O449" s="306">
        <v>0</v>
      </c>
      <c r="P449" s="303">
        <v>0</v>
      </c>
      <c r="Q449" s="171">
        <f>VLOOKUP(C449&amp;D449&amp;A449,'Delivery Counts'!$A$23:$I$54,8,FALSE)</f>
        <v>0</v>
      </c>
      <c r="R449" s="171">
        <f>VLOOKUP(C449&amp;D449&amp;A449,'Delivery Counts'!$A$23:$I$54,9,FALSE)</f>
        <v>0</v>
      </c>
      <c r="S449" s="16">
        <f t="shared" si="19"/>
        <v>0</v>
      </c>
      <c r="T449" s="237"/>
      <c r="U449" s="237"/>
    </row>
    <row r="450" spans="1:21" s="172" customFormat="1">
      <c r="A450" s="38">
        <v>16</v>
      </c>
      <c r="B450" s="39">
        <f t="shared" si="3"/>
        <v>0</v>
      </c>
      <c r="C450" s="39" t="str">
        <f t="shared" si="4"/>
        <v>2022 Current Year</v>
      </c>
      <c r="D450" s="40">
        <v>4</v>
      </c>
      <c r="E450" s="662">
        <v>16</v>
      </c>
      <c r="F450" s="40">
        <v>1</v>
      </c>
      <c r="G450" s="311" t="s">
        <v>138</v>
      </c>
      <c r="H450" s="40" t="s">
        <v>152</v>
      </c>
      <c r="I450" s="658" t="s">
        <v>182</v>
      </c>
      <c r="J450" s="303">
        <v>0</v>
      </c>
      <c r="K450" s="304">
        <v>0</v>
      </c>
      <c r="L450" s="305">
        <v>0</v>
      </c>
      <c r="M450" s="305">
        <v>0</v>
      </c>
      <c r="N450" s="303">
        <v>0</v>
      </c>
      <c r="O450" s="306">
        <v>0</v>
      </c>
      <c r="P450" s="303">
        <v>0</v>
      </c>
      <c r="Q450" s="171">
        <f>VLOOKUP(C450&amp;D450&amp;A450,'Delivery Counts'!$A$23:$I$54,8,FALSE)</f>
        <v>0</v>
      </c>
      <c r="R450" s="171">
        <f>VLOOKUP(C450&amp;D450&amp;A450,'Delivery Counts'!$A$23:$I$54,9,FALSE)</f>
        <v>0</v>
      </c>
      <c r="S450" s="16">
        <f t="shared" si="19"/>
        <v>0</v>
      </c>
      <c r="T450" s="237"/>
      <c r="U450" s="237"/>
    </row>
    <row r="451" spans="1:21" s="172" customFormat="1">
      <c r="A451" s="38">
        <v>16</v>
      </c>
      <c r="B451" s="39">
        <f t="shared" si="3"/>
        <v>0</v>
      </c>
      <c r="C451" s="39" t="str">
        <f t="shared" si="4"/>
        <v>2022 Current Year</v>
      </c>
      <c r="D451" s="40">
        <v>4</v>
      </c>
      <c r="E451" s="662">
        <v>16</v>
      </c>
      <c r="F451" s="40">
        <v>1</v>
      </c>
      <c r="G451" s="311" t="s">
        <v>138</v>
      </c>
      <c r="H451" s="40" t="s">
        <v>70</v>
      </c>
      <c r="I451" s="658" t="s">
        <v>265</v>
      </c>
      <c r="J451" s="303">
        <v>0</v>
      </c>
      <c r="K451" s="304">
        <v>0</v>
      </c>
      <c r="L451" s="305">
        <v>0</v>
      </c>
      <c r="M451" s="305">
        <v>0</v>
      </c>
      <c r="N451" s="303">
        <v>0</v>
      </c>
      <c r="O451" s="306">
        <v>0</v>
      </c>
      <c r="P451" s="303">
        <v>0</v>
      </c>
      <c r="Q451" s="171">
        <f>VLOOKUP(C451&amp;D451&amp;A451,'Delivery Counts'!$A$23:$I$54,8,FALSE)</f>
        <v>0</v>
      </c>
      <c r="R451" s="171">
        <f>VLOOKUP(C451&amp;D451&amp;A451,'Delivery Counts'!$A$23:$I$54,9,FALSE)</f>
        <v>0</v>
      </c>
      <c r="S451" s="16">
        <f t="shared" si="19"/>
        <v>0</v>
      </c>
      <c r="T451" s="237"/>
      <c r="U451" s="237"/>
    </row>
    <row r="452" spans="1:21" s="172" customFormat="1">
      <c r="A452" s="38">
        <v>16</v>
      </c>
      <c r="B452" s="39">
        <f t="shared" si="3"/>
        <v>0</v>
      </c>
      <c r="C452" s="39" t="str">
        <f t="shared" si="4"/>
        <v>2022 Current Year</v>
      </c>
      <c r="D452" s="40">
        <v>4</v>
      </c>
      <c r="E452" s="662">
        <v>16</v>
      </c>
      <c r="F452" s="40">
        <v>1</v>
      </c>
      <c r="G452" s="311" t="s">
        <v>138</v>
      </c>
      <c r="H452" s="40" t="s">
        <v>71</v>
      </c>
      <c r="I452" s="658" t="s">
        <v>266</v>
      </c>
      <c r="J452" s="303">
        <v>0</v>
      </c>
      <c r="K452" s="304">
        <v>0</v>
      </c>
      <c r="L452" s="305">
        <v>0</v>
      </c>
      <c r="M452" s="305">
        <v>0</v>
      </c>
      <c r="N452" s="303">
        <v>0</v>
      </c>
      <c r="O452" s="306">
        <v>0</v>
      </c>
      <c r="P452" s="303">
        <v>0</v>
      </c>
      <c r="Q452" s="171">
        <f>VLOOKUP(C452&amp;D452&amp;A452,'Delivery Counts'!$A$23:$I$54,8,FALSE)</f>
        <v>0</v>
      </c>
      <c r="R452" s="171">
        <f>VLOOKUP(C452&amp;D452&amp;A452,'Delivery Counts'!$A$23:$I$54,9,FALSE)</f>
        <v>0</v>
      </c>
      <c r="S452" s="16">
        <f t="shared" si="19"/>
        <v>0</v>
      </c>
      <c r="T452" s="237"/>
      <c r="U452" s="237"/>
    </row>
    <row r="453" spans="1:21" s="172" customFormat="1">
      <c r="A453" s="38">
        <v>16</v>
      </c>
      <c r="B453" s="39">
        <f t="shared" si="3"/>
        <v>0</v>
      </c>
      <c r="C453" s="39" t="str">
        <f t="shared" si="4"/>
        <v>2022 Current Year</v>
      </c>
      <c r="D453" s="40">
        <v>4</v>
      </c>
      <c r="E453" s="662">
        <v>16</v>
      </c>
      <c r="F453" s="40">
        <v>1</v>
      </c>
      <c r="G453" s="311" t="s">
        <v>138</v>
      </c>
      <c r="H453" s="40" t="s">
        <v>72</v>
      </c>
      <c r="I453" s="658" t="s">
        <v>527</v>
      </c>
      <c r="J453" s="303">
        <v>0</v>
      </c>
      <c r="K453" s="304">
        <v>0</v>
      </c>
      <c r="L453" s="305">
        <v>0</v>
      </c>
      <c r="M453" s="305">
        <v>0</v>
      </c>
      <c r="N453" s="303">
        <v>0</v>
      </c>
      <c r="O453" s="306">
        <v>0</v>
      </c>
      <c r="P453" s="303">
        <v>0</v>
      </c>
      <c r="Q453" s="171">
        <f>VLOOKUP(C453&amp;D453&amp;A453,'Delivery Counts'!$A$23:$I$54,8,FALSE)</f>
        <v>0</v>
      </c>
      <c r="R453" s="171">
        <f>VLOOKUP(C453&amp;D453&amp;A453,'Delivery Counts'!$A$23:$I$54,9,FALSE)</f>
        <v>0</v>
      </c>
      <c r="S453" s="16">
        <f t="shared" si="19"/>
        <v>0</v>
      </c>
      <c r="T453" s="237"/>
      <c r="U453" s="237"/>
    </row>
    <row r="454" spans="1:21" s="172" customFormat="1">
      <c r="A454" s="38">
        <v>16</v>
      </c>
      <c r="B454" s="39">
        <f t="shared" si="3"/>
        <v>0</v>
      </c>
      <c r="C454" s="39" t="str">
        <f t="shared" si="4"/>
        <v>2022 Current Year</v>
      </c>
      <c r="D454" s="40">
        <v>4</v>
      </c>
      <c r="E454" s="662">
        <v>16</v>
      </c>
      <c r="F454" s="40">
        <v>1</v>
      </c>
      <c r="G454" s="311" t="s">
        <v>138</v>
      </c>
      <c r="H454" s="40" t="s">
        <v>73</v>
      </c>
      <c r="I454" s="658" t="s">
        <v>528</v>
      </c>
      <c r="J454" s="303">
        <v>0</v>
      </c>
      <c r="K454" s="304">
        <v>0</v>
      </c>
      <c r="L454" s="305">
        <v>0</v>
      </c>
      <c r="M454" s="305">
        <v>0</v>
      </c>
      <c r="N454" s="303">
        <v>0</v>
      </c>
      <c r="O454" s="306">
        <v>0</v>
      </c>
      <c r="P454" s="303">
        <v>0</v>
      </c>
      <c r="Q454" s="171">
        <f>VLOOKUP(C454&amp;D454&amp;A454,'Delivery Counts'!$A$23:$I$54,8,FALSE)</f>
        <v>0</v>
      </c>
      <c r="R454" s="171">
        <f>VLOOKUP(C454&amp;D454&amp;A454,'Delivery Counts'!$A$23:$I$54,9,FALSE)</f>
        <v>0</v>
      </c>
      <c r="S454" s="16">
        <f t="shared" si="19"/>
        <v>0</v>
      </c>
      <c r="T454" s="237"/>
      <c r="U454" s="237"/>
    </row>
    <row r="455" spans="1:21" s="172" customFormat="1">
      <c r="A455" s="38">
        <v>16</v>
      </c>
      <c r="B455" s="39">
        <f t="shared" si="3"/>
        <v>0</v>
      </c>
      <c r="C455" s="39" t="str">
        <f t="shared" si="4"/>
        <v>2022 Current Year</v>
      </c>
      <c r="D455" s="40">
        <v>4</v>
      </c>
      <c r="E455" s="662">
        <v>16</v>
      </c>
      <c r="F455" s="40">
        <v>1</v>
      </c>
      <c r="G455" s="311" t="s">
        <v>138</v>
      </c>
      <c r="H455" s="40" t="s">
        <v>409</v>
      </c>
      <c r="I455" s="640" t="s">
        <v>803</v>
      </c>
      <c r="J455" s="303">
        <v>0</v>
      </c>
      <c r="K455" s="304">
        <v>0</v>
      </c>
      <c r="L455" s="305">
        <v>0</v>
      </c>
      <c r="M455" s="305">
        <v>0</v>
      </c>
      <c r="N455" s="303">
        <v>0</v>
      </c>
      <c r="O455" s="306">
        <v>0</v>
      </c>
      <c r="P455" s="303">
        <v>0</v>
      </c>
      <c r="Q455" s="171">
        <f>VLOOKUP(C455&amp;D455&amp;A455,'Delivery Counts'!$A$23:$I$54,8,FALSE)</f>
        <v>0</v>
      </c>
      <c r="R455" s="171">
        <f>VLOOKUP(C455&amp;D455&amp;A455,'Delivery Counts'!$A$23:$I$54,9,FALSE)</f>
        <v>0</v>
      </c>
      <c r="S455" s="16">
        <f>Q455+R455</f>
        <v>0</v>
      </c>
      <c r="T455" s="237"/>
      <c r="U455" s="237"/>
    </row>
    <row r="456" spans="1:21" s="172" customFormat="1">
      <c r="A456" s="38">
        <v>17</v>
      </c>
      <c r="B456" s="39">
        <f t="shared" si="3"/>
        <v>0</v>
      </c>
      <c r="C456" s="39" t="str">
        <f t="shared" si="4"/>
        <v>2022 Current Year</v>
      </c>
      <c r="D456" s="40">
        <v>4</v>
      </c>
      <c r="E456" s="662">
        <v>17</v>
      </c>
      <c r="F456" s="40">
        <v>1</v>
      </c>
      <c r="G456" s="311" t="s">
        <v>139</v>
      </c>
      <c r="H456" s="40" t="s">
        <v>211</v>
      </c>
      <c r="I456" s="640" t="s">
        <v>261</v>
      </c>
      <c r="J456" s="303">
        <v>0</v>
      </c>
      <c r="K456" s="304">
        <v>0</v>
      </c>
      <c r="L456" s="305">
        <v>0</v>
      </c>
      <c r="M456" s="305">
        <v>0</v>
      </c>
      <c r="N456" s="303">
        <v>0</v>
      </c>
      <c r="O456" s="306">
        <v>0</v>
      </c>
      <c r="P456" s="303">
        <v>0</v>
      </c>
      <c r="Q456" s="171">
        <f>VLOOKUP(C456&amp;D456&amp;A456,'Delivery Counts'!$A$23:$I$54,8,FALSE)</f>
        <v>0</v>
      </c>
      <c r="R456" s="171">
        <f>VLOOKUP(C456&amp;D456&amp;A456,'Delivery Counts'!$A$23:$I$54,9,FALSE)</f>
        <v>0</v>
      </c>
      <c r="S456" s="16">
        <f t="shared" ref="S456:S581" si="20">Q456+R456</f>
        <v>0</v>
      </c>
      <c r="T456" s="237"/>
      <c r="U456" s="237"/>
    </row>
    <row r="457" spans="1:21" s="172" customFormat="1">
      <c r="A457" s="38">
        <v>17</v>
      </c>
      <c r="B457" s="39">
        <f t="shared" si="3"/>
        <v>0</v>
      </c>
      <c r="C457" s="39" t="str">
        <f t="shared" si="4"/>
        <v>2022 Current Year</v>
      </c>
      <c r="D457" s="40">
        <v>4</v>
      </c>
      <c r="E457" s="662">
        <v>17</v>
      </c>
      <c r="F457" s="40">
        <v>1</v>
      </c>
      <c r="G457" s="311" t="s">
        <v>139</v>
      </c>
      <c r="H457" s="40" t="s">
        <v>214</v>
      </c>
      <c r="I457" s="658" t="s">
        <v>676</v>
      </c>
      <c r="J457" s="303">
        <v>0</v>
      </c>
      <c r="K457" s="304">
        <v>0</v>
      </c>
      <c r="L457" s="305">
        <v>0</v>
      </c>
      <c r="M457" s="305">
        <v>0</v>
      </c>
      <c r="N457" s="303">
        <v>0</v>
      </c>
      <c r="O457" s="306">
        <v>0</v>
      </c>
      <c r="P457" s="303">
        <v>0</v>
      </c>
      <c r="Q457" s="171">
        <f>VLOOKUP(C457&amp;D457&amp;A457,'Delivery Counts'!$A$23:$I$54,8,FALSE)</f>
        <v>0</v>
      </c>
      <c r="R457" s="171">
        <f>VLOOKUP(C457&amp;D457&amp;A457,'Delivery Counts'!$A$23:$I$54,9,FALSE)</f>
        <v>0</v>
      </c>
      <c r="S457" s="16">
        <f t="shared" si="20"/>
        <v>0</v>
      </c>
    </row>
    <row r="458" spans="1:21" s="172" customFormat="1">
      <c r="A458" s="38">
        <v>17</v>
      </c>
      <c r="B458" s="39">
        <f t="shared" si="3"/>
        <v>0</v>
      </c>
      <c r="C458" s="39" t="str">
        <f t="shared" si="4"/>
        <v>2022 Current Year</v>
      </c>
      <c r="D458" s="40">
        <v>4</v>
      </c>
      <c r="E458" s="662">
        <v>17</v>
      </c>
      <c r="F458" s="40">
        <v>1</v>
      </c>
      <c r="G458" s="311" t="s">
        <v>139</v>
      </c>
      <c r="H458" s="40" t="s">
        <v>215</v>
      </c>
      <c r="I458" s="658" t="s">
        <v>216</v>
      </c>
      <c r="J458" s="303">
        <v>0</v>
      </c>
      <c r="K458" s="304">
        <v>0</v>
      </c>
      <c r="L458" s="305">
        <v>0</v>
      </c>
      <c r="M458" s="305">
        <v>0</v>
      </c>
      <c r="N458" s="303">
        <v>0</v>
      </c>
      <c r="O458" s="306">
        <v>0</v>
      </c>
      <c r="P458" s="303">
        <v>0</v>
      </c>
      <c r="Q458" s="171">
        <f>VLOOKUP(C458&amp;D458&amp;A458,'Delivery Counts'!$A$23:$I$54,8,FALSE)</f>
        <v>0</v>
      </c>
      <c r="R458" s="171">
        <f>VLOOKUP(C458&amp;D458&amp;A458,'Delivery Counts'!$A$23:$I$54,9,FALSE)</f>
        <v>0</v>
      </c>
      <c r="S458" s="16">
        <f t="shared" si="20"/>
        <v>0</v>
      </c>
    </row>
    <row r="459" spans="1:21" s="172" customFormat="1">
      <c r="A459" s="38">
        <v>17</v>
      </c>
      <c r="B459" s="39">
        <f t="shared" ref="B459:B522" si="21">$B$6</f>
        <v>0</v>
      </c>
      <c r="C459" s="39" t="str">
        <f t="shared" ref="C459:C522" si="22">$C$6</f>
        <v>2022 Current Year</v>
      </c>
      <c r="D459" s="40">
        <v>4</v>
      </c>
      <c r="E459" s="662">
        <v>17</v>
      </c>
      <c r="F459" s="40">
        <v>1</v>
      </c>
      <c r="G459" s="311" t="s">
        <v>139</v>
      </c>
      <c r="H459" s="40" t="s">
        <v>217</v>
      </c>
      <c r="I459" s="658" t="s">
        <v>262</v>
      </c>
      <c r="J459" s="303">
        <v>0</v>
      </c>
      <c r="K459" s="304">
        <v>0</v>
      </c>
      <c r="L459" s="305">
        <v>0</v>
      </c>
      <c r="M459" s="305">
        <v>0</v>
      </c>
      <c r="N459" s="303">
        <v>0</v>
      </c>
      <c r="O459" s="306">
        <v>0</v>
      </c>
      <c r="P459" s="303">
        <v>0</v>
      </c>
      <c r="Q459" s="171">
        <f>VLOOKUP(C459&amp;D459&amp;A459,'Delivery Counts'!$A$23:$I$54,8,FALSE)</f>
        <v>0</v>
      </c>
      <c r="R459" s="171">
        <f>VLOOKUP(C459&amp;D459&amp;A459,'Delivery Counts'!$A$23:$I$54,9,FALSE)</f>
        <v>0</v>
      </c>
      <c r="S459" s="16">
        <f t="shared" si="20"/>
        <v>0</v>
      </c>
      <c r="T459" s="237"/>
      <c r="U459" s="237"/>
    </row>
    <row r="460" spans="1:21" s="172" customFormat="1">
      <c r="A460" s="38">
        <v>17</v>
      </c>
      <c r="B460" s="39">
        <f t="shared" si="21"/>
        <v>0</v>
      </c>
      <c r="C460" s="39" t="str">
        <f t="shared" si="22"/>
        <v>2022 Current Year</v>
      </c>
      <c r="D460" s="40">
        <v>4</v>
      </c>
      <c r="E460" s="662">
        <v>17</v>
      </c>
      <c r="F460" s="40">
        <v>1</v>
      </c>
      <c r="G460" s="311" t="s">
        <v>139</v>
      </c>
      <c r="H460" s="40" t="s">
        <v>218</v>
      </c>
      <c r="I460" s="658" t="s">
        <v>677</v>
      </c>
      <c r="J460" s="303">
        <v>0</v>
      </c>
      <c r="K460" s="304">
        <v>0</v>
      </c>
      <c r="L460" s="305">
        <v>0</v>
      </c>
      <c r="M460" s="305">
        <v>0</v>
      </c>
      <c r="N460" s="303">
        <v>0</v>
      </c>
      <c r="O460" s="306">
        <v>0</v>
      </c>
      <c r="P460" s="303">
        <v>0</v>
      </c>
      <c r="Q460" s="171">
        <f>VLOOKUP(C460&amp;D460&amp;A460,'Delivery Counts'!$A$23:$I$54,8,FALSE)</f>
        <v>0</v>
      </c>
      <c r="R460" s="171">
        <f>VLOOKUP(C460&amp;D460&amp;A460,'Delivery Counts'!$A$23:$I$54,9,FALSE)</f>
        <v>0</v>
      </c>
      <c r="S460" s="16">
        <f t="shared" si="20"/>
        <v>0</v>
      </c>
      <c r="T460" s="237"/>
      <c r="U460" s="237"/>
    </row>
    <row r="461" spans="1:21" s="172" customFormat="1">
      <c r="A461" s="38">
        <v>17</v>
      </c>
      <c r="B461" s="39">
        <f t="shared" si="21"/>
        <v>0</v>
      </c>
      <c r="C461" s="39" t="str">
        <f t="shared" si="22"/>
        <v>2022 Current Year</v>
      </c>
      <c r="D461" s="40">
        <v>4</v>
      </c>
      <c r="E461" s="662">
        <v>17</v>
      </c>
      <c r="F461" s="40">
        <v>1</v>
      </c>
      <c r="G461" s="311" t="s">
        <v>139</v>
      </c>
      <c r="H461" s="40" t="s">
        <v>219</v>
      </c>
      <c r="I461" s="658" t="s">
        <v>263</v>
      </c>
      <c r="J461" s="303">
        <v>0</v>
      </c>
      <c r="K461" s="304">
        <v>0</v>
      </c>
      <c r="L461" s="305">
        <v>0</v>
      </c>
      <c r="M461" s="305">
        <v>0</v>
      </c>
      <c r="N461" s="303">
        <v>0</v>
      </c>
      <c r="O461" s="306">
        <v>0</v>
      </c>
      <c r="P461" s="303">
        <v>0</v>
      </c>
      <c r="Q461" s="171">
        <f>VLOOKUP(C461&amp;D461&amp;A461,'Delivery Counts'!$A$23:$I$54,8,FALSE)</f>
        <v>0</v>
      </c>
      <c r="R461" s="171">
        <f>VLOOKUP(C461&amp;D461&amp;A461,'Delivery Counts'!$A$23:$I$54,9,FALSE)</f>
        <v>0</v>
      </c>
      <c r="S461" s="16">
        <f t="shared" si="20"/>
        <v>0</v>
      </c>
      <c r="T461" s="237"/>
      <c r="U461" s="237"/>
    </row>
    <row r="462" spans="1:21" s="172" customFormat="1">
      <c r="A462" s="38">
        <v>17</v>
      </c>
      <c r="B462" s="39">
        <f t="shared" si="21"/>
        <v>0</v>
      </c>
      <c r="C462" s="39" t="str">
        <f t="shared" si="22"/>
        <v>2022 Current Year</v>
      </c>
      <c r="D462" s="40">
        <v>4</v>
      </c>
      <c r="E462" s="662">
        <v>17</v>
      </c>
      <c r="F462" s="40">
        <v>1</v>
      </c>
      <c r="G462" s="311" t="s">
        <v>139</v>
      </c>
      <c r="H462" s="40" t="s">
        <v>220</v>
      </c>
      <c r="I462" s="658" t="s">
        <v>675</v>
      </c>
      <c r="J462" s="303">
        <v>0</v>
      </c>
      <c r="K462" s="304">
        <v>0</v>
      </c>
      <c r="L462" s="305">
        <v>0</v>
      </c>
      <c r="M462" s="305">
        <v>0</v>
      </c>
      <c r="N462" s="303">
        <v>0</v>
      </c>
      <c r="O462" s="306">
        <v>0</v>
      </c>
      <c r="P462" s="303">
        <v>0</v>
      </c>
      <c r="Q462" s="171">
        <f>VLOOKUP(C462&amp;D462&amp;A462,'Delivery Counts'!$A$23:$I$54,8,FALSE)</f>
        <v>0</v>
      </c>
      <c r="R462" s="171">
        <f>VLOOKUP(C462&amp;D462&amp;A462,'Delivery Counts'!$A$23:$I$54,9,FALSE)</f>
        <v>0</v>
      </c>
      <c r="S462" s="16">
        <f t="shared" si="20"/>
        <v>0</v>
      </c>
      <c r="T462" s="237"/>
      <c r="U462" s="237"/>
    </row>
    <row r="463" spans="1:21" s="172" customFormat="1">
      <c r="A463" s="38">
        <v>17</v>
      </c>
      <c r="B463" s="39">
        <f t="shared" si="21"/>
        <v>0</v>
      </c>
      <c r="C463" s="39" t="str">
        <f t="shared" si="22"/>
        <v>2022 Current Year</v>
      </c>
      <c r="D463" s="40">
        <v>4</v>
      </c>
      <c r="E463" s="662">
        <v>17</v>
      </c>
      <c r="F463" s="40">
        <v>1</v>
      </c>
      <c r="G463" s="311" t="s">
        <v>139</v>
      </c>
      <c r="H463" s="40" t="s">
        <v>221</v>
      </c>
      <c r="I463" s="658" t="s">
        <v>264</v>
      </c>
      <c r="J463" s="303">
        <v>0</v>
      </c>
      <c r="K463" s="304">
        <v>0</v>
      </c>
      <c r="L463" s="305">
        <v>0</v>
      </c>
      <c r="M463" s="305">
        <v>0</v>
      </c>
      <c r="N463" s="303">
        <v>0</v>
      </c>
      <c r="O463" s="306">
        <v>0</v>
      </c>
      <c r="P463" s="303">
        <v>0</v>
      </c>
      <c r="Q463" s="171">
        <f>VLOOKUP(C463&amp;D463&amp;A463,'Delivery Counts'!$A$23:$I$54,8,FALSE)</f>
        <v>0</v>
      </c>
      <c r="R463" s="171">
        <f>VLOOKUP(C463&amp;D463&amp;A463,'Delivery Counts'!$A$23:$I$54,9,FALSE)</f>
        <v>0</v>
      </c>
      <c r="S463" s="16">
        <f t="shared" si="20"/>
        <v>0</v>
      </c>
      <c r="T463" s="237"/>
      <c r="U463" s="237"/>
    </row>
    <row r="464" spans="1:21" s="172" customFormat="1">
      <c r="A464" s="38">
        <v>17</v>
      </c>
      <c r="B464" s="39">
        <f t="shared" si="21"/>
        <v>0</v>
      </c>
      <c r="C464" s="39" t="str">
        <f t="shared" si="22"/>
        <v>2022 Current Year</v>
      </c>
      <c r="D464" s="40">
        <v>4</v>
      </c>
      <c r="E464" s="662">
        <v>17</v>
      </c>
      <c r="F464" s="40">
        <v>1</v>
      </c>
      <c r="G464" s="311" t="s">
        <v>139</v>
      </c>
      <c r="H464" s="40" t="s">
        <v>222</v>
      </c>
      <c r="I464" s="658" t="s">
        <v>206</v>
      </c>
      <c r="J464" s="303">
        <v>0</v>
      </c>
      <c r="K464" s="304">
        <v>0</v>
      </c>
      <c r="L464" s="305">
        <v>0</v>
      </c>
      <c r="M464" s="305">
        <v>0</v>
      </c>
      <c r="N464" s="303">
        <v>0</v>
      </c>
      <c r="O464" s="306">
        <v>0</v>
      </c>
      <c r="P464" s="303">
        <v>0</v>
      </c>
      <c r="Q464" s="171">
        <f>VLOOKUP(C464&amp;D464&amp;A464,'Delivery Counts'!$A$23:$I$54,8,FALSE)</f>
        <v>0</v>
      </c>
      <c r="R464" s="171">
        <f>VLOOKUP(C464&amp;D464&amp;A464,'Delivery Counts'!$A$23:$I$54,9,FALSE)</f>
        <v>0</v>
      </c>
      <c r="S464" s="16">
        <f t="shared" si="20"/>
        <v>0</v>
      </c>
      <c r="T464" s="237"/>
      <c r="U464" s="237"/>
    </row>
    <row r="465" spans="1:21" s="172" customFormat="1">
      <c r="A465" s="38">
        <v>17</v>
      </c>
      <c r="B465" s="39">
        <f t="shared" si="21"/>
        <v>0</v>
      </c>
      <c r="C465" s="39" t="str">
        <f t="shared" si="22"/>
        <v>2022 Current Year</v>
      </c>
      <c r="D465" s="40">
        <v>4</v>
      </c>
      <c r="E465" s="662">
        <v>17</v>
      </c>
      <c r="F465" s="40">
        <v>1</v>
      </c>
      <c r="G465" s="311" t="s">
        <v>139</v>
      </c>
      <c r="H465" s="40" t="s">
        <v>223</v>
      </c>
      <c r="I465" s="658" t="s">
        <v>181</v>
      </c>
      <c r="J465" s="303">
        <v>0</v>
      </c>
      <c r="K465" s="304">
        <v>0</v>
      </c>
      <c r="L465" s="305">
        <v>0</v>
      </c>
      <c r="M465" s="305">
        <v>0</v>
      </c>
      <c r="N465" s="303">
        <v>0</v>
      </c>
      <c r="O465" s="306">
        <v>0</v>
      </c>
      <c r="P465" s="303">
        <v>0</v>
      </c>
      <c r="Q465" s="171">
        <f>VLOOKUP(C465&amp;D465&amp;A465,'Delivery Counts'!$A$23:$I$54,8,FALSE)</f>
        <v>0</v>
      </c>
      <c r="R465" s="171">
        <f>VLOOKUP(C465&amp;D465&amp;A465,'Delivery Counts'!$A$23:$I$54,9,FALSE)</f>
        <v>0</v>
      </c>
      <c r="S465" s="16">
        <f t="shared" si="20"/>
        <v>0</v>
      </c>
      <c r="T465" s="237"/>
      <c r="U465" s="237"/>
    </row>
    <row r="466" spans="1:21" s="172" customFormat="1">
      <c r="A466" s="38">
        <v>17</v>
      </c>
      <c r="B466" s="39">
        <f t="shared" si="21"/>
        <v>0</v>
      </c>
      <c r="C466" s="39" t="str">
        <f t="shared" si="22"/>
        <v>2022 Current Year</v>
      </c>
      <c r="D466" s="40">
        <v>4</v>
      </c>
      <c r="E466" s="662">
        <v>17</v>
      </c>
      <c r="F466" s="40">
        <v>1</v>
      </c>
      <c r="G466" s="311" t="s">
        <v>139</v>
      </c>
      <c r="H466" s="40" t="s">
        <v>150</v>
      </c>
      <c r="I466" s="658" t="s">
        <v>204</v>
      </c>
      <c r="J466" s="303">
        <v>0</v>
      </c>
      <c r="K466" s="304">
        <v>0</v>
      </c>
      <c r="L466" s="305">
        <v>0</v>
      </c>
      <c r="M466" s="305">
        <v>0</v>
      </c>
      <c r="N466" s="303">
        <v>0</v>
      </c>
      <c r="O466" s="306">
        <v>0</v>
      </c>
      <c r="P466" s="303">
        <v>0</v>
      </c>
      <c r="Q466" s="171">
        <f>VLOOKUP(C466&amp;D466&amp;A466,'Delivery Counts'!$A$23:$I$54,8,FALSE)</f>
        <v>0</v>
      </c>
      <c r="R466" s="171">
        <f>VLOOKUP(C466&amp;D466&amp;A466,'Delivery Counts'!$A$23:$I$54,9,FALSE)</f>
        <v>0</v>
      </c>
      <c r="S466" s="16">
        <f t="shared" si="20"/>
        <v>0</v>
      </c>
      <c r="T466" s="237"/>
      <c r="U466" s="237"/>
    </row>
    <row r="467" spans="1:21" s="172" customFormat="1">
      <c r="A467" s="38">
        <v>17</v>
      </c>
      <c r="B467" s="39">
        <f t="shared" si="21"/>
        <v>0</v>
      </c>
      <c r="C467" s="39" t="str">
        <f t="shared" si="22"/>
        <v>2022 Current Year</v>
      </c>
      <c r="D467" s="40">
        <v>4</v>
      </c>
      <c r="E467" s="662">
        <v>17</v>
      </c>
      <c r="F467" s="40">
        <v>1</v>
      </c>
      <c r="G467" s="311" t="s">
        <v>139</v>
      </c>
      <c r="H467" s="40" t="s">
        <v>151</v>
      </c>
      <c r="I467" s="658" t="s">
        <v>205</v>
      </c>
      <c r="J467" s="303">
        <v>0</v>
      </c>
      <c r="K467" s="304">
        <v>0</v>
      </c>
      <c r="L467" s="305">
        <v>0</v>
      </c>
      <c r="M467" s="305">
        <v>0</v>
      </c>
      <c r="N467" s="303">
        <v>0</v>
      </c>
      <c r="O467" s="306">
        <v>0</v>
      </c>
      <c r="P467" s="303">
        <v>0</v>
      </c>
      <c r="Q467" s="171">
        <f>VLOOKUP(C467&amp;D467&amp;A467,'Delivery Counts'!$A$23:$I$54,8,FALSE)</f>
        <v>0</v>
      </c>
      <c r="R467" s="171">
        <f>VLOOKUP(C467&amp;D467&amp;A467,'Delivery Counts'!$A$23:$I$54,9,FALSE)</f>
        <v>0</v>
      </c>
      <c r="S467" s="16">
        <f t="shared" si="20"/>
        <v>0</v>
      </c>
      <c r="T467" s="237"/>
      <c r="U467" s="237"/>
    </row>
    <row r="468" spans="1:21" s="172" customFormat="1">
      <c r="A468" s="38">
        <v>17</v>
      </c>
      <c r="B468" s="39">
        <f t="shared" si="21"/>
        <v>0</v>
      </c>
      <c r="C468" s="39" t="str">
        <f t="shared" si="22"/>
        <v>2022 Current Year</v>
      </c>
      <c r="D468" s="40">
        <v>4</v>
      </c>
      <c r="E468" s="662">
        <v>17</v>
      </c>
      <c r="F468" s="40">
        <v>1</v>
      </c>
      <c r="G468" s="311" t="s">
        <v>139</v>
      </c>
      <c r="H468" s="40" t="s">
        <v>152</v>
      </c>
      <c r="I468" s="658" t="s">
        <v>182</v>
      </c>
      <c r="J468" s="303">
        <v>0</v>
      </c>
      <c r="K468" s="304">
        <v>0</v>
      </c>
      <c r="L468" s="305">
        <v>0</v>
      </c>
      <c r="M468" s="305">
        <v>0</v>
      </c>
      <c r="N468" s="303">
        <v>0</v>
      </c>
      <c r="O468" s="306">
        <v>0</v>
      </c>
      <c r="P468" s="303">
        <v>0</v>
      </c>
      <c r="Q468" s="171">
        <f>VLOOKUP(C468&amp;D468&amp;A468,'Delivery Counts'!$A$23:$I$54,8,FALSE)</f>
        <v>0</v>
      </c>
      <c r="R468" s="171">
        <f>VLOOKUP(C468&amp;D468&amp;A468,'Delivery Counts'!$A$23:$I$54,9,FALSE)</f>
        <v>0</v>
      </c>
      <c r="S468" s="16">
        <f t="shared" si="20"/>
        <v>0</v>
      </c>
      <c r="T468" s="237"/>
      <c r="U468" s="237"/>
    </row>
    <row r="469" spans="1:21" s="172" customFormat="1">
      <c r="A469" s="38">
        <v>17</v>
      </c>
      <c r="B469" s="39">
        <f t="shared" si="21"/>
        <v>0</v>
      </c>
      <c r="C469" s="39" t="str">
        <f t="shared" si="22"/>
        <v>2022 Current Year</v>
      </c>
      <c r="D469" s="40">
        <v>4</v>
      </c>
      <c r="E469" s="662">
        <v>17</v>
      </c>
      <c r="F469" s="40">
        <v>1</v>
      </c>
      <c r="G469" s="311" t="s">
        <v>139</v>
      </c>
      <c r="H469" s="40" t="s">
        <v>70</v>
      </c>
      <c r="I469" s="658" t="s">
        <v>265</v>
      </c>
      <c r="J469" s="303">
        <v>0</v>
      </c>
      <c r="K469" s="304">
        <v>0</v>
      </c>
      <c r="L469" s="305">
        <v>0</v>
      </c>
      <c r="M469" s="305">
        <v>0</v>
      </c>
      <c r="N469" s="303">
        <v>0</v>
      </c>
      <c r="O469" s="306">
        <v>0</v>
      </c>
      <c r="P469" s="303">
        <v>0</v>
      </c>
      <c r="Q469" s="171">
        <f>VLOOKUP(C469&amp;D469&amp;A469,'Delivery Counts'!$A$23:$I$54,8,FALSE)</f>
        <v>0</v>
      </c>
      <c r="R469" s="171">
        <f>VLOOKUP(C469&amp;D469&amp;A469,'Delivery Counts'!$A$23:$I$54,9,FALSE)</f>
        <v>0</v>
      </c>
      <c r="S469" s="16">
        <f t="shared" si="20"/>
        <v>0</v>
      </c>
      <c r="T469" s="237"/>
      <c r="U469" s="237"/>
    </row>
    <row r="470" spans="1:21" s="172" customFormat="1">
      <c r="A470" s="38">
        <v>17</v>
      </c>
      <c r="B470" s="39">
        <f t="shared" si="21"/>
        <v>0</v>
      </c>
      <c r="C470" s="39" t="str">
        <f t="shared" si="22"/>
        <v>2022 Current Year</v>
      </c>
      <c r="D470" s="40">
        <v>4</v>
      </c>
      <c r="E470" s="662">
        <v>17</v>
      </c>
      <c r="F470" s="40">
        <v>1</v>
      </c>
      <c r="G470" s="311" t="s">
        <v>139</v>
      </c>
      <c r="H470" s="40" t="s">
        <v>71</v>
      </c>
      <c r="I470" s="658" t="s">
        <v>266</v>
      </c>
      <c r="J470" s="303">
        <v>0</v>
      </c>
      <c r="K470" s="304">
        <v>0</v>
      </c>
      <c r="L470" s="305">
        <v>0</v>
      </c>
      <c r="M470" s="305">
        <v>0</v>
      </c>
      <c r="N470" s="303">
        <v>0</v>
      </c>
      <c r="O470" s="306">
        <v>0</v>
      </c>
      <c r="P470" s="303">
        <v>0</v>
      </c>
      <c r="Q470" s="171">
        <f>VLOOKUP(C470&amp;D470&amp;A470,'Delivery Counts'!$A$23:$I$54,8,FALSE)</f>
        <v>0</v>
      </c>
      <c r="R470" s="171">
        <f>VLOOKUP(C470&amp;D470&amp;A470,'Delivery Counts'!$A$23:$I$54,9,FALSE)</f>
        <v>0</v>
      </c>
      <c r="S470" s="16">
        <f t="shared" si="20"/>
        <v>0</v>
      </c>
      <c r="T470" s="237"/>
      <c r="U470" s="237"/>
    </row>
    <row r="471" spans="1:21" s="172" customFormat="1">
      <c r="A471" s="38">
        <v>17</v>
      </c>
      <c r="B471" s="39">
        <f t="shared" si="21"/>
        <v>0</v>
      </c>
      <c r="C471" s="39" t="str">
        <f t="shared" si="22"/>
        <v>2022 Current Year</v>
      </c>
      <c r="D471" s="40">
        <v>4</v>
      </c>
      <c r="E471" s="662">
        <v>17</v>
      </c>
      <c r="F471" s="40">
        <v>1</v>
      </c>
      <c r="G471" s="311" t="s">
        <v>139</v>
      </c>
      <c r="H471" s="40" t="s">
        <v>72</v>
      </c>
      <c r="I471" s="658" t="s">
        <v>527</v>
      </c>
      <c r="J471" s="303">
        <v>0</v>
      </c>
      <c r="K471" s="304">
        <v>0</v>
      </c>
      <c r="L471" s="305">
        <v>0</v>
      </c>
      <c r="M471" s="305">
        <v>0</v>
      </c>
      <c r="N471" s="303">
        <v>0</v>
      </c>
      <c r="O471" s="306">
        <v>0</v>
      </c>
      <c r="P471" s="303">
        <v>0</v>
      </c>
      <c r="Q471" s="171">
        <f>VLOOKUP(C471&amp;D471&amp;A471,'Delivery Counts'!$A$23:$I$54,8,FALSE)</f>
        <v>0</v>
      </c>
      <c r="R471" s="171">
        <f>VLOOKUP(C471&amp;D471&amp;A471,'Delivery Counts'!$A$23:$I$54,9,FALSE)</f>
        <v>0</v>
      </c>
      <c r="S471" s="16">
        <f t="shared" si="20"/>
        <v>0</v>
      </c>
      <c r="T471" s="237"/>
      <c r="U471" s="237"/>
    </row>
    <row r="472" spans="1:21" s="172" customFormat="1">
      <c r="A472" s="38">
        <v>17</v>
      </c>
      <c r="B472" s="39">
        <f t="shared" si="21"/>
        <v>0</v>
      </c>
      <c r="C472" s="39" t="str">
        <f t="shared" si="22"/>
        <v>2022 Current Year</v>
      </c>
      <c r="D472" s="40">
        <v>4</v>
      </c>
      <c r="E472" s="662">
        <v>17</v>
      </c>
      <c r="F472" s="40">
        <v>1</v>
      </c>
      <c r="G472" s="311" t="s">
        <v>139</v>
      </c>
      <c r="H472" s="40" t="s">
        <v>73</v>
      </c>
      <c r="I472" s="658" t="s">
        <v>528</v>
      </c>
      <c r="J472" s="303">
        <v>0</v>
      </c>
      <c r="K472" s="304">
        <v>0</v>
      </c>
      <c r="L472" s="305">
        <v>0</v>
      </c>
      <c r="M472" s="305">
        <v>0</v>
      </c>
      <c r="N472" s="303">
        <v>0</v>
      </c>
      <c r="O472" s="306">
        <v>0</v>
      </c>
      <c r="P472" s="303">
        <v>0</v>
      </c>
      <c r="Q472" s="171">
        <f>VLOOKUP(C472&amp;D472&amp;A472,'Delivery Counts'!$A$23:$I$54,8,FALSE)</f>
        <v>0</v>
      </c>
      <c r="R472" s="171">
        <f>VLOOKUP(C472&amp;D472&amp;A472,'Delivery Counts'!$A$23:$I$54,9,FALSE)</f>
        <v>0</v>
      </c>
      <c r="S472" s="16">
        <f t="shared" si="20"/>
        <v>0</v>
      </c>
      <c r="T472" s="237"/>
      <c r="U472" s="237"/>
    </row>
    <row r="473" spans="1:21" s="172" customFormat="1">
      <c r="A473" s="38">
        <v>17</v>
      </c>
      <c r="B473" s="39">
        <f t="shared" si="21"/>
        <v>0</v>
      </c>
      <c r="C473" s="39" t="str">
        <f t="shared" si="22"/>
        <v>2022 Current Year</v>
      </c>
      <c r="D473" s="40">
        <v>4</v>
      </c>
      <c r="E473" s="662">
        <v>17</v>
      </c>
      <c r="F473" s="40">
        <v>1</v>
      </c>
      <c r="G473" s="311" t="s">
        <v>139</v>
      </c>
      <c r="H473" s="40" t="s">
        <v>409</v>
      </c>
      <c r="I473" s="640" t="s">
        <v>803</v>
      </c>
      <c r="J473" s="303">
        <v>0</v>
      </c>
      <c r="K473" s="304">
        <v>0</v>
      </c>
      <c r="L473" s="305">
        <v>0</v>
      </c>
      <c r="M473" s="305">
        <v>0</v>
      </c>
      <c r="N473" s="303">
        <v>0</v>
      </c>
      <c r="O473" s="306">
        <v>0</v>
      </c>
      <c r="P473" s="303">
        <v>0</v>
      </c>
      <c r="Q473" s="171">
        <f>VLOOKUP(C473&amp;D473&amp;A473,'Delivery Counts'!$A$23:$I$54,8,FALSE)</f>
        <v>0</v>
      </c>
      <c r="R473" s="171">
        <f>VLOOKUP(C473&amp;D473&amp;A473,'Delivery Counts'!$A$23:$I$54,9,FALSE)</f>
        <v>0</v>
      </c>
      <c r="S473" s="16">
        <f t="shared" si="20"/>
        <v>0</v>
      </c>
      <c r="T473" s="237"/>
      <c r="U473" s="237"/>
    </row>
    <row r="474" spans="1:21" s="172" customFormat="1">
      <c r="A474" s="38">
        <v>18</v>
      </c>
      <c r="B474" s="39">
        <f t="shared" si="21"/>
        <v>0</v>
      </c>
      <c r="C474" s="39" t="str">
        <f t="shared" si="22"/>
        <v>2022 Current Year</v>
      </c>
      <c r="D474" s="40">
        <v>4</v>
      </c>
      <c r="E474" s="662">
        <v>18</v>
      </c>
      <c r="F474" s="662" t="s">
        <v>739</v>
      </c>
      <c r="G474" s="40" t="s">
        <v>138</v>
      </c>
      <c r="H474" s="40" t="s">
        <v>211</v>
      </c>
      <c r="I474" s="640" t="s">
        <v>261</v>
      </c>
      <c r="J474" s="303">
        <v>0</v>
      </c>
      <c r="K474" s="304">
        <v>0</v>
      </c>
      <c r="L474" s="305">
        <v>0</v>
      </c>
      <c r="M474" s="305">
        <v>0</v>
      </c>
      <c r="N474" s="303">
        <v>0</v>
      </c>
      <c r="O474" s="306">
        <v>0</v>
      </c>
      <c r="P474" s="303">
        <v>0</v>
      </c>
      <c r="Q474" s="171">
        <f>VLOOKUP(C474&amp;D474&amp;A474,'Delivery Counts'!$A$23:$I$54,8,FALSE)</f>
        <v>0</v>
      </c>
      <c r="R474" s="171">
        <f>VLOOKUP(C474&amp;D474&amp;A474,'Delivery Counts'!$A$23:$I$54,9,FALSE)</f>
        <v>0</v>
      </c>
      <c r="S474" s="16">
        <f t="shared" ref="S474:S509" si="23">Q474+R474</f>
        <v>0</v>
      </c>
      <c r="T474" s="237"/>
      <c r="U474" s="237"/>
    </row>
    <row r="475" spans="1:21" s="172" customFormat="1">
      <c r="A475" s="38">
        <v>18</v>
      </c>
      <c r="B475" s="39">
        <f t="shared" si="21"/>
        <v>0</v>
      </c>
      <c r="C475" s="39" t="str">
        <f t="shared" si="22"/>
        <v>2022 Current Year</v>
      </c>
      <c r="D475" s="40">
        <v>4</v>
      </c>
      <c r="E475" s="662">
        <v>18</v>
      </c>
      <c r="F475" s="40" t="s">
        <v>739</v>
      </c>
      <c r="G475" s="311" t="s">
        <v>138</v>
      </c>
      <c r="H475" s="40" t="s">
        <v>214</v>
      </c>
      <c r="I475" s="658" t="s">
        <v>676</v>
      </c>
      <c r="J475" s="303">
        <v>0</v>
      </c>
      <c r="K475" s="304">
        <v>0</v>
      </c>
      <c r="L475" s="305">
        <v>0</v>
      </c>
      <c r="M475" s="305">
        <v>0</v>
      </c>
      <c r="N475" s="303">
        <v>0</v>
      </c>
      <c r="O475" s="306">
        <v>0</v>
      </c>
      <c r="P475" s="303">
        <v>0</v>
      </c>
      <c r="Q475" s="171">
        <f>VLOOKUP(C475&amp;D475&amp;A475,'Delivery Counts'!$A$23:$I$54,8,FALSE)</f>
        <v>0</v>
      </c>
      <c r="R475" s="171">
        <f>VLOOKUP(C475&amp;D475&amp;A475,'Delivery Counts'!$A$23:$I$54,9,FALSE)</f>
        <v>0</v>
      </c>
      <c r="S475" s="16">
        <f t="shared" si="23"/>
        <v>0</v>
      </c>
    </row>
    <row r="476" spans="1:21" s="172" customFormat="1">
      <c r="A476" s="38">
        <v>18</v>
      </c>
      <c r="B476" s="39">
        <f t="shared" si="21"/>
        <v>0</v>
      </c>
      <c r="C476" s="39" t="str">
        <f t="shared" si="22"/>
        <v>2022 Current Year</v>
      </c>
      <c r="D476" s="40">
        <v>4</v>
      </c>
      <c r="E476" s="662">
        <v>18</v>
      </c>
      <c r="F476" s="40" t="s">
        <v>739</v>
      </c>
      <c r="G476" s="311" t="s">
        <v>138</v>
      </c>
      <c r="H476" s="40" t="s">
        <v>215</v>
      </c>
      <c r="I476" s="658" t="s">
        <v>216</v>
      </c>
      <c r="J476" s="303">
        <v>0</v>
      </c>
      <c r="K476" s="304">
        <v>0</v>
      </c>
      <c r="L476" s="305">
        <v>0</v>
      </c>
      <c r="M476" s="305">
        <v>0</v>
      </c>
      <c r="N476" s="303">
        <v>0</v>
      </c>
      <c r="O476" s="306">
        <v>0</v>
      </c>
      <c r="P476" s="303">
        <v>0</v>
      </c>
      <c r="Q476" s="171">
        <f>VLOOKUP(C476&amp;D476&amp;A476,'Delivery Counts'!$A$23:$I$54,8,FALSE)</f>
        <v>0</v>
      </c>
      <c r="R476" s="171">
        <f>VLOOKUP(C476&amp;D476&amp;A476,'Delivery Counts'!$A$23:$I$54,9,FALSE)</f>
        <v>0</v>
      </c>
      <c r="S476" s="16">
        <f t="shared" si="23"/>
        <v>0</v>
      </c>
    </row>
    <row r="477" spans="1:21" s="172" customFormat="1">
      <c r="A477" s="38">
        <v>18</v>
      </c>
      <c r="B477" s="39">
        <f t="shared" si="21"/>
        <v>0</v>
      </c>
      <c r="C477" s="39" t="str">
        <f t="shared" si="22"/>
        <v>2022 Current Year</v>
      </c>
      <c r="D477" s="40">
        <v>4</v>
      </c>
      <c r="E477" s="662">
        <v>18</v>
      </c>
      <c r="F477" s="40" t="s">
        <v>739</v>
      </c>
      <c r="G477" s="311" t="s">
        <v>138</v>
      </c>
      <c r="H477" s="40" t="s">
        <v>217</v>
      </c>
      <c r="I477" s="658" t="s">
        <v>262</v>
      </c>
      <c r="J477" s="303">
        <v>0</v>
      </c>
      <c r="K477" s="304">
        <v>0</v>
      </c>
      <c r="L477" s="305">
        <v>0</v>
      </c>
      <c r="M477" s="305">
        <v>0</v>
      </c>
      <c r="N477" s="303">
        <v>0</v>
      </c>
      <c r="O477" s="306">
        <v>0</v>
      </c>
      <c r="P477" s="303">
        <v>0</v>
      </c>
      <c r="Q477" s="171">
        <f>VLOOKUP(C477&amp;D477&amp;A477,'Delivery Counts'!$A$23:$I$54,8,FALSE)</f>
        <v>0</v>
      </c>
      <c r="R477" s="171">
        <f>VLOOKUP(C477&amp;D477&amp;A477,'Delivery Counts'!$A$23:$I$54,9,FALSE)</f>
        <v>0</v>
      </c>
      <c r="S477" s="16">
        <f t="shared" si="23"/>
        <v>0</v>
      </c>
      <c r="T477" s="237"/>
      <c r="U477" s="237"/>
    </row>
    <row r="478" spans="1:21" s="172" customFormat="1">
      <c r="A478" s="38">
        <v>18</v>
      </c>
      <c r="B478" s="39">
        <f t="shared" si="21"/>
        <v>0</v>
      </c>
      <c r="C478" s="39" t="str">
        <f t="shared" si="22"/>
        <v>2022 Current Year</v>
      </c>
      <c r="D478" s="40">
        <v>4</v>
      </c>
      <c r="E478" s="662">
        <v>18</v>
      </c>
      <c r="F478" s="40" t="s">
        <v>739</v>
      </c>
      <c r="G478" s="311" t="s">
        <v>138</v>
      </c>
      <c r="H478" s="40" t="s">
        <v>218</v>
      </c>
      <c r="I478" s="658" t="s">
        <v>677</v>
      </c>
      <c r="J478" s="303">
        <v>0</v>
      </c>
      <c r="K478" s="304">
        <v>0</v>
      </c>
      <c r="L478" s="305">
        <v>0</v>
      </c>
      <c r="M478" s="305">
        <v>0</v>
      </c>
      <c r="N478" s="303">
        <v>0</v>
      </c>
      <c r="O478" s="306">
        <v>0</v>
      </c>
      <c r="P478" s="303">
        <v>0</v>
      </c>
      <c r="Q478" s="171">
        <f>VLOOKUP(C478&amp;D478&amp;A478,'Delivery Counts'!$A$23:$I$54,8,FALSE)</f>
        <v>0</v>
      </c>
      <c r="R478" s="171">
        <f>VLOOKUP(C478&amp;D478&amp;A478,'Delivery Counts'!$A$23:$I$54,9,FALSE)</f>
        <v>0</v>
      </c>
      <c r="S478" s="16">
        <f t="shared" si="23"/>
        <v>0</v>
      </c>
      <c r="T478" s="237"/>
      <c r="U478" s="237"/>
    </row>
    <row r="479" spans="1:21" s="172" customFormat="1">
      <c r="A479" s="38">
        <v>18</v>
      </c>
      <c r="B479" s="39">
        <f t="shared" si="21"/>
        <v>0</v>
      </c>
      <c r="C479" s="39" t="str">
        <f t="shared" si="22"/>
        <v>2022 Current Year</v>
      </c>
      <c r="D479" s="40">
        <v>4</v>
      </c>
      <c r="E479" s="662">
        <v>18</v>
      </c>
      <c r="F479" s="40" t="s">
        <v>739</v>
      </c>
      <c r="G479" s="311" t="s">
        <v>138</v>
      </c>
      <c r="H479" s="40" t="s">
        <v>219</v>
      </c>
      <c r="I479" s="658" t="s">
        <v>263</v>
      </c>
      <c r="J479" s="303">
        <v>0</v>
      </c>
      <c r="K479" s="304">
        <v>0</v>
      </c>
      <c r="L479" s="305">
        <v>0</v>
      </c>
      <c r="M479" s="305">
        <v>0</v>
      </c>
      <c r="N479" s="303">
        <v>0</v>
      </c>
      <c r="O479" s="306">
        <v>0</v>
      </c>
      <c r="P479" s="303">
        <v>0</v>
      </c>
      <c r="Q479" s="171">
        <f>VLOOKUP(C479&amp;D479&amp;A479,'Delivery Counts'!$A$23:$I$54,8,FALSE)</f>
        <v>0</v>
      </c>
      <c r="R479" s="171">
        <f>VLOOKUP(C479&amp;D479&amp;A479,'Delivery Counts'!$A$23:$I$54,9,FALSE)</f>
        <v>0</v>
      </c>
      <c r="S479" s="16">
        <f t="shared" si="23"/>
        <v>0</v>
      </c>
      <c r="T479" s="237"/>
      <c r="U479" s="237"/>
    </row>
    <row r="480" spans="1:21" s="172" customFormat="1">
      <c r="A480" s="38">
        <v>18</v>
      </c>
      <c r="B480" s="39">
        <f t="shared" si="21"/>
        <v>0</v>
      </c>
      <c r="C480" s="39" t="str">
        <f t="shared" si="22"/>
        <v>2022 Current Year</v>
      </c>
      <c r="D480" s="40">
        <v>4</v>
      </c>
      <c r="E480" s="662">
        <v>18</v>
      </c>
      <c r="F480" s="40" t="s">
        <v>739</v>
      </c>
      <c r="G480" s="311" t="s">
        <v>138</v>
      </c>
      <c r="H480" s="40" t="s">
        <v>220</v>
      </c>
      <c r="I480" s="658" t="s">
        <v>675</v>
      </c>
      <c r="J480" s="303">
        <v>0</v>
      </c>
      <c r="K480" s="304">
        <v>0</v>
      </c>
      <c r="L480" s="305">
        <v>0</v>
      </c>
      <c r="M480" s="305">
        <v>0</v>
      </c>
      <c r="N480" s="303">
        <v>0</v>
      </c>
      <c r="O480" s="306">
        <v>0</v>
      </c>
      <c r="P480" s="303">
        <v>0</v>
      </c>
      <c r="Q480" s="171">
        <f>VLOOKUP(C480&amp;D480&amp;A480,'Delivery Counts'!$A$23:$I$54,8,FALSE)</f>
        <v>0</v>
      </c>
      <c r="R480" s="171">
        <f>VLOOKUP(C480&amp;D480&amp;A480,'Delivery Counts'!$A$23:$I$54,9,FALSE)</f>
        <v>0</v>
      </c>
      <c r="S480" s="16">
        <f t="shared" si="23"/>
        <v>0</v>
      </c>
      <c r="T480" s="237"/>
      <c r="U480" s="237"/>
    </row>
    <row r="481" spans="1:21" s="172" customFormat="1">
      <c r="A481" s="38">
        <v>18</v>
      </c>
      <c r="B481" s="39">
        <f t="shared" si="21"/>
        <v>0</v>
      </c>
      <c r="C481" s="39" t="str">
        <f t="shared" si="22"/>
        <v>2022 Current Year</v>
      </c>
      <c r="D481" s="40">
        <v>4</v>
      </c>
      <c r="E481" s="662">
        <v>18</v>
      </c>
      <c r="F481" s="40" t="s">
        <v>739</v>
      </c>
      <c r="G481" s="311" t="s">
        <v>138</v>
      </c>
      <c r="H481" s="40" t="s">
        <v>221</v>
      </c>
      <c r="I481" s="658" t="s">
        <v>264</v>
      </c>
      <c r="J481" s="303">
        <v>0</v>
      </c>
      <c r="K481" s="304">
        <v>0</v>
      </c>
      <c r="L481" s="305">
        <v>0</v>
      </c>
      <c r="M481" s="305">
        <v>0</v>
      </c>
      <c r="N481" s="303">
        <v>0</v>
      </c>
      <c r="O481" s="306">
        <v>0</v>
      </c>
      <c r="P481" s="303">
        <v>0</v>
      </c>
      <c r="Q481" s="171">
        <f>VLOOKUP(C481&amp;D481&amp;A481,'Delivery Counts'!$A$23:$I$54,8,FALSE)</f>
        <v>0</v>
      </c>
      <c r="R481" s="171">
        <f>VLOOKUP(C481&amp;D481&amp;A481,'Delivery Counts'!$A$23:$I$54,9,FALSE)</f>
        <v>0</v>
      </c>
      <c r="S481" s="16">
        <f t="shared" si="23"/>
        <v>0</v>
      </c>
      <c r="T481" s="237"/>
      <c r="U481" s="237"/>
    </row>
    <row r="482" spans="1:21" s="172" customFormat="1">
      <c r="A482" s="38">
        <v>18</v>
      </c>
      <c r="B482" s="39">
        <f t="shared" si="21"/>
        <v>0</v>
      </c>
      <c r="C482" s="39" t="str">
        <f t="shared" si="22"/>
        <v>2022 Current Year</v>
      </c>
      <c r="D482" s="40">
        <v>4</v>
      </c>
      <c r="E482" s="662">
        <v>18</v>
      </c>
      <c r="F482" s="40" t="s">
        <v>739</v>
      </c>
      <c r="G482" s="311" t="s">
        <v>138</v>
      </c>
      <c r="H482" s="40" t="s">
        <v>222</v>
      </c>
      <c r="I482" s="658" t="s">
        <v>206</v>
      </c>
      <c r="J482" s="303">
        <v>0</v>
      </c>
      <c r="K482" s="304">
        <v>0</v>
      </c>
      <c r="L482" s="305">
        <v>0</v>
      </c>
      <c r="M482" s="305">
        <v>0</v>
      </c>
      <c r="N482" s="303">
        <v>0</v>
      </c>
      <c r="O482" s="306">
        <v>0</v>
      </c>
      <c r="P482" s="303">
        <v>0</v>
      </c>
      <c r="Q482" s="171">
        <f>VLOOKUP(C482&amp;D482&amp;A482,'Delivery Counts'!$A$23:$I$54,8,FALSE)</f>
        <v>0</v>
      </c>
      <c r="R482" s="171">
        <f>VLOOKUP(C482&amp;D482&amp;A482,'Delivery Counts'!$A$23:$I$54,9,FALSE)</f>
        <v>0</v>
      </c>
      <c r="S482" s="16">
        <f t="shared" si="23"/>
        <v>0</v>
      </c>
      <c r="T482" s="237"/>
      <c r="U482" s="237"/>
    </row>
    <row r="483" spans="1:21" s="172" customFormat="1">
      <c r="A483" s="38">
        <v>18</v>
      </c>
      <c r="B483" s="39">
        <f t="shared" si="21"/>
        <v>0</v>
      </c>
      <c r="C483" s="39" t="str">
        <f t="shared" si="22"/>
        <v>2022 Current Year</v>
      </c>
      <c r="D483" s="40">
        <v>4</v>
      </c>
      <c r="E483" s="662">
        <v>18</v>
      </c>
      <c r="F483" s="40" t="s">
        <v>739</v>
      </c>
      <c r="G483" s="311" t="s">
        <v>138</v>
      </c>
      <c r="H483" s="40" t="s">
        <v>223</v>
      </c>
      <c r="I483" s="658" t="s">
        <v>181</v>
      </c>
      <c r="J483" s="303">
        <v>0</v>
      </c>
      <c r="K483" s="304">
        <v>0</v>
      </c>
      <c r="L483" s="305">
        <v>0</v>
      </c>
      <c r="M483" s="305">
        <v>0</v>
      </c>
      <c r="N483" s="303">
        <v>0</v>
      </c>
      <c r="O483" s="306">
        <v>0</v>
      </c>
      <c r="P483" s="303">
        <v>0</v>
      </c>
      <c r="Q483" s="171">
        <f>VLOOKUP(C483&amp;D483&amp;A483,'Delivery Counts'!$A$23:$I$54,8,FALSE)</f>
        <v>0</v>
      </c>
      <c r="R483" s="171">
        <f>VLOOKUP(C483&amp;D483&amp;A483,'Delivery Counts'!$A$23:$I$54,9,FALSE)</f>
        <v>0</v>
      </c>
      <c r="S483" s="16">
        <f t="shared" si="23"/>
        <v>0</v>
      </c>
      <c r="T483" s="237"/>
      <c r="U483" s="237"/>
    </row>
    <row r="484" spans="1:21" s="172" customFormat="1">
      <c r="A484" s="38">
        <v>18</v>
      </c>
      <c r="B484" s="39">
        <f t="shared" si="21"/>
        <v>0</v>
      </c>
      <c r="C484" s="39" t="str">
        <f t="shared" si="22"/>
        <v>2022 Current Year</v>
      </c>
      <c r="D484" s="40">
        <v>4</v>
      </c>
      <c r="E484" s="662">
        <v>18</v>
      </c>
      <c r="F484" s="40" t="s">
        <v>739</v>
      </c>
      <c r="G484" s="311" t="s">
        <v>138</v>
      </c>
      <c r="H484" s="40" t="s">
        <v>150</v>
      </c>
      <c r="I484" s="658" t="s">
        <v>204</v>
      </c>
      <c r="J484" s="303">
        <v>0</v>
      </c>
      <c r="K484" s="304">
        <v>0</v>
      </c>
      <c r="L484" s="305">
        <v>0</v>
      </c>
      <c r="M484" s="305">
        <v>0</v>
      </c>
      <c r="N484" s="303">
        <v>0</v>
      </c>
      <c r="O484" s="306">
        <v>0</v>
      </c>
      <c r="P484" s="303">
        <v>0</v>
      </c>
      <c r="Q484" s="171">
        <f>VLOOKUP(C484&amp;D484&amp;A484,'Delivery Counts'!$A$23:$I$54,8,FALSE)</f>
        <v>0</v>
      </c>
      <c r="R484" s="171">
        <f>VLOOKUP(C484&amp;D484&amp;A484,'Delivery Counts'!$A$23:$I$54,9,FALSE)</f>
        <v>0</v>
      </c>
      <c r="S484" s="16">
        <f t="shared" si="23"/>
        <v>0</v>
      </c>
      <c r="T484" s="237"/>
      <c r="U484" s="237"/>
    </row>
    <row r="485" spans="1:21" s="172" customFormat="1">
      <c r="A485" s="38">
        <v>18</v>
      </c>
      <c r="B485" s="39">
        <f t="shared" si="21"/>
        <v>0</v>
      </c>
      <c r="C485" s="39" t="str">
        <f t="shared" si="22"/>
        <v>2022 Current Year</v>
      </c>
      <c r="D485" s="40">
        <v>4</v>
      </c>
      <c r="E485" s="662">
        <v>18</v>
      </c>
      <c r="F485" s="40" t="s">
        <v>739</v>
      </c>
      <c r="G485" s="311" t="s">
        <v>138</v>
      </c>
      <c r="H485" s="40" t="s">
        <v>151</v>
      </c>
      <c r="I485" s="658" t="s">
        <v>205</v>
      </c>
      <c r="J485" s="303">
        <v>0</v>
      </c>
      <c r="K485" s="304">
        <v>0</v>
      </c>
      <c r="L485" s="305">
        <v>0</v>
      </c>
      <c r="M485" s="305">
        <v>0</v>
      </c>
      <c r="N485" s="303">
        <v>0</v>
      </c>
      <c r="O485" s="306">
        <v>0</v>
      </c>
      <c r="P485" s="303">
        <v>0</v>
      </c>
      <c r="Q485" s="171">
        <f>VLOOKUP(C485&amp;D485&amp;A485,'Delivery Counts'!$A$23:$I$54,8,FALSE)</f>
        <v>0</v>
      </c>
      <c r="R485" s="171">
        <f>VLOOKUP(C485&amp;D485&amp;A485,'Delivery Counts'!$A$23:$I$54,9,FALSE)</f>
        <v>0</v>
      </c>
      <c r="S485" s="16">
        <f t="shared" si="23"/>
        <v>0</v>
      </c>
      <c r="T485" s="237"/>
      <c r="U485" s="237"/>
    </row>
    <row r="486" spans="1:21" s="172" customFormat="1">
      <c r="A486" s="38">
        <v>18</v>
      </c>
      <c r="B486" s="39">
        <f t="shared" si="21"/>
        <v>0</v>
      </c>
      <c r="C486" s="39" t="str">
        <f t="shared" si="22"/>
        <v>2022 Current Year</v>
      </c>
      <c r="D486" s="40">
        <v>4</v>
      </c>
      <c r="E486" s="662">
        <v>18</v>
      </c>
      <c r="F486" s="40" t="s">
        <v>739</v>
      </c>
      <c r="G486" s="311" t="s">
        <v>138</v>
      </c>
      <c r="H486" s="40" t="s">
        <v>152</v>
      </c>
      <c r="I486" s="658" t="s">
        <v>182</v>
      </c>
      <c r="J486" s="303">
        <v>0</v>
      </c>
      <c r="K486" s="304">
        <v>0</v>
      </c>
      <c r="L486" s="305">
        <v>0</v>
      </c>
      <c r="M486" s="305">
        <v>0</v>
      </c>
      <c r="N486" s="303">
        <v>0</v>
      </c>
      <c r="O486" s="306">
        <v>0</v>
      </c>
      <c r="P486" s="303">
        <v>0</v>
      </c>
      <c r="Q486" s="171">
        <f>VLOOKUP(C486&amp;D486&amp;A486,'Delivery Counts'!$A$23:$I$54,8,FALSE)</f>
        <v>0</v>
      </c>
      <c r="R486" s="171">
        <f>VLOOKUP(C486&amp;D486&amp;A486,'Delivery Counts'!$A$23:$I$54,9,FALSE)</f>
        <v>0</v>
      </c>
      <c r="S486" s="16">
        <f t="shared" si="23"/>
        <v>0</v>
      </c>
      <c r="T486" s="237"/>
      <c r="U486" s="237"/>
    </row>
    <row r="487" spans="1:21" s="172" customFormat="1">
      <c r="A487" s="38">
        <v>18</v>
      </c>
      <c r="B487" s="39">
        <f t="shared" si="21"/>
        <v>0</v>
      </c>
      <c r="C487" s="39" t="str">
        <f t="shared" si="22"/>
        <v>2022 Current Year</v>
      </c>
      <c r="D487" s="40">
        <v>4</v>
      </c>
      <c r="E487" s="662">
        <v>18</v>
      </c>
      <c r="F487" s="40" t="s">
        <v>739</v>
      </c>
      <c r="G487" s="311" t="s">
        <v>138</v>
      </c>
      <c r="H487" s="40" t="s">
        <v>70</v>
      </c>
      <c r="I487" s="658" t="s">
        <v>265</v>
      </c>
      <c r="J487" s="303">
        <v>0</v>
      </c>
      <c r="K487" s="304">
        <v>0</v>
      </c>
      <c r="L487" s="305">
        <v>0</v>
      </c>
      <c r="M487" s="305">
        <v>0</v>
      </c>
      <c r="N487" s="303">
        <v>0</v>
      </c>
      <c r="O487" s="306">
        <v>0</v>
      </c>
      <c r="P487" s="303">
        <v>0</v>
      </c>
      <c r="Q487" s="171">
        <f>VLOOKUP(C487&amp;D487&amp;A487,'Delivery Counts'!$A$23:$I$54,8,FALSE)</f>
        <v>0</v>
      </c>
      <c r="R487" s="171">
        <f>VLOOKUP(C487&amp;D487&amp;A487,'Delivery Counts'!$A$23:$I$54,9,FALSE)</f>
        <v>0</v>
      </c>
      <c r="S487" s="16">
        <f t="shared" si="23"/>
        <v>0</v>
      </c>
      <c r="T487" s="237"/>
      <c r="U487" s="237"/>
    </row>
    <row r="488" spans="1:21" s="172" customFormat="1">
      <c r="A488" s="38">
        <v>18</v>
      </c>
      <c r="B488" s="39">
        <f t="shared" si="21"/>
        <v>0</v>
      </c>
      <c r="C488" s="39" t="str">
        <f t="shared" si="22"/>
        <v>2022 Current Year</v>
      </c>
      <c r="D488" s="40">
        <v>4</v>
      </c>
      <c r="E488" s="662">
        <v>18</v>
      </c>
      <c r="F488" s="40" t="s">
        <v>739</v>
      </c>
      <c r="G488" s="311" t="s">
        <v>138</v>
      </c>
      <c r="H488" s="40" t="s">
        <v>71</v>
      </c>
      <c r="I488" s="658" t="s">
        <v>266</v>
      </c>
      <c r="J488" s="303">
        <v>0</v>
      </c>
      <c r="K488" s="304">
        <v>0</v>
      </c>
      <c r="L488" s="305">
        <v>0</v>
      </c>
      <c r="M488" s="305">
        <v>0</v>
      </c>
      <c r="N488" s="303">
        <v>0</v>
      </c>
      <c r="O488" s="306">
        <v>0</v>
      </c>
      <c r="P488" s="303">
        <v>0</v>
      </c>
      <c r="Q488" s="171">
        <f>VLOOKUP(C488&amp;D488&amp;A488,'Delivery Counts'!$A$23:$I$54,8,FALSE)</f>
        <v>0</v>
      </c>
      <c r="R488" s="171">
        <f>VLOOKUP(C488&amp;D488&amp;A488,'Delivery Counts'!$A$23:$I$54,9,FALSE)</f>
        <v>0</v>
      </c>
      <c r="S488" s="16">
        <f t="shared" si="23"/>
        <v>0</v>
      </c>
      <c r="T488" s="237"/>
      <c r="U488" s="237"/>
    </row>
    <row r="489" spans="1:21" s="172" customFormat="1">
      <c r="A489" s="38">
        <v>18</v>
      </c>
      <c r="B489" s="39">
        <f t="shared" si="21"/>
        <v>0</v>
      </c>
      <c r="C489" s="39" t="str">
        <f t="shared" si="22"/>
        <v>2022 Current Year</v>
      </c>
      <c r="D489" s="40">
        <v>4</v>
      </c>
      <c r="E489" s="662">
        <v>18</v>
      </c>
      <c r="F489" s="40" t="s">
        <v>739</v>
      </c>
      <c r="G489" s="311" t="s">
        <v>138</v>
      </c>
      <c r="H489" s="40" t="s">
        <v>72</v>
      </c>
      <c r="I489" s="658" t="s">
        <v>527</v>
      </c>
      <c r="J489" s="303">
        <v>0</v>
      </c>
      <c r="K489" s="304">
        <v>0</v>
      </c>
      <c r="L489" s="305">
        <v>0</v>
      </c>
      <c r="M489" s="305">
        <v>0</v>
      </c>
      <c r="N489" s="303">
        <v>0</v>
      </c>
      <c r="O489" s="306">
        <v>0</v>
      </c>
      <c r="P489" s="303">
        <v>0</v>
      </c>
      <c r="Q489" s="171">
        <f>VLOOKUP(C489&amp;D489&amp;A489,'Delivery Counts'!$A$23:$I$54,8,FALSE)</f>
        <v>0</v>
      </c>
      <c r="R489" s="171">
        <f>VLOOKUP(C489&amp;D489&amp;A489,'Delivery Counts'!$A$23:$I$54,9,FALSE)</f>
        <v>0</v>
      </c>
      <c r="S489" s="16">
        <f t="shared" si="23"/>
        <v>0</v>
      </c>
      <c r="T489" s="237"/>
      <c r="U489" s="237"/>
    </row>
    <row r="490" spans="1:21" s="172" customFormat="1">
      <c r="A490" s="38">
        <v>18</v>
      </c>
      <c r="B490" s="39">
        <f t="shared" si="21"/>
        <v>0</v>
      </c>
      <c r="C490" s="39" t="str">
        <f t="shared" si="22"/>
        <v>2022 Current Year</v>
      </c>
      <c r="D490" s="40">
        <v>4</v>
      </c>
      <c r="E490" s="662">
        <v>18</v>
      </c>
      <c r="F490" s="40" t="s">
        <v>739</v>
      </c>
      <c r="G490" s="311" t="s">
        <v>138</v>
      </c>
      <c r="H490" s="40" t="s">
        <v>73</v>
      </c>
      <c r="I490" s="658" t="s">
        <v>528</v>
      </c>
      <c r="J490" s="303">
        <v>0</v>
      </c>
      <c r="K490" s="304">
        <v>0</v>
      </c>
      <c r="L490" s="305">
        <v>0</v>
      </c>
      <c r="M490" s="305">
        <v>0</v>
      </c>
      <c r="N490" s="303">
        <v>0</v>
      </c>
      <c r="O490" s="306">
        <v>0</v>
      </c>
      <c r="P490" s="303">
        <v>0</v>
      </c>
      <c r="Q490" s="171">
        <f>VLOOKUP(C490&amp;D490&amp;A490,'Delivery Counts'!$A$23:$I$54,8,FALSE)</f>
        <v>0</v>
      </c>
      <c r="R490" s="171">
        <f>VLOOKUP(C490&amp;D490&amp;A490,'Delivery Counts'!$A$23:$I$54,9,FALSE)</f>
        <v>0</v>
      </c>
      <c r="S490" s="16">
        <f t="shared" si="23"/>
        <v>0</v>
      </c>
      <c r="T490" s="237"/>
      <c r="U490" s="237"/>
    </row>
    <row r="491" spans="1:21" s="172" customFormat="1">
      <c r="A491" s="38">
        <v>18</v>
      </c>
      <c r="B491" s="39">
        <f t="shared" si="21"/>
        <v>0</v>
      </c>
      <c r="C491" s="39" t="str">
        <f t="shared" si="22"/>
        <v>2022 Current Year</v>
      </c>
      <c r="D491" s="40">
        <v>4</v>
      </c>
      <c r="E491" s="662">
        <v>18</v>
      </c>
      <c r="F491" s="40" t="s">
        <v>739</v>
      </c>
      <c r="G491" s="40" t="s">
        <v>138</v>
      </c>
      <c r="H491" s="40" t="s">
        <v>409</v>
      </c>
      <c r="I491" s="640" t="s">
        <v>803</v>
      </c>
      <c r="J491" s="303">
        <v>0</v>
      </c>
      <c r="K491" s="304">
        <v>0</v>
      </c>
      <c r="L491" s="305">
        <v>0</v>
      </c>
      <c r="M491" s="305">
        <v>0</v>
      </c>
      <c r="N491" s="303">
        <v>0</v>
      </c>
      <c r="O491" s="306">
        <v>0</v>
      </c>
      <c r="P491" s="303">
        <v>0</v>
      </c>
      <c r="Q491" s="171">
        <f>VLOOKUP(C491&amp;D491&amp;A491,'Delivery Counts'!$A$23:$I$54,8,FALSE)</f>
        <v>0</v>
      </c>
      <c r="R491" s="171">
        <f>VLOOKUP(C491&amp;D491&amp;A491,'Delivery Counts'!$A$23:$I$54,9,FALSE)</f>
        <v>0</v>
      </c>
      <c r="S491" s="16">
        <f t="shared" si="23"/>
        <v>0</v>
      </c>
      <c r="T491" s="237"/>
      <c r="U491" s="237"/>
    </row>
    <row r="492" spans="1:21" s="172" customFormat="1">
      <c r="A492" s="38">
        <v>19</v>
      </c>
      <c r="B492" s="39">
        <f t="shared" si="21"/>
        <v>0</v>
      </c>
      <c r="C492" s="39" t="str">
        <f t="shared" si="22"/>
        <v>2022 Current Year</v>
      </c>
      <c r="D492" s="40">
        <v>4</v>
      </c>
      <c r="E492" s="662">
        <v>19</v>
      </c>
      <c r="F492" s="40" t="s">
        <v>739</v>
      </c>
      <c r="G492" s="40" t="s">
        <v>139</v>
      </c>
      <c r="H492" s="40" t="s">
        <v>211</v>
      </c>
      <c r="I492" s="640" t="s">
        <v>261</v>
      </c>
      <c r="J492" s="303">
        <v>0</v>
      </c>
      <c r="K492" s="304">
        <v>0</v>
      </c>
      <c r="L492" s="305">
        <v>0</v>
      </c>
      <c r="M492" s="305">
        <v>0</v>
      </c>
      <c r="N492" s="303">
        <v>0</v>
      </c>
      <c r="O492" s="306">
        <v>0</v>
      </c>
      <c r="P492" s="303">
        <v>0</v>
      </c>
      <c r="Q492" s="171">
        <f>VLOOKUP(C492&amp;D492&amp;A492,'Delivery Counts'!$A$23:$I$54,8,FALSE)</f>
        <v>0</v>
      </c>
      <c r="R492" s="171">
        <f>VLOOKUP(C492&amp;D492&amp;A492,'Delivery Counts'!$A$23:$I$54,9,FALSE)</f>
        <v>0</v>
      </c>
      <c r="S492" s="16">
        <f t="shared" si="23"/>
        <v>0</v>
      </c>
      <c r="T492" s="237"/>
      <c r="U492" s="237"/>
    </row>
    <row r="493" spans="1:21" s="172" customFormat="1">
      <c r="A493" s="38">
        <v>19</v>
      </c>
      <c r="B493" s="39">
        <f t="shared" si="21"/>
        <v>0</v>
      </c>
      <c r="C493" s="39" t="str">
        <f t="shared" si="22"/>
        <v>2022 Current Year</v>
      </c>
      <c r="D493" s="40">
        <v>4</v>
      </c>
      <c r="E493" s="662">
        <v>19</v>
      </c>
      <c r="F493" s="40" t="s">
        <v>739</v>
      </c>
      <c r="G493" s="311" t="s">
        <v>139</v>
      </c>
      <c r="H493" s="40" t="s">
        <v>214</v>
      </c>
      <c r="I493" s="658" t="s">
        <v>676</v>
      </c>
      <c r="J493" s="303">
        <v>0</v>
      </c>
      <c r="K493" s="304">
        <v>0</v>
      </c>
      <c r="L493" s="305">
        <v>0</v>
      </c>
      <c r="M493" s="305">
        <v>0</v>
      </c>
      <c r="N493" s="303">
        <v>0</v>
      </c>
      <c r="O493" s="306">
        <v>0</v>
      </c>
      <c r="P493" s="303">
        <v>0</v>
      </c>
      <c r="Q493" s="171">
        <f>VLOOKUP(C493&amp;D493&amp;A493,'Delivery Counts'!$A$23:$I$54,8,FALSE)</f>
        <v>0</v>
      </c>
      <c r="R493" s="171">
        <f>VLOOKUP(C493&amp;D493&amp;A493,'Delivery Counts'!$A$23:$I$54,9,FALSE)</f>
        <v>0</v>
      </c>
      <c r="S493" s="16">
        <f t="shared" ref="S493:S508" si="24">Q493+R493</f>
        <v>0</v>
      </c>
    </row>
    <row r="494" spans="1:21" s="172" customFormat="1">
      <c r="A494" s="38">
        <v>19</v>
      </c>
      <c r="B494" s="39">
        <f t="shared" si="21"/>
        <v>0</v>
      </c>
      <c r="C494" s="39" t="str">
        <f t="shared" si="22"/>
        <v>2022 Current Year</v>
      </c>
      <c r="D494" s="40">
        <v>4</v>
      </c>
      <c r="E494" s="662">
        <v>19</v>
      </c>
      <c r="F494" s="40" t="s">
        <v>739</v>
      </c>
      <c r="G494" s="311" t="s">
        <v>139</v>
      </c>
      <c r="H494" s="40" t="s">
        <v>215</v>
      </c>
      <c r="I494" s="658" t="s">
        <v>216</v>
      </c>
      <c r="J494" s="303">
        <v>0</v>
      </c>
      <c r="K494" s="304">
        <v>0</v>
      </c>
      <c r="L494" s="305">
        <v>0</v>
      </c>
      <c r="M494" s="305">
        <v>0</v>
      </c>
      <c r="N494" s="303">
        <v>0</v>
      </c>
      <c r="O494" s="306">
        <v>0</v>
      </c>
      <c r="P494" s="303">
        <v>0</v>
      </c>
      <c r="Q494" s="171">
        <f>VLOOKUP(C494&amp;D494&amp;A494,'Delivery Counts'!$A$23:$I$54,8,FALSE)</f>
        <v>0</v>
      </c>
      <c r="R494" s="171">
        <f>VLOOKUP(C494&amp;D494&amp;A494,'Delivery Counts'!$A$23:$I$54,9,FALSE)</f>
        <v>0</v>
      </c>
      <c r="S494" s="16">
        <f t="shared" si="24"/>
        <v>0</v>
      </c>
    </row>
    <row r="495" spans="1:21" s="172" customFormat="1">
      <c r="A495" s="38">
        <v>19</v>
      </c>
      <c r="B495" s="39">
        <f t="shared" si="21"/>
        <v>0</v>
      </c>
      <c r="C495" s="39" t="str">
        <f t="shared" si="22"/>
        <v>2022 Current Year</v>
      </c>
      <c r="D495" s="40">
        <v>4</v>
      </c>
      <c r="E495" s="662">
        <v>19</v>
      </c>
      <c r="F495" s="40" t="s">
        <v>739</v>
      </c>
      <c r="G495" s="311" t="s">
        <v>139</v>
      </c>
      <c r="H495" s="40" t="s">
        <v>217</v>
      </c>
      <c r="I495" s="658" t="s">
        <v>262</v>
      </c>
      <c r="J495" s="303">
        <v>0</v>
      </c>
      <c r="K495" s="304">
        <v>0</v>
      </c>
      <c r="L495" s="305">
        <v>0</v>
      </c>
      <c r="M495" s="305">
        <v>0</v>
      </c>
      <c r="N495" s="303">
        <v>0</v>
      </c>
      <c r="O495" s="306">
        <v>0</v>
      </c>
      <c r="P495" s="303">
        <v>0</v>
      </c>
      <c r="Q495" s="171">
        <f>VLOOKUP(C495&amp;D495&amp;A495,'Delivery Counts'!$A$23:$I$54,8,FALSE)</f>
        <v>0</v>
      </c>
      <c r="R495" s="171">
        <f>VLOOKUP(C495&amp;D495&amp;A495,'Delivery Counts'!$A$23:$I$54,9,FALSE)</f>
        <v>0</v>
      </c>
      <c r="S495" s="16">
        <f t="shared" si="24"/>
        <v>0</v>
      </c>
      <c r="T495" s="237"/>
      <c r="U495" s="237"/>
    </row>
    <row r="496" spans="1:21" s="172" customFormat="1">
      <c r="A496" s="38">
        <v>19</v>
      </c>
      <c r="B496" s="39">
        <f t="shared" si="21"/>
        <v>0</v>
      </c>
      <c r="C496" s="39" t="str">
        <f t="shared" si="22"/>
        <v>2022 Current Year</v>
      </c>
      <c r="D496" s="40">
        <v>4</v>
      </c>
      <c r="E496" s="662">
        <v>19</v>
      </c>
      <c r="F496" s="40" t="s">
        <v>739</v>
      </c>
      <c r="G496" s="311" t="s">
        <v>139</v>
      </c>
      <c r="H496" s="40" t="s">
        <v>218</v>
      </c>
      <c r="I496" s="658" t="s">
        <v>677</v>
      </c>
      <c r="J496" s="303">
        <v>0</v>
      </c>
      <c r="K496" s="304">
        <v>0</v>
      </c>
      <c r="L496" s="305">
        <v>0</v>
      </c>
      <c r="M496" s="305">
        <v>0</v>
      </c>
      <c r="N496" s="303">
        <v>0</v>
      </c>
      <c r="O496" s="306">
        <v>0</v>
      </c>
      <c r="P496" s="303">
        <v>0</v>
      </c>
      <c r="Q496" s="171">
        <f>VLOOKUP(C496&amp;D496&amp;A496,'Delivery Counts'!$A$23:$I$54,8,FALSE)</f>
        <v>0</v>
      </c>
      <c r="R496" s="171">
        <f>VLOOKUP(C496&amp;D496&amp;A496,'Delivery Counts'!$A$23:$I$54,9,FALSE)</f>
        <v>0</v>
      </c>
      <c r="S496" s="16">
        <f t="shared" si="24"/>
        <v>0</v>
      </c>
      <c r="T496" s="237"/>
      <c r="U496" s="237"/>
    </row>
    <row r="497" spans="1:21" s="172" customFormat="1">
      <c r="A497" s="38">
        <v>19</v>
      </c>
      <c r="B497" s="39">
        <f t="shared" si="21"/>
        <v>0</v>
      </c>
      <c r="C497" s="39" t="str">
        <f t="shared" si="22"/>
        <v>2022 Current Year</v>
      </c>
      <c r="D497" s="40">
        <v>4</v>
      </c>
      <c r="E497" s="662">
        <v>19</v>
      </c>
      <c r="F497" s="40" t="s">
        <v>739</v>
      </c>
      <c r="G497" s="311" t="s">
        <v>139</v>
      </c>
      <c r="H497" s="40" t="s">
        <v>219</v>
      </c>
      <c r="I497" s="658" t="s">
        <v>263</v>
      </c>
      <c r="J497" s="303">
        <v>0</v>
      </c>
      <c r="K497" s="304">
        <v>0</v>
      </c>
      <c r="L497" s="305">
        <v>0</v>
      </c>
      <c r="M497" s="305">
        <v>0</v>
      </c>
      <c r="N497" s="303">
        <v>0</v>
      </c>
      <c r="O497" s="306">
        <v>0</v>
      </c>
      <c r="P497" s="303">
        <v>0</v>
      </c>
      <c r="Q497" s="171">
        <f>VLOOKUP(C497&amp;D497&amp;A497,'Delivery Counts'!$A$23:$I$54,8,FALSE)</f>
        <v>0</v>
      </c>
      <c r="R497" s="171">
        <f>VLOOKUP(C497&amp;D497&amp;A497,'Delivery Counts'!$A$23:$I$54,9,FALSE)</f>
        <v>0</v>
      </c>
      <c r="S497" s="16">
        <f t="shared" si="24"/>
        <v>0</v>
      </c>
      <c r="T497" s="237"/>
      <c r="U497" s="237"/>
    </row>
    <row r="498" spans="1:21" s="172" customFormat="1">
      <c r="A498" s="38">
        <v>19</v>
      </c>
      <c r="B498" s="39">
        <f t="shared" si="21"/>
        <v>0</v>
      </c>
      <c r="C498" s="39" t="str">
        <f t="shared" si="22"/>
        <v>2022 Current Year</v>
      </c>
      <c r="D498" s="40">
        <v>4</v>
      </c>
      <c r="E498" s="662">
        <v>19</v>
      </c>
      <c r="F498" s="40" t="s">
        <v>739</v>
      </c>
      <c r="G498" s="311" t="s">
        <v>139</v>
      </c>
      <c r="H498" s="40" t="s">
        <v>220</v>
      </c>
      <c r="I498" s="658" t="s">
        <v>675</v>
      </c>
      <c r="J498" s="303">
        <v>0</v>
      </c>
      <c r="K498" s="304">
        <v>0</v>
      </c>
      <c r="L498" s="305">
        <v>0</v>
      </c>
      <c r="M498" s="305">
        <v>0</v>
      </c>
      <c r="N498" s="303">
        <v>0</v>
      </c>
      <c r="O498" s="306">
        <v>0</v>
      </c>
      <c r="P498" s="303">
        <v>0</v>
      </c>
      <c r="Q498" s="171">
        <f>VLOOKUP(C498&amp;D498&amp;A498,'Delivery Counts'!$A$23:$I$54,8,FALSE)</f>
        <v>0</v>
      </c>
      <c r="R498" s="171">
        <f>VLOOKUP(C498&amp;D498&amp;A498,'Delivery Counts'!$A$23:$I$54,9,FALSE)</f>
        <v>0</v>
      </c>
      <c r="S498" s="16">
        <f t="shared" si="24"/>
        <v>0</v>
      </c>
      <c r="T498" s="237"/>
      <c r="U498" s="237"/>
    </row>
    <row r="499" spans="1:21" s="172" customFormat="1">
      <c r="A499" s="38">
        <v>19</v>
      </c>
      <c r="B499" s="39">
        <f t="shared" si="21"/>
        <v>0</v>
      </c>
      <c r="C499" s="39" t="str">
        <f t="shared" si="22"/>
        <v>2022 Current Year</v>
      </c>
      <c r="D499" s="40">
        <v>4</v>
      </c>
      <c r="E499" s="662">
        <v>19</v>
      </c>
      <c r="F499" s="40" t="s">
        <v>739</v>
      </c>
      <c r="G499" s="311" t="s">
        <v>139</v>
      </c>
      <c r="H499" s="40" t="s">
        <v>221</v>
      </c>
      <c r="I499" s="658" t="s">
        <v>264</v>
      </c>
      <c r="J499" s="303">
        <v>0</v>
      </c>
      <c r="K499" s="304">
        <v>0</v>
      </c>
      <c r="L499" s="305">
        <v>0</v>
      </c>
      <c r="M499" s="305">
        <v>0</v>
      </c>
      <c r="N499" s="303">
        <v>0</v>
      </c>
      <c r="O499" s="306">
        <v>0</v>
      </c>
      <c r="P499" s="303">
        <v>0</v>
      </c>
      <c r="Q499" s="171">
        <f>VLOOKUP(C499&amp;D499&amp;A499,'Delivery Counts'!$A$23:$I$54,8,FALSE)</f>
        <v>0</v>
      </c>
      <c r="R499" s="171">
        <f>VLOOKUP(C499&amp;D499&amp;A499,'Delivery Counts'!$A$23:$I$54,9,FALSE)</f>
        <v>0</v>
      </c>
      <c r="S499" s="16">
        <f t="shared" si="24"/>
        <v>0</v>
      </c>
      <c r="T499" s="237"/>
      <c r="U499" s="237"/>
    </row>
    <row r="500" spans="1:21" s="172" customFormat="1">
      <c r="A500" s="38">
        <v>19</v>
      </c>
      <c r="B500" s="39">
        <f t="shared" si="21"/>
        <v>0</v>
      </c>
      <c r="C500" s="39" t="str">
        <f t="shared" si="22"/>
        <v>2022 Current Year</v>
      </c>
      <c r="D500" s="40">
        <v>4</v>
      </c>
      <c r="E500" s="662">
        <v>19</v>
      </c>
      <c r="F500" s="40" t="s">
        <v>739</v>
      </c>
      <c r="G500" s="311" t="s">
        <v>139</v>
      </c>
      <c r="H500" s="40" t="s">
        <v>222</v>
      </c>
      <c r="I500" s="658" t="s">
        <v>206</v>
      </c>
      <c r="J500" s="303">
        <v>0</v>
      </c>
      <c r="K500" s="304">
        <v>0</v>
      </c>
      <c r="L500" s="305">
        <v>0</v>
      </c>
      <c r="M500" s="305">
        <v>0</v>
      </c>
      <c r="N500" s="303">
        <v>0</v>
      </c>
      <c r="O500" s="306">
        <v>0</v>
      </c>
      <c r="P500" s="303">
        <v>0</v>
      </c>
      <c r="Q500" s="171">
        <f>VLOOKUP(C500&amp;D500&amp;A500,'Delivery Counts'!$A$23:$I$54,8,FALSE)</f>
        <v>0</v>
      </c>
      <c r="R500" s="171">
        <f>VLOOKUP(C500&amp;D500&amp;A500,'Delivery Counts'!$A$23:$I$54,9,FALSE)</f>
        <v>0</v>
      </c>
      <c r="S500" s="16">
        <f t="shared" si="24"/>
        <v>0</v>
      </c>
      <c r="T500" s="237"/>
      <c r="U500" s="237"/>
    </row>
    <row r="501" spans="1:21" s="172" customFormat="1">
      <c r="A501" s="38">
        <v>19</v>
      </c>
      <c r="B501" s="39">
        <f t="shared" si="21"/>
        <v>0</v>
      </c>
      <c r="C501" s="39" t="str">
        <f t="shared" si="22"/>
        <v>2022 Current Year</v>
      </c>
      <c r="D501" s="40">
        <v>4</v>
      </c>
      <c r="E501" s="662">
        <v>19</v>
      </c>
      <c r="F501" s="40" t="s">
        <v>739</v>
      </c>
      <c r="G501" s="311" t="s">
        <v>139</v>
      </c>
      <c r="H501" s="40" t="s">
        <v>223</v>
      </c>
      <c r="I501" s="658" t="s">
        <v>181</v>
      </c>
      <c r="J501" s="303">
        <v>0</v>
      </c>
      <c r="K501" s="304">
        <v>0</v>
      </c>
      <c r="L501" s="305">
        <v>0</v>
      </c>
      <c r="M501" s="305">
        <v>0</v>
      </c>
      <c r="N501" s="303">
        <v>0</v>
      </c>
      <c r="O501" s="306">
        <v>0</v>
      </c>
      <c r="P501" s="303">
        <v>0</v>
      </c>
      <c r="Q501" s="171">
        <f>VLOOKUP(C501&amp;D501&amp;A501,'Delivery Counts'!$A$23:$I$54,8,FALSE)</f>
        <v>0</v>
      </c>
      <c r="R501" s="171">
        <f>VLOOKUP(C501&amp;D501&amp;A501,'Delivery Counts'!$A$23:$I$54,9,FALSE)</f>
        <v>0</v>
      </c>
      <c r="S501" s="16">
        <f t="shared" si="24"/>
        <v>0</v>
      </c>
      <c r="T501" s="237"/>
      <c r="U501" s="237"/>
    </row>
    <row r="502" spans="1:21" s="172" customFormat="1">
      <c r="A502" s="38">
        <v>19</v>
      </c>
      <c r="B502" s="39">
        <f t="shared" si="21"/>
        <v>0</v>
      </c>
      <c r="C502" s="39" t="str">
        <f t="shared" si="22"/>
        <v>2022 Current Year</v>
      </c>
      <c r="D502" s="40">
        <v>4</v>
      </c>
      <c r="E502" s="662">
        <v>19</v>
      </c>
      <c r="F502" s="40" t="s">
        <v>739</v>
      </c>
      <c r="G502" s="311" t="s">
        <v>139</v>
      </c>
      <c r="H502" s="40" t="s">
        <v>150</v>
      </c>
      <c r="I502" s="658" t="s">
        <v>204</v>
      </c>
      <c r="J502" s="303">
        <v>0</v>
      </c>
      <c r="K502" s="304">
        <v>0</v>
      </c>
      <c r="L502" s="305">
        <v>0</v>
      </c>
      <c r="M502" s="305">
        <v>0</v>
      </c>
      <c r="N502" s="303">
        <v>0</v>
      </c>
      <c r="O502" s="306">
        <v>0</v>
      </c>
      <c r="P502" s="303">
        <v>0</v>
      </c>
      <c r="Q502" s="171">
        <f>VLOOKUP(C502&amp;D502&amp;A502,'Delivery Counts'!$A$23:$I$54,8,FALSE)</f>
        <v>0</v>
      </c>
      <c r="R502" s="171">
        <f>VLOOKUP(C502&amp;D502&amp;A502,'Delivery Counts'!$A$23:$I$54,9,FALSE)</f>
        <v>0</v>
      </c>
      <c r="S502" s="16">
        <f t="shared" si="24"/>
        <v>0</v>
      </c>
      <c r="T502" s="237"/>
      <c r="U502" s="237"/>
    </row>
    <row r="503" spans="1:21" s="172" customFormat="1">
      <c r="A503" s="38">
        <v>19</v>
      </c>
      <c r="B503" s="39">
        <f t="shared" si="21"/>
        <v>0</v>
      </c>
      <c r="C503" s="39" t="str">
        <f t="shared" si="22"/>
        <v>2022 Current Year</v>
      </c>
      <c r="D503" s="40">
        <v>4</v>
      </c>
      <c r="E503" s="662">
        <v>19</v>
      </c>
      <c r="F503" s="40" t="s">
        <v>739</v>
      </c>
      <c r="G503" s="311" t="s">
        <v>139</v>
      </c>
      <c r="H503" s="40" t="s">
        <v>151</v>
      </c>
      <c r="I503" s="658" t="s">
        <v>205</v>
      </c>
      <c r="J503" s="303">
        <v>0</v>
      </c>
      <c r="K503" s="304">
        <v>0</v>
      </c>
      <c r="L503" s="305">
        <v>0</v>
      </c>
      <c r="M503" s="305">
        <v>0</v>
      </c>
      <c r="N503" s="303">
        <v>0</v>
      </c>
      <c r="O503" s="306">
        <v>0</v>
      </c>
      <c r="P503" s="303">
        <v>0</v>
      </c>
      <c r="Q503" s="171">
        <f>VLOOKUP(C503&amp;D503&amp;A503,'Delivery Counts'!$A$23:$I$54,8,FALSE)</f>
        <v>0</v>
      </c>
      <c r="R503" s="171">
        <f>VLOOKUP(C503&amp;D503&amp;A503,'Delivery Counts'!$A$23:$I$54,9,FALSE)</f>
        <v>0</v>
      </c>
      <c r="S503" s="16">
        <f t="shared" si="24"/>
        <v>0</v>
      </c>
      <c r="T503" s="237"/>
      <c r="U503" s="237"/>
    </row>
    <row r="504" spans="1:21" s="172" customFormat="1">
      <c r="A504" s="38">
        <v>19</v>
      </c>
      <c r="B504" s="39">
        <f t="shared" si="21"/>
        <v>0</v>
      </c>
      <c r="C504" s="39" t="str">
        <f t="shared" si="22"/>
        <v>2022 Current Year</v>
      </c>
      <c r="D504" s="40">
        <v>4</v>
      </c>
      <c r="E504" s="662">
        <v>19</v>
      </c>
      <c r="F504" s="40" t="s">
        <v>739</v>
      </c>
      <c r="G504" s="311" t="s">
        <v>139</v>
      </c>
      <c r="H504" s="40" t="s">
        <v>152</v>
      </c>
      <c r="I504" s="658" t="s">
        <v>182</v>
      </c>
      <c r="J504" s="303">
        <v>0</v>
      </c>
      <c r="K504" s="304">
        <v>0</v>
      </c>
      <c r="L504" s="305">
        <v>0</v>
      </c>
      <c r="M504" s="305">
        <v>0</v>
      </c>
      <c r="N504" s="303">
        <v>0</v>
      </c>
      <c r="O504" s="306">
        <v>0</v>
      </c>
      <c r="P504" s="303">
        <v>0</v>
      </c>
      <c r="Q504" s="171">
        <f>VLOOKUP(C504&amp;D504&amp;A504,'Delivery Counts'!$A$23:$I$54,8,FALSE)</f>
        <v>0</v>
      </c>
      <c r="R504" s="171">
        <f>VLOOKUP(C504&amp;D504&amp;A504,'Delivery Counts'!$A$23:$I$54,9,FALSE)</f>
        <v>0</v>
      </c>
      <c r="S504" s="16">
        <f t="shared" si="24"/>
        <v>0</v>
      </c>
      <c r="T504" s="237"/>
      <c r="U504" s="237"/>
    </row>
    <row r="505" spans="1:21" s="172" customFormat="1">
      <c r="A505" s="38">
        <v>19</v>
      </c>
      <c r="B505" s="39">
        <f t="shared" si="21"/>
        <v>0</v>
      </c>
      <c r="C505" s="39" t="str">
        <f t="shared" si="22"/>
        <v>2022 Current Year</v>
      </c>
      <c r="D505" s="40">
        <v>4</v>
      </c>
      <c r="E505" s="662">
        <v>19</v>
      </c>
      <c r="F505" s="40" t="s">
        <v>739</v>
      </c>
      <c r="G505" s="311" t="s">
        <v>139</v>
      </c>
      <c r="H505" s="40" t="s">
        <v>70</v>
      </c>
      <c r="I505" s="658" t="s">
        <v>265</v>
      </c>
      <c r="J505" s="303">
        <v>0</v>
      </c>
      <c r="K505" s="304">
        <v>0</v>
      </c>
      <c r="L505" s="305">
        <v>0</v>
      </c>
      <c r="M505" s="305">
        <v>0</v>
      </c>
      <c r="N505" s="303">
        <v>0</v>
      </c>
      <c r="O505" s="306">
        <v>0</v>
      </c>
      <c r="P505" s="303">
        <v>0</v>
      </c>
      <c r="Q505" s="171">
        <f>VLOOKUP(C505&amp;D505&amp;A505,'Delivery Counts'!$A$23:$I$54,8,FALSE)</f>
        <v>0</v>
      </c>
      <c r="R505" s="171">
        <f>VLOOKUP(C505&amp;D505&amp;A505,'Delivery Counts'!$A$23:$I$54,9,FALSE)</f>
        <v>0</v>
      </c>
      <c r="S505" s="16">
        <f t="shared" si="24"/>
        <v>0</v>
      </c>
      <c r="T505" s="237"/>
      <c r="U505" s="237"/>
    </row>
    <row r="506" spans="1:21" s="172" customFormat="1">
      <c r="A506" s="38">
        <v>19</v>
      </c>
      <c r="B506" s="39">
        <f t="shared" si="21"/>
        <v>0</v>
      </c>
      <c r="C506" s="39" t="str">
        <f t="shared" si="22"/>
        <v>2022 Current Year</v>
      </c>
      <c r="D506" s="40">
        <v>4</v>
      </c>
      <c r="E506" s="662">
        <v>19</v>
      </c>
      <c r="F506" s="40" t="s">
        <v>739</v>
      </c>
      <c r="G506" s="311" t="s">
        <v>139</v>
      </c>
      <c r="H506" s="40" t="s">
        <v>71</v>
      </c>
      <c r="I506" s="658" t="s">
        <v>266</v>
      </c>
      <c r="J506" s="303">
        <v>0</v>
      </c>
      <c r="K506" s="304">
        <v>0</v>
      </c>
      <c r="L506" s="305">
        <v>0</v>
      </c>
      <c r="M506" s="305">
        <v>0</v>
      </c>
      <c r="N506" s="303">
        <v>0</v>
      </c>
      <c r="O506" s="306">
        <v>0</v>
      </c>
      <c r="P506" s="303">
        <v>0</v>
      </c>
      <c r="Q506" s="171">
        <f>VLOOKUP(C506&amp;D506&amp;A506,'Delivery Counts'!$A$23:$I$54,8,FALSE)</f>
        <v>0</v>
      </c>
      <c r="R506" s="171">
        <f>VLOOKUP(C506&amp;D506&amp;A506,'Delivery Counts'!$A$23:$I$54,9,FALSE)</f>
        <v>0</v>
      </c>
      <c r="S506" s="16">
        <f t="shared" si="24"/>
        <v>0</v>
      </c>
      <c r="T506" s="237"/>
      <c r="U506" s="237"/>
    </row>
    <row r="507" spans="1:21" s="172" customFormat="1">
      <c r="A507" s="38">
        <v>19</v>
      </c>
      <c r="B507" s="39">
        <f t="shared" si="21"/>
        <v>0</v>
      </c>
      <c r="C507" s="39" t="str">
        <f t="shared" si="22"/>
        <v>2022 Current Year</v>
      </c>
      <c r="D507" s="40">
        <v>4</v>
      </c>
      <c r="E507" s="662">
        <v>19</v>
      </c>
      <c r="F507" s="40" t="s">
        <v>739</v>
      </c>
      <c r="G507" s="311" t="s">
        <v>139</v>
      </c>
      <c r="H507" s="40" t="s">
        <v>72</v>
      </c>
      <c r="I507" s="658" t="s">
        <v>527</v>
      </c>
      <c r="J507" s="303">
        <v>0</v>
      </c>
      <c r="K507" s="304">
        <v>0</v>
      </c>
      <c r="L507" s="305">
        <v>0</v>
      </c>
      <c r="M507" s="305">
        <v>0</v>
      </c>
      <c r="N507" s="303">
        <v>0</v>
      </c>
      <c r="O507" s="306">
        <v>0</v>
      </c>
      <c r="P507" s="303">
        <v>0</v>
      </c>
      <c r="Q507" s="171">
        <f>VLOOKUP(C507&amp;D507&amp;A507,'Delivery Counts'!$A$23:$I$54,8,FALSE)</f>
        <v>0</v>
      </c>
      <c r="R507" s="171">
        <f>VLOOKUP(C507&amp;D507&amp;A507,'Delivery Counts'!$A$23:$I$54,9,FALSE)</f>
        <v>0</v>
      </c>
      <c r="S507" s="16">
        <f t="shared" si="24"/>
        <v>0</v>
      </c>
      <c r="T507" s="237"/>
      <c r="U507" s="237"/>
    </row>
    <row r="508" spans="1:21" s="172" customFormat="1">
      <c r="A508" s="38">
        <v>19</v>
      </c>
      <c r="B508" s="39">
        <f t="shared" si="21"/>
        <v>0</v>
      </c>
      <c r="C508" s="39" t="str">
        <f t="shared" si="22"/>
        <v>2022 Current Year</v>
      </c>
      <c r="D508" s="40">
        <v>4</v>
      </c>
      <c r="E508" s="662">
        <v>19</v>
      </c>
      <c r="F508" s="40" t="s">
        <v>739</v>
      </c>
      <c r="G508" s="311" t="s">
        <v>139</v>
      </c>
      <c r="H508" s="40" t="s">
        <v>73</v>
      </c>
      <c r="I508" s="658" t="s">
        <v>528</v>
      </c>
      <c r="J508" s="303">
        <v>0</v>
      </c>
      <c r="K508" s="304">
        <v>0</v>
      </c>
      <c r="L508" s="305">
        <v>0</v>
      </c>
      <c r="M508" s="305">
        <v>0</v>
      </c>
      <c r="N508" s="303">
        <v>0</v>
      </c>
      <c r="O508" s="306">
        <v>0</v>
      </c>
      <c r="P508" s="303">
        <v>0</v>
      </c>
      <c r="Q508" s="171">
        <f>VLOOKUP(C508&amp;D508&amp;A508,'Delivery Counts'!$A$23:$I$54,8,FALSE)</f>
        <v>0</v>
      </c>
      <c r="R508" s="171">
        <f>VLOOKUP(C508&amp;D508&amp;A508,'Delivery Counts'!$A$23:$I$54,9,FALSE)</f>
        <v>0</v>
      </c>
      <c r="S508" s="16">
        <f t="shared" si="24"/>
        <v>0</v>
      </c>
      <c r="T508" s="237"/>
      <c r="U508" s="237"/>
    </row>
    <row r="509" spans="1:21" s="172" customFormat="1">
      <c r="A509" s="38">
        <v>19</v>
      </c>
      <c r="B509" s="39">
        <f t="shared" si="21"/>
        <v>0</v>
      </c>
      <c r="C509" s="39" t="str">
        <f t="shared" si="22"/>
        <v>2022 Current Year</v>
      </c>
      <c r="D509" s="40">
        <v>4</v>
      </c>
      <c r="E509" s="662">
        <v>19</v>
      </c>
      <c r="F509" s="40" t="s">
        <v>739</v>
      </c>
      <c r="G509" s="40" t="s">
        <v>139</v>
      </c>
      <c r="H509" s="40" t="s">
        <v>409</v>
      </c>
      <c r="I509" s="640" t="s">
        <v>803</v>
      </c>
      <c r="J509" s="303">
        <v>0</v>
      </c>
      <c r="K509" s="304">
        <v>0</v>
      </c>
      <c r="L509" s="305">
        <v>0</v>
      </c>
      <c r="M509" s="305">
        <v>0</v>
      </c>
      <c r="N509" s="303">
        <v>0</v>
      </c>
      <c r="O509" s="306">
        <v>0</v>
      </c>
      <c r="P509" s="303">
        <v>0</v>
      </c>
      <c r="Q509" s="171">
        <f>VLOOKUP(C509&amp;D509&amp;A509,'Delivery Counts'!$A$23:$I$54,8,FALSE)</f>
        <v>0</v>
      </c>
      <c r="R509" s="171">
        <f>VLOOKUP(C509&amp;D509&amp;A509,'Delivery Counts'!$A$23:$I$54,9,FALSE)</f>
        <v>0</v>
      </c>
      <c r="S509" s="16">
        <f t="shared" si="23"/>
        <v>0</v>
      </c>
      <c r="T509" s="237"/>
      <c r="U509" s="237"/>
    </row>
    <row r="510" spans="1:21" s="172" customFormat="1">
      <c r="A510" s="38">
        <v>20</v>
      </c>
      <c r="B510" s="39">
        <f t="shared" si="21"/>
        <v>0</v>
      </c>
      <c r="C510" s="39" t="str">
        <f t="shared" si="22"/>
        <v>2022 Current Year</v>
      </c>
      <c r="D510" s="40">
        <v>4</v>
      </c>
      <c r="E510" s="662">
        <v>20</v>
      </c>
      <c r="F510" s="662" t="s">
        <v>740</v>
      </c>
      <c r="G510" s="40" t="s">
        <v>138</v>
      </c>
      <c r="H510" s="40" t="s">
        <v>211</v>
      </c>
      <c r="I510" s="640" t="s">
        <v>261</v>
      </c>
      <c r="J510" s="303">
        <v>0</v>
      </c>
      <c r="K510" s="304">
        <v>0</v>
      </c>
      <c r="L510" s="305">
        <v>0</v>
      </c>
      <c r="M510" s="305">
        <v>0</v>
      </c>
      <c r="N510" s="303">
        <v>0</v>
      </c>
      <c r="O510" s="306">
        <v>0</v>
      </c>
      <c r="P510" s="303">
        <v>0</v>
      </c>
      <c r="Q510" s="171">
        <f>VLOOKUP(C510&amp;D510&amp;A510,'Delivery Counts'!$A$23:$I$54,8,FALSE)</f>
        <v>0</v>
      </c>
      <c r="R510" s="171">
        <f>VLOOKUP(C510&amp;D510&amp;A510,'Delivery Counts'!$A$23:$I$54,9,FALSE)</f>
        <v>0</v>
      </c>
      <c r="S510" s="16">
        <f t="shared" si="20"/>
        <v>0</v>
      </c>
      <c r="T510" s="237"/>
      <c r="U510" s="237"/>
    </row>
    <row r="511" spans="1:21" s="172" customFormat="1">
      <c r="A511" s="38">
        <v>20</v>
      </c>
      <c r="B511" s="39">
        <f t="shared" si="21"/>
        <v>0</v>
      </c>
      <c r="C511" s="39" t="str">
        <f t="shared" si="22"/>
        <v>2022 Current Year</v>
      </c>
      <c r="D511" s="40">
        <v>4</v>
      </c>
      <c r="E511" s="662">
        <v>20</v>
      </c>
      <c r="F511" s="40" t="s">
        <v>740</v>
      </c>
      <c r="G511" s="311" t="s">
        <v>138</v>
      </c>
      <c r="H511" s="40" t="s">
        <v>214</v>
      </c>
      <c r="I511" s="658" t="s">
        <v>676</v>
      </c>
      <c r="J511" s="303">
        <v>0</v>
      </c>
      <c r="K511" s="304">
        <v>0</v>
      </c>
      <c r="L511" s="305">
        <v>0</v>
      </c>
      <c r="M511" s="305">
        <v>0</v>
      </c>
      <c r="N511" s="303">
        <v>0</v>
      </c>
      <c r="O511" s="306">
        <v>0</v>
      </c>
      <c r="P511" s="303">
        <v>0</v>
      </c>
      <c r="Q511" s="171">
        <f>VLOOKUP(C511&amp;D511&amp;A511,'Delivery Counts'!$A$23:$I$54,8,FALSE)</f>
        <v>0</v>
      </c>
      <c r="R511" s="171">
        <f>VLOOKUP(C511&amp;D511&amp;A511,'Delivery Counts'!$A$23:$I$54,9,FALSE)</f>
        <v>0</v>
      </c>
      <c r="S511" s="16">
        <f t="shared" si="20"/>
        <v>0</v>
      </c>
    </row>
    <row r="512" spans="1:21" s="172" customFormat="1">
      <c r="A512" s="38">
        <v>20</v>
      </c>
      <c r="B512" s="39">
        <f t="shared" si="21"/>
        <v>0</v>
      </c>
      <c r="C512" s="39" t="str">
        <f t="shared" si="22"/>
        <v>2022 Current Year</v>
      </c>
      <c r="D512" s="40">
        <v>4</v>
      </c>
      <c r="E512" s="662">
        <v>20</v>
      </c>
      <c r="F512" s="40" t="s">
        <v>740</v>
      </c>
      <c r="G512" s="311" t="s">
        <v>138</v>
      </c>
      <c r="H512" s="40" t="s">
        <v>215</v>
      </c>
      <c r="I512" s="658" t="s">
        <v>216</v>
      </c>
      <c r="J512" s="303">
        <v>0</v>
      </c>
      <c r="K512" s="304">
        <v>0</v>
      </c>
      <c r="L512" s="305">
        <v>0</v>
      </c>
      <c r="M512" s="305">
        <v>0</v>
      </c>
      <c r="N512" s="303">
        <v>0</v>
      </c>
      <c r="O512" s="306">
        <v>0</v>
      </c>
      <c r="P512" s="303">
        <v>0</v>
      </c>
      <c r="Q512" s="171">
        <f>VLOOKUP(C512&amp;D512&amp;A512,'Delivery Counts'!$A$23:$I$54,8,FALSE)</f>
        <v>0</v>
      </c>
      <c r="R512" s="171">
        <f>VLOOKUP(C512&amp;D512&amp;A512,'Delivery Counts'!$A$23:$I$54,9,FALSE)</f>
        <v>0</v>
      </c>
      <c r="S512" s="16">
        <f t="shared" si="20"/>
        <v>0</v>
      </c>
    </row>
    <row r="513" spans="1:21" s="172" customFormat="1">
      <c r="A513" s="38">
        <v>20</v>
      </c>
      <c r="B513" s="39">
        <f t="shared" si="21"/>
        <v>0</v>
      </c>
      <c r="C513" s="39" t="str">
        <f t="shared" si="22"/>
        <v>2022 Current Year</v>
      </c>
      <c r="D513" s="40">
        <v>4</v>
      </c>
      <c r="E513" s="662">
        <v>20</v>
      </c>
      <c r="F513" s="40" t="s">
        <v>740</v>
      </c>
      <c r="G513" s="311" t="s">
        <v>138</v>
      </c>
      <c r="H513" s="40" t="s">
        <v>217</v>
      </c>
      <c r="I513" s="658" t="s">
        <v>262</v>
      </c>
      <c r="J513" s="303">
        <v>0</v>
      </c>
      <c r="K513" s="304">
        <v>0</v>
      </c>
      <c r="L513" s="305">
        <v>0</v>
      </c>
      <c r="M513" s="305">
        <v>0</v>
      </c>
      <c r="N513" s="303">
        <v>0</v>
      </c>
      <c r="O513" s="306">
        <v>0</v>
      </c>
      <c r="P513" s="303">
        <v>0</v>
      </c>
      <c r="Q513" s="171">
        <f>VLOOKUP(C513&amp;D513&amp;A513,'Delivery Counts'!$A$23:$I$54,8,FALSE)</f>
        <v>0</v>
      </c>
      <c r="R513" s="171">
        <f>VLOOKUP(C513&amp;D513&amp;A513,'Delivery Counts'!$A$23:$I$54,9,FALSE)</f>
        <v>0</v>
      </c>
      <c r="S513" s="16">
        <f t="shared" si="20"/>
        <v>0</v>
      </c>
      <c r="T513" s="237"/>
      <c r="U513" s="237"/>
    </row>
    <row r="514" spans="1:21" s="172" customFormat="1">
      <c r="A514" s="38">
        <v>20</v>
      </c>
      <c r="B514" s="39">
        <f t="shared" si="21"/>
        <v>0</v>
      </c>
      <c r="C514" s="39" t="str">
        <f t="shared" si="22"/>
        <v>2022 Current Year</v>
      </c>
      <c r="D514" s="40">
        <v>4</v>
      </c>
      <c r="E514" s="662">
        <v>20</v>
      </c>
      <c r="F514" s="40" t="s">
        <v>740</v>
      </c>
      <c r="G514" s="311" t="s">
        <v>138</v>
      </c>
      <c r="H514" s="40" t="s">
        <v>218</v>
      </c>
      <c r="I514" s="658" t="s">
        <v>677</v>
      </c>
      <c r="J514" s="303">
        <v>0</v>
      </c>
      <c r="K514" s="304">
        <v>0</v>
      </c>
      <c r="L514" s="305">
        <v>0</v>
      </c>
      <c r="M514" s="305">
        <v>0</v>
      </c>
      <c r="N514" s="303">
        <v>0</v>
      </c>
      <c r="O514" s="306">
        <v>0</v>
      </c>
      <c r="P514" s="303">
        <v>0</v>
      </c>
      <c r="Q514" s="171">
        <f>VLOOKUP(C514&amp;D514&amp;A514,'Delivery Counts'!$A$23:$I$54,8,FALSE)</f>
        <v>0</v>
      </c>
      <c r="R514" s="171">
        <f>VLOOKUP(C514&amp;D514&amp;A514,'Delivery Counts'!$A$23:$I$54,9,FALSE)</f>
        <v>0</v>
      </c>
      <c r="S514" s="16">
        <f t="shared" si="20"/>
        <v>0</v>
      </c>
      <c r="T514" s="237"/>
      <c r="U514" s="237"/>
    </row>
    <row r="515" spans="1:21" s="172" customFormat="1">
      <c r="A515" s="38">
        <v>20</v>
      </c>
      <c r="B515" s="39">
        <f t="shared" si="21"/>
        <v>0</v>
      </c>
      <c r="C515" s="39" t="str">
        <f t="shared" si="22"/>
        <v>2022 Current Year</v>
      </c>
      <c r="D515" s="40">
        <v>4</v>
      </c>
      <c r="E515" s="662">
        <v>20</v>
      </c>
      <c r="F515" s="40" t="s">
        <v>740</v>
      </c>
      <c r="G515" s="311" t="s">
        <v>138</v>
      </c>
      <c r="H515" s="40" t="s">
        <v>219</v>
      </c>
      <c r="I515" s="658" t="s">
        <v>263</v>
      </c>
      <c r="J515" s="303">
        <v>0</v>
      </c>
      <c r="K515" s="304">
        <v>0</v>
      </c>
      <c r="L515" s="305">
        <v>0</v>
      </c>
      <c r="M515" s="305">
        <v>0</v>
      </c>
      <c r="N515" s="303">
        <v>0</v>
      </c>
      <c r="O515" s="306">
        <v>0</v>
      </c>
      <c r="P515" s="303">
        <v>0</v>
      </c>
      <c r="Q515" s="171">
        <f>VLOOKUP(C515&amp;D515&amp;A515,'Delivery Counts'!$A$23:$I$54,8,FALSE)</f>
        <v>0</v>
      </c>
      <c r="R515" s="171">
        <f>VLOOKUP(C515&amp;D515&amp;A515,'Delivery Counts'!$A$23:$I$54,9,FALSE)</f>
        <v>0</v>
      </c>
      <c r="S515" s="16">
        <f t="shared" si="20"/>
        <v>0</v>
      </c>
      <c r="T515" s="237"/>
      <c r="U515" s="237"/>
    </row>
    <row r="516" spans="1:21" s="172" customFormat="1">
      <c r="A516" s="38">
        <v>20</v>
      </c>
      <c r="B516" s="39">
        <f t="shared" si="21"/>
        <v>0</v>
      </c>
      <c r="C516" s="39" t="str">
        <f t="shared" si="22"/>
        <v>2022 Current Year</v>
      </c>
      <c r="D516" s="40">
        <v>4</v>
      </c>
      <c r="E516" s="662">
        <v>20</v>
      </c>
      <c r="F516" s="40" t="s">
        <v>740</v>
      </c>
      <c r="G516" s="311" t="s">
        <v>138</v>
      </c>
      <c r="H516" s="40" t="s">
        <v>220</v>
      </c>
      <c r="I516" s="658" t="s">
        <v>675</v>
      </c>
      <c r="J516" s="303">
        <v>0</v>
      </c>
      <c r="K516" s="304">
        <v>0</v>
      </c>
      <c r="L516" s="305">
        <v>0</v>
      </c>
      <c r="M516" s="305">
        <v>0</v>
      </c>
      <c r="N516" s="303">
        <v>0</v>
      </c>
      <c r="O516" s="306">
        <v>0</v>
      </c>
      <c r="P516" s="303">
        <v>0</v>
      </c>
      <c r="Q516" s="171">
        <f>VLOOKUP(C516&amp;D516&amp;A516,'Delivery Counts'!$A$23:$I$54,8,FALSE)</f>
        <v>0</v>
      </c>
      <c r="R516" s="171">
        <f>VLOOKUP(C516&amp;D516&amp;A516,'Delivery Counts'!$A$23:$I$54,9,FALSE)</f>
        <v>0</v>
      </c>
      <c r="S516" s="16">
        <f t="shared" si="20"/>
        <v>0</v>
      </c>
      <c r="T516" s="237"/>
      <c r="U516" s="237"/>
    </row>
    <row r="517" spans="1:21" s="172" customFormat="1">
      <c r="A517" s="38">
        <v>20</v>
      </c>
      <c r="B517" s="39">
        <f t="shared" si="21"/>
        <v>0</v>
      </c>
      <c r="C517" s="39" t="str">
        <f t="shared" si="22"/>
        <v>2022 Current Year</v>
      </c>
      <c r="D517" s="40">
        <v>4</v>
      </c>
      <c r="E517" s="662">
        <v>20</v>
      </c>
      <c r="F517" s="40" t="s">
        <v>740</v>
      </c>
      <c r="G517" s="311" t="s">
        <v>138</v>
      </c>
      <c r="H517" s="40" t="s">
        <v>221</v>
      </c>
      <c r="I517" s="658" t="s">
        <v>264</v>
      </c>
      <c r="J517" s="303">
        <v>0</v>
      </c>
      <c r="K517" s="304">
        <v>0</v>
      </c>
      <c r="L517" s="305">
        <v>0</v>
      </c>
      <c r="M517" s="305">
        <v>0</v>
      </c>
      <c r="N517" s="303">
        <v>0</v>
      </c>
      <c r="O517" s="306">
        <v>0</v>
      </c>
      <c r="P517" s="303">
        <v>0</v>
      </c>
      <c r="Q517" s="171">
        <f>VLOOKUP(C517&amp;D517&amp;A517,'Delivery Counts'!$A$23:$I$54,8,FALSE)</f>
        <v>0</v>
      </c>
      <c r="R517" s="171">
        <f>VLOOKUP(C517&amp;D517&amp;A517,'Delivery Counts'!$A$23:$I$54,9,FALSE)</f>
        <v>0</v>
      </c>
      <c r="S517" s="16">
        <f t="shared" si="20"/>
        <v>0</v>
      </c>
      <c r="T517" s="237"/>
      <c r="U517" s="237"/>
    </row>
    <row r="518" spans="1:21" s="172" customFormat="1">
      <c r="A518" s="38">
        <v>20</v>
      </c>
      <c r="B518" s="39">
        <f t="shared" si="21"/>
        <v>0</v>
      </c>
      <c r="C518" s="39" t="str">
        <f t="shared" si="22"/>
        <v>2022 Current Year</v>
      </c>
      <c r="D518" s="40">
        <v>4</v>
      </c>
      <c r="E518" s="662">
        <v>20</v>
      </c>
      <c r="F518" s="40" t="s">
        <v>740</v>
      </c>
      <c r="G518" s="311" t="s">
        <v>138</v>
      </c>
      <c r="H518" s="40" t="s">
        <v>222</v>
      </c>
      <c r="I518" s="658" t="s">
        <v>206</v>
      </c>
      <c r="J518" s="303">
        <v>0</v>
      </c>
      <c r="K518" s="304">
        <v>0</v>
      </c>
      <c r="L518" s="305">
        <v>0</v>
      </c>
      <c r="M518" s="305">
        <v>0</v>
      </c>
      <c r="N518" s="303">
        <v>0</v>
      </c>
      <c r="O518" s="306">
        <v>0</v>
      </c>
      <c r="P518" s="303">
        <v>0</v>
      </c>
      <c r="Q518" s="171">
        <f>VLOOKUP(C518&amp;D518&amp;A518,'Delivery Counts'!$A$23:$I$54,8,FALSE)</f>
        <v>0</v>
      </c>
      <c r="R518" s="171">
        <f>VLOOKUP(C518&amp;D518&amp;A518,'Delivery Counts'!$A$23:$I$54,9,FALSE)</f>
        <v>0</v>
      </c>
      <c r="S518" s="16">
        <f t="shared" si="20"/>
        <v>0</v>
      </c>
      <c r="T518" s="237"/>
      <c r="U518" s="237"/>
    </row>
    <row r="519" spans="1:21" s="172" customFormat="1">
      <c r="A519" s="38">
        <v>20</v>
      </c>
      <c r="B519" s="39">
        <f t="shared" si="21"/>
        <v>0</v>
      </c>
      <c r="C519" s="39" t="str">
        <f t="shared" si="22"/>
        <v>2022 Current Year</v>
      </c>
      <c r="D519" s="40">
        <v>4</v>
      </c>
      <c r="E519" s="662">
        <v>20</v>
      </c>
      <c r="F519" s="40" t="s">
        <v>740</v>
      </c>
      <c r="G519" s="311" t="s">
        <v>138</v>
      </c>
      <c r="H519" s="40" t="s">
        <v>223</v>
      </c>
      <c r="I519" s="658" t="s">
        <v>181</v>
      </c>
      <c r="J519" s="303">
        <v>0</v>
      </c>
      <c r="K519" s="304">
        <v>0</v>
      </c>
      <c r="L519" s="305">
        <v>0</v>
      </c>
      <c r="M519" s="305">
        <v>0</v>
      </c>
      <c r="N519" s="303">
        <v>0</v>
      </c>
      <c r="O519" s="306">
        <v>0</v>
      </c>
      <c r="P519" s="303">
        <v>0</v>
      </c>
      <c r="Q519" s="171">
        <f>VLOOKUP(C519&amp;D519&amp;A519,'Delivery Counts'!$A$23:$I$54,8,FALSE)</f>
        <v>0</v>
      </c>
      <c r="R519" s="171">
        <f>VLOOKUP(C519&amp;D519&amp;A519,'Delivery Counts'!$A$23:$I$54,9,FALSE)</f>
        <v>0</v>
      </c>
      <c r="S519" s="16">
        <f t="shared" si="20"/>
        <v>0</v>
      </c>
      <c r="T519" s="237"/>
      <c r="U519" s="237"/>
    </row>
    <row r="520" spans="1:21" s="172" customFormat="1">
      <c r="A520" s="38">
        <v>20</v>
      </c>
      <c r="B520" s="39">
        <f t="shared" si="21"/>
        <v>0</v>
      </c>
      <c r="C520" s="39" t="str">
        <f t="shared" si="22"/>
        <v>2022 Current Year</v>
      </c>
      <c r="D520" s="40">
        <v>4</v>
      </c>
      <c r="E520" s="662">
        <v>20</v>
      </c>
      <c r="F520" s="40" t="s">
        <v>740</v>
      </c>
      <c r="G520" s="311" t="s">
        <v>138</v>
      </c>
      <c r="H520" s="40" t="s">
        <v>150</v>
      </c>
      <c r="I520" s="658" t="s">
        <v>204</v>
      </c>
      <c r="J520" s="303">
        <v>0</v>
      </c>
      <c r="K520" s="304">
        <v>0</v>
      </c>
      <c r="L520" s="305">
        <v>0</v>
      </c>
      <c r="M520" s="305">
        <v>0</v>
      </c>
      <c r="N520" s="303">
        <v>0</v>
      </c>
      <c r="O520" s="306">
        <v>0</v>
      </c>
      <c r="P520" s="303">
        <v>0</v>
      </c>
      <c r="Q520" s="171">
        <f>VLOOKUP(C520&amp;D520&amp;A520,'Delivery Counts'!$A$23:$I$54,8,FALSE)</f>
        <v>0</v>
      </c>
      <c r="R520" s="171">
        <f>VLOOKUP(C520&amp;D520&amp;A520,'Delivery Counts'!$A$23:$I$54,9,FALSE)</f>
        <v>0</v>
      </c>
      <c r="S520" s="16">
        <f t="shared" si="20"/>
        <v>0</v>
      </c>
      <c r="T520" s="237"/>
      <c r="U520" s="237"/>
    </row>
    <row r="521" spans="1:21" s="172" customFormat="1">
      <c r="A521" s="38">
        <v>20</v>
      </c>
      <c r="B521" s="39">
        <f t="shared" si="21"/>
        <v>0</v>
      </c>
      <c r="C521" s="39" t="str">
        <f t="shared" si="22"/>
        <v>2022 Current Year</v>
      </c>
      <c r="D521" s="40">
        <v>4</v>
      </c>
      <c r="E521" s="662">
        <v>20</v>
      </c>
      <c r="F521" s="40" t="s">
        <v>740</v>
      </c>
      <c r="G521" s="311" t="s">
        <v>138</v>
      </c>
      <c r="H521" s="40" t="s">
        <v>151</v>
      </c>
      <c r="I521" s="658" t="s">
        <v>205</v>
      </c>
      <c r="J521" s="303">
        <v>0</v>
      </c>
      <c r="K521" s="304">
        <v>0</v>
      </c>
      <c r="L521" s="305">
        <v>0</v>
      </c>
      <c r="M521" s="305">
        <v>0</v>
      </c>
      <c r="N521" s="303">
        <v>0</v>
      </c>
      <c r="O521" s="306">
        <v>0</v>
      </c>
      <c r="P521" s="303">
        <v>0</v>
      </c>
      <c r="Q521" s="171">
        <f>VLOOKUP(C521&amp;D521&amp;A521,'Delivery Counts'!$A$23:$I$54,8,FALSE)</f>
        <v>0</v>
      </c>
      <c r="R521" s="171">
        <f>VLOOKUP(C521&amp;D521&amp;A521,'Delivery Counts'!$A$23:$I$54,9,FALSE)</f>
        <v>0</v>
      </c>
      <c r="S521" s="16">
        <f t="shared" si="20"/>
        <v>0</v>
      </c>
      <c r="T521" s="237"/>
      <c r="U521" s="237"/>
    </row>
    <row r="522" spans="1:21" s="172" customFormat="1">
      <c r="A522" s="38">
        <v>20</v>
      </c>
      <c r="B522" s="39">
        <f t="shared" si="21"/>
        <v>0</v>
      </c>
      <c r="C522" s="39" t="str">
        <f t="shared" si="22"/>
        <v>2022 Current Year</v>
      </c>
      <c r="D522" s="40">
        <v>4</v>
      </c>
      <c r="E522" s="662">
        <v>20</v>
      </c>
      <c r="F522" s="40" t="s">
        <v>740</v>
      </c>
      <c r="G522" s="311" t="s">
        <v>138</v>
      </c>
      <c r="H522" s="40" t="s">
        <v>152</v>
      </c>
      <c r="I522" s="658" t="s">
        <v>182</v>
      </c>
      <c r="J522" s="303">
        <v>0</v>
      </c>
      <c r="K522" s="304">
        <v>0</v>
      </c>
      <c r="L522" s="305">
        <v>0</v>
      </c>
      <c r="M522" s="305">
        <v>0</v>
      </c>
      <c r="N522" s="303">
        <v>0</v>
      </c>
      <c r="O522" s="306">
        <v>0</v>
      </c>
      <c r="P522" s="303">
        <v>0</v>
      </c>
      <c r="Q522" s="171">
        <f>VLOOKUP(C522&amp;D522&amp;A522,'Delivery Counts'!$A$23:$I$54,8,FALSE)</f>
        <v>0</v>
      </c>
      <c r="R522" s="171">
        <f>VLOOKUP(C522&amp;D522&amp;A522,'Delivery Counts'!$A$23:$I$54,9,FALSE)</f>
        <v>0</v>
      </c>
      <c r="S522" s="16">
        <f t="shared" si="20"/>
        <v>0</v>
      </c>
      <c r="T522" s="237"/>
      <c r="U522" s="237"/>
    </row>
    <row r="523" spans="1:21" s="172" customFormat="1">
      <c r="A523" s="38">
        <v>20</v>
      </c>
      <c r="B523" s="39">
        <f t="shared" ref="B523:B581" si="25">$B$6</f>
        <v>0</v>
      </c>
      <c r="C523" s="39" t="str">
        <f t="shared" ref="C523:C581" si="26">$C$6</f>
        <v>2022 Current Year</v>
      </c>
      <c r="D523" s="40">
        <v>4</v>
      </c>
      <c r="E523" s="662">
        <v>20</v>
      </c>
      <c r="F523" s="40" t="s">
        <v>740</v>
      </c>
      <c r="G523" s="311" t="s">
        <v>138</v>
      </c>
      <c r="H523" s="40" t="s">
        <v>70</v>
      </c>
      <c r="I523" s="658" t="s">
        <v>265</v>
      </c>
      <c r="J523" s="303">
        <v>0</v>
      </c>
      <c r="K523" s="304">
        <v>0</v>
      </c>
      <c r="L523" s="305">
        <v>0</v>
      </c>
      <c r="M523" s="305">
        <v>0</v>
      </c>
      <c r="N523" s="303">
        <v>0</v>
      </c>
      <c r="O523" s="306">
        <v>0</v>
      </c>
      <c r="P523" s="303">
        <v>0</v>
      </c>
      <c r="Q523" s="171">
        <f>VLOOKUP(C523&amp;D523&amp;A523,'Delivery Counts'!$A$23:$I$54,8,FALSE)</f>
        <v>0</v>
      </c>
      <c r="R523" s="171">
        <f>VLOOKUP(C523&amp;D523&amp;A523,'Delivery Counts'!$A$23:$I$54,9,FALSE)</f>
        <v>0</v>
      </c>
      <c r="S523" s="16">
        <f t="shared" si="20"/>
        <v>0</v>
      </c>
      <c r="T523" s="237"/>
      <c r="U523" s="237"/>
    </row>
    <row r="524" spans="1:21" s="172" customFormat="1">
      <c r="A524" s="38">
        <v>20</v>
      </c>
      <c r="B524" s="39">
        <f t="shared" si="25"/>
        <v>0</v>
      </c>
      <c r="C524" s="39" t="str">
        <f t="shared" si="26"/>
        <v>2022 Current Year</v>
      </c>
      <c r="D524" s="40">
        <v>4</v>
      </c>
      <c r="E524" s="662">
        <v>20</v>
      </c>
      <c r="F524" s="40" t="s">
        <v>740</v>
      </c>
      <c r="G524" s="311" t="s">
        <v>138</v>
      </c>
      <c r="H524" s="40" t="s">
        <v>71</v>
      </c>
      <c r="I524" s="658" t="s">
        <v>266</v>
      </c>
      <c r="J524" s="303">
        <v>0</v>
      </c>
      <c r="K524" s="304">
        <v>0</v>
      </c>
      <c r="L524" s="305">
        <v>0</v>
      </c>
      <c r="M524" s="305">
        <v>0</v>
      </c>
      <c r="N524" s="303">
        <v>0</v>
      </c>
      <c r="O524" s="306">
        <v>0</v>
      </c>
      <c r="P524" s="303">
        <v>0</v>
      </c>
      <c r="Q524" s="171">
        <f>VLOOKUP(C524&amp;D524&amp;A524,'Delivery Counts'!$A$23:$I$54,8,FALSE)</f>
        <v>0</v>
      </c>
      <c r="R524" s="171">
        <f>VLOOKUP(C524&amp;D524&amp;A524,'Delivery Counts'!$A$23:$I$54,9,FALSE)</f>
        <v>0</v>
      </c>
      <c r="S524" s="16">
        <f t="shared" si="20"/>
        <v>0</v>
      </c>
      <c r="T524" s="237"/>
      <c r="U524" s="237"/>
    </row>
    <row r="525" spans="1:21" s="172" customFormat="1">
      <c r="A525" s="38">
        <v>20</v>
      </c>
      <c r="B525" s="39">
        <f t="shared" si="25"/>
        <v>0</v>
      </c>
      <c r="C525" s="39" t="str">
        <f t="shared" si="26"/>
        <v>2022 Current Year</v>
      </c>
      <c r="D525" s="40">
        <v>4</v>
      </c>
      <c r="E525" s="662">
        <v>20</v>
      </c>
      <c r="F525" s="40" t="s">
        <v>740</v>
      </c>
      <c r="G525" s="311" t="s">
        <v>138</v>
      </c>
      <c r="H525" s="40" t="s">
        <v>72</v>
      </c>
      <c r="I525" s="658" t="s">
        <v>527</v>
      </c>
      <c r="J525" s="303">
        <v>0</v>
      </c>
      <c r="K525" s="304">
        <v>0</v>
      </c>
      <c r="L525" s="305">
        <v>0</v>
      </c>
      <c r="M525" s="305">
        <v>0</v>
      </c>
      <c r="N525" s="303">
        <v>0</v>
      </c>
      <c r="O525" s="306">
        <v>0</v>
      </c>
      <c r="P525" s="303">
        <v>0</v>
      </c>
      <c r="Q525" s="171">
        <f>VLOOKUP(C525&amp;D525&amp;A525,'Delivery Counts'!$A$23:$I$54,8,FALSE)</f>
        <v>0</v>
      </c>
      <c r="R525" s="171">
        <f>VLOOKUP(C525&amp;D525&amp;A525,'Delivery Counts'!$A$23:$I$54,9,FALSE)</f>
        <v>0</v>
      </c>
      <c r="S525" s="16">
        <f t="shared" si="20"/>
        <v>0</v>
      </c>
      <c r="T525" s="237"/>
      <c r="U525" s="237"/>
    </row>
    <row r="526" spans="1:21" s="172" customFormat="1">
      <c r="A526" s="38">
        <v>20</v>
      </c>
      <c r="B526" s="39">
        <f t="shared" si="25"/>
        <v>0</v>
      </c>
      <c r="C526" s="39" t="str">
        <f t="shared" si="26"/>
        <v>2022 Current Year</v>
      </c>
      <c r="D526" s="40">
        <v>4</v>
      </c>
      <c r="E526" s="662">
        <v>20</v>
      </c>
      <c r="F526" s="40" t="s">
        <v>740</v>
      </c>
      <c r="G526" s="311" t="s">
        <v>138</v>
      </c>
      <c r="H526" s="40" t="s">
        <v>73</v>
      </c>
      <c r="I526" s="658" t="s">
        <v>528</v>
      </c>
      <c r="J526" s="303">
        <v>0</v>
      </c>
      <c r="K526" s="304">
        <v>0</v>
      </c>
      <c r="L526" s="305">
        <v>0</v>
      </c>
      <c r="M526" s="305">
        <v>0</v>
      </c>
      <c r="N526" s="303">
        <v>0</v>
      </c>
      <c r="O526" s="306">
        <v>0</v>
      </c>
      <c r="P526" s="303">
        <v>0</v>
      </c>
      <c r="Q526" s="171">
        <f>VLOOKUP(C526&amp;D526&amp;A526,'Delivery Counts'!$A$23:$I$54,8,FALSE)</f>
        <v>0</v>
      </c>
      <c r="R526" s="171">
        <f>VLOOKUP(C526&amp;D526&amp;A526,'Delivery Counts'!$A$23:$I$54,9,FALSE)</f>
        <v>0</v>
      </c>
      <c r="S526" s="16">
        <f t="shared" si="20"/>
        <v>0</v>
      </c>
      <c r="T526" s="237"/>
      <c r="U526" s="237"/>
    </row>
    <row r="527" spans="1:21" s="172" customFormat="1">
      <c r="A527" s="38">
        <v>20</v>
      </c>
      <c r="B527" s="39">
        <f t="shared" si="25"/>
        <v>0</v>
      </c>
      <c r="C527" s="39" t="str">
        <f t="shared" si="26"/>
        <v>2022 Current Year</v>
      </c>
      <c r="D527" s="40">
        <v>4</v>
      </c>
      <c r="E527" s="662">
        <v>20</v>
      </c>
      <c r="F527" s="40" t="s">
        <v>740</v>
      </c>
      <c r="G527" s="40" t="s">
        <v>138</v>
      </c>
      <c r="H527" s="40" t="s">
        <v>409</v>
      </c>
      <c r="I527" s="640" t="s">
        <v>803</v>
      </c>
      <c r="J527" s="303">
        <v>0</v>
      </c>
      <c r="K527" s="304">
        <v>0</v>
      </c>
      <c r="L527" s="305">
        <v>0</v>
      </c>
      <c r="M527" s="305">
        <v>0</v>
      </c>
      <c r="N527" s="303">
        <v>0</v>
      </c>
      <c r="O527" s="306">
        <v>0</v>
      </c>
      <c r="P527" s="303">
        <v>0</v>
      </c>
      <c r="Q527" s="171">
        <f>VLOOKUP(C527&amp;D527&amp;A527,'Delivery Counts'!$A$23:$I$54,8,FALSE)</f>
        <v>0</v>
      </c>
      <c r="R527" s="171">
        <f>VLOOKUP(C527&amp;D527&amp;A527,'Delivery Counts'!$A$23:$I$54,9,FALSE)</f>
        <v>0</v>
      </c>
      <c r="S527" s="16">
        <f t="shared" si="20"/>
        <v>0</v>
      </c>
      <c r="T527" s="237"/>
      <c r="U527" s="237"/>
    </row>
    <row r="528" spans="1:21" s="172" customFormat="1">
      <c r="A528" s="38">
        <v>21</v>
      </c>
      <c r="B528" s="39">
        <f t="shared" si="25"/>
        <v>0</v>
      </c>
      <c r="C528" s="39" t="str">
        <f t="shared" si="26"/>
        <v>2022 Current Year</v>
      </c>
      <c r="D528" s="40">
        <v>4</v>
      </c>
      <c r="E528" s="662">
        <v>21</v>
      </c>
      <c r="F528" s="40">
        <v>2</v>
      </c>
      <c r="G528" s="40" t="s">
        <v>139</v>
      </c>
      <c r="H528" s="40" t="s">
        <v>211</v>
      </c>
      <c r="I528" s="991" t="s">
        <v>261</v>
      </c>
      <c r="J528" s="303">
        <v>0</v>
      </c>
      <c r="K528" s="304">
        <v>0</v>
      </c>
      <c r="L528" s="305">
        <v>0</v>
      </c>
      <c r="M528" s="305">
        <v>0</v>
      </c>
      <c r="N528" s="303">
        <v>0</v>
      </c>
      <c r="O528" s="306">
        <v>0</v>
      </c>
      <c r="P528" s="303">
        <v>0</v>
      </c>
      <c r="Q528" s="171">
        <f>VLOOKUP(C528&amp;D528&amp;A528,'Delivery Counts'!$A$23:$I$54,8,FALSE)</f>
        <v>0</v>
      </c>
      <c r="R528" s="171">
        <f>VLOOKUP(C528&amp;D528&amp;A528,'Delivery Counts'!$A$23:$I$54,9,FALSE)</f>
        <v>0</v>
      </c>
      <c r="S528" s="16">
        <f t="shared" si="20"/>
        <v>0</v>
      </c>
      <c r="T528" s="237"/>
      <c r="U528" s="237"/>
    </row>
    <row r="529" spans="1:21" s="172" customFormat="1">
      <c r="A529" s="38">
        <v>21</v>
      </c>
      <c r="B529" s="39">
        <f t="shared" si="25"/>
        <v>0</v>
      </c>
      <c r="C529" s="39" t="str">
        <f t="shared" si="26"/>
        <v>2022 Current Year</v>
      </c>
      <c r="D529" s="40">
        <v>4</v>
      </c>
      <c r="E529" s="662">
        <v>21</v>
      </c>
      <c r="F529" s="40">
        <v>2</v>
      </c>
      <c r="G529" s="311" t="s">
        <v>139</v>
      </c>
      <c r="H529" s="40" t="s">
        <v>214</v>
      </c>
      <c r="I529" s="991" t="s">
        <v>676</v>
      </c>
      <c r="J529" s="303">
        <v>0</v>
      </c>
      <c r="K529" s="304">
        <v>0</v>
      </c>
      <c r="L529" s="305">
        <v>0</v>
      </c>
      <c r="M529" s="305">
        <v>0</v>
      </c>
      <c r="N529" s="303">
        <v>0</v>
      </c>
      <c r="O529" s="306">
        <v>0</v>
      </c>
      <c r="P529" s="303">
        <v>0</v>
      </c>
      <c r="Q529" s="171">
        <f>VLOOKUP(C529&amp;D529&amp;A529,'Delivery Counts'!$A$23:$I$54,8,FALSE)</f>
        <v>0</v>
      </c>
      <c r="R529" s="171">
        <f>VLOOKUP(C529&amp;D529&amp;A529,'Delivery Counts'!$A$23:$I$54,9,FALSE)</f>
        <v>0</v>
      </c>
      <c r="S529" s="16">
        <f t="shared" si="20"/>
        <v>0</v>
      </c>
      <c r="T529" s="237"/>
      <c r="U529" s="237"/>
    </row>
    <row r="530" spans="1:21" s="172" customFormat="1">
      <c r="A530" s="38">
        <v>21</v>
      </c>
      <c r="B530" s="39">
        <f t="shared" si="25"/>
        <v>0</v>
      </c>
      <c r="C530" s="39" t="str">
        <f t="shared" si="26"/>
        <v>2022 Current Year</v>
      </c>
      <c r="D530" s="40">
        <v>4</v>
      </c>
      <c r="E530" s="662">
        <v>21</v>
      </c>
      <c r="F530" s="40">
        <v>2</v>
      </c>
      <c r="G530" s="311" t="s">
        <v>139</v>
      </c>
      <c r="H530" s="40" t="s">
        <v>215</v>
      </c>
      <c r="I530" s="991" t="s">
        <v>216</v>
      </c>
      <c r="J530" s="303">
        <v>0</v>
      </c>
      <c r="K530" s="304">
        <v>0</v>
      </c>
      <c r="L530" s="305">
        <v>0</v>
      </c>
      <c r="M530" s="305">
        <v>0</v>
      </c>
      <c r="N530" s="303">
        <v>0</v>
      </c>
      <c r="O530" s="306">
        <v>0</v>
      </c>
      <c r="P530" s="303">
        <v>0</v>
      </c>
      <c r="Q530" s="171">
        <f>VLOOKUP(C530&amp;D530&amp;A530,'Delivery Counts'!$A$23:$I$54,8,FALSE)</f>
        <v>0</v>
      </c>
      <c r="R530" s="171">
        <f>VLOOKUP(C530&amp;D530&amp;A530,'Delivery Counts'!$A$23:$I$54,9,FALSE)</f>
        <v>0</v>
      </c>
      <c r="S530" s="16">
        <f t="shared" si="20"/>
        <v>0</v>
      </c>
      <c r="T530" s="237"/>
      <c r="U530" s="237"/>
    </row>
    <row r="531" spans="1:21" s="172" customFormat="1">
      <c r="A531" s="38">
        <v>21</v>
      </c>
      <c r="B531" s="39">
        <f t="shared" si="25"/>
        <v>0</v>
      </c>
      <c r="C531" s="39" t="str">
        <f t="shared" si="26"/>
        <v>2022 Current Year</v>
      </c>
      <c r="D531" s="40">
        <v>4</v>
      </c>
      <c r="E531" s="662">
        <v>21</v>
      </c>
      <c r="F531" s="40">
        <v>2</v>
      </c>
      <c r="G531" s="311" t="s">
        <v>139</v>
      </c>
      <c r="H531" s="40" t="s">
        <v>217</v>
      </c>
      <c r="I531" s="991" t="s">
        <v>262</v>
      </c>
      <c r="J531" s="303">
        <v>0</v>
      </c>
      <c r="K531" s="304">
        <v>0</v>
      </c>
      <c r="L531" s="305">
        <v>0</v>
      </c>
      <c r="M531" s="305">
        <v>0</v>
      </c>
      <c r="N531" s="303">
        <v>0</v>
      </c>
      <c r="O531" s="306">
        <v>0</v>
      </c>
      <c r="P531" s="303">
        <v>0</v>
      </c>
      <c r="Q531" s="171">
        <f>VLOOKUP(C531&amp;D531&amp;A531,'Delivery Counts'!$A$23:$I$54,8,FALSE)</f>
        <v>0</v>
      </c>
      <c r="R531" s="171">
        <f>VLOOKUP(C531&amp;D531&amp;A531,'Delivery Counts'!$A$23:$I$54,9,FALSE)</f>
        <v>0</v>
      </c>
      <c r="S531" s="16">
        <f t="shared" si="20"/>
        <v>0</v>
      </c>
      <c r="T531" s="237"/>
      <c r="U531" s="237"/>
    </row>
    <row r="532" spans="1:21" s="172" customFormat="1">
      <c r="A532" s="38">
        <v>21</v>
      </c>
      <c r="B532" s="39">
        <f t="shared" si="25"/>
        <v>0</v>
      </c>
      <c r="C532" s="39" t="str">
        <f t="shared" si="26"/>
        <v>2022 Current Year</v>
      </c>
      <c r="D532" s="40">
        <v>4</v>
      </c>
      <c r="E532" s="662">
        <v>21</v>
      </c>
      <c r="F532" s="40">
        <v>2</v>
      </c>
      <c r="G532" s="311" t="s">
        <v>139</v>
      </c>
      <c r="H532" s="40" t="s">
        <v>218</v>
      </c>
      <c r="I532" s="991" t="s">
        <v>677</v>
      </c>
      <c r="J532" s="303">
        <v>0</v>
      </c>
      <c r="K532" s="304">
        <v>0</v>
      </c>
      <c r="L532" s="305">
        <v>0</v>
      </c>
      <c r="M532" s="305">
        <v>0</v>
      </c>
      <c r="N532" s="303">
        <v>0</v>
      </c>
      <c r="O532" s="306">
        <v>0</v>
      </c>
      <c r="P532" s="303">
        <v>0</v>
      </c>
      <c r="Q532" s="171">
        <f>VLOOKUP(C532&amp;D532&amp;A532,'Delivery Counts'!$A$23:$I$54,8,FALSE)</f>
        <v>0</v>
      </c>
      <c r="R532" s="171">
        <f>VLOOKUP(C532&amp;D532&amp;A532,'Delivery Counts'!$A$23:$I$54,9,FALSE)</f>
        <v>0</v>
      </c>
      <c r="S532" s="16">
        <f t="shared" si="20"/>
        <v>0</v>
      </c>
      <c r="T532" s="237"/>
      <c r="U532" s="237"/>
    </row>
    <row r="533" spans="1:21" s="172" customFormat="1">
      <c r="A533" s="38">
        <v>21</v>
      </c>
      <c r="B533" s="39">
        <f t="shared" si="25"/>
        <v>0</v>
      </c>
      <c r="C533" s="39" t="str">
        <f t="shared" si="26"/>
        <v>2022 Current Year</v>
      </c>
      <c r="D533" s="40">
        <v>4</v>
      </c>
      <c r="E533" s="662">
        <v>21</v>
      </c>
      <c r="F533" s="40">
        <v>2</v>
      </c>
      <c r="G533" s="311" t="s">
        <v>139</v>
      </c>
      <c r="H533" s="40" t="s">
        <v>219</v>
      </c>
      <c r="I533" s="991" t="s">
        <v>263</v>
      </c>
      <c r="J533" s="303">
        <v>0</v>
      </c>
      <c r="K533" s="304">
        <v>0</v>
      </c>
      <c r="L533" s="305">
        <v>0</v>
      </c>
      <c r="M533" s="305">
        <v>0</v>
      </c>
      <c r="N533" s="303">
        <v>0</v>
      </c>
      <c r="O533" s="306">
        <v>0</v>
      </c>
      <c r="P533" s="303">
        <v>0</v>
      </c>
      <c r="Q533" s="171">
        <f>VLOOKUP(C533&amp;D533&amp;A533,'Delivery Counts'!$A$23:$I$54,8,FALSE)</f>
        <v>0</v>
      </c>
      <c r="R533" s="171">
        <f>VLOOKUP(C533&amp;D533&amp;A533,'Delivery Counts'!$A$23:$I$54,9,FALSE)</f>
        <v>0</v>
      </c>
      <c r="S533" s="16">
        <f t="shared" si="20"/>
        <v>0</v>
      </c>
      <c r="T533" s="237"/>
      <c r="U533" s="237"/>
    </row>
    <row r="534" spans="1:21" s="172" customFormat="1">
      <c r="A534" s="38">
        <v>21</v>
      </c>
      <c r="B534" s="39">
        <f t="shared" si="25"/>
        <v>0</v>
      </c>
      <c r="C534" s="39" t="str">
        <f t="shared" si="26"/>
        <v>2022 Current Year</v>
      </c>
      <c r="D534" s="40">
        <v>4</v>
      </c>
      <c r="E534" s="662">
        <v>21</v>
      </c>
      <c r="F534" s="40">
        <v>2</v>
      </c>
      <c r="G534" s="311" t="s">
        <v>139</v>
      </c>
      <c r="H534" s="40" t="s">
        <v>220</v>
      </c>
      <c r="I534" s="991" t="s">
        <v>675</v>
      </c>
      <c r="J534" s="303">
        <v>0</v>
      </c>
      <c r="K534" s="304">
        <v>0</v>
      </c>
      <c r="L534" s="305">
        <v>0</v>
      </c>
      <c r="M534" s="305">
        <v>0</v>
      </c>
      <c r="N534" s="303">
        <v>0</v>
      </c>
      <c r="O534" s="306">
        <v>0</v>
      </c>
      <c r="P534" s="303">
        <v>0</v>
      </c>
      <c r="Q534" s="171">
        <f>VLOOKUP(C534&amp;D534&amp;A534,'Delivery Counts'!$A$23:$I$54,8,FALSE)</f>
        <v>0</v>
      </c>
      <c r="R534" s="171">
        <f>VLOOKUP(C534&amp;D534&amp;A534,'Delivery Counts'!$A$23:$I$54,9,FALSE)</f>
        <v>0</v>
      </c>
      <c r="S534" s="16">
        <f t="shared" si="20"/>
        <v>0</v>
      </c>
      <c r="T534" s="237"/>
      <c r="U534" s="237"/>
    </row>
    <row r="535" spans="1:21" s="172" customFormat="1">
      <c r="A535" s="38">
        <v>21</v>
      </c>
      <c r="B535" s="39">
        <f t="shared" si="25"/>
        <v>0</v>
      </c>
      <c r="C535" s="39" t="str">
        <f t="shared" si="26"/>
        <v>2022 Current Year</v>
      </c>
      <c r="D535" s="40">
        <v>4</v>
      </c>
      <c r="E535" s="662">
        <v>21</v>
      </c>
      <c r="F535" s="40">
        <v>2</v>
      </c>
      <c r="G535" s="311" t="s">
        <v>139</v>
      </c>
      <c r="H535" s="40" t="s">
        <v>221</v>
      </c>
      <c r="I535" s="991" t="s">
        <v>264</v>
      </c>
      <c r="J535" s="303">
        <v>0</v>
      </c>
      <c r="K535" s="304">
        <v>0</v>
      </c>
      <c r="L535" s="305">
        <v>0</v>
      </c>
      <c r="M535" s="305">
        <v>0</v>
      </c>
      <c r="N535" s="303">
        <v>0</v>
      </c>
      <c r="O535" s="306">
        <v>0</v>
      </c>
      <c r="P535" s="303">
        <v>0</v>
      </c>
      <c r="Q535" s="171">
        <f>VLOOKUP(C535&amp;D535&amp;A535,'Delivery Counts'!$A$23:$I$54,8,FALSE)</f>
        <v>0</v>
      </c>
      <c r="R535" s="171">
        <f>VLOOKUP(C535&amp;D535&amp;A535,'Delivery Counts'!$A$23:$I$54,9,FALSE)</f>
        <v>0</v>
      </c>
      <c r="S535" s="16">
        <f t="shared" si="20"/>
        <v>0</v>
      </c>
      <c r="T535" s="237"/>
      <c r="U535" s="237"/>
    </row>
    <row r="536" spans="1:21" s="172" customFormat="1">
      <c r="A536" s="38">
        <v>21</v>
      </c>
      <c r="B536" s="39">
        <f t="shared" si="25"/>
        <v>0</v>
      </c>
      <c r="C536" s="39" t="str">
        <f t="shared" si="26"/>
        <v>2022 Current Year</v>
      </c>
      <c r="D536" s="40">
        <v>4</v>
      </c>
      <c r="E536" s="662">
        <v>21</v>
      </c>
      <c r="F536" s="40">
        <v>2</v>
      </c>
      <c r="G536" s="311" t="s">
        <v>139</v>
      </c>
      <c r="H536" s="40" t="s">
        <v>222</v>
      </c>
      <c r="I536" s="991" t="s">
        <v>206</v>
      </c>
      <c r="J536" s="303">
        <v>0</v>
      </c>
      <c r="K536" s="304">
        <v>0</v>
      </c>
      <c r="L536" s="305">
        <v>0</v>
      </c>
      <c r="M536" s="305">
        <v>0</v>
      </c>
      <c r="N536" s="303">
        <v>0</v>
      </c>
      <c r="O536" s="306">
        <v>0</v>
      </c>
      <c r="P536" s="303">
        <v>0</v>
      </c>
      <c r="Q536" s="171">
        <f>VLOOKUP(C536&amp;D536&amp;A536,'Delivery Counts'!$A$23:$I$54,8,FALSE)</f>
        <v>0</v>
      </c>
      <c r="R536" s="171">
        <f>VLOOKUP(C536&amp;D536&amp;A536,'Delivery Counts'!$A$23:$I$54,9,FALSE)</f>
        <v>0</v>
      </c>
      <c r="S536" s="16">
        <f t="shared" si="20"/>
        <v>0</v>
      </c>
      <c r="T536" s="237"/>
      <c r="U536" s="237"/>
    </row>
    <row r="537" spans="1:21" s="172" customFormat="1">
      <c r="A537" s="38">
        <v>21</v>
      </c>
      <c r="B537" s="39">
        <f t="shared" si="25"/>
        <v>0</v>
      </c>
      <c r="C537" s="39" t="str">
        <f t="shared" si="26"/>
        <v>2022 Current Year</v>
      </c>
      <c r="D537" s="40">
        <v>4</v>
      </c>
      <c r="E537" s="662">
        <v>21</v>
      </c>
      <c r="F537" s="40">
        <v>2</v>
      </c>
      <c r="G537" s="311" t="s">
        <v>139</v>
      </c>
      <c r="H537" s="40" t="s">
        <v>223</v>
      </c>
      <c r="I537" s="991" t="s">
        <v>181</v>
      </c>
      <c r="J537" s="303">
        <v>0</v>
      </c>
      <c r="K537" s="304">
        <v>0</v>
      </c>
      <c r="L537" s="305">
        <v>0</v>
      </c>
      <c r="M537" s="305">
        <v>0</v>
      </c>
      <c r="N537" s="303">
        <v>0</v>
      </c>
      <c r="O537" s="306">
        <v>0</v>
      </c>
      <c r="P537" s="303">
        <v>0</v>
      </c>
      <c r="Q537" s="171">
        <f>VLOOKUP(C537&amp;D537&amp;A537,'Delivery Counts'!$A$23:$I$54,8,FALSE)</f>
        <v>0</v>
      </c>
      <c r="R537" s="171">
        <f>VLOOKUP(C537&amp;D537&amp;A537,'Delivery Counts'!$A$23:$I$54,9,FALSE)</f>
        <v>0</v>
      </c>
      <c r="S537" s="16">
        <f t="shared" si="20"/>
        <v>0</v>
      </c>
      <c r="T537" s="237"/>
      <c r="U537" s="237"/>
    </row>
    <row r="538" spans="1:21" s="172" customFormat="1">
      <c r="A538" s="38">
        <v>21</v>
      </c>
      <c r="B538" s="39">
        <f t="shared" si="25"/>
        <v>0</v>
      </c>
      <c r="C538" s="39" t="str">
        <f t="shared" si="26"/>
        <v>2022 Current Year</v>
      </c>
      <c r="D538" s="40">
        <v>4</v>
      </c>
      <c r="E538" s="662">
        <v>21</v>
      </c>
      <c r="F538" s="40">
        <v>2</v>
      </c>
      <c r="G538" s="311" t="s">
        <v>139</v>
      </c>
      <c r="H538" s="40" t="s">
        <v>150</v>
      </c>
      <c r="I538" s="991" t="s">
        <v>204</v>
      </c>
      <c r="J538" s="303">
        <v>0</v>
      </c>
      <c r="K538" s="304">
        <v>0</v>
      </c>
      <c r="L538" s="305">
        <v>0</v>
      </c>
      <c r="M538" s="305">
        <v>0</v>
      </c>
      <c r="N538" s="303">
        <v>0</v>
      </c>
      <c r="O538" s="306">
        <v>0</v>
      </c>
      <c r="P538" s="303">
        <v>0</v>
      </c>
      <c r="Q538" s="171">
        <f>VLOOKUP(C538&amp;D538&amp;A538,'Delivery Counts'!$A$23:$I$54,8,FALSE)</f>
        <v>0</v>
      </c>
      <c r="R538" s="171">
        <f>VLOOKUP(C538&amp;D538&amp;A538,'Delivery Counts'!$A$23:$I$54,9,FALSE)</f>
        <v>0</v>
      </c>
      <c r="S538" s="16">
        <f t="shared" si="20"/>
        <v>0</v>
      </c>
      <c r="T538" s="237"/>
      <c r="U538" s="237"/>
    </row>
    <row r="539" spans="1:21" s="172" customFormat="1">
      <c r="A539" s="38">
        <v>21</v>
      </c>
      <c r="B539" s="39">
        <f t="shared" si="25"/>
        <v>0</v>
      </c>
      <c r="C539" s="39" t="str">
        <f t="shared" si="26"/>
        <v>2022 Current Year</v>
      </c>
      <c r="D539" s="40">
        <v>4</v>
      </c>
      <c r="E539" s="662">
        <v>21</v>
      </c>
      <c r="F539" s="40">
        <v>2</v>
      </c>
      <c r="G539" s="311" t="s">
        <v>139</v>
      </c>
      <c r="H539" s="40" t="s">
        <v>151</v>
      </c>
      <c r="I539" s="991" t="s">
        <v>205</v>
      </c>
      <c r="J539" s="303">
        <v>0</v>
      </c>
      <c r="K539" s="304">
        <v>0</v>
      </c>
      <c r="L539" s="305">
        <v>0</v>
      </c>
      <c r="M539" s="305">
        <v>0</v>
      </c>
      <c r="N539" s="303">
        <v>0</v>
      </c>
      <c r="O539" s="306">
        <v>0</v>
      </c>
      <c r="P539" s="303">
        <v>0</v>
      </c>
      <c r="Q539" s="171">
        <f>VLOOKUP(C539&amp;D539&amp;A539,'Delivery Counts'!$A$23:$I$54,8,FALSE)</f>
        <v>0</v>
      </c>
      <c r="R539" s="171">
        <f>VLOOKUP(C539&amp;D539&amp;A539,'Delivery Counts'!$A$23:$I$54,9,FALSE)</f>
        <v>0</v>
      </c>
      <c r="S539" s="16">
        <f t="shared" si="20"/>
        <v>0</v>
      </c>
      <c r="T539" s="237"/>
      <c r="U539" s="237"/>
    </row>
    <row r="540" spans="1:21" s="172" customFormat="1">
      <c r="A540" s="38">
        <v>21</v>
      </c>
      <c r="B540" s="39">
        <f t="shared" si="25"/>
        <v>0</v>
      </c>
      <c r="C540" s="39" t="str">
        <f t="shared" si="26"/>
        <v>2022 Current Year</v>
      </c>
      <c r="D540" s="40">
        <v>4</v>
      </c>
      <c r="E540" s="662">
        <v>21</v>
      </c>
      <c r="F540" s="40">
        <v>2</v>
      </c>
      <c r="G540" s="311" t="s">
        <v>139</v>
      </c>
      <c r="H540" s="40" t="s">
        <v>152</v>
      </c>
      <c r="I540" s="991" t="s">
        <v>182</v>
      </c>
      <c r="J540" s="303">
        <v>0</v>
      </c>
      <c r="K540" s="304">
        <v>0</v>
      </c>
      <c r="L540" s="305">
        <v>0</v>
      </c>
      <c r="M540" s="305">
        <v>0</v>
      </c>
      <c r="N540" s="303">
        <v>0</v>
      </c>
      <c r="O540" s="306">
        <v>0</v>
      </c>
      <c r="P540" s="303">
        <v>0</v>
      </c>
      <c r="Q540" s="171">
        <f>VLOOKUP(C540&amp;D540&amp;A540,'Delivery Counts'!$A$23:$I$54,8,FALSE)</f>
        <v>0</v>
      </c>
      <c r="R540" s="171">
        <f>VLOOKUP(C540&amp;D540&amp;A540,'Delivery Counts'!$A$23:$I$54,9,FALSE)</f>
        <v>0</v>
      </c>
      <c r="S540" s="16">
        <f t="shared" si="20"/>
        <v>0</v>
      </c>
      <c r="T540" s="237"/>
      <c r="U540" s="237"/>
    </row>
    <row r="541" spans="1:21" s="172" customFormat="1">
      <c r="A541" s="38">
        <v>21</v>
      </c>
      <c r="B541" s="39">
        <f t="shared" si="25"/>
        <v>0</v>
      </c>
      <c r="C541" s="39" t="str">
        <f t="shared" si="26"/>
        <v>2022 Current Year</v>
      </c>
      <c r="D541" s="40">
        <v>4</v>
      </c>
      <c r="E541" s="662">
        <v>21</v>
      </c>
      <c r="F541" s="40">
        <v>2</v>
      </c>
      <c r="G541" s="311" t="s">
        <v>139</v>
      </c>
      <c r="H541" s="40" t="s">
        <v>70</v>
      </c>
      <c r="I541" s="991" t="s">
        <v>265</v>
      </c>
      <c r="J541" s="303">
        <v>0</v>
      </c>
      <c r="K541" s="304">
        <v>0</v>
      </c>
      <c r="L541" s="305">
        <v>0</v>
      </c>
      <c r="M541" s="305">
        <v>0</v>
      </c>
      <c r="N541" s="303">
        <v>0</v>
      </c>
      <c r="O541" s="306">
        <v>0</v>
      </c>
      <c r="P541" s="303">
        <v>0</v>
      </c>
      <c r="Q541" s="171">
        <f>VLOOKUP(C541&amp;D541&amp;A541,'Delivery Counts'!$A$23:$I$54,8,FALSE)</f>
        <v>0</v>
      </c>
      <c r="R541" s="171">
        <f>VLOOKUP(C541&amp;D541&amp;A541,'Delivery Counts'!$A$23:$I$54,9,FALSE)</f>
        <v>0</v>
      </c>
      <c r="S541" s="16">
        <f t="shared" si="20"/>
        <v>0</v>
      </c>
      <c r="T541" s="237"/>
      <c r="U541" s="237"/>
    </row>
    <row r="542" spans="1:21" s="172" customFormat="1">
      <c r="A542" s="38">
        <v>21</v>
      </c>
      <c r="B542" s="39">
        <f t="shared" si="25"/>
        <v>0</v>
      </c>
      <c r="C542" s="39" t="str">
        <f t="shared" si="26"/>
        <v>2022 Current Year</v>
      </c>
      <c r="D542" s="40">
        <v>4</v>
      </c>
      <c r="E542" s="662">
        <v>21</v>
      </c>
      <c r="F542" s="40">
        <v>2</v>
      </c>
      <c r="G542" s="311" t="s">
        <v>139</v>
      </c>
      <c r="H542" s="40" t="s">
        <v>71</v>
      </c>
      <c r="I542" s="991" t="s">
        <v>266</v>
      </c>
      <c r="J542" s="303">
        <v>0</v>
      </c>
      <c r="K542" s="304">
        <v>0</v>
      </c>
      <c r="L542" s="305">
        <v>0</v>
      </c>
      <c r="M542" s="305">
        <v>0</v>
      </c>
      <c r="N542" s="303">
        <v>0</v>
      </c>
      <c r="O542" s="306">
        <v>0</v>
      </c>
      <c r="P542" s="303">
        <v>0</v>
      </c>
      <c r="Q542" s="171">
        <f>VLOOKUP(C542&amp;D542&amp;A542,'Delivery Counts'!$A$23:$I$54,8,FALSE)</f>
        <v>0</v>
      </c>
      <c r="R542" s="171">
        <f>VLOOKUP(C542&amp;D542&amp;A542,'Delivery Counts'!$A$23:$I$54,9,FALSE)</f>
        <v>0</v>
      </c>
      <c r="S542" s="16">
        <f t="shared" si="20"/>
        <v>0</v>
      </c>
      <c r="T542" s="237"/>
      <c r="U542" s="237"/>
    </row>
    <row r="543" spans="1:21" s="172" customFormat="1">
      <c r="A543" s="38">
        <v>21</v>
      </c>
      <c r="B543" s="39">
        <f t="shared" si="25"/>
        <v>0</v>
      </c>
      <c r="C543" s="39" t="str">
        <f t="shared" si="26"/>
        <v>2022 Current Year</v>
      </c>
      <c r="D543" s="40">
        <v>4</v>
      </c>
      <c r="E543" s="662">
        <v>21</v>
      </c>
      <c r="F543" s="40">
        <v>2</v>
      </c>
      <c r="G543" s="311" t="s">
        <v>139</v>
      </c>
      <c r="H543" s="40" t="s">
        <v>72</v>
      </c>
      <c r="I543" s="991" t="s">
        <v>527</v>
      </c>
      <c r="J543" s="303">
        <v>0</v>
      </c>
      <c r="K543" s="304">
        <v>0</v>
      </c>
      <c r="L543" s="305">
        <v>0</v>
      </c>
      <c r="M543" s="305">
        <v>0</v>
      </c>
      <c r="N543" s="303">
        <v>0</v>
      </c>
      <c r="O543" s="306">
        <v>0</v>
      </c>
      <c r="P543" s="303">
        <v>0</v>
      </c>
      <c r="Q543" s="171">
        <f>VLOOKUP(C543&amp;D543&amp;A543,'Delivery Counts'!$A$23:$I$54,8,FALSE)</f>
        <v>0</v>
      </c>
      <c r="R543" s="171">
        <f>VLOOKUP(C543&amp;D543&amp;A543,'Delivery Counts'!$A$23:$I$54,9,FALSE)</f>
        <v>0</v>
      </c>
      <c r="S543" s="16">
        <f t="shared" si="20"/>
        <v>0</v>
      </c>
      <c r="T543" s="237"/>
      <c r="U543" s="237"/>
    </row>
    <row r="544" spans="1:21" s="172" customFormat="1">
      <c r="A544" s="38">
        <v>21</v>
      </c>
      <c r="B544" s="39">
        <f t="shared" si="25"/>
        <v>0</v>
      </c>
      <c r="C544" s="39" t="str">
        <f t="shared" si="26"/>
        <v>2022 Current Year</v>
      </c>
      <c r="D544" s="40">
        <v>4</v>
      </c>
      <c r="E544" s="662">
        <v>21</v>
      </c>
      <c r="F544" s="40">
        <v>2</v>
      </c>
      <c r="G544" s="311" t="s">
        <v>139</v>
      </c>
      <c r="H544" s="40" t="s">
        <v>73</v>
      </c>
      <c r="I544" s="991" t="s">
        <v>528</v>
      </c>
      <c r="J544" s="303">
        <v>0</v>
      </c>
      <c r="K544" s="304">
        <v>0</v>
      </c>
      <c r="L544" s="305">
        <v>0</v>
      </c>
      <c r="M544" s="305">
        <v>0</v>
      </c>
      <c r="N544" s="303">
        <v>0</v>
      </c>
      <c r="O544" s="306">
        <v>0</v>
      </c>
      <c r="P544" s="303">
        <v>0</v>
      </c>
      <c r="Q544" s="171">
        <f>VLOOKUP(C544&amp;D544&amp;A544,'Delivery Counts'!$A$23:$I$54,8,FALSE)</f>
        <v>0</v>
      </c>
      <c r="R544" s="171">
        <f>VLOOKUP(C544&amp;D544&amp;A544,'Delivery Counts'!$A$23:$I$54,9,FALSE)</f>
        <v>0</v>
      </c>
      <c r="S544" s="16">
        <f t="shared" si="20"/>
        <v>0</v>
      </c>
      <c r="T544" s="237"/>
      <c r="U544" s="237"/>
    </row>
    <row r="545" spans="1:21" s="172" customFormat="1">
      <c r="A545" s="38">
        <v>21</v>
      </c>
      <c r="B545" s="39">
        <f t="shared" si="25"/>
        <v>0</v>
      </c>
      <c r="C545" s="39" t="str">
        <f t="shared" si="26"/>
        <v>2022 Current Year</v>
      </c>
      <c r="D545" s="40">
        <v>4</v>
      </c>
      <c r="E545" s="662">
        <v>21</v>
      </c>
      <c r="F545" s="40">
        <v>2</v>
      </c>
      <c r="G545" s="40" t="s">
        <v>139</v>
      </c>
      <c r="H545" s="40" t="s">
        <v>409</v>
      </c>
      <c r="I545" s="991" t="s">
        <v>803</v>
      </c>
      <c r="J545" s="303">
        <v>0</v>
      </c>
      <c r="K545" s="304">
        <v>0</v>
      </c>
      <c r="L545" s="305">
        <v>0</v>
      </c>
      <c r="M545" s="305">
        <v>0</v>
      </c>
      <c r="N545" s="303">
        <v>0</v>
      </c>
      <c r="O545" s="306">
        <v>0</v>
      </c>
      <c r="P545" s="303">
        <v>0</v>
      </c>
      <c r="Q545" s="171">
        <f>VLOOKUP(C545&amp;D545&amp;A545,'Delivery Counts'!$A$23:$I$54,8,FALSE)</f>
        <v>0</v>
      </c>
      <c r="R545" s="171">
        <f>VLOOKUP(C545&amp;D545&amp;A545,'Delivery Counts'!$A$23:$I$54,9,FALSE)</f>
        <v>0</v>
      </c>
      <c r="S545" s="16">
        <f t="shared" si="20"/>
        <v>0</v>
      </c>
      <c r="T545" s="237"/>
      <c r="U545" s="237"/>
    </row>
    <row r="546" spans="1:21" s="172" customFormat="1">
      <c r="A546" s="38">
        <v>27</v>
      </c>
      <c r="B546" s="39">
        <f t="shared" si="25"/>
        <v>0</v>
      </c>
      <c r="C546" s="39" t="str">
        <f t="shared" si="26"/>
        <v>2022 Current Year</v>
      </c>
      <c r="D546" s="40">
        <v>4</v>
      </c>
      <c r="E546" s="662">
        <v>27</v>
      </c>
      <c r="F546" s="40">
        <v>6</v>
      </c>
      <c r="G546" s="40" t="s">
        <v>138</v>
      </c>
      <c r="H546" s="40" t="s">
        <v>211</v>
      </c>
      <c r="I546" s="1014" t="s">
        <v>261</v>
      </c>
      <c r="J546" s="303">
        <v>0</v>
      </c>
      <c r="K546" s="304">
        <v>0</v>
      </c>
      <c r="L546" s="305">
        <v>0</v>
      </c>
      <c r="M546" s="305">
        <v>0</v>
      </c>
      <c r="N546" s="303">
        <v>0</v>
      </c>
      <c r="O546" s="306">
        <v>0</v>
      </c>
      <c r="P546" s="303">
        <v>0</v>
      </c>
      <c r="Q546" s="171" t="e">
        <f>VLOOKUP(C546&amp;D546&amp;A546,'Delivery Counts'!$A$23:$I$54,8,FALSE)</f>
        <v>#N/A</v>
      </c>
      <c r="R546" s="171" t="e">
        <f>VLOOKUP(C546&amp;D546&amp;A546,'Delivery Counts'!$A$23:$I$54,9,FALSE)</f>
        <v>#N/A</v>
      </c>
      <c r="S546" s="16" t="e">
        <f t="shared" ref="S546:S563" si="27">Q546+R546</f>
        <v>#N/A</v>
      </c>
      <c r="T546" s="237"/>
      <c r="U546" s="237"/>
    </row>
    <row r="547" spans="1:21" s="172" customFormat="1">
      <c r="A547" s="38">
        <v>27</v>
      </c>
      <c r="B547" s="39">
        <f t="shared" si="25"/>
        <v>0</v>
      </c>
      <c r="C547" s="39" t="str">
        <f t="shared" si="26"/>
        <v>2022 Current Year</v>
      </c>
      <c r="D547" s="40">
        <v>4</v>
      </c>
      <c r="E547" s="662">
        <v>27</v>
      </c>
      <c r="F547" s="40">
        <v>6</v>
      </c>
      <c r="G547" s="40" t="s">
        <v>138</v>
      </c>
      <c r="H547" s="40" t="s">
        <v>214</v>
      </c>
      <c r="I547" s="1014" t="s">
        <v>676</v>
      </c>
      <c r="J547" s="303">
        <v>0</v>
      </c>
      <c r="K547" s="304">
        <v>0</v>
      </c>
      <c r="L547" s="305">
        <v>0</v>
      </c>
      <c r="M547" s="305">
        <v>0</v>
      </c>
      <c r="N547" s="303">
        <v>0</v>
      </c>
      <c r="O547" s="306">
        <v>0</v>
      </c>
      <c r="P547" s="303">
        <v>0</v>
      </c>
      <c r="Q547" s="171" t="e">
        <f>VLOOKUP(C547&amp;D547&amp;A547,'Delivery Counts'!$A$23:$I$54,8,FALSE)</f>
        <v>#N/A</v>
      </c>
      <c r="R547" s="171" t="e">
        <f>VLOOKUP(C547&amp;D547&amp;A547,'Delivery Counts'!$A$23:$I$54,9,FALSE)</f>
        <v>#N/A</v>
      </c>
      <c r="S547" s="16" t="e">
        <f t="shared" si="27"/>
        <v>#N/A</v>
      </c>
      <c r="T547" s="237"/>
      <c r="U547" s="237"/>
    </row>
    <row r="548" spans="1:21" s="172" customFormat="1">
      <c r="A548" s="38">
        <v>27</v>
      </c>
      <c r="B548" s="39">
        <f t="shared" si="25"/>
        <v>0</v>
      </c>
      <c r="C548" s="39" t="str">
        <f t="shared" si="26"/>
        <v>2022 Current Year</v>
      </c>
      <c r="D548" s="40">
        <v>4</v>
      </c>
      <c r="E548" s="662">
        <v>27</v>
      </c>
      <c r="F548" s="40">
        <v>6</v>
      </c>
      <c r="G548" s="40" t="s">
        <v>138</v>
      </c>
      <c r="H548" s="40" t="s">
        <v>215</v>
      </c>
      <c r="I548" s="1014" t="s">
        <v>216</v>
      </c>
      <c r="J548" s="303">
        <v>0</v>
      </c>
      <c r="K548" s="304">
        <v>0</v>
      </c>
      <c r="L548" s="305">
        <v>0</v>
      </c>
      <c r="M548" s="305">
        <v>0</v>
      </c>
      <c r="N548" s="303">
        <v>0</v>
      </c>
      <c r="O548" s="306">
        <v>0</v>
      </c>
      <c r="P548" s="303">
        <v>0</v>
      </c>
      <c r="Q548" s="171" t="e">
        <f>VLOOKUP(C548&amp;D548&amp;A548,'Delivery Counts'!$A$23:$I$54,8,FALSE)</f>
        <v>#N/A</v>
      </c>
      <c r="R548" s="171" t="e">
        <f>VLOOKUP(C548&amp;D548&amp;A548,'Delivery Counts'!$A$23:$I$54,9,FALSE)</f>
        <v>#N/A</v>
      </c>
      <c r="S548" s="16" t="e">
        <f t="shared" si="27"/>
        <v>#N/A</v>
      </c>
      <c r="T548" s="237"/>
      <c r="U548" s="237"/>
    </row>
    <row r="549" spans="1:21" s="172" customFormat="1">
      <c r="A549" s="38">
        <v>27</v>
      </c>
      <c r="B549" s="39">
        <f t="shared" si="25"/>
        <v>0</v>
      </c>
      <c r="C549" s="39" t="str">
        <f t="shared" si="26"/>
        <v>2022 Current Year</v>
      </c>
      <c r="D549" s="40">
        <v>4</v>
      </c>
      <c r="E549" s="662">
        <v>27</v>
      </c>
      <c r="F549" s="40">
        <v>6</v>
      </c>
      <c r="G549" s="40" t="s">
        <v>138</v>
      </c>
      <c r="H549" s="40" t="s">
        <v>217</v>
      </c>
      <c r="I549" s="1014" t="s">
        <v>262</v>
      </c>
      <c r="J549" s="303">
        <v>0</v>
      </c>
      <c r="K549" s="304">
        <v>0</v>
      </c>
      <c r="L549" s="305">
        <v>0</v>
      </c>
      <c r="M549" s="305">
        <v>0</v>
      </c>
      <c r="N549" s="303">
        <v>0</v>
      </c>
      <c r="O549" s="306">
        <v>0</v>
      </c>
      <c r="P549" s="303">
        <v>0</v>
      </c>
      <c r="Q549" s="171" t="e">
        <f>VLOOKUP(C549&amp;D549&amp;A549,'Delivery Counts'!$A$23:$I$54,8,FALSE)</f>
        <v>#N/A</v>
      </c>
      <c r="R549" s="171" t="e">
        <f>VLOOKUP(C549&amp;D549&amp;A549,'Delivery Counts'!$A$23:$I$54,9,FALSE)</f>
        <v>#N/A</v>
      </c>
      <c r="S549" s="16" t="e">
        <f t="shared" si="27"/>
        <v>#N/A</v>
      </c>
      <c r="T549" s="237"/>
      <c r="U549" s="237"/>
    </row>
    <row r="550" spans="1:21" s="172" customFormat="1">
      <c r="A550" s="38">
        <v>27</v>
      </c>
      <c r="B550" s="39">
        <f t="shared" si="25"/>
        <v>0</v>
      </c>
      <c r="C550" s="39" t="str">
        <f t="shared" si="26"/>
        <v>2022 Current Year</v>
      </c>
      <c r="D550" s="40">
        <v>4</v>
      </c>
      <c r="E550" s="662">
        <v>27</v>
      </c>
      <c r="F550" s="40">
        <v>6</v>
      </c>
      <c r="G550" s="40" t="s">
        <v>138</v>
      </c>
      <c r="H550" s="40" t="s">
        <v>218</v>
      </c>
      <c r="I550" s="1014" t="s">
        <v>677</v>
      </c>
      <c r="J550" s="303">
        <v>0</v>
      </c>
      <c r="K550" s="304">
        <v>0</v>
      </c>
      <c r="L550" s="305">
        <v>0</v>
      </c>
      <c r="M550" s="305">
        <v>0</v>
      </c>
      <c r="N550" s="303">
        <v>0</v>
      </c>
      <c r="O550" s="306">
        <v>0</v>
      </c>
      <c r="P550" s="303">
        <v>0</v>
      </c>
      <c r="Q550" s="171" t="e">
        <f>VLOOKUP(C550&amp;D550&amp;A550,'Delivery Counts'!$A$23:$I$54,8,FALSE)</f>
        <v>#N/A</v>
      </c>
      <c r="R550" s="171" t="e">
        <f>VLOOKUP(C550&amp;D550&amp;A550,'Delivery Counts'!$A$23:$I$54,9,FALSE)</f>
        <v>#N/A</v>
      </c>
      <c r="S550" s="16" t="e">
        <f t="shared" si="27"/>
        <v>#N/A</v>
      </c>
      <c r="T550" s="237"/>
      <c r="U550" s="237"/>
    </row>
    <row r="551" spans="1:21" s="172" customFormat="1">
      <c r="A551" s="38">
        <v>27</v>
      </c>
      <c r="B551" s="39">
        <f t="shared" si="25"/>
        <v>0</v>
      </c>
      <c r="C551" s="39" t="str">
        <f t="shared" si="26"/>
        <v>2022 Current Year</v>
      </c>
      <c r="D551" s="40">
        <v>4</v>
      </c>
      <c r="E551" s="662">
        <v>27</v>
      </c>
      <c r="F551" s="40">
        <v>6</v>
      </c>
      <c r="G551" s="40" t="s">
        <v>138</v>
      </c>
      <c r="H551" s="40" t="s">
        <v>219</v>
      </c>
      <c r="I551" s="1014" t="s">
        <v>263</v>
      </c>
      <c r="J551" s="303">
        <v>0</v>
      </c>
      <c r="K551" s="304">
        <v>0</v>
      </c>
      <c r="L551" s="305">
        <v>0</v>
      </c>
      <c r="M551" s="305">
        <v>0</v>
      </c>
      <c r="N551" s="303">
        <v>0</v>
      </c>
      <c r="O551" s="306">
        <v>0</v>
      </c>
      <c r="P551" s="303">
        <v>0</v>
      </c>
      <c r="Q551" s="171" t="e">
        <f>VLOOKUP(C551&amp;D551&amp;A551,'Delivery Counts'!$A$23:$I$54,8,FALSE)</f>
        <v>#N/A</v>
      </c>
      <c r="R551" s="171" t="e">
        <f>VLOOKUP(C551&amp;D551&amp;A551,'Delivery Counts'!$A$23:$I$54,9,FALSE)</f>
        <v>#N/A</v>
      </c>
      <c r="S551" s="16" t="e">
        <f t="shared" si="27"/>
        <v>#N/A</v>
      </c>
      <c r="T551" s="237"/>
      <c r="U551" s="237"/>
    </row>
    <row r="552" spans="1:21" s="172" customFormat="1">
      <c r="A552" s="38">
        <v>27</v>
      </c>
      <c r="B552" s="39">
        <f t="shared" si="25"/>
        <v>0</v>
      </c>
      <c r="C552" s="39" t="str">
        <f t="shared" si="26"/>
        <v>2022 Current Year</v>
      </c>
      <c r="D552" s="40">
        <v>4</v>
      </c>
      <c r="E552" s="662">
        <v>27</v>
      </c>
      <c r="F552" s="40">
        <v>6</v>
      </c>
      <c r="G552" s="40" t="s">
        <v>138</v>
      </c>
      <c r="H552" s="40" t="s">
        <v>220</v>
      </c>
      <c r="I552" s="1014" t="s">
        <v>675</v>
      </c>
      <c r="J552" s="303">
        <v>0</v>
      </c>
      <c r="K552" s="304">
        <v>0</v>
      </c>
      <c r="L552" s="305">
        <v>0</v>
      </c>
      <c r="M552" s="305">
        <v>0</v>
      </c>
      <c r="N552" s="303">
        <v>0</v>
      </c>
      <c r="O552" s="306">
        <v>0</v>
      </c>
      <c r="P552" s="303">
        <v>0</v>
      </c>
      <c r="Q552" s="171" t="e">
        <f>VLOOKUP(C552&amp;D552&amp;A552,'Delivery Counts'!$A$23:$I$54,8,FALSE)</f>
        <v>#N/A</v>
      </c>
      <c r="R552" s="171" t="e">
        <f>VLOOKUP(C552&amp;D552&amp;A552,'Delivery Counts'!$A$23:$I$54,9,FALSE)</f>
        <v>#N/A</v>
      </c>
      <c r="S552" s="16" t="e">
        <f t="shared" si="27"/>
        <v>#N/A</v>
      </c>
      <c r="T552" s="237"/>
      <c r="U552" s="237"/>
    </row>
    <row r="553" spans="1:21" s="172" customFormat="1">
      <c r="A553" s="38">
        <v>27</v>
      </c>
      <c r="B553" s="39">
        <f t="shared" si="25"/>
        <v>0</v>
      </c>
      <c r="C553" s="39" t="str">
        <f t="shared" si="26"/>
        <v>2022 Current Year</v>
      </c>
      <c r="D553" s="40">
        <v>4</v>
      </c>
      <c r="E553" s="662">
        <v>27</v>
      </c>
      <c r="F553" s="40">
        <v>6</v>
      </c>
      <c r="G553" s="40" t="s">
        <v>138</v>
      </c>
      <c r="H553" s="40" t="s">
        <v>221</v>
      </c>
      <c r="I553" s="1014" t="s">
        <v>264</v>
      </c>
      <c r="J553" s="303">
        <v>0</v>
      </c>
      <c r="K553" s="304">
        <v>0</v>
      </c>
      <c r="L553" s="305">
        <v>0</v>
      </c>
      <c r="M553" s="305">
        <v>0</v>
      </c>
      <c r="N553" s="303">
        <v>0</v>
      </c>
      <c r="O553" s="306">
        <v>0</v>
      </c>
      <c r="P553" s="303">
        <v>0</v>
      </c>
      <c r="Q553" s="171" t="e">
        <f>VLOOKUP(C553&amp;D553&amp;A553,'Delivery Counts'!$A$23:$I$54,8,FALSE)</f>
        <v>#N/A</v>
      </c>
      <c r="R553" s="171" t="e">
        <f>VLOOKUP(C553&amp;D553&amp;A553,'Delivery Counts'!$A$23:$I$54,9,FALSE)</f>
        <v>#N/A</v>
      </c>
      <c r="S553" s="16" t="e">
        <f t="shared" si="27"/>
        <v>#N/A</v>
      </c>
      <c r="T553" s="237"/>
      <c r="U553" s="237"/>
    </row>
    <row r="554" spans="1:21" s="172" customFormat="1">
      <c r="A554" s="38">
        <v>27</v>
      </c>
      <c r="B554" s="39">
        <f t="shared" si="25"/>
        <v>0</v>
      </c>
      <c r="C554" s="39" t="str">
        <f t="shared" si="26"/>
        <v>2022 Current Year</v>
      </c>
      <c r="D554" s="40">
        <v>4</v>
      </c>
      <c r="E554" s="662">
        <v>27</v>
      </c>
      <c r="F554" s="40">
        <v>6</v>
      </c>
      <c r="G554" s="40" t="s">
        <v>138</v>
      </c>
      <c r="H554" s="40" t="s">
        <v>222</v>
      </c>
      <c r="I554" s="1014" t="s">
        <v>206</v>
      </c>
      <c r="J554" s="303">
        <v>0</v>
      </c>
      <c r="K554" s="304">
        <v>0</v>
      </c>
      <c r="L554" s="305">
        <v>0</v>
      </c>
      <c r="M554" s="305">
        <v>0</v>
      </c>
      <c r="N554" s="303">
        <v>0</v>
      </c>
      <c r="O554" s="306">
        <v>0</v>
      </c>
      <c r="P554" s="303">
        <v>0</v>
      </c>
      <c r="Q554" s="171" t="e">
        <f>VLOOKUP(C554&amp;D554&amp;A554,'Delivery Counts'!$A$23:$I$54,8,FALSE)</f>
        <v>#N/A</v>
      </c>
      <c r="R554" s="171" t="e">
        <f>VLOOKUP(C554&amp;D554&amp;A554,'Delivery Counts'!$A$23:$I$54,9,FALSE)</f>
        <v>#N/A</v>
      </c>
      <c r="S554" s="16" t="e">
        <f t="shared" si="27"/>
        <v>#N/A</v>
      </c>
      <c r="T554" s="237"/>
      <c r="U554" s="237"/>
    </row>
    <row r="555" spans="1:21" s="172" customFormat="1">
      <c r="A555" s="38">
        <v>27</v>
      </c>
      <c r="B555" s="39">
        <f t="shared" si="25"/>
        <v>0</v>
      </c>
      <c r="C555" s="39" t="str">
        <f t="shared" si="26"/>
        <v>2022 Current Year</v>
      </c>
      <c r="D555" s="40">
        <v>4</v>
      </c>
      <c r="E555" s="662">
        <v>27</v>
      </c>
      <c r="F555" s="40">
        <v>6</v>
      </c>
      <c r="G555" s="40" t="s">
        <v>138</v>
      </c>
      <c r="H555" s="40" t="s">
        <v>223</v>
      </c>
      <c r="I555" s="1014" t="s">
        <v>181</v>
      </c>
      <c r="J555" s="303">
        <v>0</v>
      </c>
      <c r="K555" s="304">
        <v>0</v>
      </c>
      <c r="L555" s="305">
        <v>0</v>
      </c>
      <c r="M555" s="305">
        <v>0</v>
      </c>
      <c r="N555" s="303">
        <v>0</v>
      </c>
      <c r="O555" s="306">
        <v>0</v>
      </c>
      <c r="P555" s="303">
        <v>0</v>
      </c>
      <c r="Q555" s="171" t="e">
        <f>VLOOKUP(C555&amp;D555&amp;A555,'Delivery Counts'!$A$23:$I$54,8,FALSE)</f>
        <v>#N/A</v>
      </c>
      <c r="R555" s="171" t="e">
        <f>VLOOKUP(C555&amp;D555&amp;A555,'Delivery Counts'!$A$23:$I$54,9,FALSE)</f>
        <v>#N/A</v>
      </c>
      <c r="S555" s="16" t="e">
        <f t="shared" si="27"/>
        <v>#N/A</v>
      </c>
      <c r="T555" s="237"/>
      <c r="U555" s="237"/>
    </row>
    <row r="556" spans="1:21" s="172" customFormat="1">
      <c r="A556" s="38">
        <v>27</v>
      </c>
      <c r="B556" s="39">
        <f t="shared" si="25"/>
        <v>0</v>
      </c>
      <c r="C556" s="39" t="str">
        <f t="shared" si="26"/>
        <v>2022 Current Year</v>
      </c>
      <c r="D556" s="40">
        <v>4</v>
      </c>
      <c r="E556" s="662">
        <v>27</v>
      </c>
      <c r="F556" s="40">
        <v>6</v>
      </c>
      <c r="G556" s="40" t="s">
        <v>138</v>
      </c>
      <c r="H556" s="40" t="s">
        <v>150</v>
      </c>
      <c r="I556" s="1014" t="s">
        <v>204</v>
      </c>
      <c r="J556" s="303">
        <v>0</v>
      </c>
      <c r="K556" s="304">
        <v>0</v>
      </c>
      <c r="L556" s="305">
        <v>0</v>
      </c>
      <c r="M556" s="305">
        <v>0</v>
      </c>
      <c r="N556" s="303">
        <v>0</v>
      </c>
      <c r="O556" s="306">
        <v>0</v>
      </c>
      <c r="P556" s="303">
        <v>0</v>
      </c>
      <c r="Q556" s="171" t="e">
        <f>VLOOKUP(C556&amp;D556&amp;A556,'Delivery Counts'!$A$23:$I$54,8,FALSE)</f>
        <v>#N/A</v>
      </c>
      <c r="R556" s="171" t="e">
        <f>VLOOKUP(C556&amp;D556&amp;A556,'Delivery Counts'!$A$23:$I$54,9,FALSE)</f>
        <v>#N/A</v>
      </c>
      <c r="S556" s="16" t="e">
        <f t="shared" si="27"/>
        <v>#N/A</v>
      </c>
      <c r="T556" s="237"/>
      <c r="U556" s="237"/>
    </row>
    <row r="557" spans="1:21" s="172" customFormat="1">
      <c r="A557" s="38">
        <v>27</v>
      </c>
      <c r="B557" s="39">
        <f t="shared" si="25"/>
        <v>0</v>
      </c>
      <c r="C557" s="39" t="str">
        <f t="shared" si="26"/>
        <v>2022 Current Year</v>
      </c>
      <c r="D557" s="40">
        <v>4</v>
      </c>
      <c r="E557" s="662">
        <v>27</v>
      </c>
      <c r="F557" s="40">
        <v>6</v>
      </c>
      <c r="G557" s="40" t="s">
        <v>138</v>
      </c>
      <c r="H557" s="40" t="s">
        <v>151</v>
      </c>
      <c r="I557" s="1014" t="s">
        <v>205</v>
      </c>
      <c r="J557" s="303">
        <v>0</v>
      </c>
      <c r="K557" s="304">
        <v>0</v>
      </c>
      <c r="L557" s="305">
        <v>0</v>
      </c>
      <c r="M557" s="305">
        <v>0</v>
      </c>
      <c r="N557" s="303">
        <v>0</v>
      </c>
      <c r="O557" s="306">
        <v>0</v>
      </c>
      <c r="P557" s="303">
        <v>0</v>
      </c>
      <c r="Q557" s="171" t="e">
        <f>VLOOKUP(C557&amp;D557&amp;A557,'Delivery Counts'!$A$23:$I$54,8,FALSE)</f>
        <v>#N/A</v>
      </c>
      <c r="R557" s="171" t="e">
        <f>VLOOKUP(C557&amp;D557&amp;A557,'Delivery Counts'!$A$23:$I$54,9,FALSE)</f>
        <v>#N/A</v>
      </c>
      <c r="S557" s="16" t="e">
        <f t="shared" si="27"/>
        <v>#N/A</v>
      </c>
      <c r="T557" s="237"/>
      <c r="U557" s="237"/>
    </row>
    <row r="558" spans="1:21" s="172" customFormat="1">
      <c r="A558" s="38">
        <v>27</v>
      </c>
      <c r="B558" s="39">
        <f t="shared" si="25"/>
        <v>0</v>
      </c>
      <c r="C558" s="39" t="str">
        <f t="shared" si="26"/>
        <v>2022 Current Year</v>
      </c>
      <c r="D558" s="40">
        <v>4</v>
      </c>
      <c r="E558" s="662">
        <v>27</v>
      </c>
      <c r="F558" s="40">
        <v>6</v>
      </c>
      <c r="G558" s="40" t="s">
        <v>138</v>
      </c>
      <c r="H558" s="40" t="s">
        <v>152</v>
      </c>
      <c r="I558" s="1014" t="s">
        <v>182</v>
      </c>
      <c r="J558" s="303">
        <v>0</v>
      </c>
      <c r="K558" s="304">
        <v>0</v>
      </c>
      <c r="L558" s="305">
        <v>0</v>
      </c>
      <c r="M558" s="305">
        <v>0</v>
      </c>
      <c r="N558" s="303">
        <v>0</v>
      </c>
      <c r="O558" s="306">
        <v>0</v>
      </c>
      <c r="P558" s="303">
        <v>0</v>
      </c>
      <c r="Q558" s="171" t="e">
        <f>VLOOKUP(C558&amp;D558&amp;A558,'Delivery Counts'!$A$23:$I$54,8,FALSE)</f>
        <v>#N/A</v>
      </c>
      <c r="R558" s="171" t="e">
        <f>VLOOKUP(C558&amp;D558&amp;A558,'Delivery Counts'!$A$23:$I$54,9,FALSE)</f>
        <v>#N/A</v>
      </c>
      <c r="S558" s="16" t="e">
        <f t="shared" si="27"/>
        <v>#N/A</v>
      </c>
      <c r="T558" s="237"/>
      <c r="U558" s="237"/>
    </row>
    <row r="559" spans="1:21" s="172" customFormat="1">
      <c r="A559" s="38">
        <v>27</v>
      </c>
      <c r="B559" s="39">
        <f t="shared" si="25"/>
        <v>0</v>
      </c>
      <c r="C559" s="39" t="str">
        <f t="shared" si="26"/>
        <v>2022 Current Year</v>
      </c>
      <c r="D559" s="40">
        <v>4</v>
      </c>
      <c r="E559" s="662">
        <v>27</v>
      </c>
      <c r="F559" s="40">
        <v>6</v>
      </c>
      <c r="G559" s="40" t="s">
        <v>138</v>
      </c>
      <c r="H559" s="40" t="s">
        <v>70</v>
      </c>
      <c r="I559" s="1014" t="s">
        <v>265</v>
      </c>
      <c r="J559" s="303">
        <v>0</v>
      </c>
      <c r="K559" s="304">
        <v>0</v>
      </c>
      <c r="L559" s="305">
        <v>0</v>
      </c>
      <c r="M559" s="305">
        <v>0</v>
      </c>
      <c r="N559" s="303">
        <v>0</v>
      </c>
      <c r="O559" s="306">
        <v>0</v>
      </c>
      <c r="P559" s="303">
        <v>0</v>
      </c>
      <c r="Q559" s="171" t="e">
        <f>VLOOKUP(C559&amp;D559&amp;A559,'Delivery Counts'!$A$23:$I$54,8,FALSE)</f>
        <v>#N/A</v>
      </c>
      <c r="R559" s="171" t="e">
        <f>VLOOKUP(C559&amp;D559&amp;A559,'Delivery Counts'!$A$23:$I$54,9,FALSE)</f>
        <v>#N/A</v>
      </c>
      <c r="S559" s="16" t="e">
        <f t="shared" si="27"/>
        <v>#N/A</v>
      </c>
      <c r="T559" s="237"/>
      <c r="U559" s="237"/>
    </row>
    <row r="560" spans="1:21" s="172" customFormat="1">
      <c r="A560" s="38">
        <v>27</v>
      </c>
      <c r="B560" s="39">
        <f t="shared" si="25"/>
        <v>0</v>
      </c>
      <c r="C560" s="39" t="str">
        <f t="shared" si="26"/>
        <v>2022 Current Year</v>
      </c>
      <c r="D560" s="40">
        <v>4</v>
      </c>
      <c r="E560" s="662">
        <v>27</v>
      </c>
      <c r="F560" s="40">
        <v>6</v>
      </c>
      <c r="G560" s="40" t="s">
        <v>138</v>
      </c>
      <c r="H560" s="40" t="s">
        <v>71</v>
      </c>
      <c r="I560" s="1014" t="s">
        <v>266</v>
      </c>
      <c r="J560" s="303">
        <v>0</v>
      </c>
      <c r="K560" s="304">
        <v>0</v>
      </c>
      <c r="L560" s="305">
        <v>0</v>
      </c>
      <c r="M560" s="305">
        <v>0</v>
      </c>
      <c r="N560" s="303">
        <v>0</v>
      </c>
      <c r="O560" s="306">
        <v>0</v>
      </c>
      <c r="P560" s="303">
        <v>0</v>
      </c>
      <c r="Q560" s="171" t="e">
        <f>VLOOKUP(C560&amp;D560&amp;A560,'Delivery Counts'!$A$23:$I$54,8,FALSE)</f>
        <v>#N/A</v>
      </c>
      <c r="R560" s="171" t="e">
        <f>VLOOKUP(C560&amp;D560&amp;A560,'Delivery Counts'!$A$23:$I$54,9,FALSE)</f>
        <v>#N/A</v>
      </c>
      <c r="S560" s="16" t="e">
        <f t="shared" si="27"/>
        <v>#N/A</v>
      </c>
      <c r="T560" s="237"/>
      <c r="U560" s="237"/>
    </row>
    <row r="561" spans="1:21" s="172" customFormat="1">
      <c r="A561" s="38">
        <v>27</v>
      </c>
      <c r="B561" s="39">
        <f t="shared" si="25"/>
        <v>0</v>
      </c>
      <c r="C561" s="39" t="str">
        <f t="shared" si="26"/>
        <v>2022 Current Year</v>
      </c>
      <c r="D561" s="40">
        <v>4</v>
      </c>
      <c r="E561" s="662">
        <v>27</v>
      </c>
      <c r="F561" s="40">
        <v>6</v>
      </c>
      <c r="G561" s="40" t="s">
        <v>138</v>
      </c>
      <c r="H561" s="40" t="s">
        <v>72</v>
      </c>
      <c r="I561" s="1014" t="s">
        <v>527</v>
      </c>
      <c r="J561" s="303">
        <v>0</v>
      </c>
      <c r="K561" s="304">
        <v>0</v>
      </c>
      <c r="L561" s="305">
        <v>0</v>
      </c>
      <c r="M561" s="305">
        <v>0</v>
      </c>
      <c r="N561" s="303">
        <v>0</v>
      </c>
      <c r="O561" s="306">
        <v>0</v>
      </c>
      <c r="P561" s="303">
        <v>0</v>
      </c>
      <c r="Q561" s="171" t="e">
        <f>VLOOKUP(C561&amp;D561&amp;A561,'Delivery Counts'!$A$23:$I$54,8,FALSE)</f>
        <v>#N/A</v>
      </c>
      <c r="R561" s="171" t="e">
        <f>VLOOKUP(C561&amp;D561&amp;A561,'Delivery Counts'!$A$23:$I$54,9,FALSE)</f>
        <v>#N/A</v>
      </c>
      <c r="S561" s="16" t="e">
        <f t="shared" si="27"/>
        <v>#N/A</v>
      </c>
      <c r="T561" s="237"/>
      <c r="U561" s="237"/>
    </row>
    <row r="562" spans="1:21" s="172" customFormat="1">
      <c r="A562" s="38">
        <v>27</v>
      </c>
      <c r="B562" s="39">
        <f t="shared" si="25"/>
        <v>0</v>
      </c>
      <c r="C562" s="39" t="str">
        <f t="shared" si="26"/>
        <v>2022 Current Year</v>
      </c>
      <c r="D562" s="40">
        <v>4</v>
      </c>
      <c r="E562" s="662">
        <v>27</v>
      </c>
      <c r="F562" s="40">
        <v>6</v>
      </c>
      <c r="G562" s="40" t="s">
        <v>138</v>
      </c>
      <c r="H562" s="40" t="s">
        <v>73</v>
      </c>
      <c r="I562" s="1014" t="s">
        <v>528</v>
      </c>
      <c r="J562" s="303">
        <v>0</v>
      </c>
      <c r="K562" s="304">
        <v>0</v>
      </c>
      <c r="L562" s="305">
        <v>0</v>
      </c>
      <c r="M562" s="305">
        <v>0</v>
      </c>
      <c r="N562" s="303">
        <v>0</v>
      </c>
      <c r="O562" s="306">
        <v>0</v>
      </c>
      <c r="P562" s="303">
        <v>0</v>
      </c>
      <c r="Q562" s="171" t="e">
        <f>VLOOKUP(C562&amp;D562&amp;A562,'Delivery Counts'!$A$23:$I$54,8,FALSE)</f>
        <v>#N/A</v>
      </c>
      <c r="R562" s="171" t="e">
        <f>VLOOKUP(C562&amp;D562&amp;A562,'Delivery Counts'!$A$23:$I$54,9,FALSE)</f>
        <v>#N/A</v>
      </c>
      <c r="S562" s="16" t="e">
        <f t="shared" si="27"/>
        <v>#N/A</v>
      </c>
      <c r="T562" s="237"/>
      <c r="U562" s="237"/>
    </row>
    <row r="563" spans="1:21" s="172" customFormat="1">
      <c r="A563" s="38">
        <v>27</v>
      </c>
      <c r="B563" s="39">
        <f t="shared" si="25"/>
        <v>0</v>
      </c>
      <c r="C563" s="39" t="str">
        <f t="shared" si="26"/>
        <v>2022 Current Year</v>
      </c>
      <c r="D563" s="40">
        <v>4</v>
      </c>
      <c r="E563" s="662">
        <v>27</v>
      </c>
      <c r="F563" s="40">
        <v>6</v>
      </c>
      <c r="G563" s="40" t="s">
        <v>138</v>
      </c>
      <c r="H563" s="40" t="s">
        <v>409</v>
      </c>
      <c r="I563" s="1014" t="s">
        <v>803</v>
      </c>
      <c r="J563" s="303">
        <v>0</v>
      </c>
      <c r="K563" s="304">
        <v>0</v>
      </c>
      <c r="L563" s="305">
        <v>0</v>
      </c>
      <c r="M563" s="305">
        <v>0</v>
      </c>
      <c r="N563" s="303">
        <v>0</v>
      </c>
      <c r="O563" s="306">
        <v>0</v>
      </c>
      <c r="P563" s="303">
        <v>0</v>
      </c>
      <c r="Q563" s="171" t="e">
        <f>VLOOKUP(C563&amp;D563&amp;A563,'Delivery Counts'!$A$23:$I$54,8,FALSE)</f>
        <v>#N/A</v>
      </c>
      <c r="R563" s="171" t="e">
        <f>VLOOKUP(C563&amp;D563&amp;A563,'Delivery Counts'!$A$23:$I$54,9,FALSE)</f>
        <v>#N/A</v>
      </c>
      <c r="S563" s="16" t="e">
        <f t="shared" si="27"/>
        <v>#N/A</v>
      </c>
      <c r="T563" s="237"/>
      <c r="U563" s="237"/>
    </row>
    <row r="564" spans="1:21" s="172" customFormat="1">
      <c r="A564" s="38">
        <v>28</v>
      </c>
      <c r="B564" s="39">
        <f t="shared" si="25"/>
        <v>0</v>
      </c>
      <c r="C564" s="39" t="str">
        <f t="shared" si="26"/>
        <v>2022 Current Year</v>
      </c>
      <c r="D564" s="40">
        <v>4</v>
      </c>
      <c r="E564" s="662">
        <v>28</v>
      </c>
      <c r="F564" s="662">
        <v>6</v>
      </c>
      <c r="G564" s="40" t="s">
        <v>139</v>
      </c>
      <c r="H564" s="40" t="s">
        <v>211</v>
      </c>
      <c r="I564" s="640" t="s">
        <v>261</v>
      </c>
      <c r="J564" s="303">
        <v>0</v>
      </c>
      <c r="K564" s="304">
        <v>0</v>
      </c>
      <c r="L564" s="305">
        <v>0</v>
      </c>
      <c r="M564" s="305">
        <v>0</v>
      </c>
      <c r="N564" s="303">
        <v>0</v>
      </c>
      <c r="O564" s="306">
        <v>0</v>
      </c>
      <c r="P564" s="303">
        <v>0</v>
      </c>
      <c r="Q564" s="171">
        <f>VLOOKUP(C564&amp;D564&amp;A564,'Delivery Counts'!$A$23:$I$54,8,FALSE)</f>
        <v>0</v>
      </c>
      <c r="R564" s="171">
        <f>VLOOKUP(C564&amp;D564&amp;A564,'Delivery Counts'!$A$23:$I$54,9,FALSE)</f>
        <v>0</v>
      </c>
      <c r="S564" s="16">
        <f t="shared" si="20"/>
        <v>0</v>
      </c>
      <c r="T564" s="237"/>
      <c r="U564" s="237"/>
    </row>
    <row r="565" spans="1:21" s="172" customFormat="1">
      <c r="A565" s="38">
        <v>28</v>
      </c>
      <c r="B565" s="39">
        <f t="shared" si="25"/>
        <v>0</v>
      </c>
      <c r="C565" s="39" t="str">
        <f t="shared" si="26"/>
        <v>2022 Current Year</v>
      </c>
      <c r="D565" s="40">
        <v>4</v>
      </c>
      <c r="E565" s="662">
        <v>28</v>
      </c>
      <c r="F565" s="662">
        <v>6</v>
      </c>
      <c r="G565" s="311" t="s">
        <v>139</v>
      </c>
      <c r="H565" s="40" t="s">
        <v>214</v>
      </c>
      <c r="I565" s="658" t="s">
        <v>676</v>
      </c>
      <c r="J565" s="303">
        <v>0</v>
      </c>
      <c r="K565" s="304">
        <v>0</v>
      </c>
      <c r="L565" s="305">
        <v>0</v>
      </c>
      <c r="M565" s="305">
        <v>0</v>
      </c>
      <c r="N565" s="303">
        <v>0</v>
      </c>
      <c r="O565" s="306">
        <v>0</v>
      </c>
      <c r="P565" s="303">
        <v>0</v>
      </c>
      <c r="Q565" s="171">
        <f>VLOOKUP(C565&amp;D565&amp;A565,'Delivery Counts'!$A$23:$I$54,8,FALSE)</f>
        <v>0</v>
      </c>
      <c r="R565" s="171">
        <f>VLOOKUP(C565&amp;D565&amp;A565,'Delivery Counts'!$A$23:$I$54,9,FALSE)</f>
        <v>0</v>
      </c>
      <c r="S565" s="16">
        <f t="shared" ref="S565:S580" si="28">Q565+R565</f>
        <v>0</v>
      </c>
    </row>
    <row r="566" spans="1:21" s="172" customFormat="1">
      <c r="A566" s="38">
        <v>28</v>
      </c>
      <c r="B566" s="39">
        <f t="shared" si="25"/>
        <v>0</v>
      </c>
      <c r="C566" s="39" t="str">
        <f t="shared" si="26"/>
        <v>2022 Current Year</v>
      </c>
      <c r="D566" s="40">
        <v>4</v>
      </c>
      <c r="E566" s="662">
        <v>28</v>
      </c>
      <c r="F566" s="662">
        <v>6</v>
      </c>
      <c r="G566" s="311" t="s">
        <v>139</v>
      </c>
      <c r="H566" s="40" t="s">
        <v>215</v>
      </c>
      <c r="I566" s="658" t="s">
        <v>216</v>
      </c>
      <c r="J566" s="303">
        <v>0</v>
      </c>
      <c r="K566" s="304">
        <v>0</v>
      </c>
      <c r="L566" s="305">
        <v>0</v>
      </c>
      <c r="M566" s="305">
        <v>0</v>
      </c>
      <c r="N566" s="303">
        <v>0</v>
      </c>
      <c r="O566" s="306">
        <v>0</v>
      </c>
      <c r="P566" s="303">
        <v>0</v>
      </c>
      <c r="Q566" s="171">
        <f>VLOOKUP(C566&amp;D566&amp;A566,'Delivery Counts'!$A$23:$I$54,8,FALSE)</f>
        <v>0</v>
      </c>
      <c r="R566" s="171">
        <f>VLOOKUP(C566&amp;D566&amp;A566,'Delivery Counts'!$A$23:$I$54,9,FALSE)</f>
        <v>0</v>
      </c>
      <c r="S566" s="16">
        <f t="shared" si="28"/>
        <v>0</v>
      </c>
    </row>
    <row r="567" spans="1:21" s="172" customFormat="1">
      <c r="A567" s="38">
        <v>28</v>
      </c>
      <c r="B567" s="39">
        <f t="shared" si="25"/>
        <v>0</v>
      </c>
      <c r="C567" s="39" t="str">
        <f t="shared" si="26"/>
        <v>2022 Current Year</v>
      </c>
      <c r="D567" s="40">
        <v>4</v>
      </c>
      <c r="E567" s="662">
        <v>28</v>
      </c>
      <c r="F567" s="662">
        <v>6</v>
      </c>
      <c r="G567" s="311" t="s">
        <v>139</v>
      </c>
      <c r="H567" s="40" t="s">
        <v>217</v>
      </c>
      <c r="I567" s="658" t="s">
        <v>262</v>
      </c>
      <c r="J567" s="303">
        <v>0</v>
      </c>
      <c r="K567" s="304">
        <v>0</v>
      </c>
      <c r="L567" s="305">
        <v>0</v>
      </c>
      <c r="M567" s="305">
        <v>0</v>
      </c>
      <c r="N567" s="303">
        <v>0</v>
      </c>
      <c r="O567" s="306">
        <v>0</v>
      </c>
      <c r="P567" s="303">
        <v>0</v>
      </c>
      <c r="Q567" s="171">
        <f>VLOOKUP(C567&amp;D567&amp;A567,'Delivery Counts'!$A$23:$I$54,8,FALSE)</f>
        <v>0</v>
      </c>
      <c r="R567" s="171">
        <f>VLOOKUP(C567&amp;D567&amp;A567,'Delivery Counts'!$A$23:$I$54,9,FALSE)</f>
        <v>0</v>
      </c>
      <c r="S567" s="16">
        <f t="shared" si="28"/>
        <v>0</v>
      </c>
      <c r="T567" s="237"/>
      <c r="U567" s="237"/>
    </row>
    <row r="568" spans="1:21" s="172" customFormat="1">
      <c r="A568" s="38">
        <v>28</v>
      </c>
      <c r="B568" s="39">
        <f t="shared" si="25"/>
        <v>0</v>
      </c>
      <c r="C568" s="39" t="str">
        <f t="shared" si="26"/>
        <v>2022 Current Year</v>
      </c>
      <c r="D568" s="40">
        <v>4</v>
      </c>
      <c r="E568" s="662">
        <v>28</v>
      </c>
      <c r="F568" s="662">
        <v>6</v>
      </c>
      <c r="G568" s="311" t="s">
        <v>139</v>
      </c>
      <c r="H568" s="40" t="s">
        <v>218</v>
      </c>
      <c r="I568" s="658" t="s">
        <v>677</v>
      </c>
      <c r="J568" s="303">
        <v>0</v>
      </c>
      <c r="K568" s="304">
        <v>0</v>
      </c>
      <c r="L568" s="305">
        <v>0</v>
      </c>
      <c r="M568" s="305">
        <v>0</v>
      </c>
      <c r="N568" s="303">
        <v>0</v>
      </c>
      <c r="O568" s="306">
        <v>0</v>
      </c>
      <c r="P568" s="303">
        <v>0</v>
      </c>
      <c r="Q568" s="171">
        <f>VLOOKUP(C568&amp;D568&amp;A568,'Delivery Counts'!$A$23:$I$54,8,FALSE)</f>
        <v>0</v>
      </c>
      <c r="R568" s="171">
        <f>VLOOKUP(C568&amp;D568&amp;A568,'Delivery Counts'!$A$23:$I$54,9,FALSE)</f>
        <v>0</v>
      </c>
      <c r="S568" s="16">
        <f t="shared" si="28"/>
        <v>0</v>
      </c>
      <c r="T568" s="237"/>
      <c r="U568" s="237"/>
    </row>
    <row r="569" spans="1:21" s="172" customFormat="1">
      <c r="A569" s="38">
        <v>28</v>
      </c>
      <c r="B569" s="39">
        <f t="shared" si="25"/>
        <v>0</v>
      </c>
      <c r="C569" s="39" t="str">
        <f t="shared" si="26"/>
        <v>2022 Current Year</v>
      </c>
      <c r="D569" s="40">
        <v>4</v>
      </c>
      <c r="E569" s="662">
        <v>28</v>
      </c>
      <c r="F569" s="662">
        <v>6</v>
      </c>
      <c r="G569" s="311" t="s">
        <v>139</v>
      </c>
      <c r="H569" s="40" t="s">
        <v>219</v>
      </c>
      <c r="I569" s="658" t="s">
        <v>263</v>
      </c>
      <c r="J569" s="303">
        <v>0</v>
      </c>
      <c r="K569" s="304">
        <v>0</v>
      </c>
      <c r="L569" s="305">
        <v>0</v>
      </c>
      <c r="M569" s="305">
        <v>0</v>
      </c>
      <c r="N569" s="303">
        <v>0</v>
      </c>
      <c r="O569" s="306">
        <v>0</v>
      </c>
      <c r="P569" s="303">
        <v>0</v>
      </c>
      <c r="Q569" s="171">
        <f>VLOOKUP(C569&amp;D569&amp;A569,'Delivery Counts'!$A$23:$I$54,8,FALSE)</f>
        <v>0</v>
      </c>
      <c r="R569" s="171">
        <f>VLOOKUP(C569&amp;D569&amp;A569,'Delivery Counts'!$A$23:$I$54,9,FALSE)</f>
        <v>0</v>
      </c>
      <c r="S569" s="16">
        <f t="shared" si="28"/>
        <v>0</v>
      </c>
      <c r="T569" s="237"/>
      <c r="U569" s="237"/>
    </row>
    <row r="570" spans="1:21" s="172" customFormat="1">
      <c r="A570" s="38">
        <v>28</v>
      </c>
      <c r="B570" s="39">
        <f t="shared" si="25"/>
        <v>0</v>
      </c>
      <c r="C570" s="39" t="str">
        <f t="shared" si="26"/>
        <v>2022 Current Year</v>
      </c>
      <c r="D570" s="40">
        <v>4</v>
      </c>
      <c r="E570" s="662">
        <v>28</v>
      </c>
      <c r="F570" s="662">
        <v>6</v>
      </c>
      <c r="G570" s="311" t="s">
        <v>139</v>
      </c>
      <c r="H570" s="40" t="s">
        <v>220</v>
      </c>
      <c r="I570" s="658" t="s">
        <v>675</v>
      </c>
      <c r="J570" s="303">
        <v>0</v>
      </c>
      <c r="K570" s="304">
        <v>0</v>
      </c>
      <c r="L570" s="305">
        <v>0</v>
      </c>
      <c r="M570" s="305">
        <v>0</v>
      </c>
      <c r="N570" s="303">
        <v>0</v>
      </c>
      <c r="O570" s="306">
        <v>0</v>
      </c>
      <c r="P570" s="303">
        <v>0</v>
      </c>
      <c r="Q570" s="171">
        <f>VLOOKUP(C570&amp;D570&amp;A570,'Delivery Counts'!$A$23:$I$54,8,FALSE)</f>
        <v>0</v>
      </c>
      <c r="R570" s="171">
        <f>VLOOKUP(C570&amp;D570&amp;A570,'Delivery Counts'!$A$23:$I$54,9,FALSE)</f>
        <v>0</v>
      </c>
      <c r="S570" s="16">
        <f t="shared" si="28"/>
        <v>0</v>
      </c>
      <c r="T570" s="237"/>
      <c r="U570" s="237"/>
    </row>
    <row r="571" spans="1:21" s="172" customFormat="1">
      <c r="A571" s="38">
        <v>28</v>
      </c>
      <c r="B571" s="39">
        <f t="shared" si="25"/>
        <v>0</v>
      </c>
      <c r="C571" s="39" t="str">
        <f t="shared" si="26"/>
        <v>2022 Current Year</v>
      </c>
      <c r="D571" s="40">
        <v>4</v>
      </c>
      <c r="E571" s="662">
        <v>28</v>
      </c>
      <c r="F571" s="662">
        <v>6</v>
      </c>
      <c r="G571" s="311" t="s">
        <v>139</v>
      </c>
      <c r="H571" s="40" t="s">
        <v>221</v>
      </c>
      <c r="I571" s="658" t="s">
        <v>264</v>
      </c>
      <c r="J571" s="303">
        <v>0</v>
      </c>
      <c r="K571" s="304">
        <v>0</v>
      </c>
      <c r="L571" s="305">
        <v>0</v>
      </c>
      <c r="M571" s="305">
        <v>0</v>
      </c>
      <c r="N571" s="303">
        <v>0</v>
      </c>
      <c r="O571" s="306">
        <v>0</v>
      </c>
      <c r="P571" s="303">
        <v>0</v>
      </c>
      <c r="Q571" s="171">
        <f>VLOOKUP(C571&amp;D571&amp;A571,'Delivery Counts'!$A$23:$I$54,8,FALSE)</f>
        <v>0</v>
      </c>
      <c r="R571" s="171">
        <f>VLOOKUP(C571&amp;D571&amp;A571,'Delivery Counts'!$A$23:$I$54,9,FALSE)</f>
        <v>0</v>
      </c>
      <c r="S571" s="16">
        <f t="shared" si="28"/>
        <v>0</v>
      </c>
      <c r="T571" s="237"/>
      <c r="U571" s="237"/>
    </row>
    <row r="572" spans="1:21" s="172" customFormat="1">
      <c r="A572" s="38">
        <v>28</v>
      </c>
      <c r="B572" s="39">
        <f t="shared" si="25"/>
        <v>0</v>
      </c>
      <c r="C572" s="39" t="str">
        <f t="shared" si="26"/>
        <v>2022 Current Year</v>
      </c>
      <c r="D572" s="40">
        <v>4</v>
      </c>
      <c r="E572" s="662">
        <v>28</v>
      </c>
      <c r="F572" s="662">
        <v>6</v>
      </c>
      <c r="G572" s="311" t="s">
        <v>139</v>
      </c>
      <c r="H572" s="40" t="s">
        <v>222</v>
      </c>
      <c r="I572" s="658" t="s">
        <v>206</v>
      </c>
      <c r="J572" s="303">
        <v>0</v>
      </c>
      <c r="K572" s="304">
        <v>0</v>
      </c>
      <c r="L572" s="305">
        <v>0</v>
      </c>
      <c r="M572" s="305">
        <v>0</v>
      </c>
      <c r="N572" s="303">
        <v>0</v>
      </c>
      <c r="O572" s="306">
        <v>0</v>
      </c>
      <c r="P572" s="303">
        <v>0</v>
      </c>
      <c r="Q572" s="171">
        <f>VLOOKUP(C572&amp;D572&amp;A572,'Delivery Counts'!$A$23:$I$54,8,FALSE)</f>
        <v>0</v>
      </c>
      <c r="R572" s="171">
        <f>VLOOKUP(C572&amp;D572&amp;A572,'Delivery Counts'!$A$23:$I$54,9,FALSE)</f>
        <v>0</v>
      </c>
      <c r="S572" s="16">
        <f t="shared" si="28"/>
        <v>0</v>
      </c>
      <c r="T572" s="237"/>
      <c r="U572" s="237"/>
    </row>
    <row r="573" spans="1:21" s="172" customFormat="1">
      <c r="A573" s="38">
        <v>28</v>
      </c>
      <c r="B573" s="39">
        <f t="shared" si="25"/>
        <v>0</v>
      </c>
      <c r="C573" s="39" t="str">
        <f t="shared" si="26"/>
        <v>2022 Current Year</v>
      </c>
      <c r="D573" s="40">
        <v>4</v>
      </c>
      <c r="E573" s="662">
        <v>28</v>
      </c>
      <c r="F573" s="662">
        <v>6</v>
      </c>
      <c r="G573" s="311" t="s">
        <v>139</v>
      </c>
      <c r="H573" s="40" t="s">
        <v>223</v>
      </c>
      <c r="I573" s="658" t="s">
        <v>181</v>
      </c>
      <c r="J573" s="303">
        <v>0</v>
      </c>
      <c r="K573" s="304">
        <v>0</v>
      </c>
      <c r="L573" s="305">
        <v>0</v>
      </c>
      <c r="M573" s="305">
        <v>0</v>
      </c>
      <c r="N573" s="303">
        <v>0</v>
      </c>
      <c r="O573" s="306">
        <v>0</v>
      </c>
      <c r="P573" s="303">
        <v>0</v>
      </c>
      <c r="Q573" s="171">
        <f>VLOOKUP(C573&amp;D573&amp;A573,'Delivery Counts'!$A$23:$I$54,8,FALSE)</f>
        <v>0</v>
      </c>
      <c r="R573" s="171">
        <f>VLOOKUP(C573&amp;D573&amp;A573,'Delivery Counts'!$A$23:$I$54,9,FALSE)</f>
        <v>0</v>
      </c>
      <c r="S573" s="16">
        <f t="shared" si="28"/>
        <v>0</v>
      </c>
      <c r="T573" s="237"/>
      <c r="U573" s="237"/>
    </row>
    <row r="574" spans="1:21" s="172" customFormat="1">
      <c r="A574" s="38">
        <v>28</v>
      </c>
      <c r="B574" s="39">
        <f t="shared" si="25"/>
        <v>0</v>
      </c>
      <c r="C574" s="39" t="str">
        <f t="shared" si="26"/>
        <v>2022 Current Year</v>
      </c>
      <c r="D574" s="40">
        <v>4</v>
      </c>
      <c r="E574" s="662">
        <v>28</v>
      </c>
      <c r="F574" s="662">
        <v>6</v>
      </c>
      <c r="G574" s="311" t="s">
        <v>139</v>
      </c>
      <c r="H574" s="40" t="s">
        <v>150</v>
      </c>
      <c r="I574" s="658" t="s">
        <v>204</v>
      </c>
      <c r="J574" s="303">
        <v>0</v>
      </c>
      <c r="K574" s="304">
        <v>0</v>
      </c>
      <c r="L574" s="305">
        <v>0</v>
      </c>
      <c r="M574" s="305">
        <v>0</v>
      </c>
      <c r="N574" s="303">
        <v>0</v>
      </c>
      <c r="O574" s="306">
        <v>0</v>
      </c>
      <c r="P574" s="303">
        <v>0</v>
      </c>
      <c r="Q574" s="171">
        <f>VLOOKUP(C574&amp;D574&amp;A574,'Delivery Counts'!$A$23:$I$54,8,FALSE)</f>
        <v>0</v>
      </c>
      <c r="R574" s="171">
        <f>VLOOKUP(C574&amp;D574&amp;A574,'Delivery Counts'!$A$23:$I$54,9,FALSE)</f>
        <v>0</v>
      </c>
      <c r="S574" s="16">
        <f t="shared" si="28"/>
        <v>0</v>
      </c>
      <c r="T574" s="237"/>
      <c r="U574" s="237"/>
    </row>
    <row r="575" spans="1:21" s="172" customFormat="1">
      <c r="A575" s="38">
        <v>28</v>
      </c>
      <c r="B575" s="39">
        <f t="shared" si="25"/>
        <v>0</v>
      </c>
      <c r="C575" s="39" t="str">
        <f t="shared" si="26"/>
        <v>2022 Current Year</v>
      </c>
      <c r="D575" s="40">
        <v>4</v>
      </c>
      <c r="E575" s="662">
        <v>28</v>
      </c>
      <c r="F575" s="662">
        <v>6</v>
      </c>
      <c r="G575" s="311" t="s">
        <v>139</v>
      </c>
      <c r="H575" s="40" t="s">
        <v>151</v>
      </c>
      <c r="I575" s="658" t="s">
        <v>205</v>
      </c>
      <c r="J575" s="303">
        <v>0</v>
      </c>
      <c r="K575" s="304">
        <v>0</v>
      </c>
      <c r="L575" s="305">
        <v>0</v>
      </c>
      <c r="M575" s="305">
        <v>0</v>
      </c>
      <c r="N575" s="303">
        <v>0</v>
      </c>
      <c r="O575" s="306">
        <v>0</v>
      </c>
      <c r="P575" s="303">
        <v>0</v>
      </c>
      <c r="Q575" s="171">
        <f>VLOOKUP(C575&amp;D575&amp;A575,'Delivery Counts'!$A$23:$I$54,8,FALSE)</f>
        <v>0</v>
      </c>
      <c r="R575" s="171">
        <f>VLOOKUP(C575&amp;D575&amp;A575,'Delivery Counts'!$A$23:$I$54,9,FALSE)</f>
        <v>0</v>
      </c>
      <c r="S575" s="16">
        <f t="shared" si="28"/>
        <v>0</v>
      </c>
      <c r="T575" s="237"/>
      <c r="U575" s="237"/>
    </row>
    <row r="576" spans="1:21" s="172" customFormat="1">
      <c r="A576" s="38">
        <v>28</v>
      </c>
      <c r="B576" s="39">
        <f t="shared" si="25"/>
        <v>0</v>
      </c>
      <c r="C576" s="39" t="str">
        <f t="shared" si="26"/>
        <v>2022 Current Year</v>
      </c>
      <c r="D576" s="40">
        <v>4</v>
      </c>
      <c r="E576" s="662">
        <v>28</v>
      </c>
      <c r="F576" s="662">
        <v>6</v>
      </c>
      <c r="G576" s="311" t="s">
        <v>139</v>
      </c>
      <c r="H576" s="40" t="s">
        <v>152</v>
      </c>
      <c r="I576" s="658" t="s">
        <v>182</v>
      </c>
      <c r="J576" s="303">
        <v>0</v>
      </c>
      <c r="K576" s="304">
        <v>0</v>
      </c>
      <c r="L576" s="305">
        <v>0</v>
      </c>
      <c r="M576" s="305">
        <v>0</v>
      </c>
      <c r="N576" s="303">
        <v>0</v>
      </c>
      <c r="O576" s="306">
        <v>0</v>
      </c>
      <c r="P576" s="303">
        <v>0</v>
      </c>
      <c r="Q576" s="171">
        <f>VLOOKUP(C576&amp;D576&amp;A576,'Delivery Counts'!$A$23:$I$54,8,FALSE)</f>
        <v>0</v>
      </c>
      <c r="R576" s="171">
        <f>VLOOKUP(C576&amp;D576&amp;A576,'Delivery Counts'!$A$23:$I$54,9,FALSE)</f>
        <v>0</v>
      </c>
      <c r="S576" s="16">
        <f t="shared" si="28"/>
        <v>0</v>
      </c>
      <c r="T576" s="237"/>
      <c r="U576" s="237"/>
    </row>
    <row r="577" spans="1:21" s="172" customFormat="1">
      <c r="A577" s="38">
        <v>28</v>
      </c>
      <c r="B577" s="39">
        <f t="shared" si="25"/>
        <v>0</v>
      </c>
      <c r="C577" s="39" t="str">
        <f t="shared" si="26"/>
        <v>2022 Current Year</v>
      </c>
      <c r="D577" s="40">
        <v>4</v>
      </c>
      <c r="E577" s="662">
        <v>28</v>
      </c>
      <c r="F577" s="662">
        <v>6</v>
      </c>
      <c r="G577" s="311" t="s">
        <v>139</v>
      </c>
      <c r="H577" s="40" t="s">
        <v>70</v>
      </c>
      <c r="I577" s="658" t="s">
        <v>265</v>
      </c>
      <c r="J577" s="303">
        <v>0</v>
      </c>
      <c r="K577" s="304">
        <v>0</v>
      </c>
      <c r="L577" s="305">
        <v>0</v>
      </c>
      <c r="M577" s="305">
        <v>0</v>
      </c>
      <c r="N577" s="303">
        <v>0</v>
      </c>
      <c r="O577" s="306">
        <v>0</v>
      </c>
      <c r="P577" s="303">
        <v>0</v>
      </c>
      <c r="Q577" s="171">
        <f>VLOOKUP(C577&amp;D577&amp;A577,'Delivery Counts'!$A$23:$I$54,8,FALSE)</f>
        <v>0</v>
      </c>
      <c r="R577" s="171">
        <f>VLOOKUP(C577&amp;D577&amp;A577,'Delivery Counts'!$A$23:$I$54,9,FALSE)</f>
        <v>0</v>
      </c>
      <c r="S577" s="16">
        <f t="shared" si="28"/>
        <v>0</v>
      </c>
      <c r="T577" s="237"/>
      <c r="U577" s="237"/>
    </row>
    <row r="578" spans="1:21" s="172" customFormat="1">
      <c r="A578" s="38">
        <v>28</v>
      </c>
      <c r="B578" s="39">
        <f t="shared" si="25"/>
        <v>0</v>
      </c>
      <c r="C578" s="39" t="str">
        <f t="shared" si="26"/>
        <v>2022 Current Year</v>
      </c>
      <c r="D578" s="40">
        <v>4</v>
      </c>
      <c r="E578" s="662">
        <v>28</v>
      </c>
      <c r="F578" s="662">
        <v>6</v>
      </c>
      <c r="G578" s="311" t="s">
        <v>139</v>
      </c>
      <c r="H578" s="40" t="s">
        <v>71</v>
      </c>
      <c r="I578" s="658" t="s">
        <v>266</v>
      </c>
      <c r="J578" s="303">
        <v>0</v>
      </c>
      <c r="K578" s="304">
        <v>0</v>
      </c>
      <c r="L578" s="305">
        <v>0</v>
      </c>
      <c r="M578" s="305">
        <v>0</v>
      </c>
      <c r="N578" s="303">
        <v>0</v>
      </c>
      <c r="O578" s="306">
        <v>0</v>
      </c>
      <c r="P578" s="303">
        <v>0</v>
      </c>
      <c r="Q578" s="171">
        <f>VLOOKUP(C578&amp;D578&amp;A578,'Delivery Counts'!$A$23:$I$54,8,FALSE)</f>
        <v>0</v>
      </c>
      <c r="R578" s="171">
        <f>VLOOKUP(C578&amp;D578&amp;A578,'Delivery Counts'!$A$23:$I$54,9,FALSE)</f>
        <v>0</v>
      </c>
      <c r="S578" s="16">
        <f t="shared" si="28"/>
        <v>0</v>
      </c>
      <c r="T578" s="237"/>
      <c r="U578" s="237"/>
    </row>
    <row r="579" spans="1:21" s="172" customFormat="1">
      <c r="A579" s="38">
        <v>28</v>
      </c>
      <c r="B579" s="39">
        <f t="shared" si="25"/>
        <v>0</v>
      </c>
      <c r="C579" s="39" t="str">
        <f t="shared" si="26"/>
        <v>2022 Current Year</v>
      </c>
      <c r="D579" s="40">
        <v>4</v>
      </c>
      <c r="E579" s="662">
        <v>28</v>
      </c>
      <c r="F579" s="662">
        <v>6</v>
      </c>
      <c r="G579" s="311" t="s">
        <v>139</v>
      </c>
      <c r="H579" s="40" t="s">
        <v>72</v>
      </c>
      <c r="I579" s="658" t="s">
        <v>527</v>
      </c>
      <c r="J579" s="303">
        <v>0</v>
      </c>
      <c r="K579" s="304">
        <v>0</v>
      </c>
      <c r="L579" s="305">
        <v>0</v>
      </c>
      <c r="M579" s="305">
        <v>0</v>
      </c>
      <c r="N579" s="303">
        <v>0</v>
      </c>
      <c r="O579" s="306">
        <v>0</v>
      </c>
      <c r="P579" s="303">
        <v>0</v>
      </c>
      <c r="Q579" s="171">
        <f>VLOOKUP(C579&amp;D579&amp;A579,'Delivery Counts'!$A$23:$I$54,8,FALSE)</f>
        <v>0</v>
      </c>
      <c r="R579" s="171">
        <f>VLOOKUP(C579&amp;D579&amp;A579,'Delivery Counts'!$A$23:$I$54,9,FALSE)</f>
        <v>0</v>
      </c>
      <c r="S579" s="16">
        <f t="shared" si="28"/>
        <v>0</v>
      </c>
      <c r="T579" s="237"/>
      <c r="U579" s="237"/>
    </row>
    <row r="580" spans="1:21" s="172" customFormat="1">
      <c r="A580" s="38">
        <v>28</v>
      </c>
      <c r="B580" s="39">
        <f t="shared" si="25"/>
        <v>0</v>
      </c>
      <c r="C580" s="39" t="str">
        <f t="shared" si="26"/>
        <v>2022 Current Year</v>
      </c>
      <c r="D580" s="40">
        <v>4</v>
      </c>
      <c r="E580" s="662">
        <v>28</v>
      </c>
      <c r="F580" s="662">
        <v>6</v>
      </c>
      <c r="G580" s="311" t="s">
        <v>139</v>
      </c>
      <c r="H580" s="40" t="s">
        <v>73</v>
      </c>
      <c r="I580" s="658" t="s">
        <v>528</v>
      </c>
      <c r="J580" s="303">
        <v>0</v>
      </c>
      <c r="K580" s="304">
        <v>0</v>
      </c>
      <c r="L580" s="305">
        <v>0</v>
      </c>
      <c r="M580" s="305">
        <v>0</v>
      </c>
      <c r="N580" s="303">
        <v>0</v>
      </c>
      <c r="O580" s="306">
        <v>0</v>
      </c>
      <c r="P580" s="303">
        <v>0</v>
      </c>
      <c r="Q580" s="171">
        <f>VLOOKUP(C580&amp;D580&amp;A580,'Delivery Counts'!$A$23:$I$54,8,FALSE)</f>
        <v>0</v>
      </c>
      <c r="R580" s="171">
        <f>VLOOKUP(C580&amp;D580&amp;A580,'Delivery Counts'!$A$23:$I$54,9,FALSE)</f>
        <v>0</v>
      </c>
      <c r="S580" s="16">
        <f t="shared" si="28"/>
        <v>0</v>
      </c>
      <c r="T580" s="237"/>
      <c r="U580" s="237"/>
    </row>
    <row r="581" spans="1:21" s="172" customFormat="1">
      <c r="A581" s="775">
        <v>28</v>
      </c>
      <c r="B581" s="776">
        <f t="shared" si="25"/>
        <v>0</v>
      </c>
      <c r="C581" s="776" t="str">
        <f t="shared" si="26"/>
        <v>2022 Current Year</v>
      </c>
      <c r="D581" s="777">
        <v>4</v>
      </c>
      <c r="E581" s="778">
        <v>28</v>
      </c>
      <c r="F581" s="778">
        <v>6</v>
      </c>
      <c r="G581" s="777" t="s">
        <v>139</v>
      </c>
      <c r="H581" s="777" t="s">
        <v>409</v>
      </c>
      <c r="I581" s="779" t="s">
        <v>803</v>
      </c>
      <c r="J581" s="781">
        <v>0</v>
      </c>
      <c r="K581" s="782">
        <v>0</v>
      </c>
      <c r="L581" s="783">
        <v>0</v>
      </c>
      <c r="M581" s="783">
        <v>0</v>
      </c>
      <c r="N581" s="781">
        <v>0</v>
      </c>
      <c r="O581" s="784">
        <v>0</v>
      </c>
      <c r="P581" s="781">
        <v>0</v>
      </c>
      <c r="Q581" s="798">
        <f>VLOOKUP(C581&amp;D581&amp;A581,'Delivery Counts'!$A$23:$I$54,8,FALSE)</f>
        <v>0</v>
      </c>
      <c r="R581" s="798">
        <f>VLOOKUP(C581&amp;D581&amp;A581,'Delivery Counts'!$A$23:$I$54,9,FALSE)</f>
        <v>0</v>
      </c>
      <c r="S581" s="785">
        <f t="shared" si="20"/>
        <v>0</v>
      </c>
      <c r="T581" s="237"/>
      <c r="U581" s="237"/>
    </row>
    <row r="582" spans="1:21">
      <c r="A582" s="38">
        <v>16</v>
      </c>
      <c r="B582" s="39">
        <f t="shared" ref="B582:B1157" si="29">$B$6</f>
        <v>0</v>
      </c>
      <c r="C582" s="39" t="str">
        <f>'Member Months'!C90</f>
        <v>2021 Prior Year</v>
      </c>
      <c r="D582" s="40">
        <v>1</v>
      </c>
      <c r="E582" s="662">
        <v>16</v>
      </c>
      <c r="F582" s="40">
        <v>1</v>
      </c>
      <c r="G582" s="36" t="s">
        <v>138</v>
      </c>
      <c r="H582" s="40" t="s">
        <v>211</v>
      </c>
      <c r="I582" s="1004" t="s">
        <v>261</v>
      </c>
      <c r="J582" s="303">
        <v>0</v>
      </c>
      <c r="K582" s="304">
        <v>0</v>
      </c>
      <c r="L582" s="305">
        <v>0</v>
      </c>
      <c r="M582" s="305">
        <v>0</v>
      </c>
      <c r="N582" s="303">
        <v>0</v>
      </c>
      <c r="O582" s="306">
        <v>0</v>
      </c>
      <c r="P582" s="303">
        <v>0</v>
      </c>
      <c r="Q582" s="171">
        <f>VLOOKUP(C582&amp;D582&amp;A582,'Delivery Counts'!$A$55:$I$86,8,FALSE)</f>
        <v>0</v>
      </c>
      <c r="R582" s="171">
        <f>VLOOKUP(C582&amp;D582&amp;A582,'Delivery Counts'!$A$55:$I$86,9,FALSE)</f>
        <v>0</v>
      </c>
      <c r="S582" s="16">
        <f>Q582+R582</f>
        <v>0</v>
      </c>
    </row>
    <row r="583" spans="1:21">
      <c r="A583" s="38">
        <v>16</v>
      </c>
      <c r="B583" s="39">
        <f t="shared" si="29"/>
        <v>0</v>
      </c>
      <c r="C583" s="39" t="str">
        <f t="shared" ref="C583:C646" si="30">$C$582</f>
        <v>2021 Prior Year</v>
      </c>
      <c r="D583" s="40">
        <v>1</v>
      </c>
      <c r="E583" s="662">
        <v>16</v>
      </c>
      <c r="F583" s="40">
        <v>1</v>
      </c>
      <c r="G583" s="311" t="s">
        <v>138</v>
      </c>
      <c r="H583" s="40" t="s">
        <v>214</v>
      </c>
      <c r="I583" s="658" t="s">
        <v>676</v>
      </c>
      <c r="J583" s="303">
        <v>0</v>
      </c>
      <c r="K583" s="304">
        <v>0</v>
      </c>
      <c r="L583" s="305">
        <v>0</v>
      </c>
      <c r="M583" s="305">
        <v>0</v>
      </c>
      <c r="N583" s="303">
        <v>0</v>
      </c>
      <c r="O583" s="306">
        <v>0</v>
      </c>
      <c r="P583" s="303">
        <v>0</v>
      </c>
      <c r="Q583" s="171">
        <f>VLOOKUP(C583&amp;D583&amp;A583,'Delivery Counts'!$A$55:$I$86,8,FALSE)</f>
        <v>0</v>
      </c>
      <c r="R583" s="171">
        <f>VLOOKUP(C583&amp;D583&amp;A583,'Delivery Counts'!$A$55:$I$86,9,FALSE)</f>
        <v>0</v>
      </c>
      <c r="S583" s="16">
        <f t="shared" ref="S583:S646" si="31">Q583+R583</f>
        <v>0</v>
      </c>
    </row>
    <row r="584" spans="1:21">
      <c r="A584" s="38">
        <v>16</v>
      </c>
      <c r="B584" s="39">
        <f t="shared" si="29"/>
        <v>0</v>
      </c>
      <c r="C584" s="39" t="str">
        <f t="shared" si="30"/>
        <v>2021 Prior Year</v>
      </c>
      <c r="D584" s="40">
        <v>1</v>
      </c>
      <c r="E584" s="662">
        <v>16</v>
      </c>
      <c r="F584" s="40">
        <v>1</v>
      </c>
      <c r="G584" s="311" t="s">
        <v>138</v>
      </c>
      <c r="H584" s="40" t="s">
        <v>215</v>
      </c>
      <c r="I584" s="658" t="s">
        <v>216</v>
      </c>
      <c r="J584" s="303">
        <v>0</v>
      </c>
      <c r="K584" s="304">
        <v>0</v>
      </c>
      <c r="L584" s="305">
        <v>0</v>
      </c>
      <c r="M584" s="305">
        <v>0</v>
      </c>
      <c r="N584" s="303">
        <v>0</v>
      </c>
      <c r="O584" s="306">
        <v>0</v>
      </c>
      <c r="P584" s="303">
        <v>0</v>
      </c>
      <c r="Q584" s="171">
        <f>VLOOKUP(C584&amp;D584&amp;A584,'Delivery Counts'!$A$55:$I$86,8,FALSE)</f>
        <v>0</v>
      </c>
      <c r="R584" s="171">
        <f>VLOOKUP(C584&amp;D584&amp;A584,'Delivery Counts'!$A$55:$I$86,9,FALSE)</f>
        <v>0</v>
      </c>
      <c r="S584" s="16">
        <f t="shared" si="31"/>
        <v>0</v>
      </c>
    </row>
    <row r="585" spans="1:21">
      <c r="A585" s="38">
        <v>16</v>
      </c>
      <c r="B585" s="39">
        <f t="shared" si="29"/>
        <v>0</v>
      </c>
      <c r="C585" s="39" t="str">
        <f t="shared" si="30"/>
        <v>2021 Prior Year</v>
      </c>
      <c r="D585" s="40">
        <v>1</v>
      </c>
      <c r="E585" s="662">
        <v>16</v>
      </c>
      <c r="F585" s="40">
        <v>1</v>
      </c>
      <c r="G585" s="311" t="s">
        <v>138</v>
      </c>
      <c r="H585" s="40" t="s">
        <v>217</v>
      </c>
      <c r="I585" s="658" t="s">
        <v>262</v>
      </c>
      <c r="J585" s="303">
        <v>0</v>
      </c>
      <c r="K585" s="304">
        <v>0</v>
      </c>
      <c r="L585" s="305">
        <v>0</v>
      </c>
      <c r="M585" s="305">
        <v>0</v>
      </c>
      <c r="N585" s="303">
        <v>0</v>
      </c>
      <c r="O585" s="306">
        <v>0</v>
      </c>
      <c r="P585" s="303">
        <v>0</v>
      </c>
      <c r="Q585" s="171">
        <f>VLOOKUP(C585&amp;D585&amp;A585,'Delivery Counts'!$A$55:$I$86,8,FALSE)</f>
        <v>0</v>
      </c>
      <c r="R585" s="171">
        <f>VLOOKUP(C585&amp;D585&amp;A585,'Delivery Counts'!$A$55:$I$86,9,FALSE)</f>
        <v>0</v>
      </c>
      <c r="S585" s="16">
        <f t="shared" si="31"/>
        <v>0</v>
      </c>
    </row>
    <row r="586" spans="1:21">
      <c r="A586" s="38">
        <v>16</v>
      </c>
      <c r="B586" s="39">
        <f t="shared" si="29"/>
        <v>0</v>
      </c>
      <c r="C586" s="39" t="str">
        <f t="shared" si="30"/>
        <v>2021 Prior Year</v>
      </c>
      <c r="D586" s="40">
        <v>1</v>
      </c>
      <c r="E586" s="662">
        <v>16</v>
      </c>
      <c r="F586" s="40">
        <v>1</v>
      </c>
      <c r="G586" s="311" t="s">
        <v>138</v>
      </c>
      <c r="H586" s="40" t="s">
        <v>218</v>
      </c>
      <c r="I586" s="658" t="s">
        <v>677</v>
      </c>
      <c r="J586" s="303">
        <v>0</v>
      </c>
      <c r="K586" s="304">
        <v>0</v>
      </c>
      <c r="L586" s="305">
        <v>0</v>
      </c>
      <c r="M586" s="305">
        <v>0</v>
      </c>
      <c r="N586" s="303">
        <v>0</v>
      </c>
      <c r="O586" s="306">
        <v>0</v>
      </c>
      <c r="P586" s="303">
        <v>0</v>
      </c>
      <c r="Q586" s="171">
        <f>VLOOKUP(C586&amp;D586&amp;A586,'Delivery Counts'!$A$55:$I$86,8,FALSE)</f>
        <v>0</v>
      </c>
      <c r="R586" s="171">
        <f>VLOOKUP(C586&amp;D586&amp;A586,'Delivery Counts'!$A$55:$I$86,9,FALSE)</f>
        <v>0</v>
      </c>
      <c r="S586" s="16">
        <f t="shared" si="31"/>
        <v>0</v>
      </c>
    </row>
    <row r="587" spans="1:21">
      <c r="A587" s="38">
        <v>16</v>
      </c>
      <c r="B587" s="39">
        <f t="shared" si="29"/>
        <v>0</v>
      </c>
      <c r="C587" s="39" t="str">
        <f t="shared" si="30"/>
        <v>2021 Prior Year</v>
      </c>
      <c r="D587" s="40">
        <v>1</v>
      </c>
      <c r="E587" s="662">
        <v>16</v>
      </c>
      <c r="F587" s="40">
        <v>1</v>
      </c>
      <c r="G587" s="311" t="s">
        <v>138</v>
      </c>
      <c r="H587" s="40" t="s">
        <v>219</v>
      </c>
      <c r="I587" s="658" t="s">
        <v>263</v>
      </c>
      <c r="J587" s="303">
        <v>0</v>
      </c>
      <c r="K587" s="304">
        <v>0</v>
      </c>
      <c r="L587" s="305">
        <v>0</v>
      </c>
      <c r="M587" s="305">
        <v>0</v>
      </c>
      <c r="N587" s="303">
        <v>0</v>
      </c>
      <c r="O587" s="306">
        <v>0</v>
      </c>
      <c r="P587" s="303">
        <v>0</v>
      </c>
      <c r="Q587" s="171">
        <f>VLOOKUP(C587&amp;D587&amp;A587,'Delivery Counts'!$A$55:$I$86,8,FALSE)</f>
        <v>0</v>
      </c>
      <c r="R587" s="171">
        <f>VLOOKUP(C587&amp;D587&amp;A587,'Delivery Counts'!$A$55:$I$86,9,FALSE)</f>
        <v>0</v>
      </c>
      <c r="S587" s="16">
        <f t="shared" si="31"/>
        <v>0</v>
      </c>
    </row>
    <row r="588" spans="1:21">
      <c r="A588" s="38">
        <v>16</v>
      </c>
      <c r="B588" s="39">
        <f t="shared" si="29"/>
        <v>0</v>
      </c>
      <c r="C588" s="39" t="str">
        <f t="shared" si="30"/>
        <v>2021 Prior Year</v>
      </c>
      <c r="D588" s="40">
        <v>1</v>
      </c>
      <c r="E588" s="662">
        <v>16</v>
      </c>
      <c r="F588" s="40">
        <v>1</v>
      </c>
      <c r="G588" s="311" t="s">
        <v>138</v>
      </c>
      <c r="H588" s="40" t="s">
        <v>220</v>
      </c>
      <c r="I588" s="658" t="s">
        <v>675</v>
      </c>
      <c r="J588" s="303">
        <v>0</v>
      </c>
      <c r="K588" s="304">
        <v>0</v>
      </c>
      <c r="L588" s="305">
        <v>0</v>
      </c>
      <c r="M588" s="305">
        <v>0</v>
      </c>
      <c r="N588" s="303">
        <v>0</v>
      </c>
      <c r="O588" s="306">
        <v>0</v>
      </c>
      <c r="P588" s="303">
        <v>0</v>
      </c>
      <c r="Q588" s="171">
        <f>VLOOKUP(C588&amp;D588&amp;A588,'Delivery Counts'!$A$55:$I$86,8,FALSE)</f>
        <v>0</v>
      </c>
      <c r="R588" s="171">
        <f>VLOOKUP(C588&amp;D588&amp;A588,'Delivery Counts'!$A$55:$I$86,9,FALSE)</f>
        <v>0</v>
      </c>
      <c r="S588" s="16">
        <f t="shared" si="31"/>
        <v>0</v>
      </c>
    </row>
    <row r="589" spans="1:21" ht="9.75" customHeight="1">
      <c r="A589" s="38">
        <v>16</v>
      </c>
      <c r="B589" s="39">
        <f t="shared" si="29"/>
        <v>0</v>
      </c>
      <c r="C589" s="39" t="str">
        <f t="shared" si="30"/>
        <v>2021 Prior Year</v>
      </c>
      <c r="D589" s="40">
        <v>1</v>
      </c>
      <c r="E589" s="662">
        <v>16</v>
      </c>
      <c r="F589" s="40">
        <v>1</v>
      </c>
      <c r="G589" s="311" t="s">
        <v>138</v>
      </c>
      <c r="H589" s="40" t="s">
        <v>221</v>
      </c>
      <c r="I589" s="658" t="s">
        <v>264</v>
      </c>
      <c r="J589" s="303">
        <v>0</v>
      </c>
      <c r="K589" s="304">
        <v>0</v>
      </c>
      <c r="L589" s="305">
        <v>0</v>
      </c>
      <c r="M589" s="305">
        <v>0</v>
      </c>
      <c r="N589" s="303">
        <v>0</v>
      </c>
      <c r="O589" s="306">
        <v>0</v>
      </c>
      <c r="P589" s="303">
        <v>0</v>
      </c>
      <c r="Q589" s="171">
        <f>VLOOKUP(C589&amp;D589&amp;A589,'Delivery Counts'!$A$55:$I$86,8,FALSE)</f>
        <v>0</v>
      </c>
      <c r="R589" s="171">
        <f>VLOOKUP(C589&amp;D589&amp;A589,'Delivery Counts'!$A$55:$I$86,9,FALSE)</f>
        <v>0</v>
      </c>
      <c r="S589" s="16">
        <f t="shared" si="31"/>
        <v>0</v>
      </c>
    </row>
    <row r="590" spans="1:21">
      <c r="A590" s="38">
        <v>16</v>
      </c>
      <c r="B590" s="39">
        <f t="shared" si="29"/>
        <v>0</v>
      </c>
      <c r="C590" s="39" t="str">
        <f t="shared" si="30"/>
        <v>2021 Prior Year</v>
      </c>
      <c r="D590" s="40">
        <v>1</v>
      </c>
      <c r="E590" s="662">
        <v>16</v>
      </c>
      <c r="F590" s="40">
        <v>1</v>
      </c>
      <c r="G590" s="311" t="s">
        <v>138</v>
      </c>
      <c r="H590" s="40" t="s">
        <v>222</v>
      </c>
      <c r="I590" s="658" t="s">
        <v>206</v>
      </c>
      <c r="J590" s="303">
        <v>0</v>
      </c>
      <c r="K590" s="304">
        <v>0</v>
      </c>
      <c r="L590" s="305">
        <v>0</v>
      </c>
      <c r="M590" s="305">
        <v>0</v>
      </c>
      <c r="N590" s="303">
        <v>0</v>
      </c>
      <c r="O590" s="306">
        <v>0</v>
      </c>
      <c r="P590" s="303">
        <v>0</v>
      </c>
      <c r="Q590" s="171">
        <f>VLOOKUP(C590&amp;D590&amp;A590,'Delivery Counts'!$A$55:$I$86,8,FALSE)</f>
        <v>0</v>
      </c>
      <c r="R590" s="171">
        <f>VLOOKUP(C590&amp;D590&amp;A590,'Delivery Counts'!$A$55:$I$86,9,FALSE)</f>
        <v>0</v>
      </c>
      <c r="S590" s="16">
        <f t="shared" si="31"/>
        <v>0</v>
      </c>
    </row>
    <row r="591" spans="1:21" s="238" customFormat="1">
      <c r="A591" s="38">
        <v>16</v>
      </c>
      <c r="B591" s="39">
        <f t="shared" si="29"/>
        <v>0</v>
      </c>
      <c r="C591" s="39" t="str">
        <f t="shared" si="30"/>
        <v>2021 Prior Year</v>
      </c>
      <c r="D591" s="40">
        <v>1</v>
      </c>
      <c r="E591" s="662">
        <v>16</v>
      </c>
      <c r="F591" s="40">
        <v>1</v>
      </c>
      <c r="G591" s="311" t="s">
        <v>138</v>
      </c>
      <c r="H591" s="40" t="s">
        <v>223</v>
      </c>
      <c r="I591" s="658" t="s">
        <v>181</v>
      </c>
      <c r="J591" s="303">
        <v>0</v>
      </c>
      <c r="K591" s="304">
        <v>0</v>
      </c>
      <c r="L591" s="305">
        <v>0</v>
      </c>
      <c r="M591" s="305">
        <v>0</v>
      </c>
      <c r="N591" s="303">
        <v>0</v>
      </c>
      <c r="O591" s="306">
        <v>0</v>
      </c>
      <c r="P591" s="303">
        <v>0</v>
      </c>
      <c r="Q591" s="171">
        <f>VLOOKUP(C591&amp;D591&amp;A591,'Delivery Counts'!$A$55:$I$86,8,FALSE)</f>
        <v>0</v>
      </c>
      <c r="R591" s="171">
        <f>VLOOKUP(C591&amp;D591&amp;A591,'Delivery Counts'!$A$55:$I$86,9,FALSE)</f>
        <v>0</v>
      </c>
      <c r="S591" s="16">
        <f t="shared" si="31"/>
        <v>0</v>
      </c>
    </row>
    <row r="592" spans="1:21">
      <c r="A592" s="38">
        <v>16</v>
      </c>
      <c r="B592" s="39">
        <f t="shared" si="29"/>
        <v>0</v>
      </c>
      <c r="C592" s="39" t="str">
        <f t="shared" si="30"/>
        <v>2021 Prior Year</v>
      </c>
      <c r="D592" s="40">
        <v>1</v>
      </c>
      <c r="E592" s="662">
        <v>16</v>
      </c>
      <c r="F592" s="40">
        <v>1</v>
      </c>
      <c r="G592" s="311" t="s">
        <v>138</v>
      </c>
      <c r="H592" s="40" t="s">
        <v>150</v>
      </c>
      <c r="I592" s="658" t="s">
        <v>204</v>
      </c>
      <c r="J592" s="303">
        <v>0</v>
      </c>
      <c r="K592" s="304">
        <v>0</v>
      </c>
      <c r="L592" s="305">
        <v>0</v>
      </c>
      <c r="M592" s="305">
        <v>0</v>
      </c>
      <c r="N592" s="303">
        <v>0</v>
      </c>
      <c r="O592" s="306">
        <v>0</v>
      </c>
      <c r="P592" s="303">
        <v>0</v>
      </c>
      <c r="Q592" s="171">
        <f>VLOOKUP(C592&amp;D592&amp;A592,'Delivery Counts'!$A$55:$I$86,8,FALSE)</f>
        <v>0</v>
      </c>
      <c r="R592" s="171">
        <f>VLOOKUP(C592&amp;D592&amp;A592,'Delivery Counts'!$A$55:$I$86,9,FALSE)</f>
        <v>0</v>
      </c>
      <c r="S592" s="16">
        <f t="shared" si="31"/>
        <v>0</v>
      </c>
    </row>
    <row r="593" spans="1:21" s="172" customFormat="1">
      <c r="A593" s="38">
        <v>16</v>
      </c>
      <c r="B593" s="39">
        <f t="shared" si="29"/>
        <v>0</v>
      </c>
      <c r="C593" s="39" t="str">
        <f t="shared" si="30"/>
        <v>2021 Prior Year</v>
      </c>
      <c r="D593" s="40">
        <v>1</v>
      </c>
      <c r="E593" s="662">
        <v>16</v>
      </c>
      <c r="F593" s="40">
        <v>1</v>
      </c>
      <c r="G593" s="311" t="s">
        <v>138</v>
      </c>
      <c r="H593" s="40" t="s">
        <v>151</v>
      </c>
      <c r="I593" s="658" t="s">
        <v>205</v>
      </c>
      <c r="J593" s="303">
        <v>0</v>
      </c>
      <c r="K593" s="304">
        <v>0</v>
      </c>
      <c r="L593" s="305">
        <v>0</v>
      </c>
      <c r="M593" s="305">
        <v>0</v>
      </c>
      <c r="N593" s="303">
        <v>0</v>
      </c>
      <c r="O593" s="306">
        <v>0</v>
      </c>
      <c r="P593" s="303">
        <v>0</v>
      </c>
      <c r="Q593" s="171">
        <f>VLOOKUP(C593&amp;D593&amp;A593,'Delivery Counts'!$A$55:$I$86,8,FALSE)</f>
        <v>0</v>
      </c>
      <c r="R593" s="171">
        <f>VLOOKUP(C593&amp;D593&amp;A593,'Delivery Counts'!$A$55:$I$86,9,FALSE)</f>
        <v>0</v>
      </c>
      <c r="S593" s="16">
        <f t="shared" si="31"/>
        <v>0</v>
      </c>
    </row>
    <row r="594" spans="1:21" s="172" customFormat="1">
      <c r="A594" s="38">
        <v>16</v>
      </c>
      <c r="B594" s="39">
        <f t="shared" si="29"/>
        <v>0</v>
      </c>
      <c r="C594" s="39" t="str">
        <f t="shared" si="30"/>
        <v>2021 Prior Year</v>
      </c>
      <c r="D594" s="40">
        <v>1</v>
      </c>
      <c r="E594" s="662">
        <v>16</v>
      </c>
      <c r="F594" s="40">
        <v>1</v>
      </c>
      <c r="G594" s="311" t="s">
        <v>138</v>
      </c>
      <c r="H594" s="40" t="s">
        <v>152</v>
      </c>
      <c r="I594" s="658" t="s">
        <v>182</v>
      </c>
      <c r="J594" s="303">
        <v>0</v>
      </c>
      <c r="K594" s="304">
        <v>0</v>
      </c>
      <c r="L594" s="305">
        <v>0</v>
      </c>
      <c r="M594" s="305">
        <v>0</v>
      </c>
      <c r="N594" s="303">
        <v>0</v>
      </c>
      <c r="O594" s="306">
        <v>0</v>
      </c>
      <c r="P594" s="303">
        <v>0</v>
      </c>
      <c r="Q594" s="171">
        <f>VLOOKUP(C594&amp;D594&amp;A594,'Delivery Counts'!$A$55:$I$86,8,FALSE)</f>
        <v>0</v>
      </c>
      <c r="R594" s="171">
        <f>VLOOKUP(C594&amp;D594&amp;A594,'Delivery Counts'!$A$55:$I$86,9,FALSE)</f>
        <v>0</v>
      </c>
      <c r="S594" s="16">
        <f t="shared" si="31"/>
        <v>0</v>
      </c>
      <c r="T594" s="237"/>
      <c r="U594" s="237"/>
    </row>
    <row r="595" spans="1:21" s="172" customFormat="1">
      <c r="A595" s="38">
        <v>16</v>
      </c>
      <c r="B595" s="39">
        <f t="shared" si="29"/>
        <v>0</v>
      </c>
      <c r="C595" s="39" t="str">
        <f t="shared" si="30"/>
        <v>2021 Prior Year</v>
      </c>
      <c r="D595" s="40">
        <v>1</v>
      </c>
      <c r="E595" s="662">
        <v>16</v>
      </c>
      <c r="F595" s="40">
        <v>1</v>
      </c>
      <c r="G595" s="311" t="s">
        <v>138</v>
      </c>
      <c r="H595" s="40" t="s">
        <v>70</v>
      </c>
      <c r="I595" s="658" t="s">
        <v>265</v>
      </c>
      <c r="J595" s="303">
        <v>0</v>
      </c>
      <c r="K595" s="304">
        <v>0</v>
      </c>
      <c r="L595" s="305">
        <v>0</v>
      </c>
      <c r="M595" s="305">
        <v>0</v>
      </c>
      <c r="N595" s="303">
        <v>0</v>
      </c>
      <c r="O595" s="306">
        <v>0</v>
      </c>
      <c r="P595" s="303">
        <v>0</v>
      </c>
      <c r="Q595" s="171">
        <f>VLOOKUP(C595&amp;D595&amp;A595,'Delivery Counts'!$A$55:$I$86,8,FALSE)</f>
        <v>0</v>
      </c>
      <c r="R595" s="171">
        <f>VLOOKUP(C595&amp;D595&amp;A595,'Delivery Counts'!$A$55:$I$86,9,FALSE)</f>
        <v>0</v>
      </c>
      <c r="S595" s="16">
        <f t="shared" si="31"/>
        <v>0</v>
      </c>
      <c r="T595" s="237"/>
      <c r="U595" s="237"/>
    </row>
    <row r="596" spans="1:21" s="172" customFormat="1">
      <c r="A596" s="38">
        <v>16</v>
      </c>
      <c r="B596" s="39">
        <f t="shared" si="29"/>
        <v>0</v>
      </c>
      <c r="C596" s="39" t="str">
        <f t="shared" si="30"/>
        <v>2021 Prior Year</v>
      </c>
      <c r="D596" s="40">
        <v>1</v>
      </c>
      <c r="E596" s="662">
        <v>16</v>
      </c>
      <c r="F596" s="40">
        <v>1</v>
      </c>
      <c r="G596" s="311" t="s">
        <v>138</v>
      </c>
      <c r="H596" s="40" t="s">
        <v>71</v>
      </c>
      <c r="I596" s="658" t="s">
        <v>266</v>
      </c>
      <c r="J596" s="303">
        <v>0</v>
      </c>
      <c r="K596" s="304">
        <v>0</v>
      </c>
      <c r="L596" s="305">
        <v>0</v>
      </c>
      <c r="M596" s="305">
        <v>0</v>
      </c>
      <c r="N596" s="303">
        <v>0</v>
      </c>
      <c r="O596" s="306">
        <v>0</v>
      </c>
      <c r="P596" s="303">
        <v>0</v>
      </c>
      <c r="Q596" s="171">
        <f>VLOOKUP(C596&amp;D596&amp;A596,'Delivery Counts'!$A$55:$I$86,8,FALSE)</f>
        <v>0</v>
      </c>
      <c r="R596" s="171">
        <f>VLOOKUP(C596&amp;D596&amp;A596,'Delivery Counts'!$A$55:$I$86,9,FALSE)</f>
        <v>0</v>
      </c>
      <c r="S596" s="16">
        <f t="shared" si="31"/>
        <v>0</v>
      </c>
      <c r="T596" s="237"/>
      <c r="U596" s="237"/>
    </row>
    <row r="597" spans="1:21" s="172" customFormat="1">
      <c r="A597" s="38">
        <v>16</v>
      </c>
      <c r="B597" s="39">
        <f t="shared" si="29"/>
        <v>0</v>
      </c>
      <c r="C597" s="39" t="str">
        <f t="shared" si="30"/>
        <v>2021 Prior Year</v>
      </c>
      <c r="D597" s="40">
        <v>1</v>
      </c>
      <c r="E597" s="662">
        <v>16</v>
      </c>
      <c r="F597" s="40">
        <v>1</v>
      </c>
      <c r="G597" s="311" t="s">
        <v>138</v>
      </c>
      <c r="H597" s="40" t="s">
        <v>72</v>
      </c>
      <c r="I597" s="658" t="s">
        <v>527</v>
      </c>
      <c r="J597" s="303">
        <v>0</v>
      </c>
      <c r="K597" s="304">
        <v>0</v>
      </c>
      <c r="L597" s="305">
        <v>0</v>
      </c>
      <c r="M597" s="305">
        <v>0</v>
      </c>
      <c r="N597" s="303">
        <v>0</v>
      </c>
      <c r="O597" s="306">
        <v>0</v>
      </c>
      <c r="P597" s="303">
        <v>0</v>
      </c>
      <c r="Q597" s="171">
        <f>VLOOKUP(C597&amp;D597&amp;A597,'Delivery Counts'!$A$55:$I$86,8,FALSE)</f>
        <v>0</v>
      </c>
      <c r="R597" s="171">
        <f>VLOOKUP(C597&amp;D597&amp;A597,'Delivery Counts'!$A$55:$I$86,9,FALSE)</f>
        <v>0</v>
      </c>
      <c r="S597" s="16">
        <f t="shared" si="31"/>
        <v>0</v>
      </c>
      <c r="T597" s="237"/>
      <c r="U597" s="237"/>
    </row>
    <row r="598" spans="1:21" s="172" customFormat="1">
      <c r="A598" s="38">
        <v>16</v>
      </c>
      <c r="B598" s="39">
        <f t="shared" si="29"/>
        <v>0</v>
      </c>
      <c r="C598" s="39" t="str">
        <f t="shared" si="30"/>
        <v>2021 Prior Year</v>
      </c>
      <c r="D598" s="40">
        <v>1</v>
      </c>
      <c r="E598" s="662">
        <v>16</v>
      </c>
      <c r="F598" s="40">
        <v>1</v>
      </c>
      <c r="G598" s="40" t="s">
        <v>138</v>
      </c>
      <c r="H598" s="40" t="s">
        <v>73</v>
      </c>
      <c r="I598" s="658" t="s">
        <v>528</v>
      </c>
      <c r="J598" s="303">
        <v>0</v>
      </c>
      <c r="K598" s="304">
        <v>0</v>
      </c>
      <c r="L598" s="305">
        <v>0</v>
      </c>
      <c r="M598" s="305">
        <v>0</v>
      </c>
      <c r="N598" s="303">
        <v>0</v>
      </c>
      <c r="O598" s="306">
        <v>0</v>
      </c>
      <c r="P598" s="303">
        <v>0</v>
      </c>
      <c r="Q598" s="171">
        <f>VLOOKUP(C598&amp;D598&amp;A598,'Delivery Counts'!$A$55:$I$86,8,FALSE)</f>
        <v>0</v>
      </c>
      <c r="R598" s="171">
        <f>VLOOKUP(C598&amp;D598&amp;A598,'Delivery Counts'!$A$55:$I$86,9,FALSE)</f>
        <v>0</v>
      </c>
      <c r="S598" s="16">
        <f t="shared" si="31"/>
        <v>0</v>
      </c>
      <c r="T598" s="237"/>
      <c r="U598" s="237"/>
    </row>
    <row r="599" spans="1:21" s="172" customFormat="1">
      <c r="A599" s="38">
        <v>16</v>
      </c>
      <c r="B599" s="39">
        <f t="shared" si="29"/>
        <v>0</v>
      </c>
      <c r="C599" s="39" t="str">
        <f t="shared" si="30"/>
        <v>2021 Prior Year</v>
      </c>
      <c r="D599" s="40">
        <v>1</v>
      </c>
      <c r="E599" s="662">
        <v>16</v>
      </c>
      <c r="F599" s="40">
        <v>1</v>
      </c>
      <c r="G599" s="40" t="s">
        <v>138</v>
      </c>
      <c r="H599" s="40" t="s">
        <v>409</v>
      </c>
      <c r="I599" s="640" t="s">
        <v>803</v>
      </c>
      <c r="J599" s="303">
        <v>0</v>
      </c>
      <c r="K599" s="304">
        <v>0</v>
      </c>
      <c r="L599" s="305">
        <v>0</v>
      </c>
      <c r="M599" s="305">
        <v>0</v>
      </c>
      <c r="N599" s="303">
        <v>0</v>
      </c>
      <c r="O599" s="306">
        <v>0</v>
      </c>
      <c r="P599" s="303">
        <v>0</v>
      </c>
      <c r="Q599" s="171">
        <f>VLOOKUP(C599&amp;D599&amp;A599,'Delivery Counts'!$A$55:$I$86,8,FALSE)</f>
        <v>0</v>
      </c>
      <c r="R599" s="171">
        <f>VLOOKUP(C599&amp;D599&amp;A599,'Delivery Counts'!$A$55:$I$86,9,FALSE)</f>
        <v>0</v>
      </c>
      <c r="S599" s="16">
        <f t="shared" si="31"/>
        <v>0</v>
      </c>
      <c r="T599" s="237"/>
      <c r="U599" s="237"/>
    </row>
    <row r="600" spans="1:21" s="172" customFormat="1">
      <c r="A600" s="38">
        <v>17</v>
      </c>
      <c r="B600" s="39">
        <f t="shared" si="29"/>
        <v>0</v>
      </c>
      <c r="C600" s="39" t="str">
        <f t="shared" si="30"/>
        <v>2021 Prior Year</v>
      </c>
      <c r="D600" s="40">
        <v>1</v>
      </c>
      <c r="E600" s="662">
        <v>17</v>
      </c>
      <c r="F600" s="40">
        <v>1</v>
      </c>
      <c r="G600" s="40" t="s">
        <v>139</v>
      </c>
      <c r="H600" s="40" t="s">
        <v>211</v>
      </c>
      <c r="I600" s="640" t="s">
        <v>261</v>
      </c>
      <c r="J600" s="303">
        <v>0</v>
      </c>
      <c r="K600" s="304">
        <v>0</v>
      </c>
      <c r="L600" s="305">
        <v>0</v>
      </c>
      <c r="M600" s="305">
        <v>0</v>
      </c>
      <c r="N600" s="303">
        <v>0</v>
      </c>
      <c r="O600" s="306">
        <v>0</v>
      </c>
      <c r="P600" s="303">
        <v>0</v>
      </c>
      <c r="Q600" s="171">
        <f>VLOOKUP(C600&amp;D600&amp;A600,'Delivery Counts'!$A$55:$I$86,8,FALSE)</f>
        <v>0</v>
      </c>
      <c r="R600" s="171">
        <f>VLOOKUP(C600&amp;D600&amp;A600,'Delivery Counts'!$A$55:$I$86,9,FALSE)</f>
        <v>0</v>
      </c>
      <c r="S600" s="16">
        <f t="shared" si="31"/>
        <v>0</v>
      </c>
      <c r="T600" s="237"/>
      <c r="U600" s="237"/>
    </row>
    <row r="601" spans="1:21" s="172" customFormat="1">
      <c r="A601" s="38">
        <v>17</v>
      </c>
      <c r="B601" s="39">
        <f t="shared" si="29"/>
        <v>0</v>
      </c>
      <c r="C601" s="39" t="str">
        <f t="shared" si="30"/>
        <v>2021 Prior Year</v>
      </c>
      <c r="D601" s="40">
        <v>1</v>
      </c>
      <c r="E601" s="662">
        <v>17</v>
      </c>
      <c r="F601" s="40">
        <v>1</v>
      </c>
      <c r="G601" s="311" t="s">
        <v>139</v>
      </c>
      <c r="H601" s="40" t="s">
        <v>214</v>
      </c>
      <c r="I601" s="658" t="s">
        <v>676</v>
      </c>
      <c r="J601" s="303">
        <v>0</v>
      </c>
      <c r="K601" s="304">
        <v>0</v>
      </c>
      <c r="L601" s="305">
        <v>0</v>
      </c>
      <c r="M601" s="305">
        <v>0</v>
      </c>
      <c r="N601" s="303">
        <v>0</v>
      </c>
      <c r="O601" s="306">
        <v>0</v>
      </c>
      <c r="P601" s="303">
        <v>0</v>
      </c>
      <c r="Q601" s="171">
        <f>VLOOKUP(C601&amp;D601&amp;A601,'Delivery Counts'!$A$55:$I$86,8,FALSE)</f>
        <v>0</v>
      </c>
      <c r="R601" s="171">
        <f>VLOOKUP(C601&amp;D601&amp;A601,'Delivery Counts'!$A$55:$I$86,9,FALSE)</f>
        <v>0</v>
      </c>
      <c r="S601" s="16">
        <f t="shared" si="31"/>
        <v>0</v>
      </c>
      <c r="T601" s="237"/>
      <c r="U601" s="237"/>
    </row>
    <row r="602" spans="1:21" s="172" customFormat="1">
      <c r="A602" s="38">
        <v>17</v>
      </c>
      <c r="B602" s="39">
        <f t="shared" si="29"/>
        <v>0</v>
      </c>
      <c r="C602" s="39" t="str">
        <f t="shared" si="30"/>
        <v>2021 Prior Year</v>
      </c>
      <c r="D602" s="40">
        <v>1</v>
      </c>
      <c r="E602" s="662">
        <v>17</v>
      </c>
      <c r="F602" s="40">
        <v>1</v>
      </c>
      <c r="G602" s="311" t="s">
        <v>139</v>
      </c>
      <c r="H602" s="40" t="s">
        <v>215</v>
      </c>
      <c r="I602" s="658" t="s">
        <v>216</v>
      </c>
      <c r="J602" s="303">
        <v>0</v>
      </c>
      <c r="K602" s="304">
        <v>0</v>
      </c>
      <c r="L602" s="305">
        <v>0</v>
      </c>
      <c r="M602" s="305">
        <v>0</v>
      </c>
      <c r="N602" s="303">
        <v>0</v>
      </c>
      <c r="O602" s="306">
        <v>0</v>
      </c>
      <c r="P602" s="303">
        <v>0</v>
      </c>
      <c r="Q602" s="171">
        <f>VLOOKUP(C602&amp;D602&amp;A602,'Delivery Counts'!$A$55:$I$86,8,FALSE)</f>
        <v>0</v>
      </c>
      <c r="R602" s="171">
        <f>VLOOKUP(C602&amp;D602&amp;A602,'Delivery Counts'!$A$55:$I$86,9,FALSE)</f>
        <v>0</v>
      </c>
      <c r="S602" s="16">
        <f t="shared" si="31"/>
        <v>0</v>
      </c>
      <c r="T602" s="237"/>
      <c r="U602" s="237"/>
    </row>
    <row r="603" spans="1:21" s="172" customFormat="1">
      <c r="A603" s="38">
        <v>17</v>
      </c>
      <c r="B603" s="39">
        <f t="shared" si="29"/>
        <v>0</v>
      </c>
      <c r="C603" s="39" t="str">
        <f t="shared" si="30"/>
        <v>2021 Prior Year</v>
      </c>
      <c r="D603" s="40">
        <v>1</v>
      </c>
      <c r="E603" s="662">
        <v>17</v>
      </c>
      <c r="F603" s="40">
        <v>1</v>
      </c>
      <c r="G603" s="311" t="s">
        <v>139</v>
      </c>
      <c r="H603" s="40" t="s">
        <v>217</v>
      </c>
      <c r="I603" s="658" t="s">
        <v>262</v>
      </c>
      <c r="J603" s="303">
        <v>0</v>
      </c>
      <c r="K603" s="304">
        <v>0</v>
      </c>
      <c r="L603" s="305">
        <v>0</v>
      </c>
      <c r="M603" s="305">
        <v>0</v>
      </c>
      <c r="N603" s="303">
        <v>0</v>
      </c>
      <c r="O603" s="306">
        <v>0</v>
      </c>
      <c r="P603" s="303">
        <v>0</v>
      </c>
      <c r="Q603" s="171">
        <f>VLOOKUP(C603&amp;D603&amp;A603,'Delivery Counts'!$A$55:$I$86,8,FALSE)</f>
        <v>0</v>
      </c>
      <c r="R603" s="171">
        <f>VLOOKUP(C603&amp;D603&amp;A603,'Delivery Counts'!$A$55:$I$86,9,FALSE)</f>
        <v>0</v>
      </c>
      <c r="S603" s="16">
        <f t="shared" si="31"/>
        <v>0</v>
      </c>
      <c r="T603" s="237"/>
      <c r="U603" s="237"/>
    </row>
    <row r="604" spans="1:21" s="172" customFormat="1">
      <c r="A604" s="38">
        <v>17</v>
      </c>
      <c r="B604" s="39">
        <f t="shared" si="29"/>
        <v>0</v>
      </c>
      <c r="C604" s="39" t="str">
        <f t="shared" si="30"/>
        <v>2021 Prior Year</v>
      </c>
      <c r="D604" s="40">
        <v>1</v>
      </c>
      <c r="E604" s="662">
        <v>17</v>
      </c>
      <c r="F604" s="40">
        <v>1</v>
      </c>
      <c r="G604" s="311" t="s">
        <v>139</v>
      </c>
      <c r="H604" s="40" t="s">
        <v>218</v>
      </c>
      <c r="I604" s="658" t="s">
        <v>677</v>
      </c>
      <c r="J604" s="303">
        <v>0</v>
      </c>
      <c r="K604" s="304">
        <v>0</v>
      </c>
      <c r="L604" s="305">
        <v>0</v>
      </c>
      <c r="M604" s="305">
        <v>0</v>
      </c>
      <c r="N604" s="303">
        <v>0</v>
      </c>
      <c r="O604" s="306">
        <v>0</v>
      </c>
      <c r="P604" s="303">
        <v>0</v>
      </c>
      <c r="Q604" s="171">
        <f>VLOOKUP(C604&amp;D604&amp;A604,'Delivery Counts'!$A$55:$I$86,8,FALSE)</f>
        <v>0</v>
      </c>
      <c r="R604" s="171">
        <f>VLOOKUP(C604&amp;D604&amp;A604,'Delivery Counts'!$A$55:$I$86,9,FALSE)</f>
        <v>0</v>
      </c>
      <c r="S604" s="16">
        <f t="shared" si="31"/>
        <v>0</v>
      </c>
      <c r="T604" s="237"/>
      <c r="U604" s="237"/>
    </row>
    <row r="605" spans="1:21" s="172" customFormat="1">
      <c r="A605" s="38">
        <v>17</v>
      </c>
      <c r="B605" s="39">
        <f t="shared" si="29"/>
        <v>0</v>
      </c>
      <c r="C605" s="39" t="str">
        <f t="shared" si="30"/>
        <v>2021 Prior Year</v>
      </c>
      <c r="D605" s="40">
        <v>1</v>
      </c>
      <c r="E605" s="662">
        <v>17</v>
      </c>
      <c r="F605" s="40">
        <v>1</v>
      </c>
      <c r="G605" s="311" t="s">
        <v>139</v>
      </c>
      <c r="H605" s="40" t="s">
        <v>219</v>
      </c>
      <c r="I605" s="658" t="s">
        <v>263</v>
      </c>
      <c r="J605" s="303">
        <v>0</v>
      </c>
      <c r="K605" s="304">
        <v>0</v>
      </c>
      <c r="L605" s="305">
        <v>0</v>
      </c>
      <c r="M605" s="305">
        <v>0</v>
      </c>
      <c r="N605" s="303">
        <v>0</v>
      </c>
      <c r="O605" s="306">
        <v>0</v>
      </c>
      <c r="P605" s="303">
        <v>0</v>
      </c>
      <c r="Q605" s="171">
        <f>VLOOKUP(C605&amp;D605&amp;A605,'Delivery Counts'!$A$55:$I$86,8,FALSE)</f>
        <v>0</v>
      </c>
      <c r="R605" s="171">
        <f>VLOOKUP(C605&amp;D605&amp;A605,'Delivery Counts'!$A$55:$I$86,9,FALSE)</f>
        <v>0</v>
      </c>
      <c r="S605" s="16">
        <f t="shared" si="31"/>
        <v>0</v>
      </c>
      <c r="T605" s="237"/>
      <c r="U605" s="237"/>
    </row>
    <row r="606" spans="1:21" s="172" customFormat="1">
      <c r="A606" s="38">
        <v>17</v>
      </c>
      <c r="B606" s="39">
        <f t="shared" si="29"/>
        <v>0</v>
      </c>
      <c r="C606" s="39" t="str">
        <f t="shared" si="30"/>
        <v>2021 Prior Year</v>
      </c>
      <c r="D606" s="40">
        <v>1</v>
      </c>
      <c r="E606" s="662">
        <v>17</v>
      </c>
      <c r="F606" s="40">
        <v>1</v>
      </c>
      <c r="G606" s="311" t="s">
        <v>139</v>
      </c>
      <c r="H606" s="40" t="s">
        <v>220</v>
      </c>
      <c r="I606" s="658" t="s">
        <v>675</v>
      </c>
      <c r="J606" s="303">
        <v>0</v>
      </c>
      <c r="K606" s="304">
        <v>0</v>
      </c>
      <c r="L606" s="305">
        <v>0</v>
      </c>
      <c r="M606" s="305">
        <v>0</v>
      </c>
      <c r="N606" s="303">
        <v>0</v>
      </c>
      <c r="O606" s="306">
        <v>0</v>
      </c>
      <c r="P606" s="303">
        <v>0</v>
      </c>
      <c r="Q606" s="171">
        <f>VLOOKUP(C606&amp;D606&amp;A606,'Delivery Counts'!$A$55:$I$86,8,FALSE)</f>
        <v>0</v>
      </c>
      <c r="R606" s="171">
        <f>VLOOKUP(C606&amp;D606&amp;A606,'Delivery Counts'!$A$55:$I$86,9,FALSE)</f>
        <v>0</v>
      </c>
      <c r="S606" s="16">
        <f t="shared" si="31"/>
        <v>0</v>
      </c>
      <c r="T606" s="237"/>
      <c r="U606" s="237"/>
    </row>
    <row r="607" spans="1:21" s="172" customFormat="1">
      <c r="A607" s="38">
        <v>17</v>
      </c>
      <c r="B607" s="39">
        <f t="shared" si="29"/>
        <v>0</v>
      </c>
      <c r="C607" s="39" t="str">
        <f t="shared" si="30"/>
        <v>2021 Prior Year</v>
      </c>
      <c r="D607" s="40">
        <v>1</v>
      </c>
      <c r="E607" s="662">
        <v>17</v>
      </c>
      <c r="F607" s="40">
        <v>1</v>
      </c>
      <c r="G607" s="311" t="s">
        <v>139</v>
      </c>
      <c r="H607" s="40" t="s">
        <v>221</v>
      </c>
      <c r="I607" s="658" t="s">
        <v>264</v>
      </c>
      <c r="J607" s="303">
        <v>0</v>
      </c>
      <c r="K607" s="304">
        <v>0</v>
      </c>
      <c r="L607" s="305">
        <v>0</v>
      </c>
      <c r="M607" s="305">
        <v>0</v>
      </c>
      <c r="N607" s="303">
        <v>0</v>
      </c>
      <c r="O607" s="306">
        <v>0</v>
      </c>
      <c r="P607" s="303">
        <v>0</v>
      </c>
      <c r="Q607" s="171">
        <f>VLOOKUP(C607&amp;D607&amp;A607,'Delivery Counts'!$A$55:$I$86,8,FALSE)</f>
        <v>0</v>
      </c>
      <c r="R607" s="171">
        <f>VLOOKUP(C607&amp;D607&amp;A607,'Delivery Counts'!$A$55:$I$86,9,FALSE)</f>
        <v>0</v>
      </c>
      <c r="S607" s="16">
        <f t="shared" si="31"/>
        <v>0</v>
      </c>
      <c r="T607" s="237"/>
      <c r="U607" s="237"/>
    </row>
    <row r="608" spans="1:21" s="172" customFormat="1">
      <c r="A608" s="38">
        <v>17</v>
      </c>
      <c r="B608" s="39">
        <f t="shared" si="29"/>
        <v>0</v>
      </c>
      <c r="C608" s="39" t="str">
        <f t="shared" si="30"/>
        <v>2021 Prior Year</v>
      </c>
      <c r="D608" s="40">
        <v>1</v>
      </c>
      <c r="E608" s="662">
        <v>17</v>
      </c>
      <c r="F608" s="40">
        <v>1</v>
      </c>
      <c r="G608" s="311" t="s">
        <v>139</v>
      </c>
      <c r="H608" s="40" t="s">
        <v>222</v>
      </c>
      <c r="I608" s="658" t="s">
        <v>206</v>
      </c>
      <c r="J608" s="303">
        <v>0</v>
      </c>
      <c r="K608" s="304">
        <v>0</v>
      </c>
      <c r="L608" s="305">
        <v>0</v>
      </c>
      <c r="M608" s="305">
        <v>0</v>
      </c>
      <c r="N608" s="303">
        <v>0</v>
      </c>
      <c r="O608" s="306">
        <v>0</v>
      </c>
      <c r="P608" s="303">
        <v>0</v>
      </c>
      <c r="Q608" s="171">
        <f>VLOOKUP(C608&amp;D608&amp;A608,'Delivery Counts'!$A$55:$I$86,8,FALSE)</f>
        <v>0</v>
      </c>
      <c r="R608" s="171">
        <f>VLOOKUP(C608&amp;D608&amp;A608,'Delivery Counts'!$A$55:$I$86,9,FALSE)</f>
        <v>0</v>
      </c>
      <c r="S608" s="16">
        <f t="shared" si="31"/>
        <v>0</v>
      </c>
      <c r="T608" s="237"/>
      <c r="U608" s="237"/>
    </row>
    <row r="609" spans="1:21">
      <c r="A609" s="38">
        <v>17</v>
      </c>
      <c r="B609" s="39">
        <f t="shared" si="29"/>
        <v>0</v>
      </c>
      <c r="C609" s="39" t="str">
        <f t="shared" si="30"/>
        <v>2021 Prior Year</v>
      </c>
      <c r="D609" s="40">
        <v>1</v>
      </c>
      <c r="E609" s="662">
        <v>17</v>
      </c>
      <c r="F609" s="40">
        <v>1</v>
      </c>
      <c r="G609" s="311" t="s">
        <v>139</v>
      </c>
      <c r="H609" s="40" t="s">
        <v>223</v>
      </c>
      <c r="I609" s="658" t="s">
        <v>181</v>
      </c>
      <c r="J609" s="303">
        <v>0</v>
      </c>
      <c r="K609" s="304">
        <v>0</v>
      </c>
      <c r="L609" s="305">
        <v>0</v>
      </c>
      <c r="M609" s="305">
        <v>0</v>
      </c>
      <c r="N609" s="303">
        <v>0</v>
      </c>
      <c r="O609" s="306">
        <v>0</v>
      </c>
      <c r="P609" s="303">
        <v>0</v>
      </c>
      <c r="Q609" s="171">
        <f>VLOOKUP(C609&amp;D609&amp;A609,'Delivery Counts'!$A$55:$I$86,8,FALSE)</f>
        <v>0</v>
      </c>
      <c r="R609" s="171">
        <f>VLOOKUP(C609&amp;D609&amp;A609,'Delivery Counts'!$A$55:$I$86,9,FALSE)</f>
        <v>0</v>
      </c>
      <c r="S609" s="16">
        <f t="shared" si="31"/>
        <v>0</v>
      </c>
    </row>
    <row r="610" spans="1:21">
      <c r="A610" s="38">
        <v>17</v>
      </c>
      <c r="B610" s="39">
        <f t="shared" si="29"/>
        <v>0</v>
      </c>
      <c r="C610" s="39" t="str">
        <f t="shared" si="30"/>
        <v>2021 Prior Year</v>
      </c>
      <c r="D610" s="40">
        <v>1</v>
      </c>
      <c r="E610" s="662">
        <v>17</v>
      </c>
      <c r="F610" s="40">
        <v>1</v>
      </c>
      <c r="G610" s="311" t="s">
        <v>139</v>
      </c>
      <c r="H610" s="40" t="s">
        <v>150</v>
      </c>
      <c r="I610" s="658" t="s">
        <v>204</v>
      </c>
      <c r="J610" s="303">
        <v>0</v>
      </c>
      <c r="K610" s="304">
        <v>0</v>
      </c>
      <c r="L610" s="305">
        <v>0</v>
      </c>
      <c r="M610" s="305">
        <v>0</v>
      </c>
      <c r="N610" s="303">
        <v>0</v>
      </c>
      <c r="O610" s="306">
        <v>0</v>
      </c>
      <c r="P610" s="303">
        <v>0</v>
      </c>
      <c r="Q610" s="171">
        <f>VLOOKUP(C610&amp;D610&amp;A610,'Delivery Counts'!$A$55:$I$86,8,FALSE)</f>
        <v>0</v>
      </c>
      <c r="R610" s="171">
        <f>VLOOKUP(C610&amp;D610&amp;A610,'Delivery Counts'!$A$55:$I$86,9,FALSE)</f>
        <v>0</v>
      </c>
      <c r="S610" s="16">
        <f t="shared" si="31"/>
        <v>0</v>
      </c>
    </row>
    <row r="611" spans="1:21" s="172" customFormat="1">
      <c r="A611" s="38">
        <v>17</v>
      </c>
      <c r="B611" s="39">
        <f t="shared" si="29"/>
        <v>0</v>
      </c>
      <c r="C611" s="39" t="str">
        <f t="shared" si="30"/>
        <v>2021 Prior Year</v>
      </c>
      <c r="D611" s="40">
        <v>1</v>
      </c>
      <c r="E611" s="662">
        <v>17</v>
      </c>
      <c r="F611" s="40">
        <v>1</v>
      </c>
      <c r="G611" s="311" t="s">
        <v>139</v>
      </c>
      <c r="H611" s="40" t="s">
        <v>151</v>
      </c>
      <c r="I611" s="658" t="s">
        <v>205</v>
      </c>
      <c r="J611" s="303">
        <v>0</v>
      </c>
      <c r="K611" s="304">
        <v>0</v>
      </c>
      <c r="L611" s="305">
        <v>0</v>
      </c>
      <c r="M611" s="305">
        <v>0</v>
      </c>
      <c r="N611" s="303">
        <v>0</v>
      </c>
      <c r="O611" s="306">
        <v>0</v>
      </c>
      <c r="P611" s="303">
        <v>0</v>
      </c>
      <c r="Q611" s="171">
        <f>VLOOKUP(C611&amp;D611&amp;A611,'Delivery Counts'!$A$55:$I$86,8,FALSE)</f>
        <v>0</v>
      </c>
      <c r="R611" s="171">
        <f>VLOOKUP(C611&amp;D611&amp;A611,'Delivery Counts'!$A$55:$I$86,9,FALSE)</f>
        <v>0</v>
      </c>
      <c r="S611" s="16">
        <f t="shared" si="31"/>
        <v>0</v>
      </c>
    </row>
    <row r="612" spans="1:21" s="172" customFormat="1">
      <c r="A612" s="38">
        <v>17</v>
      </c>
      <c r="B612" s="39">
        <f t="shared" si="29"/>
        <v>0</v>
      </c>
      <c r="C612" s="39" t="str">
        <f t="shared" si="30"/>
        <v>2021 Prior Year</v>
      </c>
      <c r="D612" s="40">
        <v>1</v>
      </c>
      <c r="E612" s="662">
        <v>17</v>
      </c>
      <c r="F612" s="40">
        <v>1</v>
      </c>
      <c r="G612" s="311" t="s">
        <v>139</v>
      </c>
      <c r="H612" s="40" t="s">
        <v>152</v>
      </c>
      <c r="I612" s="658" t="s">
        <v>182</v>
      </c>
      <c r="J612" s="303">
        <v>0</v>
      </c>
      <c r="K612" s="304">
        <v>0</v>
      </c>
      <c r="L612" s="305">
        <v>0</v>
      </c>
      <c r="M612" s="305">
        <v>0</v>
      </c>
      <c r="N612" s="303">
        <v>0</v>
      </c>
      <c r="O612" s="306">
        <v>0</v>
      </c>
      <c r="P612" s="303">
        <v>0</v>
      </c>
      <c r="Q612" s="171">
        <f>VLOOKUP(C612&amp;D612&amp;A612,'Delivery Counts'!$A$55:$I$86,8,FALSE)</f>
        <v>0</v>
      </c>
      <c r="R612" s="171">
        <f>VLOOKUP(C612&amp;D612&amp;A612,'Delivery Counts'!$A$55:$I$86,9,FALSE)</f>
        <v>0</v>
      </c>
      <c r="S612" s="16">
        <f t="shared" si="31"/>
        <v>0</v>
      </c>
      <c r="T612" s="237"/>
      <c r="U612" s="237"/>
    </row>
    <row r="613" spans="1:21" s="172" customFormat="1">
      <c r="A613" s="38">
        <v>17</v>
      </c>
      <c r="B613" s="39">
        <f t="shared" si="29"/>
        <v>0</v>
      </c>
      <c r="C613" s="39" t="str">
        <f t="shared" si="30"/>
        <v>2021 Prior Year</v>
      </c>
      <c r="D613" s="40">
        <v>1</v>
      </c>
      <c r="E613" s="662">
        <v>17</v>
      </c>
      <c r="F613" s="40">
        <v>1</v>
      </c>
      <c r="G613" s="311" t="s">
        <v>139</v>
      </c>
      <c r="H613" s="40" t="s">
        <v>70</v>
      </c>
      <c r="I613" s="658" t="s">
        <v>265</v>
      </c>
      <c r="J613" s="303">
        <v>0</v>
      </c>
      <c r="K613" s="304">
        <v>0</v>
      </c>
      <c r="L613" s="305">
        <v>0</v>
      </c>
      <c r="M613" s="305">
        <v>0</v>
      </c>
      <c r="N613" s="303">
        <v>0</v>
      </c>
      <c r="O613" s="306">
        <v>0</v>
      </c>
      <c r="P613" s="303">
        <v>0</v>
      </c>
      <c r="Q613" s="171">
        <f>VLOOKUP(C613&amp;D613&amp;A613,'Delivery Counts'!$A$55:$I$86,8,FALSE)</f>
        <v>0</v>
      </c>
      <c r="R613" s="171">
        <f>VLOOKUP(C613&amp;D613&amp;A613,'Delivery Counts'!$A$55:$I$86,9,FALSE)</f>
        <v>0</v>
      </c>
      <c r="S613" s="16">
        <f t="shared" si="31"/>
        <v>0</v>
      </c>
      <c r="T613" s="237"/>
      <c r="U613" s="237"/>
    </row>
    <row r="614" spans="1:21" s="172" customFormat="1">
      <c r="A614" s="38">
        <v>17</v>
      </c>
      <c r="B614" s="39">
        <f t="shared" si="29"/>
        <v>0</v>
      </c>
      <c r="C614" s="39" t="str">
        <f t="shared" si="30"/>
        <v>2021 Prior Year</v>
      </c>
      <c r="D614" s="40">
        <v>1</v>
      </c>
      <c r="E614" s="662">
        <v>17</v>
      </c>
      <c r="F614" s="40">
        <v>1</v>
      </c>
      <c r="G614" s="311" t="s">
        <v>139</v>
      </c>
      <c r="H614" s="40" t="s">
        <v>71</v>
      </c>
      <c r="I614" s="658" t="s">
        <v>266</v>
      </c>
      <c r="J614" s="303">
        <v>0</v>
      </c>
      <c r="K614" s="304">
        <v>0</v>
      </c>
      <c r="L614" s="305">
        <v>0</v>
      </c>
      <c r="M614" s="305">
        <v>0</v>
      </c>
      <c r="N614" s="303">
        <v>0</v>
      </c>
      <c r="O614" s="306">
        <v>0</v>
      </c>
      <c r="P614" s="303">
        <v>0</v>
      </c>
      <c r="Q614" s="171">
        <f>VLOOKUP(C614&amp;D614&amp;A614,'Delivery Counts'!$A$55:$I$86,8,FALSE)</f>
        <v>0</v>
      </c>
      <c r="R614" s="171">
        <f>VLOOKUP(C614&amp;D614&amp;A614,'Delivery Counts'!$A$55:$I$86,9,FALSE)</f>
        <v>0</v>
      </c>
      <c r="S614" s="16">
        <f t="shared" si="31"/>
        <v>0</v>
      </c>
      <c r="T614" s="237"/>
      <c r="U614" s="237"/>
    </row>
    <row r="615" spans="1:21" s="172" customFormat="1">
      <c r="A615" s="38">
        <v>17</v>
      </c>
      <c r="B615" s="39">
        <f t="shared" si="29"/>
        <v>0</v>
      </c>
      <c r="C615" s="39" t="str">
        <f t="shared" si="30"/>
        <v>2021 Prior Year</v>
      </c>
      <c r="D615" s="40">
        <v>1</v>
      </c>
      <c r="E615" s="662">
        <v>17</v>
      </c>
      <c r="F615" s="40">
        <v>1</v>
      </c>
      <c r="G615" s="311" t="s">
        <v>139</v>
      </c>
      <c r="H615" s="40" t="s">
        <v>72</v>
      </c>
      <c r="I615" s="658" t="s">
        <v>527</v>
      </c>
      <c r="J615" s="303">
        <v>0</v>
      </c>
      <c r="K615" s="304">
        <v>0</v>
      </c>
      <c r="L615" s="305">
        <v>0</v>
      </c>
      <c r="M615" s="305">
        <v>0</v>
      </c>
      <c r="N615" s="303">
        <v>0</v>
      </c>
      <c r="O615" s="306">
        <v>0</v>
      </c>
      <c r="P615" s="303">
        <v>0</v>
      </c>
      <c r="Q615" s="171">
        <f>VLOOKUP(C615&amp;D615&amp;A615,'Delivery Counts'!$A$55:$I$86,8,FALSE)</f>
        <v>0</v>
      </c>
      <c r="R615" s="171">
        <f>VLOOKUP(C615&amp;D615&amp;A615,'Delivery Counts'!$A$55:$I$86,9,FALSE)</f>
        <v>0</v>
      </c>
      <c r="S615" s="16">
        <f t="shared" si="31"/>
        <v>0</v>
      </c>
      <c r="T615" s="237"/>
      <c r="U615" s="237"/>
    </row>
    <row r="616" spans="1:21" s="172" customFormat="1">
      <c r="A616" s="38">
        <v>17</v>
      </c>
      <c r="B616" s="39">
        <f t="shared" si="29"/>
        <v>0</v>
      </c>
      <c r="C616" s="39" t="str">
        <f t="shared" si="30"/>
        <v>2021 Prior Year</v>
      </c>
      <c r="D616" s="40">
        <v>1</v>
      </c>
      <c r="E616" s="662">
        <v>17</v>
      </c>
      <c r="F616" s="40">
        <v>1</v>
      </c>
      <c r="G616" s="40" t="s">
        <v>139</v>
      </c>
      <c r="H616" s="40" t="s">
        <v>73</v>
      </c>
      <c r="I616" s="658" t="s">
        <v>528</v>
      </c>
      <c r="J616" s="303">
        <v>0</v>
      </c>
      <c r="K616" s="304">
        <v>0</v>
      </c>
      <c r="L616" s="305">
        <v>0</v>
      </c>
      <c r="M616" s="305">
        <v>0</v>
      </c>
      <c r="N616" s="303">
        <v>0</v>
      </c>
      <c r="O616" s="306">
        <v>0</v>
      </c>
      <c r="P616" s="303">
        <v>0</v>
      </c>
      <c r="Q616" s="171">
        <f>VLOOKUP(C616&amp;D616&amp;A616,'Delivery Counts'!$A$55:$I$86,8,FALSE)</f>
        <v>0</v>
      </c>
      <c r="R616" s="171">
        <f>VLOOKUP(C616&amp;D616&amp;A616,'Delivery Counts'!$A$55:$I$86,9,FALSE)</f>
        <v>0</v>
      </c>
      <c r="S616" s="16">
        <f t="shared" si="31"/>
        <v>0</v>
      </c>
      <c r="T616" s="237"/>
      <c r="U616" s="237"/>
    </row>
    <row r="617" spans="1:21" s="172" customFormat="1">
      <c r="A617" s="38">
        <v>17</v>
      </c>
      <c r="B617" s="39">
        <f t="shared" si="29"/>
        <v>0</v>
      </c>
      <c r="C617" s="39" t="str">
        <f t="shared" si="30"/>
        <v>2021 Prior Year</v>
      </c>
      <c r="D617" s="40">
        <v>1</v>
      </c>
      <c r="E617" s="662">
        <v>17</v>
      </c>
      <c r="F617" s="40">
        <v>1</v>
      </c>
      <c r="G617" s="40" t="s">
        <v>139</v>
      </c>
      <c r="H617" s="40" t="s">
        <v>409</v>
      </c>
      <c r="I617" s="640" t="s">
        <v>803</v>
      </c>
      <c r="J617" s="303">
        <v>0</v>
      </c>
      <c r="K617" s="304">
        <v>0</v>
      </c>
      <c r="L617" s="305">
        <v>0</v>
      </c>
      <c r="M617" s="305">
        <v>0</v>
      </c>
      <c r="N617" s="303">
        <v>0</v>
      </c>
      <c r="O617" s="306">
        <v>0</v>
      </c>
      <c r="P617" s="303">
        <v>0</v>
      </c>
      <c r="Q617" s="171">
        <f>VLOOKUP(C617&amp;D617&amp;A617,'Delivery Counts'!$A$55:$I$86,8,FALSE)</f>
        <v>0</v>
      </c>
      <c r="R617" s="171">
        <f>VLOOKUP(C617&amp;D617&amp;A617,'Delivery Counts'!$A$55:$I$86,9,FALSE)</f>
        <v>0</v>
      </c>
      <c r="S617" s="16">
        <f t="shared" si="31"/>
        <v>0</v>
      </c>
      <c r="T617" s="237"/>
      <c r="U617" s="237"/>
    </row>
    <row r="618" spans="1:21" s="172" customFormat="1">
      <c r="A618" s="38">
        <v>18</v>
      </c>
      <c r="B618" s="39">
        <f t="shared" si="29"/>
        <v>0</v>
      </c>
      <c r="C618" s="39" t="str">
        <f t="shared" si="30"/>
        <v>2021 Prior Year</v>
      </c>
      <c r="D618" s="40">
        <v>1</v>
      </c>
      <c r="E618" s="662">
        <v>18</v>
      </c>
      <c r="F618" s="662" t="s">
        <v>739</v>
      </c>
      <c r="G618" s="40" t="s">
        <v>138</v>
      </c>
      <c r="H618" s="40" t="s">
        <v>211</v>
      </c>
      <c r="I618" s="640" t="s">
        <v>261</v>
      </c>
      <c r="J618" s="303">
        <v>0</v>
      </c>
      <c r="K618" s="304">
        <v>0</v>
      </c>
      <c r="L618" s="305">
        <v>0</v>
      </c>
      <c r="M618" s="305">
        <v>0</v>
      </c>
      <c r="N618" s="303">
        <v>0</v>
      </c>
      <c r="O618" s="306">
        <v>0</v>
      </c>
      <c r="P618" s="303">
        <v>0</v>
      </c>
      <c r="Q618" s="171">
        <f>VLOOKUP(C618&amp;D618&amp;A618,'Delivery Counts'!$A$55:$I$86,8,FALSE)</f>
        <v>0</v>
      </c>
      <c r="R618" s="171">
        <f>VLOOKUP(C618&amp;D618&amp;A618,'Delivery Counts'!$A$55:$I$86,9,FALSE)</f>
        <v>0</v>
      </c>
      <c r="S618" s="16">
        <f t="shared" si="31"/>
        <v>0</v>
      </c>
      <c r="T618" s="237"/>
      <c r="U618" s="237"/>
    </row>
    <row r="619" spans="1:21" s="172" customFormat="1">
      <c r="A619" s="38">
        <v>18</v>
      </c>
      <c r="B619" s="39">
        <f t="shared" si="29"/>
        <v>0</v>
      </c>
      <c r="C619" s="39" t="str">
        <f t="shared" si="30"/>
        <v>2021 Prior Year</v>
      </c>
      <c r="D619" s="40">
        <v>1</v>
      </c>
      <c r="E619" s="662">
        <v>18</v>
      </c>
      <c r="F619" s="40" t="s">
        <v>739</v>
      </c>
      <c r="G619" s="311" t="s">
        <v>138</v>
      </c>
      <c r="H619" s="40" t="s">
        <v>214</v>
      </c>
      <c r="I619" s="658" t="s">
        <v>676</v>
      </c>
      <c r="J619" s="303">
        <v>0</v>
      </c>
      <c r="K619" s="304">
        <v>0</v>
      </c>
      <c r="L619" s="305">
        <v>0</v>
      </c>
      <c r="M619" s="305">
        <v>0</v>
      </c>
      <c r="N619" s="303">
        <v>0</v>
      </c>
      <c r="O619" s="306">
        <v>0</v>
      </c>
      <c r="P619" s="303">
        <v>0</v>
      </c>
      <c r="Q619" s="171">
        <f>VLOOKUP(C619&amp;D619&amp;A619,'Delivery Counts'!$A$55:$I$86,8,FALSE)</f>
        <v>0</v>
      </c>
      <c r="R619" s="171">
        <f>VLOOKUP(C619&amp;D619&amp;A619,'Delivery Counts'!$A$55:$I$86,9,FALSE)</f>
        <v>0</v>
      </c>
      <c r="S619" s="16">
        <f t="shared" si="31"/>
        <v>0</v>
      </c>
      <c r="T619" s="237"/>
      <c r="U619" s="237"/>
    </row>
    <row r="620" spans="1:21" s="172" customFormat="1">
      <c r="A620" s="38">
        <v>18</v>
      </c>
      <c r="B620" s="39">
        <f t="shared" si="29"/>
        <v>0</v>
      </c>
      <c r="C620" s="39" t="str">
        <f t="shared" si="30"/>
        <v>2021 Prior Year</v>
      </c>
      <c r="D620" s="40">
        <v>1</v>
      </c>
      <c r="E620" s="662">
        <v>18</v>
      </c>
      <c r="F620" s="40" t="s">
        <v>739</v>
      </c>
      <c r="G620" s="311" t="s">
        <v>138</v>
      </c>
      <c r="H620" s="40" t="s">
        <v>215</v>
      </c>
      <c r="I620" s="658" t="s">
        <v>216</v>
      </c>
      <c r="J620" s="303">
        <v>0</v>
      </c>
      <c r="K620" s="304">
        <v>0</v>
      </c>
      <c r="L620" s="305">
        <v>0</v>
      </c>
      <c r="M620" s="305">
        <v>0</v>
      </c>
      <c r="N620" s="303">
        <v>0</v>
      </c>
      <c r="O620" s="306">
        <v>0</v>
      </c>
      <c r="P620" s="303">
        <v>0</v>
      </c>
      <c r="Q620" s="171">
        <f>VLOOKUP(C620&amp;D620&amp;A620,'Delivery Counts'!$A$55:$I$86,8,FALSE)</f>
        <v>0</v>
      </c>
      <c r="R620" s="171">
        <f>VLOOKUP(C620&amp;D620&amp;A620,'Delivery Counts'!$A$55:$I$86,9,FALSE)</f>
        <v>0</v>
      </c>
      <c r="S620" s="16">
        <f t="shared" si="31"/>
        <v>0</v>
      </c>
      <c r="T620" s="237"/>
      <c r="U620" s="237"/>
    </row>
    <row r="621" spans="1:21" s="172" customFormat="1">
      <c r="A621" s="38">
        <v>18</v>
      </c>
      <c r="B621" s="39">
        <f t="shared" si="29"/>
        <v>0</v>
      </c>
      <c r="C621" s="39" t="str">
        <f t="shared" si="30"/>
        <v>2021 Prior Year</v>
      </c>
      <c r="D621" s="40">
        <v>1</v>
      </c>
      <c r="E621" s="662">
        <v>18</v>
      </c>
      <c r="F621" s="40" t="s">
        <v>739</v>
      </c>
      <c r="G621" s="311" t="s">
        <v>138</v>
      </c>
      <c r="H621" s="40" t="s">
        <v>217</v>
      </c>
      <c r="I621" s="658" t="s">
        <v>262</v>
      </c>
      <c r="J621" s="303">
        <v>0</v>
      </c>
      <c r="K621" s="304">
        <v>0</v>
      </c>
      <c r="L621" s="305">
        <v>0</v>
      </c>
      <c r="M621" s="305">
        <v>0</v>
      </c>
      <c r="N621" s="303">
        <v>0</v>
      </c>
      <c r="O621" s="306">
        <v>0</v>
      </c>
      <c r="P621" s="303">
        <v>0</v>
      </c>
      <c r="Q621" s="171">
        <f>VLOOKUP(C621&amp;D621&amp;A621,'Delivery Counts'!$A$55:$I$86,8,FALSE)</f>
        <v>0</v>
      </c>
      <c r="R621" s="171">
        <f>VLOOKUP(C621&amp;D621&amp;A621,'Delivery Counts'!$A$55:$I$86,9,FALSE)</f>
        <v>0</v>
      </c>
      <c r="S621" s="16">
        <f t="shared" si="31"/>
        <v>0</v>
      </c>
      <c r="T621" s="237"/>
      <c r="U621" s="237"/>
    </row>
    <row r="622" spans="1:21" s="172" customFormat="1">
      <c r="A622" s="38">
        <v>18</v>
      </c>
      <c r="B622" s="39">
        <f t="shared" si="29"/>
        <v>0</v>
      </c>
      <c r="C622" s="39" t="str">
        <f t="shared" si="30"/>
        <v>2021 Prior Year</v>
      </c>
      <c r="D622" s="40">
        <v>1</v>
      </c>
      <c r="E622" s="662">
        <v>18</v>
      </c>
      <c r="F622" s="40" t="s">
        <v>739</v>
      </c>
      <c r="G622" s="311" t="s">
        <v>138</v>
      </c>
      <c r="H622" s="40" t="s">
        <v>218</v>
      </c>
      <c r="I622" s="658" t="s">
        <v>677</v>
      </c>
      <c r="J622" s="303">
        <v>0</v>
      </c>
      <c r="K622" s="304">
        <v>0</v>
      </c>
      <c r="L622" s="305">
        <v>0</v>
      </c>
      <c r="M622" s="305">
        <v>0</v>
      </c>
      <c r="N622" s="303">
        <v>0</v>
      </c>
      <c r="O622" s="306">
        <v>0</v>
      </c>
      <c r="P622" s="303">
        <v>0</v>
      </c>
      <c r="Q622" s="171">
        <f>VLOOKUP(C622&amp;D622&amp;A622,'Delivery Counts'!$A$55:$I$86,8,FALSE)</f>
        <v>0</v>
      </c>
      <c r="R622" s="171">
        <f>VLOOKUP(C622&amp;D622&amp;A622,'Delivery Counts'!$A$55:$I$86,9,FALSE)</f>
        <v>0</v>
      </c>
      <c r="S622" s="16">
        <f t="shared" si="31"/>
        <v>0</v>
      </c>
      <c r="T622" s="237"/>
      <c r="U622" s="237"/>
    </row>
    <row r="623" spans="1:21" s="172" customFormat="1">
      <c r="A623" s="38">
        <v>18</v>
      </c>
      <c r="B623" s="39">
        <f t="shared" si="29"/>
        <v>0</v>
      </c>
      <c r="C623" s="39" t="str">
        <f t="shared" si="30"/>
        <v>2021 Prior Year</v>
      </c>
      <c r="D623" s="40">
        <v>1</v>
      </c>
      <c r="E623" s="662">
        <v>18</v>
      </c>
      <c r="F623" s="40" t="s">
        <v>739</v>
      </c>
      <c r="G623" s="311" t="s">
        <v>138</v>
      </c>
      <c r="H623" s="40" t="s">
        <v>219</v>
      </c>
      <c r="I623" s="658" t="s">
        <v>263</v>
      </c>
      <c r="J623" s="303">
        <v>0</v>
      </c>
      <c r="K623" s="304">
        <v>0</v>
      </c>
      <c r="L623" s="305">
        <v>0</v>
      </c>
      <c r="M623" s="305">
        <v>0</v>
      </c>
      <c r="N623" s="303">
        <v>0</v>
      </c>
      <c r="O623" s="306">
        <v>0</v>
      </c>
      <c r="P623" s="303">
        <v>0</v>
      </c>
      <c r="Q623" s="171">
        <f>VLOOKUP(C623&amp;D623&amp;A623,'Delivery Counts'!$A$55:$I$86,8,FALSE)</f>
        <v>0</v>
      </c>
      <c r="R623" s="171">
        <f>VLOOKUP(C623&amp;D623&amp;A623,'Delivery Counts'!$A$55:$I$86,9,FALSE)</f>
        <v>0</v>
      </c>
      <c r="S623" s="16">
        <f t="shared" si="31"/>
        <v>0</v>
      </c>
      <c r="T623" s="237"/>
      <c r="U623" s="237"/>
    </row>
    <row r="624" spans="1:21" s="172" customFormat="1">
      <c r="A624" s="38">
        <v>18</v>
      </c>
      <c r="B624" s="39">
        <f t="shared" si="29"/>
        <v>0</v>
      </c>
      <c r="C624" s="39" t="str">
        <f t="shared" si="30"/>
        <v>2021 Prior Year</v>
      </c>
      <c r="D624" s="40">
        <v>1</v>
      </c>
      <c r="E624" s="662">
        <v>18</v>
      </c>
      <c r="F624" s="40" t="s">
        <v>739</v>
      </c>
      <c r="G624" s="311" t="s">
        <v>138</v>
      </c>
      <c r="H624" s="40" t="s">
        <v>220</v>
      </c>
      <c r="I624" s="658" t="s">
        <v>675</v>
      </c>
      <c r="J624" s="303">
        <v>0</v>
      </c>
      <c r="K624" s="304">
        <v>0</v>
      </c>
      <c r="L624" s="305">
        <v>0</v>
      </c>
      <c r="M624" s="305">
        <v>0</v>
      </c>
      <c r="N624" s="303">
        <v>0</v>
      </c>
      <c r="O624" s="306">
        <v>0</v>
      </c>
      <c r="P624" s="303">
        <v>0</v>
      </c>
      <c r="Q624" s="171">
        <f>VLOOKUP(C624&amp;D624&amp;A624,'Delivery Counts'!$A$55:$I$86,8,FALSE)</f>
        <v>0</v>
      </c>
      <c r="R624" s="171">
        <f>VLOOKUP(C624&amp;D624&amp;A624,'Delivery Counts'!$A$55:$I$86,9,FALSE)</f>
        <v>0</v>
      </c>
      <c r="S624" s="16">
        <f t="shared" si="31"/>
        <v>0</v>
      </c>
      <c r="T624" s="237"/>
      <c r="U624" s="237"/>
    </row>
    <row r="625" spans="1:21" s="172" customFormat="1">
      <c r="A625" s="38">
        <v>18</v>
      </c>
      <c r="B625" s="39">
        <f t="shared" si="29"/>
        <v>0</v>
      </c>
      <c r="C625" s="39" t="str">
        <f t="shared" si="30"/>
        <v>2021 Prior Year</v>
      </c>
      <c r="D625" s="40">
        <v>1</v>
      </c>
      <c r="E625" s="662">
        <v>18</v>
      </c>
      <c r="F625" s="40" t="s">
        <v>739</v>
      </c>
      <c r="G625" s="311" t="s">
        <v>138</v>
      </c>
      <c r="H625" s="40" t="s">
        <v>221</v>
      </c>
      <c r="I625" s="658" t="s">
        <v>264</v>
      </c>
      <c r="J625" s="303">
        <v>0</v>
      </c>
      <c r="K625" s="304">
        <v>0</v>
      </c>
      <c r="L625" s="305">
        <v>0</v>
      </c>
      <c r="M625" s="305">
        <v>0</v>
      </c>
      <c r="N625" s="303">
        <v>0</v>
      </c>
      <c r="O625" s="306">
        <v>0</v>
      </c>
      <c r="P625" s="303">
        <v>0</v>
      </c>
      <c r="Q625" s="171">
        <f>VLOOKUP(C625&amp;D625&amp;A625,'Delivery Counts'!$A$55:$I$86,8,FALSE)</f>
        <v>0</v>
      </c>
      <c r="R625" s="171">
        <f>VLOOKUP(C625&amp;D625&amp;A625,'Delivery Counts'!$A$55:$I$86,9,FALSE)</f>
        <v>0</v>
      </c>
      <c r="S625" s="16">
        <f t="shared" si="31"/>
        <v>0</v>
      </c>
      <c r="T625" s="237"/>
      <c r="U625" s="237"/>
    </row>
    <row r="626" spans="1:21" s="172" customFormat="1">
      <c r="A626" s="38">
        <v>18</v>
      </c>
      <c r="B626" s="39">
        <f t="shared" si="29"/>
        <v>0</v>
      </c>
      <c r="C626" s="39" t="str">
        <f t="shared" si="30"/>
        <v>2021 Prior Year</v>
      </c>
      <c r="D626" s="40">
        <v>1</v>
      </c>
      <c r="E626" s="662">
        <v>18</v>
      </c>
      <c r="F626" s="40" t="s">
        <v>739</v>
      </c>
      <c r="G626" s="311" t="s">
        <v>138</v>
      </c>
      <c r="H626" s="40" t="s">
        <v>222</v>
      </c>
      <c r="I626" s="658" t="s">
        <v>206</v>
      </c>
      <c r="J626" s="303">
        <v>0</v>
      </c>
      <c r="K626" s="304">
        <v>0</v>
      </c>
      <c r="L626" s="305">
        <v>0</v>
      </c>
      <c r="M626" s="305">
        <v>0</v>
      </c>
      <c r="N626" s="303">
        <v>0</v>
      </c>
      <c r="O626" s="306">
        <v>0</v>
      </c>
      <c r="P626" s="303">
        <v>0</v>
      </c>
      <c r="Q626" s="171">
        <f>VLOOKUP(C626&amp;D626&amp;A626,'Delivery Counts'!$A$55:$I$86,8,FALSE)</f>
        <v>0</v>
      </c>
      <c r="R626" s="171">
        <f>VLOOKUP(C626&amp;D626&amp;A626,'Delivery Counts'!$A$55:$I$86,9,FALSE)</f>
        <v>0</v>
      </c>
      <c r="S626" s="16">
        <f t="shared" si="31"/>
        <v>0</v>
      </c>
      <c r="T626" s="237"/>
      <c r="U626" s="237"/>
    </row>
    <row r="627" spans="1:21">
      <c r="A627" s="38">
        <v>18</v>
      </c>
      <c r="B627" s="39">
        <f t="shared" si="29"/>
        <v>0</v>
      </c>
      <c r="C627" s="39" t="str">
        <f t="shared" si="30"/>
        <v>2021 Prior Year</v>
      </c>
      <c r="D627" s="40">
        <v>1</v>
      </c>
      <c r="E627" s="662">
        <v>18</v>
      </c>
      <c r="F627" s="40" t="s">
        <v>739</v>
      </c>
      <c r="G627" s="311" t="s">
        <v>138</v>
      </c>
      <c r="H627" s="40" t="s">
        <v>223</v>
      </c>
      <c r="I627" s="658" t="s">
        <v>181</v>
      </c>
      <c r="J627" s="303">
        <v>0</v>
      </c>
      <c r="K627" s="304">
        <v>0</v>
      </c>
      <c r="L627" s="305">
        <v>0</v>
      </c>
      <c r="M627" s="305">
        <v>0</v>
      </c>
      <c r="N627" s="303">
        <v>0</v>
      </c>
      <c r="O627" s="306">
        <v>0</v>
      </c>
      <c r="P627" s="303">
        <v>0</v>
      </c>
      <c r="Q627" s="171">
        <f>VLOOKUP(C627&amp;D627&amp;A627,'Delivery Counts'!$A$55:$I$86,8,FALSE)</f>
        <v>0</v>
      </c>
      <c r="R627" s="171">
        <f>VLOOKUP(C627&amp;D627&amp;A627,'Delivery Counts'!$A$55:$I$86,9,FALSE)</f>
        <v>0</v>
      </c>
      <c r="S627" s="16">
        <f t="shared" si="31"/>
        <v>0</v>
      </c>
    </row>
    <row r="628" spans="1:21">
      <c r="A628" s="38">
        <v>18</v>
      </c>
      <c r="B628" s="39">
        <f t="shared" si="29"/>
        <v>0</v>
      </c>
      <c r="C628" s="39" t="str">
        <f t="shared" si="30"/>
        <v>2021 Prior Year</v>
      </c>
      <c r="D628" s="40">
        <v>1</v>
      </c>
      <c r="E628" s="662">
        <v>18</v>
      </c>
      <c r="F628" s="40" t="s">
        <v>739</v>
      </c>
      <c r="G628" s="311" t="s">
        <v>138</v>
      </c>
      <c r="H628" s="40" t="s">
        <v>150</v>
      </c>
      <c r="I628" s="658" t="s">
        <v>204</v>
      </c>
      <c r="J628" s="303">
        <v>0</v>
      </c>
      <c r="K628" s="304">
        <v>0</v>
      </c>
      <c r="L628" s="305">
        <v>0</v>
      </c>
      <c r="M628" s="305">
        <v>0</v>
      </c>
      <c r="N628" s="303">
        <v>0</v>
      </c>
      <c r="O628" s="306">
        <v>0</v>
      </c>
      <c r="P628" s="303">
        <v>0</v>
      </c>
      <c r="Q628" s="171">
        <f>VLOOKUP(C628&amp;D628&amp;A628,'Delivery Counts'!$A$55:$I$86,8,FALSE)</f>
        <v>0</v>
      </c>
      <c r="R628" s="171">
        <f>VLOOKUP(C628&amp;D628&amp;A628,'Delivery Counts'!$A$55:$I$86,9,FALSE)</f>
        <v>0</v>
      </c>
      <c r="S628" s="16">
        <f t="shared" si="31"/>
        <v>0</v>
      </c>
    </row>
    <row r="629" spans="1:21" s="172" customFormat="1">
      <c r="A629" s="38">
        <v>18</v>
      </c>
      <c r="B629" s="39">
        <f t="shared" si="29"/>
        <v>0</v>
      </c>
      <c r="C629" s="39" t="str">
        <f t="shared" si="30"/>
        <v>2021 Prior Year</v>
      </c>
      <c r="D629" s="40">
        <v>1</v>
      </c>
      <c r="E629" s="662">
        <v>18</v>
      </c>
      <c r="F629" s="40" t="s">
        <v>739</v>
      </c>
      <c r="G629" s="311" t="s">
        <v>138</v>
      </c>
      <c r="H629" s="40" t="s">
        <v>151</v>
      </c>
      <c r="I629" s="658" t="s">
        <v>205</v>
      </c>
      <c r="J629" s="303">
        <v>0</v>
      </c>
      <c r="K629" s="304">
        <v>0</v>
      </c>
      <c r="L629" s="305">
        <v>0</v>
      </c>
      <c r="M629" s="305">
        <v>0</v>
      </c>
      <c r="N629" s="303">
        <v>0</v>
      </c>
      <c r="O629" s="306">
        <v>0</v>
      </c>
      <c r="P629" s="303">
        <v>0</v>
      </c>
      <c r="Q629" s="171">
        <f>VLOOKUP(C629&amp;D629&amp;A629,'Delivery Counts'!$A$55:$I$86,8,FALSE)</f>
        <v>0</v>
      </c>
      <c r="R629" s="171">
        <f>VLOOKUP(C629&amp;D629&amp;A629,'Delivery Counts'!$A$55:$I$86,9,FALSE)</f>
        <v>0</v>
      </c>
      <c r="S629" s="16">
        <f t="shared" si="31"/>
        <v>0</v>
      </c>
    </row>
    <row r="630" spans="1:21" s="172" customFormat="1">
      <c r="A630" s="38">
        <v>18</v>
      </c>
      <c r="B630" s="39">
        <f t="shared" si="29"/>
        <v>0</v>
      </c>
      <c r="C630" s="39" t="str">
        <f t="shared" si="30"/>
        <v>2021 Prior Year</v>
      </c>
      <c r="D630" s="40">
        <v>1</v>
      </c>
      <c r="E630" s="662">
        <v>18</v>
      </c>
      <c r="F630" s="40" t="s">
        <v>739</v>
      </c>
      <c r="G630" s="311" t="s">
        <v>138</v>
      </c>
      <c r="H630" s="40" t="s">
        <v>152</v>
      </c>
      <c r="I630" s="658" t="s">
        <v>182</v>
      </c>
      <c r="J630" s="303">
        <v>0</v>
      </c>
      <c r="K630" s="304">
        <v>0</v>
      </c>
      <c r="L630" s="305">
        <v>0</v>
      </c>
      <c r="M630" s="305">
        <v>0</v>
      </c>
      <c r="N630" s="303">
        <v>0</v>
      </c>
      <c r="O630" s="306">
        <v>0</v>
      </c>
      <c r="P630" s="303">
        <v>0</v>
      </c>
      <c r="Q630" s="171">
        <f>VLOOKUP(C630&amp;D630&amp;A630,'Delivery Counts'!$A$55:$I$86,8,FALSE)</f>
        <v>0</v>
      </c>
      <c r="R630" s="171">
        <f>VLOOKUP(C630&amp;D630&amp;A630,'Delivery Counts'!$A$55:$I$86,9,FALSE)</f>
        <v>0</v>
      </c>
      <c r="S630" s="16">
        <f t="shared" si="31"/>
        <v>0</v>
      </c>
      <c r="T630" s="237"/>
      <c r="U630" s="237"/>
    </row>
    <row r="631" spans="1:21" s="172" customFormat="1">
      <c r="A631" s="38">
        <v>18</v>
      </c>
      <c r="B631" s="39">
        <f t="shared" si="29"/>
        <v>0</v>
      </c>
      <c r="C631" s="39" t="str">
        <f t="shared" si="30"/>
        <v>2021 Prior Year</v>
      </c>
      <c r="D631" s="40">
        <v>1</v>
      </c>
      <c r="E631" s="662">
        <v>18</v>
      </c>
      <c r="F631" s="40" t="s">
        <v>739</v>
      </c>
      <c r="G631" s="311" t="s">
        <v>138</v>
      </c>
      <c r="H631" s="40" t="s">
        <v>70</v>
      </c>
      <c r="I631" s="658" t="s">
        <v>265</v>
      </c>
      <c r="J631" s="303">
        <v>0</v>
      </c>
      <c r="K631" s="304">
        <v>0</v>
      </c>
      <c r="L631" s="305">
        <v>0</v>
      </c>
      <c r="M631" s="305">
        <v>0</v>
      </c>
      <c r="N631" s="303">
        <v>0</v>
      </c>
      <c r="O631" s="306">
        <v>0</v>
      </c>
      <c r="P631" s="303">
        <v>0</v>
      </c>
      <c r="Q631" s="171">
        <f>VLOOKUP(C631&amp;D631&amp;A631,'Delivery Counts'!$A$55:$I$86,8,FALSE)</f>
        <v>0</v>
      </c>
      <c r="R631" s="171">
        <f>VLOOKUP(C631&amp;D631&amp;A631,'Delivery Counts'!$A$55:$I$86,9,FALSE)</f>
        <v>0</v>
      </c>
      <c r="S631" s="16">
        <f t="shared" si="31"/>
        <v>0</v>
      </c>
      <c r="T631" s="237"/>
      <c r="U631" s="237"/>
    </row>
    <row r="632" spans="1:21" s="172" customFormat="1">
      <c r="A632" s="38">
        <v>18</v>
      </c>
      <c r="B632" s="39">
        <f t="shared" si="29"/>
        <v>0</v>
      </c>
      <c r="C632" s="39" t="str">
        <f t="shared" si="30"/>
        <v>2021 Prior Year</v>
      </c>
      <c r="D632" s="40">
        <v>1</v>
      </c>
      <c r="E632" s="662">
        <v>18</v>
      </c>
      <c r="F632" s="40" t="s">
        <v>739</v>
      </c>
      <c r="G632" s="311" t="s">
        <v>138</v>
      </c>
      <c r="H632" s="40" t="s">
        <v>71</v>
      </c>
      <c r="I632" s="658" t="s">
        <v>266</v>
      </c>
      <c r="J632" s="303">
        <v>0</v>
      </c>
      <c r="K632" s="304">
        <v>0</v>
      </c>
      <c r="L632" s="305">
        <v>0</v>
      </c>
      <c r="M632" s="305">
        <v>0</v>
      </c>
      <c r="N632" s="303">
        <v>0</v>
      </c>
      <c r="O632" s="306">
        <v>0</v>
      </c>
      <c r="P632" s="303">
        <v>0</v>
      </c>
      <c r="Q632" s="171">
        <f>VLOOKUP(C632&amp;D632&amp;A632,'Delivery Counts'!$A$55:$I$86,8,FALSE)</f>
        <v>0</v>
      </c>
      <c r="R632" s="171">
        <f>VLOOKUP(C632&amp;D632&amp;A632,'Delivery Counts'!$A$55:$I$86,9,FALSE)</f>
        <v>0</v>
      </c>
      <c r="S632" s="16">
        <f t="shared" si="31"/>
        <v>0</v>
      </c>
      <c r="T632" s="237"/>
      <c r="U632" s="237"/>
    </row>
    <row r="633" spans="1:21" s="172" customFormat="1">
      <c r="A633" s="38">
        <v>18</v>
      </c>
      <c r="B633" s="39">
        <f t="shared" si="29"/>
        <v>0</v>
      </c>
      <c r="C633" s="39" t="str">
        <f t="shared" si="30"/>
        <v>2021 Prior Year</v>
      </c>
      <c r="D633" s="40">
        <v>1</v>
      </c>
      <c r="E633" s="662">
        <v>18</v>
      </c>
      <c r="F633" s="40" t="s">
        <v>739</v>
      </c>
      <c r="G633" s="311" t="s">
        <v>138</v>
      </c>
      <c r="H633" s="40" t="s">
        <v>72</v>
      </c>
      <c r="I633" s="658" t="s">
        <v>527</v>
      </c>
      <c r="J633" s="303">
        <v>0</v>
      </c>
      <c r="K633" s="304">
        <v>0</v>
      </c>
      <c r="L633" s="305">
        <v>0</v>
      </c>
      <c r="M633" s="305">
        <v>0</v>
      </c>
      <c r="N633" s="303">
        <v>0</v>
      </c>
      <c r="O633" s="306">
        <v>0</v>
      </c>
      <c r="P633" s="303">
        <v>0</v>
      </c>
      <c r="Q633" s="171">
        <f>VLOOKUP(C633&amp;D633&amp;A633,'Delivery Counts'!$A$55:$I$86,8,FALSE)</f>
        <v>0</v>
      </c>
      <c r="R633" s="171">
        <f>VLOOKUP(C633&amp;D633&amp;A633,'Delivery Counts'!$A$55:$I$86,9,FALSE)</f>
        <v>0</v>
      </c>
      <c r="S633" s="16">
        <f t="shared" si="31"/>
        <v>0</v>
      </c>
      <c r="T633" s="237"/>
      <c r="U633" s="237"/>
    </row>
    <row r="634" spans="1:21" s="172" customFormat="1">
      <c r="A634" s="38">
        <v>18</v>
      </c>
      <c r="B634" s="39">
        <f t="shared" si="29"/>
        <v>0</v>
      </c>
      <c r="C634" s="39" t="str">
        <f t="shared" si="30"/>
        <v>2021 Prior Year</v>
      </c>
      <c r="D634" s="40">
        <v>1</v>
      </c>
      <c r="E634" s="662">
        <v>18</v>
      </c>
      <c r="F634" s="40" t="s">
        <v>739</v>
      </c>
      <c r="G634" s="40" t="s">
        <v>138</v>
      </c>
      <c r="H634" s="40" t="s">
        <v>73</v>
      </c>
      <c r="I634" s="658" t="s">
        <v>528</v>
      </c>
      <c r="J634" s="303">
        <v>0</v>
      </c>
      <c r="K634" s="304">
        <v>0</v>
      </c>
      <c r="L634" s="305">
        <v>0</v>
      </c>
      <c r="M634" s="305">
        <v>0</v>
      </c>
      <c r="N634" s="303">
        <v>0</v>
      </c>
      <c r="O634" s="306">
        <v>0</v>
      </c>
      <c r="P634" s="303">
        <v>0</v>
      </c>
      <c r="Q634" s="171">
        <f>VLOOKUP(C634&amp;D634&amp;A634,'Delivery Counts'!$A$55:$I$86,8,FALSE)</f>
        <v>0</v>
      </c>
      <c r="R634" s="171">
        <f>VLOOKUP(C634&amp;D634&amp;A634,'Delivery Counts'!$A$55:$I$86,9,FALSE)</f>
        <v>0</v>
      </c>
      <c r="S634" s="16">
        <f t="shared" si="31"/>
        <v>0</v>
      </c>
      <c r="T634" s="237"/>
      <c r="U634" s="237"/>
    </row>
    <row r="635" spans="1:21" s="172" customFormat="1">
      <c r="A635" s="38">
        <v>18</v>
      </c>
      <c r="B635" s="39">
        <f t="shared" si="29"/>
        <v>0</v>
      </c>
      <c r="C635" s="39" t="str">
        <f t="shared" si="30"/>
        <v>2021 Prior Year</v>
      </c>
      <c r="D635" s="40">
        <v>1</v>
      </c>
      <c r="E635" s="662">
        <v>18</v>
      </c>
      <c r="F635" s="40" t="s">
        <v>739</v>
      </c>
      <c r="G635" s="40" t="s">
        <v>138</v>
      </c>
      <c r="H635" s="40" t="s">
        <v>409</v>
      </c>
      <c r="I635" s="640" t="s">
        <v>803</v>
      </c>
      <c r="J635" s="303">
        <v>0</v>
      </c>
      <c r="K635" s="304">
        <v>0</v>
      </c>
      <c r="L635" s="305">
        <v>0</v>
      </c>
      <c r="M635" s="305">
        <v>0</v>
      </c>
      <c r="N635" s="303">
        <v>0</v>
      </c>
      <c r="O635" s="306">
        <v>0</v>
      </c>
      <c r="P635" s="303">
        <v>0</v>
      </c>
      <c r="Q635" s="171">
        <f>VLOOKUP(C635&amp;D635&amp;A635,'Delivery Counts'!$A$55:$I$86,8,FALSE)</f>
        <v>0</v>
      </c>
      <c r="R635" s="171">
        <f>VLOOKUP(C635&amp;D635&amp;A635,'Delivery Counts'!$A$55:$I$86,9,FALSE)</f>
        <v>0</v>
      </c>
      <c r="S635" s="16">
        <f t="shared" si="31"/>
        <v>0</v>
      </c>
      <c r="T635" s="237"/>
      <c r="U635" s="237"/>
    </row>
    <row r="636" spans="1:21" s="172" customFormat="1">
      <c r="A636" s="38">
        <v>19</v>
      </c>
      <c r="B636" s="39">
        <f t="shared" si="29"/>
        <v>0</v>
      </c>
      <c r="C636" s="39" t="str">
        <f t="shared" si="30"/>
        <v>2021 Prior Year</v>
      </c>
      <c r="D636" s="40">
        <v>1</v>
      </c>
      <c r="E636" s="662">
        <v>19</v>
      </c>
      <c r="F636" s="40" t="s">
        <v>739</v>
      </c>
      <c r="G636" s="40" t="s">
        <v>139</v>
      </c>
      <c r="H636" s="40" t="s">
        <v>211</v>
      </c>
      <c r="I636" s="640" t="s">
        <v>261</v>
      </c>
      <c r="J636" s="303">
        <v>0</v>
      </c>
      <c r="K636" s="304">
        <v>0</v>
      </c>
      <c r="L636" s="305">
        <v>0</v>
      </c>
      <c r="M636" s="305">
        <v>0</v>
      </c>
      <c r="N636" s="303">
        <v>0</v>
      </c>
      <c r="O636" s="306">
        <v>0</v>
      </c>
      <c r="P636" s="303">
        <v>0</v>
      </c>
      <c r="Q636" s="171">
        <f>VLOOKUP(C636&amp;D636&amp;A636,'Delivery Counts'!$A$55:$I$86,8,FALSE)</f>
        <v>0</v>
      </c>
      <c r="R636" s="171">
        <f>VLOOKUP(C636&amp;D636&amp;A636,'Delivery Counts'!$A$55:$I$86,9,FALSE)</f>
        <v>0</v>
      </c>
      <c r="S636" s="16">
        <f t="shared" si="31"/>
        <v>0</v>
      </c>
      <c r="T636" s="237"/>
      <c r="U636" s="237"/>
    </row>
    <row r="637" spans="1:21" s="172" customFormat="1">
      <c r="A637" s="38">
        <v>19</v>
      </c>
      <c r="B637" s="39">
        <f t="shared" si="29"/>
        <v>0</v>
      </c>
      <c r="C637" s="39" t="str">
        <f t="shared" si="30"/>
        <v>2021 Prior Year</v>
      </c>
      <c r="D637" s="40">
        <v>1</v>
      </c>
      <c r="E637" s="662">
        <v>19</v>
      </c>
      <c r="F637" s="40" t="s">
        <v>739</v>
      </c>
      <c r="G637" s="311" t="s">
        <v>139</v>
      </c>
      <c r="H637" s="40" t="s">
        <v>214</v>
      </c>
      <c r="I637" s="658" t="s">
        <v>676</v>
      </c>
      <c r="J637" s="303">
        <v>0</v>
      </c>
      <c r="K637" s="304">
        <v>0</v>
      </c>
      <c r="L637" s="305">
        <v>0</v>
      </c>
      <c r="M637" s="305">
        <v>0</v>
      </c>
      <c r="N637" s="303">
        <v>0</v>
      </c>
      <c r="O637" s="306">
        <v>0</v>
      </c>
      <c r="P637" s="303">
        <v>0</v>
      </c>
      <c r="Q637" s="171">
        <f>VLOOKUP(C637&amp;D637&amp;A637,'Delivery Counts'!$A$55:$I$86,8,FALSE)</f>
        <v>0</v>
      </c>
      <c r="R637" s="171">
        <f>VLOOKUP(C637&amp;D637&amp;A637,'Delivery Counts'!$A$55:$I$86,9,FALSE)</f>
        <v>0</v>
      </c>
      <c r="S637" s="16">
        <f t="shared" si="31"/>
        <v>0</v>
      </c>
      <c r="T637" s="237"/>
      <c r="U637" s="237"/>
    </row>
    <row r="638" spans="1:21" s="172" customFormat="1">
      <c r="A638" s="38">
        <v>19</v>
      </c>
      <c r="B638" s="39">
        <f t="shared" si="29"/>
        <v>0</v>
      </c>
      <c r="C638" s="39" t="str">
        <f t="shared" si="30"/>
        <v>2021 Prior Year</v>
      </c>
      <c r="D638" s="40">
        <v>1</v>
      </c>
      <c r="E638" s="662">
        <v>19</v>
      </c>
      <c r="F638" s="40" t="s">
        <v>739</v>
      </c>
      <c r="G638" s="311" t="s">
        <v>139</v>
      </c>
      <c r="H638" s="40" t="s">
        <v>215</v>
      </c>
      <c r="I638" s="658" t="s">
        <v>216</v>
      </c>
      <c r="J638" s="303">
        <v>0</v>
      </c>
      <c r="K638" s="304">
        <v>0</v>
      </c>
      <c r="L638" s="305">
        <v>0</v>
      </c>
      <c r="M638" s="305">
        <v>0</v>
      </c>
      <c r="N638" s="303">
        <v>0</v>
      </c>
      <c r="O638" s="306">
        <v>0</v>
      </c>
      <c r="P638" s="303">
        <v>0</v>
      </c>
      <c r="Q638" s="171">
        <f>VLOOKUP(C638&amp;D638&amp;A638,'Delivery Counts'!$A$55:$I$86,8,FALSE)</f>
        <v>0</v>
      </c>
      <c r="R638" s="171">
        <f>VLOOKUP(C638&amp;D638&amp;A638,'Delivery Counts'!$A$55:$I$86,9,FALSE)</f>
        <v>0</v>
      </c>
      <c r="S638" s="16">
        <f t="shared" si="31"/>
        <v>0</v>
      </c>
      <c r="T638" s="237"/>
      <c r="U638" s="237"/>
    </row>
    <row r="639" spans="1:21" s="172" customFormat="1">
      <c r="A639" s="38">
        <v>19</v>
      </c>
      <c r="B639" s="39">
        <f t="shared" si="29"/>
        <v>0</v>
      </c>
      <c r="C639" s="39" t="str">
        <f t="shared" si="30"/>
        <v>2021 Prior Year</v>
      </c>
      <c r="D639" s="40">
        <v>1</v>
      </c>
      <c r="E639" s="662">
        <v>19</v>
      </c>
      <c r="F639" s="40" t="s">
        <v>739</v>
      </c>
      <c r="G639" s="311" t="s">
        <v>139</v>
      </c>
      <c r="H639" s="40" t="s">
        <v>217</v>
      </c>
      <c r="I639" s="658" t="s">
        <v>262</v>
      </c>
      <c r="J639" s="303">
        <v>0</v>
      </c>
      <c r="K639" s="304">
        <v>0</v>
      </c>
      <c r="L639" s="305">
        <v>0</v>
      </c>
      <c r="M639" s="305">
        <v>0</v>
      </c>
      <c r="N639" s="303">
        <v>0</v>
      </c>
      <c r="O639" s="306">
        <v>0</v>
      </c>
      <c r="P639" s="303">
        <v>0</v>
      </c>
      <c r="Q639" s="171">
        <f>VLOOKUP(C639&amp;D639&amp;A639,'Delivery Counts'!$A$55:$I$86,8,FALSE)</f>
        <v>0</v>
      </c>
      <c r="R639" s="171">
        <f>VLOOKUP(C639&amp;D639&amp;A639,'Delivery Counts'!$A$55:$I$86,9,FALSE)</f>
        <v>0</v>
      </c>
      <c r="S639" s="16">
        <f t="shared" si="31"/>
        <v>0</v>
      </c>
      <c r="T639" s="237"/>
      <c r="U639" s="237"/>
    </row>
    <row r="640" spans="1:21" s="172" customFormat="1">
      <c r="A640" s="38">
        <v>19</v>
      </c>
      <c r="B640" s="39">
        <f t="shared" si="29"/>
        <v>0</v>
      </c>
      <c r="C640" s="39" t="str">
        <f t="shared" si="30"/>
        <v>2021 Prior Year</v>
      </c>
      <c r="D640" s="40">
        <v>1</v>
      </c>
      <c r="E640" s="662">
        <v>19</v>
      </c>
      <c r="F640" s="40" t="s">
        <v>739</v>
      </c>
      <c r="G640" s="311" t="s">
        <v>139</v>
      </c>
      <c r="H640" s="40" t="s">
        <v>218</v>
      </c>
      <c r="I640" s="658" t="s">
        <v>677</v>
      </c>
      <c r="J640" s="303">
        <v>0</v>
      </c>
      <c r="K640" s="304">
        <v>0</v>
      </c>
      <c r="L640" s="305">
        <v>0</v>
      </c>
      <c r="M640" s="305">
        <v>0</v>
      </c>
      <c r="N640" s="303">
        <v>0</v>
      </c>
      <c r="O640" s="306">
        <v>0</v>
      </c>
      <c r="P640" s="303">
        <v>0</v>
      </c>
      <c r="Q640" s="171">
        <f>VLOOKUP(C640&amp;D640&amp;A640,'Delivery Counts'!$A$55:$I$86,8,FALSE)</f>
        <v>0</v>
      </c>
      <c r="R640" s="171">
        <f>VLOOKUP(C640&amp;D640&amp;A640,'Delivery Counts'!$A$55:$I$86,9,FALSE)</f>
        <v>0</v>
      </c>
      <c r="S640" s="16">
        <f t="shared" si="31"/>
        <v>0</v>
      </c>
      <c r="T640" s="237"/>
      <c r="U640" s="237"/>
    </row>
    <row r="641" spans="1:21" s="172" customFormat="1">
      <c r="A641" s="38">
        <v>19</v>
      </c>
      <c r="B641" s="39">
        <f t="shared" si="29"/>
        <v>0</v>
      </c>
      <c r="C641" s="39" t="str">
        <f t="shared" si="30"/>
        <v>2021 Prior Year</v>
      </c>
      <c r="D641" s="40">
        <v>1</v>
      </c>
      <c r="E641" s="662">
        <v>19</v>
      </c>
      <c r="F641" s="40" t="s">
        <v>739</v>
      </c>
      <c r="G641" s="311" t="s">
        <v>139</v>
      </c>
      <c r="H641" s="40" t="s">
        <v>219</v>
      </c>
      <c r="I641" s="658" t="s">
        <v>263</v>
      </c>
      <c r="J641" s="303">
        <v>0</v>
      </c>
      <c r="K641" s="304">
        <v>0</v>
      </c>
      <c r="L641" s="305">
        <v>0</v>
      </c>
      <c r="M641" s="305">
        <v>0</v>
      </c>
      <c r="N641" s="303">
        <v>0</v>
      </c>
      <c r="O641" s="306">
        <v>0</v>
      </c>
      <c r="P641" s="303">
        <v>0</v>
      </c>
      <c r="Q641" s="171">
        <f>VLOOKUP(C641&amp;D641&amp;A641,'Delivery Counts'!$A$55:$I$86,8,FALSE)</f>
        <v>0</v>
      </c>
      <c r="R641" s="171">
        <f>VLOOKUP(C641&amp;D641&amp;A641,'Delivery Counts'!$A$55:$I$86,9,FALSE)</f>
        <v>0</v>
      </c>
      <c r="S641" s="16">
        <f t="shared" si="31"/>
        <v>0</v>
      </c>
      <c r="T641" s="237"/>
      <c r="U641" s="237"/>
    </row>
    <row r="642" spans="1:21" s="172" customFormat="1">
      <c r="A642" s="38">
        <v>19</v>
      </c>
      <c r="B642" s="39">
        <f t="shared" si="29"/>
        <v>0</v>
      </c>
      <c r="C642" s="39" t="str">
        <f t="shared" si="30"/>
        <v>2021 Prior Year</v>
      </c>
      <c r="D642" s="40">
        <v>1</v>
      </c>
      <c r="E642" s="662">
        <v>19</v>
      </c>
      <c r="F642" s="40" t="s">
        <v>739</v>
      </c>
      <c r="G642" s="311" t="s">
        <v>139</v>
      </c>
      <c r="H642" s="40" t="s">
        <v>220</v>
      </c>
      <c r="I642" s="658" t="s">
        <v>675</v>
      </c>
      <c r="J642" s="303">
        <v>0</v>
      </c>
      <c r="K642" s="304">
        <v>0</v>
      </c>
      <c r="L642" s="305">
        <v>0</v>
      </c>
      <c r="M642" s="305">
        <v>0</v>
      </c>
      <c r="N642" s="303">
        <v>0</v>
      </c>
      <c r="O642" s="306">
        <v>0</v>
      </c>
      <c r="P642" s="303">
        <v>0</v>
      </c>
      <c r="Q642" s="171">
        <f>VLOOKUP(C642&amp;D642&amp;A642,'Delivery Counts'!$A$55:$I$86,8,FALSE)</f>
        <v>0</v>
      </c>
      <c r="R642" s="171">
        <f>VLOOKUP(C642&amp;D642&amp;A642,'Delivery Counts'!$A$55:$I$86,9,FALSE)</f>
        <v>0</v>
      </c>
      <c r="S642" s="16">
        <f t="shared" si="31"/>
        <v>0</v>
      </c>
      <c r="T642" s="237"/>
      <c r="U642" s="237"/>
    </row>
    <row r="643" spans="1:21" s="172" customFormat="1">
      <c r="A643" s="38">
        <v>19</v>
      </c>
      <c r="B643" s="39">
        <f t="shared" si="29"/>
        <v>0</v>
      </c>
      <c r="C643" s="39" t="str">
        <f t="shared" si="30"/>
        <v>2021 Prior Year</v>
      </c>
      <c r="D643" s="40">
        <v>1</v>
      </c>
      <c r="E643" s="662">
        <v>19</v>
      </c>
      <c r="F643" s="40" t="s">
        <v>739</v>
      </c>
      <c r="G643" s="311" t="s">
        <v>139</v>
      </c>
      <c r="H643" s="40" t="s">
        <v>221</v>
      </c>
      <c r="I643" s="658" t="s">
        <v>264</v>
      </c>
      <c r="J643" s="303">
        <v>0</v>
      </c>
      <c r="K643" s="304">
        <v>0</v>
      </c>
      <c r="L643" s="305">
        <v>0</v>
      </c>
      <c r="M643" s="305">
        <v>0</v>
      </c>
      <c r="N643" s="303">
        <v>0</v>
      </c>
      <c r="O643" s="306">
        <v>0</v>
      </c>
      <c r="P643" s="303">
        <v>0</v>
      </c>
      <c r="Q643" s="171">
        <f>VLOOKUP(C643&amp;D643&amp;A643,'Delivery Counts'!$A$55:$I$86,8,FALSE)</f>
        <v>0</v>
      </c>
      <c r="R643" s="171">
        <f>VLOOKUP(C643&amp;D643&amp;A643,'Delivery Counts'!$A$55:$I$86,9,FALSE)</f>
        <v>0</v>
      </c>
      <c r="S643" s="16">
        <f t="shared" si="31"/>
        <v>0</v>
      </c>
      <c r="T643" s="237"/>
      <c r="U643" s="237"/>
    </row>
    <row r="644" spans="1:21" s="172" customFormat="1">
      <c r="A644" s="38">
        <v>19</v>
      </c>
      <c r="B644" s="39">
        <f t="shared" si="29"/>
        <v>0</v>
      </c>
      <c r="C644" s="39" t="str">
        <f t="shared" si="30"/>
        <v>2021 Prior Year</v>
      </c>
      <c r="D644" s="40">
        <v>1</v>
      </c>
      <c r="E644" s="662">
        <v>19</v>
      </c>
      <c r="F644" s="40" t="s">
        <v>739</v>
      </c>
      <c r="G644" s="311" t="s">
        <v>139</v>
      </c>
      <c r="H644" s="40" t="s">
        <v>222</v>
      </c>
      <c r="I644" s="658" t="s">
        <v>206</v>
      </c>
      <c r="J644" s="303">
        <v>0</v>
      </c>
      <c r="K644" s="304">
        <v>0</v>
      </c>
      <c r="L644" s="305">
        <v>0</v>
      </c>
      <c r="M644" s="305">
        <v>0</v>
      </c>
      <c r="N644" s="303">
        <v>0</v>
      </c>
      <c r="O644" s="306">
        <v>0</v>
      </c>
      <c r="P644" s="303">
        <v>0</v>
      </c>
      <c r="Q644" s="171">
        <f>VLOOKUP(C644&amp;D644&amp;A644,'Delivery Counts'!$A$55:$I$86,8,FALSE)</f>
        <v>0</v>
      </c>
      <c r="R644" s="171">
        <f>VLOOKUP(C644&amp;D644&amp;A644,'Delivery Counts'!$A$55:$I$86,9,FALSE)</f>
        <v>0</v>
      </c>
      <c r="S644" s="16">
        <f t="shared" si="31"/>
        <v>0</v>
      </c>
      <c r="T644" s="237"/>
      <c r="U644" s="237"/>
    </row>
    <row r="645" spans="1:21">
      <c r="A645" s="38">
        <v>19</v>
      </c>
      <c r="B645" s="39">
        <f t="shared" si="29"/>
        <v>0</v>
      </c>
      <c r="C645" s="39" t="str">
        <f t="shared" si="30"/>
        <v>2021 Prior Year</v>
      </c>
      <c r="D645" s="40">
        <v>1</v>
      </c>
      <c r="E645" s="662">
        <v>19</v>
      </c>
      <c r="F645" s="40" t="s">
        <v>739</v>
      </c>
      <c r="G645" s="311" t="s">
        <v>139</v>
      </c>
      <c r="H645" s="40" t="s">
        <v>223</v>
      </c>
      <c r="I645" s="658" t="s">
        <v>181</v>
      </c>
      <c r="J645" s="303">
        <v>0</v>
      </c>
      <c r="K645" s="304">
        <v>0</v>
      </c>
      <c r="L645" s="305">
        <v>0</v>
      </c>
      <c r="M645" s="305">
        <v>0</v>
      </c>
      <c r="N645" s="303">
        <v>0</v>
      </c>
      <c r="O645" s="306">
        <v>0</v>
      </c>
      <c r="P645" s="303">
        <v>0</v>
      </c>
      <c r="Q645" s="171">
        <f>VLOOKUP(C645&amp;D645&amp;A645,'Delivery Counts'!$A$55:$I$86,8,FALSE)</f>
        <v>0</v>
      </c>
      <c r="R645" s="171">
        <f>VLOOKUP(C645&amp;D645&amp;A645,'Delivery Counts'!$A$55:$I$86,9,FALSE)</f>
        <v>0</v>
      </c>
      <c r="S645" s="16">
        <f t="shared" si="31"/>
        <v>0</v>
      </c>
    </row>
    <row r="646" spans="1:21">
      <c r="A646" s="38">
        <v>19</v>
      </c>
      <c r="B646" s="39">
        <f t="shared" si="29"/>
        <v>0</v>
      </c>
      <c r="C646" s="39" t="str">
        <f t="shared" si="30"/>
        <v>2021 Prior Year</v>
      </c>
      <c r="D646" s="40">
        <v>1</v>
      </c>
      <c r="E646" s="662">
        <v>19</v>
      </c>
      <c r="F646" s="40" t="s">
        <v>739</v>
      </c>
      <c r="G646" s="311" t="s">
        <v>139</v>
      </c>
      <c r="H646" s="40" t="s">
        <v>150</v>
      </c>
      <c r="I646" s="658" t="s">
        <v>204</v>
      </c>
      <c r="J646" s="303">
        <v>0</v>
      </c>
      <c r="K646" s="304">
        <v>0</v>
      </c>
      <c r="L646" s="305">
        <v>0</v>
      </c>
      <c r="M646" s="305">
        <v>0</v>
      </c>
      <c r="N646" s="303">
        <v>0</v>
      </c>
      <c r="O646" s="306">
        <v>0</v>
      </c>
      <c r="P646" s="303">
        <v>0</v>
      </c>
      <c r="Q646" s="171">
        <f>VLOOKUP(C646&amp;D646&amp;A646,'Delivery Counts'!$A$55:$I$86,8,FALSE)</f>
        <v>0</v>
      </c>
      <c r="R646" s="171">
        <f>VLOOKUP(C646&amp;D646&amp;A646,'Delivery Counts'!$A$55:$I$86,9,FALSE)</f>
        <v>0</v>
      </c>
      <c r="S646" s="16">
        <f t="shared" si="31"/>
        <v>0</v>
      </c>
    </row>
    <row r="647" spans="1:21" s="172" customFormat="1">
      <c r="A647" s="38">
        <v>19</v>
      </c>
      <c r="B647" s="39">
        <f t="shared" si="29"/>
        <v>0</v>
      </c>
      <c r="C647" s="39" t="str">
        <f t="shared" ref="C647:C746" si="32">$C$582</f>
        <v>2021 Prior Year</v>
      </c>
      <c r="D647" s="40">
        <v>1</v>
      </c>
      <c r="E647" s="662">
        <v>19</v>
      </c>
      <c r="F647" s="40" t="s">
        <v>739</v>
      </c>
      <c r="G647" s="311" t="s">
        <v>139</v>
      </c>
      <c r="H647" s="40" t="s">
        <v>151</v>
      </c>
      <c r="I647" s="658" t="s">
        <v>205</v>
      </c>
      <c r="J647" s="303">
        <v>0</v>
      </c>
      <c r="K647" s="304">
        <v>0</v>
      </c>
      <c r="L647" s="305">
        <v>0</v>
      </c>
      <c r="M647" s="305">
        <v>0</v>
      </c>
      <c r="N647" s="303">
        <v>0</v>
      </c>
      <c r="O647" s="306">
        <v>0</v>
      </c>
      <c r="P647" s="303">
        <v>0</v>
      </c>
      <c r="Q647" s="171">
        <f>VLOOKUP(C647&amp;D647&amp;A647,'Delivery Counts'!$A$55:$I$86,8,FALSE)</f>
        <v>0</v>
      </c>
      <c r="R647" s="171">
        <f>VLOOKUP(C647&amp;D647&amp;A647,'Delivery Counts'!$A$55:$I$86,9,FALSE)</f>
        <v>0</v>
      </c>
      <c r="S647" s="16">
        <f t="shared" ref="S647:S746" si="33">Q647+R647</f>
        <v>0</v>
      </c>
    </row>
    <row r="648" spans="1:21" s="172" customFormat="1">
      <c r="A648" s="38">
        <v>19</v>
      </c>
      <c r="B648" s="39">
        <f t="shared" si="29"/>
        <v>0</v>
      </c>
      <c r="C648" s="39" t="str">
        <f t="shared" si="32"/>
        <v>2021 Prior Year</v>
      </c>
      <c r="D648" s="40">
        <v>1</v>
      </c>
      <c r="E648" s="662">
        <v>19</v>
      </c>
      <c r="F648" s="40" t="s">
        <v>739</v>
      </c>
      <c r="G648" s="311" t="s">
        <v>139</v>
      </c>
      <c r="H648" s="40" t="s">
        <v>152</v>
      </c>
      <c r="I648" s="658" t="s">
        <v>182</v>
      </c>
      <c r="J648" s="303">
        <v>0</v>
      </c>
      <c r="K648" s="304">
        <v>0</v>
      </c>
      <c r="L648" s="305">
        <v>0</v>
      </c>
      <c r="M648" s="305">
        <v>0</v>
      </c>
      <c r="N648" s="303">
        <v>0</v>
      </c>
      <c r="O648" s="306">
        <v>0</v>
      </c>
      <c r="P648" s="303">
        <v>0</v>
      </c>
      <c r="Q648" s="171">
        <f>VLOOKUP(C648&amp;D648&amp;A648,'Delivery Counts'!$A$55:$I$86,8,FALSE)</f>
        <v>0</v>
      </c>
      <c r="R648" s="171">
        <f>VLOOKUP(C648&amp;D648&amp;A648,'Delivery Counts'!$A$55:$I$86,9,FALSE)</f>
        <v>0</v>
      </c>
      <c r="S648" s="16">
        <f t="shared" si="33"/>
        <v>0</v>
      </c>
      <c r="T648" s="237"/>
      <c r="U648" s="237"/>
    </row>
    <row r="649" spans="1:21" s="172" customFormat="1">
      <c r="A649" s="38">
        <v>19</v>
      </c>
      <c r="B649" s="39">
        <f t="shared" si="29"/>
        <v>0</v>
      </c>
      <c r="C649" s="39" t="str">
        <f t="shared" si="32"/>
        <v>2021 Prior Year</v>
      </c>
      <c r="D649" s="40">
        <v>1</v>
      </c>
      <c r="E649" s="662">
        <v>19</v>
      </c>
      <c r="F649" s="40" t="s">
        <v>739</v>
      </c>
      <c r="G649" s="311" t="s">
        <v>139</v>
      </c>
      <c r="H649" s="40" t="s">
        <v>70</v>
      </c>
      <c r="I649" s="658" t="s">
        <v>265</v>
      </c>
      <c r="J649" s="303">
        <v>0</v>
      </c>
      <c r="K649" s="304">
        <v>0</v>
      </c>
      <c r="L649" s="305">
        <v>0</v>
      </c>
      <c r="M649" s="305">
        <v>0</v>
      </c>
      <c r="N649" s="303">
        <v>0</v>
      </c>
      <c r="O649" s="306">
        <v>0</v>
      </c>
      <c r="P649" s="303">
        <v>0</v>
      </c>
      <c r="Q649" s="171">
        <f>VLOOKUP(C649&amp;D649&amp;A649,'Delivery Counts'!$A$55:$I$86,8,FALSE)</f>
        <v>0</v>
      </c>
      <c r="R649" s="171">
        <f>VLOOKUP(C649&amp;D649&amp;A649,'Delivery Counts'!$A$55:$I$86,9,FALSE)</f>
        <v>0</v>
      </c>
      <c r="S649" s="16">
        <f t="shared" si="33"/>
        <v>0</v>
      </c>
      <c r="T649" s="237"/>
      <c r="U649" s="237"/>
    </row>
    <row r="650" spans="1:21" s="172" customFormat="1">
      <c r="A650" s="38">
        <v>19</v>
      </c>
      <c r="B650" s="39">
        <f t="shared" si="29"/>
        <v>0</v>
      </c>
      <c r="C650" s="39" t="str">
        <f t="shared" si="32"/>
        <v>2021 Prior Year</v>
      </c>
      <c r="D650" s="40">
        <v>1</v>
      </c>
      <c r="E650" s="662">
        <v>19</v>
      </c>
      <c r="F650" s="40" t="s">
        <v>739</v>
      </c>
      <c r="G650" s="311" t="s">
        <v>139</v>
      </c>
      <c r="H650" s="40" t="s">
        <v>71</v>
      </c>
      <c r="I650" s="658" t="s">
        <v>266</v>
      </c>
      <c r="J650" s="303">
        <v>0</v>
      </c>
      <c r="K650" s="304">
        <v>0</v>
      </c>
      <c r="L650" s="305">
        <v>0</v>
      </c>
      <c r="M650" s="305">
        <v>0</v>
      </c>
      <c r="N650" s="303">
        <v>0</v>
      </c>
      <c r="O650" s="306">
        <v>0</v>
      </c>
      <c r="P650" s="303">
        <v>0</v>
      </c>
      <c r="Q650" s="171">
        <f>VLOOKUP(C650&amp;D650&amp;A650,'Delivery Counts'!$A$55:$I$86,8,FALSE)</f>
        <v>0</v>
      </c>
      <c r="R650" s="171">
        <f>VLOOKUP(C650&amp;D650&amp;A650,'Delivery Counts'!$A$55:$I$86,9,FALSE)</f>
        <v>0</v>
      </c>
      <c r="S650" s="16">
        <f t="shared" si="33"/>
        <v>0</v>
      </c>
      <c r="T650" s="237"/>
      <c r="U650" s="237"/>
    </row>
    <row r="651" spans="1:21" s="172" customFormat="1">
      <c r="A651" s="38">
        <v>19</v>
      </c>
      <c r="B651" s="39">
        <f t="shared" si="29"/>
        <v>0</v>
      </c>
      <c r="C651" s="39" t="str">
        <f t="shared" si="32"/>
        <v>2021 Prior Year</v>
      </c>
      <c r="D651" s="40">
        <v>1</v>
      </c>
      <c r="E651" s="662">
        <v>19</v>
      </c>
      <c r="F651" s="40" t="s">
        <v>739</v>
      </c>
      <c r="G651" s="311" t="s">
        <v>139</v>
      </c>
      <c r="H651" s="40" t="s">
        <v>72</v>
      </c>
      <c r="I651" s="658" t="s">
        <v>527</v>
      </c>
      <c r="J651" s="303">
        <v>0</v>
      </c>
      <c r="K651" s="304">
        <v>0</v>
      </c>
      <c r="L651" s="305">
        <v>0</v>
      </c>
      <c r="M651" s="305">
        <v>0</v>
      </c>
      <c r="N651" s="303">
        <v>0</v>
      </c>
      <c r="O651" s="306">
        <v>0</v>
      </c>
      <c r="P651" s="303">
        <v>0</v>
      </c>
      <c r="Q651" s="171">
        <f>VLOOKUP(C651&amp;D651&amp;A651,'Delivery Counts'!$A$55:$I$86,8,FALSE)</f>
        <v>0</v>
      </c>
      <c r="R651" s="171">
        <f>VLOOKUP(C651&amp;D651&amp;A651,'Delivery Counts'!$A$55:$I$86,9,FALSE)</f>
        <v>0</v>
      </c>
      <c r="S651" s="16">
        <f t="shared" si="33"/>
        <v>0</v>
      </c>
      <c r="T651" s="237"/>
      <c r="U651" s="237"/>
    </row>
    <row r="652" spans="1:21" s="172" customFormat="1">
      <c r="A652" s="38">
        <v>19</v>
      </c>
      <c r="B652" s="39">
        <f t="shared" si="29"/>
        <v>0</v>
      </c>
      <c r="C652" s="39" t="str">
        <f t="shared" si="32"/>
        <v>2021 Prior Year</v>
      </c>
      <c r="D652" s="40">
        <v>1</v>
      </c>
      <c r="E652" s="662">
        <v>19</v>
      </c>
      <c r="F652" s="40" t="s">
        <v>739</v>
      </c>
      <c r="G652" s="40" t="s">
        <v>139</v>
      </c>
      <c r="H652" s="40" t="s">
        <v>73</v>
      </c>
      <c r="I652" s="658" t="s">
        <v>528</v>
      </c>
      <c r="J652" s="303">
        <v>0</v>
      </c>
      <c r="K652" s="304">
        <v>0</v>
      </c>
      <c r="L652" s="305">
        <v>0</v>
      </c>
      <c r="M652" s="305">
        <v>0</v>
      </c>
      <c r="N652" s="303">
        <v>0</v>
      </c>
      <c r="O652" s="306">
        <v>0</v>
      </c>
      <c r="P652" s="303">
        <v>0</v>
      </c>
      <c r="Q652" s="171">
        <f>VLOOKUP(C652&amp;D652&amp;A652,'Delivery Counts'!$A$55:$I$86,8,FALSE)</f>
        <v>0</v>
      </c>
      <c r="R652" s="171">
        <f>VLOOKUP(C652&amp;D652&amp;A652,'Delivery Counts'!$A$55:$I$86,9,FALSE)</f>
        <v>0</v>
      </c>
      <c r="S652" s="16">
        <f t="shared" si="33"/>
        <v>0</v>
      </c>
      <c r="T652" s="237"/>
      <c r="U652" s="237"/>
    </row>
    <row r="653" spans="1:21" s="172" customFormat="1">
      <c r="A653" s="38">
        <v>19</v>
      </c>
      <c r="B653" s="39">
        <f t="shared" si="29"/>
        <v>0</v>
      </c>
      <c r="C653" s="39" t="str">
        <f t="shared" si="32"/>
        <v>2021 Prior Year</v>
      </c>
      <c r="D653" s="40">
        <v>1</v>
      </c>
      <c r="E653" s="662">
        <v>19</v>
      </c>
      <c r="F653" s="40" t="s">
        <v>739</v>
      </c>
      <c r="G653" s="40" t="s">
        <v>139</v>
      </c>
      <c r="H653" s="40" t="s">
        <v>409</v>
      </c>
      <c r="I653" s="640" t="s">
        <v>803</v>
      </c>
      <c r="J653" s="303">
        <v>0</v>
      </c>
      <c r="K653" s="304">
        <v>0</v>
      </c>
      <c r="L653" s="305">
        <v>0</v>
      </c>
      <c r="M653" s="305">
        <v>0</v>
      </c>
      <c r="N653" s="303">
        <v>0</v>
      </c>
      <c r="O653" s="306">
        <v>0</v>
      </c>
      <c r="P653" s="303">
        <v>0</v>
      </c>
      <c r="Q653" s="171">
        <f>VLOOKUP(C653&amp;D653&amp;A653,'Delivery Counts'!$A$55:$I$86,8,FALSE)</f>
        <v>0</v>
      </c>
      <c r="R653" s="171">
        <f>VLOOKUP(C653&amp;D653&amp;A653,'Delivery Counts'!$A$55:$I$86,9,FALSE)</f>
        <v>0</v>
      </c>
      <c r="S653" s="16">
        <f t="shared" si="33"/>
        <v>0</v>
      </c>
      <c r="T653" s="237"/>
      <c r="U653" s="237"/>
    </row>
    <row r="654" spans="1:21" s="172" customFormat="1">
      <c r="A654" s="38">
        <v>20</v>
      </c>
      <c r="B654" s="39">
        <f t="shared" si="29"/>
        <v>0</v>
      </c>
      <c r="C654" s="39" t="str">
        <f t="shared" si="32"/>
        <v>2021 Prior Year</v>
      </c>
      <c r="D654" s="40">
        <v>1</v>
      </c>
      <c r="E654" s="662">
        <v>20</v>
      </c>
      <c r="F654" s="662" t="s">
        <v>740</v>
      </c>
      <c r="G654" s="311" t="s">
        <v>138</v>
      </c>
      <c r="H654" s="40" t="s">
        <v>211</v>
      </c>
      <c r="I654" s="640" t="s">
        <v>261</v>
      </c>
      <c r="J654" s="303">
        <v>0</v>
      </c>
      <c r="K654" s="304">
        <v>0</v>
      </c>
      <c r="L654" s="305">
        <v>0</v>
      </c>
      <c r="M654" s="305">
        <v>0</v>
      </c>
      <c r="N654" s="303">
        <v>0</v>
      </c>
      <c r="O654" s="306">
        <v>0</v>
      </c>
      <c r="P654" s="303">
        <v>0</v>
      </c>
      <c r="Q654" s="171">
        <f>VLOOKUP(C654&amp;D654&amp;A654,'Delivery Counts'!$A$55:$I$86,8,FALSE)</f>
        <v>0</v>
      </c>
      <c r="R654" s="171">
        <f>VLOOKUP(C654&amp;D654&amp;A654,'Delivery Counts'!$A$55:$I$86,9,FALSE)</f>
        <v>0</v>
      </c>
      <c r="S654" s="16">
        <f t="shared" si="33"/>
        <v>0</v>
      </c>
      <c r="T654" s="237"/>
      <c r="U654" s="237"/>
    </row>
    <row r="655" spans="1:21" s="172" customFormat="1">
      <c r="A655" s="38">
        <v>20</v>
      </c>
      <c r="B655" s="39">
        <f t="shared" si="29"/>
        <v>0</v>
      </c>
      <c r="C655" s="39" t="str">
        <f t="shared" si="32"/>
        <v>2021 Prior Year</v>
      </c>
      <c r="D655" s="40">
        <v>1</v>
      </c>
      <c r="E655" s="662">
        <v>20</v>
      </c>
      <c r="F655" s="40" t="s">
        <v>740</v>
      </c>
      <c r="G655" s="311" t="s">
        <v>138</v>
      </c>
      <c r="H655" s="40" t="s">
        <v>214</v>
      </c>
      <c r="I655" s="658" t="s">
        <v>676</v>
      </c>
      <c r="J655" s="303">
        <v>0</v>
      </c>
      <c r="K655" s="304">
        <v>0</v>
      </c>
      <c r="L655" s="305">
        <v>0</v>
      </c>
      <c r="M655" s="305">
        <v>0</v>
      </c>
      <c r="N655" s="303">
        <v>0</v>
      </c>
      <c r="O655" s="306">
        <v>0</v>
      </c>
      <c r="P655" s="303">
        <v>0</v>
      </c>
      <c r="Q655" s="171">
        <f>VLOOKUP(C655&amp;D655&amp;A655,'Delivery Counts'!$A$55:$I$86,8,FALSE)</f>
        <v>0</v>
      </c>
      <c r="R655" s="171">
        <f>VLOOKUP(C655&amp;D655&amp;A655,'Delivery Counts'!$A$55:$I$86,9,FALSE)</f>
        <v>0</v>
      </c>
      <c r="S655" s="16">
        <f t="shared" si="33"/>
        <v>0</v>
      </c>
      <c r="T655" s="237"/>
      <c r="U655" s="237"/>
    </row>
    <row r="656" spans="1:21" s="172" customFormat="1">
      <c r="A656" s="38">
        <v>20</v>
      </c>
      <c r="B656" s="39">
        <f t="shared" si="29"/>
        <v>0</v>
      </c>
      <c r="C656" s="39" t="str">
        <f t="shared" si="32"/>
        <v>2021 Prior Year</v>
      </c>
      <c r="D656" s="40">
        <v>1</v>
      </c>
      <c r="E656" s="662">
        <v>20</v>
      </c>
      <c r="F656" s="40" t="s">
        <v>740</v>
      </c>
      <c r="G656" s="311" t="s">
        <v>138</v>
      </c>
      <c r="H656" s="40" t="s">
        <v>215</v>
      </c>
      <c r="I656" s="658" t="s">
        <v>216</v>
      </c>
      <c r="J656" s="303">
        <v>0</v>
      </c>
      <c r="K656" s="304">
        <v>0</v>
      </c>
      <c r="L656" s="305">
        <v>0</v>
      </c>
      <c r="M656" s="305">
        <v>0</v>
      </c>
      <c r="N656" s="303">
        <v>0</v>
      </c>
      <c r="O656" s="306">
        <v>0</v>
      </c>
      <c r="P656" s="303">
        <v>0</v>
      </c>
      <c r="Q656" s="171">
        <f>VLOOKUP(C656&amp;D656&amp;A656,'Delivery Counts'!$A$55:$I$86,8,FALSE)</f>
        <v>0</v>
      </c>
      <c r="R656" s="171">
        <f>VLOOKUP(C656&amp;D656&amp;A656,'Delivery Counts'!$A$55:$I$86,9,FALSE)</f>
        <v>0</v>
      </c>
      <c r="S656" s="16">
        <f t="shared" si="33"/>
        <v>0</v>
      </c>
      <c r="T656" s="237"/>
      <c r="U656" s="237"/>
    </row>
    <row r="657" spans="1:21" s="172" customFormat="1">
      <c r="A657" s="38">
        <v>20</v>
      </c>
      <c r="B657" s="39">
        <f t="shared" si="29"/>
        <v>0</v>
      </c>
      <c r="C657" s="39" t="str">
        <f t="shared" si="32"/>
        <v>2021 Prior Year</v>
      </c>
      <c r="D657" s="40">
        <v>1</v>
      </c>
      <c r="E657" s="662">
        <v>20</v>
      </c>
      <c r="F657" s="40" t="s">
        <v>740</v>
      </c>
      <c r="G657" s="311" t="s">
        <v>138</v>
      </c>
      <c r="H657" s="40" t="s">
        <v>217</v>
      </c>
      <c r="I657" s="658" t="s">
        <v>262</v>
      </c>
      <c r="J657" s="303">
        <v>0</v>
      </c>
      <c r="K657" s="304">
        <v>0</v>
      </c>
      <c r="L657" s="305">
        <v>0</v>
      </c>
      <c r="M657" s="305">
        <v>0</v>
      </c>
      <c r="N657" s="303">
        <v>0</v>
      </c>
      <c r="O657" s="306">
        <v>0</v>
      </c>
      <c r="P657" s="303">
        <v>0</v>
      </c>
      <c r="Q657" s="171">
        <f>VLOOKUP(C657&amp;D657&amp;A657,'Delivery Counts'!$A$55:$I$86,8,FALSE)</f>
        <v>0</v>
      </c>
      <c r="R657" s="171">
        <f>VLOOKUP(C657&amp;D657&amp;A657,'Delivery Counts'!$A$55:$I$86,9,FALSE)</f>
        <v>0</v>
      </c>
      <c r="S657" s="16">
        <f t="shared" si="33"/>
        <v>0</v>
      </c>
      <c r="T657" s="237"/>
      <c r="U657" s="237"/>
    </row>
    <row r="658" spans="1:21" s="172" customFormat="1">
      <c r="A658" s="38">
        <v>20</v>
      </c>
      <c r="B658" s="39">
        <f t="shared" si="29"/>
        <v>0</v>
      </c>
      <c r="C658" s="39" t="str">
        <f t="shared" si="32"/>
        <v>2021 Prior Year</v>
      </c>
      <c r="D658" s="40">
        <v>1</v>
      </c>
      <c r="E658" s="662">
        <v>20</v>
      </c>
      <c r="F658" s="40" t="s">
        <v>740</v>
      </c>
      <c r="G658" s="311" t="s">
        <v>138</v>
      </c>
      <c r="H658" s="40" t="s">
        <v>218</v>
      </c>
      <c r="I658" s="658" t="s">
        <v>677</v>
      </c>
      <c r="J658" s="303">
        <v>0</v>
      </c>
      <c r="K658" s="304">
        <v>0</v>
      </c>
      <c r="L658" s="305">
        <v>0</v>
      </c>
      <c r="M658" s="305">
        <v>0</v>
      </c>
      <c r="N658" s="303">
        <v>0</v>
      </c>
      <c r="O658" s="306">
        <v>0</v>
      </c>
      <c r="P658" s="303">
        <v>0</v>
      </c>
      <c r="Q658" s="171">
        <f>VLOOKUP(C658&amp;D658&amp;A658,'Delivery Counts'!$A$55:$I$86,8,FALSE)</f>
        <v>0</v>
      </c>
      <c r="R658" s="171">
        <f>VLOOKUP(C658&amp;D658&amp;A658,'Delivery Counts'!$A$55:$I$86,9,FALSE)</f>
        <v>0</v>
      </c>
      <c r="S658" s="16">
        <f t="shared" si="33"/>
        <v>0</v>
      </c>
      <c r="T658" s="237"/>
      <c r="U658" s="237"/>
    </row>
    <row r="659" spans="1:21" s="172" customFormat="1">
      <c r="A659" s="38">
        <v>20</v>
      </c>
      <c r="B659" s="39">
        <f t="shared" si="29"/>
        <v>0</v>
      </c>
      <c r="C659" s="39" t="str">
        <f t="shared" si="32"/>
        <v>2021 Prior Year</v>
      </c>
      <c r="D659" s="40">
        <v>1</v>
      </c>
      <c r="E659" s="662">
        <v>20</v>
      </c>
      <c r="F659" s="40" t="s">
        <v>740</v>
      </c>
      <c r="G659" s="311" t="s">
        <v>138</v>
      </c>
      <c r="H659" s="40" t="s">
        <v>219</v>
      </c>
      <c r="I659" s="658" t="s">
        <v>263</v>
      </c>
      <c r="J659" s="303">
        <v>0</v>
      </c>
      <c r="K659" s="304">
        <v>0</v>
      </c>
      <c r="L659" s="305">
        <v>0</v>
      </c>
      <c r="M659" s="305">
        <v>0</v>
      </c>
      <c r="N659" s="303">
        <v>0</v>
      </c>
      <c r="O659" s="306">
        <v>0</v>
      </c>
      <c r="P659" s="303">
        <v>0</v>
      </c>
      <c r="Q659" s="171">
        <f>VLOOKUP(C659&amp;D659&amp;A659,'Delivery Counts'!$A$55:$I$86,8,FALSE)</f>
        <v>0</v>
      </c>
      <c r="R659" s="171">
        <f>VLOOKUP(C659&amp;D659&amp;A659,'Delivery Counts'!$A$55:$I$86,9,FALSE)</f>
        <v>0</v>
      </c>
      <c r="S659" s="16">
        <f t="shared" si="33"/>
        <v>0</v>
      </c>
      <c r="T659" s="237"/>
      <c r="U659" s="237"/>
    </row>
    <row r="660" spans="1:21" s="172" customFormat="1">
      <c r="A660" s="38">
        <v>20</v>
      </c>
      <c r="B660" s="39">
        <f t="shared" si="29"/>
        <v>0</v>
      </c>
      <c r="C660" s="39" t="str">
        <f t="shared" si="32"/>
        <v>2021 Prior Year</v>
      </c>
      <c r="D660" s="40">
        <v>1</v>
      </c>
      <c r="E660" s="662">
        <v>20</v>
      </c>
      <c r="F660" s="40" t="s">
        <v>740</v>
      </c>
      <c r="G660" s="311" t="s">
        <v>138</v>
      </c>
      <c r="H660" s="40" t="s">
        <v>220</v>
      </c>
      <c r="I660" s="658" t="s">
        <v>675</v>
      </c>
      <c r="J660" s="303">
        <v>0</v>
      </c>
      <c r="K660" s="304">
        <v>0</v>
      </c>
      <c r="L660" s="305">
        <v>0</v>
      </c>
      <c r="M660" s="305">
        <v>0</v>
      </c>
      <c r="N660" s="303">
        <v>0</v>
      </c>
      <c r="O660" s="306">
        <v>0</v>
      </c>
      <c r="P660" s="303">
        <v>0</v>
      </c>
      <c r="Q660" s="171">
        <f>VLOOKUP(C660&amp;D660&amp;A660,'Delivery Counts'!$A$55:$I$86,8,FALSE)</f>
        <v>0</v>
      </c>
      <c r="R660" s="171">
        <f>VLOOKUP(C660&amp;D660&amp;A660,'Delivery Counts'!$A$55:$I$86,9,FALSE)</f>
        <v>0</v>
      </c>
      <c r="S660" s="16">
        <f t="shared" si="33"/>
        <v>0</v>
      </c>
      <c r="T660" s="237"/>
      <c r="U660" s="237"/>
    </row>
    <row r="661" spans="1:21" s="172" customFormat="1">
      <c r="A661" s="38">
        <v>20</v>
      </c>
      <c r="B661" s="39">
        <f t="shared" si="29"/>
        <v>0</v>
      </c>
      <c r="C661" s="39" t="str">
        <f t="shared" si="32"/>
        <v>2021 Prior Year</v>
      </c>
      <c r="D661" s="40">
        <v>1</v>
      </c>
      <c r="E661" s="662">
        <v>20</v>
      </c>
      <c r="F661" s="40" t="s">
        <v>740</v>
      </c>
      <c r="G661" s="311" t="s">
        <v>138</v>
      </c>
      <c r="H661" s="40" t="s">
        <v>221</v>
      </c>
      <c r="I661" s="658" t="s">
        <v>264</v>
      </c>
      <c r="J661" s="303">
        <v>0</v>
      </c>
      <c r="K661" s="304">
        <v>0</v>
      </c>
      <c r="L661" s="305">
        <v>0</v>
      </c>
      <c r="M661" s="305">
        <v>0</v>
      </c>
      <c r="N661" s="303">
        <v>0</v>
      </c>
      <c r="O661" s="306">
        <v>0</v>
      </c>
      <c r="P661" s="303">
        <v>0</v>
      </c>
      <c r="Q661" s="171">
        <f>VLOOKUP(C661&amp;D661&amp;A661,'Delivery Counts'!$A$55:$I$86,8,FALSE)</f>
        <v>0</v>
      </c>
      <c r="R661" s="171">
        <f>VLOOKUP(C661&amp;D661&amp;A661,'Delivery Counts'!$A$55:$I$86,9,FALSE)</f>
        <v>0</v>
      </c>
      <c r="S661" s="16">
        <f t="shared" si="33"/>
        <v>0</v>
      </c>
      <c r="T661" s="237"/>
      <c r="U661" s="237"/>
    </row>
    <row r="662" spans="1:21" s="172" customFormat="1">
      <c r="A662" s="38">
        <v>20</v>
      </c>
      <c r="B662" s="39">
        <f t="shared" si="29"/>
        <v>0</v>
      </c>
      <c r="C662" s="39" t="str">
        <f t="shared" si="32"/>
        <v>2021 Prior Year</v>
      </c>
      <c r="D662" s="40">
        <v>1</v>
      </c>
      <c r="E662" s="662">
        <v>20</v>
      </c>
      <c r="F662" s="40" t="s">
        <v>740</v>
      </c>
      <c r="G662" s="311" t="s">
        <v>138</v>
      </c>
      <c r="H662" s="40" t="s">
        <v>222</v>
      </c>
      <c r="I662" s="658" t="s">
        <v>206</v>
      </c>
      <c r="J662" s="303">
        <v>0</v>
      </c>
      <c r="K662" s="304">
        <v>0</v>
      </c>
      <c r="L662" s="305">
        <v>0</v>
      </c>
      <c r="M662" s="305">
        <v>0</v>
      </c>
      <c r="N662" s="303">
        <v>0</v>
      </c>
      <c r="O662" s="306">
        <v>0</v>
      </c>
      <c r="P662" s="303">
        <v>0</v>
      </c>
      <c r="Q662" s="171">
        <f>VLOOKUP(C662&amp;D662&amp;A662,'Delivery Counts'!$A$55:$I$86,8,FALSE)</f>
        <v>0</v>
      </c>
      <c r="R662" s="171">
        <f>VLOOKUP(C662&amp;D662&amp;A662,'Delivery Counts'!$A$55:$I$86,9,FALSE)</f>
        <v>0</v>
      </c>
      <c r="S662" s="16">
        <f t="shared" si="33"/>
        <v>0</v>
      </c>
      <c r="T662" s="237"/>
      <c r="U662" s="237"/>
    </row>
    <row r="663" spans="1:21">
      <c r="A663" s="38">
        <v>20</v>
      </c>
      <c r="B663" s="39">
        <f t="shared" si="29"/>
        <v>0</v>
      </c>
      <c r="C663" s="39" t="str">
        <f t="shared" si="32"/>
        <v>2021 Prior Year</v>
      </c>
      <c r="D663" s="40">
        <v>1</v>
      </c>
      <c r="E663" s="662">
        <v>20</v>
      </c>
      <c r="F663" s="40" t="s">
        <v>740</v>
      </c>
      <c r="G663" s="311" t="s">
        <v>138</v>
      </c>
      <c r="H663" s="40" t="s">
        <v>223</v>
      </c>
      <c r="I663" s="658" t="s">
        <v>181</v>
      </c>
      <c r="J663" s="303">
        <v>0</v>
      </c>
      <c r="K663" s="304">
        <v>0</v>
      </c>
      <c r="L663" s="305">
        <v>0</v>
      </c>
      <c r="M663" s="305">
        <v>0</v>
      </c>
      <c r="N663" s="303">
        <v>0</v>
      </c>
      <c r="O663" s="306">
        <v>0</v>
      </c>
      <c r="P663" s="303">
        <v>0</v>
      </c>
      <c r="Q663" s="171">
        <f>VLOOKUP(C663&amp;D663&amp;A663,'Delivery Counts'!$A$55:$I$86,8,FALSE)</f>
        <v>0</v>
      </c>
      <c r="R663" s="171">
        <f>VLOOKUP(C663&amp;D663&amp;A663,'Delivery Counts'!$A$55:$I$86,9,FALSE)</f>
        <v>0</v>
      </c>
      <c r="S663" s="16">
        <f t="shared" si="33"/>
        <v>0</v>
      </c>
    </row>
    <row r="664" spans="1:21">
      <c r="A664" s="38">
        <v>20</v>
      </c>
      <c r="B664" s="39">
        <f t="shared" si="29"/>
        <v>0</v>
      </c>
      <c r="C664" s="39" t="str">
        <f t="shared" si="32"/>
        <v>2021 Prior Year</v>
      </c>
      <c r="D664" s="40">
        <v>1</v>
      </c>
      <c r="E664" s="662">
        <v>20</v>
      </c>
      <c r="F664" s="40" t="s">
        <v>740</v>
      </c>
      <c r="G664" s="311" t="s">
        <v>138</v>
      </c>
      <c r="H664" s="40" t="s">
        <v>150</v>
      </c>
      <c r="I664" s="658" t="s">
        <v>204</v>
      </c>
      <c r="J664" s="303">
        <v>0</v>
      </c>
      <c r="K664" s="304">
        <v>0</v>
      </c>
      <c r="L664" s="305">
        <v>0</v>
      </c>
      <c r="M664" s="305">
        <v>0</v>
      </c>
      <c r="N664" s="303">
        <v>0</v>
      </c>
      <c r="O664" s="306">
        <v>0</v>
      </c>
      <c r="P664" s="303">
        <v>0</v>
      </c>
      <c r="Q664" s="171">
        <f>VLOOKUP(C664&amp;D664&amp;A664,'Delivery Counts'!$A$55:$I$86,8,FALSE)</f>
        <v>0</v>
      </c>
      <c r="R664" s="171">
        <f>VLOOKUP(C664&amp;D664&amp;A664,'Delivery Counts'!$A$55:$I$86,9,FALSE)</f>
        <v>0</v>
      </c>
      <c r="S664" s="16">
        <f t="shared" si="33"/>
        <v>0</v>
      </c>
    </row>
    <row r="665" spans="1:21" s="172" customFormat="1">
      <c r="A665" s="38">
        <v>20</v>
      </c>
      <c r="B665" s="39">
        <f t="shared" si="29"/>
        <v>0</v>
      </c>
      <c r="C665" s="39" t="str">
        <f t="shared" si="32"/>
        <v>2021 Prior Year</v>
      </c>
      <c r="D665" s="40">
        <v>1</v>
      </c>
      <c r="E665" s="662">
        <v>20</v>
      </c>
      <c r="F665" s="40" t="s">
        <v>740</v>
      </c>
      <c r="G665" s="311" t="s">
        <v>138</v>
      </c>
      <c r="H665" s="40" t="s">
        <v>151</v>
      </c>
      <c r="I665" s="658" t="s">
        <v>205</v>
      </c>
      <c r="J665" s="303">
        <v>0</v>
      </c>
      <c r="K665" s="304">
        <v>0</v>
      </c>
      <c r="L665" s="305">
        <v>0</v>
      </c>
      <c r="M665" s="305">
        <v>0</v>
      </c>
      <c r="N665" s="303">
        <v>0</v>
      </c>
      <c r="O665" s="306">
        <v>0</v>
      </c>
      <c r="P665" s="303">
        <v>0</v>
      </c>
      <c r="Q665" s="171">
        <f>VLOOKUP(C665&amp;D665&amp;A665,'Delivery Counts'!$A$55:$I$86,8,FALSE)</f>
        <v>0</v>
      </c>
      <c r="R665" s="171">
        <f>VLOOKUP(C665&amp;D665&amp;A665,'Delivery Counts'!$A$55:$I$86,9,FALSE)</f>
        <v>0</v>
      </c>
      <c r="S665" s="16">
        <f t="shared" si="33"/>
        <v>0</v>
      </c>
    </row>
    <row r="666" spans="1:21" s="172" customFormat="1">
      <c r="A666" s="38">
        <v>20</v>
      </c>
      <c r="B666" s="39">
        <f t="shared" si="29"/>
        <v>0</v>
      </c>
      <c r="C666" s="39" t="str">
        <f t="shared" si="32"/>
        <v>2021 Prior Year</v>
      </c>
      <c r="D666" s="40">
        <v>1</v>
      </c>
      <c r="E666" s="662">
        <v>20</v>
      </c>
      <c r="F666" s="40" t="s">
        <v>740</v>
      </c>
      <c r="G666" s="311" t="s">
        <v>138</v>
      </c>
      <c r="H666" s="40" t="s">
        <v>152</v>
      </c>
      <c r="I666" s="658" t="s">
        <v>182</v>
      </c>
      <c r="J666" s="303">
        <v>0</v>
      </c>
      <c r="K666" s="304">
        <v>0</v>
      </c>
      <c r="L666" s="305">
        <v>0</v>
      </c>
      <c r="M666" s="305">
        <v>0</v>
      </c>
      <c r="N666" s="303">
        <v>0</v>
      </c>
      <c r="O666" s="306">
        <v>0</v>
      </c>
      <c r="P666" s="303">
        <v>0</v>
      </c>
      <c r="Q666" s="171">
        <f>VLOOKUP(C666&amp;D666&amp;A666,'Delivery Counts'!$A$55:$I$86,8,FALSE)</f>
        <v>0</v>
      </c>
      <c r="R666" s="171">
        <f>VLOOKUP(C666&amp;D666&amp;A666,'Delivery Counts'!$A$55:$I$86,9,FALSE)</f>
        <v>0</v>
      </c>
      <c r="S666" s="16">
        <f t="shared" si="33"/>
        <v>0</v>
      </c>
      <c r="T666" s="237"/>
      <c r="U666" s="237"/>
    </row>
    <row r="667" spans="1:21" s="172" customFormat="1">
      <c r="A667" s="38">
        <v>20</v>
      </c>
      <c r="B667" s="39">
        <f t="shared" si="29"/>
        <v>0</v>
      </c>
      <c r="C667" s="39" t="str">
        <f t="shared" si="32"/>
        <v>2021 Prior Year</v>
      </c>
      <c r="D667" s="40">
        <v>1</v>
      </c>
      <c r="E667" s="662">
        <v>20</v>
      </c>
      <c r="F667" s="40" t="s">
        <v>740</v>
      </c>
      <c r="G667" s="311" t="s">
        <v>138</v>
      </c>
      <c r="H667" s="40" t="s">
        <v>70</v>
      </c>
      <c r="I667" s="658" t="s">
        <v>265</v>
      </c>
      <c r="J667" s="303">
        <v>0</v>
      </c>
      <c r="K667" s="304">
        <v>0</v>
      </c>
      <c r="L667" s="305">
        <v>0</v>
      </c>
      <c r="M667" s="305">
        <v>0</v>
      </c>
      <c r="N667" s="303">
        <v>0</v>
      </c>
      <c r="O667" s="306">
        <v>0</v>
      </c>
      <c r="P667" s="303">
        <v>0</v>
      </c>
      <c r="Q667" s="171">
        <f>VLOOKUP(C667&amp;D667&amp;A667,'Delivery Counts'!$A$55:$I$86,8,FALSE)</f>
        <v>0</v>
      </c>
      <c r="R667" s="171">
        <f>VLOOKUP(C667&amp;D667&amp;A667,'Delivery Counts'!$A$55:$I$86,9,FALSE)</f>
        <v>0</v>
      </c>
      <c r="S667" s="16">
        <f t="shared" si="33"/>
        <v>0</v>
      </c>
      <c r="T667" s="237"/>
      <c r="U667" s="237"/>
    </row>
    <row r="668" spans="1:21" s="172" customFormat="1">
      <c r="A668" s="38">
        <v>20</v>
      </c>
      <c r="B668" s="39">
        <f t="shared" si="29"/>
        <v>0</v>
      </c>
      <c r="C668" s="39" t="str">
        <f t="shared" si="32"/>
        <v>2021 Prior Year</v>
      </c>
      <c r="D668" s="40">
        <v>1</v>
      </c>
      <c r="E668" s="662">
        <v>20</v>
      </c>
      <c r="F668" s="40" t="s">
        <v>740</v>
      </c>
      <c r="G668" s="311" t="s">
        <v>138</v>
      </c>
      <c r="H668" s="40" t="s">
        <v>71</v>
      </c>
      <c r="I668" s="658" t="s">
        <v>266</v>
      </c>
      <c r="J668" s="303">
        <v>0</v>
      </c>
      <c r="K668" s="304">
        <v>0</v>
      </c>
      <c r="L668" s="305">
        <v>0</v>
      </c>
      <c r="M668" s="305">
        <v>0</v>
      </c>
      <c r="N668" s="303">
        <v>0</v>
      </c>
      <c r="O668" s="306">
        <v>0</v>
      </c>
      <c r="P668" s="303">
        <v>0</v>
      </c>
      <c r="Q668" s="171">
        <f>VLOOKUP(C668&amp;D668&amp;A668,'Delivery Counts'!$A$55:$I$86,8,FALSE)</f>
        <v>0</v>
      </c>
      <c r="R668" s="171">
        <f>VLOOKUP(C668&amp;D668&amp;A668,'Delivery Counts'!$A$55:$I$86,9,FALSE)</f>
        <v>0</v>
      </c>
      <c r="S668" s="16">
        <f t="shared" si="33"/>
        <v>0</v>
      </c>
      <c r="T668" s="237"/>
      <c r="U668" s="237"/>
    </row>
    <row r="669" spans="1:21" s="172" customFormat="1">
      <c r="A669" s="38">
        <v>20</v>
      </c>
      <c r="B669" s="39">
        <f t="shared" si="29"/>
        <v>0</v>
      </c>
      <c r="C669" s="39" t="str">
        <f t="shared" si="32"/>
        <v>2021 Prior Year</v>
      </c>
      <c r="D669" s="40">
        <v>1</v>
      </c>
      <c r="E669" s="662">
        <v>20</v>
      </c>
      <c r="F669" s="40" t="s">
        <v>740</v>
      </c>
      <c r="G669" s="311" t="s">
        <v>138</v>
      </c>
      <c r="H669" s="40" t="s">
        <v>72</v>
      </c>
      <c r="I669" s="658" t="s">
        <v>527</v>
      </c>
      <c r="J669" s="303">
        <v>0</v>
      </c>
      <c r="K669" s="304">
        <v>0</v>
      </c>
      <c r="L669" s="305">
        <v>0</v>
      </c>
      <c r="M669" s="305">
        <v>0</v>
      </c>
      <c r="N669" s="303">
        <v>0</v>
      </c>
      <c r="O669" s="306">
        <v>0</v>
      </c>
      <c r="P669" s="303">
        <v>0</v>
      </c>
      <c r="Q669" s="171">
        <f>VLOOKUP(C669&amp;D669&amp;A669,'Delivery Counts'!$A$55:$I$86,8,FALSE)</f>
        <v>0</v>
      </c>
      <c r="R669" s="171">
        <f>VLOOKUP(C669&amp;D669&amp;A669,'Delivery Counts'!$A$55:$I$86,9,FALSE)</f>
        <v>0</v>
      </c>
      <c r="S669" s="16">
        <f t="shared" si="33"/>
        <v>0</v>
      </c>
      <c r="T669" s="237"/>
      <c r="U669" s="237"/>
    </row>
    <row r="670" spans="1:21" s="172" customFormat="1">
      <c r="A670" s="38">
        <v>20</v>
      </c>
      <c r="B670" s="39">
        <f t="shared" si="29"/>
        <v>0</v>
      </c>
      <c r="C670" s="39" t="str">
        <f t="shared" si="32"/>
        <v>2021 Prior Year</v>
      </c>
      <c r="D670" s="40">
        <v>1</v>
      </c>
      <c r="E670" s="662">
        <v>20</v>
      </c>
      <c r="F670" s="40" t="s">
        <v>740</v>
      </c>
      <c r="G670" s="40" t="s">
        <v>138</v>
      </c>
      <c r="H670" s="40" t="s">
        <v>73</v>
      </c>
      <c r="I670" s="658" t="s">
        <v>528</v>
      </c>
      <c r="J670" s="303">
        <v>0</v>
      </c>
      <c r="K670" s="304">
        <v>0</v>
      </c>
      <c r="L670" s="305">
        <v>0</v>
      </c>
      <c r="M670" s="305">
        <v>0</v>
      </c>
      <c r="N670" s="303">
        <v>0</v>
      </c>
      <c r="O670" s="306">
        <v>0</v>
      </c>
      <c r="P670" s="303">
        <v>0</v>
      </c>
      <c r="Q670" s="171">
        <f>VLOOKUP(C670&amp;D670&amp;A670,'Delivery Counts'!$A$55:$I$86,8,FALSE)</f>
        <v>0</v>
      </c>
      <c r="R670" s="171">
        <f>VLOOKUP(C670&amp;D670&amp;A670,'Delivery Counts'!$A$55:$I$86,9,FALSE)</f>
        <v>0</v>
      </c>
      <c r="S670" s="16">
        <f t="shared" si="33"/>
        <v>0</v>
      </c>
      <c r="T670" s="237"/>
      <c r="U670" s="237"/>
    </row>
    <row r="671" spans="1:21" s="172" customFormat="1">
      <c r="A671" s="38">
        <v>20</v>
      </c>
      <c r="B671" s="39">
        <f t="shared" si="29"/>
        <v>0</v>
      </c>
      <c r="C671" s="39" t="str">
        <f t="shared" si="32"/>
        <v>2021 Prior Year</v>
      </c>
      <c r="D671" s="40">
        <v>1</v>
      </c>
      <c r="E671" s="662">
        <v>20</v>
      </c>
      <c r="F671" s="40" t="s">
        <v>740</v>
      </c>
      <c r="G671" s="40" t="s">
        <v>138</v>
      </c>
      <c r="H671" s="40" t="s">
        <v>409</v>
      </c>
      <c r="I671" s="640" t="s">
        <v>803</v>
      </c>
      <c r="J671" s="303">
        <v>0</v>
      </c>
      <c r="K671" s="304">
        <v>0</v>
      </c>
      <c r="L671" s="305">
        <v>0</v>
      </c>
      <c r="M671" s="305">
        <v>0</v>
      </c>
      <c r="N671" s="303">
        <v>0</v>
      </c>
      <c r="O671" s="306">
        <v>0</v>
      </c>
      <c r="P671" s="303">
        <v>0</v>
      </c>
      <c r="Q671" s="171">
        <f>VLOOKUP(C671&amp;D671&amp;A671,'Delivery Counts'!$A$55:$I$86,8,FALSE)</f>
        <v>0</v>
      </c>
      <c r="R671" s="171">
        <f>VLOOKUP(C671&amp;D671&amp;A671,'Delivery Counts'!$A$55:$I$86,9,FALSE)</f>
        <v>0</v>
      </c>
      <c r="S671" s="16">
        <f t="shared" si="33"/>
        <v>0</v>
      </c>
      <c r="T671" s="237"/>
      <c r="U671" s="237"/>
    </row>
    <row r="672" spans="1:21" s="172" customFormat="1">
      <c r="A672" s="38">
        <v>21</v>
      </c>
      <c r="B672" s="39">
        <f t="shared" ref="B672:B707" si="34">$B$6</f>
        <v>0</v>
      </c>
      <c r="C672" s="39" t="str">
        <f t="shared" si="32"/>
        <v>2021 Prior Year</v>
      </c>
      <c r="D672" s="40">
        <v>1</v>
      </c>
      <c r="E672" s="662">
        <v>21</v>
      </c>
      <c r="F672" s="40">
        <v>2</v>
      </c>
      <c r="G672" s="40" t="s">
        <v>139</v>
      </c>
      <c r="H672" s="40" t="s">
        <v>211</v>
      </c>
      <c r="I672" s="991" t="s">
        <v>261</v>
      </c>
      <c r="J672" s="303">
        <v>0</v>
      </c>
      <c r="K672" s="304">
        <v>0</v>
      </c>
      <c r="L672" s="305">
        <v>0</v>
      </c>
      <c r="M672" s="305">
        <v>0</v>
      </c>
      <c r="N672" s="303">
        <v>0</v>
      </c>
      <c r="O672" s="306">
        <v>0</v>
      </c>
      <c r="P672" s="303">
        <v>0</v>
      </c>
      <c r="Q672" s="171">
        <f>VLOOKUP(C672&amp;D672&amp;A672,'Delivery Counts'!$A$55:$I$86,8,FALSE)</f>
        <v>0</v>
      </c>
      <c r="R672" s="171">
        <f>VLOOKUP(C672&amp;D672&amp;A672,'Delivery Counts'!$A$55:$I$86,9,FALSE)</f>
        <v>0</v>
      </c>
      <c r="S672" s="16">
        <f t="shared" si="33"/>
        <v>0</v>
      </c>
      <c r="T672" s="237"/>
      <c r="U672" s="237"/>
    </row>
    <row r="673" spans="1:21" s="172" customFormat="1">
      <c r="A673" s="38">
        <v>21</v>
      </c>
      <c r="B673" s="39">
        <f t="shared" si="34"/>
        <v>0</v>
      </c>
      <c r="C673" s="39" t="str">
        <f t="shared" si="32"/>
        <v>2021 Prior Year</v>
      </c>
      <c r="D673" s="40">
        <v>1</v>
      </c>
      <c r="E673" s="662">
        <v>21</v>
      </c>
      <c r="F673" s="40">
        <v>2</v>
      </c>
      <c r="G673" s="311" t="s">
        <v>139</v>
      </c>
      <c r="H673" s="40" t="s">
        <v>214</v>
      </c>
      <c r="I673" s="991" t="s">
        <v>676</v>
      </c>
      <c r="J673" s="303">
        <v>0</v>
      </c>
      <c r="K673" s="304">
        <v>0</v>
      </c>
      <c r="L673" s="305">
        <v>0</v>
      </c>
      <c r="M673" s="305">
        <v>0</v>
      </c>
      <c r="N673" s="303">
        <v>0</v>
      </c>
      <c r="O673" s="306">
        <v>0</v>
      </c>
      <c r="P673" s="303">
        <v>0</v>
      </c>
      <c r="Q673" s="171">
        <f>VLOOKUP(C673&amp;D673&amp;A673,'Delivery Counts'!$A$55:$I$86,8,FALSE)</f>
        <v>0</v>
      </c>
      <c r="R673" s="171">
        <f>VLOOKUP(C673&amp;D673&amp;A673,'Delivery Counts'!$A$55:$I$86,9,FALSE)</f>
        <v>0</v>
      </c>
      <c r="S673" s="16">
        <f t="shared" si="33"/>
        <v>0</v>
      </c>
      <c r="T673" s="237"/>
      <c r="U673" s="237"/>
    </row>
    <row r="674" spans="1:21" s="172" customFormat="1">
      <c r="A674" s="38">
        <v>21</v>
      </c>
      <c r="B674" s="39">
        <f t="shared" si="34"/>
        <v>0</v>
      </c>
      <c r="C674" s="39" t="str">
        <f t="shared" si="32"/>
        <v>2021 Prior Year</v>
      </c>
      <c r="D674" s="40">
        <v>1</v>
      </c>
      <c r="E674" s="662">
        <v>21</v>
      </c>
      <c r="F674" s="40">
        <v>2</v>
      </c>
      <c r="G674" s="311" t="s">
        <v>139</v>
      </c>
      <c r="H674" s="40" t="s">
        <v>215</v>
      </c>
      <c r="I674" s="991" t="s">
        <v>216</v>
      </c>
      <c r="J674" s="303">
        <v>0</v>
      </c>
      <c r="K674" s="304">
        <v>0</v>
      </c>
      <c r="L674" s="305">
        <v>0</v>
      </c>
      <c r="M674" s="305">
        <v>0</v>
      </c>
      <c r="N674" s="303">
        <v>0</v>
      </c>
      <c r="O674" s="306">
        <v>0</v>
      </c>
      <c r="P674" s="303">
        <v>0</v>
      </c>
      <c r="Q674" s="171">
        <f>VLOOKUP(C674&amp;D674&amp;A674,'Delivery Counts'!$A$55:$I$86,8,FALSE)</f>
        <v>0</v>
      </c>
      <c r="R674" s="171">
        <f>VLOOKUP(C674&amp;D674&amp;A674,'Delivery Counts'!$A$55:$I$86,9,FALSE)</f>
        <v>0</v>
      </c>
      <c r="S674" s="16">
        <f t="shared" si="33"/>
        <v>0</v>
      </c>
      <c r="T674" s="237"/>
      <c r="U674" s="237"/>
    </row>
    <row r="675" spans="1:21" s="172" customFormat="1">
      <c r="A675" s="38">
        <v>21</v>
      </c>
      <c r="B675" s="39">
        <f t="shared" si="34"/>
        <v>0</v>
      </c>
      <c r="C675" s="39" t="str">
        <f t="shared" si="32"/>
        <v>2021 Prior Year</v>
      </c>
      <c r="D675" s="40">
        <v>1</v>
      </c>
      <c r="E675" s="662">
        <v>21</v>
      </c>
      <c r="F675" s="40">
        <v>2</v>
      </c>
      <c r="G675" s="311" t="s">
        <v>139</v>
      </c>
      <c r="H675" s="40" t="s">
        <v>217</v>
      </c>
      <c r="I675" s="991" t="s">
        <v>262</v>
      </c>
      <c r="J675" s="303">
        <v>0</v>
      </c>
      <c r="K675" s="304">
        <v>0</v>
      </c>
      <c r="L675" s="305">
        <v>0</v>
      </c>
      <c r="M675" s="305">
        <v>0</v>
      </c>
      <c r="N675" s="303">
        <v>0</v>
      </c>
      <c r="O675" s="306">
        <v>0</v>
      </c>
      <c r="P675" s="303">
        <v>0</v>
      </c>
      <c r="Q675" s="171">
        <f>VLOOKUP(C675&amp;D675&amp;A675,'Delivery Counts'!$A$55:$I$86,8,FALSE)</f>
        <v>0</v>
      </c>
      <c r="R675" s="171">
        <f>VLOOKUP(C675&amp;D675&amp;A675,'Delivery Counts'!$A$55:$I$86,9,FALSE)</f>
        <v>0</v>
      </c>
      <c r="S675" s="16">
        <f t="shared" si="33"/>
        <v>0</v>
      </c>
      <c r="T675" s="237"/>
      <c r="U675" s="237"/>
    </row>
    <row r="676" spans="1:21" s="172" customFormat="1">
      <c r="A676" s="38">
        <v>21</v>
      </c>
      <c r="B676" s="39">
        <f t="shared" si="34"/>
        <v>0</v>
      </c>
      <c r="C676" s="39" t="str">
        <f t="shared" si="32"/>
        <v>2021 Prior Year</v>
      </c>
      <c r="D676" s="40">
        <v>1</v>
      </c>
      <c r="E676" s="662">
        <v>21</v>
      </c>
      <c r="F676" s="40">
        <v>2</v>
      </c>
      <c r="G676" s="311" t="s">
        <v>139</v>
      </c>
      <c r="H676" s="40" t="s">
        <v>218</v>
      </c>
      <c r="I676" s="991" t="s">
        <v>677</v>
      </c>
      <c r="J676" s="303">
        <v>0</v>
      </c>
      <c r="K676" s="304">
        <v>0</v>
      </c>
      <c r="L676" s="305">
        <v>0</v>
      </c>
      <c r="M676" s="305">
        <v>0</v>
      </c>
      <c r="N676" s="303">
        <v>0</v>
      </c>
      <c r="O676" s="306">
        <v>0</v>
      </c>
      <c r="P676" s="303">
        <v>0</v>
      </c>
      <c r="Q676" s="171">
        <f>VLOOKUP(C676&amp;D676&amp;A676,'Delivery Counts'!$A$55:$I$86,8,FALSE)</f>
        <v>0</v>
      </c>
      <c r="R676" s="171">
        <f>VLOOKUP(C676&amp;D676&amp;A676,'Delivery Counts'!$A$55:$I$86,9,FALSE)</f>
        <v>0</v>
      </c>
      <c r="S676" s="16">
        <f t="shared" si="33"/>
        <v>0</v>
      </c>
      <c r="T676" s="237"/>
      <c r="U676" s="237"/>
    </row>
    <row r="677" spans="1:21" s="172" customFormat="1">
      <c r="A677" s="38">
        <v>21</v>
      </c>
      <c r="B677" s="39">
        <f t="shared" si="34"/>
        <v>0</v>
      </c>
      <c r="C677" s="39" t="str">
        <f t="shared" si="32"/>
        <v>2021 Prior Year</v>
      </c>
      <c r="D677" s="40">
        <v>1</v>
      </c>
      <c r="E677" s="662">
        <v>21</v>
      </c>
      <c r="F677" s="40">
        <v>2</v>
      </c>
      <c r="G677" s="311" t="s">
        <v>139</v>
      </c>
      <c r="H677" s="40" t="s">
        <v>219</v>
      </c>
      <c r="I677" s="991" t="s">
        <v>263</v>
      </c>
      <c r="J677" s="303">
        <v>0</v>
      </c>
      <c r="K677" s="304">
        <v>0</v>
      </c>
      <c r="L677" s="305">
        <v>0</v>
      </c>
      <c r="M677" s="305">
        <v>0</v>
      </c>
      <c r="N677" s="303">
        <v>0</v>
      </c>
      <c r="O677" s="306">
        <v>0</v>
      </c>
      <c r="P677" s="303">
        <v>0</v>
      </c>
      <c r="Q677" s="171">
        <f>VLOOKUP(C677&amp;D677&amp;A677,'Delivery Counts'!$A$55:$I$86,8,FALSE)</f>
        <v>0</v>
      </c>
      <c r="R677" s="171">
        <f>VLOOKUP(C677&amp;D677&amp;A677,'Delivery Counts'!$A$55:$I$86,9,FALSE)</f>
        <v>0</v>
      </c>
      <c r="S677" s="16">
        <f t="shared" si="33"/>
        <v>0</v>
      </c>
      <c r="T677" s="237"/>
      <c r="U677" s="237"/>
    </row>
    <row r="678" spans="1:21" s="172" customFormat="1">
      <c r="A678" s="38">
        <v>21</v>
      </c>
      <c r="B678" s="39">
        <f t="shared" si="34"/>
        <v>0</v>
      </c>
      <c r="C678" s="39" t="str">
        <f t="shared" si="32"/>
        <v>2021 Prior Year</v>
      </c>
      <c r="D678" s="40">
        <v>1</v>
      </c>
      <c r="E678" s="662">
        <v>21</v>
      </c>
      <c r="F678" s="40">
        <v>2</v>
      </c>
      <c r="G678" s="311" t="s">
        <v>139</v>
      </c>
      <c r="H678" s="40" t="s">
        <v>220</v>
      </c>
      <c r="I678" s="991" t="s">
        <v>675</v>
      </c>
      <c r="J678" s="303">
        <v>0</v>
      </c>
      <c r="K678" s="304">
        <v>0</v>
      </c>
      <c r="L678" s="305">
        <v>0</v>
      </c>
      <c r="M678" s="305">
        <v>0</v>
      </c>
      <c r="N678" s="303">
        <v>0</v>
      </c>
      <c r="O678" s="306">
        <v>0</v>
      </c>
      <c r="P678" s="303">
        <v>0</v>
      </c>
      <c r="Q678" s="171">
        <f>VLOOKUP(C678&amp;D678&amp;A678,'Delivery Counts'!$A$55:$I$86,8,FALSE)</f>
        <v>0</v>
      </c>
      <c r="R678" s="171">
        <f>VLOOKUP(C678&amp;D678&amp;A678,'Delivery Counts'!$A$55:$I$86,9,FALSE)</f>
        <v>0</v>
      </c>
      <c r="S678" s="16">
        <f t="shared" si="33"/>
        <v>0</v>
      </c>
      <c r="T678" s="237"/>
      <c r="U678" s="237"/>
    </row>
    <row r="679" spans="1:21" s="172" customFormat="1">
      <c r="A679" s="38">
        <v>21</v>
      </c>
      <c r="B679" s="39">
        <f t="shared" si="34"/>
        <v>0</v>
      </c>
      <c r="C679" s="39" t="str">
        <f t="shared" si="32"/>
        <v>2021 Prior Year</v>
      </c>
      <c r="D679" s="40">
        <v>1</v>
      </c>
      <c r="E679" s="662">
        <v>21</v>
      </c>
      <c r="F679" s="40">
        <v>2</v>
      </c>
      <c r="G679" s="311" t="s">
        <v>139</v>
      </c>
      <c r="H679" s="40" t="s">
        <v>221</v>
      </c>
      <c r="I679" s="991" t="s">
        <v>264</v>
      </c>
      <c r="J679" s="303">
        <v>0</v>
      </c>
      <c r="K679" s="304">
        <v>0</v>
      </c>
      <c r="L679" s="305">
        <v>0</v>
      </c>
      <c r="M679" s="305">
        <v>0</v>
      </c>
      <c r="N679" s="303">
        <v>0</v>
      </c>
      <c r="O679" s="306">
        <v>0</v>
      </c>
      <c r="P679" s="303">
        <v>0</v>
      </c>
      <c r="Q679" s="171">
        <f>VLOOKUP(C679&amp;D679&amp;A679,'Delivery Counts'!$A$55:$I$86,8,FALSE)</f>
        <v>0</v>
      </c>
      <c r="R679" s="171">
        <f>VLOOKUP(C679&amp;D679&amp;A679,'Delivery Counts'!$A$55:$I$86,9,FALSE)</f>
        <v>0</v>
      </c>
      <c r="S679" s="16">
        <f t="shared" si="33"/>
        <v>0</v>
      </c>
      <c r="T679" s="237"/>
      <c r="U679" s="237"/>
    </row>
    <row r="680" spans="1:21" s="172" customFormat="1">
      <c r="A680" s="38">
        <v>21</v>
      </c>
      <c r="B680" s="39">
        <f t="shared" si="34"/>
        <v>0</v>
      </c>
      <c r="C680" s="39" t="str">
        <f t="shared" si="32"/>
        <v>2021 Prior Year</v>
      </c>
      <c r="D680" s="40">
        <v>1</v>
      </c>
      <c r="E680" s="662">
        <v>21</v>
      </c>
      <c r="F680" s="40">
        <v>2</v>
      </c>
      <c r="G680" s="311" t="s">
        <v>139</v>
      </c>
      <c r="H680" s="40" t="s">
        <v>222</v>
      </c>
      <c r="I680" s="991" t="s">
        <v>206</v>
      </c>
      <c r="J680" s="303">
        <v>0</v>
      </c>
      <c r="K680" s="304">
        <v>0</v>
      </c>
      <c r="L680" s="305">
        <v>0</v>
      </c>
      <c r="M680" s="305">
        <v>0</v>
      </c>
      <c r="N680" s="303">
        <v>0</v>
      </c>
      <c r="O680" s="306">
        <v>0</v>
      </c>
      <c r="P680" s="303">
        <v>0</v>
      </c>
      <c r="Q680" s="171">
        <f>VLOOKUP(C680&amp;D680&amp;A680,'Delivery Counts'!$A$55:$I$86,8,FALSE)</f>
        <v>0</v>
      </c>
      <c r="R680" s="171">
        <f>VLOOKUP(C680&amp;D680&amp;A680,'Delivery Counts'!$A$55:$I$86,9,FALSE)</f>
        <v>0</v>
      </c>
      <c r="S680" s="16">
        <f t="shared" si="33"/>
        <v>0</v>
      </c>
      <c r="T680" s="237"/>
      <c r="U680" s="237"/>
    </row>
    <row r="681" spans="1:21" s="172" customFormat="1">
      <c r="A681" s="38">
        <v>21</v>
      </c>
      <c r="B681" s="39">
        <f t="shared" si="34"/>
        <v>0</v>
      </c>
      <c r="C681" s="39" t="str">
        <f t="shared" si="32"/>
        <v>2021 Prior Year</v>
      </c>
      <c r="D681" s="40">
        <v>1</v>
      </c>
      <c r="E681" s="662">
        <v>21</v>
      </c>
      <c r="F681" s="40">
        <v>2</v>
      </c>
      <c r="G681" s="311" t="s">
        <v>139</v>
      </c>
      <c r="H681" s="40" t="s">
        <v>223</v>
      </c>
      <c r="I681" s="991" t="s">
        <v>181</v>
      </c>
      <c r="J681" s="303">
        <v>0</v>
      </c>
      <c r="K681" s="304">
        <v>0</v>
      </c>
      <c r="L681" s="305">
        <v>0</v>
      </c>
      <c r="M681" s="305">
        <v>0</v>
      </c>
      <c r="N681" s="303">
        <v>0</v>
      </c>
      <c r="O681" s="306">
        <v>0</v>
      </c>
      <c r="P681" s="303">
        <v>0</v>
      </c>
      <c r="Q681" s="171">
        <f>VLOOKUP(C681&amp;D681&amp;A681,'Delivery Counts'!$A$55:$I$86,8,FALSE)</f>
        <v>0</v>
      </c>
      <c r="R681" s="171">
        <f>VLOOKUP(C681&amp;D681&amp;A681,'Delivery Counts'!$A$55:$I$86,9,FALSE)</f>
        <v>0</v>
      </c>
      <c r="S681" s="16">
        <f t="shared" si="33"/>
        <v>0</v>
      </c>
      <c r="T681" s="237"/>
      <c r="U681" s="237"/>
    </row>
    <row r="682" spans="1:21" s="172" customFormat="1">
      <c r="A682" s="38">
        <v>21</v>
      </c>
      <c r="B682" s="39">
        <f t="shared" si="34"/>
        <v>0</v>
      </c>
      <c r="C682" s="39" t="str">
        <f t="shared" si="32"/>
        <v>2021 Prior Year</v>
      </c>
      <c r="D682" s="40">
        <v>1</v>
      </c>
      <c r="E682" s="662">
        <v>21</v>
      </c>
      <c r="F682" s="40">
        <v>2</v>
      </c>
      <c r="G682" s="311" t="s">
        <v>139</v>
      </c>
      <c r="H682" s="40" t="s">
        <v>150</v>
      </c>
      <c r="I682" s="991" t="s">
        <v>204</v>
      </c>
      <c r="J682" s="303">
        <v>0</v>
      </c>
      <c r="K682" s="304">
        <v>0</v>
      </c>
      <c r="L682" s="305">
        <v>0</v>
      </c>
      <c r="M682" s="305">
        <v>0</v>
      </c>
      <c r="N682" s="303">
        <v>0</v>
      </c>
      <c r="O682" s="306">
        <v>0</v>
      </c>
      <c r="P682" s="303">
        <v>0</v>
      </c>
      <c r="Q682" s="171">
        <f>VLOOKUP(C682&amp;D682&amp;A682,'Delivery Counts'!$A$55:$I$86,8,FALSE)</f>
        <v>0</v>
      </c>
      <c r="R682" s="171">
        <f>VLOOKUP(C682&amp;D682&amp;A682,'Delivery Counts'!$A$55:$I$86,9,FALSE)</f>
        <v>0</v>
      </c>
      <c r="S682" s="16">
        <f t="shared" si="33"/>
        <v>0</v>
      </c>
      <c r="T682" s="237"/>
      <c r="U682" s="237"/>
    </row>
    <row r="683" spans="1:21" s="172" customFormat="1">
      <c r="A683" s="38">
        <v>21</v>
      </c>
      <c r="B683" s="39">
        <f t="shared" si="34"/>
        <v>0</v>
      </c>
      <c r="C683" s="39" t="str">
        <f t="shared" si="32"/>
        <v>2021 Prior Year</v>
      </c>
      <c r="D683" s="40">
        <v>1</v>
      </c>
      <c r="E683" s="662">
        <v>21</v>
      </c>
      <c r="F683" s="40">
        <v>2</v>
      </c>
      <c r="G683" s="311" t="s">
        <v>139</v>
      </c>
      <c r="H683" s="40" t="s">
        <v>151</v>
      </c>
      <c r="I683" s="991" t="s">
        <v>205</v>
      </c>
      <c r="J683" s="303">
        <v>0</v>
      </c>
      <c r="K683" s="304">
        <v>0</v>
      </c>
      <c r="L683" s="305">
        <v>0</v>
      </c>
      <c r="M683" s="305">
        <v>0</v>
      </c>
      <c r="N683" s="303">
        <v>0</v>
      </c>
      <c r="O683" s="306">
        <v>0</v>
      </c>
      <c r="P683" s="303">
        <v>0</v>
      </c>
      <c r="Q683" s="171">
        <f>VLOOKUP(C683&amp;D683&amp;A683,'Delivery Counts'!$A$55:$I$86,8,FALSE)</f>
        <v>0</v>
      </c>
      <c r="R683" s="171">
        <f>VLOOKUP(C683&amp;D683&amp;A683,'Delivery Counts'!$A$55:$I$86,9,FALSE)</f>
        <v>0</v>
      </c>
      <c r="S683" s="16">
        <f t="shared" ref="S683:S707" si="35">Q683+R683</f>
        <v>0</v>
      </c>
      <c r="T683" s="237"/>
      <c r="U683" s="237"/>
    </row>
    <row r="684" spans="1:21" s="172" customFormat="1">
      <c r="A684" s="38">
        <v>21</v>
      </c>
      <c r="B684" s="39">
        <f t="shared" si="34"/>
        <v>0</v>
      </c>
      <c r="C684" s="39" t="str">
        <f t="shared" si="32"/>
        <v>2021 Prior Year</v>
      </c>
      <c r="D684" s="40">
        <v>1</v>
      </c>
      <c r="E684" s="662">
        <v>21</v>
      </c>
      <c r="F684" s="40">
        <v>2</v>
      </c>
      <c r="G684" s="311" t="s">
        <v>139</v>
      </c>
      <c r="H684" s="40" t="s">
        <v>152</v>
      </c>
      <c r="I684" s="991" t="s">
        <v>182</v>
      </c>
      <c r="J684" s="303">
        <v>0</v>
      </c>
      <c r="K684" s="304">
        <v>0</v>
      </c>
      <c r="L684" s="305">
        <v>0</v>
      </c>
      <c r="M684" s="305">
        <v>0</v>
      </c>
      <c r="N684" s="303">
        <v>0</v>
      </c>
      <c r="O684" s="306">
        <v>0</v>
      </c>
      <c r="P684" s="303">
        <v>0</v>
      </c>
      <c r="Q684" s="171">
        <f>VLOOKUP(C684&amp;D684&amp;A684,'Delivery Counts'!$A$55:$I$86,8,FALSE)</f>
        <v>0</v>
      </c>
      <c r="R684" s="171">
        <f>VLOOKUP(C684&amp;D684&amp;A684,'Delivery Counts'!$A$55:$I$86,9,FALSE)</f>
        <v>0</v>
      </c>
      <c r="S684" s="16">
        <f t="shared" si="35"/>
        <v>0</v>
      </c>
      <c r="T684" s="237"/>
      <c r="U684" s="237"/>
    </row>
    <row r="685" spans="1:21" s="172" customFormat="1">
      <c r="A685" s="38">
        <v>21</v>
      </c>
      <c r="B685" s="39">
        <f t="shared" si="34"/>
        <v>0</v>
      </c>
      <c r="C685" s="39" t="str">
        <f t="shared" si="32"/>
        <v>2021 Prior Year</v>
      </c>
      <c r="D685" s="40">
        <v>1</v>
      </c>
      <c r="E685" s="662">
        <v>21</v>
      </c>
      <c r="F685" s="40">
        <v>2</v>
      </c>
      <c r="G685" s="311" t="s">
        <v>139</v>
      </c>
      <c r="H685" s="40" t="s">
        <v>70</v>
      </c>
      <c r="I685" s="991" t="s">
        <v>265</v>
      </c>
      <c r="J685" s="303">
        <v>0</v>
      </c>
      <c r="K685" s="304">
        <v>0</v>
      </c>
      <c r="L685" s="305">
        <v>0</v>
      </c>
      <c r="M685" s="305">
        <v>0</v>
      </c>
      <c r="N685" s="303">
        <v>0</v>
      </c>
      <c r="O685" s="306">
        <v>0</v>
      </c>
      <c r="P685" s="303">
        <v>0</v>
      </c>
      <c r="Q685" s="171">
        <f>VLOOKUP(C685&amp;D685&amp;A685,'Delivery Counts'!$A$55:$I$86,8,FALSE)</f>
        <v>0</v>
      </c>
      <c r="R685" s="171">
        <f>VLOOKUP(C685&amp;D685&amp;A685,'Delivery Counts'!$A$55:$I$86,9,FALSE)</f>
        <v>0</v>
      </c>
      <c r="S685" s="16">
        <f t="shared" si="35"/>
        <v>0</v>
      </c>
      <c r="T685" s="237"/>
      <c r="U685" s="237"/>
    </row>
    <row r="686" spans="1:21" s="172" customFormat="1">
      <c r="A686" s="38">
        <v>21</v>
      </c>
      <c r="B686" s="39">
        <f t="shared" si="34"/>
        <v>0</v>
      </c>
      <c r="C686" s="39" t="str">
        <f t="shared" si="32"/>
        <v>2021 Prior Year</v>
      </c>
      <c r="D686" s="40">
        <v>1</v>
      </c>
      <c r="E686" s="662">
        <v>21</v>
      </c>
      <c r="F686" s="40">
        <v>2</v>
      </c>
      <c r="G686" s="311" t="s">
        <v>139</v>
      </c>
      <c r="H686" s="40" t="s">
        <v>71</v>
      </c>
      <c r="I686" s="991" t="s">
        <v>266</v>
      </c>
      <c r="J686" s="303">
        <v>0</v>
      </c>
      <c r="K686" s="304">
        <v>0</v>
      </c>
      <c r="L686" s="305">
        <v>0</v>
      </c>
      <c r="M686" s="305">
        <v>0</v>
      </c>
      <c r="N686" s="303">
        <v>0</v>
      </c>
      <c r="O686" s="306">
        <v>0</v>
      </c>
      <c r="P686" s="303">
        <v>0</v>
      </c>
      <c r="Q686" s="171">
        <f>VLOOKUP(C686&amp;D686&amp;A686,'Delivery Counts'!$A$55:$I$86,8,FALSE)</f>
        <v>0</v>
      </c>
      <c r="R686" s="171">
        <f>VLOOKUP(C686&amp;D686&amp;A686,'Delivery Counts'!$A$55:$I$86,9,FALSE)</f>
        <v>0</v>
      </c>
      <c r="S686" s="16">
        <f t="shared" si="35"/>
        <v>0</v>
      </c>
      <c r="T686" s="237"/>
      <c r="U686" s="237"/>
    </row>
    <row r="687" spans="1:21" s="172" customFormat="1">
      <c r="A687" s="38">
        <v>21</v>
      </c>
      <c r="B687" s="39">
        <f t="shared" si="34"/>
        <v>0</v>
      </c>
      <c r="C687" s="39" t="str">
        <f t="shared" si="32"/>
        <v>2021 Prior Year</v>
      </c>
      <c r="D687" s="40">
        <v>1</v>
      </c>
      <c r="E687" s="662">
        <v>21</v>
      </c>
      <c r="F687" s="40">
        <v>2</v>
      </c>
      <c r="G687" s="311" t="s">
        <v>139</v>
      </c>
      <c r="H687" s="40" t="s">
        <v>72</v>
      </c>
      <c r="I687" s="991" t="s">
        <v>527</v>
      </c>
      <c r="J687" s="303">
        <v>0</v>
      </c>
      <c r="K687" s="304">
        <v>0</v>
      </c>
      <c r="L687" s="305">
        <v>0</v>
      </c>
      <c r="M687" s="305">
        <v>0</v>
      </c>
      <c r="N687" s="303">
        <v>0</v>
      </c>
      <c r="O687" s="306">
        <v>0</v>
      </c>
      <c r="P687" s="303">
        <v>0</v>
      </c>
      <c r="Q687" s="171">
        <f>VLOOKUP(C687&amp;D687&amp;A687,'Delivery Counts'!$A$55:$I$86,8,FALSE)</f>
        <v>0</v>
      </c>
      <c r="R687" s="171">
        <f>VLOOKUP(C687&amp;D687&amp;A687,'Delivery Counts'!$A$55:$I$86,9,FALSE)</f>
        <v>0</v>
      </c>
      <c r="S687" s="16">
        <f t="shared" si="35"/>
        <v>0</v>
      </c>
      <c r="T687" s="237"/>
      <c r="U687" s="237"/>
    </row>
    <row r="688" spans="1:21" s="172" customFormat="1">
      <c r="A688" s="38">
        <v>21</v>
      </c>
      <c r="B688" s="39">
        <f t="shared" si="34"/>
        <v>0</v>
      </c>
      <c r="C688" s="39" t="str">
        <f t="shared" si="32"/>
        <v>2021 Prior Year</v>
      </c>
      <c r="D688" s="40">
        <v>1</v>
      </c>
      <c r="E688" s="662">
        <v>21</v>
      </c>
      <c r="F688" s="40">
        <v>2</v>
      </c>
      <c r="G688" s="40" t="s">
        <v>139</v>
      </c>
      <c r="H688" s="40" t="s">
        <v>73</v>
      </c>
      <c r="I688" s="991" t="s">
        <v>528</v>
      </c>
      <c r="J688" s="303">
        <v>0</v>
      </c>
      <c r="K688" s="304">
        <v>0</v>
      </c>
      <c r="L688" s="305">
        <v>0</v>
      </c>
      <c r="M688" s="305">
        <v>0</v>
      </c>
      <c r="N688" s="303">
        <v>0</v>
      </c>
      <c r="O688" s="306">
        <v>0</v>
      </c>
      <c r="P688" s="303">
        <v>0</v>
      </c>
      <c r="Q688" s="171">
        <f>VLOOKUP(C688&amp;D688&amp;A688,'Delivery Counts'!$A$55:$I$86,8,FALSE)</f>
        <v>0</v>
      </c>
      <c r="R688" s="171">
        <f>VLOOKUP(C688&amp;D688&amp;A688,'Delivery Counts'!$A$55:$I$86,9,FALSE)</f>
        <v>0</v>
      </c>
      <c r="S688" s="16">
        <f t="shared" si="35"/>
        <v>0</v>
      </c>
      <c r="T688" s="237"/>
      <c r="U688" s="237"/>
    </row>
    <row r="689" spans="1:21" s="172" customFormat="1">
      <c r="A689" s="38">
        <v>21</v>
      </c>
      <c r="B689" s="39">
        <f t="shared" si="34"/>
        <v>0</v>
      </c>
      <c r="C689" s="39" t="str">
        <f t="shared" si="32"/>
        <v>2021 Prior Year</v>
      </c>
      <c r="D689" s="40">
        <v>1</v>
      </c>
      <c r="E689" s="662">
        <v>21</v>
      </c>
      <c r="F689" s="40">
        <v>2</v>
      </c>
      <c r="G689" s="40" t="s">
        <v>139</v>
      </c>
      <c r="H689" s="40" t="s">
        <v>409</v>
      </c>
      <c r="I689" s="991" t="s">
        <v>803</v>
      </c>
      <c r="J689" s="303">
        <v>0</v>
      </c>
      <c r="K689" s="304">
        <v>0</v>
      </c>
      <c r="L689" s="305">
        <v>0</v>
      </c>
      <c r="M689" s="305">
        <v>0</v>
      </c>
      <c r="N689" s="303">
        <v>0</v>
      </c>
      <c r="O689" s="306">
        <v>0</v>
      </c>
      <c r="P689" s="303">
        <v>0</v>
      </c>
      <c r="Q689" s="171">
        <f>VLOOKUP(C689&amp;D689&amp;A689,'Delivery Counts'!$A$55:$I$86,8,FALSE)</f>
        <v>0</v>
      </c>
      <c r="R689" s="171">
        <f>VLOOKUP(C689&amp;D689&amp;A689,'Delivery Counts'!$A$55:$I$86,9,FALSE)</f>
        <v>0</v>
      </c>
      <c r="S689" s="16">
        <f t="shared" si="35"/>
        <v>0</v>
      </c>
      <c r="T689" s="237"/>
      <c r="U689" s="237"/>
    </row>
    <row r="690" spans="1:21" s="172" customFormat="1">
      <c r="A690" s="38">
        <v>27</v>
      </c>
      <c r="B690" s="39">
        <f t="shared" si="34"/>
        <v>0</v>
      </c>
      <c r="C690" s="39" t="str">
        <f t="shared" si="32"/>
        <v>2021 Prior Year</v>
      </c>
      <c r="D690" s="40">
        <v>1</v>
      </c>
      <c r="E690" s="662">
        <v>27</v>
      </c>
      <c r="F690" s="40">
        <v>6</v>
      </c>
      <c r="G690" s="40" t="s">
        <v>138</v>
      </c>
      <c r="H690" s="40" t="s">
        <v>211</v>
      </c>
      <c r="I690" s="1014" t="s">
        <v>261</v>
      </c>
      <c r="J690" s="303">
        <v>0</v>
      </c>
      <c r="K690" s="304">
        <v>0</v>
      </c>
      <c r="L690" s="305">
        <v>0</v>
      </c>
      <c r="M690" s="305">
        <v>0</v>
      </c>
      <c r="N690" s="303">
        <v>0</v>
      </c>
      <c r="O690" s="306">
        <v>0</v>
      </c>
      <c r="P690" s="303">
        <v>0</v>
      </c>
      <c r="Q690" s="171">
        <f>VLOOKUP(C690&amp;D690&amp;A690,'Delivery Counts'!$A$55:$I$86,8,FALSE)</f>
        <v>0</v>
      </c>
      <c r="R690" s="171">
        <f>VLOOKUP(C690&amp;D690&amp;A690,'Delivery Counts'!$A$55:$I$86,9,FALSE)</f>
        <v>0</v>
      </c>
      <c r="S690" s="16">
        <f t="shared" si="35"/>
        <v>0</v>
      </c>
      <c r="T690" s="237"/>
      <c r="U690" s="237"/>
    </row>
    <row r="691" spans="1:21" s="172" customFormat="1">
      <c r="A691" s="38">
        <v>27</v>
      </c>
      <c r="B691" s="39">
        <f t="shared" si="34"/>
        <v>0</v>
      </c>
      <c r="C691" s="39" t="str">
        <f t="shared" si="32"/>
        <v>2021 Prior Year</v>
      </c>
      <c r="D691" s="40">
        <v>1</v>
      </c>
      <c r="E691" s="662">
        <v>27</v>
      </c>
      <c r="F691" s="40">
        <v>6</v>
      </c>
      <c r="G691" s="40" t="s">
        <v>138</v>
      </c>
      <c r="H691" s="40" t="s">
        <v>214</v>
      </c>
      <c r="I691" s="1014" t="s">
        <v>676</v>
      </c>
      <c r="J691" s="303">
        <v>0</v>
      </c>
      <c r="K691" s="304">
        <v>0</v>
      </c>
      <c r="L691" s="305">
        <v>0</v>
      </c>
      <c r="M691" s="305">
        <v>0</v>
      </c>
      <c r="N691" s="303">
        <v>0</v>
      </c>
      <c r="O691" s="306">
        <v>0</v>
      </c>
      <c r="P691" s="303">
        <v>0</v>
      </c>
      <c r="Q691" s="171">
        <f>VLOOKUP(C691&amp;D691&amp;A691,'Delivery Counts'!$A$55:$I$86,8,FALSE)</f>
        <v>0</v>
      </c>
      <c r="R691" s="171">
        <f>VLOOKUP(C691&amp;D691&amp;A691,'Delivery Counts'!$A$55:$I$86,9,FALSE)</f>
        <v>0</v>
      </c>
      <c r="S691" s="16">
        <f t="shared" si="35"/>
        <v>0</v>
      </c>
      <c r="T691" s="237"/>
      <c r="U691" s="237"/>
    </row>
    <row r="692" spans="1:21" s="172" customFormat="1">
      <c r="A692" s="38">
        <v>27</v>
      </c>
      <c r="B692" s="39">
        <f t="shared" si="34"/>
        <v>0</v>
      </c>
      <c r="C692" s="39" t="str">
        <f t="shared" si="32"/>
        <v>2021 Prior Year</v>
      </c>
      <c r="D692" s="40">
        <v>1</v>
      </c>
      <c r="E692" s="662">
        <v>27</v>
      </c>
      <c r="F692" s="40">
        <v>6</v>
      </c>
      <c r="G692" s="40" t="s">
        <v>138</v>
      </c>
      <c r="H692" s="40" t="s">
        <v>215</v>
      </c>
      <c r="I692" s="1014" t="s">
        <v>216</v>
      </c>
      <c r="J692" s="303">
        <v>0</v>
      </c>
      <c r="K692" s="304">
        <v>0</v>
      </c>
      <c r="L692" s="305">
        <v>0</v>
      </c>
      <c r="M692" s="305">
        <v>0</v>
      </c>
      <c r="N692" s="303">
        <v>0</v>
      </c>
      <c r="O692" s="306">
        <v>0</v>
      </c>
      <c r="P692" s="303">
        <v>0</v>
      </c>
      <c r="Q692" s="171">
        <f>VLOOKUP(C692&amp;D692&amp;A692,'Delivery Counts'!$A$55:$I$86,8,FALSE)</f>
        <v>0</v>
      </c>
      <c r="R692" s="171">
        <f>VLOOKUP(C692&amp;D692&amp;A692,'Delivery Counts'!$A$55:$I$86,9,FALSE)</f>
        <v>0</v>
      </c>
      <c r="S692" s="16">
        <f t="shared" si="35"/>
        <v>0</v>
      </c>
      <c r="T692" s="237"/>
      <c r="U692" s="237"/>
    </row>
    <row r="693" spans="1:21" s="172" customFormat="1">
      <c r="A693" s="38">
        <v>27</v>
      </c>
      <c r="B693" s="39">
        <f t="shared" si="34"/>
        <v>0</v>
      </c>
      <c r="C693" s="39" t="str">
        <f t="shared" si="32"/>
        <v>2021 Prior Year</v>
      </c>
      <c r="D693" s="40">
        <v>1</v>
      </c>
      <c r="E693" s="662">
        <v>27</v>
      </c>
      <c r="F693" s="40">
        <v>6</v>
      </c>
      <c r="G693" s="40" t="s">
        <v>138</v>
      </c>
      <c r="H693" s="40" t="s">
        <v>217</v>
      </c>
      <c r="I693" s="1014" t="s">
        <v>262</v>
      </c>
      <c r="J693" s="303">
        <v>0</v>
      </c>
      <c r="K693" s="304">
        <v>0</v>
      </c>
      <c r="L693" s="305">
        <v>0</v>
      </c>
      <c r="M693" s="305">
        <v>0</v>
      </c>
      <c r="N693" s="303">
        <v>0</v>
      </c>
      <c r="O693" s="306">
        <v>0</v>
      </c>
      <c r="P693" s="303">
        <v>0</v>
      </c>
      <c r="Q693" s="171">
        <f>VLOOKUP(C693&amp;D693&amp;A693,'Delivery Counts'!$A$55:$I$86,8,FALSE)</f>
        <v>0</v>
      </c>
      <c r="R693" s="171">
        <f>VLOOKUP(C693&amp;D693&amp;A693,'Delivery Counts'!$A$55:$I$86,9,FALSE)</f>
        <v>0</v>
      </c>
      <c r="S693" s="16">
        <f t="shared" si="35"/>
        <v>0</v>
      </c>
      <c r="T693" s="237"/>
      <c r="U693" s="237"/>
    </row>
    <row r="694" spans="1:21" s="172" customFormat="1">
      <c r="A694" s="38">
        <v>27</v>
      </c>
      <c r="B694" s="39">
        <f t="shared" si="34"/>
        <v>0</v>
      </c>
      <c r="C694" s="39" t="str">
        <f t="shared" si="32"/>
        <v>2021 Prior Year</v>
      </c>
      <c r="D694" s="40">
        <v>1</v>
      </c>
      <c r="E694" s="662">
        <v>27</v>
      </c>
      <c r="F694" s="40">
        <v>6</v>
      </c>
      <c r="G694" s="40" t="s">
        <v>138</v>
      </c>
      <c r="H694" s="40" t="s">
        <v>218</v>
      </c>
      <c r="I694" s="1014" t="s">
        <v>677</v>
      </c>
      <c r="J694" s="303">
        <v>0</v>
      </c>
      <c r="K694" s="304">
        <v>0</v>
      </c>
      <c r="L694" s="305">
        <v>0</v>
      </c>
      <c r="M694" s="305">
        <v>0</v>
      </c>
      <c r="N694" s="303">
        <v>0</v>
      </c>
      <c r="O694" s="306">
        <v>0</v>
      </c>
      <c r="P694" s="303">
        <v>0</v>
      </c>
      <c r="Q694" s="171">
        <f>VLOOKUP(C694&amp;D694&amp;A694,'Delivery Counts'!$A$55:$I$86,8,FALSE)</f>
        <v>0</v>
      </c>
      <c r="R694" s="171">
        <f>VLOOKUP(C694&amp;D694&amp;A694,'Delivery Counts'!$A$55:$I$86,9,FALSE)</f>
        <v>0</v>
      </c>
      <c r="S694" s="16">
        <f t="shared" si="35"/>
        <v>0</v>
      </c>
      <c r="T694" s="237"/>
      <c r="U694" s="237"/>
    </row>
    <row r="695" spans="1:21" s="172" customFormat="1">
      <c r="A695" s="38">
        <v>27</v>
      </c>
      <c r="B695" s="39">
        <f t="shared" si="34"/>
        <v>0</v>
      </c>
      <c r="C695" s="39" t="str">
        <f t="shared" si="32"/>
        <v>2021 Prior Year</v>
      </c>
      <c r="D695" s="40">
        <v>1</v>
      </c>
      <c r="E695" s="662">
        <v>27</v>
      </c>
      <c r="F695" s="40">
        <v>6</v>
      </c>
      <c r="G695" s="40" t="s">
        <v>138</v>
      </c>
      <c r="H695" s="40" t="s">
        <v>219</v>
      </c>
      <c r="I695" s="1014" t="s">
        <v>263</v>
      </c>
      <c r="J695" s="303">
        <v>0</v>
      </c>
      <c r="K695" s="304">
        <v>0</v>
      </c>
      <c r="L695" s="305">
        <v>0</v>
      </c>
      <c r="M695" s="305">
        <v>0</v>
      </c>
      <c r="N695" s="303">
        <v>0</v>
      </c>
      <c r="O695" s="306">
        <v>0</v>
      </c>
      <c r="P695" s="303">
        <v>0</v>
      </c>
      <c r="Q695" s="171">
        <f>VLOOKUP(C695&amp;D695&amp;A695,'Delivery Counts'!$A$55:$I$86,8,FALSE)</f>
        <v>0</v>
      </c>
      <c r="R695" s="171">
        <f>VLOOKUP(C695&amp;D695&amp;A695,'Delivery Counts'!$A$55:$I$86,9,FALSE)</f>
        <v>0</v>
      </c>
      <c r="S695" s="16">
        <f t="shared" si="35"/>
        <v>0</v>
      </c>
      <c r="T695" s="237"/>
      <c r="U695" s="237"/>
    </row>
    <row r="696" spans="1:21" s="172" customFormat="1">
      <c r="A696" s="38">
        <v>27</v>
      </c>
      <c r="B696" s="39">
        <f t="shared" si="34"/>
        <v>0</v>
      </c>
      <c r="C696" s="39" t="str">
        <f t="shared" si="32"/>
        <v>2021 Prior Year</v>
      </c>
      <c r="D696" s="40">
        <v>1</v>
      </c>
      <c r="E696" s="662">
        <v>27</v>
      </c>
      <c r="F696" s="40">
        <v>6</v>
      </c>
      <c r="G696" s="40" t="s">
        <v>138</v>
      </c>
      <c r="H696" s="40" t="s">
        <v>220</v>
      </c>
      <c r="I696" s="1014" t="s">
        <v>675</v>
      </c>
      <c r="J696" s="303">
        <v>0</v>
      </c>
      <c r="K696" s="304">
        <v>0</v>
      </c>
      <c r="L696" s="305">
        <v>0</v>
      </c>
      <c r="M696" s="305">
        <v>0</v>
      </c>
      <c r="N696" s="303">
        <v>0</v>
      </c>
      <c r="O696" s="306">
        <v>0</v>
      </c>
      <c r="P696" s="303">
        <v>0</v>
      </c>
      <c r="Q696" s="171">
        <f>VLOOKUP(C696&amp;D696&amp;A696,'Delivery Counts'!$A$55:$I$86,8,FALSE)</f>
        <v>0</v>
      </c>
      <c r="R696" s="171">
        <f>VLOOKUP(C696&amp;D696&amp;A696,'Delivery Counts'!$A$55:$I$86,9,FALSE)</f>
        <v>0</v>
      </c>
      <c r="S696" s="16">
        <f t="shared" si="35"/>
        <v>0</v>
      </c>
      <c r="T696" s="237"/>
      <c r="U696" s="237"/>
    </row>
    <row r="697" spans="1:21" s="172" customFormat="1">
      <c r="A697" s="38">
        <v>27</v>
      </c>
      <c r="B697" s="39">
        <f t="shared" si="34"/>
        <v>0</v>
      </c>
      <c r="C697" s="39" t="str">
        <f t="shared" si="32"/>
        <v>2021 Prior Year</v>
      </c>
      <c r="D697" s="40">
        <v>1</v>
      </c>
      <c r="E697" s="662">
        <v>27</v>
      </c>
      <c r="F697" s="40">
        <v>6</v>
      </c>
      <c r="G697" s="40" t="s">
        <v>138</v>
      </c>
      <c r="H697" s="40" t="s">
        <v>221</v>
      </c>
      <c r="I697" s="1014" t="s">
        <v>264</v>
      </c>
      <c r="J697" s="303">
        <v>0</v>
      </c>
      <c r="K697" s="304">
        <v>0</v>
      </c>
      <c r="L697" s="305">
        <v>0</v>
      </c>
      <c r="M697" s="305">
        <v>0</v>
      </c>
      <c r="N697" s="303">
        <v>0</v>
      </c>
      <c r="O697" s="306">
        <v>0</v>
      </c>
      <c r="P697" s="303">
        <v>0</v>
      </c>
      <c r="Q697" s="171">
        <f>VLOOKUP(C697&amp;D697&amp;A697,'Delivery Counts'!$A$55:$I$86,8,FALSE)</f>
        <v>0</v>
      </c>
      <c r="R697" s="171">
        <f>VLOOKUP(C697&amp;D697&amp;A697,'Delivery Counts'!$A$55:$I$86,9,FALSE)</f>
        <v>0</v>
      </c>
      <c r="S697" s="16">
        <f t="shared" si="35"/>
        <v>0</v>
      </c>
      <c r="T697" s="237"/>
      <c r="U697" s="237"/>
    </row>
    <row r="698" spans="1:21" s="172" customFormat="1">
      <c r="A698" s="38">
        <v>27</v>
      </c>
      <c r="B698" s="39">
        <f t="shared" si="34"/>
        <v>0</v>
      </c>
      <c r="C698" s="39" t="str">
        <f t="shared" si="32"/>
        <v>2021 Prior Year</v>
      </c>
      <c r="D698" s="40">
        <v>1</v>
      </c>
      <c r="E698" s="662">
        <v>27</v>
      </c>
      <c r="F698" s="40">
        <v>6</v>
      </c>
      <c r="G698" s="40" t="s">
        <v>138</v>
      </c>
      <c r="H698" s="40" t="s">
        <v>222</v>
      </c>
      <c r="I698" s="1014" t="s">
        <v>206</v>
      </c>
      <c r="J698" s="303">
        <v>0</v>
      </c>
      <c r="K698" s="304">
        <v>0</v>
      </c>
      <c r="L698" s="305">
        <v>0</v>
      </c>
      <c r="M698" s="305">
        <v>0</v>
      </c>
      <c r="N698" s="303">
        <v>0</v>
      </c>
      <c r="O698" s="306">
        <v>0</v>
      </c>
      <c r="P698" s="303">
        <v>0</v>
      </c>
      <c r="Q698" s="171">
        <f>VLOOKUP(C698&amp;D698&amp;A698,'Delivery Counts'!$A$55:$I$86,8,FALSE)</f>
        <v>0</v>
      </c>
      <c r="R698" s="171">
        <f>VLOOKUP(C698&amp;D698&amp;A698,'Delivery Counts'!$A$55:$I$86,9,FALSE)</f>
        <v>0</v>
      </c>
      <c r="S698" s="16">
        <f t="shared" si="35"/>
        <v>0</v>
      </c>
      <c r="T698" s="237"/>
      <c r="U698" s="237"/>
    </row>
    <row r="699" spans="1:21" s="172" customFormat="1">
      <c r="A699" s="38">
        <v>27</v>
      </c>
      <c r="B699" s="39">
        <f t="shared" si="34"/>
        <v>0</v>
      </c>
      <c r="C699" s="39" t="str">
        <f t="shared" si="32"/>
        <v>2021 Prior Year</v>
      </c>
      <c r="D699" s="40">
        <v>1</v>
      </c>
      <c r="E699" s="662">
        <v>27</v>
      </c>
      <c r="F699" s="40">
        <v>6</v>
      </c>
      <c r="G699" s="40" t="s">
        <v>138</v>
      </c>
      <c r="H699" s="40" t="s">
        <v>223</v>
      </c>
      <c r="I699" s="1014" t="s">
        <v>181</v>
      </c>
      <c r="J699" s="303">
        <v>0</v>
      </c>
      <c r="K699" s="304">
        <v>0</v>
      </c>
      <c r="L699" s="305">
        <v>0</v>
      </c>
      <c r="M699" s="305">
        <v>0</v>
      </c>
      <c r="N699" s="303">
        <v>0</v>
      </c>
      <c r="O699" s="306">
        <v>0</v>
      </c>
      <c r="P699" s="303">
        <v>0</v>
      </c>
      <c r="Q699" s="171">
        <f>VLOOKUP(C699&amp;D699&amp;A699,'Delivery Counts'!$A$55:$I$86,8,FALSE)</f>
        <v>0</v>
      </c>
      <c r="R699" s="171">
        <f>VLOOKUP(C699&amp;D699&amp;A699,'Delivery Counts'!$A$55:$I$86,9,FALSE)</f>
        <v>0</v>
      </c>
      <c r="S699" s="16">
        <f t="shared" si="35"/>
        <v>0</v>
      </c>
      <c r="T699" s="237"/>
      <c r="U699" s="237"/>
    </row>
    <row r="700" spans="1:21" s="172" customFormat="1">
      <c r="A700" s="38">
        <v>27</v>
      </c>
      <c r="B700" s="39">
        <f t="shared" si="34"/>
        <v>0</v>
      </c>
      <c r="C700" s="39" t="str">
        <f t="shared" si="32"/>
        <v>2021 Prior Year</v>
      </c>
      <c r="D700" s="40">
        <v>1</v>
      </c>
      <c r="E700" s="662">
        <v>27</v>
      </c>
      <c r="F700" s="40">
        <v>6</v>
      </c>
      <c r="G700" s="40" t="s">
        <v>138</v>
      </c>
      <c r="H700" s="40" t="s">
        <v>150</v>
      </c>
      <c r="I700" s="1014" t="s">
        <v>204</v>
      </c>
      <c r="J700" s="303">
        <v>0</v>
      </c>
      <c r="K700" s="304">
        <v>0</v>
      </c>
      <c r="L700" s="305">
        <v>0</v>
      </c>
      <c r="M700" s="305">
        <v>0</v>
      </c>
      <c r="N700" s="303">
        <v>0</v>
      </c>
      <c r="O700" s="306">
        <v>0</v>
      </c>
      <c r="P700" s="303">
        <v>0</v>
      </c>
      <c r="Q700" s="171">
        <f>VLOOKUP(C700&amp;D700&amp;A700,'Delivery Counts'!$A$55:$I$86,8,FALSE)</f>
        <v>0</v>
      </c>
      <c r="R700" s="171">
        <f>VLOOKUP(C700&amp;D700&amp;A700,'Delivery Counts'!$A$55:$I$86,9,FALSE)</f>
        <v>0</v>
      </c>
      <c r="S700" s="16">
        <f t="shared" si="35"/>
        <v>0</v>
      </c>
      <c r="T700" s="237"/>
      <c r="U700" s="237"/>
    </row>
    <row r="701" spans="1:21" s="172" customFormat="1">
      <c r="A701" s="38">
        <v>27</v>
      </c>
      <c r="B701" s="39">
        <f t="shared" si="34"/>
        <v>0</v>
      </c>
      <c r="C701" s="39" t="str">
        <f t="shared" si="32"/>
        <v>2021 Prior Year</v>
      </c>
      <c r="D701" s="40">
        <v>1</v>
      </c>
      <c r="E701" s="662">
        <v>27</v>
      </c>
      <c r="F701" s="40">
        <v>6</v>
      </c>
      <c r="G701" s="40" t="s">
        <v>138</v>
      </c>
      <c r="H701" s="40" t="s">
        <v>151</v>
      </c>
      <c r="I701" s="1014" t="s">
        <v>205</v>
      </c>
      <c r="J701" s="303">
        <v>0</v>
      </c>
      <c r="K701" s="304">
        <v>0</v>
      </c>
      <c r="L701" s="305">
        <v>0</v>
      </c>
      <c r="M701" s="305">
        <v>0</v>
      </c>
      <c r="N701" s="303">
        <v>0</v>
      </c>
      <c r="O701" s="306">
        <v>0</v>
      </c>
      <c r="P701" s="303">
        <v>0</v>
      </c>
      <c r="Q701" s="171">
        <f>VLOOKUP(C701&amp;D701&amp;A701,'Delivery Counts'!$A$55:$I$86,8,FALSE)</f>
        <v>0</v>
      </c>
      <c r="R701" s="171">
        <f>VLOOKUP(C701&amp;D701&amp;A701,'Delivery Counts'!$A$55:$I$86,9,FALSE)</f>
        <v>0</v>
      </c>
      <c r="S701" s="16">
        <f t="shared" si="35"/>
        <v>0</v>
      </c>
      <c r="T701" s="237"/>
      <c r="U701" s="237"/>
    </row>
    <row r="702" spans="1:21" s="172" customFormat="1">
      <c r="A702" s="38">
        <v>27</v>
      </c>
      <c r="B702" s="39">
        <f t="shared" si="34"/>
        <v>0</v>
      </c>
      <c r="C702" s="39" t="str">
        <f t="shared" si="32"/>
        <v>2021 Prior Year</v>
      </c>
      <c r="D702" s="40">
        <v>1</v>
      </c>
      <c r="E702" s="662">
        <v>27</v>
      </c>
      <c r="F702" s="40">
        <v>6</v>
      </c>
      <c r="G702" s="40" t="s">
        <v>138</v>
      </c>
      <c r="H702" s="40" t="s">
        <v>152</v>
      </c>
      <c r="I702" s="1014" t="s">
        <v>182</v>
      </c>
      <c r="J702" s="303">
        <v>0</v>
      </c>
      <c r="K702" s="304">
        <v>0</v>
      </c>
      <c r="L702" s="305">
        <v>0</v>
      </c>
      <c r="M702" s="305">
        <v>0</v>
      </c>
      <c r="N702" s="303">
        <v>0</v>
      </c>
      <c r="O702" s="306">
        <v>0</v>
      </c>
      <c r="P702" s="303">
        <v>0</v>
      </c>
      <c r="Q702" s="171">
        <f>VLOOKUP(C702&amp;D702&amp;A702,'Delivery Counts'!$A$55:$I$86,8,FALSE)</f>
        <v>0</v>
      </c>
      <c r="R702" s="171">
        <f>VLOOKUP(C702&amp;D702&amp;A702,'Delivery Counts'!$A$55:$I$86,9,FALSE)</f>
        <v>0</v>
      </c>
      <c r="S702" s="16">
        <f t="shared" si="35"/>
        <v>0</v>
      </c>
      <c r="T702" s="237"/>
      <c r="U702" s="237"/>
    </row>
    <row r="703" spans="1:21" s="172" customFormat="1">
      <c r="A703" s="38">
        <v>27</v>
      </c>
      <c r="B703" s="39">
        <f t="shared" si="34"/>
        <v>0</v>
      </c>
      <c r="C703" s="39" t="str">
        <f t="shared" si="32"/>
        <v>2021 Prior Year</v>
      </c>
      <c r="D703" s="40">
        <v>1</v>
      </c>
      <c r="E703" s="662">
        <v>27</v>
      </c>
      <c r="F703" s="40">
        <v>6</v>
      </c>
      <c r="G703" s="40" t="s">
        <v>138</v>
      </c>
      <c r="H703" s="40" t="s">
        <v>70</v>
      </c>
      <c r="I703" s="1014" t="s">
        <v>265</v>
      </c>
      <c r="J703" s="303">
        <v>0</v>
      </c>
      <c r="K703" s="304">
        <v>0</v>
      </c>
      <c r="L703" s="305">
        <v>0</v>
      </c>
      <c r="M703" s="305">
        <v>0</v>
      </c>
      <c r="N703" s="303">
        <v>0</v>
      </c>
      <c r="O703" s="306">
        <v>0</v>
      </c>
      <c r="P703" s="303">
        <v>0</v>
      </c>
      <c r="Q703" s="171">
        <f>VLOOKUP(C703&amp;D703&amp;A703,'Delivery Counts'!$A$55:$I$86,8,FALSE)</f>
        <v>0</v>
      </c>
      <c r="R703" s="171">
        <f>VLOOKUP(C703&amp;D703&amp;A703,'Delivery Counts'!$A$55:$I$86,9,FALSE)</f>
        <v>0</v>
      </c>
      <c r="S703" s="16">
        <f t="shared" si="35"/>
        <v>0</v>
      </c>
      <c r="T703" s="237"/>
      <c r="U703" s="237"/>
    </row>
    <row r="704" spans="1:21" s="172" customFormat="1">
      <c r="A704" s="38">
        <v>27</v>
      </c>
      <c r="B704" s="39">
        <f t="shared" si="34"/>
        <v>0</v>
      </c>
      <c r="C704" s="39" t="str">
        <f t="shared" si="32"/>
        <v>2021 Prior Year</v>
      </c>
      <c r="D704" s="40">
        <v>1</v>
      </c>
      <c r="E704" s="662">
        <v>27</v>
      </c>
      <c r="F704" s="40">
        <v>6</v>
      </c>
      <c r="G704" s="40" t="s">
        <v>138</v>
      </c>
      <c r="H704" s="40" t="s">
        <v>71</v>
      </c>
      <c r="I704" s="1014" t="s">
        <v>266</v>
      </c>
      <c r="J704" s="303">
        <v>0</v>
      </c>
      <c r="K704" s="304">
        <v>0</v>
      </c>
      <c r="L704" s="305">
        <v>0</v>
      </c>
      <c r="M704" s="305">
        <v>0</v>
      </c>
      <c r="N704" s="303">
        <v>0</v>
      </c>
      <c r="O704" s="306">
        <v>0</v>
      </c>
      <c r="P704" s="303">
        <v>0</v>
      </c>
      <c r="Q704" s="171">
        <f>VLOOKUP(C704&amp;D704&amp;A704,'Delivery Counts'!$A$55:$I$86,8,FALSE)</f>
        <v>0</v>
      </c>
      <c r="R704" s="171">
        <f>VLOOKUP(C704&amp;D704&amp;A704,'Delivery Counts'!$A$55:$I$86,9,FALSE)</f>
        <v>0</v>
      </c>
      <c r="S704" s="16">
        <f t="shared" si="35"/>
        <v>0</v>
      </c>
      <c r="T704" s="237"/>
      <c r="U704" s="237"/>
    </row>
    <row r="705" spans="1:21" s="172" customFormat="1">
      <c r="A705" s="38">
        <v>27</v>
      </c>
      <c r="B705" s="39">
        <f t="shared" si="34"/>
        <v>0</v>
      </c>
      <c r="C705" s="39" t="str">
        <f t="shared" si="32"/>
        <v>2021 Prior Year</v>
      </c>
      <c r="D705" s="40">
        <v>1</v>
      </c>
      <c r="E705" s="662">
        <v>27</v>
      </c>
      <c r="F705" s="40">
        <v>6</v>
      </c>
      <c r="G705" s="40" t="s">
        <v>138</v>
      </c>
      <c r="H705" s="40" t="s">
        <v>72</v>
      </c>
      <c r="I705" s="1014" t="s">
        <v>527</v>
      </c>
      <c r="J705" s="303">
        <v>0</v>
      </c>
      <c r="K705" s="304">
        <v>0</v>
      </c>
      <c r="L705" s="305">
        <v>0</v>
      </c>
      <c r="M705" s="305">
        <v>0</v>
      </c>
      <c r="N705" s="303">
        <v>0</v>
      </c>
      <c r="O705" s="306">
        <v>0</v>
      </c>
      <c r="P705" s="303">
        <v>0</v>
      </c>
      <c r="Q705" s="171">
        <f>VLOOKUP(C705&amp;D705&amp;A705,'Delivery Counts'!$A$55:$I$86,8,FALSE)</f>
        <v>0</v>
      </c>
      <c r="R705" s="171">
        <f>VLOOKUP(C705&amp;D705&amp;A705,'Delivery Counts'!$A$55:$I$86,9,FALSE)</f>
        <v>0</v>
      </c>
      <c r="S705" s="16">
        <f t="shared" si="35"/>
        <v>0</v>
      </c>
      <c r="T705" s="237"/>
      <c r="U705" s="237"/>
    </row>
    <row r="706" spans="1:21" s="172" customFormat="1">
      <c r="A706" s="38">
        <v>27</v>
      </c>
      <c r="B706" s="39">
        <f t="shared" si="34"/>
        <v>0</v>
      </c>
      <c r="C706" s="39" t="str">
        <f t="shared" si="32"/>
        <v>2021 Prior Year</v>
      </c>
      <c r="D706" s="40">
        <v>1</v>
      </c>
      <c r="E706" s="662">
        <v>27</v>
      </c>
      <c r="F706" s="40">
        <v>6</v>
      </c>
      <c r="G706" s="40" t="s">
        <v>138</v>
      </c>
      <c r="H706" s="40" t="s">
        <v>73</v>
      </c>
      <c r="I706" s="1014" t="s">
        <v>528</v>
      </c>
      <c r="J706" s="303">
        <v>0</v>
      </c>
      <c r="K706" s="304">
        <v>0</v>
      </c>
      <c r="L706" s="305">
        <v>0</v>
      </c>
      <c r="M706" s="305">
        <v>0</v>
      </c>
      <c r="N706" s="303">
        <v>0</v>
      </c>
      <c r="O706" s="306">
        <v>0</v>
      </c>
      <c r="P706" s="303">
        <v>0</v>
      </c>
      <c r="Q706" s="171">
        <f>VLOOKUP(C706&amp;D706&amp;A706,'Delivery Counts'!$A$55:$I$86,8,FALSE)</f>
        <v>0</v>
      </c>
      <c r="R706" s="171">
        <f>VLOOKUP(C706&amp;D706&amp;A706,'Delivery Counts'!$A$55:$I$86,9,FALSE)</f>
        <v>0</v>
      </c>
      <c r="S706" s="16">
        <f t="shared" si="35"/>
        <v>0</v>
      </c>
      <c r="T706" s="237"/>
      <c r="U706" s="237"/>
    </row>
    <row r="707" spans="1:21" s="172" customFormat="1">
      <c r="A707" s="38">
        <v>27</v>
      </c>
      <c r="B707" s="39">
        <f t="shared" si="34"/>
        <v>0</v>
      </c>
      <c r="C707" s="39" t="str">
        <f t="shared" si="32"/>
        <v>2021 Prior Year</v>
      </c>
      <c r="D707" s="40">
        <v>1</v>
      </c>
      <c r="E707" s="662">
        <v>27</v>
      </c>
      <c r="F707" s="40">
        <v>6</v>
      </c>
      <c r="G707" s="40" t="s">
        <v>138</v>
      </c>
      <c r="H707" s="40" t="s">
        <v>409</v>
      </c>
      <c r="I707" s="1014" t="s">
        <v>803</v>
      </c>
      <c r="J707" s="303">
        <v>0</v>
      </c>
      <c r="K707" s="304">
        <v>0</v>
      </c>
      <c r="L707" s="305">
        <v>0</v>
      </c>
      <c r="M707" s="305">
        <v>0</v>
      </c>
      <c r="N707" s="303">
        <v>0</v>
      </c>
      <c r="O707" s="306">
        <v>0</v>
      </c>
      <c r="P707" s="303">
        <v>0</v>
      </c>
      <c r="Q707" s="171">
        <f>VLOOKUP(C707&amp;D707&amp;A707,'Delivery Counts'!$A$55:$I$86,8,FALSE)</f>
        <v>0</v>
      </c>
      <c r="R707" s="171">
        <f>VLOOKUP(C707&amp;D707&amp;A707,'Delivery Counts'!$A$55:$I$86,9,FALSE)</f>
        <v>0</v>
      </c>
      <c r="S707" s="16">
        <f t="shared" si="35"/>
        <v>0</v>
      </c>
      <c r="T707" s="237"/>
      <c r="U707" s="237"/>
    </row>
    <row r="708" spans="1:21" s="172" customFormat="1">
      <c r="A708" s="38">
        <v>28</v>
      </c>
      <c r="B708" s="39">
        <f t="shared" si="29"/>
        <v>0</v>
      </c>
      <c r="C708" s="39" t="str">
        <f t="shared" si="32"/>
        <v>2021 Prior Year</v>
      </c>
      <c r="D708" s="40">
        <v>1</v>
      </c>
      <c r="E708" s="662">
        <v>28</v>
      </c>
      <c r="F708" s="662">
        <v>6</v>
      </c>
      <c r="G708" s="40" t="s">
        <v>139</v>
      </c>
      <c r="H708" s="40" t="s">
        <v>211</v>
      </c>
      <c r="I708" s="640" t="s">
        <v>261</v>
      </c>
      <c r="J708" s="303">
        <v>0</v>
      </c>
      <c r="K708" s="304">
        <v>0</v>
      </c>
      <c r="L708" s="305">
        <v>0</v>
      </c>
      <c r="M708" s="305">
        <v>0</v>
      </c>
      <c r="N708" s="303">
        <v>0</v>
      </c>
      <c r="O708" s="306">
        <v>0</v>
      </c>
      <c r="P708" s="303">
        <v>0</v>
      </c>
      <c r="Q708" s="171">
        <f>VLOOKUP(C708&amp;D708&amp;A708,'Delivery Counts'!$A$55:$I$86,8,FALSE)</f>
        <v>0</v>
      </c>
      <c r="R708" s="171">
        <f>VLOOKUP(C708&amp;D708&amp;A708,'Delivery Counts'!$A$55:$I$86,9,FALSE)</f>
        <v>0</v>
      </c>
      <c r="S708" s="16">
        <f t="shared" si="33"/>
        <v>0</v>
      </c>
      <c r="T708" s="237"/>
      <c r="U708" s="237"/>
    </row>
    <row r="709" spans="1:21" s="172" customFormat="1">
      <c r="A709" s="38">
        <v>28</v>
      </c>
      <c r="B709" s="39">
        <f t="shared" si="29"/>
        <v>0</v>
      </c>
      <c r="C709" s="39" t="str">
        <f t="shared" si="32"/>
        <v>2021 Prior Year</v>
      </c>
      <c r="D709" s="40">
        <v>1</v>
      </c>
      <c r="E709" s="662">
        <v>28</v>
      </c>
      <c r="F709" s="662">
        <v>6</v>
      </c>
      <c r="G709" s="311" t="s">
        <v>139</v>
      </c>
      <c r="H709" s="40" t="s">
        <v>214</v>
      </c>
      <c r="I709" s="658" t="s">
        <v>676</v>
      </c>
      <c r="J709" s="303">
        <v>0</v>
      </c>
      <c r="K709" s="304">
        <v>0</v>
      </c>
      <c r="L709" s="305">
        <v>0</v>
      </c>
      <c r="M709" s="305">
        <v>0</v>
      </c>
      <c r="N709" s="303">
        <v>0</v>
      </c>
      <c r="O709" s="306">
        <v>0</v>
      </c>
      <c r="P709" s="303">
        <v>0</v>
      </c>
      <c r="Q709" s="171">
        <f>VLOOKUP(C709&amp;D709&amp;A709,'Delivery Counts'!$A$55:$I$86,8,FALSE)</f>
        <v>0</v>
      </c>
      <c r="R709" s="171">
        <f>VLOOKUP(C709&amp;D709&amp;A709,'Delivery Counts'!$A$55:$I$86,9,FALSE)</f>
        <v>0</v>
      </c>
      <c r="S709" s="16">
        <f t="shared" si="33"/>
        <v>0</v>
      </c>
      <c r="T709" s="237"/>
      <c r="U709" s="237"/>
    </row>
    <row r="710" spans="1:21" s="172" customFormat="1">
      <c r="A710" s="38">
        <v>28</v>
      </c>
      <c r="B710" s="39">
        <f t="shared" si="29"/>
        <v>0</v>
      </c>
      <c r="C710" s="39" t="str">
        <f t="shared" si="32"/>
        <v>2021 Prior Year</v>
      </c>
      <c r="D710" s="40">
        <v>1</v>
      </c>
      <c r="E710" s="662">
        <v>28</v>
      </c>
      <c r="F710" s="662">
        <v>6</v>
      </c>
      <c r="G710" s="311" t="s">
        <v>139</v>
      </c>
      <c r="H710" s="40" t="s">
        <v>215</v>
      </c>
      <c r="I710" s="658" t="s">
        <v>216</v>
      </c>
      <c r="J710" s="303">
        <v>0</v>
      </c>
      <c r="K710" s="304">
        <v>0</v>
      </c>
      <c r="L710" s="305">
        <v>0</v>
      </c>
      <c r="M710" s="305">
        <v>0</v>
      </c>
      <c r="N710" s="303">
        <v>0</v>
      </c>
      <c r="O710" s="306">
        <v>0</v>
      </c>
      <c r="P710" s="303">
        <v>0</v>
      </c>
      <c r="Q710" s="171">
        <f>VLOOKUP(C710&amp;D710&amp;A710,'Delivery Counts'!$A$55:$I$86,8,FALSE)</f>
        <v>0</v>
      </c>
      <c r="R710" s="171">
        <f>VLOOKUP(C710&amp;D710&amp;A710,'Delivery Counts'!$A$55:$I$86,9,FALSE)</f>
        <v>0</v>
      </c>
      <c r="S710" s="16">
        <f t="shared" si="33"/>
        <v>0</v>
      </c>
      <c r="T710" s="237"/>
      <c r="U710" s="237"/>
    </row>
    <row r="711" spans="1:21" s="172" customFormat="1">
      <c r="A711" s="38">
        <v>28</v>
      </c>
      <c r="B711" s="39">
        <f t="shared" si="29"/>
        <v>0</v>
      </c>
      <c r="C711" s="39" t="str">
        <f t="shared" si="32"/>
        <v>2021 Prior Year</v>
      </c>
      <c r="D711" s="40">
        <v>1</v>
      </c>
      <c r="E711" s="662">
        <v>28</v>
      </c>
      <c r="F711" s="662">
        <v>6</v>
      </c>
      <c r="G711" s="311" t="s">
        <v>139</v>
      </c>
      <c r="H711" s="40" t="s">
        <v>217</v>
      </c>
      <c r="I711" s="658" t="s">
        <v>262</v>
      </c>
      <c r="J711" s="303">
        <v>0</v>
      </c>
      <c r="K711" s="304">
        <v>0</v>
      </c>
      <c r="L711" s="305">
        <v>0</v>
      </c>
      <c r="M711" s="305">
        <v>0</v>
      </c>
      <c r="N711" s="303">
        <v>0</v>
      </c>
      <c r="O711" s="306">
        <v>0</v>
      </c>
      <c r="P711" s="303">
        <v>0</v>
      </c>
      <c r="Q711" s="171">
        <f>VLOOKUP(C711&amp;D711&amp;A711,'Delivery Counts'!$A$55:$I$86,8,FALSE)</f>
        <v>0</v>
      </c>
      <c r="R711" s="171">
        <f>VLOOKUP(C711&amp;D711&amp;A711,'Delivery Counts'!$A$55:$I$86,9,FALSE)</f>
        <v>0</v>
      </c>
      <c r="S711" s="16">
        <f t="shared" si="33"/>
        <v>0</v>
      </c>
      <c r="T711" s="237"/>
      <c r="U711" s="237"/>
    </row>
    <row r="712" spans="1:21" s="172" customFormat="1">
      <c r="A712" s="38">
        <v>28</v>
      </c>
      <c r="B712" s="39">
        <f t="shared" si="29"/>
        <v>0</v>
      </c>
      <c r="C712" s="39" t="str">
        <f t="shared" si="32"/>
        <v>2021 Prior Year</v>
      </c>
      <c r="D712" s="40">
        <v>1</v>
      </c>
      <c r="E712" s="662">
        <v>28</v>
      </c>
      <c r="F712" s="662">
        <v>6</v>
      </c>
      <c r="G712" s="311" t="s">
        <v>139</v>
      </c>
      <c r="H712" s="40" t="s">
        <v>218</v>
      </c>
      <c r="I712" s="658" t="s">
        <v>677</v>
      </c>
      <c r="J712" s="303">
        <v>0</v>
      </c>
      <c r="K712" s="304">
        <v>0</v>
      </c>
      <c r="L712" s="305">
        <v>0</v>
      </c>
      <c r="M712" s="305">
        <v>0</v>
      </c>
      <c r="N712" s="303">
        <v>0</v>
      </c>
      <c r="O712" s="306">
        <v>0</v>
      </c>
      <c r="P712" s="303">
        <v>0</v>
      </c>
      <c r="Q712" s="171">
        <f>VLOOKUP(C712&amp;D712&amp;A712,'Delivery Counts'!$A$55:$I$86,8,FALSE)</f>
        <v>0</v>
      </c>
      <c r="R712" s="171">
        <f>VLOOKUP(C712&amp;D712&amp;A712,'Delivery Counts'!$A$55:$I$86,9,FALSE)</f>
        <v>0</v>
      </c>
      <c r="S712" s="16">
        <f t="shared" si="33"/>
        <v>0</v>
      </c>
      <c r="T712" s="237"/>
      <c r="U712" s="237"/>
    </row>
    <row r="713" spans="1:21" s="172" customFormat="1">
      <c r="A713" s="38">
        <v>28</v>
      </c>
      <c r="B713" s="39">
        <f t="shared" si="29"/>
        <v>0</v>
      </c>
      <c r="C713" s="39" t="str">
        <f t="shared" si="32"/>
        <v>2021 Prior Year</v>
      </c>
      <c r="D713" s="40">
        <v>1</v>
      </c>
      <c r="E713" s="662">
        <v>28</v>
      </c>
      <c r="F713" s="662">
        <v>6</v>
      </c>
      <c r="G713" s="311" t="s">
        <v>139</v>
      </c>
      <c r="H713" s="40" t="s">
        <v>219</v>
      </c>
      <c r="I713" s="658" t="s">
        <v>263</v>
      </c>
      <c r="J713" s="303">
        <v>0</v>
      </c>
      <c r="K713" s="304">
        <v>0</v>
      </c>
      <c r="L713" s="305">
        <v>0</v>
      </c>
      <c r="M713" s="305">
        <v>0</v>
      </c>
      <c r="N713" s="303">
        <v>0</v>
      </c>
      <c r="O713" s="306">
        <v>0</v>
      </c>
      <c r="P713" s="303">
        <v>0</v>
      </c>
      <c r="Q713" s="171">
        <f>VLOOKUP(C713&amp;D713&amp;A713,'Delivery Counts'!$A$55:$I$86,8,FALSE)</f>
        <v>0</v>
      </c>
      <c r="R713" s="171">
        <f>VLOOKUP(C713&amp;D713&amp;A713,'Delivery Counts'!$A$55:$I$86,9,FALSE)</f>
        <v>0</v>
      </c>
      <c r="S713" s="16">
        <f t="shared" si="33"/>
        <v>0</v>
      </c>
      <c r="T713" s="237"/>
      <c r="U713" s="237"/>
    </row>
    <row r="714" spans="1:21" s="172" customFormat="1">
      <c r="A714" s="38">
        <v>28</v>
      </c>
      <c r="B714" s="39">
        <f t="shared" si="29"/>
        <v>0</v>
      </c>
      <c r="C714" s="39" t="str">
        <f t="shared" si="32"/>
        <v>2021 Prior Year</v>
      </c>
      <c r="D714" s="40">
        <v>1</v>
      </c>
      <c r="E714" s="662">
        <v>28</v>
      </c>
      <c r="F714" s="662">
        <v>6</v>
      </c>
      <c r="G714" s="311" t="s">
        <v>139</v>
      </c>
      <c r="H714" s="40" t="s">
        <v>220</v>
      </c>
      <c r="I714" s="658" t="s">
        <v>675</v>
      </c>
      <c r="J714" s="303">
        <v>0</v>
      </c>
      <c r="K714" s="304">
        <v>0</v>
      </c>
      <c r="L714" s="305">
        <v>0</v>
      </c>
      <c r="M714" s="305">
        <v>0</v>
      </c>
      <c r="N714" s="303">
        <v>0</v>
      </c>
      <c r="O714" s="306">
        <v>0</v>
      </c>
      <c r="P714" s="303">
        <v>0</v>
      </c>
      <c r="Q714" s="171">
        <f>VLOOKUP(C714&amp;D714&amp;A714,'Delivery Counts'!$A$55:$I$86,8,FALSE)</f>
        <v>0</v>
      </c>
      <c r="R714" s="171">
        <f>VLOOKUP(C714&amp;D714&amp;A714,'Delivery Counts'!$A$55:$I$86,9,FALSE)</f>
        <v>0</v>
      </c>
      <c r="S714" s="16">
        <f t="shared" si="33"/>
        <v>0</v>
      </c>
      <c r="T714" s="237"/>
      <c r="U714" s="237"/>
    </row>
    <row r="715" spans="1:21" s="172" customFormat="1">
      <c r="A715" s="38">
        <v>28</v>
      </c>
      <c r="B715" s="39">
        <f t="shared" si="29"/>
        <v>0</v>
      </c>
      <c r="C715" s="39" t="str">
        <f t="shared" si="32"/>
        <v>2021 Prior Year</v>
      </c>
      <c r="D715" s="40">
        <v>1</v>
      </c>
      <c r="E715" s="662">
        <v>28</v>
      </c>
      <c r="F715" s="662">
        <v>6</v>
      </c>
      <c r="G715" s="311" t="s">
        <v>139</v>
      </c>
      <c r="H715" s="40" t="s">
        <v>221</v>
      </c>
      <c r="I715" s="658" t="s">
        <v>264</v>
      </c>
      <c r="J715" s="303">
        <v>0</v>
      </c>
      <c r="K715" s="304">
        <v>0</v>
      </c>
      <c r="L715" s="305">
        <v>0</v>
      </c>
      <c r="M715" s="305">
        <v>0</v>
      </c>
      <c r="N715" s="303">
        <v>0</v>
      </c>
      <c r="O715" s="306">
        <v>0</v>
      </c>
      <c r="P715" s="303">
        <v>0</v>
      </c>
      <c r="Q715" s="171">
        <f>VLOOKUP(C715&amp;D715&amp;A715,'Delivery Counts'!$A$55:$I$86,8,FALSE)</f>
        <v>0</v>
      </c>
      <c r="R715" s="171">
        <f>VLOOKUP(C715&amp;D715&amp;A715,'Delivery Counts'!$A$55:$I$86,9,FALSE)</f>
        <v>0</v>
      </c>
      <c r="S715" s="16">
        <f t="shared" si="33"/>
        <v>0</v>
      </c>
      <c r="T715" s="237"/>
      <c r="U715" s="237"/>
    </row>
    <row r="716" spans="1:21" s="172" customFormat="1">
      <c r="A716" s="38">
        <v>28</v>
      </c>
      <c r="B716" s="39">
        <f t="shared" si="29"/>
        <v>0</v>
      </c>
      <c r="C716" s="39" t="str">
        <f t="shared" si="32"/>
        <v>2021 Prior Year</v>
      </c>
      <c r="D716" s="40">
        <v>1</v>
      </c>
      <c r="E716" s="662">
        <v>28</v>
      </c>
      <c r="F716" s="662">
        <v>6</v>
      </c>
      <c r="G716" s="311" t="s">
        <v>139</v>
      </c>
      <c r="H716" s="40" t="s">
        <v>222</v>
      </c>
      <c r="I716" s="658" t="s">
        <v>206</v>
      </c>
      <c r="J716" s="303">
        <v>0</v>
      </c>
      <c r="K716" s="304">
        <v>0</v>
      </c>
      <c r="L716" s="305">
        <v>0</v>
      </c>
      <c r="M716" s="305">
        <v>0</v>
      </c>
      <c r="N716" s="303">
        <v>0</v>
      </c>
      <c r="O716" s="306">
        <v>0</v>
      </c>
      <c r="P716" s="303">
        <v>0</v>
      </c>
      <c r="Q716" s="171">
        <f>VLOOKUP(C716&amp;D716&amp;A716,'Delivery Counts'!$A$55:$I$86,8,FALSE)</f>
        <v>0</v>
      </c>
      <c r="R716" s="171">
        <f>VLOOKUP(C716&amp;D716&amp;A716,'Delivery Counts'!$A$55:$I$86,9,FALSE)</f>
        <v>0</v>
      </c>
      <c r="S716" s="16">
        <f t="shared" si="33"/>
        <v>0</v>
      </c>
      <c r="T716" s="237"/>
      <c r="U716" s="237"/>
    </row>
    <row r="717" spans="1:21">
      <c r="A717" s="38">
        <v>28</v>
      </c>
      <c r="B717" s="39">
        <f t="shared" si="29"/>
        <v>0</v>
      </c>
      <c r="C717" s="39" t="str">
        <f t="shared" si="32"/>
        <v>2021 Prior Year</v>
      </c>
      <c r="D717" s="40">
        <v>1</v>
      </c>
      <c r="E717" s="662">
        <v>28</v>
      </c>
      <c r="F717" s="662">
        <v>6</v>
      </c>
      <c r="G717" s="311" t="s">
        <v>139</v>
      </c>
      <c r="H717" s="40" t="s">
        <v>223</v>
      </c>
      <c r="I717" s="658" t="s">
        <v>181</v>
      </c>
      <c r="J717" s="303">
        <v>0</v>
      </c>
      <c r="K717" s="304">
        <v>0</v>
      </c>
      <c r="L717" s="305">
        <v>0</v>
      </c>
      <c r="M717" s="305">
        <v>0</v>
      </c>
      <c r="N717" s="303">
        <v>0</v>
      </c>
      <c r="O717" s="306">
        <v>0</v>
      </c>
      <c r="P717" s="303">
        <v>0</v>
      </c>
      <c r="Q717" s="171">
        <f>VLOOKUP(C717&amp;D717&amp;A717,'Delivery Counts'!$A$55:$I$86,8,FALSE)</f>
        <v>0</v>
      </c>
      <c r="R717" s="171">
        <f>VLOOKUP(C717&amp;D717&amp;A717,'Delivery Counts'!$A$55:$I$86,9,FALSE)</f>
        <v>0</v>
      </c>
      <c r="S717" s="16">
        <f t="shared" si="33"/>
        <v>0</v>
      </c>
    </row>
    <row r="718" spans="1:21">
      <c r="A718" s="38">
        <v>28</v>
      </c>
      <c r="B718" s="39">
        <f t="shared" si="29"/>
        <v>0</v>
      </c>
      <c r="C718" s="39" t="str">
        <f t="shared" si="32"/>
        <v>2021 Prior Year</v>
      </c>
      <c r="D718" s="40">
        <v>1</v>
      </c>
      <c r="E718" s="662">
        <v>28</v>
      </c>
      <c r="F718" s="662">
        <v>6</v>
      </c>
      <c r="G718" s="311" t="s">
        <v>139</v>
      </c>
      <c r="H718" s="40" t="s">
        <v>150</v>
      </c>
      <c r="I718" s="658" t="s">
        <v>204</v>
      </c>
      <c r="J718" s="303">
        <v>0</v>
      </c>
      <c r="K718" s="304">
        <v>0</v>
      </c>
      <c r="L718" s="305">
        <v>0</v>
      </c>
      <c r="M718" s="305">
        <v>0</v>
      </c>
      <c r="N718" s="303">
        <v>0</v>
      </c>
      <c r="O718" s="306">
        <v>0</v>
      </c>
      <c r="P718" s="303">
        <v>0</v>
      </c>
      <c r="Q718" s="171">
        <f>VLOOKUP(C718&amp;D718&amp;A718,'Delivery Counts'!$A$55:$I$86,8,FALSE)</f>
        <v>0</v>
      </c>
      <c r="R718" s="171">
        <f>VLOOKUP(C718&amp;D718&amp;A718,'Delivery Counts'!$A$55:$I$86,9,FALSE)</f>
        <v>0</v>
      </c>
      <c r="S718" s="16">
        <f t="shared" si="33"/>
        <v>0</v>
      </c>
    </row>
    <row r="719" spans="1:21" s="172" customFormat="1">
      <c r="A719" s="38">
        <v>28</v>
      </c>
      <c r="B719" s="39">
        <f t="shared" si="29"/>
        <v>0</v>
      </c>
      <c r="C719" s="39" t="str">
        <f t="shared" si="32"/>
        <v>2021 Prior Year</v>
      </c>
      <c r="D719" s="40">
        <v>1</v>
      </c>
      <c r="E719" s="662">
        <v>28</v>
      </c>
      <c r="F719" s="662">
        <v>6</v>
      </c>
      <c r="G719" s="311" t="s">
        <v>139</v>
      </c>
      <c r="H719" s="40" t="s">
        <v>151</v>
      </c>
      <c r="I719" s="658" t="s">
        <v>205</v>
      </c>
      <c r="J719" s="303">
        <v>0</v>
      </c>
      <c r="K719" s="304">
        <v>0</v>
      </c>
      <c r="L719" s="305">
        <v>0</v>
      </c>
      <c r="M719" s="305">
        <v>0</v>
      </c>
      <c r="N719" s="303">
        <v>0</v>
      </c>
      <c r="O719" s="306">
        <v>0</v>
      </c>
      <c r="P719" s="303">
        <v>0</v>
      </c>
      <c r="Q719" s="171">
        <f>VLOOKUP(C719&amp;D719&amp;A719,'Delivery Counts'!$A$55:$I$86,8,FALSE)</f>
        <v>0</v>
      </c>
      <c r="R719" s="171">
        <f>VLOOKUP(C719&amp;D719&amp;A719,'Delivery Counts'!$A$55:$I$86,9,FALSE)</f>
        <v>0</v>
      </c>
      <c r="S719" s="16">
        <f t="shared" si="33"/>
        <v>0</v>
      </c>
    </row>
    <row r="720" spans="1:21" s="172" customFormat="1">
      <c r="A720" s="38">
        <v>28</v>
      </c>
      <c r="B720" s="39">
        <f t="shared" si="29"/>
        <v>0</v>
      </c>
      <c r="C720" s="39" t="str">
        <f t="shared" si="32"/>
        <v>2021 Prior Year</v>
      </c>
      <c r="D720" s="40">
        <v>1</v>
      </c>
      <c r="E720" s="662">
        <v>28</v>
      </c>
      <c r="F720" s="662">
        <v>6</v>
      </c>
      <c r="G720" s="311" t="s">
        <v>139</v>
      </c>
      <c r="H720" s="40" t="s">
        <v>152</v>
      </c>
      <c r="I720" s="658" t="s">
        <v>182</v>
      </c>
      <c r="J720" s="303">
        <v>0</v>
      </c>
      <c r="K720" s="304">
        <v>0</v>
      </c>
      <c r="L720" s="305">
        <v>0</v>
      </c>
      <c r="M720" s="305">
        <v>0</v>
      </c>
      <c r="N720" s="303">
        <v>0</v>
      </c>
      <c r="O720" s="306">
        <v>0</v>
      </c>
      <c r="P720" s="303">
        <v>0</v>
      </c>
      <c r="Q720" s="171">
        <f>VLOOKUP(C720&amp;D720&amp;A720,'Delivery Counts'!$A$55:$I$86,8,FALSE)</f>
        <v>0</v>
      </c>
      <c r="R720" s="171">
        <f>VLOOKUP(C720&amp;D720&amp;A720,'Delivery Counts'!$A$55:$I$86,9,FALSE)</f>
        <v>0</v>
      </c>
      <c r="S720" s="16">
        <f t="shared" si="33"/>
        <v>0</v>
      </c>
      <c r="T720" s="237"/>
      <c r="U720" s="237"/>
    </row>
    <row r="721" spans="1:21" s="172" customFormat="1">
      <c r="A721" s="38">
        <v>28</v>
      </c>
      <c r="B721" s="39">
        <f t="shared" si="29"/>
        <v>0</v>
      </c>
      <c r="C721" s="39" t="str">
        <f t="shared" si="32"/>
        <v>2021 Prior Year</v>
      </c>
      <c r="D721" s="40">
        <v>1</v>
      </c>
      <c r="E721" s="662">
        <v>28</v>
      </c>
      <c r="F721" s="662">
        <v>6</v>
      </c>
      <c r="G721" s="311" t="s">
        <v>139</v>
      </c>
      <c r="H721" s="40" t="s">
        <v>70</v>
      </c>
      <c r="I721" s="658" t="s">
        <v>265</v>
      </c>
      <c r="J721" s="303">
        <v>0</v>
      </c>
      <c r="K721" s="304">
        <v>0</v>
      </c>
      <c r="L721" s="305">
        <v>0</v>
      </c>
      <c r="M721" s="305">
        <v>0</v>
      </c>
      <c r="N721" s="303">
        <v>0</v>
      </c>
      <c r="O721" s="306">
        <v>0</v>
      </c>
      <c r="P721" s="303">
        <v>0</v>
      </c>
      <c r="Q721" s="171">
        <f>VLOOKUP(C721&amp;D721&amp;A721,'Delivery Counts'!$A$55:$I$86,8,FALSE)</f>
        <v>0</v>
      </c>
      <c r="R721" s="171">
        <f>VLOOKUP(C721&amp;D721&amp;A721,'Delivery Counts'!$A$55:$I$86,9,FALSE)</f>
        <v>0</v>
      </c>
      <c r="S721" s="16">
        <f t="shared" si="33"/>
        <v>0</v>
      </c>
      <c r="T721" s="237"/>
      <c r="U721" s="237"/>
    </row>
    <row r="722" spans="1:21" s="172" customFormat="1">
      <c r="A722" s="38">
        <v>28</v>
      </c>
      <c r="B722" s="39">
        <f t="shared" si="29"/>
        <v>0</v>
      </c>
      <c r="C722" s="39" t="str">
        <f t="shared" si="32"/>
        <v>2021 Prior Year</v>
      </c>
      <c r="D722" s="40">
        <v>1</v>
      </c>
      <c r="E722" s="662">
        <v>28</v>
      </c>
      <c r="F722" s="662">
        <v>6</v>
      </c>
      <c r="G722" s="311" t="s">
        <v>139</v>
      </c>
      <c r="H722" s="40" t="s">
        <v>71</v>
      </c>
      <c r="I722" s="658" t="s">
        <v>266</v>
      </c>
      <c r="J722" s="303">
        <v>0</v>
      </c>
      <c r="K722" s="304">
        <v>0</v>
      </c>
      <c r="L722" s="305">
        <v>0</v>
      </c>
      <c r="M722" s="305">
        <v>0</v>
      </c>
      <c r="N722" s="303">
        <v>0</v>
      </c>
      <c r="O722" s="306">
        <v>0</v>
      </c>
      <c r="P722" s="303">
        <v>0</v>
      </c>
      <c r="Q722" s="171">
        <f>VLOOKUP(C722&amp;D722&amp;A722,'Delivery Counts'!$A$55:$I$86,8,FALSE)</f>
        <v>0</v>
      </c>
      <c r="R722" s="171">
        <f>VLOOKUP(C722&amp;D722&amp;A722,'Delivery Counts'!$A$55:$I$86,9,FALSE)</f>
        <v>0</v>
      </c>
      <c r="S722" s="16">
        <f t="shared" si="33"/>
        <v>0</v>
      </c>
      <c r="T722" s="237"/>
      <c r="U722" s="237"/>
    </row>
    <row r="723" spans="1:21" s="172" customFormat="1">
      <c r="A723" s="38">
        <v>28</v>
      </c>
      <c r="B723" s="39">
        <f t="shared" si="29"/>
        <v>0</v>
      </c>
      <c r="C723" s="39" t="str">
        <f t="shared" si="32"/>
        <v>2021 Prior Year</v>
      </c>
      <c r="D723" s="40">
        <v>1</v>
      </c>
      <c r="E723" s="662">
        <v>28</v>
      </c>
      <c r="F723" s="662">
        <v>6</v>
      </c>
      <c r="G723" s="311" t="s">
        <v>139</v>
      </c>
      <c r="H723" s="40" t="s">
        <v>72</v>
      </c>
      <c r="I723" s="658" t="s">
        <v>527</v>
      </c>
      <c r="J723" s="303">
        <v>0</v>
      </c>
      <c r="K723" s="304">
        <v>0</v>
      </c>
      <c r="L723" s="305">
        <v>0</v>
      </c>
      <c r="M723" s="305">
        <v>0</v>
      </c>
      <c r="N723" s="303">
        <v>0</v>
      </c>
      <c r="O723" s="306">
        <v>0</v>
      </c>
      <c r="P723" s="303">
        <v>0</v>
      </c>
      <c r="Q723" s="171">
        <f>VLOOKUP(C723&amp;D723&amp;A723,'Delivery Counts'!$A$55:$I$86,8,FALSE)</f>
        <v>0</v>
      </c>
      <c r="R723" s="171">
        <f>VLOOKUP(C723&amp;D723&amp;A723,'Delivery Counts'!$A$55:$I$86,9,FALSE)</f>
        <v>0</v>
      </c>
      <c r="S723" s="16">
        <f t="shared" si="33"/>
        <v>0</v>
      </c>
      <c r="T723" s="237"/>
      <c r="U723" s="237"/>
    </row>
    <row r="724" spans="1:21" s="172" customFormat="1">
      <c r="A724" s="38">
        <v>28</v>
      </c>
      <c r="B724" s="39">
        <f t="shared" si="29"/>
        <v>0</v>
      </c>
      <c r="C724" s="39" t="str">
        <f t="shared" si="32"/>
        <v>2021 Prior Year</v>
      </c>
      <c r="D724" s="40">
        <v>1</v>
      </c>
      <c r="E724" s="662">
        <v>28</v>
      </c>
      <c r="F724" s="662">
        <v>6</v>
      </c>
      <c r="G724" s="40" t="s">
        <v>139</v>
      </c>
      <c r="H724" s="40" t="s">
        <v>73</v>
      </c>
      <c r="I724" s="658" t="s">
        <v>528</v>
      </c>
      <c r="J724" s="303">
        <v>0</v>
      </c>
      <c r="K724" s="304">
        <v>0</v>
      </c>
      <c r="L724" s="305">
        <v>0</v>
      </c>
      <c r="M724" s="305">
        <v>0</v>
      </c>
      <c r="N724" s="303">
        <v>0</v>
      </c>
      <c r="O724" s="306">
        <v>0</v>
      </c>
      <c r="P724" s="303">
        <v>0</v>
      </c>
      <c r="Q724" s="171">
        <f>VLOOKUP(C724&amp;D724&amp;A724,'Delivery Counts'!$A$55:$I$86,8,FALSE)</f>
        <v>0</v>
      </c>
      <c r="R724" s="171">
        <f>VLOOKUP(C724&amp;D724&amp;A724,'Delivery Counts'!$A$55:$I$86,9,FALSE)</f>
        <v>0</v>
      </c>
      <c r="S724" s="16">
        <f t="shared" si="33"/>
        <v>0</v>
      </c>
      <c r="T724" s="237"/>
      <c r="U724" s="237"/>
    </row>
    <row r="725" spans="1:21" s="172" customFormat="1">
      <c r="A725" s="775">
        <v>28</v>
      </c>
      <c r="B725" s="776">
        <f t="shared" si="29"/>
        <v>0</v>
      </c>
      <c r="C725" s="776" t="str">
        <f t="shared" si="32"/>
        <v>2021 Prior Year</v>
      </c>
      <c r="D725" s="777">
        <v>1</v>
      </c>
      <c r="E725" s="778">
        <v>28</v>
      </c>
      <c r="F725" s="778">
        <v>6</v>
      </c>
      <c r="G725" s="777" t="s">
        <v>139</v>
      </c>
      <c r="H725" s="777" t="s">
        <v>409</v>
      </c>
      <c r="I725" s="779" t="s">
        <v>803</v>
      </c>
      <c r="J725" s="781">
        <v>0</v>
      </c>
      <c r="K725" s="782">
        <v>0</v>
      </c>
      <c r="L725" s="783">
        <v>0</v>
      </c>
      <c r="M725" s="783">
        <v>0</v>
      </c>
      <c r="N725" s="781">
        <v>0</v>
      </c>
      <c r="O725" s="784">
        <v>0</v>
      </c>
      <c r="P725" s="781">
        <v>0</v>
      </c>
      <c r="Q725" s="798">
        <f>VLOOKUP(C725&amp;D725&amp;A725,'Delivery Counts'!$A$55:$I$86,8,FALSE)</f>
        <v>0</v>
      </c>
      <c r="R725" s="798">
        <f>VLOOKUP(C725&amp;D725&amp;A725,'Delivery Counts'!$A$55:$I$86,9,FALSE)</f>
        <v>0</v>
      </c>
      <c r="S725" s="785">
        <f t="shared" si="33"/>
        <v>0</v>
      </c>
      <c r="T725" s="237"/>
      <c r="U725" s="237"/>
    </row>
    <row r="726" spans="1:21" s="172" customFormat="1">
      <c r="A726" s="38">
        <v>16</v>
      </c>
      <c r="B726" s="39">
        <f t="shared" si="29"/>
        <v>0</v>
      </c>
      <c r="C726" s="39" t="str">
        <f t="shared" si="32"/>
        <v>2021 Prior Year</v>
      </c>
      <c r="D726" s="40">
        <v>2</v>
      </c>
      <c r="E726" s="662">
        <v>16</v>
      </c>
      <c r="F726" s="40">
        <v>1</v>
      </c>
      <c r="G726" s="40" t="s">
        <v>138</v>
      </c>
      <c r="H726" s="40" t="s">
        <v>211</v>
      </c>
      <c r="I726" s="698" t="s">
        <v>261</v>
      </c>
      <c r="J726" s="303">
        <v>0</v>
      </c>
      <c r="K726" s="304">
        <v>0</v>
      </c>
      <c r="L726" s="305">
        <v>0</v>
      </c>
      <c r="M726" s="305">
        <v>0</v>
      </c>
      <c r="N726" s="303">
        <v>0</v>
      </c>
      <c r="O726" s="306">
        <v>0</v>
      </c>
      <c r="P726" s="303">
        <v>0</v>
      </c>
      <c r="Q726" s="171">
        <f>VLOOKUP(C726&amp;D726&amp;A726,'Delivery Counts'!$A$55:$I$86,8,FALSE)</f>
        <v>0</v>
      </c>
      <c r="R726" s="171">
        <f>VLOOKUP(C726&amp;D726&amp;A726,'Delivery Counts'!$A$55:$I$86,9,FALSE)</f>
        <v>0</v>
      </c>
      <c r="S726" s="16">
        <f t="shared" si="33"/>
        <v>0</v>
      </c>
      <c r="T726" s="237"/>
      <c r="U726" s="237"/>
    </row>
    <row r="727" spans="1:21" s="172" customFormat="1">
      <c r="A727" s="38">
        <v>16</v>
      </c>
      <c r="B727" s="39">
        <f t="shared" si="29"/>
        <v>0</v>
      </c>
      <c r="C727" s="39" t="str">
        <f t="shared" si="32"/>
        <v>2021 Prior Year</v>
      </c>
      <c r="D727" s="40">
        <v>2</v>
      </c>
      <c r="E727" s="662">
        <v>16</v>
      </c>
      <c r="F727" s="40">
        <v>1</v>
      </c>
      <c r="G727" s="311" t="s">
        <v>138</v>
      </c>
      <c r="H727" s="40" t="s">
        <v>214</v>
      </c>
      <c r="I727" s="658" t="s">
        <v>676</v>
      </c>
      <c r="J727" s="303">
        <v>0</v>
      </c>
      <c r="K727" s="304">
        <v>0</v>
      </c>
      <c r="L727" s="305">
        <v>0</v>
      </c>
      <c r="M727" s="305">
        <v>0</v>
      </c>
      <c r="N727" s="303">
        <v>0</v>
      </c>
      <c r="O727" s="306">
        <v>0</v>
      </c>
      <c r="P727" s="303">
        <v>0</v>
      </c>
      <c r="Q727" s="171">
        <f>VLOOKUP(C727&amp;D727&amp;A727,'Delivery Counts'!$A$55:$I$86,8,FALSE)</f>
        <v>0</v>
      </c>
      <c r="R727" s="171">
        <f>VLOOKUP(C727&amp;D727&amp;A727,'Delivery Counts'!$A$55:$I$86,9,FALSE)</f>
        <v>0</v>
      </c>
      <c r="S727" s="16">
        <f t="shared" si="33"/>
        <v>0</v>
      </c>
      <c r="T727" s="237"/>
      <c r="U727" s="237"/>
    </row>
    <row r="728" spans="1:21" s="172" customFormat="1">
      <c r="A728" s="38">
        <v>16</v>
      </c>
      <c r="B728" s="39">
        <f t="shared" si="29"/>
        <v>0</v>
      </c>
      <c r="C728" s="39" t="str">
        <f t="shared" si="32"/>
        <v>2021 Prior Year</v>
      </c>
      <c r="D728" s="40">
        <v>2</v>
      </c>
      <c r="E728" s="662">
        <v>16</v>
      </c>
      <c r="F728" s="40">
        <v>1</v>
      </c>
      <c r="G728" s="311" t="s">
        <v>138</v>
      </c>
      <c r="H728" s="40" t="s">
        <v>215</v>
      </c>
      <c r="I728" s="658" t="s">
        <v>216</v>
      </c>
      <c r="J728" s="303">
        <v>0</v>
      </c>
      <c r="K728" s="304">
        <v>0</v>
      </c>
      <c r="L728" s="305">
        <v>0</v>
      </c>
      <c r="M728" s="305">
        <v>0</v>
      </c>
      <c r="N728" s="303">
        <v>0</v>
      </c>
      <c r="O728" s="306">
        <v>0</v>
      </c>
      <c r="P728" s="303">
        <v>0</v>
      </c>
      <c r="Q728" s="171">
        <f>VLOOKUP(C728&amp;D728&amp;A728,'Delivery Counts'!$A$55:$I$86,8,FALSE)</f>
        <v>0</v>
      </c>
      <c r="R728" s="171">
        <f>VLOOKUP(C728&amp;D728&amp;A728,'Delivery Counts'!$A$55:$I$86,9,FALSE)</f>
        <v>0</v>
      </c>
      <c r="S728" s="16">
        <f t="shared" si="33"/>
        <v>0</v>
      </c>
      <c r="T728" s="237"/>
      <c r="U728" s="237"/>
    </row>
    <row r="729" spans="1:21" s="172" customFormat="1">
      <c r="A729" s="38">
        <v>16</v>
      </c>
      <c r="B729" s="39">
        <f t="shared" si="29"/>
        <v>0</v>
      </c>
      <c r="C729" s="39" t="str">
        <f t="shared" si="32"/>
        <v>2021 Prior Year</v>
      </c>
      <c r="D729" s="40">
        <v>2</v>
      </c>
      <c r="E729" s="662">
        <v>16</v>
      </c>
      <c r="F729" s="40">
        <v>1</v>
      </c>
      <c r="G729" s="311" t="s">
        <v>138</v>
      </c>
      <c r="H729" s="40" t="s">
        <v>217</v>
      </c>
      <c r="I729" s="658" t="s">
        <v>262</v>
      </c>
      <c r="J729" s="303">
        <v>0</v>
      </c>
      <c r="K729" s="304">
        <v>0</v>
      </c>
      <c r="L729" s="305">
        <v>0</v>
      </c>
      <c r="M729" s="305">
        <v>0</v>
      </c>
      <c r="N729" s="303">
        <v>0</v>
      </c>
      <c r="O729" s="306">
        <v>0</v>
      </c>
      <c r="P729" s="303">
        <v>0</v>
      </c>
      <c r="Q729" s="171">
        <f>VLOOKUP(C729&amp;D729&amp;A729,'Delivery Counts'!$A$55:$I$86,8,FALSE)</f>
        <v>0</v>
      </c>
      <c r="R729" s="171">
        <f>VLOOKUP(C729&amp;D729&amp;A729,'Delivery Counts'!$A$55:$I$86,9,FALSE)</f>
        <v>0</v>
      </c>
      <c r="S729" s="16">
        <f t="shared" si="33"/>
        <v>0</v>
      </c>
      <c r="T729" s="237"/>
      <c r="U729" s="237"/>
    </row>
    <row r="730" spans="1:21" s="172" customFormat="1">
      <c r="A730" s="38">
        <v>16</v>
      </c>
      <c r="B730" s="39">
        <f t="shared" si="29"/>
        <v>0</v>
      </c>
      <c r="C730" s="39" t="str">
        <f t="shared" si="32"/>
        <v>2021 Prior Year</v>
      </c>
      <c r="D730" s="40">
        <v>2</v>
      </c>
      <c r="E730" s="662">
        <v>16</v>
      </c>
      <c r="F730" s="40">
        <v>1</v>
      </c>
      <c r="G730" s="311" t="s">
        <v>138</v>
      </c>
      <c r="H730" s="40" t="s">
        <v>218</v>
      </c>
      <c r="I730" s="658" t="s">
        <v>677</v>
      </c>
      <c r="J730" s="303">
        <v>0</v>
      </c>
      <c r="K730" s="304">
        <v>0</v>
      </c>
      <c r="L730" s="305">
        <v>0</v>
      </c>
      <c r="M730" s="305">
        <v>0</v>
      </c>
      <c r="N730" s="303">
        <v>0</v>
      </c>
      <c r="O730" s="306">
        <v>0</v>
      </c>
      <c r="P730" s="303">
        <v>0</v>
      </c>
      <c r="Q730" s="171">
        <f>VLOOKUP(C730&amp;D730&amp;A730,'Delivery Counts'!$A$55:$I$86,8,FALSE)</f>
        <v>0</v>
      </c>
      <c r="R730" s="171">
        <f>VLOOKUP(C730&amp;D730&amp;A730,'Delivery Counts'!$A$55:$I$86,9,FALSE)</f>
        <v>0</v>
      </c>
      <c r="S730" s="16">
        <f t="shared" si="33"/>
        <v>0</v>
      </c>
      <c r="T730" s="237"/>
      <c r="U730" s="237"/>
    </row>
    <row r="731" spans="1:21" s="172" customFormat="1">
      <c r="A731" s="38">
        <v>16</v>
      </c>
      <c r="B731" s="39">
        <f t="shared" si="29"/>
        <v>0</v>
      </c>
      <c r="C731" s="39" t="str">
        <f t="shared" si="32"/>
        <v>2021 Prior Year</v>
      </c>
      <c r="D731" s="40">
        <v>2</v>
      </c>
      <c r="E731" s="662">
        <v>16</v>
      </c>
      <c r="F731" s="40">
        <v>1</v>
      </c>
      <c r="G731" s="311" t="s">
        <v>138</v>
      </c>
      <c r="H731" s="40" t="s">
        <v>219</v>
      </c>
      <c r="I731" s="658" t="s">
        <v>263</v>
      </c>
      <c r="J731" s="303">
        <v>0</v>
      </c>
      <c r="K731" s="304">
        <v>0</v>
      </c>
      <c r="L731" s="305">
        <v>0</v>
      </c>
      <c r="M731" s="305">
        <v>0</v>
      </c>
      <c r="N731" s="303">
        <v>0</v>
      </c>
      <c r="O731" s="306">
        <v>0</v>
      </c>
      <c r="P731" s="303">
        <v>0</v>
      </c>
      <c r="Q731" s="171">
        <f>VLOOKUP(C731&amp;D731&amp;A731,'Delivery Counts'!$A$55:$I$86,8,FALSE)</f>
        <v>0</v>
      </c>
      <c r="R731" s="171">
        <f>VLOOKUP(C731&amp;D731&amp;A731,'Delivery Counts'!$A$55:$I$86,9,FALSE)</f>
        <v>0</v>
      </c>
      <c r="S731" s="16">
        <f t="shared" si="33"/>
        <v>0</v>
      </c>
      <c r="T731" s="237"/>
      <c r="U731" s="237"/>
    </row>
    <row r="732" spans="1:21" s="172" customFormat="1">
      <c r="A732" s="38">
        <v>16</v>
      </c>
      <c r="B732" s="39">
        <f t="shared" si="29"/>
        <v>0</v>
      </c>
      <c r="C732" s="39" t="str">
        <f t="shared" si="32"/>
        <v>2021 Prior Year</v>
      </c>
      <c r="D732" s="40">
        <v>2</v>
      </c>
      <c r="E732" s="662">
        <v>16</v>
      </c>
      <c r="F732" s="40">
        <v>1</v>
      </c>
      <c r="G732" s="311" t="s">
        <v>138</v>
      </c>
      <c r="H732" s="40" t="s">
        <v>220</v>
      </c>
      <c r="I732" s="658" t="s">
        <v>675</v>
      </c>
      <c r="J732" s="303">
        <v>0</v>
      </c>
      <c r="K732" s="304">
        <v>0</v>
      </c>
      <c r="L732" s="305">
        <v>0</v>
      </c>
      <c r="M732" s="305">
        <v>0</v>
      </c>
      <c r="N732" s="303">
        <v>0</v>
      </c>
      <c r="O732" s="306">
        <v>0</v>
      </c>
      <c r="P732" s="303">
        <v>0</v>
      </c>
      <c r="Q732" s="171">
        <f>VLOOKUP(C732&amp;D732&amp;A732,'Delivery Counts'!$A$55:$I$86,8,FALSE)</f>
        <v>0</v>
      </c>
      <c r="R732" s="171">
        <f>VLOOKUP(C732&amp;D732&amp;A732,'Delivery Counts'!$A$55:$I$86,9,FALSE)</f>
        <v>0</v>
      </c>
      <c r="S732" s="16">
        <f t="shared" si="33"/>
        <v>0</v>
      </c>
      <c r="T732" s="237"/>
      <c r="U732" s="237"/>
    </row>
    <row r="733" spans="1:21" s="172" customFormat="1">
      <c r="A733" s="38">
        <v>16</v>
      </c>
      <c r="B733" s="39">
        <f t="shared" si="29"/>
        <v>0</v>
      </c>
      <c r="C733" s="39" t="str">
        <f t="shared" si="32"/>
        <v>2021 Prior Year</v>
      </c>
      <c r="D733" s="40">
        <v>2</v>
      </c>
      <c r="E733" s="662">
        <v>16</v>
      </c>
      <c r="F733" s="40">
        <v>1</v>
      </c>
      <c r="G733" s="311" t="s">
        <v>138</v>
      </c>
      <c r="H733" s="40" t="s">
        <v>221</v>
      </c>
      <c r="I733" s="658" t="s">
        <v>264</v>
      </c>
      <c r="J733" s="303">
        <v>0</v>
      </c>
      <c r="K733" s="304">
        <v>0</v>
      </c>
      <c r="L733" s="305">
        <v>0</v>
      </c>
      <c r="M733" s="305">
        <v>0</v>
      </c>
      <c r="N733" s="303">
        <v>0</v>
      </c>
      <c r="O733" s="306">
        <v>0</v>
      </c>
      <c r="P733" s="303">
        <v>0</v>
      </c>
      <c r="Q733" s="171">
        <f>VLOOKUP(C733&amp;D733&amp;A733,'Delivery Counts'!$A$55:$I$86,8,FALSE)</f>
        <v>0</v>
      </c>
      <c r="R733" s="171">
        <f>VLOOKUP(C733&amp;D733&amp;A733,'Delivery Counts'!$A$55:$I$86,9,FALSE)</f>
        <v>0</v>
      </c>
      <c r="S733" s="16">
        <f t="shared" si="33"/>
        <v>0</v>
      </c>
      <c r="T733" s="237"/>
      <c r="U733" s="237"/>
    </row>
    <row r="734" spans="1:21" s="172" customFormat="1">
      <c r="A734" s="38">
        <v>16</v>
      </c>
      <c r="B734" s="39">
        <f t="shared" si="29"/>
        <v>0</v>
      </c>
      <c r="C734" s="39" t="str">
        <f t="shared" si="32"/>
        <v>2021 Prior Year</v>
      </c>
      <c r="D734" s="40">
        <v>2</v>
      </c>
      <c r="E734" s="662">
        <v>16</v>
      </c>
      <c r="F734" s="40">
        <v>1</v>
      </c>
      <c r="G734" s="311" t="s">
        <v>138</v>
      </c>
      <c r="H734" s="40" t="s">
        <v>222</v>
      </c>
      <c r="I734" s="658" t="s">
        <v>206</v>
      </c>
      <c r="J734" s="303">
        <v>0</v>
      </c>
      <c r="K734" s="304">
        <v>0</v>
      </c>
      <c r="L734" s="305">
        <v>0</v>
      </c>
      <c r="M734" s="305">
        <v>0</v>
      </c>
      <c r="N734" s="303">
        <v>0</v>
      </c>
      <c r="O734" s="306">
        <v>0</v>
      </c>
      <c r="P734" s="303">
        <v>0</v>
      </c>
      <c r="Q734" s="171">
        <f>VLOOKUP(C734&amp;D734&amp;A734,'Delivery Counts'!$A$55:$I$86,8,FALSE)</f>
        <v>0</v>
      </c>
      <c r="R734" s="171">
        <f>VLOOKUP(C734&amp;D734&amp;A734,'Delivery Counts'!$A$55:$I$86,9,FALSE)</f>
        <v>0</v>
      </c>
      <c r="S734" s="16">
        <f t="shared" si="33"/>
        <v>0</v>
      </c>
      <c r="T734" s="237"/>
      <c r="U734" s="237"/>
    </row>
    <row r="735" spans="1:21">
      <c r="A735" s="38">
        <v>16</v>
      </c>
      <c r="B735" s="39">
        <f t="shared" si="29"/>
        <v>0</v>
      </c>
      <c r="C735" s="39" t="str">
        <f t="shared" si="32"/>
        <v>2021 Prior Year</v>
      </c>
      <c r="D735" s="40">
        <v>2</v>
      </c>
      <c r="E735" s="662">
        <v>16</v>
      </c>
      <c r="F735" s="40">
        <v>1</v>
      </c>
      <c r="G735" s="311" t="s">
        <v>138</v>
      </c>
      <c r="H735" s="40" t="s">
        <v>223</v>
      </c>
      <c r="I735" s="658" t="s">
        <v>181</v>
      </c>
      <c r="J735" s="303">
        <v>0</v>
      </c>
      <c r="K735" s="304">
        <v>0</v>
      </c>
      <c r="L735" s="305">
        <v>0</v>
      </c>
      <c r="M735" s="305">
        <v>0</v>
      </c>
      <c r="N735" s="303">
        <v>0</v>
      </c>
      <c r="O735" s="306">
        <v>0</v>
      </c>
      <c r="P735" s="303">
        <v>0</v>
      </c>
      <c r="Q735" s="171">
        <f>VLOOKUP(C735&amp;D735&amp;A735,'Delivery Counts'!$A$55:$I$86,8,FALSE)</f>
        <v>0</v>
      </c>
      <c r="R735" s="171">
        <f>VLOOKUP(C735&amp;D735&amp;A735,'Delivery Counts'!$A$55:$I$86,9,FALSE)</f>
        <v>0</v>
      </c>
      <c r="S735" s="16">
        <f t="shared" si="33"/>
        <v>0</v>
      </c>
    </row>
    <row r="736" spans="1:21">
      <c r="A736" s="38">
        <v>16</v>
      </c>
      <c r="B736" s="39">
        <f t="shared" si="29"/>
        <v>0</v>
      </c>
      <c r="C736" s="39" t="str">
        <f t="shared" si="32"/>
        <v>2021 Prior Year</v>
      </c>
      <c r="D736" s="40">
        <v>2</v>
      </c>
      <c r="E736" s="662">
        <v>16</v>
      </c>
      <c r="F736" s="40">
        <v>1</v>
      </c>
      <c r="G736" s="311" t="s">
        <v>138</v>
      </c>
      <c r="H736" s="40" t="s">
        <v>150</v>
      </c>
      <c r="I736" s="658" t="s">
        <v>204</v>
      </c>
      <c r="J736" s="303">
        <v>0</v>
      </c>
      <c r="K736" s="304">
        <v>0</v>
      </c>
      <c r="L736" s="305">
        <v>0</v>
      </c>
      <c r="M736" s="305">
        <v>0</v>
      </c>
      <c r="N736" s="303">
        <v>0</v>
      </c>
      <c r="O736" s="306">
        <v>0</v>
      </c>
      <c r="P736" s="303">
        <v>0</v>
      </c>
      <c r="Q736" s="171">
        <f>VLOOKUP(C736&amp;D736&amp;A736,'Delivery Counts'!$A$55:$I$86,8,FALSE)</f>
        <v>0</v>
      </c>
      <c r="R736" s="171">
        <f>VLOOKUP(C736&amp;D736&amp;A736,'Delivery Counts'!$A$55:$I$86,9,FALSE)</f>
        <v>0</v>
      </c>
      <c r="S736" s="16">
        <f t="shared" si="33"/>
        <v>0</v>
      </c>
    </row>
    <row r="737" spans="1:21" s="172" customFormat="1">
      <c r="A737" s="38">
        <v>16</v>
      </c>
      <c r="B737" s="39">
        <f t="shared" si="29"/>
        <v>0</v>
      </c>
      <c r="C737" s="39" t="str">
        <f t="shared" si="32"/>
        <v>2021 Prior Year</v>
      </c>
      <c r="D737" s="40">
        <v>2</v>
      </c>
      <c r="E737" s="662">
        <v>16</v>
      </c>
      <c r="F737" s="40">
        <v>1</v>
      </c>
      <c r="G737" s="311" t="s">
        <v>138</v>
      </c>
      <c r="H737" s="40" t="s">
        <v>151</v>
      </c>
      <c r="I737" s="658" t="s">
        <v>205</v>
      </c>
      <c r="J737" s="303">
        <v>0</v>
      </c>
      <c r="K737" s="304">
        <v>0</v>
      </c>
      <c r="L737" s="305">
        <v>0</v>
      </c>
      <c r="M737" s="305">
        <v>0</v>
      </c>
      <c r="N737" s="303">
        <v>0</v>
      </c>
      <c r="O737" s="306">
        <v>0</v>
      </c>
      <c r="P737" s="303">
        <v>0</v>
      </c>
      <c r="Q737" s="171">
        <f>VLOOKUP(C737&amp;D737&amp;A737,'Delivery Counts'!$A$55:$I$86,8,FALSE)</f>
        <v>0</v>
      </c>
      <c r="R737" s="171">
        <f>VLOOKUP(C737&amp;D737&amp;A737,'Delivery Counts'!$A$55:$I$86,9,FALSE)</f>
        <v>0</v>
      </c>
      <c r="S737" s="16">
        <f t="shared" si="33"/>
        <v>0</v>
      </c>
    </row>
    <row r="738" spans="1:21" s="172" customFormat="1">
      <c r="A738" s="38">
        <v>16</v>
      </c>
      <c r="B738" s="39">
        <f t="shared" si="29"/>
        <v>0</v>
      </c>
      <c r="C738" s="39" t="str">
        <f t="shared" si="32"/>
        <v>2021 Prior Year</v>
      </c>
      <c r="D738" s="40">
        <v>2</v>
      </c>
      <c r="E738" s="662">
        <v>16</v>
      </c>
      <c r="F738" s="40">
        <v>1</v>
      </c>
      <c r="G738" s="311" t="s">
        <v>138</v>
      </c>
      <c r="H738" s="40" t="s">
        <v>152</v>
      </c>
      <c r="I738" s="658" t="s">
        <v>182</v>
      </c>
      <c r="J738" s="303">
        <v>0</v>
      </c>
      <c r="K738" s="304">
        <v>0</v>
      </c>
      <c r="L738" s="305">
        <v>0</v>
      </c>
      <c r="M738" s="305">
        <v>0</v>
      </c>
      <c r="N738" s="303">
        <v>0</v>
      </c>
      <c r="O738" s="306">
        <v>0</v>
      </c>
      <c r="P738" s="303">
        <v>0</v>
      </c>
      <c r="Q738" s="171">
        <f>VLOOKUP(C738&amp;D738&amp;A738,'Delivery Counts'!$A$55:$I$86,8,FALSE)</f>
        <v>0</v>
      </c>
      <c r="R738" s="171">
        <f>VLOOKUP(C738&amp;D738&amp;A738,'Delivery Counts'!$A$55:$I$86,9,FALSE)</f>
        <v>0</v>
      </c>
      <c r="S738" s="16">
        <f t="shared" si="33"/>
        <v>0</v>
      </c>
      <c r="T738" s="237"/>
      <c r="U738" s="237"/>
    </row>
    <row r="739" spans="1:21" s="172" customFormat="1">
      <c r="A739" s="38">
        <v>16</v>
      </c>
      <c r="B739" s="39">
        <f t="shared" si="29"/>
        <v>0</v>
      </c>
      <c r="C739" s="39" t="str">
        <f t="shared" si="32"/>
        <v>2021 Prior Year</v>
      </c>
      <c r="D739" s="40">
        <v>2</v>
      </c>
      <c r="E739" s="662">
        <v>16</v>
      </c>
      <c r="F739" s="40">
        <v>1</v>
      </c>
      <c r="G739" s="311" t="s">
        <v>138</v>
      </c>
      <c r="H739" s="40" t="s">
        <v>70</v>
      </c>
      <c r="I739" s="658" t="s">
        <v>265</v>
      </c>
      <c r="J739" s="303">
        <v>0</v>
      </c>
      <c r="K739" s="304">
        <v>0</v>
      </c>
      <c r="L739" s="305">
        <v>0</v>
      </c>
      <c r="M739" s="305">
        <v>0</v>
      </c>
      <c r="N739" s="303">
        <v>0</v>
      </c>
      <c r="O739" s="306">
        <v>0</v>
      </c>
      <c r="P739" s="303">
        <v>0</v>
      </c>
      <c r="Q739" s="171">
        <f>VLOOKUP(C739&amp;D739&amp;A739,'Delivery Counts'!$A$55:$I$86,8,FALSE)</f>
        <v>0</v>
      </c>
      <c r="R739" s="171">
        <f>VLOOKUP(C739&amp;D739&amp;A739,'Delivery Counts'!$A$55:$I$86,9,FALSE)</f>
        <v>0</v>
      </c>
      <c r="S739" s="16">
        <f t="shared" si="33"/>
        <v>0</v>
      </c>
      <c r="T739" s="237"/>
      <c r="U739" s="237"/>
    </row>
    <row r="740" spans="1:21" s="172" customFormat="1">
      <c r="A740" s="38">
        <v>16</v>
      </c>
      <c r="B740" s="39">
        <f t="shared" si="29"/>
        <v>0</v>
      </c>
      <c r="C740" s="39" t="str">
        <f t="shared" si="32"/>
        <v>2021 Prior Year</v>
      </c>
      <c r="D740" s="40">
        <v>2</v>
      </c>
      <c r="E740" s="662">
        <v>16</v>
      </c>
      <c r="F740" s="40">
        <v>1</v>
      </c>
      <c r="G740" s="311" t="s">
        <v>138</v>
      </c>
      <c r="H740" s="40" t="s">
        <v>71</v>
      </c>
      <c r="I740" s="658" t="s">
        <v>266</v>
      </c>
      <c r="J740" s="303">
        <v>0</v>
      </c>
      <c r="K740" s="304">
        <v>0</v>
      </c>
      <c r="L740" s="305">
        <v>0</v>
      </c>
      <c r="M740" s="305">
        <v>0</v>
      </c>
      <c r="N740" s="303">
        <v>0</v>
      </c>
      <c r="O740" s="306">
        <v>0</v>
      </c>
      <c r="P740" s="303">
        <v>0</v>
      </c>
      <c r="Q740" s="171">
        <f>VLOOKUP(C740&amp;D740&amp;A740,'Delivery Counts'!$A$55:$I$86,8,FALSE)</f>
        <v>0</v>
      </c>
      <c r="R740" s="171">
        <f>VLOOKUP(C740&amp;D740&amp;A740,'Delivery Counts'!$A$55:$I$86,9,FALSE)</f>
        <v>0</v>
      </c>
      <c r="S740" s="16">
        <f t="shared" si="33"/>
        <v>0</v>
      </c>
      <c r="T740" s="237"/>
      <c r="U740" s="237"/>
    </row>
    <row r="741" spans="1:21" s="172" customFormat="1">
      <c r="A741" s="38">
        <v>16</v>
      </c>
      <c r="B741" s="39">
        <f t="shared" si="29"/>
        <v>0</v>
      </c>
      <c r="C741" s="39" t="str">
        <f t="shared" si="32"/>
        <v>2021 Prior Year</v>
      </c>
      <c r="D741" s="40">
        <v>2</v>
      </c>
      <c r="E741" s="662">
        <v>16</v>
      </c>
      <c r="F741" s="40">
        <v>1</v>
      </c>
      <c r="G741" s="311" t="s">
        <v>138</v>
      </c>
      <c r="H741" s="40" t="s">
        <v>72</v>
      </c>
      <c r="I741" s="658" t="s">
        <v>527</v>
      </c>
      <c r="J741" s="303">
        <v>0</v>
      </c>
      <c r="K741" s="304">
        <v>0</v>
      </c>
      <c r="L741" s="305">
        <v>0</v>
      </c>
      <c r="M741" s="305">
        <v>0</v>
      </c>
      <c r="N741" s="303">
        <v>0</v>
      </c>
      <c r="O741" s="306">
        <v>0</v>
      </c>
      <c r="P741" s="303">
        <v>0</v>
      </c>
      <c r="Q741" s="171">
        <f>VLOOKUP(C741&amp;D741&amp;A741,'Delivery Counts'!$A$55:$I$86,8,FALSE)</f>
        <v>0</v>
      </c>
      <c r="R741" s="171">
        <f>VLOOKUP(C741&amp;D741&amp;A741,'Delivery Counts'!$A$55:$I$86,9,FALSE)</f>
        <v>0</v>
      </c>
      <c r="S741" s="16">
        <f t="shared" si="33"/>
        <v>0</v>
      </c>
      <c r="T741" s="237"/>
      <c r="U741" s="237"/>
    </row>
    <row r="742" spans="1:21" s="172" customFormat="1">
      <c r="A742" s="38">
        <v>16</v>
      </c>
      <c r="B742" s="39">
        <f t="shared" si="29"/>
        <v>0</v>
      </c>
      <c r="C742" s="39" t="str">
        <f t="shared" si="32"/>
        <v>2021 Prior Year</v>
      </c>
      <c r="D742" s="40">
        <v>2</v>
      </c>
      <c r="E742" s="662">
        <v>16</v>
      </c>
      <c r="F742" s="40">
        <v>1</v>
      </c>
      <c r="G742" s="40" t="s">
        <v>138</v>
      </c>
      <c r="H742" s="40" t="s">
        <v>73</v>
      </c>
      <c r="I742" s="658" t="s">
        <v>528</v>
      </c>
      <c r="J742" s="303">
        <v>0</v>
      </c>
      <c r="K742" s="304">
        <v>0</v>
      </c>
      <c r="L742" s="305">
        <v>0</v>
      </c>
      <c r="M742" s="305">
        <v>0</v>
      </c>
      <c r="N742" s="303">
        <v>0</v>
      </c>
      <c r="O742" s="306">
        <v>0</v>
      </c>
      <c r="P742" s="303">
        <v>0</v>
      </c>
      <c r="Q742" s="171">
        <f>VLOOKUP(C742&amp;D742&amp;A742,'Delivery Counts'!$A$55:$I$86,8,FALSE)</f>
        <v>0</v>
      </c>
      <c r="R742" s="171">
        <f>VLOOKUP(C742&amp;D742&amp;A742,'Delivery Counts'!$A$55:$I$86,9,FALSE)</f>
        <v>0</v>
      </c>
      <c r="S742" s="16">
        <f t="shared" si="33"/>
        <v>0</v>
      </c>
      <c r="T742" s="237"/>
      <c r="U742" s="237"/>
    </row>
    <row r="743" spans="1:21" s="172" customFormat="1">
      <c r="A743" s="38">
        <v>16</v>
      </c>
      <c r="B743" s="39">
        <f t="shared" si="29"/>
        <v>0</v>
      </c>
      <c r="C743" s="39" t="str">
        <f t="shared" si="32"/>
        <v>2021 Prior Year</v>
      </c>
      <c r="D743" s="40">
        <v>2</v>
      </c>
      <c r="E743" s="662">
        <v>16</v>
      </c>
      <c r="F743" s="40">
        <v>1</v>
      </c>
      <c r="G743" s="40" t="s">
        <v>138</v>
      </c>
      <c r="H743" s="40" t="s">
        <v>409</v>
      </c>
      <c r="I743" s="640" t="s">
        <v>803</v>
      </c>
      <c r="J743" s="303">
        <v>0</v>
      </c>
      <c r="K743" s="304">
        <v>0</v>
      </c>
      <c r="L743" s="305">
        <v>0</v>
      </c>
      <c r="M743" s="305">
        <v>0</v>
      </c>
      <c r="N743" s="303">
        <v>0</v>
      </c>
      <c r="O743" s="306">
        <v>0</v>
      </c>
      <c r="P743" s="303">
        <v>0</v>
      </c>
      <c r="Q743" s="171">
        <f>VLOOKUP(C743&amp;D743&amp;A743,'Delivery Counts'!$A$55:$I$86,8,FALSE)</f>
        <v>0</v>
      </c>
      <c r="R743" s="171">
        <f>VLOOKUP(C743&amp;D743&amp;A743,'Delivery Counts'!$A$55:$I$86,9,FALSE)</f>
        <v>0</v>
      </c>
      <c r="S743" s="16">
        <f t="shared" si="33"/>
        <v>0</v>
      </c>
      <c r="T743" s="237"/>
      <c r="U743" s="237"/>
    </row>
    <row r="744" spans="1:21" s="172" customFormat="1">
      <c r="A744" s="38">
        <v>17</v>
      </c>
      <c r="B744" s="39">
        <f t="shared" si="29"/>
        <v>0</v>
      </c>
      <c r="C744" s="39" t="str">
        <f t="shared" si="32"/>
        <v>2021 Prior Year</v>
      </c>
      <c r="D744" s="40">
        <v>2</v>
      </c>
      <c r="E744" s="662">
        <v>17</v>
      </c>
      <c r="F744" s="40">
        <v>1</v>
      </c>
      <c r="G744" s="40" t="s">
        <v>139</v>
      </c>
      <c r="H744" s="40" t="s">
        <v>211</v>
      </c>
      <c r="I744" s="640" t="s">
        <v>261</v>
      </c>
      <c r="J744" s="303">
        <v>0</v>
      </c>
      <c r="K744" s="304">
        <v>0</v>
      </c>
      <c r="L744" s="305">
        <v>0</v>
      </c>
      <c r="M744" s="305">
        <v>0</v>
      </c>
      <c r="N744" s="303">
        <v>0</v>
      </c>
      <c r="O744" s="306">
        <v>0</v>
      </c>
      <c r="P744" s="303">
        <v>0</v>
      </c>
      <c r="Q744" s="171">
        <f>VLOOKUP(C744&amp;D744&amp;A744,'Delivery Counts'!$A$55:$I$86,8,FALSE)</f>
        <v>0</v>
      </c>
      <c r="R744" s="171">
        <f>VLOOKUP(C744&amp;D744&amp;A744,'Delivery Counts'!$A$55:$I$86,9,FALSE)</f>
        <v>0</v>
      </c>
      <c r="S744" s="16">
        <f t="shared" si="33"/>
        <v>0</v>
      </c>
      <c r="T744" s="237"/>
      <c r="U744" s="237"/>
    </row>
    <row r="745" spans="1:21" s="172" customFormat="1">
      <c r="A745" s="38">
        <v>17</v>
      </c>
      <c r="B745" s="39">
        <f t="shared" si="29"/>
        <v>0</v>
      </c>
      <c r="C745" s="39" t="str">
        <f t="shared" si="32"/>
        <v>2021 Prior Year</v>
      </c>
      <c r="D745" s="40">
        <v>2</v>
      </c>
      <c r="E745" s="662">
        <v>17</v>
      </c>
      <c r="F745" s="40">
        <v>1</v>
      </c>
      <c r="G745" s="311" t="s">
        <v>139</v>
      </c>
      <c r="H745" s="40" t="s">
        <v>214</v>
      </c>
      <c r="I745" s="658" t="s">
        <v>676</v>
      </c>
      <c r="J745" s="303">
        <v>0</v>
      </c>
      <c r="K745" s="304">
        <v>0</v>
      </c>
      <c r="L745" s="305">
        <v>0</v>
      </c>
      <c r="M745" s="305">
        <v>0</v>
      </c>
      <c r="N745" s="303">
        <v>0</v>
      </c>
      <c r="O745" s="306">
        <v>0</v>
      </c>
      <c r="P745" s="303">
        <v>0</v>
      </c>
      <c r="Q745" s="171">
        <f>VLOOKUP(C745&amp;D745&amp;A745,'Delivery Counts'!$A$55:$I$86,8,FALSE)</f>
        <v>0</v>
      </c>
      <c r="R745" s="171">
        <f>VLOOKUP(C745&amp;D745&amp;A745,'Delivery Counts'!$A$55:$I$86,9,FALSE)</f>
        <v>0</v>
      </c>
      <c r="S745" s="16">
        <f t="shared" si="33"/>
        <v>0</v>
      </c>
      <c r="T745" s="237"/>
      <c r="U745" s="237"/>
    </row>
    <row r="746" spans="1:21" s="172" customFormat="1">
      <c r="A746" s="38">
        <v>17</v>
      </c>
      <c r="B746" s="39">
        <f t="shared" si="29"/>
        <v>0</v>
      </c>
      <c r="C746" s="39" t="str">
        <f t="shared" si="32"/>
        <v>2021 Prior Year</v>
      </c>
      <c r="D746" s="40">
        <v>2</v>
      </c>
      <c r="E746" s="662">
        <v>17</v>
      </c>
      <c r="F746" s="40">
        <v>1</v>
      </c>
      <c r="G746" s="311" t="s">
        <v>139</v>
      </c>
      <c r="H746" s="40" t="s">
        <v>215</v>
      </c>
      <c r="I746" s="658" t="s">
        <v>216</v>
      </c>
      <c r="J746" s="303">
        <v>0</v>
      </c>
      <c r="K746" s="304">
        <v>0</v>
      </c>
      <c r="L746" s="305">
        <v>0</v>
      </c>
      <c r="M746" s="305">
        <v>0</v>
      </c>
      <c r="N746" s="303">
        <v>0</v>
      </c>
      <c r="O746" s="306">
        <v>0</v>
      </c>
      <c r="P746" s="303">
        <v>0</v>
      </c>
      <c r="Q746" s="171">
        <f>VLOOKUP(C746&amp;D746&amp;A746,'Delivery Counts'!$A$55:$I$86,8,FALSE)</f>
        <v>0</v>
      </c>
      <c r="R746" s="171">
        <f>VLOOKUP(C746&amp;D746&amp;A746,'Delivery Counts'!$A$55:$I$86,9,FALSE)</f>
        <v>0</v>
      </c>
      <c r="S746" s="16">
        <f t="shared" si="33"/>
        <v>0</v>
      </c>
      <c r="T746" s="237"/>
      <c r="U746" s="237"/>
    </row>
    <row r="747" spans="1:21" s="172" customFormat="1">
      <c r="A747" s="38">
        <v>17</v>
      </c>
      <c r="B747" s="39">
        <f t="shared" si="29"/>
        <v>0</v>
      </c>
      <c r="C747" s="39" t="str">
        <f t="shared" ref="C747:C810" si="36">$C$582</f>
        <v>2021 Prior Year</v>
      </c>
      <c r="D747" s="40">
        <v>2</v>
      </c>
      <c r="E747" s="662">
        <v>17</v>
      </c>
      <c r="F747" s="40">
        <v>1</v>
      </c>
      <c r="G747" s="311" t="s">
        <v>139</v>
      </c>
      <c r="H747" s="40" t="s">
        <v>217</v>
      </c>
      <c r="I747" s="658" t="s">
        <v>262</v>
      </c>
      <c r="J747" s="303">
        <v>0</v>
      </c>
      <c r="K747" s="304">
        <v>0</v>
      </c>
      <c r="L747" s="305">
        <v>0</v>
      </c>
      <c r="M747" s="305">
        <v>0</v>
      </c>
      <c r="N747" s="303">
        <v>0</v>
      </c>
      <c r="O747" s="306">
        <v>0</v>
      </c>
      <c r="P747" s="303">
        <v>0</v>
      </c>
      <c r="Q747" s="171">
        <f>VLOOKUP(C747&amp;D747&amp;A747,'Delivery Counts'!$A$55:$I$86,8,FALSE)</f>
        <v>0</v>
      </c>
      <c r="R747" s="171">
        <f>VLOOKUP(C747&amp;D747&amp;A747,'Delivery Counts'!$A$55:$I$86,9,FALSE)</f>
        <v>0</v>
      </c>
      <c r="S747" s="16">
        <f t="shared" ref="S747:S810" si="37">Q747+R747</f>
        <v>0</v>
      </c>
      <c r="T747" s="237"/>
      <c r="U747" s="237"/>
    </row>
    <row r="748" spans="1:21" s="172" customFormat="1">
      <c r="A748" s="38">
        <v>17</v>
      </c>
      <c r="B748" s="39">
        <f t="shared" si="29"/>
        <v>0</v>
      </c>
      <c r="C748" s="39" t="str">
        <f t="shared" si="36"/>
        <v>2021 Prior Year</v>
      </c>
      <c r="D748" s="40">
        <v>2</v>
      </c>
      <c r="E748" s="662">
        <v>17</v>
      </c>
      <c r="F748" s="40">
        <v>1</v>
      </c>
      <c r="G748" s="311" t="s">
        <v>139</v>
      </c>
      <c r="H748" s="40" t="s">
        <v>218</v>
      </c>
      <c r="I748" s="658" t="s">
        <v>677</v>
      </c>
      <c r="J748" s="303">
        <v>0</v>
      </c>
      <c r="K748" s="304">
        <v>0</v>
      </c>
      <c r="L748" s="305">
        <v>0</v>
      </c>
      <c r="M748" s="305">
        <v>0</v>
      </c>
      <c r="N748" s="303">
        <v>0</v>
      </c>
      <c r="O748" s="306">
        <v>0</v>
      </c>
      <c r="P748" s="303">
        <v>0</v>
      </c>
      <c r="Q748" s="171">
        <f>VLOOKUP(C748&amp;D748&amp;A748,'Delivery Counts'!$A$55:$I$86,8,FALSE)</f>
        <v>0</v>
      </c>
      <c r="R748" s="171">
        <f>VLOOKUP(C748&amp;D748&amp;A748,'Delivery Counts'!$A$55:$I$86,9,FALSE)</f>
        <v>0</v>
      </c>
      <c r="S748" s="16">
        <f t="shared" si="37"/>
        <v>0</v>
      </c>
      <c r="T748" s="237"/>
      <c r="U748" s="237"/>
    </row>
    <row r="749" spans="1:21" s="172" customFormat="1">
      <c r="A749" s="38">
        <v>17</v>
      </c>
      <c r="B749" s="39">
        <f t="shared" si="29"/>
        <v>0</v>
      </c>
      <c r="C749" s="39" t="str">
        <f t="shared" si="36"/>
        <v>2021 Prior Year</v>
      </c>
      <c r="D749" s="40">
        <v>2</v>
      </c>
      <c r="E749" s="662">
        <v>17</v>
      </c>
      <c r="F749" s="40">
        <v>1</v>
      </c>
      <c r="G749" s="311" t="s">
        <v>139</v>
      </c>
      <c r="H749" s="40" t="s">
        <v>219</v>
      </c>
      <c r="I749" s="658" t="s">
        <v>263</v>
      </c>
      <c r="J749" s="303">
        <v>0</v>
      </c>
      <c r="K749" s="304">
        <v>0</v>
      </c>
      <c r="L749" s="305">
        <v>0</v>
      </c>
      <c r="M749" s="305">
        <v>0</v>
      </c>
      <c r="N749" s="303">
        <v>0</v>
      </c>
      <c r="O749" s="306">
        <v>0</v>
      </c>
      <c r="P749" s="303">
        <v>0</v>
      </c>
      <c r="Q749" s="171">
        <f>VLOOKUP(C749&amp;D749&amp;A749,'Delivery Counts'!$A$55:$I$86,8,FALSE)</f>
        <v>0</v>
      </c>
      <c r="R749" s="171">
        <f>VLOOKUP(C749&amp;D749&amp;A749,'Delivery Counts'!$A$55:$I$86,9,FALSE)</f>
        <v>0</v>
      </c>
      <c r="S749" s="16">
        <f t="shared" si="37"/>
        <v>0</v>
      </c>
      <c r="T749" s="237"/>
      <c r="U749" s="237"/>
    </row>
    <row r="750" spans="1:21" s="172" customFormat="1">
      <c r="A750" s="38">
        <v>17</v>
      </c>
      <c r="B750" s="39">
        <f t="shared" si="29"/>
        <v>0</v>
      </c>
      <c r="C750" s="39" t="str">
        <f t="shared" si="36"/>
        <v>2021 Prior Year</v>
      </c>
      <c r="D750" s="40">
        <v>2</v>
      </c>
      <c r="E750" s="662">
        <v>17</v>
      </c>
      <c r="F750" s="40">
        <v>1</v>
      </c>
      <c r="G750" s="311" t="s">
        <v>139</v>
      </c>
      <c r="H750" s="40" t="s">
        <v>220</v>
      </c>
      <c r="I750" s="658" t="s">
        <v>675</v>
      </c>
      <c r="J750" s="303">
        <v>0</v>
      </c>
      <c r="K750" s="304">
        <v>0</v>
      </c>
      <c r="L750" s="305">
        <v>0</v>
      </c>
      <c r="M750" s="305">
        <v>0</v>
      </c>
      <c r="N750" s="303">
        <v>0</v>
      </c>
      <c r="O750" s="306">
        <v>0</v>
      </c>
      <c r="P750" s="303">
        <v>0</v>
      </c>
      <c r="Q750" s="171">
        <f>VLOOKUP(C750&amp;D750&amp;A750,'Delivery Counts'!$A$55:$I$86,8,FALSE)</f>
        <v>0</v>
      </c>
      <c r="R750" s="171">
        <f>VLOOKUP(C750&amp;D750&amp;A750,'Delivery Counts'!$A$55:$I$86,9,FALSE)</f>
        <v>0</v>
      </c>
      <c r="S750" s="16">
        <f t="shared" si="37"/>
        <v>0</v>
      </c>
      <c r="T750" s="237"/>
      <c r="U750" s="237"/>
    </row>
    <row r="751" spans="1:21" s="172" customFormat="1">
      <c r="A751" s="38">
        <v>17</v>
      </c>
      <c r="B751" s="39">
        <f t="shared" si="29"/>
        <v>0</v>
      </c>
      <c r="C751" s="39" t="str">
        <f t="shared" si="36"/>
        <v>2021 Prior Year</v>
      </c>
      <c r="D751" s="40">
        <v>2</v>
      </c>
      <c r="E751" s="662">
        <v>17</v>
      </c>
      <c r="F751" s="40">
        <v>1</v>
      </c>
      <c r="G751" s="311" t="s">
        <v>139</v>
      </c>
      <c r="H751" s="40" t="s">
        <v>221</v>
      </c>
      <c r="I751" s="658" t="s">
        <v>264</v>
      </c>
      <c r="J751" s="303">
        <v>0</v>
      </c>
      <c r="K751" s="304">
        <v>0</v>
      </c>
      <c r="L751" s="305">
        <v>0</v>
      </c>
      <c r="M751" s="305">
        <v>0</v>
      </c>
      <c r="N751" s="303">
        <v>0</v>
      </c>
      <c r="O751" s="306">
        <v>0</v>
      </c>
      <c r="P751" s="303">
        <v>0</v>
      </c>
      <c r="Q751" s="171">
        <f>VLOOKUP(C751&amp;D751&amp;A751,'Delivery Counts'!$A$55:$I$86,8,FALSE)</f>
        <v>0</v>
      </c>
      <c r="R751" s="171">
        <f>VLOOKUP(C751&amp;D751&amp;A751,'Delivery Counts'!$A$55:$I$86,9,FALSE)</f>
        <v>0</v>
      </c>
      <c r="S751" s="16">
        <f t="shared" si="37"/>
        <v>0</v>
      </c>
      <c r="T751" s="237"/>
      <c r="U751" s="237"/>
    </row>
    <row r="752" spans="1:21" s="172" customFormat="1">
      <c r="A752" s="38">
        <v>17</v>
      </c>
      <c r="B752" s="39">
        <f t="shared" si="29"/>
        <v>0</v>
      </c>
      <c r="C752" s="39" t="str">
        <f t="shared" si="36"/>
        <v>2021 Prior Year</v>
      </c>
      <c r="D752" s="40">
        <v>2</v>
      </c>
      <c r="E752" s="662">
        <v>17</v>
      </c>
      <c r="F752" s="40">
        <v>1</v>
      </c>
      <c r="G752" s="311" t="s">
        <v>139</v>
      </c>
      <c r="H752" s="40" t="s">
        <v>222</v>
      </c>
      <c r="I752" s="658" t="s">
        <v>206</v>
      </c>
      <c r="J752" s="303">
        <v>0</v>
      </c>
      <c r="K752" s="304">
        <v>0</v>
      </c>
      <c r="L752" s="305">
        <v>0</v>
      </c>
      <c r="M752" s="305">
        <v>0</v>
      </c>
      <c r="N752" s="303">
        <v>0</v>
      </c>
      <c r="O752" s="306">
        <v>0</v>
      </c>
      <c r="P752" s="303">
        <v>0</v>
      </c>
      <c r="Q752" s="171">
        <f>VLOOKUP(C752&amp;D752&amp;A752,'Delivery Counts'!$A$55:$I$86,8,FALSE)</f>
        <v>0</v>
      </c>
      <c r="R752" s="171">
        <f>VLOOKUP(C752&amp;D752&amp;A752,'Delivery Counts'!$A$55:$I$86,9,FALSE)</f>
        <v>0</v>
      </c>
      <c r="S752" s="16">
        <f t="shared" si="37"/>
        <v>0</v>
      </c>
      <c r="T752" s="237"/>
      <c r="U752" s="237"/>
    </row>
    <row r="753" spans="1:21">
      <c r="A753" s="38">
        <v>17</v>
      </c>
      <c r="B753" s="39">
        <f t="shared" si="29"/>
        <v>0</v>
      </c>
      <c r="C753" s="39" t="str">
        <f t="shared" si="36"/>
        <v>2021 Prior Year</v>
      </c>
      <c r="D753" s="40">
        <v>2</v>
      </c>
      <c r="E753" s="662">
        <v>17</v>
      </c>
      <c r="F753" s="40">
        <v>1</v>
      </c>
      <c r="G753" s="311" t="s">
        <v>139</v>
      </c>
      <c r="H753" s="40" t="s">
        <v>223</v>
      </c>
      <c r="I753" s="658" t="s">
        <v>181</v>
      </c>
      <c r="J753" s="303">
        <v>0</v>
      </c>
      <c r="K753" s="304">
        <v>0</v>
      </c>
      <c r="L753" s="305">
        <v>0</v>
      </c>
      <c r="M753" s="305">
        <v>0</v>
      </c>
      <c r="N753" s="303">
        <v>0</v>
      </c>
      <c r="O753" s="306">
        <v>0</v>
      </c>
      <c r="P753" s="303">
        <v>0</v>
      </c>
      <c r="Q753" s="171">
        <f>VLOOKUP(C753&amp;D753&amp;A753,'Delivery Counts'!$A$55:$I$86,8,FALSE)</f>
        <v>0</v>
      </c>
      <c r="R753" s="171">
        <f>VLOOKUP(C753&amp;D753&amp;A753,'Delivery Counts'!$A$55:$I$86,9,FALSE)</f>
        <v>0</v>
      </c>
      <c r="S753" s="16">
        <f t="shared" si="37"/>
        <v>0</v>
      </c>
    </row>
    <row r="754" spans="1:21">
      <c r="A754" s="38">
        <v>17</v>
      </c>
      <c r="B754" s="39">
        <f t="shared" si="29"/>
        <v>0</v>
      </c>
      <c r="C754" s="39" t="str">
        <f t="shared" si="36"/>
        <v>2021 Prior Year</v>
      </c>
      <c r="D754" s="40">
        <v>2</v>
      </c>
      <c r="E754" s="662">
        <v>17</v>
      </c>
      <c r="F754" s="40">
        <v>1</v>
      </c>
      <c r="G754" s="311" t="s">
        <v>139</v>
      </c>
      <c r="H754" s="40" t="s">
        <v>150</v>
      </c>
      <c r="I754" s="658" t="s">
        <v>204</v>
      </c>
      <c r="J754" s="303">
        <v>0</v>
      </c>
      <c r="K754" s="304">
        <v>0</v>
      </c>
      <c r="L754" s="305">
        <v>0</v>
      </c>
      <c r="M754" s="305">
        <v>0</v>
      </c>
      <c r="N754" s="303">
        <v>0</v>
      </c>
      <c r="O754" s="306">
        <v>0</v>
      </c>
      <c r="P754" s="303">
        <v>0</v>
      </c>
      <c r="Q754" s="171">
        <f>VLOOKUP(C754&amp;D754&amp;A754,'Delivery Counts'!$A$55:$I$86,8,FALSE)</f>
        <v>0</v>
      </c>
      <c r="R754" s="171">
        <f>VLOOKUP(C754&amp;D754&amp;A754,'Delivery Counts'!$A$55:$I$86,9,FALSE)</f>
        <v>0</v>
      </c>
      <c r="S754" s="16">
        <f t="shared" si="37"/>
        <v>0</v>
      </c>
    </row>
    <row r="755" spans="1:21" s="172" customFormat="1">
      <c r="A755" s="38">
        <v>17</v>
      </c>
      <c r="B755" s="39">
        <f t="shared" si="29"/>
        <v>0</v>
      </c>
      <c r="C755" s="39" t="str">
        <f t="shared" si="36"/>
        <v>2021 Prior Year</v>
      </c>
      <c r="D755" s="40">
        <v>2</v>
      </c>
      <c r="E755" s="662">
        <v>17</v>
      </c>
      <c r="F755" s="40">
        <v>1</v>
      </c>
      <c r="G755" s="311" t="s">
        <v>139</v>
      </c>
      <c r="H755" s="40" t="s">
        <v>151</v>
      </c>
      <c r="I755" s="658" t="s">
        <v>205</v>
      </c>
      <c r="J755" s="303">
        <v>0</v>
      </c>
      <c r="K755" s="304">
        <v>0</v>
      </c>
      <c r="L755" s="305">
        <v>0</v>
      </c>
      <c r="M755" s="305">
        <v>0</v>
      </c>
      <c r="N755" s="303">
        <v>0</v>
      </c>
      <c r="O755" s="306">
        <v>0</v>
      </c>
      <c r="P755" s="303">
        <v>0</v>
      </c>
      <c r="Q755" s="171">
        <f>VLOOKUP(C755&amp;D755&amp;A755,'Delivery Counts'!$A$55:$I$86,8,FALSE)</f>
        <v>0</v>
      </c>
      <c r="R755" s="171">
        <f>VLOOKUP(C755&amp;D755&amp;A755,'Delivery Counts'!$A$55:$I$86,9,FALSE)</f>
        <v>0</v>
      </c>
      <c r="S755" s="16">
        <f t="shared" si="37"/>
        <v>0</v>
      </c>
    </row>
    <row r="756" spans="1:21" s="172" customFormat="1">
      <c r="A756" s="38">
        <v>17</v>
      </c>
      <c r="B756" s="39">
        <f t="shared" si="29"/>
        <v>0</v>
      </c>
      <c r="C756" s="39" t="str">
        <f t="shared" si="36"/>
        <v>2021 Prior Year</v>
      </c>
      <c r="D756" s="40">
        <v>2</v>
      </c>
      <c r="E756" s="662">
        <v>17</v>
      </c>
      <c r="F756" s="40">
        <v>1</v>
      </c>
      <c r="G756" s="311" t="s">
        <v>139</v>
      </c>
      <c r="H756" s="40" t="s">
        <v>152</v>
      </c>
      <c r="I756" s="658" t="s">
        <v>182</v>
      </c>
      <c r="J756" s="303">
        <v>0</v>
      </c>
      <c r="K756" s="304">
        <v>0</v>
      </c>
      <c r="L756" s="305">
        <v>0</v>
      </c>
      <c r="M756" s="305">
        <v>0</v>
      </c>
      <c r="N756" s="303">
        <v>0</v>
      </c>
      <c r="O756" s="306">
        <v>0</v>
      </c>
      <c r="P756" s="303">
        <v>0</v>
      </c>
      <c r="Q756" s="171">
        <f>VLOOKUP(C756&amp;D756&amp;A756,'Delivery Counts'!$A$55:$I$86,8,FALSE)</f>
        <v>0</v>
      </c>
      <c r="R756" s="171">
        <f>VLOOKUP(C756&amp;D756&amp;A756,'Delivery Counts'!$A$55:$I$86,9,FALSE)</f>
        <v>0</v>
      </c>
      <c r="S756" s="16">
        <f t="shared" si="37"/>
        <v>0</v>
      </c>
      <c r="T756" s="237"/>
      <c r="U756" s="237"/>
    </row>
    <row r="757" spans="1:21" s="172" customFormat="1">
      <c r="A757" s="38">
        <v>17</v>
      </c>
      <c r="B757" s="39">
        <f t="shared" si="29"/>
        <v>0</v>
      </c>
      <c r="C757" s="39" t="str">
        <f t="shared" si="36"/>
        <v>2021 Prior Year</v>
      </c>
      <c r="D757" s="40">
        <v>2</v>
      </c>
      <c r="E757" s="662">
        <v>17</v>
      </c>
      <c r="F757" s="40">
        <v>1</v>
      </c>
      <c r="G757" s="311" t="s">
        <v>139</v>
      </c>
      <c r="H757" s="40" t="s">
        <v>70</v>
      </c>
      <c r="I757" s="658" t="s">
        <v>265</v>
      </c>
      <c r="J757" s="303">
        <v>0</v>
      </c>
      <c r="K757" s="304">
        <v>0</v>
      </c>
      <c r="L757" s="305">
        <v>0</v>
      </c>
      <c r="M757" s="305">
        <v>0</v>
      </c>
      <c r="N757" s="303">
        <v>0</v>
      </c>
      <c r="O757" s="306">
        <v>0</v>
      </c>
      <c r="P757" s="303">
        <v>0</v>
      </c>
      <c r="Q757" s="171">
        <f>VLOOKUP(C757&amp;D757&amp;A757,'Delivery Counts'!$A$55:$I$86,8,FALSE)</f>
        <v>0</v>
      </c>
      <c r="R757" s="171">
        <f>VLOOKUP(C757&amp;D757&amp;A757,'Delivery Counts'!$A$55:$I$86,9,FALSE)</f>
        <v>0</v>
      </c>
      <c r="S757" s="16">
        <f t="shared" si="37"/>
        <v>0</v>
      </c>
      <c r="T757" s="237"/>
      <c r="U757" s="237"/>
    </row>
    <row r="758" spans="1:21" s="172" customFormat="1">
      <c r="A758" s="38">
        <v>17</v>
      </c>
      <c r="B758" s="39">
        <f t="shared" si="29"/>
        <v>0</v>
      </c>
      <c r="C758" s="39" t="str">
        <f t="shared" si="36"/>
        <v>2021 Prior Year</v>
      </c>
      <c r="D758" s="40">
        <v>2</v>
      </c>
      <c r="E758" s="662">
        <v>17</v>
      </c>
      <c r="F758" s="40">
        <v>1</v>
      </c>
      <c r="G758" s="311" t="s">
        <v>139</v>
      </c>
      <c r="H758" s="40" t="s">
        <v>71</v>
      </c>
      <c r="I758" s="658" t="s">
        <v>266</v>
      </c>
      <c r="J758" s="303">
        <v>0</v>
      </c>
      <c r="K758" s="304">
        <v>0</v>
      </c>
      <c r="L758" s="305">
        <v>0</v>
      </c>
      <c r="M758" s="305">
        <v>0</v>
      </c>
      <c r="N758" s="303">
        <v>0</v>
      </c>
      <c r="O758" s="306">
        <v>0</v>
      </c>
      <c r="P758" s="303">
        <v>0</v>
      </c>
      <c r="Q758" s="171">
        <f>VLOOKUP(C758&amp;D758&amp;A758,'Delivery Counts'!$A$55:$I$86,8,FALSE)</f>
        <v>0</v>
      </c>
      <c r="R758" s="171">
        <f>VLOOKUP(C758&amp;D758&amp;A758,'Delivery Counts'!$A$55:$I$86,9,FALSE)</f>
        <v>0</v>
      </c>
      <c r="S758" s="16">
        <f t="shared" si="37"/>
        <v>0</v>
      </c>
      <c r="T758" s="237"/>
      <c r="U758" s="237"/>
    </row>
    <row r="759" spans="1:21" s="172" customFormat="1">
      <c r="A759" s="38">
        <v>17</v>
      </c>
      <c r="B759" s="39">
        <f t="shared" si="29"/>
        <v>0</v>
      </c>
      <c r="C759" s="39" t="str">
        <f t="shared" si="36"/>
        <v>2021 Prior Year</v>
      </c>
      <c r="D759" s="40">
        <v>2</v>
      </c>
      <c r="E759" s="662">
        <v>17</v>
      </c>
      <c r="F759" s="40">
        <v>1</v>
      </c>
      <c r="G759" s="311" t="s">
        <v>139</v>
      </c>
      <c r="H759" s="40" t="s">
        <v>72</v>
      </c>
      <c r="I759" s="658" t="s">
        <v>527</v>
      </c>
      <c r="J759" s="303">
        <v>0</v>
      </c>
      <c r="K759" s="304">
        <v>0</v>
      </c>
      <c r="L759" s="305">
        <v>0</v>
      </c>
      <c r="M759" s="305">
        <v>0</v>
      </c>
      <c r="N759" s="303">
        <v>0</v>
      </c>
      <c r="O759" s="306">
        <v>0</v>
      </c>
      <c r="P759" s="303">
        <v>0</v>
      </c>
      <c r="Q759" s="171">
        <f>VLOOKUP(C759&amp;D759&amp;A759,'Delivery Counts'!$A$55:$I$86,8,FALSE)</f>
        <v>0</v>
      </c>
      <c r="R759" s="171">
        <f>VLOOKUP(C759&amp;D759&amp;A759,'Delivery Counts'!$A$55:$I$86,9,FALSE)</f>
        <v>0</v>
      </c>
      <c r="S759" s="16">
        <f t="shared" si="37"/>
        <v>0</v>
      </c>
      <c r="T759" s="237"/>
      <c r="U759" s="237"/>
    </row>
    <row r="760" spans="1:21" s="172" customFormat="1">
      <c r="A760" s="38">
        <v>17</v>
      </c>
      <c r="B760" s="39">
        <f t="shared" si="29"/>
        <v>0</v>
      </c>
      <c r="C760" s="39" t="str">
        <f t="shared" si="36"/>
        <v>2021 Prior Year</v>
      </c>
      <c r="D760" s="40">
        <v>2</v>
      </c>
      <c r="E760" s="662">
        <v>17</v>
      </c>
      <c r="F760" s="40">
        <v>1</v>
      </c>
      <c r="G760" s="40" t="s">
        <v>139</v>
      </c>
      <c r="H760" s="40" t="s">
        <v>73</v>
      </c>
      <c r="I760" s="658" t="s">
        <v>528</v>
      </c>
      <c r="J760" s="303">
        <v>0</v>
      </c>
      <c r="K760" s="304">
        <v>0</v>
      </c>
      <c r="L760" s="305">
        <v>0</v>
      </c>
      <c r="M760" s="305">
        <v>0</v>
      </c>
      <c r="N760" s="303">
        <v>0</v>
      </c>
      <c r="O760" s="306">
        <v>0</v>
      </c>
      <c r="P760" s="303">
        <v>0</v>
      </c>
      <c r="Q760" s="171">
        <f>VLOOKUP(C760&amp;D760&amp;A760,'Delivery Counts'!$A$55:$I$86,8,FALSE)</f>
        <v>0</v>
      </c>
      <c r="R760" s="171">
        <f>VLOOKUP(C760&amp;D760&amp;A760,'Delivery Counts'!$A$55:$I$86,9,FALSE)</f>
        <v>0</v>
      </c>
      <c r="S760" s="16">
        <f t="shared" si="37"/>
        <v>0</v>
      </c>
      <c r="T760" s="237"/>
      <c r="U760" s="237"/>
    </row>
    <row r="761" spans="1:21" s="172" customFormat="1">
      <c r="A761" s="38">
        <v>17</v>
      </c>
      <c r="B761" s="39">
        <f t="shared" si="29"/>
        <v>0</v>
      </c>
      <c r="C761" s="39" t="str">
        <f t="shared" si="36"/>
        <v>2021 Prior Year</v>
      </c>
      <c r="D761" s="40">
        <v>2</v>
      </c>
      <c r="E761" s="662">
        <v>17</v>
      </c>
      <c r="F761" s="40">
        <v>1</v>
      </c>
      <c r="G761" s="40" t="s">
        <v>139</v>
      </c>
      <c r="H761" s="40" t="s">
        <v>409</v>
      </c>
      <c r="I761" s="640" t="s">
        <v>803</v>
      </c>
      <c r="J761" s="303">
        <v>0</v>
      </c>
      <c r="K761" s="304">
        <v>0</v>
      </c>
      <c r="L761" s="305">
        <v>0</v>
      </c>
      <c r="M761" s="305">
        <v>0</v>
      </c>
      <c r="N761" s="303">
        <v>0</v>
      </c>
      <c r="O761" s="306">
        <v>0</v>
      </c>
      <c r="P761" s="303">
        <v>0</v>
      </c>
      <c r="Q761" s="171">
        <f>VLOOKUP(C761&amp;D761&amp;A761,'Delivery Counts'!$A$55:$I$86,8,FALSE)</f>
        <v>0</v>
      </c>
      <c r="R761" s="171">
        <f>VLOOKUP(C761&amp;D761&amp;A761,'Delivery Counts'!$A$55:$I$86,9,FALSE)</f>
        <v>0</v>
      </c>
      <c r="S761" s="16">
        <f t="shared" si="37"/>
        <v>0</v>
      </c>
      <c r="T761" s="237"/>
      <c r="U761" s="237"/>
    </row>
    <row r="762" spans="1:21" s="172" customFormat="1">
      <c r="A762" s="38">
        <v>18</v>
      </c>
      <c r="B762" s="39">
        <f t="shared" si="29"/>
        <v>0</v>
      </c>
      <c r="C762" s="39" t="str">
        <f t="shared" si="36"/>
        <v>2021 Prior Year</v>
      </c>
      <c r="D762" s="40">
        <v>2</v>
      </c>
      <c r="E762" s="662">
        <v>18</v>
      </c>
      <c r="F762" s="662" t="s">
        <v>739</v>
      </c>
      <c r="G762" s="40" t="s">
        <v>138</v>
      </c>
      <c r="H762" s="40" t="s">
        <v>211</v>
      </c>
      <c r="I762" s="640" t="s">
        <v>261</v>
      </c>
      <c r="J762" s="303">
        <v>0</v>
      </c>
      <c r="K762" s="304">
        <v>0</v>
      </c>
      <c r="L762" s="305">
        <v>0</v>
      </c>
      <c r="M762" s="305">
        <v>0</v>
      </c>
      <c r="N762" s="303">
        <v>0</v>
      </c>
      <c r="O762" s="306">
        <v>0</v>
      </c>
      <c r="P762" s="303">
        <v>0</v>
      </c>
      <c r="Q762" s="171">
        <f>VLOOKUP(C762&amp;D762&amp;A762,'Delivery Counts'!$A$55:$I$86,8,FALSE)</f>
        <v>0</v>
      </c>
      <c r="R762" s="171">
        <f>VLOOKUP(C762&amp;D762&amp;A762,'Delivery Counts'!$A$55:$I$86,9,FALSE)</f>
        <v>0</v>
      </c>
      <c r="S762" s="16">
        <f t="shared" si="37"/>
        <v>0</v>
      </c>
      <c r="T762" s="237"/>
      <c r="U762" s="237"/>
    </row>
    <row r="763" spans="1:21" s="172" customFormat="1">
      <c r="A763" s="38">
        <v>18</v>
      </c>
      <c r="B763" s="39">
        <f t="shared" si="29"/>
        <v>0</v>
      </c>
      <c r="C763" s="39" t="str">
        <f t="shared" si="36"/>
        <v>2021 Prior Year</v>
      </c>
      <c r="D763" s="40">
        <v>2</v>
      </c>
      <c r="E763" s="662">
        <v>18</v>
      </c>
      <c r="F763" s="40" t="s">
        <v>739</v>
      </c>
      <c r="G763" s="311" t="s">
        <v>138</v>
      </c>
      <c r="H763" s="40" t="s">
        <v>214</v>
      </c>
      <c r="I763" s="658" t="s">
        <v>676</v>
      </c>
      <c r="J763" s="303">
        <v>0</v>
      </c>
      <c r="K763" s="304">
        <v>0</v>
      </c>
      <c r="L763" s="305">
        <v>0</v>
      </c>
      <c r="M763" s="305">
        <v>0</v>
      </c>
      <c r="N763" s="303">
        <v>0</v>
      </c>
      <c r="O763" s="306">
        <v>0</v>
      </c>
      <c r="P763" s="303">
        <v>0</v>
      </c>
      <c r="Q763" s="171">
        <f>VLOOKUP(C763&amp;D763&amp;A763,'Delivery Counts'!$A$55:$I$86,8,FALSE)</f>
        <v>0</v>
      </c>
      <c r="R763" s="171">
        <f>VLOOKUP(C763&amp;D763&amp;A763,'Delivery Counts'!$A$55:$I$86,9,FALSE)</f>
        <v>0</v>
      </c>
      <c r="S763" s="16">
        <f t="shared" si="37"/>
        <v>0</v>
      </c>
      <c r="T763" s="237"/>
      <c r="U763" s="237"/>
    </row>
    <row r="764" spans="1:21" s="172" customFormat="1">
      <c r="A764" s="38">
        <v>18</v>
      </c>
      <c r="B764" s="39">
        <f t="shared" si="29"/>
        <v>0</v>
      </c>
      <c r="C764" s="39" t="str">
        <f t="shared" si="36"/>
        <v>2021 Prior Year</v>
      </c>
      <c r="D764" s="40">
        <v>2</v>
      </c>
      <c r="E764" s="662">
        <v>18</v>
      </c>
      <c r="F764" s="40" t="s">
        <v>739</v>
      </c>
      <c r="G764" s="311" t="s">
        <v>138</v>
      </c>
      <c r="H764" s="40" t="s">
        <v>215</v>
      </c>
      <c r="I764" s="658" t="s">
        <v>216</v>
      </c>
      <c r="J764" s="303">
        <v>0</v>
      </c>
      <c r="K764" s="304">
        <v>0</v>
      </c>
      <c r="L764" s="305">
        <v>0</v>
      </c>
      <c r="M764" s="305">
        <v>0</v>
      </c>
      <c r="N764" s="303">
        <v>0</v>
      </c>
      <c r="O764" s="306">
        <v>0</v>
      </c>
      <c r="P764" s="303">
        <v>0</v>
      </c>
      <c r="Q764" s="171">
        <f>VLOOKUP(C764&amp;D764&amp;A764,'Delivery Counts'!$A$55:$I$86,8,FALSE)</f>
        <v>0</v>
      </c>
      <c r="R764" s="171">
        <f>VLOOKUP(C764&amp;D764&amp;A764,'Delivery Counts'!$A$55:$I$86,9,FALSE)</f>
        <v>0</v>
      </c>
      <c r="S764" s="16">
        <f t="shared" si="37"/>
        <v>0</v>
      </c>
      <c r="T764" s="237"/>
      <c r="U764" s="237"/>
    </row>
    <row r="765" spans="1:21" s="172" customFormat="1">
      <c r="A765" s="38">
        <v>18</v>
      </c>
      <c r="B765" s="39">
        <f t="shared" si="29"/>
        <v>0</v>
      </c>
      <c r="C765" s="39" t="str">
        <f t="shared" si="36"/>
        <v>2021 Prior Year</v>
      </c>
      <c r="D765" s="40">
        <v>2</v>
      </c>
      <c r="E765" s="662">
        <v>18</v>
      </c>
      <c r="F765" s="40" t="s">
        <v>739</v>
      </c>
      <c r="G765" s="311" t="s">
        <v>138</v>
      </c>
      <c r="H765" s="40" t="s">
        <v>217</v>
      </c>
      <c r="I765" s="658" t="s">
        <v>262</v>
      </c>
      <c r="J765" s="303">
        <v>0</v>
      </c>
      <c r="K765" s="304">
        <v>0</v>
      </c>
      <c r="L765" s="305">
        <v>0</v>
      </c>
      <c r="M765" s="305">
        <v>0</v>
      </c>
      <c r="N765" s="303">
        <v>0</v>
      </c>
      <c r="O765" s="306">
        <v>0</v>
      </c>
      <c r="P765" s="303">
        <v>0</v>
      </c>
      <c r="Q765" s="171">
        <f>VLOOKUP(C765&amp;D765&amp;A765,'Delivery Counts'!$A$55:$I$86,8,FALSE)</f>
        <v>0</v>
      </c>
      <c r="R765" s="171">
        <f>VLOOKUP(C765&amp;D765&amp;A765,'Delivery Counts'!$A$55:$I$86,9,FALSE)</f>
        <v>0</v>
      </c>
      <c r="S765" s="16">
        <f t="shared" si="37"/>
        <v>0</v>
      </c>
      <c r="T765" s="237"/>
      <c r="U765" s="237"/>
    </row>
    <row r="766" spans="1:21" s="172" customFormat="1">
      <c r="A766" s="38">
        <v>18</v>
      </c>
      <c r="B766" s="39">
        <f t="shared" si="29"/>
        <v>0</v>
      </c>
      <c r="C766" s="39" t="str">
        <f t="shared" si="36"/>
        <v>2021 Prior Year</v>
      </c>
      <c r="D766" s="40">
        <v>2</v>
      </c>
      <c r="E766" s="662">
        <v>18</v>
      </c>
      <c r="F766" s="40" t="s">
        <v>739</v>
      </c>
      <c r="G766" s="311" t="s">
        <v>138</v>
      </c>
      <c r="H766" s="40" t="s">
        <v>218</v>
      </c>
      <c r="I766" s="658" t="s">
        <v>677</v>
      </c>
      <c r="J766" s="303">
        <v>0</v>
      </c>
      <c r="K766" s="304">
        <v>0</v>
      </c>
      <c r="L766" s="305">
        <v>0</v>
      </c>
      <c r="M766" s="305">
        <v>0</v>
      </c>
      <c r="N766" s="303">
        <v>0</v>
      </c>
      <c r="O766" s="306">
        <v>0</v>
      </c>
      <c r="P766" s="303">
        <v>0</v>
      </c>
      <c r="Q766" s="171">
        <f>VLOOKUP(C766&amp;D766&amp;A766,'Delivery Counts'!$A$55:$I$86,8,FALSE)</f>
        <v>0</v>
      </c>
      <c r="R766" s="171">
        <f>VLOOKUP(C766&amp;D766&amp;A766,'Delivery Counts'!$A$55:$I$86,9,FALSE)</f>
        <v>0</v>
      </c>
      <c r="S766" s="16">
        <f t="shared" si="37"/>
        <v>0</v>
      </c>
      <c r="T766" s="237"/>
      <c r="U766" s="237"/>
    </row>
    <row r="767" spans="1:21" s="172" customFormat="1">
      <c r="A767" s="38">
        <v>18</v>
      </c>
      <c r="B767" s="39">
        <f t="shared" si="29"/>
        <v>0</v>
      </c>
      <c r="C767" s="39" t="str">
        <f t="shared" si="36"/>
        <v>2021 Prior Year</v>
      </c>
      <c r="D767" s="40">
        <v>2</v>
      </c>
      <c r="E767" s="662">
        <v>18</v>
      </c>
      <c r="F767" s="40" t="s">
        <v>739</v>
      </c>
      <c r="G767" s="311" t="s">
        <v>138</v>
      </c>
      <c r="H767" s="40" t="s">
        <v>219</v>
      </c>
      <c r="I767" s="658" t="s">
        <v>263</v>
      </c>
      <c r="J767" s="303">
        <v>0</v>
      </c>
      <c r="K767" s="304">
        <v>0</v>
      </c>
      <c r="L767" s="305">
        <v>0</v>
      </c>
      <c r="M767" s="305">
        <v>0</v>
      </c>
      <c r="N767" s="303">
        <v>0</v>
      </c>
      <c r="O767" s="306">
        <v>0</v>
      </c>
      <c r="P767" s="303">
        <v>0</v>
      </c>
      <c r="Q767" s="171">
        <f>VLOOKUP(C767&amp;D767&amp;A767,'Delivery Counts'!$A$55:$I$86,8,FALSE)</f>
        <v>0</v>
      </c>
      <c r="R767" s="171">
        <f>VLOOKUP(C767&amp;D767&amp;A767,'Delivery Counts'!$A$55:$I$86,9,FALSE)</f>
        <v>0</v>
      </c>
      <c r="S767" s="16">
        <f t="shared" si="37"/>
        <v>0</v>
      </c>
      <c r="T767" s="237"/>
      <c r="U767" s="237"/>
    </row>
    <row r="768" spans="1:21" s="172" customFormat="1">
      <c r="A768" s="38">
        <v>18</v>
      </c>
      <c r="B768" s="39">
        <f t="shared" si="29"/>
        <v>0</v>
      </c>
      <c r="C768" s="39" t="str">
        <f t="shared" si="36"/>
        <v>2021 Prior Year</v>
      </c>
      <c r="D768" s="40">
        <v>2</v>
      </c>
      <c r="E768" s="662">
        <v>18</v>
      </c>
      <c r="F768" s="40" t="s">
        <v>739</v>
      </c>
      <c r="G768" s="311" t="s">
        <v>138</v>
      </c>
      <c r="H768" s="40" t="s">
        <v>220</v>
      </c>
      <c r="I768" s="658" t="s">
        <v>675</v>
      </c>
      <c r="J768" s="303">
        <v>0</v>
      </c>
      <c r="K768" s="304">
        <v>0</v>
      </c>
      <c r="L768" s="305">
        <v>0</v>
      </c>
      <c r="M768" s="305">
        <v>0</v>
      </c>
      <c r="N768" s="303">
        <v>0</v>
      </c>
      <c r="O768" s="306">
        <v>0</v>
      </c>
      <c r="P768" s="303">
        <v>0</v>
      </c>
      <c r="Q768" s="171">
        <f>VLOOKUP(C768&amp;D768&amp;A768,'Delivery Counts'!$A$55:$I$86,8,FALSE)</f>
        <v>0</v>
      </c>
      <c r="R768" s="171">
        <f>VLOOKUP(C768&amp;D768&amp;A768,'Delivery Counts'!$A$55:$I$86,9,FALSE)</f>
        <v>0</v>
      </c>
      <c r="S768" s="16">
        <f t="shared" si="37"/>
        <v>0</v>
      </c>
      <c r="T768" s="237"/>
      <c r="U768" s="237"/>
    </row>
    <row r="769" spans="1:21" s="172" customFormat="1">
      <c r="A769" s="38">
        <v>18</v>
      </c>
      <c r="B769" s="39">
        <f t="shared" si="29"/>
        <v>0</v>
      </c>
      <c r="C769" s="39" t="str">
        <f t="shared" si="36"/>
        <v>2021 Prior Year</v>
      </c>
      <c r="D769" s="40">
        <v>2</v>
      </c>
      <c r="E769" s="662">
        <v>18</v>
      </c>
      <c r="F769" s="40" t="s">
        <v>739</v>
      </c>
      <c r="G769" s="311" t="s">
        <v>138</v>
      </c>
      <c r="H769" s="40" t="s">
        <v>221</v>
      </c>
      <c r="I769" s="658" t="s">
        <v>264</v>
      </c>
      <c r="J769" s="303">
        <v>0</v>
      </c>
      <c r="K769" s="304">
        <v>0</v>
      </c>
      <c r="L769" s="305">
        <v>0</v>
      </c>
      <c r="M769" s="305">
        <v>0</v>
      </c>
      <c r="N769" s="303">
        <v>0</v>
      </c>
      <c r="O769" s="306">
        <v>0</v>
      </c>
      <c r="P769" s="303">
        <v>0</v>
      </c>
      <c r="Q769" s="171">
        <f>VLOOKUP(C769&amp;D769&amp;A769,'Delivery Counts'!$A$55:$I$86,8,FALSE)</f>
        <v>0</v>
      </c>
      <c r="R769" s="171">
        <f>VLOOKUP(C769&amp;D769&amp;A769,'Delivery Counts'!$A$55:$I$86,9,FALSE)</f>
        <v>0</v>
      </c>
      <c r="S769" s="16">
        <f t="shared" si="37"/>
        <v>0</v>
      </c>
      <c r="T769" s="237"/>
      <c r="U769" s="237"/>
    </row>
    <row r="770" spans="1:21" s="172" customFormat="1">
      <c r="A770" s="38">
        <v>18</v>
      </c>
      <c r="B770" s="39">
        <f t="shared" si="29"/>
        <v>0</v>
      </c>
      <c r="C770" s="39" t="str">
        <f t="shared" si="36"/>
        <v>2021 Prior Year</v>
      </c>
      <c r="D770" s="40">
        <v>2</v>
      </c>
      <c r="E770" s="662">
        <v>18</v>
      </c>
      <c r="F770" s="40" t="s">
        <v>739</v>
      </c>
      <c r="G770" s="311" t="s">
        <v>138</v>
      </c>
      <c r="H770" s="40" t="s">
        <v>222</v>
      </c>
      <c r="I770" s="658" t="s">
        <v>206</v>
      </c>
      <c r="J770" s="303">
        <v>0</v>
      </c>
      <c r="K770" s="304">
        <v>0</v>
      </c>
      <c r="L770" s="305">
        <v>0</v>
      </c>
      <c r="M770" s="305">
        <v>0</v>
      </c>
      <c r="N770" s="303">
        <v>0</v>
      </c>
      <c r="O770" s="306">
        <v>0</v>
      </c>
      <c r="P770" s="303">
        <v>0</v>
      </c>
      <c r="Q770" s="171">
        <f>VLOOKUP(C770&amp;D770&amp;A770,'Delivery Counts'!$A$55:$I$86,8,FALSE)</f>
        <v>0</v>
      </c>
      <c r="R770" s="171">
        <f>VLOOKUP(C770&amp;D770&amp;A770,'Delivery Counts'!$A$55:$I$86,9,FALSE)</f>
        <v>0</v>
      </c>
      <c r="S770" s="16">
        <f t="shared" si="37"/>
        <v>0</v>
      </c>
      <c r="T770" s="237"/>
      <c r="U770" s="237"/>
    </row>
    <row r="771" spans="1:21">
      <c r="A771" s="38">
        <v>18</v>
      </c>
      <c r="B771" s="39">
        <f t="shared" si="29"/>
        <v>0</v>
      </c>
      <c r="C771" s="39" t="str">
        <f t="shared" si="36"/>
        <v>2021 Prior Year</v>
      </c>
      <c r="D771" s="40">
        <v>2</v>
      </c>
      <c r="E771" s="662">
        <v>18</v>
      </c>
      <c r="F771" s="40" t="s">
        <v>739</v>
      </c>
      <c r="G771" s="311" t="s">
        <v>138</v>
      </c>
      <c r="H771" s="40" t="s">
        <v>223</v>
      </c>
      <c r="I771" s="658" t="s">
        <v>181</v>
      </c>
      <c r="J771" s="303">
        <v>0</v>
      </c>
      <c r="K771" s="304">
        <v>0</v>
      </c>
      <c r="L771" s="305">
        <v>0</v>
      </c>
      <c r="M771" s="305">
        <v>0</v>
      </c>
      <c r="N771" s="303">
        <v>0</v>
      </c>
      <c r="O771" s="306">
        <v>0</v>
      </c>
      <c r="P771" s="303">
        <v>0</v>
      </c>
      <c r="Q771" s="171">
        <f>VLOOKUP(C771&amp;D771&amp;A771,'Delivery Counts'!$A$55:$I$86,8,FALSE)</f>
        <v>0</v>
      </c>
      <c r="R771" s="171">
        <f>VLOOKUP(C771&amp;D771&amp;A771,'Delivery Counts'!$A$55:$I$86,9,FALSE)</f>
        <v>0</v>
      </c>
      <c r="S771" s="16">
        <f t="shared" si="37"/>
        <v>0</v>
      </c>
    </row>
    <row r="772" spans="1:21">
      <c r="A772" s="38">
        <v>18</v>
      </c>
      <c r="B772" s="39">
        <f t="shared" si="29"/>
        <v>0</v>
      </c>
      <c r="C772" s="39" t="str">
        <f t="shared" si="36"/>
        <v>2021 Prior Year</v>
      </c>
      <c r="D772" s="40">
        <v>2</v>
      </c>
      <c r="E772" s="662">
        <v>18</v>
      </c>
      <c r="F772" s="40" t="s">
        <v>739</v>
      </c>
      <c r="G772" s="311" t="s">
        <v>138</v>
      </c>
      <c r="H772" s="40" t="s">
        <v>150</v>
      </c>
      <c r="I772" s="658" t="s">
        <v>204</v>
      </c>
      <c r="J772" s="303">
        <v>0</v>
      </c>
      <c r="K772" s="304">
        <v>0</v>
      </c>
      <c r="L772" s="305">
        <v>0</v>
      </c>
      <c r="M772" s="305">
        <v>0</v>
      </c>
      <c r="N772" s="303">
        <v>0</v>
      </c>
      <c r="O772" s="306">
        <v>0</v>
      </c>
      <c r="P772" s="303">
        <v>0</v>
      </c>
      <c r="Q772" s="171">
        <f>VLOOKUP(C772&amp;D772&amp;A772,'Delivery Counts'!$A$55:$I$86,8,FALSE)</f>
        <v>0</v>
      </c>
      <c r="R772" s="171">
        <f>VLOOKUP(C772&amp;D772&amp;A772,'Delivery Counts'!$A$55:$I$86,9,FALSE)</f>
        <v>0</v>
      </c>
      <c r="S772" s="16">
        <f t="shared" si="37"/>
        <v>0</v>
      </c>
    </row>
    <row r="773" spans="1:21" s="172" customFormat="1">
      <c r="A773" s="38">
        <v>18</v>
      </c>
      <c r="B773" s="39">
        <f t="shared" si="29"/>
        <v>0</v>
      </c>
      <c r="C773" s="39" t="str">
        <f t="shared" si="36"/>
        <v>2021 Prior Year</v>
      </c>
      <c r="D773" s="40">
        <v>2</v>
      </c>
      <c r="E773" s="662">
        <v>18</v>
      </c>
      <c r="F773" s="40" t="s">
        <v>739</v>
      </c>
      <c r="G773" s="311" t="s">
        <v>138</v>
      </c>
      <c r="H773" s="40" t="s">
        <v>151</v>
      </c>
      <c r="I773" s="658" t="s">
        <v>205</v>
      </c>
      <c r="J773" s="303">
        <v>0</v>
      </c>
      <c r="K773" s="304">
        <v>0</v>
      </c>
      <c r="L773" s="305">
        <v>0</v>
      </c>
      <c r="M773" s="305">
        <v>0</v>
      </c>
      <c r="N773" s="303">
        <v>0</v>
      </c>
      <c r="O773" s="306">
        <v>0</v>
      </c>
      <c r="P773" s="303">
        <v>0</v>
      </c>
      <c r="Q773" s="171">
        <f>VLOOKUP(C773&amp;D773&amp;A773,'Delivery Counts'!$A$55:$I$86,8,FALSE)</f>
        <v>0</v>
      </c>
      <c r="R773" s="171">
        <f>VLOOKUP(C773&amp;D773&amp;A773,'Delivery Counts'!$A$55:$I$86,9,FALSE)</f>
        <v>0</v>
      </c>
      <c r="S773" s="16">
        <f t="shared" si="37"/>
        <v>0</v>
      </c>
    </row>
    <row r="774" spans="1:21" s="172" customFormat="1">
      <c r="A774" s="38">
        <v>18</v>
      </c>
      <c r="B774" s="39">
        <f t="shared" si="29"/>
        <v>0</v>
      </c>
      <c r="C774" s="39" t="str">
        <f t="shared" si="36"/>
        <v>2021 Prior Year</v>
      </c>
      <c r="D774" s="40">
        <v>2</v>
      </c>
      <c r="E774" s="662">
        <v>18</v>
      </c>
      <c r="F774" s="40" t="s">
        <v>739</v>
      </c>
      <c r="G774" s="311" t="s">
        <v>138</v>
      </c>
      <c r="H774" s="40" t="s">
        <v>152</v>
      </c>
      <c r="I774" s="658" t="s">
        <v>182</v>
      </c>
      <c r="J774" s="303">
        <v>0</v>
      </c>
      <c r="K774" s="304">
        <v>0</v>
      </c>
      <c r="L774" s="305">
        <v>0</v>
      </c>
      <c r="M774" s="305">
        <v>0</v>
      </c>
      <c r="N774" s="303">
        <v>0</v>
      </c>
      <c r="O774" s="306">
        <v>0</v>
      </c>
      <c r="P774" s="303">
        <v>0</v>
      </c>
      <c r="Q774" s="171">
        <f>VLOOKUP(C774&amp;D774&amp;A774,'Delivery Counts'!$A$55:$I$86,8,FALSE)</f>
        <v>0</v>
      </c>
      <c r="R774" s="171">
        <f>VLOOKUP(C774&amp;D774&amp;A774,'Delivery Counts'!$A$55:$I$86,9,FALSE)</f>
        <v>0</v>
      </c>
      <c r="S774" s="16">
        <f t="shared" si="37"/>
        <v>0</v>
      </c>
      <c r="T774" s="237"/>
      <c r="U774" s="237"/>
    </row>
    <row r="775" spans="1:21" s="172" customFormat="1">
      <c r="A775" s="38">
        <v>18</v>
      </c>
      <c r="B775" s="39">
        <f t="shared" si="29"/>
        <v>0</v>
      </c>
      <c r="C775" s="39" t="str">
        <f t="shared" si="36"/>
        <v>2021 Prior Year</v>
      </c>
      <c r="D775" s="40">
        <v>2</v>
      </c>
      <c r="E775" s="662">
        <v>18</v>
      </c>
      <c r="F775" s="40" t="s">
        <v>739</v>
      </c>
      <c r="G775" s="311" t="s">
        <v>138</v>
      </c>
      <c r="H775" s="40" t="s">
        <v>70</v>
      </c>
      <c r="I775" s="658" t="s">
        <v>265</v>
      </c>
      <c r="J775" s="303">
        <v>0</v>
      </c>
      <c r="K775" s="304">
        <v>0</v>
      </c>
      <c r="L775" s="305">
        <v>0</v>
      </c>
      <c r="M775" s="305">
        <v>0</v>
      </c>
      <c r="N775" s="303">
        <v>0</v>
      </c>
      <c r="O775" s="306">
        <v>0</v>
      </c>
      <c r="P775" s="303">
        <v>0</v>
      </c>
      <c r="Q775" s="171">
        <f>VLOOKUP(C775&amp;D775&amp;A775,'Delivery Counts'!$A$55:$I$86,8,FALSE)</f>
        <v>0</v>
      </c>
      <c r="R775" s="171">
        <f>VLOOKUP(C775&amp;D775&amp;A775,'Delivery Counts'!$A$55:$I$86,9,FALSE)</f>
        <v>0</v>
      </c>
      <c r="S775" s="16">
        <f t="shared" si="37"/>
        <v>0</v>
      </c>
      <c r="T775" s="237"/>
      <c r="U775" s="237"/>
    </row>
    <row r="776" spans="1:21" s="172" customFormat="1">
      <c r="A776" s="38">
        <v>18</v>
      </c>
      <c r="B776" s="39">
        <f t="shared" si="29"/>
        <v>0</v>
      </c>
      <c r="C776" s="39" t="str">
        <f t="shared" si="36"/>
        <v>2021 Prior Year</v>
      </c>
      <c r="D776" s="40">
        <v>2</v>
      </c>
      <c r="E776" s="662">
        <v>18</v>
      </c>
      <c r="F776" s="40" t="s">
        <v>739</v>
      </c>
      <c r="G776" s="311" t="s">
        <v>138</v>
      </c>
      <c r="H776" s="40" t="s">
        <v>71</v>
      </c>
      <c r="I776" s="658" t="s">
        <v>266</v>
      </c>
      <c r="J776" s="303">
        <v>0</v>
      </c>
      <c r="K776" s="304">
        <v>0</v>
      </c>
      <c r="L776" s="305">
        <v>0</v>
      </c>
      <c r="M776" s="305">
        <v>0</v>
      </c>
      <c r="N776" s="303">
        <v>0</v>
      </c>
      <c r="O776" s="306">
        <v>0</v>
      </c>
      <c r="P776" s="303">
        <v>0</v>
      </c>
      <c r="Q776" s="171">
        <f>VLOOKUP(C776&amp;D776&amp;A776,'Delivery Counts'!$A$55:$I$86,8,FALSE)</f>
        <v>0</v>
      </c>
      <c r="R776" s="171">
        <f>VLOOKUP(C776&amp;D776&amp;A776,'Delivery Counts'!$A$55:$I$86,9,FALSE)</f>
        <v>0</v>
      </c>
      <c r="S776" s="16">
        <f t="shared" si="37"/>
        <v>0</v>
      </c>
      <c r="T776" s="237"/>
      <c r="U776" s="237"/>
    </row>
    <row r="777" spans="1:21" s="172" customFormat="1">
      <c r="A777" s="38">
        <v>18</v>
      </c>
      <c r="B777" s="39">
        <f t="shared" si="29"/>
        <v>0</v>
      </c>
      <c r="C777" s="39" t="str">
        <f t="shared" si="36"/>
        <v>2021 Prior Year</v>
      </c>
      <c r="D777" s="40">
        <v>2</v>
      </c>
      <c r="E777" s="662">
        <v>18</v>
      </c>
      <c r="F777" s="40" t="s">
        <v>739</v>
      </c>
      <c r="G777" s="311" t="s">
        <v>138</v>
      </c>
      <c r="H777" s="40" t="s">
        <v>72</v>
      </c>
      <c r="I777" s="658" t="s">
        <v>527</v>
      </c>
      <c r="J777" s="303">
        <v>0</v>
      </c>
      <c r="K777" s="304">
        <v>0</v>
      </c>
      <c r="L777" s="305">
        <v>0</v>
      </c>
      <c r="M777" s="305">
        <v>0</v>
      </c>
      <c r="N777" s="303">
        <v>0</v>
      </c>
      <c r="O777" s="306">
        <v>0</v>
      </c>
      <c r="P777" s="303">
        <v>0</v>
      </c>
      <c r="Q777" s="171">
        <f>VLOOKUP(C777&amp;D777&amp;A777,'Delivery Counts'!$A$55:$I$86,8,FALSE)</f>
        <v>0</v>
      </c>
      <c r="R777" s="171">
        <f>VLOOKUP(C777&amp;D777&amp;A777,'Delivery Counts'!$A$55:$I$86,9,FALSE)</f>
        <v>0</v>
      </c>
      <c r="S777" s="16">
        <f t="shared" si="37"/>
        <v>0</v>
      </c>
      <c r="T777" s="237"/>
      <c r="U777" s="237"/>
    </row>
    <row r="778" spans="1:21" s="172" customFormat="1">
      <c r="A778" s="38">
        <v>18</v>
      </c>
      <c r="B778" s="39">
        <f t="shared" si="29"/>
        <v>0</v>
      </c>
      <c r="C778" s="39" t="str">
        <f t="shared" si="36"/>
        <v>2021 Prior Year</v>
      </c>
      <c r="D778" s="40">
        <v>2</v>
      </c>
      <c r="E778" s="662">
        <v>18</v>
      </c>
      <c r="F778" s="40" t="s">
        <v>739</v>
      </c>
      <c r="G778" s="40" t="s">
        <v>138</v>
      </c>
      <c r="H778" s="40" t="s">
        <v>73</v>
      </c>
      <c r="I778" s="658" t="s">
        <v>528</v>
      </c>
      <c r="J778" s="303">
        <v>0</v>
      </c>
      <c r="K778" s="304">
        <v>0</v>
      </c>
      <c r="L778" s="305">
        <v>0</v>
      </c>
      <c r="M778" s="305">
        <v>0</v>
      </c>
      <c r="N778" s="303">
        <v>0</v>
      </c>
      <c r="O778" s="306">
        <v>0</v>
      </c>
      <c r="P778" s="303">
        <v>0</v>
      </c>
      <c r="Q778" s="171">
        <f>VLOOKUP(C778&amp;D778&amp;A778,'Delivery Counts'!$A$55:$I$86,8,FALSE)</f>
        <v>0</v>
      </c>
      <c r="R778" s="171">
        <f>VLOOKUP(C778&amp;D778&amp;A778,'Delivery Counts'!$A$55:$I$86,9,FALSE)</f>
        <v>0</v>
      </c>
      <c r="S778" s="16">
        <f t="shared" si="37"/>
        <v>0</v>
      </c>
      <c r="T778" s="237"/>
      <c r="U778" s="237"/>
    </row>
    <row r="779" spans="1:21" s="172" customFormat="1">
      <c r="A779" s="38">
        <v>18</v>
      </c>
      <c r="B779" s="39">
        <f t="shared" si="29"/>
        <v>0</v>
      </c>
      <c r="C779" s="39" t="str">
        <f t="shared" si="36"/>
        <v>2021 Prior Year</v>
      </c>
      <c r="D779" s="40">
        <v>2</v>
      </c>
      <c r="E779" s="662">
        <v>18</v>
      </c>
      <c r="F779" s="40" t="s">
        <v>739</v>
      </c>
      <c r="G779" s="40" t="s">
        <v>138</v>
      </c>
      <c r="H779" s="40" t="s">
        <v>409</v>
      </c>
      <c r="I779" s="640" t="s">
        <v>803</v>
      </c>
      <c r="J779" s="303">
        <v>0</v>
      </c>
      <c r="K779" s="304">
        <v>0</v>
      </c>
      <c r="L779" s="305">
        <v>0</v>
      </c>
      <c r="M779" s="305">
        <v>0</v>
      </c>
      <c r="N779" s="303">
        <v>0</v>
      </c>
      <c r="O779" s="306">
        <v>0</v>
      </c>
      <c r="P779" s="303">
        <v>0</v>
      </c>
      <c r="Q779" s="171">
        <f>VLOOKUP(C779&amp;D779&amp;A779,'Delivery Counts'!$A$55:$I$86,8,FALSE)</f>
        <v>0</v>
      </c>
      <c r="R779" s="171">
        <f>VLOOKUP(C779&amp;D779&amp;A779,'Delivery Counts'!$A$55:$I$86,9,FALSE)</f>
        <v>0</v>
      </c>
      <c r="S779" s="16">
        <f t="shared" si="37"/>
        <v>0</v>
      </c>
      <c r="T779" s="237"/>
      <c r="U779" s="237"/>
    </row>
    <row r="780" spans="1:21" s="172" customFormat="1">
      <c r="A780" s="38">
        <v>19</v>
      </c>
      <c r="B780" s="39">
        <f t="shared" si="29"/>
        <v>0</v>
      </c>
      <c r="C780" s="39" t="str">
        <f t="shared" si="36"/>
        <v>2021 Prior Year</v>
      </c>
      <c r="D780" s="40">
        <v>2</v>
      </c>
      <c r="E780" s="662">
        <v>19</v>
      </c>
      <c r="F780" s="40" t="s">
        <v>739</v>
      </c>
      <c r="G780" s="40" t="s">
        <v>139</v>
      </c>
      <c r="H780" s="40" t="s">
        <v>211</v>
      </c>
      <c r="I780" s="640" t="s">
        <v>261</v>
      </c>
      <c r="J780" s="303">
        <v>0</v>
      </c>
      <c r="K780" s="304">
        <v>0</v>
      </c>
      <c r="L780" s="305">
        <v>0</v>
      </c>
      <c r="M780" s="305">
        <v>0</v>
      </c>
      <c r="N780" s="303">
        <v>0</v>
      </c>
      <c r="O780" s="306">
        <v>0</v>
      </c>
      <c r="P780" s="303">
        <v>0</v>
      </c>
      <c r="Q780" s="171">
        <f>VLOOKUP(C780&amp;D780&amp;A780,'Delivery Counts'!$A$55:$I$86,8,FALSE)</f>
        <v>0</v>
      </c>
      <c r="R780" s="171">
        <f>VLOOKUP(C780&amp;D780&amp;A780,'Delivery Counts'!$A$55:$I$86,9,FALSE)</f>
        <v>0</v>
      </c>
      <c r="S780" s="16">
        <f t="shared" si="37"/>
        <v>0</v>
      </c>
      <c r="T780" s="237"/>
      <c r="U780" s="237"/>
    </row>
    <row r="781" spans="1:21" s="172" customFormat="1">
      <c r="A781" s="38">
        <v>19</v>
      </c>
      <c r="B781" s="39">
        <f t="shared" si="29"/>
        <v>0</v>
      </c>
      <c r="C781" s="39" t="str">
        <f t="shared" si="36"/>
        <v>2021 Prior Year</v>
      </c>
      <c r="D781" s="40">
        <v>2</v>
      </c>
      <c r="E781" s="662">
        <v>19</v>
      </c>
      <c r="F781" s="40" t="s">
        <v>739</v>
      </c>
      <c r="G781" s="311" t="s">
        <v>139</v>
      </c>
      <c r="H781" s="40" t="s">
        <v>214</v>
      </c>
      <c r="I781" s="658" t="s">
        <v>676</v>
      </c>
      <c r="J781" s="303">
        <v>0</v>
      </c>
      <c r="K781" s="304">
        <v>0</v>
      </c>
      <c r="L781" s="305">
        <v>0</v>
      </c>
      <c r="M781" s="305">
        <v>0</v>
      </c>
      <c r="N781" s="303">
        <v>0</v>
      </c>
      <c r="O781" s="306">
        <v>0</v>
      </c>
      <c r="P781" s="303">
        <v>0</v>
      </c>
      <c r="Q781" s="171">
        <f>VLOOKUP(C781&amp;D781&amp;A781,'Delivery Counts'!$A$55:$I$86,8,FALSE)</f>
        <v>0</v>
      </c>
      <c r="R781" s="171">
        <f>VLOOKUP(C781&amp;D781&amp;A781,'Delivery Counts'!$A$55:$I$86,9,FALSE)</f>
        <v>0</v>
      </c>
      <c r="S781" s="16">
        <f t="shared" si="37"/>
        <v>0</v>
      </c>
      <c r="T781" s="237"/>
      <c r="U781" s="237"/>
    </row>
    <row r="782" spans="1:21" s="172" customFormat="1">
      <c r="A782" s="38">
        <v>19</v>
      </c>
      <c r="B782" s="39">
        <f t="shared" si="29"/>
        <v>0</v>
      </c>
      <c r="C782" s="39" t="str">
        <f t="shared" si="36"/>
        <v>2021 Prior Year</v>
      </c>
      <c r="D782" s="40">
        <v>2</v>
      </c>
      <c r="E782" s="662">
        <v>19</v>
      </c>
      <c r="F782" s="40" t="s">
        <v>739</v>
      </c>
      <c r="G782" s="311" t="s">
        <v>139</v>
      </c>
      <c r="H782" s="40" t="s">
        <v>215</v>
      </c>
      <c r="I782" s="658" t="s">
        <v>216</v>
      </c>
      <c r="J782" s="303">
        <v>0</v>
      </c>
      <c r="K782" s="304">
        <v>0</v>
      </c>
      <c r="L782" s="305">
        <v>0</v>
      </c>
      <c r="M782" s="305">
        <v>0</v>
      </c>
      <c r="N782" s="303">
        <v>0</v>
      </c>
      <c r="O782" s="306">
        <v>0</v>
      </c>
      <c r="P782" s="303">
        <v>0</v>
      </c>
      <c r="Q782" s="171">
        <f>VLOOKUP(C782&amp;D782&amp;A782,'Delivery Counts'!$A$55:$I$86,8,FALSE)</f>
        <v>0</v>
      </c>
      <c r="R782" s="171">
        <f>VLOOKUP(C782&amp;D782&amp;A782,'Delivery Counts'!$A$55:$I$86,9,FALSE)</f>
        <v>0</v>
      </c>
      <c r="S782" s="16">
        <f t="shared" si="37"/>
        <v>0</v>
      </c>
      <c r="T782" s="237"/>
      <c r="U782" s="237"/>
    </row>
    <row r="783" spans="1:21" s="172" customFormat="1">
      <c r="A783" s="38">
        <v>19</v>
      </c>
      <c r="B783" s="39">
        <f t="shared" si="29"/>
        <v>0</v>
      </c>
      <c r="C783" s="39" t="str">
        <f t="shared" si="36"/>
        <v>2021 Prior Year</v>
      </c>
      <c r="D783" s="40">
        <v>2</v>
      </c>
      <c r="E783" s="662">
        <v>19</v>
      </c>
      <c r="F783" s="40" t="s">
        <v>739</v>
      </c>
      <c r="G783" s="311" t="s">
        <v>139</v>
      </c>
      <c r="H783" s="40" t="s">
        <v>217</v>
      </c>
      <c r="I783" s="658" t="s">
        <v>262</v>
      </c>
      <c r="J783" s="303">
        <v>0</v>
      </c>
      <c r="K783" s="304">
        <v>0</v>
      </c>
      <c r="L783" s="305">
        <v>0</v>
      </c>
      <c r="M783" s="305">
        <v>0</v>
      </c>
      <c r="N783" s="303">
        <v>0</v>
      </c>
      <c r="O783" s="306">
        <v>0</v>
      </c>
      <c r="P783" s="303">
        <v>0</v>
      </c>
      <c r="Q783" s="171">
        <f>VLOOKUP(C783&amp;D783&amp;A783,'Delivery Counts'!$A$55:$I$86,8,FALSE)</f>
        <v>0</v>
      </c>
      <c r="R783" s="171">
        <f>VLOOKUP(C783&amp;D783&amp;A783,'Delivery Counts'!$A$55:$I$86,9,FALSE)</f>
        <v>0</v>
      </c>
      <c r="S783" s="16">
        <f t="shared" si="37"/>
        <v>0</v>
      </c>
      <c r="T783" s="237"/>
      <c r="U783" s="237"/>
    </row>
    <row r="784" spans="1:21" s="172" customFormat="1">
      <c r="A784" s="38">
        <v>19</v>
      </c>
      <c r="B784" s="39">
        <f t="shared" si="29"/>
        <v>0</v>
      </c>
      <c r="C784" s="39" t="str">
        <f t="shared" si="36"/>
        <v>2021 Prior Year</v>
      </c>
      <c r="D784" s="40">
        <v>2</v>
      </c>
      <c r="E784" s="662">
        <v>19</v>
      </c>
      <c r="F784" s="40" t="s">
        <v>739</v>
      </c>
      <c r="G784" s="311" t="s">
        <v>139</v>
      </c>
      <c r="H784" s="40" t="s">
        <v>218</v>
      </c>
      <c r="I784" s="658" t="s">
        <v>677</v>
      </c>
      <c r="J784" s="303">
        <v>0</v>
      </c>
      <c r="K784" s="304">
        <v>0</v>
      </c>
      <c r="L784" s="305">
        <v>0</v>
      </c>
      <c r="M784" s="305">
        <v>0</v>
      </c>
      <c r="N784" s="303">
        <v>0</v>
      </c>
      <c r="O784" s="306">
        <v>0</v>
      </c>
      <c r="P784" s="303">
        <v>0</v>
      </c>
      <c r="Q784" s="171">
        <f>VLOOKUP(C784&amp;D784&amp;A784,'Delivery Counts'!$A$55:$I$86,8,FALSE)</f>
        <v>0</v>
      </c>
      <c r="R784" s="171">
        <f>VLOOKUP(C784&amp;D784&amp;A784,'Delivery Counts'!$A$55:$I$86,9,FALSE)</f>
        <v>0</v>
      </c>
      <c r="S784" s="16">
        <f t="shared" si="37"/>
        <v>0</v>
      </c>
      <c r="T784" s="237"/>
      <c r="U784" s="237"/>
    </row>
    <row r="785" spans="1:21" s="172" customFormat="1">
      <c r="A785" s="38">
        <v>19</v>
      </c>
      <c r="B785" s="39">
        <f t="shared" si="29"/>
        <v>0</v>
      </c>
      <c r="C785" s="39" t="str">
        <f t="shared" si="36"/>
        <v>2021 Prior Year</v>
      </c>
      <c r="D785" s="40">
        <v>2</v>
      </c>
      <c r="E785" s="662">
        <v>19</v>
      </c>
      <c r="F785" s="40" t="s">
        <v>739</v>
      </c>
      <c r="G785" s="311" t="s">
        <v>139</v>
      </c>
      <c r="H785" s="40" t="s">
        <v>219</v>
      </c>
      <c r="I785" s="658" t="s">
        <v>263</v>
      </c>
      <c r="J785" s="303">
        <v>0</v>
      </c>
      <c r="K785" s="304">
        <v>0</v>
      </c>
      <c r="L785" s="305">
        <v>0</v>
      </c>
      <c r="M785" s="305">
        <v>0</v>
      </c>
      <c r="N785" s="303">
        <v>0</v>
      </c>
      <c r="O785" s="306">
        <v>0</v>
      </c>
      <c r="P785" s="303">
        <v>0</v>
      </c>
      <c r="Q785" s="171">
        <f>VLOOKUP(C785&amp;D785&amp;A785,'Delivery Counts'!$A$55:$I$86,8,FALSE)</f>
        <v>0</v>
      </c>
      <c r="R785" s="171">
        <f>VLOOKUP(C785&amp;D785&amp;A785,'Delivery Counts'!$A$55:$I$86,9,FALSE)</f>
        <v>0</v>
      </c>
      <c r="S785" s="16">
        <f t="shared" si="37"/>
        <v>0</v>
      </c>
      <c r="T785" s="237"/>
      <c r="U785" s="237"/>
    </row>
    <row r="786" spans="1:21" s="172" customFormat="1">
      <c r="A786" s="38">
        <v>19</v>
      </c>
      <c r="B786" s="39">
        <f t="shared" si="29"/>
        <v>0</v>
      </c>
      <c r="C786" s="39" t="str">
        <f t="shared" si="36"/>
        <v>2021 Prior Year</v>
      </c>
      <c r="D786" s="40">
        <v>2</v>
      </c>
      <c r="E786" s="662">
        <v>19</v>
      </c>
      <c r="F786" s="40" t="s">
        <v>739</v>
      </c>
      <c r="G786" s="311" t="s">
        <v>139</v>
      </c>
      <c r="H786" s="40" t="s">
        <v>220</v>
      </c>
      <c r="I786" s="658" t="s">
        <v>675</v>
      </c>
      <c r="J786" s="303">
        <v>0</v>
      </c>
      <c r="K786" s="304">
        <v>0</v>
      </c>
      <c r="L786" s="305">
        <v>0</v>
      </c>
      <c r="M786" s="305">
        <v>0</v>
      </c>
      <c r="N786" s="303">
        <v>0</v>
      </c>
      <c r="O786" s="306">
        <v>0</v>
      </c>
      <c r="P786" s="303">
        <v>0</v>
      </c>
      <c r="Q786" s="171">
        <f>VLOOKUP(C786&amp;D786&amp;A786,'Delivery Counts'!$A$55:$I$86,8,FALSE)</f>
        <v>0</v>
      </c>
      <c r="R786" s="171">
        <f>VLOOKUP(C786&amp;D786&amp;A786,'Delivery Counts'!$A$55:$I$86,9,FALSE)</f>
        <v>0</v>
      </c>
      <c r="S786" s="16">
        <f t="shared" si="37"/>
        <v>0</v>
      </c>
      <c r="T786" s="237"/>
      <c r="U786" s="237"/>
    </row>
    <row r="787" spans="1:21" s="172" customFormat="1">
      <c r="A787" s="38">
        <v>19</v>
      </c>
      <c r="B787" s="39">
        <f t="shared" si="29"/>
        <v>0</v>
      </c>
      <c r="C787" s="39" t="str">
        <f t="shared" si="36"/>
        <v>2021 Prior Year</v>
      </c>
      <c r="D787" s="40">
        <v>2</v>
      </c>
      <c r="E787" s="662">
        <v>19</v>
      </c>
      <c r="F787" s="40" t="s">
        <v>739</v>
      </c>
      <c r="G787" s="311" t="s">
        <v>139</v>
      </c>
      <c r="H787" s="40" t="s">
        <v>221</v>
      </c>
      <c r="I787" s="658" t="s">
        <v>264</v>
      </c>
      <c r="J787" s="303">
        <v>0</v>
      </c>
      <c r="K787" s="304">
        <v>0</v>
      </c>
      <c r="L787" s="305">
        <v>0</v>
      </c>
      <c r="M787" s="305">
        <v>0</v>
      </c>
      <c r="N787" s="303">
        <v>0</v>
      </c>
      <c r="O787" s="306">
        <v>0</v>
      </c>
      <c r="P787" s="303">
        <v>0</v>
      </c>
      <c r="Q787" s="171">
        <f>VLOOKUP(C787&amp;D787&amp;A787,'Delivery Counts'!$A$55:$I$86,8,FALSE)</f>
        <v>0</v>
      </c>
      <c r="R787" s="171">
        <f>VLOOKUP(C787&amp;D787&amp;A787,'Delivery Counts'!$A$55:$I$86,9,FALSE)</f>
        <v>0</v>
      </c>
      <c r="S787" s="16">
        <f t="shared" si="37"/>
        <v>0</v>
      </c>
      <c r="T787" s="237"/>
      <c r="U787" s="237"/>
    </row>
    <row r="788" spans="1:21" s="172" customFormat="1">
      <c r="A788" s="38">
        <v>19</v>
      </c>
      <c r="B788" s="39">
        <f t="shared" si="29"/>
        <v>0</v>
      </c>
      <c r="C788" s="39" t="str">
        <f t="shared" si="36"/>
        <v>2021 Prior Year</v>
      </c>
      <c r="D788" s="40">
        <v>2</v>
      </c>
      <c r="E788" s="662">
        <v>19</v>
      </c>
      <c r="F788" s="40" t="s">
        <v>739</v>
      </c>
      <c r="G788" s="311" t="s">
        <v>139</v>
      </c>
      <c r="H788" s="40" t="s">
        <v>222</v>
      </c>
      <c r="I788" s="658" t="s">
        <v>206</v>
      </c>
      <c r="J788" s="303">
        <v>0</v>
      </c>
      <c r="K788" s="304">
        <v>0</v>
      </c>
      <c r="L788" s="305">
        <v>0</v>
      </c>
      <c r="M788" s="305">
        <v>0</v>
      </c>
      <c r="N788" s="303">
        <v>0</v>
      </c>
      <c r="O788" s="306">
        <v>0</v>
      </c>
      <c r="P788" s="303">
        <v>0</v>
      </c>
      <c r="Q788" s="171">
        <f>VLOOKUP(C788&amp;D788&amp;A788,'Delivery Counts'!$A$55:$I$86,8,FALSE)</f>
        <v>0</v>
      </c>
      <c r="R788" s="171">
        <f>VLOOKUP(C788&amp;D788&amp;A788,'Delivery Counts'!$A$55:$I$86,9,FALSE)</f>
        <v>0</v>
      </c>
      <c r="S788" s="16">
        <f t="shared" si="37"/>
        <v>0</v>
      </c>
      <c r="T788" s="237"/>
      <c r="U788" s="237"/>
    </row>
    <row r="789" spans="1:21">
      <c r="A789" s="38">
        <v>19</v>
      </c>
      <c r="B789" s="39">
        <f t="shared" si="29"/>
        <v>0</v>
      </c>
      <c r="C789" s="39" t="str">
        <f t="shared" si="36"/>
        <v>2021 Prior Year</v>
      </c>
      <c r="D789" s="40">
        <v>2</v>
      </c>
      <c r="E789" s="662">
        <v>19</v>
      </c>
      <c r="F789" s="40" t="s">
        <v>739</v>
      </c>
      <c r="G789" s="311" t="s">
        <v>139</v>
      </c>
      <c r="H789" s="40" t="s">
        <v>223</v>
      </c>
      <c r="I789" s="658" t="s">
        <v>181</v>
      </c>
      <c r="J789" s="303">
        <v>0</v>
      </c>
      <c r="K789" s="304">
        <v>0</v>
      </c>
      <c r="L789" s="305">
        <v>0</v>
      </c>
      <c r="M789" s="305">
        <v>0</v>
      </c>
      <c r="N789" s="303">
        <v>0</v>
      </c>
      <c r="O789" s="306">
        <v>0</v>
      </c>
      <c r="P789" s="303">
        <v>0</v>
      </c>
      <c r="Q789" s="171">
        <f>VLOOKUP(C789&amp;D789&amp;A789,'Delivery Counts'!$A$55:$I$86,8,FALSE)</f>
        <v>0</v>
      </c>
      <c r="R789" s="171">
        <f>VLOOKUP(C789&amp;D789&amp;A789,'Delivery Counts'!$A$55:$I$86,9,FALSE)</f>
        <v>0</v>
      </c>
      <c r="S789" s="16">
        <f t="shared" si="37"/>
        <v>0</v>
      </c>
    </row>
    <row r="790" spans="1:21">
      <c r="A790" s="38">
        <v>19</v>
      </c>
      <c r="B790" s="39">
        <f t="shared" si="29"/>
        <v>0</v>
      </c>
      <c r="C790" s="39" t="str">
        <f t="shared" si="36"/>
        <v>2021 Prior Year</v>
      </c>
      <c r="D790" s="40">
        <v>2</v>
      </c>
      <c r="E790" s="662">
        <v>19</v>
      </c>
      <c r="F790" s="40" t="s">
        <v>739</v>
      </c>
      <c r="G790" s="311" t="s">
        <v>139</v>
      </c>
      <c r="H790" s="40" t="s">
        <v>150</v>
      </c>
      <c r="I790" s="658" t="s">
        <v>204</v>
      </c>
      <c r="J790" s="303">
        <v>0</v>
      </c>
      <c r="K790" s="304">
        <v>0</v>
      </c>
      <c r="L790" s="305">
        <v>0</v>
      </c>
      <c r="M790" s="305">
        <v>0</v>
      </c>
      <c r="N790" s="303">
        <v>0</v>
      </c>
      <c r="O790" s="306">
        <v>0</v>
      </c>
      <c r="P790" s="303">
        <v>0</v>
      </c>
      <c r="Q790" s="171">
        <f>VLOOKUP(C790&amp;D790&amp;A790,'Delivery Counts'!$A$55:$I$86,8,FALSE)</f>
        <v>0</v>
      </c>
      <c r="R790" s="171">
        <f>VLOOKUP(C790&amp;D790&amp;A790,'Delivery Counts'!$A$55:$I$86,9,FALSE)</f>
        <v>0</v>
      </c>
      <c r="S790" s="16">
        <f t="shared" si="37"/>
        <v>0</v>
      </c>
    </row>
    <row r="791" spans="1:21" s="172" customFormat="1">
      <c r="A791" s="38">
        <v>19</v>
      </c>
      <c r="B791" s="39">
        <f t="shared" si="29"/>
        <v>0</v>
      </c>
      <c r="C791" s="39" t="str">
        <f t="shared" si="36"/>
        <v>2021 Prior Year</v>
      </c>
      <c r="D791" s="40">
        <v>2</v>
      </c>
      <c r="E791" s="662">
        <v>19</v>
      </c>
      <c r="F791" s="40" t="s">
        <v>739</v>
      </c>
      <c r="G791" s="311" t="s">
        <v>139</v>
      </c>
      <c r="H791" s="40" t="s">
        <v>151</v>
      </c>
      <c r="I791" s="658" t="s">
        <v>205</v>
      </c>
      <c r="J791" s="303">
        <v>0</v>
      </c>
      <c r="K791" s="304">
        <v>0</v>
      </c>
      <c r="L791" s="305">
        <v>0</v>
      </c>
      <c r="M791" s="305">
        <v>0</v>
      </c>
      <c r="N791" s="303">
        <v>0</v>
      </c>
      <c r="O791" s="306">
        <v>0</v>
      </c>
      <c r="P791" s="303">
        <v>0</v>
      </c>
      <c r="Q791" s="171">
        <f>VLOOKUP(C791&amp;D791&amp;A791,'Delivery Counts'!$A$55:$I$86,8,FALSE)</f>
        <v>0</v>
      </c>
      <c r="R791" s="171">
        <f>VLOOKUP(C791&amp;D791&amp;A791,'Delivery Counts'!$A$55:$I$86,9,FALSE)</f>
        <v>0</v>
      </c>
      <c r="S791" s="16">
        <f t="shared" si="37"/>
        <v>0</v>
      </c>
    </row>
    <row r="792" spans="1:21" s="172" customFormat="1">
      <c r="A792" s="38">
        <v>19</v>
      </c>
      <c r="B792" s="39">
        <f t="shared" si="29"/>
        <v>0</v>
      </c>
      <c r="C792" s="39" t="str">
        <f t="shared" si="36"/>
        <v>2021 Prior Year</v>
      </c>
      <c r="D792" s="40">
        <v>2</v>
      </c>
      <c r="E792" s="662">
        <v>19</v>
      </c>
      <c r="F792" s="40" t="s">
        <v>739</v>
      </c>
      <c r="G792" s="311" t="s">
        <v>139</v>
      </c>
      <c r="H792" s="40" t="s">
        <v>152</v>
      </c>
      <c r="I792" s="658" t="s">
        <v>182</v>
      </c>
      <c r="J792" s="303">
        <v>0</v>
      </c>
      <c r="K792" s="304">
        <v>0</v>
      </c>
      <c r="L792" s="305">
        <v>0</v>
      </c>
      <c r="M792" s="305">
        <v>0</v>
      </c>
      <c r="N792" s="303">
        <v>0</v>
      </c>
      <c r="O792" s="306">
        <v>0</v>
      </c>
      <c r="P792" s="303">
        <v>0</v>
      </c>
      <c r="Q792" s="171">
        <f>VLOOKUP(C792&amp;D792&amp;A792,'Delivery Counts'!$A$55:$I$86,8,FALSE)</f>
        <v>0</v>
      </c>
      <c r="R792" s="171">
        <f>VLOOKUP(C792&amp;D792&amp;A792,'Delivery Counts'!$A$55:$I$86,9,FALSE)</f>
        <v>0</v>
      </c>
      <c r="S792" s="16">
        <f t="shared" si="37"/>
        <v>0</v>
      </c>
      <c r="T792" s="237"/>
      <c r="U792" s="237"/>
    </row>
    <row r="793" spans="1:21" s="172" customFormat="1">
      <c r="A793" s="38">
        <v>19</v>
      </c>
      <c r="B793" s="39">
        <f t="shared" si="29"/>
        <v>0</v>
      </c>
      <c r="C793" s="39" t="str">
        <f t="shared" si="36"/>
        <v>2021 Prior Year</v>
      </c>
      <c r="D793" s="40">
        <v>2</v>
      </c>
      <c r="E793" s="662">
        <v>19</v>
      </c>
      <c r="F793" s="40" t="s">
        <v>739</v>
      </c>
      <c r="G793" s="311" t="s">
        <v>139</v>
      </c>
      <c r="H793" s="40" t="s">
        <v>70</v>
      </c>
      <c r="I793" s="658" t="s">
        <v>265</v>
      </c>
      <c r="J793" s="303">
        <v>0</v>
      </c>
      <c r="K793" s="304">
        <v>0</v>
      </c>
      <c r="L793" s="305">
        <v>0</v>
      </c>
      <c r="M793" s="305">
        <v>0</v>
      </c>
      <c r="N793" s="303">
        <v>0</v>
      </c>
      <c r="O793" s="306">
        <v>0</v>
      </c>
      <c r="P793" s="303">
        <v>0</v>
      </c>
      <c r="Q793" s="171">
        <f>VLOOKUP(C793&amp;D793&amp;A793,'Delivery Counts'!$A$55:$I$86,8,FALSE)</f>
        <v>0</v>
      </c>
      <c r="R793" s="171">
        <f>VLOOKUP(C793&amp;D793&amp;A793,'Delivery Counts'!$A$55:$I$86,9,FALSE)</f>
        <v>0</v>
      </c>
      <c r="S793" s="16">
        <f t="shared" si="37"/>
        <v>0</v>
      </c>
      <c r="T793" s="237"/>
      <c r="U793" s="237"/>
    </row>
    <row r="794" spans="1:21" s="172" customFormat="1">
      <c r="A794" s="38">
        <v>19</v>
      </c>
      <c r="B794" s="39">
        <f t="shared" si="29"/>
        <v>0</v>
      </c>
      <c r="C794" s="39" t="str">
        <f t="shared" si="36"/>
        <v>2021 Prior Year</v>
      </c>
      <c r="D794" s="40">
        <v>2</v>
      </c>
      <c r="E794" s="662">
        <v>19</v>
      </c>
      <c r="F794" s="40" t="s">
        <v>739</v>
      </c>
      <c r="G794" s="311" t="s">
        <v>139</v>
      </c>
      <c r="H794" s="40" t="s">
        <v>71</v>
      </c>
      <c r="I794" s="658" t="s">
        <v>266</v>
      </c>
      <c r="J794" s="303">
        <v>0</v>
      </c>
      <c r="K794" s="304">
        <v>0</v>
      </c>
      <c r="L794" s="305">
        <v>0</v>
      </c>
      <c r="M794" s="305">
        <v>0</v>
      </c>
      <c r="N794" s="303">
        <v>0</v>
      </c>
      <c r="O794" s="306">
        <v>0</v>
      </c>
      <c r="P794" s="303">
        <v>0</v>
      </c>
      <c r="Q794" s="171">
        <f>VLOOKUP(C794&amp;D794&amp;A794,'Delivery Counts'!$A$55:$I$86,8,FALSE)</f>
        <v>0</v>
      </c>
      <c r="R794" s="171">
        <f>VLOOKUP(C794&amp;D794&amp;A794,'Delivery Counts'!$A$55:$I$86,9,FALSE)</f>
        <v>0</v>
      </c>
      <c r="S794" s="16">
        <f t="shared" si="37"/>
        <v>0</v>
      </c>
      <c r="T794" s="237"/>
      <c r="U794" s="237"/>
    </row>
    <row r="795" spans="1:21" s="172" customFormat="1">
      <c r="A795" s="38">
        <v>19</v>
      </c>
      <c r="B795" s="39">
        <f t="shared" si="29"/>
        <v>0</v>
      </c>
      <c r="C795" s="39" t="str">
        <f t="shared" si="36"/>
        <v>2021 Prior Year</v>
      </c>
      <c r="D795" s="40">
        <v>2</v>
      </c>
      <c r="E795" s="662">
        <v>19</v>
      </c>
      <c r="F795" s="40" t="s">
        <v>739</v>
      </c>
      <c r="G795" s="311" t="s">
        <v>139</v>
      </c>
      <c r="H795" s="40" t="s">
        <v>72</v>
      </c>
      <c r="I795" s="658" t="s">
        <v>527</v>
      </c>
      <c r="J795" s="303">
        <v>0</v>
      </c>
      <c r="K795" s="304">
        <v>0</v>
      </c>
      <c r="L795" s="305">
        <v>0</v>
      </c>
      <c r="M795" s="305">
        <v>0</v>
      </c>
      <c r="N795" s="303">
        <v>0</v>
      </c>
      <c r="O795" s="306">
        <v>0</v>
      </c>
      <c r="P795" s="303">
        <v>0</v>
      </c>
      <c r="Q795" s="171">
        <f>VLOOKUP(C795&amp;D795&amp;A795,'Delivery Counts'!$A$55:$I$86,8,FALSE)</f>
        <v>0</v>
      </c>
      <c r="R795" s="171">
        <f>VLOOKUP(C795&amp;D795&amp;A795,'Delivery Counts'!$A$55:$I$86,9,FALSE)</f>
        <v>0</v>
      </c>
      <c r="S795" s="16">
        <f t="shared" si="37"/>
        <v>0</v>
      </c>
      <c r="T795" s="237"/>
      <c r="U795" s="237"/>
    </row>
    <row r="796" spans="1:21" s="172" customFormat="1">
      <c r="A796" s="38">
        <v>19</v>
      </c>
      <c r="B796" s="39">
        <f t="shared" si="29"/>
        <v>0</v>
      </c>
      <c r="C796" s="39" t="str">
        <f t="shared" si="36"/>
        <v>2021 Prior Year</v>
      </c>
      <c r="D796" s="40">
        <v>2</v>
      </c>
      <c r="E796" s="662">
        <v>19</v>
      </c>
      <c r="F796" s="40" t="s">
        <v>739</v>
      </c>
      <c r="G796" s="40" t="s">
        <v>139</v>
      </c>
      <c r="H796" s="40" t="s">
        <v>73</v>
      </c>
      <c r="I796" s="658" t="s">
        <v>528</v>
      </c>
      <c r="J796" s="303">
        <v>0</v>
      </c>
      <c r="K796" s="304">
        <v>0</v>
      </c>
      <c r="L796" s="305">
        <v>0</v>
      </c>
      <c r="M796" s="305">
        <v>0</v>
      </c>
      <c r="N796" s="303">
        <v>0</v>
      </c>
      <c r="O796" s="306">
        <v>0</v>
      </c>
      <c r="P796" s="303">
        <v>0</v>
      </c>
      <c r="Q796" s="171">
        <f>VLOOKUP(C796&amp;D796&amp;A796,'Delivery Counts'!$A$55:$I$86,8,FALSE)</f>
        <v>0</v>
      </c>
      <c r="R796" s="171">
        <f>VLOOKUP(C796&amp;D796&amp;A796,'Delivery Counts'!$A$55:$I$86,9,FALSE)</f>
        <v>0</v>
      </c>
      <c r="S796" s="16">
        <f t="shared" si="37"/>
        <v>0</v>
      </c>
      <c r="T796" s="237"/>
      <c r="U796" s="237"/>
    </row>
    <row r="797" spans="1:21" s="172" customFormat="1">
      <c r="A797" s="38">
        <v>19</v>
      </c>
      <c r="B797" s="39">
        <f t="shared" si="29"/>
        <v>0</v>
      </c>
      <c r="C797" s="39" t="str">
        <f t="shared" si="36"/>
        <v>2021 Prior Year</v>
      </c>
      <c r="D797" s="40">
        <v>2</v>
      </c>
      <c r="E797" s="662">
        <v>19</v>
      </c>
      <c r="F797" s="40" t="s">
        <v>739</v>
      </c>
      <c r="G797" s="40" t="s">
        <v>139</v>
      </c>
      <c r="H797" s="40" t="s">
        <v>409</v>
      </c>
      <c r="I797" s="640" t="s">
        <v>803</v>
      </c>
      <c r="J797" s="303">
        <v>0</v>
      </c>
      <c r="K797" s="304">
        <v>0</v>
      </c>
      <c r="L797" s="305">
        <v>0</v>
      </c>
      <c r="M797" s="305">
        <v>0</v>
      </c>
      <c r="N797" s="303">
        <v>0</v>
      </c>
      <c r="O797" s="306">
        <v>0</v>
      </c>
      <c r="P797" s="303">
        <v>0</v>
      </c>
      <c r="Q797" s="171">
        <f>VLOOKUP(C797&amp;D797&amp;A797,'Delivery Counts'!$A$55:$I$86,8,FALSE)</f>
        <v>0</v>
      </c>
      <c r="R797" s="171">
        <f>VLOOKUP(C797&amp;D797&amp;A797,'Delivery Counts'!$A$55:$I$86,9,FALSE)</f>
        <v>0</v>
      </c>
      <c r="S797" s="16">
        <f t="shared" si="37"/>
        <v>0</v>
      </c>
      <c r="T797" s="237"/>
      <c r="U797" s="237"/>
    </row>
    <row r="798" spans="1:21" s="172" customFormat="1">
      <c r="A798" s="38">
        <v>20</v>
      </c>
      <c r="B798" s="39">
        <f t="shared" si="29"/>
        <v>0</v>
      </c>
      <c r="C798" s="39" t="str">
        <f t="shared" si="36"/>
        <v>2021 Prior Year</v>
      </c>
      <c r="D798" s="40">
        <v>2</v>
      </c>
      <c r="E798" s="662">
        <v>20</v>
      </c>
      <c r="F798" s="662" t="s">
        <v>740</v>
      </c>
      <c r="G798" s="40" t="s">
        <v>138</v>
      </c>
      <c r="H798" s="40" t="s">
        <v>211</v>
      </c>
      <c r="I798" s="640" t="s">
        <v>261</v>
      </c>
      <c r="J798" s="303">
        <v>0</v>
      </c>
      <c r="K798" s="304">
        <v>0</v>
      </c>
      <c r="L798" s="305">
        <v>0</v>
      </c>
      <c r="M798" s="305">
        <v>0</v>
      </c>
      <c r="N798" s="303">
        <v>0</v>
      </c>
      <c r="O798" s="306">
        <v>0</v>
      </c>
      <c r="P798" s="303">
        <v>0</v>
      </c>
      <c r="Q798" s="171">
        <f>VLOOKUP(C798&amp;D798&amp;A798,'Delivery Counts'!$A$55:$I$86,8,FALSE)</f>
        <v>0</v>
      </c>
      <c r="R798" s="171">
        <f>VLOOKUP(C798&amp;D798&amp;A798,'Delivery Counts'!$A$55:$I$86,9,FALSE)</f>
        <v>0</v>
      </c>
      <c r="S798" s="16">
        <f t="shared" si="37"/>
        <v>0</v>
      </c>
      <c r="T798" s="237"/>
      <c r="U798" s="237"/>
    </row>
    <row r="799" spans="1:21" s="172" customFormat="1">
      <c r="A799" s="38">
        <v>20</v>
      </c>
      <c r="B799" s="39">
        <f t="shared" si="29"/>
        <v>0</v>
      </c>
      <c r="C799" s="39" t="str">
        <f t="shared" si="36"/>
        <v>2021 Prior Year</v>
      </c>
      <c r="D799" s="40">
        <v>2</v>
      </c>
      <c r="E799" s="662">
        <v>20</v>
      </c>
      <c r="F799" s="40" t="s">
        <v>740</v>
      </c>
      <c r="G799" s="311" t="s">
        <v>138</v>
      </c>
      <c r="H799" s="40" t="s">
        <v>214</v>
      </c>
      <c r="I799" s="658" t="s">
        <v>676</v>
      </c>
      <c r="J799" s="303">
        <v>0</v>
      </c>
      <c r="K799" s="304">
        <v>0</v>
      </c>
      <c r="L799" s="305">
        <v>0</v>
      </c>
      <c r="M799" s="305">
        <v>0</v>
      </c>
      <c r="N799" s="303">
        <v>0</v>
      </c>
      <c r="O799" s="306">
        <v>0</v>
      </c>
      <c r="P799" s="303">
        <v>0</v>
      </c>
      <c r="Q799" s="171">
        <f>VLOOKUP(C799&amp;D799&amp;A799,'Delivery Counts'!$A$55:$I$86,8,FALSE)</f>
        <v>0</v>
      </c>
      <c r="R799" s="171">
        <f>VLOOKUP(C799&amp;D799&amp;A799,'Delivery Counts'!$A$55:$I$86,9,FALSE)</f>
        <v>0</v>
      </c>
      <c r="S799" s="16">
        <f t="shared" si="37"/>
        <v>0</v>
      </c>
      <c r="T799" s="237"/>
      <c r="U799" s="237"/>
    </row>
    <row r="800" spans="1:21" s="172" customFormat="1">
      <c r="A800" s="38">
        <v>20</v>
      </c>
      <c r="B800" s="39">
        <f t="shared" si="29"/>
        <v>0</v>
      </c>
      <c r="C800" s="39" t="str">
        <f t="shared" si="36"/>
        <v>2021 Prior Year</v>
      </c>
      <c r="D800" s="40">
        <v>2</v>
      </c>
      <c r="E800" s="662">
        <v>20</v>
      </c>
      <c r="F800" s="40" t="s">
        <v>740</v>
      </c>
      <c r="G800" s="311" t="s">
        <v>138</v>
      </c>
      <c r="H800" s="40" t="s">
        <v>215</v>
      </c>
      <c r="I800" s="658" t="s">
        <v>216</v>
      </c>
      <c r="J800" s="303">
        <v>0</v>
      </c>
      <c r="K800" s="304">
        <v>0</v>
      </c>
      <c r="L800" s="305">
        <v>0</v>
      </c>
      <c r="M800" s="305">
        <v>0</v>
      </c>
      <c r="N800" s="303">
        <v>0</v>
      </c>
      <c r="O800" s="306">
        <v>0</v>
      </c>
      <c r="P800" s="303">
        <v>0</v>
      </c>
      <c r="Q800" s="171">
        <f>VLOOKUP(C800&amp;D800&amp;A800,'Delivery Counts'!$A$55:$I$86,8,FALSE)</f>
        <v>0</v>
      </c>
      <c r="R800" s="171">
        <f>VLOOKUP(C800&amp;D800&amp;A800,'Delivery Counts'!$A$55:$I$86,9,FALSE)</f>
        <v>0</v>
      </c>
      <c r="S800" s="16">
        <f t="shared" si="37"/>
        <v>0</v>
      </c>
      <c r="T800" s="237"/>
      <c r="U800" s="237"/>
    </row>
    <row r="801" spans="1:21" s="172" customFormat="1">
      <c r="A801" s="38">
        <v>20</v>
      </c>
      <c r="B801" s="39">
        <f t="shared" si="29"/>
        <v>0</v>
      </c>
      <c r="C801" s="39" t="str">
        <f t="shared" si="36"/>
        <v>2021 Prior Year</v>
      </c>
      <c r="D801" s="40">
        <v>2</v>
      </c>
      <c r="E801" s="662">
        <v>20</v>
      </c>
      <c r="F801" s="40" t="s">
        <v>740</v>
      </c>
      <c r="G801" s="311" t="s">
        <v>138</v>
      </c>
      <c r="H801" s="40" t="s">
        <v>217</v>
      </c>
      <c r="I801" s="658" t="s">
        <v>262</v>
      </c>
      <c r="J801" s="303">
        <v>0</v>
      </c>
      <c r="K801" s="304">
        <v>0</v>
      </c>
      <c r="L801" s="305">
        <v>0</v>
      </c>
      <c r="M801" s="305">
        <v>0</v>
      </c>
      <c r="N801" s="303">
        <v>0</v>
      </c>
      <c r="O801" s="306">
        <v>0</v>
      </c>
      <c r="P801" s="303">
        <v>0</v>
      </c>
      <c r="Q801" s="171">
        <f>VLOOKUP(C801&amp;D801&amp;A801,'Delivery Counts'!$A$55:$I$86,8,FALSE)</f>
        <v>0</v>
      </c>
      <c r="R801" s="171">
        <f>VLOOKUP(C801&amp;D801&amp;A801,'Delivery Counts'!$A$55:$I$86,9,FALSE)</f>
        <v>0</v>
      </c>
      <c r="S801" s="16">
        <f t="shared" si="37"/>
        <v>0</v>
      </c>
      <c r="T801" s="237"/>
      <c r="U801" s="237"/>
    </row>
    <row r="802" spans="1:21" s="172" customFormat="1">
      <c r="A802" s="38">
        <v>20</v>
      </c>
      <c r="B802" s="39">
        <f t="shared" si="29"/>
        <v>0</v>
      </c>
      <c r="C802" s="39" t="str">
        <f t="shared" si="36"/>
        <v>2021 Prior Year</v>
      </c>
      <c r="D802" s="40">
        <v>2</v>
      </c>
      <c r="E802" s="662">
        <v>20</v>
      </c>
      <c r="F802" s="40" t="s">
        <v>740</v>
      </c>
      <c r="G802" s="311" t="s">
        <v>138</v>
      </c>
      <c r="H802" s="40" t="s">
        <v>218</v>
      </c>
      <c r="I802" s="658" t="s">
        <v>677</v>
      </c>
      <c r="J802" s="303">
        <v>0</v>
      </c>
      <c r="K802" s="304">
        <v>0</v>
      </c>
      <c r="L802" s="305">
        <v>0</v>
      </c>
      <c r="M802" s="305">
        <v>0</v>
      </c>
      <c r="N802" s="303">
        <v>0</v>
      </c>
      <c r="O802" s="306">
        <v>0</v>
      </c>
      <c r="P802" s="303">
        <v>0</v>
      </c>
      <c r="Q802" s="171">
        <f>VLOOKUP(C802&amp;D802&amp;A802,'Delivery Counts'!$A$55:$I$86,8,FALSE)</f>
        <v>0</v>
      </c>
      <c r="R802" s="171">
        <f>VLOOKUP(C802&amp;D802&amp;A802,'Delivery Counts'!$A$55:$I$86,9,FALSE)</f>
        <v>0</v>
      </c>
      <c r="S802" s="16">
        <f t="shared" si="37"/>
        <v>0</v>
      </c>
      <c r="T802" s="237"/>
      <c r="U802" s="237"/>
    </row>
    <row r="803" spans="1:21" s="172" customFormat="1">
      <c r="A803" s="38">
        <v>20</v>
      </c>
      <c r="B803" s="39">
        <f t="shared" si="29"/>
        <v>0</v>
      </c>
      <c r="C803" s="39" t="str">
        <f t="shared" si="36"/>
        <v>2021 Prior Year</v>
      </c>
      <c r="D803" s="40">
        <v>2</v>
      </c>
      <c r="E803" s="662">
        <v>20</v>
      </c>
      <c r="F803" s="40" t="s">
        <v>740</v>
      </c>
      <c r="G803" s="311" t="s">
        <v>138</v>
      </c>
      <c r="H803" s="40" t="s">
        <v>219</v>
      </c>
      <c r="I803" s="658" t="s">
        <v>263</v>
      </c>
      <c r="J803" s="303">
        <v>0</v>
      </c>
      <c r="K803" s="304">
        <v>0</v>
      </c>
      <c r="L803" s="305">
        <v>0</v>
      </c>
      <c r="M803" s="305">
        <v>0</v>
      </c>
      <c r="N803" s="303">
        <v>0</v>
      </c>
      <c r="O803" s="306">
        <v>0</v>
      </c>
      <c r="P803" s="303">
        <v>0</v>
      </c>
      <c r="Q803" s="171">
        <f>VLOOKUP(C803&amp;D803&amp;A803,'Delivery Counts'!$A$55:$I$86,8,FALSE)</f>
        <v>0</v>
      </c>
      <c r="R803" s="171">
        <f>VLOOKUP(C803&amp;D803&amp;A803,'Delivery Counts'!$A$55:$I$86,9,FALSE)</f>
        <v>0</v>
      </c>
      <c r="S803" s="16">
        <f t="shared" si="37"/>
        <v>0</v>
      </c>
      <c r="T803" s="237"/>
      <c r="U803" s="237"/>
    </row>
    <row r="804" spans="1:21" s="172" customFormat="1">
      <c r="A804" s="38">
        <v>20</v>
      </c>
      <c r="B804" s="39">
        <f t="shared" si="29"/>
        <v>0</v>
      </c>
      <c r="C804" s="39" t="str">
        <f t="shared" si="36"/>
        <v>2021 Prior Year</v>
      </c>
      <c r="D804" s="40">
        <v>2</v>
      </c>
      <c r="E804" s="662">
        <v>20</v>
      </c>
      <c r="F804" s="40" t="s">
        <v>740</v>
      </c>
      <c r="G804" s="311" t="s">
        <v>138</v>
      </c>
      <c r="H804" s="40" t="s">
        <v>220</v>
      </c>
      <c r="I804" s="658" t="s">
        <v>675</v>
      </c>
      <c r="J804" s="303">
        <v>0</v>
      </c>
      <c r="K804" s="304">
        <v>0</v>
      </c>
      <c r="L804" s="305">
        <v>0</v>
      </c>
      <c r="M804" s="305">
        <v>0</v>
      </c>
      <c r="N804" s="303">
        <v>0</v>
      </c>
      <c r="O804" s="306">
        <v>0</v>
      </c>
      <c r="P804" s="303">
        <v>0</v>
      </c>
      <c r="Q804" s="171">
        <f>VLOOKUP(C804&amp;D804&amp;A804,'Delivery Counts'!$A$55:$I$86,8,FALSE)</f>
        <v>0</v>
      </c>
      <c r="R804" s="171">
        <f>VLOOKUP(C804&amp;D804&amp;A804,'Delivery Counts'!$A$55:$I$86,9,FALSE)</f>
        <v>0</v>
      </c>
      <c r="S804" s="16">
        <f t="shared" si="37"/>
        <v>0</v>
      </c>
      <c r="T804" s="237"/>
      <c r="U804" s="237"/>
    </row>
    <row r="805" spans="1:21" s="172" customFormat="1">
      <c r="A805" s="38">
        <v>20</v>
      </c>
      <c r="B805" s="39">
        <f t="shared" si="29"/>
        <v>0</v>
      </c>
      <c r="C805" s="39" t="str">
        <f t="shared" si="36"/>
        <v>2021 Prior Year</v>
      </c>
      <c r="D805" s="40">
        <v>2</v>
      </c>
      <c r="E805" s="662">
        <v>20</v>
      </c>
      <c r="F805" s="40" t="s">
        <v>740</v>
      </c>
      <c r="G805" s="311" t="s">
        <v>138</v>
      </c>
      <c r="H805" s="40" t="s">
        <v>221</v>
      </c>
      <c r="I805" s="658" t="s">
        <v>264</v>
      </c>
      <c r="J805" s="303">
        <v>0</v>
      </c>
      <c r="K805" s="304">
        <v>0</v>
      </c>
      <c r="L805" s="305">
        <v>0</v>
      </c>
      <c r="M805" s="305">
        <v>0</v>
      </c>
      <c r="N805" s="303">
        <v>0</v>
      </c>
      <c r="O805" s="306">
        <v>0</v>
      </c>
      <c r="P805" s="303">
        <v>0</v>
      </c>
      <c r="Q805" s="171">
        <f>VLOOKUP(C805&amp;D805&amp;A805,'Delivery Counts'!$A$55:$I$86,8,FALSE)</f>
        <v>0</v>
      </c>
      <c r="R805" s="171">
        <f>VLOOKUP(C805&amp;D805&amp;A805,'Delivery Counts'!$A$55:$I$86,9,FALSE)</f>
        <v>0</v>
      </c>
      <c r="S805" s="16">
        <f t="shared" si="37"/>
        <v>0</v>
      </c>
      <c r="T805" s="237"/>
      <c r="U805" s="237"/>
    </row>
    <row r="806" spans="1:21" s="172" customFormat="1">
      <c r="A806" s="38">
        <v>20</v>
      </c>
      <c r="B806" s="39">
        <f t="shared" si="29"/>
        <v>0</v>
      </c>
      <c r="C806" s="39" t="str">
        <f t="shared" si="36"/>
        <v>2021 Prior Year</v>
      </c>
      <c r="D806" s="40">
        <v>2</v>
      </c>
      <c r="E806" s="662">
        <v>20</v>
      </c>
      <c r="F806" s="40" t="s">
        <v>740</v>
      </c>
      <c r="G806" s="311" t="s">
        <v>138</v>
      </c>
      <c r="H806" s="40" t="s">
        <v>222</v>
      </c>
      <c r="I806" s="658" t="s">
        <v>206</v>
      </c>
      <c r="J806" s="303">
        <v>0</v>
      </c>
      <c r="K806" s="304">
        <v>0</v>
      </c>
      <c r="L806" s="305">
        <v>0</v>
      </c>
      <c r="M806" s="305">
        <v>0</v>
      </c>
      <c r="N806" s="303">
        <v>0</v>
      </c>
      <c r="O806" s="306">
        <v>0</v>
      </c>
      <c r="P806" s="303">
        <v>0</v>
      </c>
      <c r="Q806" s="171">
        <f>VLOOKUP(C806&amp;D806&amp;A806,'Delivery Counts'!$A$55:$I$86,8,FALSE)</f>
        <v>0</v>
      </c>
      <c r="R806" s="171">
        <f>VLOOKUP(C806&amp;D806&amp;A806,'Delivery Counts'!$A$55:$I$86,9,FALSE)</f>
        <v>0</v>
      </c>
      <c r="S806" s="16">
        <f t="shared" si="37"/>
        <v>0</v>
      </c>
      <c r="T806" s="237"/>
      <c r="U806" s="237"/>
    </row>
    <row r="807" spans="1:21">
      <c r="A807" s="38">
        <v>20</v>
      </c>
      <c r="B807" s="39">
        <f t="shared" si="29"/>
        <v>0</v>
      </c>
      <c r="C807" s="39" t="str">
        <f t="shared" si="36"/>
        <v>2021 Prior Year</v>
      </c>
      <c r="D807" s="40">
        <v>2</v>
      </c>
      <c r="E807" s="662">
        <v>20</v>
      </c>
      <c r="F807" s="40" t="s">
        <v>740</v>
      </c>
      <c r="G807" s="311" t="s">
        <v>138</v>
      </c>
      <c r="H807" s="40" t="s">
        <v>223</v>
      </c>
      <c r="I807" s="658" t="s">
        <v>181</v>
      </c>
      <c r="J807" s="303">
        <v>0</v>
      </c>
      <c r="K807" s="304">
        <v>0</v>
      </c>
      <c r="L807" s="305">
        <v>0</v>
      </c>
      <c r="M807" s="305">
        <v>0</v>
      </c>
      <c r="N807" s="303">
        <v>0</v>
      </c>
      <c r="O807" s="306">
        <v>0</v>
      </c>
      <c r="P807" s="303">
        <v>0</v>
      </c>
      <c r="Q807" s="171">
        <f>VLOOKUP(C807&amp;D807&amp;A807,'Delivery Counts'!$A$55:$I$86,8,FALSE)</f>
        <v>0</v>
      </c>
      <c r="R807" s="171">
        <f>VLOOKUP(C807&amp;D807&amp;A807,'Delivery Counts'!$A$55:$I$86,9,FALSE)</f>
        <v>0</v>
      </c>
      <c r="S807" s="16">
        <f t="shared" si="37"/>
        <v>0</v>
      </c>
    </row>
    <row r="808" spans="1:21">
      <c r="A808" s="38">
        <v>20</v>
      </c>
      <c r="B808" s="39">
        <f t="shared" si="29"/>
        <v>0</v>
      </c>
      <c r="C808" s="39" t="str">
        <f t="shared" si="36"/>
        <v>2021 Prior Year</v>
      </c>
      <c r="D808" s="40">
        <v>2</v>
      </c>
      <c r="E808" s="662">
        <v>20</v>
      </c>
      <c r="F808" s="40" t="s">
        <v>740</v>
      </c>
      <c r="G808" s="311" t="s">
        <v>138</v>
      </c>
      <c r="H808" s="40" t="s">
        <v>150</v>
      </c>
      <c r="I808" s="658" t="s">
        <v>204</v>
      </c>
      <c r="J808" s="303">
        <v>0</v>
      </c>
      <c r="K808" s="304">
        <v>0</v>
      </c>
      <c r="L808" s="305">
        <v>0</v>
      </c>
      <c r="M808" s="305">
        <v>0</v>
      </c>
      <c r="N808" s="303">
        <v>0</v>
      </c>
      <c r="O808" s="306">
        <v>0</v>
      </c>
      <c r="P808" s="303">
        <v>0</v>
      </c>
      <c r="Q808" s="171">
        <f>VLOOKUP(C808&amp;D808&amp;A808,'Delivery Counts'!$A$55:$I$86,8,FALSE)</f>
        <v>0</v>
      </c>
      <c r="R808" s="171">
        <f>VLOOKUP(C808&amp;D808&amp;A808,'Delivery Counts'!$A$55:$I$86,9,FALSE)</f>
        <v>0</v>
      </c>
      <c r="S808" s="16">
        <f t="shared" si="37"/>
        <v>0</v>
      </c>
    </row>
    <row r="809" spans="1:21" s="172" customFormat="1">
      <c r="A809" s="38">
        <v>20</v>
      </c>
      <c r="B809" s="39">
        <f t="shared" si="29"/>
        <v>0</v>
      </c>
      <c r="C809" s="39" t="str">
        <f t="shared" si="36"/>
        <v>2021 Prior Year</v>
      </c>
      <c r="D809" s="40">
        <v>2</v>
      </c>
      <c r="E809" s="662">
        <v>20</v>
      </c>
      <c r="F809" s="40" t="s">
        <v>740</v>
      </c>
      <c r="G809" s="311" t="s">
        <v>138</v>
      </c>
      <c r="H809" s="40" t="s">
        <v>151</v>
      </c>
      <c r="I809" s="658" t="s">
        <v>205</v>
      </c>
      <c r="J809" s="303">
        <v>0</v>
      </c>
      <c r="K809" s="304">
        <v>0</v>
      </c>
      <c r="L809" s="305">
        <v>0</v>
      </c>
      <c r="M809" s="305">
        <v>0</v>
      </c>
      <c r="N809" s="303">
        <v>0</v>
      </c>
      <c r="O809" s="306">
        <v>0</v>
      </c>
      <c r="P809" s="303">
        <v>0</v>
      </c>
      <c r="Q809" s="171">
        <f>VLOOKUP(C809&amp;D809&amp;A809,'Delivery Counts'!$A$55:$I$86,8,FALSE)</f>
        <v>0</v>
      </c>
      <c r="R809" s="171">
        <f>VLOOKUP(C809&amp;D809&amp;A809,'Delivery Counts'!$A$55:$I$86,9,FALSE)</f>
        <v>0</v>
      </c>
      <c r="S809" s="16">
        <f t="shared" si="37"/>
        <v>0</v>
      </c>
    </row>
    <row r="810" spans="1:21" s="172" customFormat="1">
      <c r="A810" s="38">
        <v>20</v>
      </c>
      <c r="B810" s="39">
        <f t="shared" si="29"/>
        <v>0</v>
      </c>
      <c r="C810" s="39" t="str">
        <f t="shared" si="36"/>
        <v>2021 Prior Year</v>
      </c>
      <c r="D810" s="40">
        <v>2</v>
      </c>
      <c r="E810" s="662">
        <v>20</v>
      </c>
      <c r="F810" s="40" t="s">
        <v>740</v>
      </c>
      <c r="G810" s="311" t="s">
        <v>138</v>
      </c>
      <c r="H810" s="40" t="s">
        <v>152</v>
      </c>
      <c r="I810" s="658" t="s">
        <v>182</v>
      </c>
      <c r="J810" s="303">
        <v>0</v>
      </c>
      <c r="K810" s="304">
        <v>0</v>
      </c>
      <c r="L810" s="305">
        <v>0</v>
      </c>
      <c r="M810" s="305">
        <v>0</v>
      </c>
      <c r="N810" s="303">
        <v>0</v>
      </c>
      <c r="O810" s="306">
        <v>0</v>
      </c>
      <c r="P810" s="303">
        <v>0</v>
      </c>
      <c r="Q810" s="171">
        <f>VLOOKUP(C810&amp;D810&amp;A810,'Delivery Counts'!$A$55:$I$86,8,FALSE)</f>
        <v>0</v>
      </c>
      <c r="R810" s="171">
        <f>VLOOKUP(C810&amp;D810&amp;A810,'Delivery Counts'!$A$55:$I$86,9,FALSE)</f>
        <v>0</v>
      </c>
      <c r="S810" s="16">
        <f t="shared" si="37"/>
        <v>0</v>
      </c>
      <c r="T810" s="237"/>
      <c r="U810" s="237"/>
    </row>
    <row r="811" spans="1:21" s="172" customFormat="1">
      <c r="A811" s="38">
        <v>20</v>
      </c>
      <c r="B811" s="39">
        <f t="shared" si="29"/>
        <v>0</v>
      </c>
      <c r="C811" s="39" t="str">
        <f t="shared" ref="C811:C910" si="38">$C$582</f>
        <v>2021 Prior Year</v>
      </c>
      <c r="D811" s="40">
        <v>2</v>
      </c>
      <c r="E811" s="662">
        <v>20</v>
      </c>
      <c r="F811" s="40" t="s">
        <v>740</v>
      </c>
      <c r="G811" s="311" t="s">
        <v>138</v>
      </c>
      <c r="H811" s="40" t="s">
        <v>70</v>
      </c>
      <c r="I811" s="658" t="s">
        <v>265</v>
      </c>
      <c r="J811" s="303">
        <v>0</v>
      </c>
      <c r="K811" s="304">
        <v>0</v>
      </c>
      <c r="L811" s="305">
        <v>0</v>
      </c>
      <c r="M811" s="305">
        <v>0</v>
      </c>
      <c r="N811" s="303">
        <v>0</v>
      </c>
      <c r="O811" s="306">
        <v>0</v>
      </c>
      <c r="P811" s="303">
        <v>0</v>
      </c>
      <c r="Q811" s="171">
        <f>VLOOKUP(C811&amp;D811&amp;A811,'Delivery Counts'!$A$55:$I$86,8,FALSE)</f>
        <v>0</v>
      </c>
      <c r="R811" s="171">
        <f>VLOOKUP(C811&amp;D811&amp;A811,'Delivery Counts'!$A$55:$I$86,9,FALSE)</f>
        <v>0</v>
      </c>
      <c r="S811" s="16">
        <f t="shared" ref="S811:S910" si="39">Q811+R811</f>
        <v>0</v>
      </c>
      <c r="T811" s="237"/>
      <c r="U811" s="237"/>
    </row>
    <row r="812" spans="1:21" s="172" customFormat="1">
      <c r="A812" s="38">
        <v>20</v>
      </c>
      <c r="B812" s="39">
        <f t="shared" si="29"/>
        <v>0</v>
      </c>
      <c r="C812" s="39" t="str">
        <f t="shared" si="38"/>
        <v>2021 Prior Year</v>
      </c>
      <c r="D812" s="40">
        <v>2</v>
      </c>
      <c r="E812" s="662">
        <v>20</v>
      </c>
      <c r="F812" s="40" t="s">
        <v>740</v>
      </c>
      <c r="G812" s="311" t="s">
        <v>138</v>
      </c>
      <c r="H812" s="40" t="s">
        <v>71</v>
      </c>
      <c r="I812" s="658" t="s">
        <v>266</v>
      </c>
      <c r="J812" s="303">
        <v>0</v>
      </c>
      <c r="K812" s="304">
        <v>0</v>
      </c>
      <c r="L812" s="305">
        <v>0</v>
      </c>
      <c r="M812" s="305">
        <v>0</v>
      </c>
      <c r="N812" s="303">
        <v>0</v>
      </c>
      <c r="O812" s="306">
        <v>0</v>
      </c>
      <c r="P812" s="303">
        <v>0</v>
      </c>
      <c r="Q812" s="171">
        <f>VLOOKUP(C812&amp;D812&amp;A812,'Delivery Counts'!$A$55:$I$86,8,FALSE)</f>
        <v>0</v>
      </c>
      <c r="R812" s="171">
        <f>VLOOKUP(C812&amp;D812&amp;A812,'Delivery Counts'!$A$55:$I$86,9,FALSE)</f>
        <v>0</v>
      </c>
      <c r="S812" s="16">
        <f t="shared" si="39"/>
        <v>0</v>
      </c>
      <c r="T812" s="237"/>
      <c r="U812" s="237"/>
    </row>
    <row r="813" spans="1:21" s="172" customFormat="1">
      <c r="A813" s="38">
        <v>20</v>
      </c>
      <c r="B813" s="39">
        <f t="shared" si="29"/>
        <v>0</v>
      </c>
      <c r="C813" s="39" t="str">
        <f t="shared" si="38"/>
        <v>2021 Prior Year</v>
      </c>
      <c r="D813" s="40">
        <v>2</v>
      </c>
      <c r="E813" s="662">
        <v>20</v>
      </c>
      <c r="F813" s="40" t="s">
        <v>740</v>
      </c>
      <c r="G813" s="311" t="s">
        <v>138</v>
      </c>
      <c r="H813" s="40" t="s">
        <v>72</v>
      </c>
      <c r="I813" s="658" t="s">
        <v>527</v>
      </c>
      <c r="J813" s="303">
        <v>0</v>
      </c>
      <c r="K813" s="304">
        <v>0</v>
      </c>
      <c r="L813" s="305">
        <v>0</v>
      </c>
      <c r="M813" s="305">
        <v>0</v>
      </c>
      <c r="N813" s="303">
        <v>0</v>
      </c>
      <c r="O813" s="306">
        <v>0</v>
      </c>
      <c r="P813" s="303">
        <v>0</v>
      </c>
      <c r="Q813" s="171">
        <f>VLOOKUP(C813&amp;D813&amp;A813,'Delivery Counts'!$A$55:$I$86,8,FALSE)</f>
        <v>0</v>
      </c>
      <c r="R813" s="171">
        <f>VLOOKUP(C813&amp;D813&amp;A813,'Delivery Counts'!$A$55:$I$86,9,FALSE)</f>
        <v>0</v>
      </c>
      <c r="S813" s="16">
        <f t="shared" si="39"/>
        <v>0</v>
      </c>
      <c r="T813" s="237"/>
      <c r="U813" s="237"/>
    </row>
    <row r="814" spans="1:21" s="172" customFormat="1">
      <c r="A814" s="38">
        <v>20</v>
      </c>
      <c r="B814" s="39">
        <f t="shared" si="29"/>
        <v>0</v>
      </c>
      <c r="C814" s="39" t="str">
        <f t="shared" si="38"/>
        <v>2021 Prior Year</v>
      </c>
      <c r="D814" s="40">
        <v>2</v>
      </c>
      <c r="E814" s="662">
        <v>20</v>
      </c>
      <c r="F814" s="40" t="s">
        <v>740</v>
      </c>
      <c r="G814" s="40" t="s">
        <v>138</v>
      </c>
      <c r="H814" s="40" t="s">
        <v>73</v>
      </c>
      <c r="I814" s="658" t="s">
        <v>528</v>
      </c>
      <c r="J814" s="303">
        <v>0</v>
      </c>
      <c r="K814" s="304">
        <v>0</v>
      </c>
      <c r="L814" s="305">
        <v>0</v>
      </c>
      <c r="M814" s="305">
        <v>0</v>
      </c>
      <c r="N814" s="303">
        <v>0</v>
      </c>
      <c r="O814" s="306">
        <v>0</v>
      </c>
      <c r="P814" s="303">
        <v>0</v>
      </c>
      <c r="Q814" s="171">
        <f>VLOOKUP(C814&amp;D814&amp;A814,'Delivery Counts'!$A$55:$I$86,8,FALSE)</f>
        <v>0</v>
      </c>
      <c r="R814" s="171">
        <f>VLOOKUP(C814&amp;D814&amp;A814,'Delivery Counts'!$A$55:$I$86,9,FALSE)</f>
        <v>0</v>
      </c>
      <c r="S814" s="16">
        <f t="shared" si="39"/>
        <v>0</v>
      </c>
      <c r="T814" s="237"/>
      <c r="U814" s="237"/>
    </row>
    <row r="815" spans="1:21" s="172" customFormat="1">
      <c r="A815" s="38">
        <v>20</v>
      </c>
      <c r="B815" s="39">
        <f t="shared" si="29"/>
        <v>0</v>
      </c>
      <c r="C815" s="39" t="str">
        <f t="shared" si="38"/>
        <v>2021 Prior Year</v>
      </c>
      <c r="D815" s="40">
        <v>2</v>
      </c>
      <c r="E815" s="662">
        <v>20</v>
      </c>
      <c r="F815" s="40" t="s">
        <v>740</v>
      </c>
      <c r="G815" s="40" t="s">
        <v>138</v>
      </c>
      <c r="H815" s="40" t="s">
        <v>409</v>
      </c>
      <c r="I815" s="640" t="s">
        <v>803</v>
      </c>
      <c r="J815" s="303">
        <v>0</v>
      </c>
      <c r="K815" s="304">
        <v>0</v>
      </c>
      <c r="L815" s="305">
        <v>0</v>
      </c>
      <c r="M815" s="305">
        <v>0</v>
      </c>
      <c r="N815" s="303">
        <v>0</v>
      </c>
      <c r="O815" s="306">
        <v>0</v>
      </c>
      <c r="P815" s="303">
        <v>0</v>
      </c>
      <c r="Q815" s="171">
        <f>VLOOKUP(C815&amp;D815&amp;A815,'Delivery Counts'!$A$55:$I$86,8,FALSE)</f>
        <v>0</v>
      </c>
      <c r="R815" s="171">
        <f>VLOOKUP(C815&amp;D815&amp;A815,'Delivery Counts'!$A$55:$I$86,9,FALSE)</f>
        <v>0</v>
      </c>
      <c r="S815" s="16">
        <f t="shared" si="39"/>
        <v>0</v>
      </c>
      <c r="T815" s="237"/>
      <c r="U815" s="237"/>
    </row>
    <row r="816" spans="1:21" s="172" customFormat="1">
      <c r="A816" s="38">
        <v>21</v>
      </c>
      <c r="B816" s="39">
        <f t="shared" ref="B816:B851" si="40">$B$6</f>
        <v>0</v>
      </c>
      <c r="C816" s="39" t="str">
        <f t="shared" si="38"/>
        <v>2021 Prior Year</v>
      </c>
      <c r="D816" s="40">
        <v>2</v>
      </c>
      <c r="E816" s="662">
        <v>21</v>
      </c>
      <c r="F816" s="40">
        <v>2</v>
      </c>
      <c r="G816" s="40" t="s">
        <v>139</v>
      </c>
      <c r="H816" s="40" t="s">
        <v>211</v>
      </c>
      <c r="I816" s="991" t="s">
        <v>261</v>
      </c>
      <c r="J816" s="303">
        <v>0</v>
      </c>
      <c r="K816" s="304">
        <v>0</v>
      </c>
      <c r="L816" s="305">
        <v>0</v>
      </c>
      <c r="M816" s="305">
        <v>0</v>
      </c>
      <c r="N816" s="303">
        <v>0</v>
      </c>
      <c r="O816" s="306">
        <v>0</v>
      </c>
      <c r="P816" s="303">
        <v>0</v>
      </c>
      <c r="Q816" s="171">
        <f>VLOOKUP(C816&amp;D816&amp;A816,'Delivery Counts'!$A$55:$I$86,8,FALSE)</f>
        <v>0</v>
      </c>
      <c r="R816" s="171">
        <f>VLOOKUP(C816&amp;D816&amp;A816,'Delivery Counts'!$A$55:$I$86,9,FALSE)</f>
        <v>0</v>
      </c>
      <c r="S816" s="16">
        <f t="shared" si="39"/>
        <v>0</v>
      </c>
      <c r="T816" s="237"/>
      <c r="U816" s="237"/>
    </row>
    <row r="817" spans="1:21" s="172" customFormat="1">
      <c r="A817" s="38">
        <v>21</v>
      </c>
      <c r="B817" s="39">
        <f t="shared" si="40"/>
        <v>0</v>
      </c>
      <c r="C817" s="39" t="str">
        <f t="shared" si="38"/>
        <v>2021 Prior Year</v>
      </c>
      <c r="D817" s="40">
        <v>2</v>
      </c>
      <c r="E817" s="662">
        <v>21</v>
      </c>
      <c r="F817" s="40">
        <v>2</v>
      </c>
      <c r="G817" s="311" t="s">
        <v>139</v>
      </c>
      <c r="H817" s="40" t="s">
        <v>214</v>
      </c>
      <c r="I817" s="991" t="s">
        <v>676</v>
      </c>
      <c r="J817" s="303">
        <v>0</v>
      </c>
      <c r="K817" s="304">
        <v>0</v>
      </c>
      <c r="L817" s="305">
        <v>0</v>
      </c>
      <c r="M817" s="305">
        <v>0</v>
      </c>
      <c r="N817" s="303">
        <v>0</v>
      </c>
      <c r="O817" s="306">
        <v>0</v>
      </c>
      <c r="P817" s="303">
        <v>0</v>
      </c>
      <c r="Q817" s="171">
        <f>VLOOKUP(C817&amp;D817&amp;A817,'Delivery Counts'!$A$55:$I$86,8,FALSE)</f>
        <v>0</v>
      </c>
      <c r="R817" s="171">
        <f>VLOOKUP(C817&amp;D817&amp;A817,'Delivery Counts'!$A$55:$I$86,9,FALSE)</f>
        <v>0</v>
      </c>
      <c r="S817" s="16">
        <f t="shared" si="39"/>
        <v>0</v>
      </c>
      <c r="T817" s="237"/>
      <c r="U817" s="237"/>
    </row>
    <row r="818" spans="1:21" s="172" customFormat="1">
      <c r="A818" s="38">
        <v>21</v>
      </c>
      <c r="B818" s="39">
        <f t="shared" si="40"/>
        <v>0</v>
      </c>
      <c r="C818" s="39" t="str">
        <f t="shared" si="38"/>
        <v>2021 Prior Year</v>
      </c>
      <c r="D818" s="40">
        <v>2</v>
      </c>
      <c r="E818" s="662">
        <v>21</v>
      </c>
      <c r="F818" s="40">
        <v>2</v>
      </c>
      <c r="G818" s="311" t="s">
        <v>139</v>
      </c>
      <c r="H818" s="40" t="s">
        <v>215</v>
      </c>
      <c r="I818" s="991" t="s">
        <v>216</v>
      </c>
      <c r="J818" s="303">
        <v>0</v>
      </c>
      <c r="K818" s="304">
        <v>0</v>
      </c>
      <c r="L818" s="305">
        <v>0</v>
      </c>
      <c r="M818" s="305">
        <v>0</v>
      </c>
      <c r="N818" s="303">
        <v>0</v>
      </c>
      <c r="O818" s="306">
        <v>0</v>
      </c>
      <c r="P818" s="303">
        <v>0</v>
      </c>
      <c r="Q818" s="171">
        <f>VLOOKUP(C818&amp;D818&amp;A818,'Delivery Counts'!$A$55:$I$86,8,FALSE)</f>
        <v>0</v>
      </c>
      <c r="R818" s="171">
        <f>VLOOKUP(C818&amp;D818&amp;A818,'Delivery Counts'!$A$55:$I$86,9,FALSE)</f>
        <v>0</v>
      </c>
      <c r="S818" s="16">
        <f t="shared" si="39"/>
        <v>0</v>
      </c>
      <c r="T818" s="237"/>
      <c r="U818" s="237"/>
    </row>
    <row r="819" spans="1:21" s="172" customFormat="1">
      <c r="A819" s="38">
        <v>21</v>
      </c>
      <c r="B819" s="39">
        <f t="shared" si="40"/>
        <v>0</v>
      </c>
      <c r="C819" s="39" t="str">
        <f t="shared" si="38"/>
        <v>2021 Prior Year</v>
      </c>
      <c r="D819" s="40">
        <v>2</v>
      </c>
      <c r="E819" s="662">
        <v>21</v>
      </c>
      <c r="F819" s="40">
        <v>2</v>
      </c>
      <c r="G819" s="311" t="s">
        <v>139</v>
      </c>
      <c r="H819" s="40" t="s">
        <v>217</v>
      </c>
      <c r="I819" s="991" t="s">
        <v>262</v>
      </c>
      <c r="J819" s="303">
        <v>0</v>
      </c>
      <c r="K819" s="304">
        <v>0</v>
      </c>
      <c r="L819" s="305">
        <v>0</v>
      </c>
      <c r="M819" s="305">
        <v>0</v>
      </c>
      <c r="N819" s="303">
        <v>0</v>
      </c>
      <c r="O819" s="306">
        <v>0</v>
      </c>
      <c r="P819" s="303">
        <v>0</v>
      </c>
      <c r="Q819" s="171">
        <f>VLOOKUP(C819&amp;D819&amp;A819,'Delivery Counts'!$A$55:$I$86,8,FALSE)</f>
        <v>0</v>
      </c>
      <c r="R819" s="171">
        <f>VLOOKUP(C819&amp;D819&amp;A819,'Delivery Counts'!$A$55:$I$86,9,FALSE)</f>
        <v>0</v>
      </c>
      <c r="S819" s="16">
        <f t="shared" si="39"/>
        <v>0</v>
      </c>
      <c r="T819" s="237"/>
      <c r="U819" s="237"/>
    </row>
    <row r="820" spans="1:21" s="172" customFormat="1">
      <c r="A820" s="38">
        <v>21</v>
      </c>
      <c r="B820" s="39">
        <f t="shared" si="40"/>
        <v>0</v>
      </c>
      <c r="C820" s="39" t="str">
        <f t="shared" si="38"/>
        <v>2021 Prior Year</v>
      </c>
      <c r="D820" s="40">
        <v>2</v>
      </c>
      <c r="E820" s="662">
        <v>21</v>
      </c>
      <c r="F820" s="40">
        <v>2</v>
      </c>
      <c r="G820" s="311" t="s">
        <v>139</v>
      </c>
      <c r="H820" s="40" t="s">
        <v>218</v>
      </c>
      <c r="I820" s="991" t="s">
        <v>677</v>
      </c>
      <c r="J820" s="303">
        <v>0</v>
      </c>
      <c r="K820" s="304">
        <v>0</v>
      </c>
      <c r="L820" s="305">
        <v>0</v>
      </c>
      <c r="M820" s="305">
        <v>0</v>
      </c>
      <c r="N820" s="303">
        <v>0</v>
      </c>
      <c r="O820" s="306">
        <v>0</v>
      </c>
      <c r="P820" s="303">
        <v>0</v>
      </c>
      <c r="Q820" s="171">
        <f>VLOOKUP(C820&amp;D820&amp;A820,'Delivery Counts'!$A$55:$I$86,8,FALSE)</f>
        <v>0</v>
      </c>
      <c r="R820" s="171">
        <f>VLOOKUP(C820&amp;D820&amp;A820,'Delivery Counts'!$A$55:$I$86,9,FALSE)</f>
        <v>0</v>
      </c>
      <c r="S820" s="16">
        <f t="shared" si="39"/>
        <v>0</v>
      </c>
      <c r="T820" s="237"/>
      <c r="U820" s="237"/>
    </row>
    <row r="821" spans="1:21" s="172" customFormat="1">
      <c r="A821" s="38">
        <v>21</v>
      </c>
      <c r="B821" s="39">
        <f t="shared" si="40"/>
        <v>0</v>
      </c>
      <c r="C821" s="39" t="str">
        <f t="shared" si="38"/>
        <v>2021 Prior Year</v>
      </c>
      <c r="D821" s="40">
        <v>2</v>
      </c>
      <c r="E821" s="662">
        <v>21</v>
      </c>
      <c r="F821" s="40">
        <v>2</v>
      </c>
      <c r="G821" s="311" t="s">
        <v>139</v>
      </c>
      <c r="H821" s="40" t="s">
        <v>219</v>
      </c>
      <c r="I821" s="991" t="s">
        <v>263</v>
      </c>
      <c r="J821" s="303">
        <v>0</v>
      </c>
      <c r="K821" s="304">
        <v>0</v>
      </c>
      <c r="L821" s="305">
        <v>0</v>
      </c>
      <c r="M821" s="305">
        <v>0</v>
      </c>
      <c r="N821" s="303">
        <v>0</v>
      </c>
      <c r="O821" s="306">
        <v>0</v>
      </c>
      <c r="P821" s="303">
        <v>0</v>
      </c>
      <c r="Q821" s="171">
        <f>VLOOKUP(C821&amp;D821&amp;A821,'Delivery Counts'!$A$55:$I$86,8,FALSE)</f>
        <v>0</v>
      </c>
      <c r="R821" s="171">
        <f>VLOOKUP(C821&amp;D821&amp;A821,'Delivery Counts'!$A$55:$I$86,9,FALSE)</f>
        <v>0</v>
      </c>
      <c r="S821" s="16">
        <f t="shared" si="39"/>
        <v>0</v>
      </c>
      <c r="T821" s="237"/>
      <c r="U821" s="237"/>
    </row>
    <row r="822" spans="1:21" s="172" customFormat="1">
      <c r="A822" s="38">
        <v>21</v>
      </c>
      <c r="B822" s="39">
        <f t="shared" si="40"/>
        <v>0</v>
      </c>
      <c r="C822" s="39" t="str">
        <f t="shared" si="38"/>
        <v>2021 Prior Year</v>
      </c>
      <c r="D822" s="40">
        <v>2</v>
      </c>
      <c r="E822" s="662">
        <v>21</v>
      </c>
      <c r="F822" s="40">
        <v>2</v>
      </c>
      <c r="G822" s="311" t="s">
        <v>139</v>
      </c>
      <c r="H822" s="40" t="s">
        <v>220</v>
      </c>
      <c r="I822" s="991" t="s">
        <v>675</v>
      </c>
      <c r="J822" s="303">
        <v>0</v>
      </c>
      <c r="K822" s="304">
        <v>0</v>
      </c>
      <c r="L822" s="305">
        <v>0</v>
      </c>
      <c r="M822" s="305">
        <v>0</v>
      </c>
      <c r="N822" s="303">
        <v>0</v>
      </c>
      <c r="O822" s="306">
        <v>0</v>
      </c>
      <c r="P822" s="303">
        <v>0</v>
      </c>
      <c r="Q822" s="171">
        <f>VLOOKUP(C822&amp;D822&amp;A822,'Delivery Counts'!$A$55:$I$86,8,FALSE)</f>
        <v>0</v>
      </c>
      <c r="R822" s="171">
        <f>VLOOKUP(C822&amp;D822&amp;A822,'Delivery Counts'!$A$55:$I$86,9,FALSE)</f>
        <v>0</v>
      </c>
      <c r="S822" s="16">
        <f t="shared" si="39"/>
        <v>0</v>
      </c>
      <c r="T822" s="237"/>
      <c r="U822" s="237"/>
    </row>
    <row r="823" spans="1:21" s="172" customFormat="1">
      <c r="A823" s="38">
        <v>21</v>
      </c>
      <c r="B823" s="39">
        <f t="shared" si="40"/>
        <v>0</v>
      </c>
      <c r="C823" s="39" t="str">
        <f t="shared" si="38"/>
        <v>2021 Prior Year</v>
      </c>
      <c r="D823" s="40">
        <v>2</v>
      </c>
      <c r="E823" s="662">
        <v>21</v>
      </c>
      <c r="F823" s="40">
        <v>2</v>
      </c>
      <c r="G823" s="311" t="s">
        <v>139</v>
      </c>
      <c r="H823" s="40" t="s">
        <v>221</v>
      </c>
      <c r="I823" s="991" t="s">
        <v>264</v>
      </c>
      <c r="J823" s="303">
        <v>0</v>
      </c>
      <c r="K823" s="304">
        <v>0</v>
      </c>
      <c r="L823" s="305">
        <v>0</v>
      </c>
      <c r="M823" s="305">
        <v>0</v>
      </c>
      <c r="N823" s="303">
        <v>0</v>
      </c>
      <c r="O823" s="306">
        <v>0</v>
      </c>
      <c r="P823" s="303">
        <v>0</v>
      </c>
      <c r="Q823" s="171">
        <f>VLOOKUP(C823&amp;D823&amp;A823,'Delivery Counts'!$A$55:$I$86,8,FALSE)</f>
        <v>0</v>
      </c>
      <c r="R823" s="171">
        <f>VLOOKUP(C823&amp;D823&amp;A823,'Delivery Counts'!$A$55:$I$86,9,FALSE)</f>
        <v>0</v>
      </c>
      <c r="S823" s="16">
        <f t="shared" si="39"/>
        <v>0</v>
      </c>
      <c r="T823" s="237"/>
      <c r="U823" s="237"/>
    </row>
    <row r="824" spans="1:21" s="172" customFormat="1">
      <c r="A824" s="38">
        <v>21</v>
      </c>
      <c r="B824" s="39">
        <f t="shared" si="40"/>
        <v>0</v>
      </c>
      <c r="C824" s="39" t="str">
        <f t="shared" si="38"/>
        <v>2021 Prior Year</v>
      </c>
      <c r="D824" s="40">
        <v>2</v>
      </c>
      <c r="E824" s="662">
        <v>21</v>
      </c>
      <c r="F824" s="40">
        <v>2</v>
      </c>
      <c r="G824" s="311" t="s">
        <v>139</v>
      </c>
      <c r="H824" s="40" t="s">
        <v>222</v>
      </c>
      <c r="I824" s="991" t="s">
        <v>206</v>
      </c>
      <c r="J824" s="303">
        <v>0</v>
      </c>
      <c r="K824" s="304">
        <v>0</v>
      </c>
      <c r="L824" s="305">
        <v>0</v>
      </c>
      <c r="M824" s="305">
        <v>0</v>
      </c>
      <c r="N824" s="303">
        <v>0</v>
      </c>
      <c r="O824" s="306">
        <v>0</v>
      </c>
      <c r="P824" s="303">
        <v>0</v>
      </c>
      <c r="Q824" s="171">
        <f>VLOOKUP(C824&amp;D824&amp;A824,'Delivery Counts'!$A$55:$I$86,8,FALSE)</f>
        <v>0</v>
      </c>
      <c r="R824" s="171">
        <f>VLOOKUP(C824&amp;D824&amp;A824,'Delivery Counts'!$A$55:$I$86,9,FALSE)</f>
        <v>0</v>
      </c>
      <c r="S824" s="16">
        <f t="shared" si="39"/>
        <v>0</v>
      </c>
      <c r="T824" s="237"/>
      <c r="U824" s="237"/>
    </row>
    <row r="825" spans="1:21" s="172" customFormat="1">
      <c r="A825" s="38">
        <v>21</v>
      </c>
      <c r="B825" s="39">
        <f t="shared" si="40"/>
        <v>0</v>
      </c>
      <c r="C825" s="39" t="str">
        <f t="shared" si="38"/>
        <v>2021 Prior Year</v>
      </c>
      <c r="D825" s="40">
        <v>2</v>
      </c>
      <c r="E825" s="662">
        <v>21</v>
      </c>
      <c r="F825" s="40">
        <v>2</v>
      </c>
      <c r="G825" s="311" t="s">
        <v>139</v>
      </c>
      <c r="H825" s="40" t="s">
        <v>223</v>
      </c>
      <c r="I825" s="991" t="s">
        <v>181</v>
      </c>
      <c r="J825" s="303">
        <v>0</v>
      </c>
      <c r="K825" s="304">
        <v>0</v>
      </c>
      <c r="L825" s="305">
        <v>0</v>
      </c>
      <c r="M825" s="305">
        <v>0</v>
      </c>
      <c r="N825" s="303">
        <v>0</v>
      </c>
      <c r="O825" s="306">
        <v>0</v>
      </c>
      <c r="P825" s="303">
        <v>0</v>
      </c>
      <c r="Q825" s="171">
        <f>VLOOKUP(C825&amp;D825&amp;A825,'Delivery Counts'!$A$55:$I$86,8,FALSE)</f>
        <v>0</v>
      </c>
      <c r="R825" s="171">
        <f>VLOOKUP(C825&amp;D825&amp;A825,'Delivery Counts'!$A$55:$I$86,9,FALSE)</f>
        <v>0</v>
      </c>
      <c r="S825" s="16">
        <f t="shared" si="39"/>
        <v>0</v>
      </c>
      <c r="T825" s="237"/>
      <c r="U825" s="237"/>
    </row>
    <row r="826" spans="1:21" s="172" customFormat="1">
      <c r="A826" s="38">
        <v>21</v>
      </c>
      <c r="B826" s="39">
        <f t="shared" si="40"/>
        <v>0</v>
      </c>
      <c r="C826" s="39" t="str">
        <f t="shared" si="38"/>
        <v>2021 Prior Year</v>
      </c>
      <c r="D826" s="40">
        <v>2</v>
      </c>
      <c r="E826" s="662">
        <v>21</v>
      </c>
      <c r="F826" s="40">
        <v>2</v>
      </c>
      <c r="G826" s="311" t="s">
        <v>139</v>
      </c>
      <c r="H826" s="40" t="s">
        <v>150</v>
      </c>
      <c r="I826" s="991" t="s">
        <v>204</v>
      </c>
      <c r="J826" s="303">
        <v>0</v>
      </c>
      <c r="K826" s="304">
        <v>0</v>
      </c>
      <c r="L826" s="305">
        <v>0</v>
      </c>
      <c r="M826" s="305">
        <v>0</v>
      </c>
      <c r="N826" s="303">
        <v>0</v>
      </c>
      <c r="O826" s="306">
        <v>0</v>
      </c>
      <c r="P826" s="303">
        <v>0</v>
      </c>
      <c r="Q826" s="171">
        <f>VLOOKUP(C826&amp;D826&amp;A826,'Delivery Counts'!$A$55:$I$86,8,FALSE)</f>
        <v>0</v>
      </c>
      <c r="R826" s="171">
        <f>VLOOKUP(C826&amp;D826&amp;A826,'Delivery Counts'!$A$55:$I$86,9,FALSE)</f>
        <v>0</v>
      </c>
      <c r="S826" s="16">
        <f t="shared" si="39"/>
        <v>0</v>
      </c>
      <c r="T826" s="237"/>
      <c r="U826" s="237"/>
    </row>
    <row r="827" spans="1:21" s="172" customFormat="1">
      <c r="A827" s="38">
        <v>21</v>
      </c>
      <c r="B827" s="39">
        <f t="shared" si="40"/>
        <v>0</v>
      </c>
      <c r="C827" s="39" t="str">
        <f t="shared" si="38"/>
        <v>2021 Prior Year</v>
      </c>
      <c r="D827" s="40">
        <v>2</v>
      </c>
      <c r="E827" s="662">
        <v>21</v>
      </c>
      <c r="F827" s="40">
        <v>2</v>
      </c>
      <c r="G827" s="311" t="s">
        <v>139</v>
      </c>
      <c r="H827" s="40" t="s">
        <v>151</v>
      </c>
      <c r="I827" s="991" t="s">
        <v>205</v>
      </c>
      <c r="J827" s="303">
        <v>0</v>
      </c>
      <c r="K827" s="304">
        <v>0</v>
      </c>
      <c r="L827" s="305">
        <v>0</v>
      </c>
      <c r="M827" s="305">
        <v>0</v>
      </c>
      <c r="N827" s="303">
        <v>0</v>
      </c>
      <c r="O827" s="306">
        <v>0</v>
      </c>
      <c r="P827" s="303">
        <v>0</v>
      </c>
      <c r="Q827" s="171">
        <f>VLOOKUP(C827&amp;D827&amp;A827,'Delivery Counts'!$A$55:$I$86,8,FALSE)</f>
        <v>0</v>
      </c>
      <c r="R827" s="171">
        <f>VLOOKUP(C827&amp;D827&amp;A827,'Delivery Counts'!$A$55:$I$86,9,FALSE)</f>
        <v>0</v>
      </c>
      <c r="S827" s="16">
        <f t="shared" si="39"/>
        <v>0</v>
      </c>
      <c r="T827" s="237"/>
      <c r="U827" s="237"/>
    </row>
    <row r="828" spans="1:21" s="172" customFormat="1">
      <c r="A828" s="38">
        <v>21</v>
      </c>
      <c r="B828" s="39">
        <f t="shared" si="40"/>
        <v>0</v>
      </c>
      <c r="C828" s="39" t="str">
        <f t="shared" si="38"/>
        <v>2021 Prior Year</v>
      </c>
      <c r="D828" s="40">
        <v>2</v>
      </c>
      <c r="E828" s="662">
        <v>21</v>
      </c>
      <c r="F828" s="40">
        <v>2</v>
      </c>
      <c r="G828" s="311" t="s">
        <v>139</v>
      </c>
      <c r="H828" s="40" t="s">
        <v>152</v>
      </c>
      <c r="I828" s="991" t="s">
        <v>182</v>
      </c>
      <c r="J828" s="303">
        <v>0</v>
      </c>
      <c r="K828" s="304">
        <v>0</v>
      </c>
      <c r="L828" s="305">
        <v>0</v>
      </c>
      <c r="M828" s="305">
        <v>0</v>
      </c>
      <c r="N828" s="303">
        <v>0</v>
      </c>
      <c r="O828" s="306">
        <v>0</v>
      </c>
      <c r="P828" s="303">
        <v>0</v>
      </c>
      <c r="Q828" s="171">
        <f>VLOOKUP(C828&amp;D828&amp;A828,'Delivery Counts'!$A$55:$I$86,8,FALSE)</f>
        <v>0</v>
      </c>
      <c r="R828" s="171">
        <f>VLOOKUP(C828&amp;D828&amp;A828,'Delivery Counts'!$A$55:$I$86,9,FALSE)</f>
        <v>0</v>
      </c>
      <c r="S828" s="16">
        <f t="shared" si="39"/>
        <v>0</v>
      </c>
      <c r="T828" s="237"/>
      <c r="U828" s="237"/>
    </row>
    <row r="829" spans="1:21" s="172" customFormat="1">
      <c r="A829" s="38">
        <v>21</v>
      </c>
      <c r="B829" s="39">
        <f t="shared" si="40"/>
        <v>0</v>
      </c>
      <c r="C829" s="39" t="str">
        <f t="shared" si="38"/>
        <v>2021 Prior Year</v>
      </c>
      <c r="D829" s="40">
        <v>2</v>
      </c>
      <c r="E829" s="662">
        <v>21</v>
      </c>
      <c r="F829" s="40">
        <v>2</v>
      </c>
      <c r="G829" s="311" t="s">
        <v>139</v>
      </c>
      <c r="H829" s="40" t="s">
        <v>70</v>
      </c>
      <c r="I829" s="991" t="s">
        <v>265</v>
      </c>
      <c r="J829" s="303">
        <v>0</v>
      </c>
      <c r="K829" s="304">
        <v>0</v>
      </c>
      <c r="L829" s="305">
        <v>0</v>
      </c>
      <c r="M829" s="305">
        <v>0</v>
      </c>
      <c r="N829" s="303">
        <v>0</v>
      </c>
      <c r="O829" s="306">
        <v>0</v>
      </c>
      <c r="P829" s="303">
        <v>0</v>
      </c>
      <c r="Q829" s="171">
        <f>VLOOKUP(C829&amp;D829&amp;A829,'Delivery Counts'!$A$55:$I$86,8,FALSE)</f>
        <v>0</v>
      </c>
      <c r="R829" s="171">
        <f>VLOOKUP(C829&amp;D829&amp;A829,'Delivery Counts'!$A$55:$I$86,9,FALSE)</f>
        <v>0</v>
      </c>
      <c r="S829" s="16">
        <f t="shared" si="39"/>
        <v>0</v>
      </c>
      <c r="T829" s="237"/>
      <c r="U829" s="237"/>
    </row>
    <row r="830" spans="1:21" s="172" customFormat="1">
      <c r="A830" s="38">
        <v>21</v>
      </c>
      <c r="B830" s="39">
        <f t="shared" si="40"/>
        <v>0</v>
      </c>
      <c r="C830" s="39" t="str">
        <f t="shared" si="38"/>
        <v>2021 Prior Year</v>
      </c>
      <c r="D830" s="40">
        <v>2</v>
      </c>
      <c r="E830" s="662">
        <v>21</v>
      </c>
      <c r="F830" s="40">
        <v>2</v>
      </c>
      <c r="G830" s="311" t="s">
        <v>139</v>
      </c>
      <c r="H830" s="40" t="s">
        <v>71</v>
      </c>
      <c r="I830" s="991" t="s">
        <v>266</v>
      </c>
      <c r="J830" s="303">
        <v>0</v>
      </c>
      <c r="K830" s="304">
        <v>0</v>
      </c>
      <c r="L830" s="305">
        <v>0</v>
      </c>
      <c r="M830" s="305">
        <v>0</v>
      </c>
      <c r="N830" s="303">
        <v>0</v>
      </c>
      <c r="O830" s="306">
        <v>0</v>
      </c>
      <c r="P830" s="303">
        <v>0</v>
      </c>
      <c r="Q830" s="171">
        <f>VLOOKUP(C830&amp;D830&amp;A830,'Delivery Counts'!$A$55:$I$86,8,FALSE)</f>
        <v>0</v>
      </c>
      <c r="R830" s="171">
        <f>VLOOKUP(C830&amp;D830&amp;A830,'Delivery Counts'!$A$55:$I$86,9,FALSE)</f>
        <v>0</v>
      </c>
      <c r="S830" s="16">
        <f t="shared" si="39"/>
        <v>0</v>
      </c>
      <c r="T830" s="237"/>
      <c r="U830" s="237"/>
    </row>
    <row r="831" spans="1:21" s="172" customFormat="1">
      <c r="A831" s="38">
        <v>21</v>
      </c>
      <c r="B831" s="39">
        <f t="shared" si="40"/>
        <v>0</v>
      </c>
      <c r="C831" s="39" t="str">
        <f t="shared" si="38"/>
        <v>2021 Prior Year</v>
      </c>
      <c r="D831" s="40">
        <v>2</v>
      </c>
      <c r="E831" s="662">
        <v>21</v>
      </c>
      <c r="F831" s="40">
        <v>2</v>
      </c>
      <c r="G831" s="311" t="s">
        <v>139</v>
      </c>
      <c r="H831" s="40" t="s">
        <v>72</v>
      </c>
      <c r="I831" s="991" t="s">
        <v>527</v>
      </c>
      <c r="J831" s="303">
        <v>0</v>
      </c>
      <c r="K831" s="304">
        <v>0</v>
      </c>
      <c r="L831" s="305">
        <v>0</v>
      </c>
      <c r="M831" s="305">
        <v>0</v>
      </c>
      <c r="N831" s="303">
        <v>0</v>
      </c>
      <c r="O831" s="306">
        <v>0</v>
      </c>
      <c r="P831" s="303">
        <v>0</v>
      </c>
      <c r="Q831" s="171">
        <f>VLOOKUP(C831&amp;D831&amp;A831,'Delivery Counts'!$A$55:$I$86,8,FALSE)</f>
        <v>0</v>
      </c>
      <c r="R831" s="171">
        <f>VLOOKUP(C831&amp;D831&amp;A831,'Delivery Counts'!$A$55:$I$86,9,FALSE)</f>
        <v>0</v>
      </c>
      <c r="S831" s="16">
        <f t="shared" si="39"/>
        <v>0</v>
      </c>
      <c r="T831" s="237"/>
      <c r="U831" s="237"/>
    </row>
    <row r="832" spans="1:21" s="172" customFormat="1">
      <c r="A832" s="38">
        <v>21</v>
      </c>
      <c r="B832" s="39">
        <f t="shared" si="40"/>
        <v>0</v>
      </c>
      <c r="C832" s="39" t="str">
        <f t="shared" si="38"/>
        <v>2021 Prior Year</v>
      </c>
      <c r="D832" s="40">
        <v>2</v>
      </c>
      <c r="E832" s="662">
        <v>21</v>
      </c>
      <c r="F832" s="40">
        <v>2</v>
      </c>
      <c r="G832" s="40" t="s">
        <v>139</v>
      </c>
      <c r="H832" s="40" t="s">
        <v>73</v>
      </c>
      <c r="I832" s="991" t="s">
        <v>528</v>
      </c>
      <c r="J832" s="303">
        <v>0</v>
      </c>
      <c r="K832" s="304">
        <v>0</v>
      </c>
      <c r="L832" s="305">
        <v>0</v>
      </c>
      <c r="M832" s="305">
        <v>0</v>
      </c>
      <c r="N832" s="303">
        <v>0</v>
      </c>
      <c r="O832" s="306">
        <v>0</v>
      </c>
      <c r="P832" s="303">
        <v>0</v>
      </c>
      <c r="Q832" s="171">
        <f>VLOOKUP(C832&amp;D832&amp;A832,'Delivery Counts'!$A$55:$I$86,8,FALSE)</f>
        <v>0</v>
      </c>
      <c r="R832" s="171">
        <f>VLOOKUP(C832&amp;D832&amp;A832,'Delivery Counts'!$A$55:$I$86,9,FALSE)</f>
        <v>0</v>
      </c>
      <c r="S832" s="16">
        <f t="shared" si="39"/>
        <v>0</v>
      </c>
      <c r="T832" s="237"/>
      <c r="U832" s="237"/>
    </row>
    <row r="833" spans="1:21" s="172" customFormat="1">
      <c r="A833" s="38">
        <v>21</v>
      </c>
      <c r="B833" s="39">
        <f t="shared" si="40"/>
        <v>0</v>
      </c>
      <c r="C833" s="39" t="str">
        <f t="shared" si="38"/>
        <v>2021 Prior Year</v>
      </c>
      <c r="D833" s="40">
        <v>2</v>
      </c>
      <c r="E833" s="662">
        <v>21</v>
      </c>
      <c r="F833" s="40">
        <v>2</v>
      </c>
      <c r="G833" s="40" t="s">
        <v>139</v>
      </c>
      <c r="H833" s="40" t="s">
        <v>409</v>
      </c>
      <c r="I833" s="991" t="s">
        <v>803</v>
      </c>
      <c r="J833" s="303">
        <v>0</v>
      </c>
      <c r="K833" s="304">
        <v>0</v>
      </c>
      <c r="L833" s="305">
        <v>0</v>
      </c>
      <c r="M833" s="305">
        <v>0</v>
      </c>
      <c r="N833" s="303">
        <v>0</v>
      </c>
      <c r="O833" s="306">
        <v>0</v>
      </c>
      <c r="P833" s="303">
        <v>0</v>
      </c>
      <c r="Q833" s="171">
        <f>VLOOKUP(C833&amp;D833&amp;A833,'Delivery Counts'!$A$55:$I$86,8,FALSE)</f>
        <v>0</v>
      </c>
      <c r="R833" s="171">
        <f>VLOOKUP(C833&amp;D833&amp;A833,'Delivery Counts'!$A$55:$I$86,9,FALSE)</f>
        <v>0</v>
      </c>
      <c r="S833" s="16">
        <f t="shared" si="39"/>
        <v>0</v>
      </c>
      <c r="T833" s="237"/>
      <c r="U833" s="237"/>
    </row>
    <row r="834" spans="1:21" s="172" customFormat="1">
      <c r="A834" s="38">
        <v>27</v>
      </c>
      <c r="B834" s="39">
        <f t="shared" si="40"/>
        <v>0</v>
      </c>
      <c r="C834" s="39" t="str">
        <f t="shared" si="38"/>
        <v>2021 Prior Year</v>
      </c>
      <c r="D834" s="40">
        <v>2</v>
      </c>
      <c r="E834" s="662">
        <v>27</v>
      </c>
      <c r="F834" s="40">
        <v>6</v>
      </c>
      <c r="G834" s="40" t="s">
        <v>138</v>
      </c>
      <c r="H834" s="40" t="s">
        <v>211</v>
      </c>
      <c r="I834" s="1014" t="s">
        <v>261</v>
      </c>
      <c r="J834" s="303">
        <v>0</v>
      </c>
      <c r="K834" s="304">
        <v>0</v>
      </c>
      <c r="L834" s="305">
        <v>0</v>
      </c>
      <c r="M834" s="305">
        <v>0</v>
      </c>
      <c r="N834" s="303">
        <v>0</v>
      </c>
      <c r="O834" s="306">
        <v>0</v>
      </c>
      <c r="P834" s="303">
        <v>0</v>
      </c>
      <c r="Q834" s="171">
        <f>VLOOKUP(C834&amp;D834&amp;A834,'Delivery Counts'!$A$55:$I$86,8,FALSE)</f>
        <v>0</v>
      </c>
      <c r="R834" s="171">
        <f>VLOOKUP(C834&amp;D834&amp;A834,'Delivery Counts'!$A$55:$I$86,9,FALSE)</f>
        <v>0</v>
      </c>
      <c r="S834" s="16">
        <f t="shared" ref="S834:S851" si="41">Q834+R834</f>
        <v>0</v>
      </c>
      <c r="T834" s="237"/>
      <c r="U834" s="237"/>
    </row>
    <row r="835" spans="1:21" s="172" customFormat="1">
      <c r="A835" s="38">
        <v>27</v>
      </c>
      <c r="B835" s="39">
        <f t="shared" si="40"/>
        <v>0</v>
      </c>
      <c r="C835" s="39" t="str">
        <f t="shared" si="38"/>
        <v>2021 Prior Year</v>
      </c>
      <c r="D835" s="40">
        <v>2</v>
      </c>
      <c r="E835" s="662">
        <v>27</v>
      </c>
      <c r="F835" s="40">
        <v>6</v>
      </c>
      <c r="G835" s="40" t="s">
        <v>138</v>
      </c>
      <c r="H835" s="40" t="s">
        <v>214</v>
      </c>
      <c r="I835" s="1014" t="s">
        <v>676</v>
      </c>
      <c r="J835" s="303">
        <v>0</v>
      </c>
      <c r="K835" s="304">
        <v>0</v>
      </c>
      <c r="L835" s="305">
        <v>0</v>
      </c>
      <c r="M835" s="305">
        <v>0</v>
      </c>
      <c r="N835" s="303">
        <v>0</v>
      </c>
      <c r="O835" s="306">
        <v>0</v>
      </c>
      <c r="P835" s="303">
        <v>0</v>
      </c>
      <c r="Q835" s="171">
        <f>VLOOKUP(C835&amp;D835&amp;A835,'Delivery Counts'!$A$55:$I$86,8,FALSE)</f>
        <v>0</v>
      </c>
      <c r="R835" s="171">
        <f>VLOOKUP(C835&amp;D835&amp;A835,'Delivery Counts'!$A$55:$I$86,9,FALSE)</f>
        <v>0</v>
      </c>
      <c r="S835" s="16">
        <f t="shared" si="41"/>
        <v>0</v>
      </c>
      <c r="T835" s="237"/>
      <c r="U835" s="237"/>
    </row>
    <row r="836" spans="1:21" s="172" customFormat="1">
      <c r="A836" s="38">
        <v>27</v>
      </c>
      <c r="B836" s="39">
        <f t="shared" si="40"/>
        <v>0</v>
      </c>
      <c r="C836" s="39" t="str">
        <f t="shared" si="38"/>
        <v>2021 Prior Year</v>
      </c>
      <c r="D836" s="40">
        <v>2</v>
      </c>
      <c r="E836" s="662">
        <v>27</v>
      </c>
      <c r="F836" s="40">
        <v>6</v>
      </c>
      <c r="G836" s="40" t="s">
        <v>138</v>
      </c>
      <c r="H836" s="40" t="s">
        <v>215</v>
      </c>
      <c r="I836" s="1014" t="s">
        <v>216</v>
      </c>
      <c r="J836" s="303">
        <v>0</v>
      </c>
      <c r="K836" s="304">
        <v>0</v>
      </c>
      <c r="L836" s="305">
        <v>0</v>
      </c>
      <c r="M836" s="305">
        <v>0</v>
      </c>
      <c r="N836" s="303">
        <v>0</v>
      </c>
      <c r="O836" s="306">
        <v>0</v>
      </c>
      <c r="P836" s="303">
        <v>0</v>
      </c>
      <c r="Q836" s="171">
        <f>VLOOKUP(C836&amp;D836&amp;A836,'Delivery Counts'!$A$55:$I$86,8,FALSE)</f>
        <v>0</v>
      </c>
      <c r="R836" s="171">
        <f>VLOOKUP(C836&amp;D836&amp;A836,'Delivery Counts'!$A$55:$I$86,9,FALSE)</f>
        <v>0</v>
      </c>
      <c r="S836" s="16">
        <f t="shared" si="41"/>
        <v>0</v>
      </c>
      <c r="T836" s="237"/>
      <c r="U836" s="237"/>
    </row>
    <row r="837" spans="1:21" s="172" customFormat="1">
      <c r="A837" s="38">
        <v>27</v>
      </c>
      <c r="B837" s="39">
        <f t="shared" si="40"/>
        <v>0</v>
      </c>
      <c r="C837" s="39" t="str">
        <f t="shared" si="38"/>
        <v>2021 Prior Year</v>
      </c>
      <c r="D837" s="40">
        <v>2</v>
      </c>
      <c r="E837" s="662">
        <v>27</v>
      </c>
      <c r="F837" s="40">
        <v>6</v>
      </c>
      <c r="G837" s="40" t="s">
        <v>138</v>
      </c>
      <c r="H837" s="40" t="s">
        <v>217</v>
      </c>
      <c r="I837" s="1014" t="s">
        <v>262</v>
      </c>
      <c r="J837" s="303">
        <v>0</v>
      </c>
      <c r="K837" s="304">
        <v>0</v>
      </c>
      <c r="L837" s="305">
        <v>0</v>
      </c>
      <c r="M837" s="305">
        <v>0</v>
      </c>
      <c r="N837" s="303">
        <v>0</v>
      </c>
      <c r="O837" s="306">
        <v>0</v>
      </c>
      <c r="P837" s="303">
        <v>0</v>
      </c>
      <c r="Q837" s="171">
        <f>VLOOKUP(C837&amp;D837&amp;A837,'Delivery Counts'!$A$55:$I$86,8,FALSE)</f>
        <v>0</v>
      </c>
      <c r="R837" s="171">
        <f>VLOOKUP(C837&amp;D837&amp;A837,'Delivery Counts'!$A$55:$I$86,9,FALSE)</f>
        <v>0</v>
      </c>
      <c r="S837" s="16">
        <f t="shared" si="41"/>
        <v>0</v>
      </c>
      <c r="T837" s="237"/>
      <c r="U837" s="237"/>
    </row>
    <row r="838" spans="1:21" s="172" customFormat="1">
      <c r="A838" s="38">
        <v>27</v>
      </c>
      <c r="B838" s="39">
        <f t="shared" si="40"/>
        <v>0</v>
      </c>
      <c r="C838" s="39" t="str">
        <f t="shared" si="38"/>
        <v>2021 Prior Year</v>
      </c>
      <c r="D838" s="40">
        <v>2</v>
      </c>
      <c r="E838" s="662">
        <v>27</v>
      </c>
      <c r="F838" s="40">
        <v>6</v>
      </c>
      <c r="G838" s="40" t="s">
        <v>138</v>
      </c>
      <c r="H838" s="40" t="s">
        <v>218</v>
      </c>
      <c r="I838" s="1014" t="s">
        <v>677</v>
      </c>
      <c r="J838" s="303">
        <v>0</v>
      </c>
      <c r="K838" s="304">
        <v>0</v>
      </c>
      <c r="L838" s="305">
        <v>0</v>
      </c>
      <c r="M838" s="305">
        <v>0</v>
      </c>
      <c r="N838" s="303">
        <v>0</v>
      </c>
      <c r="O838" s="306">
        <v>0</v>
      </c>
      <c r="P838" s="303">
        <v>0</v>
      </c>
      <c r="Q838" s="171">
        <f>VLOOKUP(C838&amp;D838&amp;A838,'Delivery Counts'!$A$55:$I$86,8,FALSE)</f>
        <v>0</v>
      </c>
      <c r="R838" s="171">
        <f>VLOOKUP(C838&amp;D838&amp;A838,'Delivery Counts'!$A$55:$I$86,9,FALSE)</f>
        <v>0</v>
      </c>
      <c r="S838" s="16">
        <f t="shared" si="41"/>
        <v>0</v>
      </c>
      <c r="T838" s="237"/>
      <c r="U838" s="237"/>
    </row>
    <row r="839" spans="1:21" s="172" customFormat="1">
      <c r="A839" s="38">
        <v>27</v>
      </c>
      <c r="B839" s="39">
        <f t="shared" si="40"/>
        <v>0</v>
      </c>
      <c r="C839" s="39" t="str">
        <f t="shared" si="38"/>
        <v>2021 Prior Year</v>
      </c>
      <c r="D839" s="40">
        <v>2</v>
      </c>
      <c r="E839" s="662">
        <v>27</v>
      </c>
      <c r="F839" s="40">
        <v>6</v>
      </c>
      <c r="G839" s="40" t="s">
        <v>138</v>
      </c>
      <c r="H839" s="40" t="s">
        <v>219</v>
      </c>
      <c r="I839" s="1014" t="s">
        <v>263</v>
      </c>
      <c r="J839" s="303">
        <v>0</v>
      </c>
      <c r="K839" s="304">
        <v>0</v>
      </c>
      <c r="L839" s="305">
        <v>0</v>
      </c>
      <c r="M839" s="305">
        <v>0</v>
      </c>
      <c r="N839" s="303">
        <v>0</v>
      </c>
      <c r="O839" s="306">
        <v>0</v>
      </c>
      <c r="P839" s="303">
        <v>0</v>
      </c>
      <c r="Q839" s="171">
        <f>VLOOKUP(C839&amp;D839&amp;A839,'Delivery Counts'!$A$55:$I$86,8,FALSE)</f>
        <v>0</v>
      </c>
      <c r="R839" s="171">
        <f>VLOOKUP(C839&amp;D839&amp;A839,'Delivery Counts'!$A$55:$I$86,9,FALSE)</f>
        <v>0</v>
      </c>
      <c r="S839" s="16">
        <f t="shared" si="41"/>
        <v>0</v>
      </c>
      <c r="T839" s="237"/>
      <c r="U839" s="237"/>
    </row>
    <row r="840" spans="1:21" s="172" customFormat="1">
      <c r="A840" s="38">
        <v>27</v>
      </c>
      <c r="B840" s="39">
        <f t="shared" si="40"/>
        <v>0</v>
      </c>
      <c r="C840" s="39" t="str">
        <f t="shared" si="38"/>
        <v>2021 Prior Year</v>
      </c>
      <c r="D840" s="40">
        <v>2</v>
      </c>
      <c r="E840" s="662">
        <v>27</v>
      </c>
      <c r="F840" s="40">
        <v>6</v>
      </c>
      <c r="G840" s="40" t="s">
        <v>138</v>
      </c>
      <c r="H840" s="40" t="s">
        <v>220</v>
      </c>
      <c r="I840" s="1014" t="s">
        <v>675</v>
      </c>
      <c r="J840" s="303">
        <v>0</v>
      </c>
      <c r="K840" s="304">
        <v>0</v>
      </c>
      <c r="L840" s="305">
        <v>0</v>
      </c>
      <c r="M840" s="305">
        <v>0</v>
      </c>
      <c r="N840" s="303">
        <v>0</v>
      </c>
      <c r="O840" s="306">
        <v>0</v>
      </c>
      <c r="P840" s="303">
        <v>0</v>
      </c>
      <c r="Q840" s="171">
        <f>VLOOKUP(C840&amp;D840&amp;A840,'Delivery Counts'!$A$55:$I$86,8,FALSE)</f>
        <v>0</v>
      </c>
      <c r="R840" s="171">
        <f>VLOOKUP(C840&amp;D840&amp;A840,'Delivery Counts'!$A$55:$I$86,9,FALSE)</f>
        <v>0</v>
      </c>
      <c r="S840" s="16">
        <f t="shared" si="41"/>
        <v>0</v>
      </c>
      <c r="T840" s="237"/>
      <c r="U840" s="237"/>
    </row>
    <row r="841" spans="1:21" s="172" customFormat="1">
      <c r="A841" s="38">
        <v>27</v>
      </c>
      <c r="B841" s="39">
        <f t="shared" si="40"/>
        <v>0</v>
      </c>
      <c r="C841" s="39" t="str">
        <f t="shared" si="38"/>
        <v>2021 Prior Year</v>
      </c>
      <c r="D841" s="40">
        <v>2</v>
      </c>
      <c r="E841" s="662">
        <v>27</v>
      </c>
      <c r="F841" s="40">
        <v>6</v>
      </c>
      <c r="G841" s="40" t="s">
        <v>138</v>
      </c>
      <c r="H841" s="40" t="s">
        <v>221</v>
      </c>
      <c r="I841" s="1014" t="s">
        <v>264</v>
      </c>
      <c r="J841" s="303">
        <v>0</v>
      </c>
      <c r="K841" s="304">
        <v>0</v>
      </c>
      <c r="L841" s="305">
        <v>0</v>
      </c>
      <c r="M841" s="305">
        <v>0</v>
      </c>
      <c r="N841" s="303">
        <v>0</v>
      </c>
      <c r="O841" s="306">
        <v>0</v>
      </c>
      <c r="P841" s="303">
        <v>0</v>
      </c>
      <c r="Q841" s="171">
        <f>VLOOKUP(C841&amp;D841&amp;A841,'Delivery Counts'!$A$55:$I$86,8,FALSE)</f>
        <v>0</v>
      </c>
      <c r="R841" s="171">
        <f>VLOOKUP(C841&amp;D841&amp;A841,'Delivery Counts'!$A$55:$I$86,9,FALSE)</f>
        <v>0</v>
      </c>
      <c r="S841" s="16">
        <f t="shared" si="41"/>
        <v>0</v>
      </c>
      <c r="T841" s="237"/>
      <c r="U841" s="237"/>
    </row>
    <row r="842" spans="1:21" s="172" customFormat="1">
      <c r="A842" s="38">
        <v>27</v>
      </c>
      <c r="B842" s="39">
        <f t="shared" si="40"/>
        <v>0</v>
      </c>
      <c r="C842" s="39" t="str">
        <f t="shared" si="38"/>
        <v>2021 Prior Year</v>
      </c>
      <c r="D842" s="40">
        <v>2</v>
      </c>
      <c r="E842" s="662">
        <v>27</v>
      </c>
      <c r="F842" s="40">
        <v>6</v>
      </c>
      <c r="G842" s="40" t="s">
        <v>138</v>
      </c>
      <c r="H842" s="40" t="s">
        <v>222</v>
      </c>
      <c r="I842" s="1014" t="s">
        <v>206</v>
      </c>
      <c r="J842" s="303">
        <v>0</v>
      </c>
      <c r="K842" s="304">
        <v>0</v>
      </c>
      <c r="L842" s="305">
        <v>0</v>
      </c>
      <c r="M842" s="305">
        <v>0</v>
      </c>
      <c r="N842" s="303">
        <v>0</v>
      </c>
      <c r="O842" s="306">
        <v>0</v>
      </c>
      <c r="P842" s="303">
        <v>0</v>
      </c>
      <c r="Q842" s="171">
        <f>VLOOKUP(C842&amp;D842&amp;A842,'Delivery Counts'!$A$55:$I$86,8,FALSE)</f>
        <v>0</v>
      </c>
      <c r="R842" s="171">
        <f>VLOOKUP(C842&amp;D842&amp;A842,'Delivery Counts'!$A$55:$I$86,9,FALSE)</f>
        <v>0</v>
      </c>
      <c r="S842" s="16">
        <f t="shared" si="41"/>
        <v>0</v>
      </c>
      <c r="T842" s="237"/>
      <c r="U842" s="237"/>
    </row>
    <row r="843" spans="1:21" s="172" customFormat="1">
      <c r="A843" s="38">
        <v>27</v>
      </c>
      <c r="B843" s="39">
        <f t="shared" si="40"/>
        <v>0</v>
      </c>
      <c r="C843" s="39" t="str">
        <f t="shared" si="38"/>
        <v>2021 Prior Year</v>
      </c>
      <c r="D843" s="40">
        <v>2</v>
      </c>
      <c r="E843" s="662">
        <v>27</v>
      </c>
      <c r="F843" s="40">
        <v>6</v>
      </c>
      <c r="G843" s="40" t="s">
        <v>138</v>
      </c>
      <c r="H843" s="40" t="s">
        <v>223</v>
      </c>
      <c r="I843" s="1014" t="s">
        <v>181</v>
      </c>
      <c r="J843" s="303">
        <v>0</v>
      </c>
      <c r="K843" s="304">
        <v>0</v>
      </c>
      <c r="L843" s="305">
        <v>0</v>
      </c>
      <c r="M843" s="305">
        <v>0</v>
      </c>
      <c r="N843" s="303">
        <v>0</v>
      </c>
      <c r="O843" s="306">
        <v>0</v>
      </c>
      <c r="P843" s="303">
        <v>0</v>
      </c>
      <c r="Q843" s="171">
        <f>VLOOKUP(C843&amp;D843&amp;A843,'Delivery Counts'!$A$55:$I$86,8,FALSE)</f>
        <v>0</v>
      </c>
      <c r="R843" s="171">
        <f>VLOOKUP(C843&amp;D843&amp;A843,'Delivery Counts'!$A$55:$I$86,9,FALSE)</f>
        <v>0</v>
      </c>
      <c r="S843" s="16">
        <f t="shared" si="41"/>
        <v>0</v>
      </c>
      <c r="T843" s="237"/>
      <c r="U843" s="237"/>
    </row>
    <row r="844" spans="1:21" s="172" customFormat="1">
      <c r="A844" s="38">
        <v>27</v>
      </c>
      <c r="B844" s="39">
        <f t="shared" si="40"/>
        <v>0</v>
      </c>
      <c r="C844" s="39" t="str">
        <f t="shared" si="38"/>
        <v>2021 Prior Year</v>
      </c>
      <c r="D844" s="40">
        <v>2</v>
      </c>
      <c r="E844" s="662">
        <v>27</v>
      </c>
      <c r="F844" s="40">
        <v>6</v>
      </c>
      <c r="G844" s="40" t="s">
        <v>138</v>
      </c>
      <c r="H844" s="40" t="s">
        <v>150</v>
      </c>
      <c r="I844" s="1014" t="s">
        <v>204</v>
      </c>
      <c r="J844" s="303">
        <v>0</v>
      </c>
      <c r="K844" s="304">
        <v>0</v>
      </c>
      <c r="L844" s="305">
        <v>0</v>
      </c>
      <c r="M844" s="305">
        <v>0</v>
      </c>
      <c r="N844" s="303">
        <v>0</v>
      </c>
      <c r="O844" s="306">
        <v>0</v>
      </c>
      <c r="P844" s="303">
        <v>0</v>
      </c>
      <c r="Q844" s="171">
        <f>VLOOKUP(C844&amp;D844&amp;A844,'Delivery Counts'!$A$55:$I$86,8,FALSE)</f>
        <v>0</v>
      </c>
      <c r="R844" s="171">
        <f>VLOOKUP(C844&amp;D844&amp;A844,'Delivery Counts'!$A$55:$I$86,9,FALSE)</f>
        <v>0</v>
      </c>
      <c r="S844" s="16">
        <f t="shared" si="41"/>
        <v>0</v>
      </c>
      <c r="T844" s="237"/>
      <c r="U844" s="237"/>
    </row>
    <row r="845" spans="1:21" s="172" customFormat="1">
      <c r="A845" s="38">
        <v>27</v>
      </c>
      <c r="B845" s="39">
        <f t="shared" si="40"/>
        <v>0</v>
      </c>
      <c r="C845" s="39" t="str">
        <f t="shared" si="38"/>
        <v>2021 Prior Year</v>
      </c>
      <c r="D845" s="40">
        <v>2</v>
      </c>
      <c r="E845" s="662">
        <v>27</v>
      </c>
      <c r="F845" s="40">
        <v>6</v>
      </c>
      <c r="G845" s="40" t="s">
        <v>138</v>
      </c>
      <c r="H845" s="40" t="s">
        <v>151</v>
      </c>
      <c r="I845" s="1014" t="s">
        <v>205</v>
      </c>
      <c r="J845" s="303">
        <v>0</v>
      </c>
      <c r="K845" s="304">
        <v>0</v>
      </c>
      <c r="L845" s="305">
        <v>0</v>
      </c>
      <c r="M845" s="305">
        <v>0</v>
      </c>
      <c r="N845" s="303">
        <v>0</v>
      </c>
      <c r="O845" s="306">
        <v>0</v>
      </c>
      <c r="P845" s="303">
        <v>0</v>
      </c>
      <c r="Q845" s="171">
        <f>VLOOKUP(C845&amp;D845&amp;A845,'Delivery Counts'!$A$55:$I$86,8,FALSE)</f>
        <v>0</v>
      </c>
      <c r="R845" s="171">
        <f>VLOOKUP(C845&amp;D845&amp;A845,'Delivery Counts'!$A$55:$I$86,9,FALSE)</f>
        <v>0</v>
      </c>
      <c r="S845" s="16">
        <f t="shared" si="41"/>
        <v>0</v>
      </c>
      <c r="T845" s="237"/>
      <c r="U845" s="237"/>
    </row>
    <row r="846" spans="1:21" s="172" customFormat="1">
      <c r="A846" s="38">
        <v>27</v>
      </c>
      <c r="B846" s="39">
        <f t="shared" si="40"/>
        <v>0</v>
      </c>
      <c r="C846" s="39" t="str">
        <f t="shared" si="38"/>
        <v>2021 Prior Year</v>
      </c>
      <c r="D846" s="40">
        <v>2</v>
      </c>
      <c r="E846" s="662">
        <v>27</v>
      </c>
      <c r="F846" s="40">
        <v>6</v>
      </c>
      <c r="G846" s="40" t="s">
        <v>138</v>
      </c>
      <c r="H846" s="40" t="s">
        <v>152</v>
      </c>
      <c r="I846" s="1014" t="s">
        <v>182</v>
      </c>
      <c r="J846" s="303">
        <v>0</v>
      </c>
      <c r="K846" s="304">
        <v>0</v>
      </c>
      <c r="L846" s="305">
        <v>0</v>
      </c>
      <c r="M846" s="305">
        <v>0</v>
      </c>
      <c r="N846" s="303">
        <v>0</v>
      </c>
      <c r="O846" s="306">
        <v>0</v>
      </c>
      <c r="P846" s="303">
        <v>0</v>
      </c>
      <c r="Q846" s="171">
        <f>VLOOKUP(C846&amp;D846&amp;A846,'Delivery Counts'!$A$55:$I$86,8,FALSE)</f>
        <v>0</v>
      </c>
      <c r="R846" s="171">
        <f>VLOOKUP(C846&amp;D846&amp;A846,'Delivery Counts'!$A$55:$I$86,9,FALSE)</f>
        <v>0</v>
      </c>
      <c r="S846" s="16">
        <f t="shared" si="41"/>
        <v>0</v>
      </c>
      <c r="T846" s="237"/>
      <c r="U846" s="237"/>
    </row>
    <row r="847" spans="1:21" s="172" customFormat="1">
      <c r="A847" s="38">
        <v>27</v>
      </c>
      <c r="B847" s="39">
        <f t="shared" si="40"/>
        <v>0</v>
      </c>
      <c r="C847" s="39" t="str">
        <f t="shared" si="38"/>
        <v>2021 Prior Year</v>
      </c>
      <c r="D847" s="40">
        <v>2</v>
      </c>
      <c r="E847" s="662">
        <v>27</v>
      </c>
      <c r="F847" s="40">
        <v>6</v>
      </c>
      <c r="G847" s="40" t="s">
        <v>138</v>
      </c>
      <c r="H847" s="40" t="s">
        <v>70</v>
      </c>
      <c r="I847" s="1014" t="s">
        <v>265</v>
      </c>
      <c r="J847" s="303">
        <v>0</v>
      </c>
      <c r="K847" s="304">
        <v>0</v>
      </c>
      <c r="L847" s="305">
        <v>0</v>
      </c>
      <c r="M847" s="305">
        <v>0</v>
      </c>
      <c r="N847" s="303">
        <v>0</v>
      </c>
      <c r="O847" s="306">
        <v>0</v>
      </c>
      <c r="P847" s="303">
        <v>0</v>
      </c>
      <c r="Q847" s="171">
        <f>VLOOKUP(C847&amp;D847&amp;A847,'Delivery Counts'!$A$55:$I$86,8,FALSE)</f>
        <v>0</v>
      </c>
      <c r="R847" s="171">
        <f>VLOOKUP(C847&amp;D847&amp;A847,'Delivery Counts'!$A$55:$I$86,9,FALSE)</f>
        <v>0</v>
      </c>
      <c r="S847" s="16">
        <f t="shared" si="41"/>
        <v>0</v>
      </c>
      <c r="T847" s="237"/>
      <c r="U847" s="237"/>
    </row>
    <row r="848" spans="1:21" s="172" customFormat="1">
      <c r="A848" s="38">
        <v>27</v>
      </c>
      <c r="B848" s="39">
        <f t="shared" si="40"/>
        <v>0</v>
      </c>
      <c r="C848" s="39" t="str">
        <f t="shared" si="38"/>
        <v>2021 Prior Year</v>
      </c>
      <c r="D848" s="40">
        <v>2</v>
      </c>
      <c r="E848" s="662">
        <v>27</v>
      </c>
      <c r="F848" s="40">
        <v>6</v>
      </c>
      <c r="G848" s="40" t="s">
        <v>138</v>
      </c>
      <c r="H848" s="40" t="s">
        <v>71</v>
      </c>
      <c r="I848" s="1014" t="s">
        <v>266</v>
      </c>
      <c r="J848" s="303">
        <v>0</v>
      </c>
      <c r="K848" s="304">
        <v>0</v>
      </c>
      <c r="L848" s="305">
        <v>0</v>
      </c>
      <c r="M848" s="305">
        <v>0</v>
      </c>
      <c r="N848" s="303">
        <v>0</v>
      </c>
      <c r="O848" s="306">
        <v>0</v>
      </c>
      <c r="P848" s="303">
        <v>0</v>
      </c>
      <c r="Q848" s="171">
        <f>VLOOKUP(C848&amp;D848&amp;A848,'Delivery Counts'!$A$55:$I$86,8,FALSE)</f>
        <v>0</v>
      </c>
      <c r="R848" s="171">
        <f>VLOOKUP(C848&amp;D848&amp;A848,'Delivery Counts'!$A$55:$I$86,9,FALSE)</f>
        <v>0</v>
      </c>
      <c r="S848" s="16">
        <f t="shared" si="41"/>
        <v>0</v>
      </c>
      <c r="T848" s="237"/>
      <c r="U848" s="237"/>
    </row>
    <row r="849" spans="1:21" s="172" customFormat="1">
      <c r="A849" s="38">
        <v>27</v>
      </c>
      <c r="B849" s="39">
        <f t="shared" si="40"/>
        <v>0</v>
      </c>
      <c r="C849" s="39" t="str">
        <f t="shared" si="38"/>
        <v>2021 Prior Year</v>
      </c>
      <c r="D849" s="40">
        <v>2</v>
      </c>
      <c r="E849" s="662">
        <v>27</v>
      </c>
      <c r="F849" s="40">
        <v>6</v>
      </c>
      <c r="G849" s="40" t="s">
        <v>138</v>
      </c>
      <c r="H849" s="40" t="s">
        <v>72</v>
      </c>
      <c r="I849" s="1014" t="s">
        <v>527</v>
      </c>
      <c r="J849" s="303">
        <v>0</v>
      </c>
      <c r="K849" s="304">
        <v>0</v>
      </c>
      <c r="L849" s="305">
        <v>0</v>
      </c>
      <c r="M849" s="305">
        <v>0</v>
      </c>
      <c r="N849" s="303">
        <v>0</v>
      </c>
      <c r="O849" s="306">
        <v>0</v>
      </c>
      <c r="P849" s="303">
        <v>0</v>
      </c>
      <c r="Q849" s="171">
        <f>VLOOKUP(C849&amp;D849&amp;A849,'Delivery Counts'!$A$55:$I$86,8,FALSE)</f>
        <v>0</v>
      </c>
      <c r="R849" s="171">
        <f>VLOOKUP(C849&amp;D849&amp;A849,'Delivery Counts'!$A$55:$I$86,9,FALSE)</f>
        <v>0</v>
      </c>
      <c r="S849" s="16">
        <f t="shared" si="41"/>
        <v>0</v>
      </c>
      <c r="T849" s="237"/>
      <c r="U849" s="237"/>
    </row>
    <row r="850" spans="1:21" s="172" customFormat="1">
      <c r="A850" s="38">
        <v>27</v>
      </c>
      <c r="B850" s="39">
        <f t="shared" si="40"/>
        <v>0</v>
      </c>
      <c r="C850" s="39" t="str">
        <f t="shared" si="38"/>
        <v>2021 Prior Year</v>
      </c>
      <c r="D850" s="40">
        <v>2</v>
      </c>
      <c r="E850" s="662">
        <v>27</v>
      </c>
      <c r="F850" s="40">
        <v>6</v>
      </c>
      <c r="G850" s="40" t="s">
        <v>138</v>
      </c>
      <c r="H850" s="40" t="s">
        <v>73</v>
      </c>
      <c r="I850" s="1014" t="s">
        <v>528</v>
      </c>
      <c r="J850" s="303">
        <v>0</v>
      </c>
      <c r="K850" s="304">
        <v>0</v>
      </c>
      <c r="L850" s="305">
        <v>0</v>
      </c>
      <c r="M850" s="305">
        <v>0</v>
      </c>
      <c r="N850" s="303">
        <v>0</v>
      </c>
      <c r="O850" s="306">
        <v>0</v>
      </c>
      <c r="P850" s="303">
        <v>0</v>
      </c>
      <c r="Q850" s="171">
        <f>VLOOKUP(C850&amp;D850&amp;A850,'Delivery Counts'!$A$55:$I$86,8,FALSE)</f>
        <v>0</v>
      </c>
      <c r="R850" s="171">
        <f>VLOOKUP(C850&amp;D850&amp;A850,'Delivery Counts'!$A$55:$I$86,9,FALSE)</f>
        <v>0</v>
      </c>
      <c r="S850" s="16">
        <f t="shared" si="41"/>
        <v>0</v>
      </c>
      <c r="T850" s="237"/>
      <c r="U850" s="237"/>
    </row>
    <row r="851" spans="1:21" s="172" customFormat="1">
      <c r="A851" s="38">
        <v>27</v>
      </c>
      <c r="B851" s="39">
        <f t="shared" si="40"/>
        <v>0</v>
      </c>
      <c r="C851" s="39" t="str">
        <f t="shared" si="38"/>
        <v>2021 Prior Year</v>
      </c>
      <c r="D851" s="40">
        <v>2</v>
      </c>
      <c r="E851" s="662">
        <v>27</v>
      </c>
      <c r="F851" s="40">
        <v>6</v>
      </c>
      <c r="G851" s="40" t="s">
        <v>138</v>
      </c>
      <c r="H851" s="40" t="s">
        <v>409</v>
      </c>
      <c r="I851" s="1014" t="s">
        <v>803</v>
      </c>
      <c r="J851" s="303">
        <v>0</v>
      </c>
      <c r="K851" s="304">
        <v>0</v>
      </c>
      <c r="L851" s="305">
        <v>0</v>
      </c>
      <c r="M851" s="305">
        <v>0</v>
      </c>
      <c r="N851" s="303">
        <v>0</v>
      </c>
      <c r="O851" s="306">
        <v>0</v>
      </c>
      <c r="P851" s="303">
        <v>0</v>
      </c>
      <c r="Q851" s="171">
        <f>VLOOKUP(C851&amp;D851&amp;A851,'Delivery Counts'!$A$55:$I$86,8,FALSE)</f>
        <v>0</v>
      </c>
      <c r="R851" s="171">
        <f>VLOOKUP(C851&amp;D851&amp;A851,'Delivery Counts'!$A$55:$I$86,9,FALSE)</f>
        <v>0</v>
      </c>
      <c r="S851" s="16">
        <f t="shared" si="41"/>
        <v>0</v>
      </c>
      <c r="T851" s="237"/>
      <c r="U851" s="237"/>
    </row>
    <row r="852" spans="1:21" s="172" customFormat="1">
      <c r="A852" s="38">
        <v>28</v>
      </c>
      <c r="B852" s="39">
        <f t="shared" si="29"/>
        <v>0</v>
      </c>
      <c r="C852" s="39" t="str">
        <f t="shared" si="38"/>
        <v>2021 Prior Year</v>
      </c>
      <c r="D852" s="40">
        <v>2</v>
      </c>
      <c r="E852" s="662">
        <v>28</v>
      </c>
      <c r="F852" s="662">
        <v>6</v>
      </c>
      <c r="G852" s="40" t="s">
        <v>139</v>
      </c>
      <c r="H852" s="40" t="s">
        <v>211</v>
      </c>
      <c r="I852" s="640" t="s">
        <v>261</v>
      </c>
      <c r="J852" s="303">
        <v>0</v>
      </c>
      <c r="K852" s="304">
        <v>0</v>
      </c>
      <c r="L852" s="305">
        <v>0</v>
      </c>
      <c r="M852" s="305">
        <v>0</v>
      </c>
      <c r="N852" s="303">
        <v>0</v>
      </c>
      <c r="O852" s="306">
        <v>0</v>
      </c>
      <c r="P852" s="303">
        <v>0</v>
      </c>
      <c r="Q852" s="171">
        <f>VLOOKUP(C852&amp;D852&amp;A852,'Delivery Counts'!$A$55:$I$86,8,FALSE)</f>
        <v>0</v>
      </c>
      <c r="R852" s="171">
        <f>VLOOKUP(C852&amp;D852&amp;A852,'Delivery Counts'!$A$55:$I$86,9,FALSE)</f>
        <v>0</v>
      </c>
      <c r="S852" s="16">
        <f t="shared" si="39"/>
        <v>0</v>
      </c>
      <c r="T852" s="237"/>
      <c r="U852" s="237"/>
    </row>
    <row r="853" spans="1:21" s="172" customFormat="1">
      <c r="A853" s="38">
        <v>28</v>
      </c>
      <c r="B853" s="39">
        <f t="shared" si="29"/>
        <v>0</v>
      </c>
      <c r="C853" s="39" t="str">
        <f t="shared" si="38"/>
        <v>2021 Prior Year</v>
      </c>
      <c r="D853" s="40">
        <v>2</v>
      </c>
      <c r="E853" s="662">
        <v>28</v>
      </c>
      <c r="F853" s="662">
        <v>6</v>
      </c>
      <c r="G853" s="311" t="s">
        <v>139</v>
      </c>
      <c r="H853" s="40" t="s">
        <v>214</v>
      </c>
      <c r="I853" s="658" t="s">
        <v>676</v>
      </c>
      <c r="J853" s="303">
        <v>0</v>
      </c>
      <c r="K853" s="304">
        <v>0</v>
      </c>
      <c r="L853" s="305">
        <v>0</v>
      </c>
      <c r="M853" s="305">
        <v>0</v>
      </c>
      <c r="N853" s="303">
        <v>0</v>
      </c>
      <c r="O853" s="306">
        <v>0</v>
      </c>
      <c r="P853" s="303">
        <v>0</v>
      </c>
      <c r="Q853" s="171">
        <f>VLOOKUP(C853&amp;D853&amp;A853,'Delivery Counts'!$A$55:$I$86,8,FALSE)</f>
        <v>0</v>
      </c>
      <c r="R853" s="171">
        <f>VLOOKUP(C853&amp;D853&amp;A853,'Delivery Counts'!$A$55:$I$86,9,FALSE)</f>
        <v>0</v>
      </c>
      <c r="S853" s="16">
        <f t="shared" si="39"/>
        <v>0</v>
      </c>
      <c r="T853" s="237"/>
      <c r="U853" s="237"/>
    </row>
    <row r="854" spans="1:21" s="172" customFormat="1">
      <c r="A854" s="38">
        <v>28</v>
      </c>
      <c r="B854" s="39">
        <f t="shared" si="29"/>
        <v>0</v>
      </c>
      <c r="C854" s="39" t="str">
        <f t="shared" si="38"/>
        <v>2021 Prior Year</v>
      </c>
      <c r="D854" s="40">
        <v>2</v>
      </c>
      <c r="E854" s="662">
        <v>28</v>
      </c>
      <c r="F854" s="662">
        <v>6</v>
      </c>
      <c r="G854" s="311" t="s">
        <v>139</v>
      </c>
      <c r="H854" s="40" t="s">
        <v>215</v>
      </c>
      <c r="I854" s="658" t="s">
        <v>216</v>
      </c>
      <c r="J854" s="303">
        <v>0</v>
      </c>
      <c r="K854" s="304">
        <v>0</v>
      </c>
      <c r="L854" s="305">
        <v>0</v>
      </c>
      <c r="M854" s="305">
        <v>0</v>
      </c>
      <c r="N854" s="303">
        <v>0</v>
      </c>
      <c r="O854" s="306">
        <v>0</v>
      </c>
      <c r="P854" s="303">
        <v>0</v>
      </c>
      <c r="Q854" s="171">
        <f>VLOOKUP(C854&amp;D854&amp;A854,'Delivery Counts'!$A$55:$I$86,8,FALSE)</f>
        <v>0</v>
      </c>
      <c r="R854" s="171">
        <f>VLOOKUP(C854&amp;D854&amp;A854,'Delivery Counts'!$A$55:$I$86,9,FALSE)</f>
        <v>0</v>
      </c>
      <c r="S854" s="16">
        <f t="shared" si="39"/>
        <v>0</v>
      </c>
      <c r="T854" s="237"/>
      <c r="U854" s="237"/>
    </row>
    <row r="855" spans="1:21" s="172" customFormat="1">
      <c r="A855" s="38">
        <v>28</v>
      </c>
      <c r="B855" s="39">
        <f t="shared" si="29"/>
        <v>0</v>
      </c>
      <c r="C855" s="39" t="str">
        <f t="shared" si="38"/>
        <v>2021 Prior Year</v>
      </c>
      <c r="D855" s="40">
        <v>2</v>
      </c>
      <c r="E855" s="662">
        <v>28</v>
      </c>
      <c r="F855" s="662">
        <v>6</v>
      </c>
      <c r="G855" s="311" t="s">
        <v>139</v>
      </c>
      <c r="H855" s="40" t="s">
        <v>217</v>
      </c>
      <c r="I855" s="658" t="s">
        <v>262</v>
      </c>
      <c r="J855" s="303">
        <v>0</v>
      </c>
      <c r="K855" s="304">
        <v>0</v>
      </c>
      <c r="L855" s="305">
        <v>0</v>
      </c>
      <c r="M855" s="305">
        <v>0</v>
      </c>
      <c r="N855" s="303">
        <v>0</v>
      </c>
      <c r="O855" s="306">
        <v>0</v>
      </c>
      <c r="P855" s="303">
        <v>0</v>
      </c>
      <c r="Q855" s="171">
        <f>VLOOKUP(C855&amp;D855&amp;A855,'Delivery Counts'!$A$55:$I$86,8,FALSE)</f>
        <v>0</v>
      </c>
      <c r="R855" s="171">
        <f>VLOOKUP(C855&amp;D855&amp;A855,'Delivery Counts'!$A$55:$I$86,9,FALSE)</f>
        <v>0</v>
      </c>
      <c r="S855" s="16">
        <f t="shared" si="39"/>
        <v>0</v>
      </c>
      <c r="T855" s="237"/>
      <c r="U855" s="237"/>
    </row>
    <row r="856" spans="1:21" s="172" customFormat="1">
      <c r="A856" s="38">
        <v>28</v>
      </c>
      <c r="B856" s="39">
        <f t="shared" si="29"/>
        <v>0</v>
      </c>
      <c r="C856" s="39" t="str">
        <f t="shared" si="38"/>
        <v>2021 Prior Year</v>
      </c>
      <c r="D856" s="40">
        <v>2</v>
      </c>
      <c r="E856" s="662">
        <v>28</v>
      </c>
      <c r="F856" s="662">
        <v>6</v>
      </c>
      <c r="G856" s="311" t="s">
        <v>139</v>
      </c>
      <c r="H856" s="40" t="s">
        <v>218</v>
      </c>
      <c r="I856" s="658" t="s">
        <v>677</v>
      </c>
      <c r="J856" s="303">
        <v>0</v>
      </c>
      <c r="K856" s="304">
        <v>0</v>
      </c>
      <c r="L856" s="305">
        <v>0</v>
      </c>
      <c r="M856" s="305">
        <v>0</v>
      </c>
      <c r="N856" s="303">
        <v>0</v>
      </c>
      <c r="O856" s="306">
        <v>0</v>
      </c>
      <c r="P856" s="303">
        <v>0</v>
      </c>
      <c r="Q856" s="171">
        <f>VLOOKUP(C856&amp;D856&amp;A856,'Delivery Counts'!$A$55:$I$86,8,FALSE)</f>
        <v>0</v>
      </c>
      <c r="R856" s="171">
        <f>VLOOKUP(C856&amp;D856&amp;A856,'Delivery Counts'!$A$55:$I$86,9,FALSE)</f>
        <v>0</v>
      </c>
      <c r="S856" s="16">
        <f t="shared" si="39"/>
        <v>0</v>
      </c>
      <c r="T856" s="237"/>
      <c r="U856" s="237"/>
    </row>
    <row r="857" spans="1:21" s="172" customFormat="1">
      <c r="A857" s="38">
        <v>28</v>
      </c>
      <c r="B857" s="39">
        <f t="shared" si="29"/>
        <v>0</v>
      </c>
      <c r="C857" s="39" t="str">
        <f t="shared" si="38"/>
        <v>2021 Prior Year</v>
      </c>
      <c r="D857" s="40">
        <v>2</v>
      </c>
      <c r="E857" s="662">
        <v>28</v>
      </c>
      <c r="F857" s="662">
        <v>6</v>
      </c>
      <c r="G857" s="311" t="s">
        <v>139</v>
      </c>
      <c r="H857" s="40" t="s">
        <v>219</v>
      </c>
      <c r="I857" s="658" t="s">
        <v>263</v>
      </c>
      <c r="J857" s="303">
        <v>0</v>
      </c>
      <c r="K857" s="304">
        <v>0</v>
      </c>
      <c r="L857" s="305">
        <v>0</v>
      </c>
      <c r="M857" s="305">
        <v>0</v>
      </c>
      <c r="N857" s="303">
        <v>0</v>
      </c>
      <c r="O857" s="306">
        <v>0</v>
      </c>
      <c r="P857" s="303">
        <v>0</v>
      </c>
      <c r="Q857" s="171">
        <f>VLOOKUP(C857&amp;D857&amp;A857,'Delivery Counts'!$A$55:$I$86,8,FALSE)</f>
        <v>0</v>
      </c>
      <c r="R857" s="171">
        <f>VLOOKUP(C857&amp;D857&amp;A857,'Delivery Counts'!$A$55:$I$86,9,FALSE)</f>
        <v>0</v>
      </c>
      <c r="S857" s="16">
        <f t="shared" si="39"/>
        <v>0</v>
      </c>
      <c r="T857" s="237"/>
      <c r="U857" s="237"/>
    </row>
    <row r="858" spans="1:21" s="172" customFormat="1">
      <c r="A858" s="38">
        <v>28</v>
      </c>
      <c r="B858" s="39">
        <f t="shared" si="29"/>
        <v>0</v>
      </c>
      <c r="C858" s="39" t="str">
        <f t="shared" si="38"/>
        <v>2021 Prior Year</v>
      </c>
      <c r="D858" s="40">
        <v>2</v>
      </c>
      <c r="E858" s="662">
        <v>28</v>
      </c>
      <c r="F858" s="662">
        <v>6</v>
      </c>
      <c r="G858" s="311" t="s">
        <v>139</v>
      </c>
      <c r="H858" s="40" t="s">
        <v>220</v>
      </c>
      <c r="I858" s="658" t="s">
        <v>675</v>
      </c>
      <c r="J858" s="303">
        <v>0</v>
      </c>
      <c r="K858" s="304">
        <v>0</v>
      </c>
      <c r="L858" s="305">
        <v>0</v>
      </c>
      <c r="M858" s="305">
        <v>0</v>
      </c>
      <c r="N858" s="303">
        <v>0</v>
      </c>
      <c r="O858" s="306">
        <v>0</v>
      </c>
      <c r="P858" s="303">
        <v>0</v>
      </c>
      <c r="Q858" s="171">
        <f>VLOOKUP(C858&amp;D858&amp;A858,'Delivery Counts'!$A$55:$I$86,8,FALSE)</f>
        <v>0</v>
      </c>
      <c r="R858" s="171">
        <f>VLOOKUP(C858&amp;D858&amp;A858,'Delivery Counts'!$A$55:$I$86,9,FALSE)</f>
        <v>0</v>
      </c>
      <c r="S858" s="16">
        <f t="shared" si="39"/>
        <v>0</v>
      </c>
      <c r="T858" s="237"/>
      <c r="U858" s="237"/>
    </row>
    <row r="859" spans="1:21" s="172" customFormat="1">
      <c r="A859" s="38">
        <v>28</v>
      </c>
      <c r="B859" s="39">
        <f t="shared" si="29"/>
        <v>0</v>
      </c>
      <c r="C859" s="39" t="str">
        <f t="shared" si="38"/>
        <v>2021 Prior Year</v>
      </c>
      <c r="D859" s="40">
        <v>2</v>
      </c>
      <c r="E859" s="662">
        <v>28</v>
      </c>
      <c r="F859" s="662">
        <v>6</v>
      </c>
      <c r="G859" s="311" t="s">
        <v>139</v>
      </c>
      <c r="H859" s="40" t="s">
        <v>221</v>
      </c>
      <c r="I859" s="658" t="s">
        <v>264</v>
      </c>
      <c r="J859" s="303">
        <v>0</v>
      </c>
      <c r="K859" s="304">
        <v>0</v>
      </c>
      <c r="L859" s="305">
        <v>0</v>
      </c>
      <c r="M859" s="305">
        <v>0</v>
      </c>
      <c r="N859" s="303">
        <v>0</v>
      </c>
      <c r="O859" s="306">
        <v>0</v>
      </c>
      <c r="P859" s="303">
        <v>0</v>
      </c>
      <c r="Q859" s="171">
        <f>VLOOKUP(C859&amp;D859&amp;A859,'Delivery Counts'!$A$55:$I$86,8,FALSE)</f>
        <v>0</v>
      </c>
      <c r="R859" s="171">
        <f>VLOOKUP(C859&amp;D859&amp;A859,'Delivery Counts'!$A$55:$I$86,9,FALSE)</f>
        <v>0</v>
      </c>
      <c r="S859" s="16">
        <f t="shared" si="39"/>
        <v>0</v>
      </c>
      <c r="T859" s="237"/>
      <c r="U859" s="237"/>
    </row>
    <row r="860" spans="1:21" s="172" customFormat="1">
      <c r="A860" s="38">
        <v>28</v>
      </c>
      <c r="B860" s="39">
        <f t="shared" si="29"/>
        <v>0</v>
      </c>
      <c r="C860" s="39" t="str">
        <f t="shared" si="38"/>
        <v>2021 Prior Year</v>
      </c>
      <c r="D860" s="40">
        <v>2</v>
      </c>
      <c r="E860" s="662">
        <v>28</v>
      </c>
      <c r="F860" s="662">
        <v>6</v>
      </c>
      <c r="G860" s="311" t="s">
        <v>139</v>
      </c>
      <c r="H860" s="40" t="s">
        <v>222</v>
      </c>
      <c r="I860" s="658" t="s">
        <v>206</v>
      </c>
      <c r="J860" s="303">
        <v>0</v>
      </c>
      <c r="K860" s="304">
        <v>0</v>
      </c>
      <c r="L860" s="305">
        <v>0</v>
      </c>
      <c r="M860" s="305">
        <v>0</v>
      </c>
      <c r="N860" s="303">
        <v>0</v>
      </c>
      <c r="O860" s="306">
        <v>0</v>
      </c>
      <c r="P860" s="303">
        <v>0</v>
      </c>
      <c r="Q860" s="171">
        <f>VLOOKUP(C860&amp;D860&amp;A860,'Delivery Counts'!$A$55:$I$86,8,FALSE)</f>
        <v>0</v>
      </c>
      <c r="R860" s="171">
        <f>VLOOKUP(C860&amp;D860&amp;A860,'Delivery Counts'!$A$55:$I$86,9,FALSE)</f>
        <v>0</v>
      </c>
      <c r="S860" s="16">
        <f t="shared" si="39"/>
        <v>0</v>
      </c>
      <c r="T860" s="237"/>
      <c r="U860" s="237"/>
    </row>
    <row r="861" spans="1:21">
      <c r="A861" s="38">
        <v>28</v>
      </c>
      <c r="B861" s="39">
        <f t="shared" si="29"/>
        <v>0</v>
      </c>
      <c r="C861" s="39" t="str">
        <f t="shared" si="38"/>
        <v>2021 Prior Year</v>
      </c>
      <c r="D861" s="40">
        <v>2</v>
      </c>
      <c r="E861" s="662">
        <v>28</v>
      </c>
      <c r="F861" s="662">
        <v>6</v>
      </c>
      <c r="G861" s="311" t="s">
        <v>139</v>
      </c>
      <c r="H861" s="40" t="s">
        <v>223</v>
      </c>
      <c r="I861" s="658" t="s">
        <v>181</v>
      </c>
      <c r="J861" s="303">
        <v>0</v>
      </c>
      <c r="K861" s="304">
        <v>0</v>
      </c>
      <c r="L861" s="305">
        <v>0</v>
      </c>
      <c r="M861" s="305">
        <v>0</v>
      </c>
      <c r="N861" s="303">
        <v>0</v>
      </c>
      <c r="O861" s="306">
        <v>0</v>
      </c>
      <c r="P861" s="303">
        <v>0</v>
      </c>
      <c r="Q861" s="171">
        <f>VLOOKUP(C861&amp;D861&amp;A861,'Delivery Counts'!$A$55:$I$86,8,FALSE)</f>
        <v>0</v>
      </c>
      <c r="R861" s="171">
        <f>VLOOKUP(C861&amp;D861&amp;A861,'Delivery Counts'!$A$55:$I$86,9,FALSE)</f>
        <v>0</v>
      </c>
      <c r="S861" s="16">
        <f t="shared" si="39"/>
        <v>0</v>
      </c>
    </row>
    <row r="862" spans="1:21">
      <c r="A862" s="38">
        <v>28</v>
      </c>
      <c r="B862" s="39">
        <f t="shared" si="29"/>
        <v>0</v>
      </c>
      <c r="C862" s="39" t="str">
        <f t="shared" si="38"/>
        <v>2021 Prior Year</v>
      </c>
      <c r="D862" s="40">
        <v>2</v>
      </c>
      <c r="E862" s="662">
        <v>28</v>
      </c>
      <c r="F862" s="662">
        <v>6</v>
      </c>
      <c r="G862" s="311" t="s">
        <v>139</v>
      </c>
      <c r="H862" s="40" t="s">
        <v>150</v>
      </c>
      <c r="I862" s="658" t="s">
        <v>204</v>
      </c>
      <c r="J862" s="303">
        <v>0</v>
      </c>
      <c r="K862" s="304">
        <v>0</v>
      </c>
      <c r="L862" s="305">
        <v>0</v>
      </c>
      <c r="M862" s="305">
        <v>0</v>
      </c>
      <c r="N862" s="303">
        <v>0</v>
      </c>
      <c r="O862" s="306">
        <v>0</v>
      </c>
      <c r="P862" s="303">
        <v>0</v>
      </c>
      <c r="Q862" s="171">
        <f>VLOOKUP(C862&amp;D862&amp;A862,'Delivery Counts'!$A$55:$I$86,8,FALSE)</f>
        <v>0</v>
      </c>
      <c r="R862" s="171">
        <f>VLOOKUP(C862&amp;D862&amp;A862,'Delivery Counts'!$A$55:$I$86,9,FALSE)</f>
        <v>0</v>
      </c>
      <c r="S862" s="16">
        <f t="shared" si="39"/>
        <v>0</v>
      </c>
    </row>
    <row r="863" spans="1:21" s="172" customFormat="1">
      <c r="A863" s="38">
        <v>28</v>
      </c>
      <c r="B863" s="39">
        <f t="shared" si="29"/>
        <v>0</v>
      </c>
      <c r="C863" s="39" t="str">
        <f t="shared" si="38"/>
        <v>2021 Prior Year</v>
      </c>
      <c r="D863" s="40">
        <v>2</v>
      </c>
      <c r="E863" s="662">
        <v>28</v>
      </c>
      <c r="F863" s="662">
        <v>6</v>
      </c>
      <c r="G863" s="311" t="s">
        <v>139</v>
      </c>
      <c r="H863" s="40" t="s">
        <v>151</v>
      </c>
      <c r="I863" s="658" t="s">
        <v>205</v>
      </c>
      <c r="J863" s="303">
        <v>0</v>
      </c>
      <c r="K863" s="304">
        <v>0</v>
      </c>
      <c r="L863" s="305">
        <v>0</v>
      </c>
      <c r="M863" s="305">
        <v>0</v>
      </c>
      <c r="N863" s="303">
        <v>0</v>
      </c>
      <c r="O863" s="306">
        <v>0</v>
      </c>
      <c r="P863" s="303">
        <v>0</v>
      </c>
      <c r="Q863" s="171">
        <f>VLOOKUP(C863&amp;D863&amp;A863,'Delivery Counts'!$A$55:$I$86,8,FALSE)</f>
        <v>0</v>
      </c>
      <c r="R863" s="171">
        <f>VLOOKUP(C863&amp;D863&amp;A863,'Delivery Counts'!$A$55:$I$86,9,FALSE)</f>
        <v>0</v>
      </c>
      <c r="S863" s="16">
        <f t="shared" si="39"/>
        <v>0</v>
      </c>
    </row>
    <row r="864" spans="1:21" s="172" customFormat="1">
      <c r="A864" s="38">
        <v>28</v>
      </c>
      <c r="B864" s="39">
        <f t="shared" si="29"/>
        <v>0</v>
      </c>
      <c r="C864" s="39" t="str">
        <f t="shared" si="38"/>
        <v>2021 Prior Year</v>
      </c>
      <c r="D864" s="40">
        <v>2</v>
      </c>
      <c r="E864" s="662">
        <v>28</v>
      </c>
      <c r="F864" s="662">
        <v>6</v>
      </c>
      <c r="G864" s="311" t="s">
        <v>139</v>
      </c>
      <c r="H864" s="40" t="s">
        <v>152</v>
      </c>
      <c r="I864" s="658" t="s">
        <v>182</v>
      </c>
      <c r="J864" s="303">
        <v>0</v>
      </c>
      <c r="K864" s="304">
        <v>0</v>
      </c>
      <c r="L864" s="305">
        <v>0</v>
      </c>
      <c r="M864" s="305">
        <v>0</v>
      </c>
      <c r="N864" s="303">
        <v>0</v>
      </c>
      <c r="O864" s="306">
        <v>0</v>
      </c>
      <c r="P864" s="303">
        <v>0</v>
      </c>
      <c r="Q864" s="171">
        <f>VLOOKUP(C864&amp;D864&amp;A864,'Delivery Counts'!$A$55:$I$86,8,FALSE)</f>
        <v>0</v>
      </c>
      <c r="R864" s="171">
        <f>VLOOKUP(C864&amp;D864&amp;A864,'Delivery Counts'!$A$55:$I$86,9,FALSE)</f>
        <v>0</v>
      </c>
      <c r="S864" s="16">
        <f t="shared" si="39"/>
        <v>0</v>
      </c>
      <c r="T864" s="237"/>
      <c r="U864" s="237"/>
    </row>
    <row r="865" spans="1:21" s="172" customFormat="1">
      <c r="A865" s="38">
        <v>28</v>
      </c>
      <c r="B865" s="39">
        <f t="shared" si="29"/>
        <v>0</v>
      </c>
      <c r="C865" s="39" t="str">
        <f t="shared" si="38"/>
        <v>2021 Prior Year</v>
      </c>
      <c r="D865" s="40">
        <v>2</v>
      </c>
      <c r="E865" s="662">
        <v>28</v>
      </c>
      <c r="F865" s="662">
        <v>6</v>
      </c>
      <c r="G865" s="311" t="s">
        <v>139</v>
      </c>
      <c r="H865" s="40" t="s">
        <v>70</v>
      </c>
      <c r="I865" s="658" t="s">
        <v>265</v>
      </c>
      <c r="J865" s="303">
        <v>0</v>
      </c>
      <c r="K865" s="304">
        <v>0</v>
      </c>
      <c r="L865" s="305">
        <v>0</v>
      </c>
      <c r="M865" s="305">
        <v>0</v>
      </c>
      <c r="N865" s="303">
        <v>0</v>
      </c>
      <c r="O865" s="306">
        <v>0</v>
      </c>
      <c r="P865" s="303">
        <v>0</v>
      </c>
      <c r="Q865" s="171">
        <f>VLOOKUP(C865&amp;D865&amp;A865,'Delivery Counts'!$A$55:$I$86,8,FALSE)</f>
        <v>0</v>
      </c>
      <c r="R865" s="171">
        <f>VLOOKUP(C865&amp;D865&amp;A865,'Delivery Counts'!$A$55:$I$86,9,FALSE)</f>
        <v>0</v>
      </c>
      <c r="S865" s="16">
        <f t="shared" si="39"/>
        <v>0</v>
      </c>
      <c r="T865" s="237"/>
      <c r="U865" s="237"/>
    </row>
    <row r="866" spans="1:21" s="172" customFormat="1">
      <c r="A866" s="38">
        <v>28</v>
      </c>
      <c r="B866" s="39">
        <f t="shared" si="29"/>
        <v>0</v>
      </c>
      <c r="C866" s="39" t="str">
        <f t="shared" si="38"/>
        <v>2021 Prior Year</v>
      </c>
      <c r="D866" s="40">
        <v>2</v>
      </c>
      <c r="E866" s="662">
        <v>28</v>
      </c>
      <c r="F866" s="662">
        <v>6</v>
      </c>
      <c r="G866" s="311" t="s">
        <v>139</v>
      </c>
      <c r="H866" s="40" t="s">
        <v>71</v>
      </c>
      <c r="I866" s="658" t="s">
        <v>266</v>
      </c>
      <c r="J866" s="303">
        <v>0</v>
      </c>
      <c r="K866" s="304">
        <v>0</v>
      </c>
      <c r="L866" s="305">
        <v>0</v>
      </c>
      <c r="M866" s="305">
        <v>0</v>
      </c>
      <c r="N866" s="303">
        <v>0</v>
      </c>
      <c r="O866" s="306">
        <v>0</v>
      </c>
      <c r="P866" s="303">
        <v>0</v>
      </c>
      <c r="Q866" s="171">
        <f>VLOOKUP(C866&amp;D866&amp;A866,'Delivery Counts'!$A$55:$I$86,8,FALSE)</f>
        <v>0</v>
      </c>
      <c r="R866" s="171">
        <f>VLOOKUP(C866&amp;D866&amp;A866,'Delivery Counts'!$A$55:$I$86,9,FALSE)</f>
        <v>0</v>
      </c>
      <c r="S866" s="16">
        <f t="shared" si="39"/>
        <v>0</v>
      </c>
      <c r="T866" s="237"/>
      <c r="U866" s="237"/>
    </row>
    <row r="867" spans="1:21" s="172" customFormat="1">
      <c r="A867" s="38">
        <v>28</v>
      </c>
      <c r="B867" s="39">
        <f t="shared" si="29"/>
        <v>0</v>
      </c>
      <c r="C867" s="39" t="str">
        <f t="shared" si="38"/>
        <v>2021 Prior Year</v>
      </c>
      <c r="D867" s="40">
        <v>2</v>
      </c>
      <c r="E867" s="662">
        <v>28</v>
      </c>
      <c r="F867" s="662">
        <v>6</v>
      </c>
      <c r="G867" s="311" t="s">
        <v>139</v>
      </c>
      <c r="H867" s="40" t="s">
        <v>72</v>
      </c>
      <c r="I867" s="658" t="s">
        <v>527</v>
      </c>
      <c r="J867" s="303">
        <v>0</v>
      </c>
      <c r="K867" s="304">
        <v>0</v>
      </c>
      <c r="L867" s="305">
        <v>0</v>
      </c>
      <c r="M867" s="305">
        <v>0</v>
      </c>
      <c r="N867" s="303">
        <v>0</v>
      </c>
      <c r="O867" s="306">
        <v>0</v>
      </c>
      <c r="P867" s="303">
        <v>0</v>
      </c>
      <c r="Q867" s="171">
        <f>VLOOKUP(C867&amp;D867&amp;A867,'Delivery Counts'!$A$55:$I$86,8,FALSE)</f>
        <v>0</v>
      </c>
      <c r="R867" s="171">
        <f>VLOOKUP(C867&amp;D867&amp;A867,'Delivery Counts'!$A$55:$I$86,9,FALSE)</f>
        <v>0</v>
      </c>
      <c r="S867" s="16">
        <f t="shared" si="39"/>
        <v>0</v>
      </c>
      <c r="T867" s="237"/>
      <c r="U867" s="237"/>
    </row>
    <row r="868" spans="1:21" s="172" customFormat="1">
      <c r="A868" s="38">
        <v>28</v>
      </c>
      <c r="B868" s="39">
        <f t="shared" si="29"/>
        <v>0</v>
      </c>
      <c r="C868" s="39" t="str">
        <f t="shared" si="38"/>
        <v>2021 Prior Year</v>
      </c>
      <c r="D868" s="40">
        <v>2</v>
      </c>
      <c r="E868" s="662">
        <v>28</v>
      </c>
      <c r="F868" s="662">
        <v>6</v>
      </c>
      <c r="G868" s="40" t="s">
        <v>139</v>
      </c>
      <c r="H868" s="40" t="s">
        <v>73</v>
      </c>
      <c r="I868" s="658" t="s">
        <v>528</v>
      </c>
      <c r="J868" s="303">
        <v>0</v>
      </c>
      <c r="K868" s="304">
        <v>0</v>
      </c>
      <c r="L868" s="305">
        <v>0</v>
      </c>
      <c r="M868" s="305">
        <v>0</v>
      </c>
      <c r="N868" s="303">
        <v>0</v>
      </c>
      <c r="O868" s="306">
        <v>0</v>
      </c>
      <c r="P868" s="303">
        <v>0</v>
      </c>
      <c r="Q868" s="171">
        <f>VLOOKUP(C868&amp;D868&amp;A868,'Delivery Counts'!$A$55:$I$86,8,FALSE)</f>
        <v>0</v>
      </c>
      <c r="R868" s="171">
        <f>VLOOKUP(C868&amp;D868&amp;A868,'Delivery Counts'!$A$55:$I$86,9,FALSE)</f>
        <v>0</v>
      </c>
      <c r="S868" s="16">
        <f t="shared" si="39"/>
        <v>0</v>
      </c>
      <c r="T868" s="237"/>
      <c r="U868" s="237"/>
    </row>
    <row r="869" spans="1:21" s="172" customFormat="1">
      <c r="A869" s="775">
        <v>28</v>
      </c>
      <c r="B869" s="776">
        <f t="shared" si="29"/>
        <v>0</v>
      </c>
      <c r="C869" s="776" t="str">
        <f t="shared" si="38"/>
        <v>2021 Prior Year</v>
      </c>
      <c r="D869" s="777">
        <v>2</v>
      </c>
      <c r="E869" s="778">
        <v>28</v>
      </c>
      <c r="F869" s="778">
        <v>6</v>
      </c>
      <c r="G869" s="777" t="s">
        <v>139</v>
      </c>
      <c r="H869" s="777" t="s">
        <v>409</v>
      </c>
      <c r="I869" s="779" t="s">
        <v>803</v>
      </c>
      <c r="J869" s="781">
        <v>0</v>
      </c>
      <c r="K869" s="782">
        <v>0</v>
      </c>
      <c r="L869" s="783">
        <v>0</v>
      </c>
      <c r="M869" s="783">
        <v>0</v>
      </c>
      <c r="N869" s="781">
        <v>0</v>
      </c>
      <c r="O869" s="784">
        <v>0</v>
      </c>
      <c r="P869" s="781">
        <v>0</v>
      </c>
      <c r="Q869" s="798">
        <f>VLOOKUP(C869&amp;D869&amp;A869,'Delivery Counts'!$A$55:$I$86,8,FALSE)</f>
        <v>0</v>
      </c>
      <c r="R869" s="798">
        <f>VLOOKUP(C869&amp;D869&amp;A869,'Delivery Counts'!$A$55:$I$86,9,FALSE)</f>
        <v>0</v>
      </c>
      <c r="S869" s="785">
        <f t="shared" si="39"/>
        <v>0</v>
      </c>
      <c r="T869" s="237"/>
      <c r="U869" s="237"/>
    </row>
    <row r="870" spans="1:21" s="172" customFormat="1">
      <c r="A870" s="38">
        <v>16</v>
      </c>
      <c r="B870" s="39">
        <f t="shared" si="29"/>
        <v>0</v>
      </c>
      <c r="C870" s="39" t="str">
        <f t="shared" si="38"/>
        <v>2021 Prior Year</v>
      </c>
      <c r="D870" s="40">
        <v>3</v>
      </c>
      <c r="E870" s="662">
        <v>16</v>
      </c>
      <c r="F870" s="40">
        <v>1</v>
      </c>
      <c r="G870" s="40" t="s">
        <v>138</v>
      </c>
      <c r="H870" s="40" t="s">
        <v>211</v>
      </c>
      <c r="I870" s="698" t="s">
        <v>261</v>
      </c>
      <c r="J870" s="303">
        <v>0</v>
      </c>
      <c r="K870" s="304">
        <v>0</v>
      </c>
      <c r="L870" s="305">
        <v>0</v>
      </c>
      <c r="M870" s="305">
        <v>0</v>
      </c>
      <c r="N870" s="303">
        <v>0</v>
      </c>
      <c r="O870" s="306">
        <v>0</v>
      </c>
      <c r="P870" s="303">
        <v>0</v>
      </c>
      <c r="Q870" s="171">
        <f>VLOOKUP(C870&amp;D870&amp;A870,'Delivery Counts'!$A$55:$I$86,8,FALSE)</f>
        <v>0</v>
      </c>
      <c r="R870" s="171">
        <f>VLOOKUP(C870&amp;D870&amp;A870,'Delivery Counts'!$A$55:$I$86,9,FALSE)</f>
        <v>0</v>
      </c>
      <c r="S870" s="16">
        <f t="shared" si="39"/>
        <v>0</v>
      </c>
      <c r="T870" s="237"/>
      <c r="U870" s="237"/>
    </row>
    <row r="871" spans="1:21" s="172" customFormat="1">
      <c r="A871" s="38">
        <v>16</v>
      </c>
      <c r="B871" s="39">
        <f t="shared" si="29"/>
        <v>0</v>
      </c>
      <c r="C871" s="39" t="str">
        <f t="shared" si="38"/>
        <v>2021 Prior Year</v>
      </c>
      <c r="D871" s="40">
        <v>3</v>
      </c>
      <c r="E871" s="662">
        <v>16</v>
      </c>
      <c r="F871" s="40">
        <v>1</v>
      </c>
      <c r="G871" s="311" t="s">
        <v>138</v>
      </c>
      <c r="H871" s="40" t="s">
        <v>214</v>
      </c>
      <c r="I871" s="658" t="s">
        <v>676</v>
      </c>
      <c r="J871" s="303">
        <v>0</v>
      </c>
      <c r="K871" s="304">
        <v>0</v>
      </c>
      <c r="L871" s="305">
        <v>0</v>
      </c>
      <c r="M871" s="305">
        <v>0</v>
      </c>
      <c r="N871" s="303">
        <v>0</v>
      </c>
      <c r="O871" s="306">
        <v>0</v>
      </c>
      <c r="P871" s="303">
        <v>0</v>
      </c>
      <c r="Q871" s="171">
        <f>VLOOKUP(C871&amp;D871&amp;A871,'Delivery Counts'!$A$55:$I$86,8,FALSE)</f>
        <v>0</v>
      </c>
      <c r="R871" s="171">
        <f>VLOOKUP(C871&amp;D871&amp;A871,'Delivery Counts'!$A$55:$I$86,9,FALSE)</f>
        <v>0</v>
      </c>
      <c r="S871" s="16">
        <f t="shared" si="39"/>
        <v>0</v>
      </c>
      <c r="T871" s="237"/>
      <c r="U871" s="237"/>
    </row>
    <row r="872" spans="1:21" s="172" customFormat="1">
      <c r="A872" s="38">
        <v>16</v>
      </c>
      <c r="B872" s="39">
        <f t="shared" si="29"/>
        <v>0</v>
      </c>
      <c r="C872" s="39" t="str">
        <f t="shared" si="38"/>
        <v>2021 Prior Year</v>
      </c>
      <c r="D872" s="40">
        <v>3</v>
      </c>
      <c r="E872" s="662">
        <v>16</v>
      </c>
      <c r="F872" s="40">
        <v>1</v>
      </c>
      <c r="G872" s="311" t="s">
        <v>138</v>
      </c>
      <c r="H872" s="40" t="s">
        <v>215</v>
      </c>
      <c r="I872" s="658" t="s">
        <v>216</v>
      </c>
      <c r="J872" s="303">
        <v>0</v>
      </c>
      <c r="K872" s="304">
        <v>0</v>
      </c>
      <c r="L872" s="305">
        <v>0</v>
      </c>
      <c r="M872" s="305">
        <v>0</v>
      </c>
      <c r="N872" s="303">
        <v>0</v>
      </c>
      <c r="O872" s="306">
        <v>0</v>
      </c>
      <c r="P872" s="303">
        <v>0</v>
      </c>
      <c r="Q872" s="171">
        <f>VLOOKUP(C872&amp;D872&amp;A872,'Delivery Counts'!$A$55:$I$86,8,FALSE)</f>
        <v>0</v>
      </c>
      <c r="R872" s="171">
        <f>VLOOKUP(C872&amp;D872&amp;A872,'Delivery Counts'!$A$55:$I$86,9,FALSE)</f>
        <v>0</v>
      </c>
      <c r="S872" s="16">
        <f t="shared" si="39"/>
        <v>0</v>
      </c>
      <c r="T872" s="237"/>
      <c r="U872" s="237"/>
    </row>
    <row r="873" spans="1:21" s="172" customFormat="1">
      <c r="A873" s="38">
        <v>16</v>
      </c>
      <c r="B873" s="39">
        <f t="shared" si="29"/>
        <v>0</v>
      </c>
      <c r="C873" s="39" t="str">
        <f t="shared" si="38"/>
        <v>2021 Prior Year</v>
      </c>
      <c r="D873" s="40">
        <v>3</v>
      </c>
      <c r="E873" s="662">
        <v>16</v>
      </c>
      <c r="F873" s="40">
        <v>1</v>
      </c>
      <c r="G873" s="311" t="s">
        <v>138</v>
      </c>
      <c r="H873" s="40" t="s">
        <v>217</v>
      </c>
      <c r="I873" s="658" t="s">
        <v>262</v>
      </c>
      <c r="J873" s="303">
        <v>0</v>
      </c>
      <c r="K873" s="304">
        <v>0</v>
      </c>
      <c r="L873" s="305">
        <v>0</v>
      </c>
      <c r="M873" s="305">
        <v>0</v>
      </c>
      <c r="N873" s="303">
        <v>0</v>
      </c>
      <c r="O873" s="306">
        <v>0</v>
      </c>
      <c r="P873" s="303">
        <v>0</v>
      </c>
      <c r="Q873" s="171">
        <f>VLOOKUP(C873&amp;D873&amp;A873,'Delivery Counts'!$A$55:$I$86,8,FALSE)</f>
        <v>0</v>
      </c>
      <c r="R873" s="171">
        <f>VLOOKUP(C873&amp;D873&amp;A873,'Delivery Counts'!$A$55:$I$86,9,FALSE)</f>
        <v>0</v>
      </c>
      <c r="S873" s="16">
        <f t="shared" si="39"/>
        <v>0</v>
      </c>
      <c r="T873" s="237"/>
      <c r="U873" s="237"/>
    </row>
    <row r="874" spans="1:21" s="172" customFormat="1">
      <c r="A874" s="38">
        <v>16</v>
      </c>
      <c r="B874" s="39">
        <f t="shared" si="29"/>
        <v>0</v>
      </c>
      <c r="C874" s="39" t="str">
        <f t="shared" si="38"/>
        <v>2021 Prior Year</v>
      </c>
      <c r="D874" s="40">
        <v>3</v>
      </c>
      <c r="E874" s="662">
        <v>16</v>
      </c>
      <c r="F874" s="40">
        <v>1</v>
      </c>
      <c r="G874" s="311" t="s">
        <v>138</v>
      </c>
      <c r="H874" s="40" t="s">
        <v>218</v>
      </c>
      <c r="I874" s="658" t="s">
        <v>677</v>
      </c>
      <c r="J874" s="303">
        <v>0</v>
      </c>
      <c r="K874" s="304">
        <v>0</v>
      </c>
      <c r="L874" s="305">
        <v>0</v>
      </c>
      <c r="M874" s="305">
        <v>0</v>
      </c>
      <c r="N874" s="303">
        <v>0</v>
      </c>
      <c r="O874" s="306">
        <v>0</v>
      </c>
      <c r="P874" s="303">
        <v>0</v>
      </c>
      <c r="Q874" s="171">
        <f>VLOOKUP(C874&amp;D874&amp;A874,'Delivery Counts'!$A$55:$I$86,8,FALSE)</f>
        <v>0</v>
      </c>
      <c r="R874" s="171">
        <f>VLOOKUP(C874&amp;D874&amp;A874,'Delivery Counts'!$A$55:$I$86,9,FALSE)</f>
        <v>0</v>
      </c>
      <c r="S874" s="16">
        <f t="shared" si="39"/>
        <v>0</v>
      </c>
      <c r="T874" s="237"/>
      <c r="U874" s="237"/>
    </row>
    <row r="875" spans="1:21" s="172" customFormat="1">
      <c r="A875" s="38">
        <v>16</v>
      </c>
      <c r="B875" s="39">
        <f t="shared" si="29"/>
        <v>0</v>
      </c>
      <c r="C875" s="39" t="str">
        <f t="shared" si="38"/>
        <v>2021 Prior Year</v>
      </c>
      <c r="D875" s="40">
        <v>3</v>
      </c>
      <c r="E875" s="662">
        <v>16</v>
      </c>
      <c r="F875" s="40">
        <v>1</v>
      </c>
      <c r="G875" s="311" t="s">
        <v>138</v>
      </c>
      <c r="H875" s="40" t="s">
        <v>219</v>
      </c>
      <c r="I875" s="658" t="s">
        <v>263</v>
      </c>
      <c r="J875" s="303">
        <v>0</v>
      </c>
      <c r="K875" s="304">
        <v>0</v>
      </c>
      <c r="L875" s="305">
        <v>0</v>
      </c>
      <c r="M875" s="305">
        <v>0</v>
      </c>
      <c r="N875" s="303">
        <v>0</v>
      </c>
      <c r="O875" s="306">
        <v>0</v>
      </c>
      <c r="P875" s="303">
        <v>0</v>
      </c>
      <c r="Q875" s="171">
        <f>VLOOKUP(C875&amp;D875&amp;A875,'Delivery Counts'!$A$55:$I$86,8,FALSE)</f>
        <v>0</v>
      </c>
      <c r="R875" s="171">
        <f>VLOOKUP(C875&amp;D875&amp;A875,'Delivery Counts'!$A$55:$I$86,9,FALSE)</f>
        <v>0</v>
      </c>
      <c r="S875" s="16">
        <f t="shared" si="39"/>
        <v>0</v>
      </c>
      <c r="T875" s="237"/>
      <c r="U875" s="237"/>
    </row>
    <row r="876" spans="1:21" s="172" customFormat="1">
      <c r="A876" s="38">
        <v>16</v>
      </c>
      <c r="B876" s="39">
        <f t="shared" si="29"/>
        <v>0</v>
      </c>
      <c r="C876" s="39" t="str">
        <f t="shared" si="38"/>
        <v>2021 Prior Year</v>
      </c>
      <c r="D876" s="40">
        <v>3</v>
      </c>
      <c r="E876" s="662">
        <v>16</v>
      </c>
      <c r="F876" s="40">
        <v>1</v>
      </c>
      <c r="G876" s="311" t="s">
        <v>138</v>
      </c>
      <c r="H876" s="40" t="s">
        <v>220</v>
      </c>
      <c r="I876" s="658" t="s">
        <v>675</v>
      </c>
      <c r="J876" s="303">
        <v>0</v>
      </c>
      <c r="K876" s="304">
        <v>0</v>
      </c>
      <c r="L876" s="305">
        <v>0</v>
      </c>
      <c r="M876" s="305">
        <v>0</v>
      </c>
      <c r="N876" s="303">
        <v>0</v>
      </c>
      <c r="O876" s="306">
        <v>0</v>
      </c>
      <c r="P876" s="303">
        <v>0</v>
      </c>
      <c r="Q876" s="171">
        <f>VLOOKUP(C876&amp;D876&amp;A876,'Delivery Counts'!$A$55:$I$86,8,FALSE)</f>
        <v>0</v>
      </c>
      <c r="R876" s="171">
        <f>VLOOKUP(C876&amp;D876&amp;A876,'Delivery Counts'!$A$55:$I$86,9,FALSE)</f>
        <v>0</v>
      </c>
      <c r="S876" s="16">
        <f t="shared" si="39"/>
        <v>0</v>
      </c>
      <c r="T876" s="237"/>
      <c r="U876" s="237"/>
    </row>
    <row r="877" spans="1:21" s="172" customFormat="1">
      <c r="A877" s="38">
        <v>16</v>
      </c>
      <c r="B877" s="39">
        <f t="shared" si="29"/>
        <v>0</v>
      </c>
      <c r="C877" s="39" t="str">
        <f t="shared" si="38"/>
        <v>2021 Prior Year</v>
      </c>
      <c r="D877" s="40">
        <v>3</v>
      </c>
      <c r="E877" s="662">
        <v>16</v>
      </c>
      <c r="F877" s="40">
        <v>1</v>
      </c>
      <c r="G877" s="311" t="s">
        <v>138</v>
      </c>
      <c r="H877" s="40" t="s">
        <v>221</v>
      </c>
      <c r="I877" s="658" t="s">
        <v>264</v>
      </c>
      <c r="J877" s="303">
        <v>0</v>
      </c>
      <c r="K877" s="304">
        <v>0</v>
      </c>
      <c r="L877" s="305">
        <v>0</v>
      </c>
      <c r="M877" s="305">
        <v>0</v>
      </c>
      <c r="N877" s="303">
        <v>0</v>
      </c>
      <c r="O877" s="306">
        <v>0</v>
      </c>
      <c r="P877" s="303">
        <v>0</v>
      </c>
      <c r="Q877" s="171">
        <f>VLOOKUP(C877&amp;D877&amp;A877,'Delivery Counts'!$A$55:$I$86,8,FALSE)</f>
        <v>0</v>
      </c>
      <c r="R877" s="171">
        <f>VLOOKUP(C877&amp;D877&amp;A877,'Delivery Counts'!$A$55:$I$86,9,FALSE)</f>
        <v>0</v>
      </c>
      <c r="S877" s="16">
        <f t="shared" si="39"/>
        <v>0</v>
      </c>
      <c r="T877" s="237"/>
      <c r="U877" s="237"/>
    </row>
    <row r="878" spans="1:21" s="172" customFormat="1">
      <c r="A878" s="38">
        <v>16</v>
      </c>
      <c r="B878" s="39">
        <f t="shared" si="29"/>
        <v>0</v>
      </c>
      <c r="C878" s="39" t="str">
        <f t="shared" si="38"/>
        <v>2021 Prior Year</v>
      </c>
      <c r="D878" s="40">
        <v>3</v>
      </c>
      <c r="E878" s="662">
        <v>16</v>
      </c>
      <c r="F878" s="40">
        <v>1</v>
      </c>
      <c r="G878" s="311" t="s">
        <v>138</v>
      </c>
      <c r="H878" s="40" t="s">
        <v>222</v>
      </c>
      <c r="I878" s="658" t="s">
        <v>206</v>
      </c>
      <c r="J878" s="303">
        <v>0</v>
      </c>
      <c r="K878" s="304">
        <v>0</v>
      </c>
      <c r="L878" s="305">
        <v>0</v>
      </c>
      <c r="M878" s="305">
        <v>0</v>
      </c>
      <c r="N878" s="303">
        <v>0</v>
      </c>
      <c r="O878" s="306">
        <v>0</v>
      </c>
      <c r="P878" s="303">
        <v>0</v>
      </c>
      <c r="Q878" s="171">
        <f>VLOOKUP(C878&amp;D878&amp;A878,'Delivery Counts'!$A$55:$I$86,8,FALSE)</f>
        <v>0</v>
      </c>
      <c r="R878" s="171">
        <f>VLOOKUP(C878&amp;D878&amp;A878,'Delivery Counts'!$A$55:$I$86,9,FALSE)</f>
        <v>0</v>
      </c>
      <c r="S878" s="16">
        <f t="shared" si="39"/>
        <v>0</v>
      </c>
      <c r="T878" s="237"/>
      <c r="U878" s="237"/>
    </row>
    <row r="879" spans="1:21">
      <c r="A879" s="38">
        <v>16</v>
      </c>
      <c r="B879" s="39">
        <f t="shared" si="29"/>
        <v>0</v>
      </c>
      <c r="C879" s="39" t="str">
        <f t="shared" si="38"/>
        <v>2021 Prior Year</v>
      </c>
      <c r="D879" s="40">
        <v>3</v>
      </c>
      <c r="E879" s="662">
        <v>16</v>
      </c>
      <c r="F879" s="40">
        <v>1</v>
      </c>
      <c r="G879" s="311" t="s">
        <v>138</v>
      </c>
      <c r="H879" s="40" t="s">
        <v>223</v>
      </c>
      <c r="I879" s="658" t="s">
        <v>181</v>
      </c>
      <c r="J879" s="303">
        <v>0</v>
      </c>
      <c r="K879" s="304">
        <v>0</v>
      </c>
      <c r="L879" s="305">
        <v>0</v>
      </c>
      <c r="M879" s="305">
        <v>0</v>
      </c>
      <c r="N879" s="303">
        <v>0</v>
      </c>
      <c r="O879" s="306">
        <v>0</v>
      </c>
      <c r="P879" s="303">
        <v>0</v>
      </c>
      <c r="Q879" s="171">
        <f>VLOOKUP(C879&amp;D879&amp;A879,'Delivery Counts'!$A$55:$I$86,8,FALSE)</f>
        <v>0</v>
      </c>
      <c r="R879" s="171">
        <f>VLOOKUP(C879&amp;D879&amp;A879,'Delivery Counts'!$A$55:$I$86,9,FALSE)</f>
        <v>0</v>
      </c>
      <c r="S879" s="16">
        <f t="shared" si="39"/>
        <v>0</v>
      </c>
    </row>
    <row r="880" spans="1:21">
      <c r="A880" s="38">
        <v>16</v>
      </c>
      <c r="B880" s="39">
        <f t="shared" si="29"/>
        <v>0</v>
      </c>
      <c r="C880" s="39" t="str">
        <f t="shared" si="38"/>
        <v>2021 Prior Year</v>
      </c>
      <c r="D880" s="40">
        <v>3</v>
      </c>
      <c r="E880" s="662">
        <v>16</v>
      </c>
      <c r="F880" s="40">
        <v>1</v>
      </c>
      <c r="G880" s="311" t="s">
        <v>138</v>
      </c>
      <c r="H880" s="40" t="s">
        <v>150</v>
      </c>
      <c r="I880" s="658" t="s">
        <v>204</v>
      </c>
      <c r="J880" s="303">
        <v>0</v>
      </c>
      <c r="K880" s="304">
        <v>0</v>
      </c>
      <c r="L880" s="305">
        <v>0</v>
      </c>
      <c r="M880" s="305">
        <v>0</v>
      </c>
      <c r="N880" s="303">
        <v>0</v>
      </c>
      <c r="O880" s="306">
        <v>0</v>
      </c>
      <c r="P880" s="303">
        <v>0</v>
      </c>
      <c r="Q880" s="171">
        <f>VLOOKUP(C880&amp;D880&amp;A880,'Delivery Counts'!$A$55:$I$86,8,FALSE)</f>
        <v>0</v>
      </c>
      <c r="R880" s="171">
        <f>VLOOKUP(C880&amp;D880&amp;A880,'Delivery Counts'!$A$55:$I$86,9,FALSE)</f>
        <v>0</v>
      </c>
      <c r="S880" s="16">
        <f t="shared" si="39"/>
        <v>0</v>
      </c>
    </row>
    <row r="881" spans="1:21" s="172" customFormat="1">
      <c r="A881" s="38">
        <v>16</v>
      </c>
      <c r="B881" s="39">
        <f t="shared" si="29"/>
        <v>0</v>
      </c>
      <c r="C881" s="39" t="str">
        <f t="shared" si="38"/>
        <v>2021 Prior Year</v>
      </c>
      <c r="D881" s="40">
        <v>3</v>
      </c>
      <c r="E881" s="662">
        <v>16</v>
      </c>
      <c r="F881" s="40">
        <v>1</v>
      </c>
      <c r="G881" s="311" t="s">
        <v>138</v>
      </c>
      <c r="H881" s="40" t="s">
        <v>151</v>
      </c>
      <c r="I881" s="658" t="s">
        <v>205</v>
      </c>
      <c r="J881" s="303">
        <v>0</v>
      </c>
      <c r="K881" s="304">
        <v>0</v>
      </c>
      <c r="L881" s="305">
        <v>0</v>
      </c>
      <c r="M881" s="305">
        <v>0</v>
      </c>
      <c r="N881" s="303">
        <v>0</v>
      </c>
      <c r="O881" s="306">
        <v>0</v>
      </c>
      <c r="P881" s="303">
        <v>0</v>
      </c>
      <c r="Q881" s="171">
        <f>VLOOKUP(C881&amp;D881&amp;A881,'Delivery Counts'!$A$55:$I$86,8,FALSE)</f>
        <v>0</v>
      </c>
      <c r="R881" s="171">
        <f>VLOOKUP(C881&amp;D881&amp;A881,'Delivery Counts'!$A$55:$I$86,9,FALSE)</f>
        <v>0</v>
      </c>
      <c r="S881" s="16">
        <f t="shared" si="39"/>
        <v>0</v>
      </c>
    </row>
    <row r="882" spans="1:21" s="172" customFormat="1">
      <c r="A882" s="38">
        <v>16</v>
      </c>
      <c r="B882" s="39">
        <f t="shared" si="29"/>
        <v>0</v>
      </c>
      <c r="C882" s="39" t="str">
        <f t="shared" si="38"/>
        <v>2021 Prior Year</v>
      </c>
      <c r="D882" s="40">
        <v>3</v>
      </c>
      <c r="E882" s="662">
        <v>16</v>
      </c>
      <c r="F882" s="40">
        <v>1</v>
      </c>
      <c r="G882" s="311" t="s">
        <v>138</v>
      </c>
      <c r="H882" s="40" t="s">
        <v>152</v>
      </c>
      <c r="I882" s="658" t="s">
        <v>182</v>
      </c>
      <c r="J882" s="303">
        <v>0</v>
      </c>
      <c r="K882" s="304">
        <v>0</v>
      </c>
      <c r="L882" s="305">
        <v>0</v>
      </c>
      <c r="M882" s="305">
        <v>0</v>
      </c>
      <c r="N882" s="303">
        <v>0</v>
      </c>
      <c r="O882" s="306">
        <v>0</v>
      </c>
      <c r="P882" s="303">
        <v>0</v>
      </c>
      <c r="Q882" s="171">
        <f>VLOOKUP(C882&amp;D882&amp;A882,'Delivery Counts'!$A$55:$I$86,8,FALSE)</f>
        <v>0</v>
      </c>
      <c r="R882" s="171">
        <f>VLOOKUP(C882&amp;D882&amp;A882,'Delivery Counts'!$A$55:$I$86,9,FALSE)</f>
        <v>0</v>
      </c>
      <c r="S882" s="16">
        <f t="shared" si="39"/>
        <v>0</v>
      </c>
      <c r="T882" s="237"/>
      <c r="U882" s="237"/>
    </row>
    <row r="883" spans="1:21" s="172" customFormat="1">
      <c r="A883" s="38">
        <v>16</v>
      </c>
      <c r="B883" s="39">
        <f t="shared" si="29"/>
        <v>0</v>
      </c>
      <c r="C883" s="39" t="str">
        <f t="shared" si="38"/>
        <v>2021 Prior Year</v>
      </c>
      <c r="D883" s="40">
        <v>3</v>
      </c>
      <c r="E883" s="662">
        <v>16</v>
      </c>
      <c r="F883" s="40">
        <v>1</v>
      </c>
      <c r="G883" s="311" t="s">
        <v>138</v>
      </c>
      <c r="H883" s="40" t="s">
        <v>70</v>
      </c>
      <c r="I883" s="658" t="s">
        <v>265</v>
      </c>
      <c r="J883" s="303">
        <v>0</v>
      </c>
      <c r="K883" s="304">
        <v>0</v>
      </c>
      <c r="L883" s="305">
        <v>0</v>
      </c>
      <c r="M883" s="305">
        <v>0</v>
      </c>
      <c r="N883" s="303">
        <v>0</v>
      </c>
      <c r="O883" s="306">
        <v>0</v>
      </c>
      <c r="P883" s="303">
        <v>0</v>
      </c>
      <c r="Q883" s="171">
        <f>VLOOKUP(C883&amp;D883&amp;A883,'Delivery Counts'!$A$55:$I$86,8,FALSE)</f>
        <v>0</v>
      </c>
      <c r="R883" s="171">
        <f>VLOOKUP(C883&amp;D883&amp;A883,'Delivery Counts'!$A$55:$I$86,9,FALSE)</f>
        <v>0</v>
      </c>
      <c r="S883" s="16">
        <f t="shared" si="39"/>
        <v>0</v>
      </c>
      <c r="T883" s="237"/>
      <c r="U883" s="237"/>
    </row>
    <row r="884" spans="1:21" s="172" customFormat="1">
      <c r="A884" s="38">
        <v>16</v>
      </c>
      <c r="B884" s="39">
        <f t="shared" si="29"/>
        <v>0</v>
      </c>
      <c r="C884" s="39" t="str">
        <f t="shared" si="38"/>
        <v>2021 Prior Year</v>
      </c>
      <c r="D884" s="40">
        <v>3</v>
      </c>
      <c r="E884" s="662">
        <v>16</v>
      </c>
      <c r="F884" s="40">
        <v>1</v>
      </c>
      <c r="G884" s="311" t="s">
        <v>138</v>
      </c>
      <c r="H884" s="40" t="s">
        <v>71</v>
      </c>
      <c r="I884" s="658" t="s">
        <v>266</v>
      </c>
      <c r="J884" s="303">
        <v>0</v>
      </c>
      <c r="K884" s="304">
        <v>0</v>
      </c>
      <c r="L884" s="305">
        <v>0</v>
      </c>
      <c r="M884" s="305">
        <v>0</v>
      </c>
      <c r="N884" s="303">
        <v>0</v>
      </c>
      <c r="O884" s="306">
        <v>0</v>
      </c>
      <c r="P884" s="303">
        <v>0</v>
      </c>
      <c r="Q884" s="171">
        <f>VLOOKUP(C884&amp;D884&amp;A884,'Delivery Counts'!$A$55:$I$86,8,FALSE)</f>
        <v>0</v>
      </c>
      <c r="R884" s="171">
        <f>VLOOKUP(C884&amp;D884&amp;A884,'Delivery Counts'!$A$55:$I$86,9,FALSE)</f>
        <v>0</v>
      </c>
      <c r="S884" s="16">
        <f t="shared" si="39"/>
        <v>0</v>
      </c>
      <c r="T884" s="237"/>
      <c r="U884" s="237"/>
    </row>
    <row r="885" spans="1:21" s="172" customFormat="1">
      <c r="A885" s="38">
        <v>16</v>
      </c>
      <c r="B885" s="39">
        <f t="shared" si="29"/>
        <v>0</v>
      </c>
      <c r="C885" s="39" t="str">
        <f t="shared" si="38"/>
        <v>2021 Prior Year</v>
      </c>
      <c r="D885" s="40">
        <v>3</v>
      </c>
      <c r="E885" s="662">
        <v>16</v>
      </c>
      <c r="F885" s="40">
        <v>1</v>
      </c>
      <c r="G885" s="311" t="s">
        <v>138</v>
      </c>
      <c r="H885" s="40" t="s">
        <v>72</v>
      </c>
      <c r="I885" s="658" t="s">
        <v>527</v>
      </c>
      <c r="J885" s="303">
        <v>0</v>
      </c>
      <c r="K885" s="304">
        <v>0</v>
      </c>
      <c r="L885" s="305">
        <v>0</v>
      </c>
      <c r="M885" s="305">
        <v>0</v>
      </c>
      <c r="N885" s="303">
        <v>0</v>
      </c>
      <c r="O885" s="306">
        <v>0</v>
      </c>
      <c r="P885" s="303">
        <v>0</v>
      </c>
      <c r="Q885" s="171">
        <f>VLOOKUP(C885&amp;D885&amp;A885,'Delivery Counts'!$A$55:$I$86,8,FALSE)</f>
        <v>0</v>
      </c>
      <c r="R885" s="171">
        <f>VLOOKUP(C885&amp;D885&amp;A885,'Delivery Counts'!$A$55:$I$86,9,FALSE)</f>
        <v>0</v>
      </c>
      <c r="S885" s="16">
        <f t="shared" si="39"/>
        <v>0</v>
      </c>
      <c r="T885" s="237"/>
      <c r="U885" s="237"/>
    </row>
    <row r="886" spans="1:21" s="172" customFormat="1">
      <c r="A886" s="38">
        <v>16</v>
      </c>
      <c r="B886" s="39">
        <f t="shared" ref="B886" si="42">$B$6</f>
        <v>0</v>
      </c>
      <c r="C886" s="39" t="str">
        <f t="shared" si="38"/>
        <v>2021 Prior Year</v>
      </c>
      <c r="D886" s="40">
        <v>3</v>
      </c>
      <c r="E886" s="662">
        <v>16</v>
      </c>
      <c r="F886" s="40">
        <v>1</v>
      </c>
      <c r="G886" s="40" t="s">
        <v>138</v>
      </c>
      <c r="H886" s="40" t="s">
        <v>73</v>
      </c>
      <c r="I886" s="658" t="s">
        <v>528</v>
      </c>
      <c r="J886" s="303">
        <v>0</v>
      </c>
      <c r="K886" s="304">
        <v>0</v>
      </c>
      <c r="L886" s="305">
        <v>0</v>
      </c>
      <c r="M886" s="305">
        <v>0</v>
      </c>
      <c r="N886" s="303">
        <v>0</v>
      </c>
      <c r="O886" s="306">
        <v>0</v>
      </c>
      <c r="P886" s="303">
        <v>0</v>
      </c>
      <c r="Q886" s="171">
        <f>VLOOKUP(C886&amp;D886&amp;A886,'Delivery Counts'!$A$55:$I$86,8,FALSE)</f>
        <v>0</v>
      </c>
      <c r="R886" s="171">
        <f>VLOOKUP(C886&amp;D886&amp;A886,'Delivery Counts'!$A$55:$I$86,9,FALSE)</f>
        <v>0</v>
      </c>
      <c r="S886" s="16">
        <f t="shared" si="39"/>
        <v>0</v>
      </c>
      <c r="T886" s="237"/>
      <c r="U886" s="237"/>
    </row>
    <row r="887" spans="1:21" s="172" customFormat="1">
      <c r="A887" s="38">
        <v>16</v>
      </c>
      <c r="B887" s="39">
        <f t="shared" si="29"/>
        <v>0</v>
      </c>
      <c r="C887" s="39" t="str">
        <f t="shared" si="38"/>
        <v>2021 Prior Year</v>
      </c>
      <c r="D887" s="40">
        <v>3</v>
      </c>
      <c r="E887" s="662">
        <v>16</v>
      </c>
      <c r="F887" s="40">
        <v>1</v>
      </c>
      <c r="G887" s="40" t="s">
        <v>138</v>
      </c>
      <c r="H887" s="40" t="s">
        <v>409</v>
      </c>
      <c r="I887" s="640" t="s">
        <v>803</v>
      </c>
      <c r="J887" s="303">
        <v>0</v>
      </c>
      <c r="K887" s="304">
        <v>0</v>
      </c>
      <c r="L887" s="305">
        <v>0</v>
      </c>
      <c r="M887" s="305">
        <v>0</v>
      </c>
      <c r="N887" s="303">
        <v>0</v>
      </c>
      <c r="O887" s="306">
        <v>0</v>
      </c>
      <c r="P887" s="303">
        <v>0</v>
      </c>
      <c r="Q887" s="171">
        <f>VLOOKUP(C887&amp;D887&amp;A887,'Delivery Counts'!$A$55:$I$86,8,FALSE)</f>
        <v>0</v>
      </c>
      <c r="R887" s="171">
        <f>VLOOKUP(C887&amp;D887&amp;A887,'Delivery Counts'!$A$55:$I$86,9,FALSE)</f>
        <v>0</v>
      </c>
      <c r="S887" s="16">
        <f t="shared" si="39"/>
        <v>0</v>
      </c>
      <c r="T887" s="237"/>
      <c r="U887" s="237"/>
    </row>
    <row r="888" spans="1:21" s="172" customFormat="1">
      <c r="A888" s="38">
        <v>17</v>
      </c>
      <c r="B888" s="39">
        <f t="shared" si="29"/>
        <v>0</v>
      </c>
      <c r="C888" s="39" t="str">
        <f t="shared" si="38"/>
        <v>2021 Prior Year</v>
      </c>
      <c r="D888" s="40">
        <v>3</v>
      </c>
      <c r="E888" s="662">
        <v>17</v>
      </c>
      <c r="F888" s="40">
        <v>1</v>
      </c>
      <c r="G888" s="40" t="s">
        <v>139</v>
      </c>
      <c r="H888" s="40" t="s">
        <v>211</v>
      </c>
      <c r="I888" s="640" t="s">
        <v>261</v>
      </c>
      <c r="J888" s="303">
        <v>0</v>
      </c>
      <c r="K888" s="304">
        <v>0</v>
      </c>
      <c r="L888" s="305">
        <v>0</v>
      </c>
      <c r="M888" s="305">
        <v>0</v>
      </c>
      <c r="N888" s="303">
        <v>0</v>
      </c>
      <c r="O888" s="306">
        <v>0</v>
      </c>
      <c r="P888" s="303">
        <v>0</v>
      </c>
      <c r="Q888" s="171">
        <f>VLOOKUP(C888&amp;D888&amp;A888,'Delivery Counts'!$A$55:$I$86,8,FALSE)</f>
        <v>0</v>
      </c>
      <c r="R888" s="171">
        <f>VLOOKUP(C888&amp;D888&amp;A888,'Delivery Counts'!$A$55:$I$86,9,FALSE)</f>
        <v>0</v>
      </c>
      <c r="S888" s="16">
        <f t="shared" si="39"/>
        <v>0</v>
      </c>
      <c r="T888" s="237"/>
      <c r="U888" s="237"/>
    </row>
    <row r="889" spans="1:21" s="172" customFormat="1">
      <c r="A889" s="38">
        <v>17</v>
      </c>
      <c r="B889" s="39">
        <f t="shared" ref="B889:B904" si="43">$B$6</f>
        <v>0</v>
      </c>
      <c r="C889" s="39" t="str">
        <f t="shared" si="38"/>
        <v>2021 Prior Year</v>
      </c>
      <c r="D889" s="40">
        <v>3</v>
      </c>
      <c r="E889" s="662">
        <v>17</v>
      </c>
      <c r="F889" s="40">
        <v>1</v>
      </c>
      <c r="G889" s="311" t="s">
        <v>139</v>
      </c>
      <c r="H889" s="40" t="s">
        <v>214</v>
      </c>
      <c r="I889" s="658" t="s">
        <v>676</v>
      </c>
      <c r="J889" s="303">
        <v>0</v>
      </c>
      <c r="K889" s="304">
        <v>0</v>
      </c>
      <c r="L889" s="305">
        <v>0</v>
      </c>
      <c r="M889" s="305">
        <v>0</v>
      </c>
      <c r="N889" s="303">
        <v>0</v>
      </c>
      <c r="O889" s="306">
        <v>0</v>
      </c>
      <c r="P889" s="303">
        <v>0</v>
      </c>
      <c r="Q889" s="171">
        <f>VLOOKUP(C889&amp;D889&amp;A889,'Delivery Counts'!$A$55:$I$86,8,FALSE)</f>
        <v>0</v>
      </c>
      <c r="R889" s="171">
        <f>VLOOKUP(C889&amp;D889&amp;A889,'Delivery Counts'!$A$55:$I$86,9,FALSE)</f>
        <v>0</v>
      </c>
      <c r="S889" s="16">
        <f t="shared" si="39"/>
        <v>0</v>
      </c>
      <c r="T889" s="237"/>
      <c r="U889" s="237"/>
    </row>
    <row r="890" spans="1:21" s="172" customFormat="1">
      <c r="A890" s="38">
        <v>17</v>
      </c>
      <c r="B890" s="39">
        <f t="shared" si="43"/>
        <v>0</v>
      </c>
      <c r="C890" s="39" t="str">
        <f t="shared" si="38"/>
        <v>2021 Prior Year</v>
      </c>
      <c r="D890" s="40">
        <v>3</v>
      </c>
      <c r="E890" s="662">
        <v>17</v>
      </c>
      <c r="F890" s="40">
        <v>1</v>
      </c>
      <c r="G890" s="311" t="s">
        <v>139</v>
      </c>
      <c r="H890" s="40" t="s">
        <v>215</v>
      </c>
      <c r="I890" s="658" t="s">
        <v>216</v>
      </c>
      <c r="J890" s="303">
        <v>0</v>
      </c>
      <c r="K890" s="304">
        <v>0</v>
      </c>
      <c r="L890" s="305">
        <v>0</v>
      </c>
      <c r="M890" s="305">
        <v>0</v>
      </c>
      <c r="N890" s="303">
        <v>0</v>
      </c>
      <c r="O890" s="306">
        <v>0</v>
      </c>
      <c r="P890" s="303">
        <v>0</v>
      </c>
      <c r="Q890" s="171">
        <f>VLOOKUP(C890&amp;D890&amp;A890,'Delivery Counts'!$A$55:$I$86,8,FALSE)</f>
        <v>0</v>
      </c>
      <c r="R890" s="171">
        <f>VLOOKUP(C890&amp;D890&amp;A890,'Delivery Counts'!$A$55:$I$86,9,FALSE)</f>
        <v>0</v>
      </c>
      <c r="S890" s="16">
        <f t="shared" si="39"/>
        <v>0</v>
      </c>
      <c r="T890" s="237"/>
      <c r="U890" s="237"/>
    </row>
    <row r="891" spans="1:21" s="172" customFormat="1">
      <c r="A891" s="38">
        <v>17</v>
      </c>
      <c r="B891" s="39">
        <f t="shared" si="43"/>
        <v>0</v>
      </c>
      <c r="C891" s="39" t="str">
        <f t="shared" si="38"/>
        <v>2021 Prior Year</v>
      </c>
      <c r="D891" s="40">
        <v>3</v>
      </c>
      <c r="E891" s="662">
        <v>17</v>
      </c>
      <c r="F891" s="40">
        <v>1</v>
      </c>
      <c r="G891" s="311" t="s">
        <v>139</v>
      </c>
      <c r="H891" s="40" t="s">
        <v>217</v>
      </c>
      <c r="I891" s="658" t="s">
        <v>262</v>
      </c>
      <c r="J891" s="303">
        <v>0</v>
      </c>
      <c r="K891" s="304">
        <v>0</v>
      </c>
      <c r="L891" s="305">
        <v>0</v>
      </c>
      <c r="M891" s="305">
        <v>0</v>
      </c>
      <c r="N891" s="303">
        <v>0</v>
      </c>
      <c r="O891" s="306">
        <v>0</v>
      </c>
      <c r="P891" s="303">
        <v>0</v>
      </c>
      <c r="Q891" s="171">
        <f>VLOOKUP(C891&amp;D891&amp;A891,'Delivery Counts'!$A$55:$I$86,8,FALSE)</f>
        <v>0</v>
      </c>
      <c r="R891" s="171">
        <f>VLOOKUP(C891&amp;D891&amp;A891,'Delivery Counts'!$A$55:$I$86,9,FALSE)</f>
        <v>0</v>
      </c>
      <c r="S891" s="16">
        <f t="shared" si="39"/>
        <v>0</v>
      </c>
      <c r="T891" s="237"/>
      <c r="U891" s="237"/>
    </row>
    <row r="892" spans="1:21" s="172" customFormat="1">
      <c r="A892" s="38">
        <v>17</v>
      </c>
      <c r="B892" s="39">
        <f t="shared" si="43"/>
        <v>0</v>
      </c>
      <c r="C892" s="39" t="str">
        <f t="shared" si="38"/>
        <v>2021 Prior Year</v>
      </c>
      <c r="D892" s="40">
        <v>3</v>
      </c>
      <c r="E892" s="662">
        <v>17</v>
      </c>
      <c r="F892" s="40">
        <v>1</v>
      </c>
      <c r="G892" s="311" t="s">
        <v>139</v>
      </c>
      <c r="H892" s="40" t="s">
        <v>218</v>
      </c>
      <c r="I892" s="658" t="s">
        <v>677</v>
      </c>
      <c r="J892" s="303">
        <v>0</v>
      </c>
      <c r="K892" s="304">
        <v>0</v>
      </c>
      <c r="L892" s="305">
        <v>0</v>
      </c>
      <c r="M892" s="305">
        <v>0</v>
      </c>
      <c r="N892" s="303">
        <v>0</v>
      </c>
      <c r="O892" s="306">
        <v>0</v>
      </c>
      <c r="P892" s="303">
        <v>0</v>
      </c>
      <c r="Q892" s="171">
        <f>VLOOKUP(C892&amp;D892&amp;A892,'Delivery Counts'!$A$55:$I$86,8,FALSE)</f>
        <v>0</v>
      </c>
      <c r="R892" s="171">
        <f>VLOOKUP(C892&amp;D892&amp;A892,'Delivery Counts'!$A$55:$I$86,9,FALSE)</f>
        <v>0</v>
      </c>
      <c r="S892" s="16">
        <f t="shared" si="39"/>
        <v>0</v>
      </c>
      <c r="T892" s="237"/>
      <c r="U892" s="237"/>
    </row>
    <row r="893" spans="1:21" s="172" customFormat="1">
      <c r="A893" s="38">
        <v>17</v>
      </c>
      <c r="B893" s="39">
        <f t="shared" si="43"/>
        <v>0</v>
      </c>
      <c r="C893" s="39" t="str">
        <f t="shared" si="38"/>
        <v>2021 Prior Year</v>
      </c>
      <c r="D893" s="40">
        <v>3</v>
      </c>
      <c r="E893" s="662">
        <v>17</v>
      </c>
      <c r="F893" s="40">
        <v>1</v>
      </c>
      <c r="G893" s="311" t="s">
        <v>139</v>
      </c>
      <c r="H893" s="40" t="s">
        <v>219</v>
      </c>
      <c r="I893" s="658" t="s">
        <v>263</v>
      </c>
      <c r="J893" s="303">
        <v>0</v>
      </c>
      <c r="K893" s="304">
        <v>0</v>
      </c>
      <c r="L893" s="305">
        <v>0</v>
      </c>
      <c r="M893" s="305">
        <v>0</v>
      </c>
      <c r="N893" s="303">
        <v>0</v>
      </c>
      <c r="O893" s="306">
        <v>0</v>
      </c>
      <c r="P893" s="303">
        <v>0</v>
      </c>
      <c r="Q893" s="171">
        <f>VLOOKUP(C893&amp;D893&amp;A893,'Delivery Counts'!$A$55:$I$86,8,FALSE)</f>
        <v>0</v>
      </c>
      <c r="R893" s="171">
        <f>VLOOKUP(C893&amp;D893&amp;A893,'Delivery Counts'!$A$55:$I$86,9,FALSE)</f>
        <v>0</v>
      </c>
      <c r="S893" s="16">
        <f t="shared" si="39"/>
        <v>0</v>
      </c>
      <c r="T893" s="237"/>
      <c r="U893" s="237"/>
    </row>
    <row r="894" spans="1:21" s="172" customFormat="1">
      <c r="A894" s="38">
        <v>17</v>
      </c>
      <c r="B894" s="39">
        <f t="shared" si="43"/>
        <v>0</v>
      </c>
      <c r="C894" s="39" t="str">
        <f t="shared" si="38"/>
        <v>2021 Prior Year</v>
      </c>
      <c r="D894" s="40">
        <v>3</v>
      </c>
      <c r="E894" s="662">
        <v>17</v>
      </c>
      <c r="F894" s="40">
        <v>1</v>
      </c>
      <c r="G894" s="311" t="s">
        <v>139</v>
      </c>
      <c r="H894" s="40" t="s">
        <v>220</v>
      </c>
      <c r="I894" s="658" t="s">
        <v>675</v>
      </c>
      <c r="J894" s="303">
        <v>0</v>
      </c>
      <c r="K894" s="304">
        <v>0</v>
      </c>
      <c r="L894" s="305">
        <v>0</v>
      </c>
      <c r="M894" s="305">
        <v>0</v>
      </c>
      <c r="N894" s="303">
        <v>0</v>
      </c>
      <c r="O894" s="306">
        <v>0</v>
      </c>
      <c r="P894" s="303">
        <v>0</v>
      </c>
      <c r="Q894" s="171">
        <f>VLOOKUP(C894&amp;D894&amp;A894,'Delivery Counts'!$A$55:$I$86,8,FALSE)</f>
        <v>0</v>
      </c>
      <c r="R894" s="171">
        <f>VLOOKUP(C894&amp;D894&amp;A894,'Delivery Counts'!$A$55:$I$86,9,FALSE)</f>
        <v>0</v>
      </c>
      <c r="S894" s="16">
        <f t="shared" si="39"/>
        <v>0</v>
      </c>
      <c r="T894" s="237"/>
      <c r="U894" s="237"/>
    </row>
    <row r="895" spans="1:21" s="172" customFormat="1">
      <c r="A895" s="38">
        <v>17</v>
      </c>
      <c r="B895" s="39">
        <f t="shared" si="43"/>
        <v>0</v>
      </c>
      <c r="C895" s="39" t="str">
        <f t="shared" si="38"/>
        <v>2021 Prior Year</v>
      </c>
      <c r="D895" s="40">
        <v>3</v>
      </c>
      <c r="E895" s="662">
        <v>17</v>
      </c>
      <c r="F895" s="40">
        <v>1</v>
      </c>
      <c r="G895" s="311" t="s">
        <v>139</v>
      </c>
      <c r="H895" s="40" t="s">
        <v>221</v>
      </c>
      <c r="I895" s="658" t="s">
        <v>264</v>
      </c>
      <c r="J895" s="303">
        <v>0</v>
      </c>
      <c r="K895" s="304">
        <v>0</v>
      </c>
      <c r="L895" s="305">
        <v>0</v>
      </c>
      <c r="M895" s="305">
        <v>0</v>
      </c>
      <c r="N895" s="303">
        <v>0</v>
      </c>
      <c r="O895" s="306">
        <v>0</v>
      </c>
      <c r="P895" s="303">
        <v>0</v>
      </c>
      <c r="Q895" s="171">
        <f>VLOOKUP(C895&amp;D895&amp;A895,'Delivery Counts'!$A$55:$I$86,8,FALSE)</f>
        <v>0</v>
      </c>
      <c r="R895" s="171">
        <f>VLOOKUP(C895&amp;D895&amp;A895,'Delivery Counts'!$A$55:$I$86,9,FALSE)</f>
        <v>0</v>
      </c>
      <c r="S895" s="16">
        <f t="shared" si="39"/>
        <v>0</v>
      </c>
      <c r="T895" s="237"/>
      <c r="U895" s="237"/>
    </row>
    <row r="896" spans="1:21" s="172" customFormat="1">
      <c r="A896" s="38">
        <v>17</v>
      </c>
      <c r="B896" s="39">
        <f t="shared" si="43"/>
        <v>0</v>
      </c>
      <c r="C896" s="39" t="str">
        <f t="shared" si="38"/>
        <v>2021 Prior Year</v>
      </c>
      <c r="D896" s="40">
        <v>3</v>
      </c>
      <c r="E896" s="662">
        <v>17</v>
      </c>
      <c r="F896" s="40">
        <v>1</v>
      </c>
      <c r="G896" s="311" t="s">
        <v>139</v>
      </c>
      <c r="H896" s="40" t="s">
        <v>222</v>
      </c>
      <c r="I896" s="658" t="s">
        <v>206</v>
      </c>
      <c r="J896" s="303">
        <v>0</v>
      </c>
      <c r="K896" s="304">
        <v>0</v>
      </c>
      <c r="L896" s="305">
        <v>0</v>
      </c>
      <c r="M896" s="305">
        <v>0</v>
      </c>
      <c r="N896" s="303">
        <v>0</v>
      </c>
      <c r="O896" s="306">
        <v>0</v>
      </c>
      <c r="P896" s="303">
        <v>0</v>
      </c>
      <c r="Q896" s="171">
        <f>VLOOKUP(C896&amp;D896&amp;A896,'Delivery Counts'!$A$55:$I$86,8,FALSE)</f>
        <v>0</v>
      </c>
      <c r="R896" s="171">
        <f>VLOOKUP(C896&amp;D896&amp;A896,'Delivery Counts'!$A$55:$I$86,9,FALSE)</f>
        <v>0</v>
      </c>
      <c r="S896" s="16">
        <f t="shared" si="39"/>
        <v>0</v>
      </c>
      <c r="T896" s="237"/>
      <c r="U896" s="237"/>
    </row>
    <row r="897" spans="1:21">
      <c r="A897" s="38">
        <v>17</v>
      </c>
      <c r="B897" s="39">
        <f t="shared" si="43"/>
        <v>0</v>
      </c>
      <c r="C897" s="39" t="str">
        <f t="shared" si="38"/>
        <v>2021 Prior Year</v>
      </c>
      <c r="D897" s="40">
        <v>3</v>
      </c>
      <c r="E897" s="662">
        <v>17</v>
      </c>
      <c r="F897" s="40">
        <v>1</v>
      </c>
      <c r="G897" s="311" t="s">
        <v>139</v>
      </c>
      <c r="H897" s="40" t="s">
        <v>223</v>
      </c>
      <c r="I897" s="658" t="s">
        <v>181</v>
      </c>
      <c r="J897" s="303">
        <v>0</v>
      </c>
      <c r="K897" s="304">
        <v>0</v>
      </c>
      <c r="L897" s="305">
        <v>0</v>
      </c>
      <c r="M897" s="305">
        <v>0</v>
      </c>
      <c r="N897" s="303">
        <v>0</v>
      </c>
      <c r="O897" s="306">
        <v>0</v>
      </c>
      <c r="P897" s="303">
        <v>0</v>
      </c>
      <c r="Q897" s="171">
        <f>VLOOKUP(C897&amp;D897&amp;A897,'Delivery Counts'!$A$55:$I$86,8,FALSE)</f>
        <v>0</v>
      </c>
      <c r="R897" s="171">
        <f>VLOOKUP(C897&amp;D897&amp;A897,'Delivery Counts'!$A$55:$I$86,9,FALSE)</f>
        <v>0</v>
      </c>
      <c r="S897" s="16">
        <f t="shared" si="39"/>
        <v>0</v>
      </c>
    </row>
    <row r="898" spans="1:21">
      <c r="A898" s="38">
        <v>17</v>
      </c>
      <c r="B898" s="39">
        <f t="shared" si="43"/>
        <v>0</v>
      </c>
      <c r="C898" s="39" t="str">
        <f t="shared" si="38"/>
        <v>2021 Prior Year</v>
      </c>
      <c r="D898" s="40">
        <v>3</v>
      </c>
      <c r="E898" s="662">
        <v>17</v>
      </c>
      <c r="F898" s="40">
        <v>1</v>
      </c>
      <c r="G898" s="311" t="s">
        <v>139</v>
      </c>
      <c r="H898" s="40" t="s">
        <v>150</v>
      </c>
      <c r="I898" s="658" t="s">
        <v>204</v>
      </c>
      <c r="J898" s="303">
        <v>0</v>
      </c>
      <c r="K898" s="304">
        <v>0</v>
      </c>
      <c r="L898" s="305">
        <v>0</v>
      </c>
      <c r="M898" s="305">
        <v>0</v>
      </c>
      <c r="N898" s="303">
        <v>0</v>
      </c>
      <c r="O898" s="306">
        <v>0</v>
      </c>
      <c r="P898" s="303">
        <v>0</v>
      </c>
      <c r="Q898" s="171">
        <f>VLOOKUP(C898&amp;D898&amp;A898,'Delivery Counts'!$A$55:$I$86,8,FALSE)</f>
        <v>0</v>
      </c>
      <c r="R898" s="171">
        <f>VLOOKUP(C898&amp;D898&amp;A898,'Delivery Counts'!$A$55:$I$86,9,FALSE)</f>
        <v>0</v>
      </c>
      <c r="S898" s="16">
        <f t="shared" si="39"/>
        <v>0</v>
      </c>
    </row>
    <row r="899" spans="1:21" s="172" customFormat="1">
      <c r="A899" s="38">
        <v>17</v>
      </c>
      <c r="B899" s="39">
        <f t="shared" si="43"/>
        <v>0</v>
      </c>
      <c r="C899" s="39" t="str">
        <f t="shared" si="38"/>
        <v>2021 Prior Year</v>
      </c>
      <c r="D899" s="40">
        <v>3</v>
      </c>
      <c r="E899" s="662">
        <v>17</v>
      </c>
      <c r="F899" s="40">
        <v>1</v>
      </c>
      <c r="G899" s="311" t="s">
        <v>139</v>
      </c>
      <c r="H899" s="40" t="s">
        <v>151</v>
      </c>
      <c r="I899" s="658" t="s">
        <v>205</v>
      </c>
      <c r="J899" s="303">
        <v>0</v>
      </c>
      <c r="K899" s="304">
        <v>0</v>
      </c>
      <c r="L899" s="305">
        <v>0</v>
      </c>
      <c r="M899" s="305">
        <v>0</v>
      </c>
      <c r="N899" s="303">
        <v>0</v>
      </c>
      <c r="O899" s="306">
        <v>0</v>
      </c>
      <c r="P899" s="303">
        <v>0</v>
      </c>
      <c r="Q899" s="171">
        <f>VLOOKUP(C899&amp;D899&amp;A899,'Delivery Counts'!$A$55:$I$86,8,FALSE)</f>
        <v>0</v>
      </c>
      <c r="R899" s="171">
        <f>VLOOKUP(C899&amp;D899&amp;A899,'Delivery Counts'!$A$55:$I$86,9,FALSE)</f>
        <v>0</v>
      </c>
      <c r="S899" s="16">
        <f t="shared" si="39"/>
        <v>0</v>
      </c>
    </row>
    <row r="900" spans="1:21" s="172" customFormat="1">
      <c r="A900" s="38">
        <v>17</v>
      </c>
      <c r="B900" s="39">
        <f t="shared" si="43"/>
        <v>0</v>
      </c>
      <c r="C900" s="39" t="str">
        <f t="shared" si="38"/>
        <v>2021 Prior Year</v>
      </c>
      <c r="D900" s="40">
        <v>3</v>
      </c>
      <c r="E900" s="662">
        <v>17</v>
      </c>
      <c r="F900" s="40">
        <v>1</v>
      </c>
      <c r="G900" s="311" t="s">
        <v>139</v>
      </c>
      <c r="H900" s="40" t="s">
        <v>152</v>
      </c>
      <c r="I900" s="658" t="s">
        <v>182</v>
      </c>
      <c r="J900" s="303">
        <v>0</v>
      </c>
      <c r="K900" s="304">
        <v>0</v>
      </c>
      <c r="L900" s="305">
        <v>0</v>
      </c>
      <c r="M900" s="305">
        <v>0</v>
      </c>
      <c r="N900" s="303">
        <v>0</v>
      </c>
      <c r="O900" s="306">
        <v>0</v>
      </c>
      <c r="P900" s="303">
        <v>0</v>
      </c>
      <c r="Q900" s="171">
        <f>VLOOKUP(C900&amp;D900&amp;A900,'Delivery Counts'!$A$55:$I$86,8,FALSE)</f>
        <v>0</v>
      </c>
      <c r="R900" s="171">
        <f>VLOOKUP(C900&amp;D900&amp;A900,'Delivery Counts'!$A$55:$I$86,9,FALSE)</f>
        <v>0</v>
      </c>
      <c r="S900" s="16">
        <f t="shared" si="39"/>
        <v>0</v>
      </c>
      <c r="T900" s="237"/>
      <c r="U900" s="237"/>
    </row>
    <row r="901" spans="1:21" s="172" customFormat="1">
      <c r="A901" s="38">
        <v>17</v>
      </c>
      <c r="B901" s="39">
        <f t="shared" si="43"/>
        <v>0</v>
      </c>
      <c r="C901" s="39" t="str">
        <f t="shared" si="38"/>
        <v>2021 Prior Year</v>
      </c>
      <c r="D901" s="40">
        <v>3</v>
      </c>
      <c r="E901" s="662">
        <v>17</v>
      </c>
      <c r="F901" s="40">
        <v>1</v>
      </c>
      <c r="G901" s="311" t="s">
        <v>139</v>
      </c>
      <c r="H901" s="40" t="s">
        <v>70</v>
      </c>
      <c r="I901" s="658" t="s">
        <v>265</v>
      </c>
      <c r="J901" s="303">
        <v>0</v>
      </c>
      <c r="K901" s="304">
        <v>0</v>
      </c>
      <c r="L901" s="305">
        <v>0</v>
      </c>
      <c r="M901" s="305">
        <v>0</v>
      </c>
      <c r="N901" s="303">
        <v>0</v>
      </c>
      <c r="O901" s="306">
        <v>0</v>
      </c>
      <c r="P901" s="303">
        <v>0</v>
      </c>
      <c r="Q901" s="171">
        <f>VLOOKUP(C901&amp;D901&amp;A901,'Delivery Counts'!$A$55:$I$86,8,FALSE)</f>
        <v>0</v>
      </c>
      <c r="R901" s="171">
        <f>VLOOKUP(C901&amp;D901&amp;A901,'Delivery Counts'!$A$55:$I$86,9,FALSE)</f>
        <v>0</v>
      </c>
      <c r="S901" s="16">
        <f t="shared" si="39"/>
        <v>0</v>
      </c>
      <c r="T901" s="237"/>
      <c r="U901" s="237"/>
    </row>
    <row r="902" spans="1:21" s="172" customFormat="1">
      <c r="A902" s="38">
        <v>17</v>
      </c>
      <c r="B902" s="39">
        <f t="shared" si="43"/>
        <v>0</v>
      </c>
      <c r="C902" s="39" t="str">
        <f t="shared" si="38"/>
        <v>2021 Prior Year</v>
      </c>
      <c r="D902" s="40">
        <v>3</v>
      </c>
      <c r="E902" s="662">
        <v>17</v>
      </c>
      <c r="F902" s="40">
        <v>1</v>
      </c>
      <c r="G902" s="311" t="s">
        <v>139</v>
      </c>
      <c r="H902" s="40" t="s">
        <v>71</v>
      </c>
      <c r="I902" s="658" t="s">
        <v>266</v>
      </c>
      <c r="J902" s="303">
        <v>0</v>
      </c>
      <c r="K902" s="304">
        <v>0</v>
      </c>
      <c r="L902" s="305">
        <v>0</v>
      </c>
      <c r="M902" s="305">
        <v>0</v>
      </c>
      <c r="N902" s="303">
        <v>0</v>
      </c>
      <c r="O902" s="306">
        <v>0</v>
      </c>
      <c r="P902" s="303">
        <v>0</v>
      </c>
      <c r="Q902" s="171">
        <f>VLOOKUP(C902&amp;D902&amp;A902,'Delivery Counts'!$A$55:$I$86,8,FALSE)</f>
        <v>0</v>
      </c>
      <c r="R902" s="171">
        <f>VLOOKUP(C902&amp;D902&amp;A902,'Delivery Counts'!$A$55:$I$86,9,FALSE)</f>
        <v>0</v>
      </c>
      <c r="S902" s="16">
        <f t="shared" si="39"/>
        <v>0</v>
      </c>
      <c r="T902" s="237"/>
      <c r="U902" s="237"/>
    </row>
    <row r="903" spans="1:21" s="172" customFormat="1">
      <c r="A903" s="38">
        <v>17</v>
      </c>
      <c r="B903" s="39">
        <f t="shared" si="43"/>
        <v>0</v>
      </c>
      <c r="C903" s="39" t="str">
        <f t="shared" si="38"/>
        <v>2021 Prior Year</v>
      </c>
      <c r="D903" s="40">
        <v>3</v>
      </c>
      <c r="E903" s="662">
        <v>17</v>
      </c>
      <c r="F903" s="40">
        <v>1</v>
      </c>
      <c r="G903" s="311" t="s">
        <v>139</v>
      </c>
      <c r="H903" s="40" t="s">
        <v>72</v>
      </c>
      <c r="I903" s="658" t="s">
        <v>527</v>
      </c>
      <c r="J903" s="303">
        <v>0</v>
      </c>
      <c r="K903" s="304">
        <v>0</v>
      </c>
      <c r="L903" s="305">
        <v>0</v>
      </c>
      <c r="M903" s="305">
        <v>0</v>
      </c>
      <c r="N903" s="303">
        <v>0</v>
      </c>
      <c r="O903" s="306">
        <v>0</v>
      </c>
      <c r="P903" s="303">
        <v>0</v>
      </c>
      <c r="Q903" s="171">
        <f>VLOOKUP(C903&amp;D903&amp;A903,'Delivery Counts'!$A$55:$I$86,8,FALSE)</f>
        <v>0</v>
      </c>
      <c r="R903" s="171">
        <f>VLOOKUP(C903&amp;D903&amp;A903,'Delivery Counts'!$A$55:$I$86,9,FALSE)</f>
        <v>0</v>
      </c>
      <c r="S903" s="16">
        <f t="shared" si="39"/>
        <v>0</v>
      </c>
      <c r="T903" s="237"/>
      <c r="U903" s="237"/>
    </row>
    <row r="904" spans="1:21" s="172" customFormat="1">
      <c r="A904" s="38">
        <v>17</v>
      </c>
      <c r="B904" s="39">
        <f t="shared" si="43"/>
        <v>0</v>
      </c>
      <c r="C904" s="39" t="str">
        <f t="shared" si="38"/>
        <v>2021 Prior Year</v>
      </c>
      <c r="D904" s="40">
        <v>3</v>
      </c>
      <c r="E904" s="662">
        <v>17</v>
      </c>
      <c r="F904" s="40">
        <v>1</v>
      </c>
      <c r="G904" s="40" t="s">
        <v>139</v>
      </c>
      <c r="H904" s="40" t="s">
        <v>73</v>
      </c>
      <c r="I904" s="658" t="s">
        <v>528</v>
      </c>
      <c r="J904" s="303">
        <v>0</v>
      </c>
      <c r="K904" s="304">
        <v>0</v>
      </c>
      <c r="L904" s="305">
        <v>0</v>
      </c>
      <c r="M904" s="305">
        <v>0</v>
      </c>
      <c r="N904" s="303">
        <v>0</v>
      </c>
      <c r="O904" s="306">
        <v>0</v>
      </c>
      <c r="P904" s="303">
        <v>0</v>
      </c>
      <c r="Q904" s="171">
        <f>VLOOKUP(C904&amp;D904&amp;A904,'Delivery Counts'!$A$55:$I$86,8,FALSE)</f>
        <v>0</v>
      </c>
      <c r="R904" s="171">
        <f>VLOOKUP(C904&amp;D904&amp;A904,'Delivery Counts'!$A$55:$I$86,9,FALSE)</f>
        <v>0</v>
      </c>
      <c r="S904" s="16">
        <f t="shared" si="39"/>
        <v>0</v>
      </c>
      <c r="T904" s="237"/>
      <c r="U904" s="237"/>
    </row>
    <row r="905" spans="1:21" s="172" customFormat="1">
      <c r="A905" s="38">
        <v>17</v>
      </c>
      <c r="B905" s="39">
        <f t="shared" si="29"/>
        <v>0</v>
      </c>
      <c r="C905" s="39" t="str">
        <f t="shared" si="38"/>
        <v>2021 Prior Year</v>
      </c>
      <c r="D905" s="40">
        <v>3</v>
      </c>
      <c r="E905" s="662">
        <v>17</v>
      </c>
      <c r="F905" s="40">
        <v>1</v>
      </c>
      <c r="G905" s="40" t="s">
        <v>139</v>
      </c>
      <c r="H905" s="40" t="s">
        <v>409</v>
      </c>
      <c r="I905" s="640" t="s">
        <v>803</v>
      </c>
      <c r="J905" s="303">
        <v>0</v>
      </c>
      <c r="K905" s="304">
        <v>0</v>
      </c>
      <c r="L905" s="305">
        <v>0</v>
      </c>
      <c r="M905" s="305">
        <v>0</v>
      </c>
      <c r="N905" s="303">
        <v>0</v>
      </c>
      <c r="O905" s="306">
        <v>0</v>
      </c>
      <c r="P905" s="303">
        <v>0</v>
      </c>
      <c r="Q905" s="171">
        <f>VLOOKUP(C905&amp;D905&amp;A905,'Delivery Counts'!$A$55:$I$86,8,FALSE)</f>
        <v>0</v>
      </c>
      <c r="R905" s="171">
        <f>VLOOKUP(C905&amp;D905&amp;A905,'Delivery Counts'!$A$55:$I$86,9,FALSE)</f>
        <v>0</v>
      </c>
      <c r="S905" s="16">
        <f t="shared" si="39"/>
        <v>0</v>
      </c>
      <c r="T905" s="237"/>
      <c r="U905" s="237"/>
    </row>
    <row r="906" spans="1:21" s="172" customFormat="1">
      <c r="A906" s="38">
        <v>18</v>
      </c>
      <c r="B906" s="39">
        <f t="shared" si="29"/>
        <v>0</v>
      </c>
      <c r="C906" s="39" t="str">
        <f t="shared" si="38"/>
        <v>2021 Prior Year</v>
      </c>
      <c r="D906" s="40">
        <v>3</v>
      </c>
      <c r="E906" s="662">
        <v>18</v>
      </c>
      <c r="F906" s="662" t="s">
        <v>739</v>
      </c>
      <c r="G906" s="40" t="s">
        <v>138</v>
      </c>
      <c r="H906" s="40" t="s">
        <v>211</v>
      </c>
      <c r="I906" s="640" t="s">
        <v>261</v>
      </c>
      <c r="J906" s="303">
        <v>0</v>
      </c>
      <c r="K906" s="304">
        <v>0</v>
      </c>
      <c r="L906" s="305">
        <v>0</v>
      </c>
      <c r="M906" s="305">
        <v>0</v>
      </c>
      <c r="N906" s="303">
        <v>0</v>
      </c>
      <c r="O906" s="306">
        <v>0</v>
      </c>
      <c r="P906" s="303">
        <v>0</v>
      </c>
      <c r="Q906" s="171">
        <f>VLOOKUP(C906&amp;D906&amp;A906,'Delivery Counts'!$A$55:$I$86,8,FALSE)</f>
        <v>0</v>
      </c>
      <c r="R906" s="171">
        <f>VLOOKUP(C906&amp;D906&amp;A906,'Delivery Counts'!$A$55:$I$86,9,FALSE)</f>
        <v>0</v>
      </c>
      <c r="S906" s="16">
        <f t="shared" si="39"/>
        <v>0</v>
      </c>
      <c r="T906" s="237"/>
      <c r="U906" s="237"/>
    </row>
    <row r="907" spans="1:21" s="172" customFormat="1">
      <c r="A907" s="38">
        <v>18</v>
      </c>
      <c r="B907" s="39">
        <f t="shared" ref="B907:B922" si="44">$B$6</f>
        <v>0</v>
      </c>
      <c r="C907" s="39" t="str">
        <f t="shared" si="38"/>
        <v>2021 Prior Year</v>
      </c>
      <c r="D907" s="40">
        <v>3</v>
      </c>
      <c r="E907" s="662">
        <v>18</v>
      </c>
      <c r="F907" s="40" t="s">
        <v>739</v>
      </c>
      <c r="G907" s="311" t="s">
        <v>138</v>
      </c>
      <c r="H907" s="40" t="s">
        <v>214</v>
      </c>
      <c r="I907" s="658" t="s">
        <v>676</v>
      </c>
      <c r="J907" s="303">
        <v>0</v>
      </c>
      <c r="K907" s="304">
        <v>0</v>
      </c>
      <c r="L907" s="305">
        <v>0</v>
      </c>
      <c r="M907" s="305">
        <v>0</v>
      </c>
      <c r="N907" s="303">
        <v>0</v>
      </c>
      <c r="O907" s="306">
        <v>0</v>
      </c>
      <c r="P907" s="303">
        <v>0</v>
      </c>
      <c r="Q907" s="171">
        <f>VLOOKUP(C907&amp;D907&amp;A907,'Delivery Counts'!$A$55:$I$86,8,FALSE)</f>
        <v>0</v>
      </c>
      <c r="R907" s="171">
        <f>VLOOKUP(C907&amp;D907&amp;A907,'Delivery Counts'!$A$55:$I$86,9,FALSE)</f>
        <v>0</v>
      </c>
      <c r="S907" s="16">
        <f t="shared" si="39"/>
        <v>0</v>
      </c>
      <c r="T907" s="237"/>
      <c r="U907" s="237"/>
    </row>
    <row r="908" spans="1:21" s="172" customFormat="1">
      <c r="A908" s="38">
        <v>18</v>
      </c>
      <c r="B908" s="39">
        <f t="shared" si="44"/>
        <v>0</v>
      </c>
      <c r="C908" s="39" t="str">
        <f t="shared" si="38"/>
        <v>2021 Prior Year</v>
      </c>
      <c r="D908" s="40">
        <v>3</v>
      </c>
      <c r="E908" s="662">
        <v>18</v>
      </c>
      <c r="F908" s="40" t="s">
        <v>739</v>
      </c>
      <c r="G908" s="311" t="s">
        <v>138</v>
      </c>
      <c r="H908" s="40" t="s">
        <v>215</v>
      </c>
      <c r="I908" s="658" t="s">
        <v>216</v>
      </c>
      <c r="J908" s="303">
        <v>0</v>
      </c>
      <c r="K908" s="304">
        <v>0</v>
      </c>
      <c r="L908" s="305">
        <v>0</v>
      </c>
      <c r="M908" s="305">
        <v>0</v>
      </c>
      <c r="N908" s="303">
        <v>0</v>
      </c>
      <c r="O908" s="306">
        <v>0</v>
      </c>
      <c r="P908" s="303">
        <v>0</v>
      </c>
      <c r="Q908" s="171">
        <f>VLOOKUP(C908&amp;D908&amp;A908,'Delivery Counts'!$A$55:$I$86,8,FALSE)</f>
        <v>0</v>
      </c>
      <c r="R908" s="171">
        <f>VLOOKUP(C908&amp;D908&amp;A908,'Delivery Counts'!$A$55:$I$86,9,FALSE)</f>
        <v>0</v>
      </c>
      <c r="S908" s="16">
        <f t="shared" si="39"/>
        <v>0</v>
      </c>
      <c r="T908" s="237"/>
      <c r="U908" s="237"/>
    </row>
    <row r="909" spans="1:21" s="172" customFormat="1">
      <c r="A909" s="38">
        <v>18</v>
      </c>
      <c r="B909" s="39">
        <f t="shared" si="44"/>
        <v>0</v>
      </c>
      <c r="C909" s="39" t="str">
        <f t="shared" si="38"/>
        <v>2021 Prior Year</v>
      </c>
      <c r="D909" s="40">
        <v>3</v>
      </c>
      <c r="E909" s="662">
        <v>18</v>
      </c>
      <c r="F909" s="40" t="s">
        <v>739</v>
      </c>
      <c r="G909" s="311" t="s">
        <v>138</v>
      </c>
      <c r="H909" s="40" t="s">
        <v>217</v>
      </c>
      <c r="I909" s="658" t="s">
        <v>262</v>
      </c>
      <c r="J909" s="303">
        <v>0</v>
      </c>
      <c r="K909" s="304">
        <v>0</v>
      </c>
      <c r="L909" s="305">
        <v>0</v>
      </c>
      <c r="M909" s="305">
        <v>0</v>
      </c>
      <c r="N909" s="303">
        <v>0</v>
      </c>
      <c r="O909" s="306">
        <v>0</v>
      </c>
      <c r="P909" s="303">
        <v>0</v>
      </c>
      <c r="Q909" s="171">
        <f>VLOOKUP(C909&amp;D909&amp;A909,'Delivery Counts'!$A$55:$I$86,8,FALSE)</f>
        <v>0</v>
      </c>
      <c r="R909" s="171">
        <f>VLOOKUP(C909&amp;D909&amp;A909,'Delivery Counts'!$A$55:$I$86,9,FALSE)</f>
        <v>0</v>
      </c>
      <c r="S909" s="16">
        <f t="shared" si="39"/>
        <v>0</v>
      </c>
      <c r="T909" s="237"/>
      <c r="U909" s="237"/>
    </row>
    <row r="910" spans="1:21" s="172" customFormat="1">
      <c r="A910" s="38">
        <v>18</v>
      </c>
      <c r="B910" s="39">
        <f t="shared" si="44"/>
        <v>0</v>
      </c>
      <c r="C910" s="39" t="str">
        <f t="shared" si="38"/>
        <v>2021 Prior Year</v>
      </c>
      <c r="D910" s="40">
        <v>3</v>
      </c>
      <c r="E910" s="662">
        <v>18</v>
      </c>
      <c r="F910" s="40" t="s">
        <v>739</v>
      </c>
      <c r="G910" s="311" t="s">
        <v>138</v>
      </c>
      <c r="H910" s="40" t="s">
        <v>218</v>
      </c>
      <c r="I910" s="658" t="s">
        <v>677</v>
      </c>
      <c r="J910" s="303">
        <v>0</v>
      </c>
      <c r="K910" s="304">
        <v>0</v>
      </c>
      <c r="L910" s="305">
        <v>0</v>
      </c>
      <c r="M910" s="305">
        <v>0</v>
      </c>
      <c r="N910" s="303">
        <v>0</v>
      </c>
      <c r="O910" s="306">
        <v>0</v>
      </c>
      <c r="P910" s="303">
        <v>0</v>
      </c>
      <c r="Q910" s="171">
        <f>VLOOKUP(C910&amp;D910&amp;A910,'Delivery Counts'!$A$55:$I$86,8,FALSE)</f>
        <v>0</v>
      </c>
      <c r="R910" s="171">
        <f>VLOOKUP(C910&amp;D910&amp;A910,'Delivery Counts'!$A$55:$I$86,9,FALSE)</f>
        <v>0</v>
      </c>
      <c r="S910" s="16">
        <f t="shared" si="39"/>
        <v>0</v>
      </c>
      <c r="T910" s="237"/>
      <c r="U910" s="237"/>
    </row>
    <row r="911" spans="1:21" s="172" customFormat="1">
      <c r="A911" s="38">
        <v>18</v>
      </c>
      <c r="B911" s="39">
        <f t="shared" si="44"/>
        <v>0</v>
      </c>
      <c r="C911" s="39" t="str">
        <f t="shared" ref="C911:C1010" si="45">$C$582</f>
        <v>2021 Prior Year</v>
      </c>
      <c r="D911" s="40">
        <v>3</v>
      </c>
      <c r="E911" s="662">
        <v>18</v>
      </c>
      <c r="F911" s="40" t="s">
        <v>739</v>
      </c>
      <c r="G911" s="311" t="s">
        <v>138</v>
      </c>
      <c r="H911" s="40" t="s">
        <v>219</v>
      </c>
      <c r="I911" s="658" t="s">
        <v>263</v>
      </c>
      <c r="J911" s="303">
        <v>0</v>
      </c>
      <c r="K911" s="304">
        <v>0</v>
      </c>
      <c r="L911" s="305">
        <v>0</v>
      </c>
      <c r="M911" s="305">
        <v>0</v>
      </c>
      <c r="N911" s="303">
        <v>0</v>
      </c>
      <c r="O911" s="306">
        <v>0</v>
      </c>
      <c r="P911" s="303">
        <v>0</v>
      </c>
      <c r="Q911" s="171">
        <f>VLOOKUP(C911&amp;D911&amp;A911,'Delivery Counts'!$A$55:$I$86,8,FALSE)</f>
        <v>0</v>
      </c>
      <c r="R911" s="171">
        <f>VLOOKUP(C911&amp;D911&amp;A911,'Delivery Counts'!$A$55:$I$86,9,FALSE)</f>
        <v>0</v>
      </c>
      <c r="S911" s="16">
        <f t="shared" ref="S911:S1010" si="46">Q911+R911</f>
        <v>0</v>
      </c>
      <c r="T911" s="237"/>
      <c r="U911" s="237"/>
    </row>
    <row r="912" spans="1:21" s="172" customFormat="1">
      <c r="A912" s="38">
        <v>18</v>
      </c>
      <c r="B912" s="39">
        <f t="shared" si="44"/>
        <v>0</v>
      </c>
      <c r="C912" s="39" t="str">
        <f t="shared" si="45"/>
        <v>2021 Prior Year</v>
      </c>
      <c r="D912" s="40">
        <v>3</v>
      </c>
      <c r="E912" s="662">
        <v>18</v>
      </c>
      <c r="F912" s="40" t="s">
        <v>739</v>
      </c>
      <c r="G912" s="311" t="s">
        <v>138</v>
      </c>
      <c r="H912" s="40" t="s">
        <v>220</v>
      </c>
      <c r="I912" s="658" t="s">
        <v>675</v>
      </c>
      <c r="J912" s="303">
        <v>0</v>
      </c>
      <c r="K912" s="304">
        <v>0</v>
      </c>
      <c r="L912" s="305">
        <v>0</v>
      </c>
      <c r="M912" s="305">
        <v>0</v>
      </c>
      <c r="N912" s="303">
        <v>0</v>
      </c>
      <c r="O912" s="306">
        <v>0</v>
      </c>
      <c r="P912" s="303">
        <v>0</v>
      </c>
      <c r="Q912" s="171">
        <f>VLOOKUP(C912&amp;D912&amp;A912,'Delivery Counts'!$A$55:$I$86,8,FALSE)</f>
        <v>0</v>
      </c>
      <c r="R912" s="171">
        <f>VLOOKUP(C912&amp;D912&amp;A912,'Delivery Counts'!$A$55:$I$86,9,FALSE)</f>
        <v>0</v>
      </c>
      <c r="S912" s="16">
        <f t="shared" si="46"/>
        <v>0</v>
      </c>
      <c r="T912" s="237"/>
      <c r="U912" s="237"/>
    </row>
    <row r="913" spans="1:21" s="172" customFormat="1">
      <c r="A913" s="38">
        <v>18</v>
      </c>
      <c r="B913" s="39">
        <f t="shared" si="44"/>
        <v>0</v>
      </c>
      <c r="C913" s="39" t="str">
        <f t="shared" si="45"/>
        <v>2021 Prior Year</v>
      </c>
      <c r="D913" s="40">
        <v>3</v>
      </c>
      <c r="E913" s="662">
        <v>18</v>
      </c>
      <c r="F913" s="40" t="s">
        <v>739</v>
      </c>
      <c r="G913" s="311" t="s">
        <v>138</v>
      </c>
      <c r="H913" s="40" t="s">
        <v>221</v>
      </c>
      <c r="I913" s="658" t="s">
        <v>264</v>
      </c>
      <c r="J913" s="303">
        <v>0</v>
      </c>
      <c r="K913" s="304">
        <v>0</v>
      </c>
      <c r="L913" s="305">
        <v>0</v>
      </c>
      <c r="M913" s="305">
        <v>0</v>
      </c>
      <c r="N913" s="303">
        <v>0</v>
      </c>
      <c r="O913" s="306">
        <v>0</v>
      </c>
      <c r="P913" s="303">
        <v>0</v>
      </c>
      <c r="Q913" s="171">
        <f>VLOOKUP(C913&amp;D913&amp;A913,'Delivery Counts'!$A$55:$I$86,8,FALSE)</f>
        <v>0</v>
      </c>
      <c r="R913" s="171">
        <f>VLOOKUP(C913&amp;D913&amp;A913,'Delivery Counts'!$A$55:$I$86,9,FALSE)</f>
        <v>0</v>
      </c>
      <c r="S913" s="16">
        <f t="shared" si="46"/>
        <v>0</v>
      </c>
      <c r="T913" s="237"/>
      <c r="U913" s="237"/>
    </row>
    <row r="914" spans="1:21" s="172" customFormat="1">
      <c r="A914" s="38">
        <v>18</v>
      </c>
      <c r="B914" s="39">
        <f t="shared" si="44"/>
        <v>0</v>
      </c>
      <c r="C914" s="39" t="str">
        <f t="shared" si="45"/>
        <v>2021 Prior Year</v>
      </c>
      <c r="D914" s="40">
        <v>3</v>
      </c>
      <c r="E914" s="662">
        <v>18</v>
      </c>
      <c r="F914" s="40" t="s">
        <v>739</v>
      </c>
      <c r="G914" s="311" t="s">
        <v>138</v>
      </c>
      <c r="H914" s="40" t="s">
        <v>222</v>
      </c>
      <c r="I914" s="658" t="s">
        <v>206</v>
      </c>
      <c r="J914" s="303">
        <v>0</v>
      </c>
      <c r="K914" s="304">
        <v>0</v>
      </c>
      <c r="L914" s="305">
        <v>0</v>
      </c>
      <c r="M914" s="305">
        <v>0</v>
      </c>
      <c r="N914" s="303">
        <v>0</v>
      </c>
      <c r="O914" s="306">
        <v>0</v>
      </c>
      <c r="P914" s="303">
        <v>0</v>
      </c>
      <c r="Q914" s="171">
        <f>VLOOKUP(C914&amp;D914&amp;A914,'Delivery Counts'!$A$55:$I$86,8,FALSE)</f>
        <v>0</v>
      </c>
      <c r="R914" s="171">
        <f>VLOOKUP(C914&amp;D914&amp;A914,'Delivery Counts'!$A$55:$I$86,9,FALSE)</f>
        <v>0</v>
      </c>
      <c r="S914" s="16">
        <f t="shared" si="46"/>
        <v>0</v>
      </c>
      <c r="T914" s="237"/>
      <c r="U914" s="237"/>
    </row>
    <row r="915" spans="1:21">
      <c r="A915" s="38">
        <v>18</v>
      </c>
      <c r="B915" s="39">
        <f t="shared" si="44"/>
        <v>0</v>
      </c>
      <c r="C915" s="39" t="str">
        <f t="shared" si="45"/>
        <v>2021 Prior Year</v>
      </c>
      <c r="D915" s="40">
        <v>3</v>
      </c>
      <c r="E915" s="662">
        <v>18</v>
      </c>
      <c r="F915" s="40" t="s">
        <v>739</v>
      </c>
      <c r="G915" s="311" t="s">
        <v>138</v>
      </c>
      <c r="H915" s="40" t="s">
        <v>223</v>
      </c>
      <c r="I915" s="658" t="s">
        <v>181</v>
      </c>
      <c r="J915" s="303">
        <v>0</v>
      </c>
      <c r="K915" s="304">
        <v>0</v>
      </c>
      <c r="L915" s="305">
        <v>0</v>
      </c>
      <c r="M915" s="305">
        <v>0</v>
      </c>
      <c r="N915" s="303">
        <v>0</v>
      </c>
      <c r="O915" s="306">
        <v>0</v>
      </c>
      <c r="P915" s="303">
        <v>0</v>
      </c>
      <c r="Q915" s="171">
        <f>VLOOKUP(C915&amp;D915&amp;A915,'Delivery Counts'!$A$55:$I$86,8,FALSE)</f>
        <v>0</v>
      </c>
      <c r="R915" s="171">
        <f>VLOOKUP(C915&amp;D915&amp;A915,'Delivery Counts'!$A$55:$I$86,9,FALSE)</f>
        <v>0</v>
      </c>
      <c r="S915" s="16">
        <f t="shared" si="46"/>
        <v>0</v>
      </c>
    </row>
    <row r="916" spans="1:21">
      <c r="A916" s="38">
        <v>18</v>
      </c>
      <c r="B916" s="39">
        <f t="shared" si="44"/>
        <v>0</v>
      </c>
      <c r="C916" s="39" t="str">
        <f t="shared" si="45"/>
        <v>2021 Prior Year</v>
      </c>
      <c r="D916" s="40">
        <v>3</v>
      </c>
      <c r="E916" s="662">
        <v>18</v>
      </c>
      <c r="F916" s="40" t="s">
        <v>739</v>
      </c>
      <c r="G916" s="311" t="s">
        <v>138</v>
      </c>
      <c r="H916" s="40" t="s">
        <v>150</v>
      </c>
      <c r="I916" s="658" t="s">
        <v>204</v>
      </c>
      <c r="J916" s="303">
        <v>0</v>
      </c>
      <c r="K916" s="304">
        <v>0</v>
      </c>
      <c r="L916" s="305">
        <v>0</v>
      </c>
      <c r="M916" s="305">
        <v>0</v>
      </c>
      <c r="N916" s="303">
        <v>0</v>
      </c>
      <c r="O916" s="306">
        <v>0</v>
      </c>
      <c r="P916" s="303">
        <v>0</v>
      </c>
      <c r="Q916" s="171">
        <f>VLOOKUP(C916&amp;D916&amp;A916,'Delivery Counts'!$A$55:$I$86,8,FALSE)</f>
        <v>0</v>
      </c>
      <c r="R916" s="171">
        <f>VLOOKUP(C916&amp;D916&amp;A916,'Delivery Counts'!$A$55:$I$86,9,FALSE)</f>
        <v>0</v>
      </c>
      <c r="S916" s="16">
        <f t="shared" si="46"/>
        <v>0</v>
      </c>
    </row>
    <row r="917" spans="1:21" s="172" customFormat="1">
      <c r="A917" s="38">
        <v>18</v>
      </c>
      <c r="B917" s="39">
        <f t="shared" si="44"/>
        <v>0</v>
      </c>
      <c r="C917" s="39" t="str">
        <f t="shared" si="45"/>
        <v>2021 Prior Year</v>
      </c>
      <c r="D917" s="40">
        <v>3</v>
      </c>
      <c r="E917" s="662">
        <v>18</v>
      </c>
      <c r="F917" s="40" t="s">
        <v>739</v>
      </c>
      <c r="G917" s="311" t="s">
        <v>138</v>
      </c>
      <c r="H917" s="40" t="s">
        <v>151</v>
      </c>
      <c r="I917" s="658" t="s">
        <v>205</v>
      </c>
      <c r="J917" s="303">
        <v>0</v>
      </c>
      <c r="K917" s="304">
        <v>0</v>
      </c>
      <c r="L917" s="305">
        <v>0</v>
      </c>
      <c r="M917" s="305">
        <v>0</v>
      </c>
      <c r="N917" s="303">
        <v>0</v>
      </c>
      <c r="O917" s="306">
        <v>0</v>
      </c>
      <c r="P917" s="303">
        <v>0</v>
      </c>
      <c r="Q917" s="171">
        <f>VLOOKUP(C917&amp;D917&amp;A917,'Delivery Counts'!$A$55:$I$86,8,FALSE)</f>
        <v>0</v>
      </c>
      <c r="R917" s="171">
        <f>VLOOKUP(C917&amp;D917&amp;A917,'Delivery Counts'!$A$55:$I$86,9,FALSE)</f>
        <v>0</v>
      </c>
      <c r="S917" s="16">
        <f t="shared" si="46"/>
        <v>0</v>
      </c>
    </row>
    <row r="918" spans="1:21" s="172" customFormat="1">
      <c r="A918" s="38">
        <v>18</v>
      </c>
      <c r="B918" s="39">
        <f t="shared" si="44"/>
        <v>0</v>
      </c>
      <c r="C918" s="39" t="str">
        <f t="shared" si="45"/>
        <v>2021 Prior Year</v>
      </c>
      <c r="D918" s="40">
        <v>3</v>
      </c>
      <c r="E918" s="662">
        <v>18</v>
      </c>
      <c r="F918" s="40" t="s">
        <v>739</v>
      </c>
      <c r="G918" s="311" t="s">
        <v>138</v>
      </c>
      <c r="H918" s="40" t="s">
        <v>152</v>
      </c>
      <c r="I918" s="658" t="s">
        <v>182</v>
      </c>
      <c r="J918" s="303">
        <v>0</v>
      </c>
      <c r="K918" s="304">
        <v>0</v>
      </c>
      <c r="L918" s="305">
        <v>0</v>
      </c>
      <c r="M918" s="305">
        <v>0</v>
      </c>
      <c r="N918" s="303">
        <v>0</v>
      </c>
      <c r="O918" s="306">
        <v>0</v>
      </c>
      <c r="P918" s="303">
        <v>0</v>
      </c>
      <c r="Q918" s="171">
        <f>VLOOKUP(C918&amp;D918&amp;A918,'Delivery Counts'!$A$55:$I$86,8,FALSE)</f>
        <v>0</v>
      </c>
      <c r="R918" s="171">
        <f>VLOOKUP(C918&amp;D918&amp;A918,'Delivery Counts'!$A$55:$I$86,9,FALSE)</f>
        <v>0</v>
      </c>
      <c r="S918" s="16">
        <f t="shared" si="46"/>
        <v>0</v>
      </c>
      <c r="T918" s="237"/>
      <c r="U918" s="237"/>
    </row>
    <row r="919" spans="1:21" s="172" customFormat="1">
      <c r="A919" s="38">
        <v>18</v>
      </c>
      <c r="B919" s="39">
        <f t="shared" si="44"/>
        <v>0</v>
      </c>
      <c r="C919" s="39" t="str">
        <f t="shared" si="45"/>
        <v>2021 Prior Year</v>
      </c>
      <c r="D919" s="40">
        <v>3</v>
      </c>
      <c r="E919" s="662">
        <v>18</v>
      </c>
      <c r="F919" s="40" t="s">
        <v>739</v>
      </c>
      <c r="G919" s="311" t="s">
        <v>138</v>
      </c>
      <c r="H919" s="40" t="s">
        <v>70</v>
      </c>
      <c r="I919" s="658" t="s">
        <v>265</v>
      </c>
      <c r="J919" s="303">
        <v>0</v>
      </c>
      <c r="K919" s="304">
        <v>0</v>
      </c>
      <c r="L919" s="305">
        <v>0</v>
      </c>
      <c r="M919" s="305">
        <v>0</v>
      </c>
      <c r="N919" s="303">
        <v>0</v>
      </c>
      <c r="O919" s="306">
        <v>0</v>
      </c>
      <c r="P919" s="303">
        <v>0</v>
      </c>
      <c r="Q919" s="171">
        <f>VLOOKUP(C919&amp;D919&amp;A919,'Delivery Counts'!$A$55:$I$86,8,FALSE)</f>
        <v>0</v>
      </c>
      <c r="R919" s="171">
        <f>VLOOKUP(C919&amp;D919&amp;A919,'Delivery Counts'!$A$55:$I$86,9,FALSE)</f>
        <v>0</v>
      </c>
      <c r="S919" s="16">
        <f t="shared" si="46"/>
        <v>0</v>
      </c>
      <c r="T919" s="237"/>
      <c r="U919" s="237"/>
    </row>
    <row r="920" spans="1:21" s="172" customFormat="1">
      <c r="A920" s="38">
        <v>18</v>
      </c>
      <c r="B920" s="39">
        <f t="shared" si="44"/>
        <v>0</v>
      </c>
      <c r="C920" s="39" t="str">
        <f t="shared" si="45"/>
        <v>2021 Prior Year</v>
      </c>
      <c r="D920" s="40">
        <v>3</v>
      </c>
      <c r="E920" s="662">
        <v>18</v>
      </c>
      <c r="F920" s="40" t="s">
        <v>739</v>
      </c>
      <c r="G920" s="311" t="s">
        <v>138</v>
      </c>
      <c r="H920" s="40" t="s">
        <v>71</v>
      </c>
      <c r="I920" s="658" t="s">
        <v>266</v>
      </c>
      <c r="J920" s="303">
        <v>0</v>
      </c>
      <c r="K920" s="304">
        <v>0</v>
      </c>
      <c r="L920" s="305">
        <v>0</v>
      </c>
      <c r="M920" s="305">
        <v>0</v>
      </c>
      <c r="N920" s="303">
        <v>0</v>
      </c>
      <c r="O920" s="306">
        <v>0</v>
      </c>
      <c r="P920" s="303">
        <v>0</v>
      </c>
      <c r="Q920" s="171">
        <f>VLOOKUP(C920&amp;D920&amp;A920,'Delivery Counts'!$A$55:$I$86,8,FALSE)</f>
        <v>0</v>
      </c>
      <c r="R920" s="171">
        <f>VLOOKUP(C920&amp;D920&amp;A920,'Delivery Counts'!$A$55:$I$86,9,FALSE)</f>
        <v>0</v>
      </c>
      <c r="S920" s="16">
        <f t="shared" si="46"/>
        <v>0</v>
      </c>
      <c r="T920" s="237"/>
      <c r="U920" s="237"/>
    </row>
    <row r="921" spans="1:21" s="172" customFormat="1">
      <c r="A921" s="38">
        <v>18</v>
      </c>
      <c r="B921" s="39">
        <f t="shared" si="44"/>
        <v>0</v>
      </c>
      <c r="C921" s="39" t="str">
        <f t="shared" si="45"/>
        <v>2021 Prior Year</v>
      </c>
      <c r="D921" s="40">
        <v>3</v>
      </c>
      <c r="E921" s="662">
        <v>18</v>
      </c>
      <c r="F921" s="40" t="s">
        <v>739</v>
      </c>
      <c r="G921" s="311" t="s">
        <v>138</v>
      </c>
      <c r="H921" s="40" t="s">
        <v>72</v>
      </c>
      <c r="I921" s="658" t="s">
        <v>527</v>
      </c>
      <c r="J921" s="303">
        <v>0</v>
      </c>
      <c r="K921" s="304">
        <v>0</v>
      </c>
      <c r="L921" s="305">
        <v>0</v>
      </c>
      <c r="M921" s="305">
        <v>0</v>
      </c>
      <c r="N921" s="303">
        <v>0</v>
      </c>
      <c r="O921" s="306">
        <v>0</v>
      </c>
      <c r="P921" s="303">
        <v>0</v>
      </c>
      <c r="Q921" s="171">
        <f>VLOOKUP(C921&amp;D921&amp;A921,'Delivery Counts'!$A$55:$I$86,8,FALSE)</f>
        <v>0</v>
      </c>
      <c r="R921" s="171">
        <f>VLOOKUP(C921&amp;D921&amp;A921,'Delivery Counts'!$A$55:$I$86,9,FALSE)</f>
        <v>0</v>
      </c>
      <c r="S921" s="16">
        <f t="shared" si="46"/>
        <v>0</v>
      </c>
      <c r="T921" s="237"/>
      <c r="U921" s="237"/>
    </row>
    <row r="922" spans="1:21" s="172" customFormat="1">
      <c r="A922" s="38">
        <v>18</v>
      </c>
      <c r="B922" s="39">
        <f t="shared" si="44"/>
        <v>0</v>
      </c>
      <c r="C922" s="39" t="str">
        <f t="shared" si="45"/>
        <v>2021 Prior Year</v>
      </c>
      <c r="D922" s="40">
        <v>3</v>
      </c>
      <c r="E922" s="662">
        <v>18</v>
      </c>
      <c r="F922" s="40" t="s">
        <v>739</v>
      </c>
      <c r="G922" s="40" t="s">
        <v>138</v>
      </c>
      <c r="H922" s="40" t="s">
        <v>73</v>
      </c>
      <c r="I922" s="658" t="s">
        <v>528</v>
      </c>
      <c r="J922" s="303">
        <v>0</v>
      </c>
      <c r="K922" s="304">
        <v>0</v>
      </c>
      <c r="L922" s="305">
        <v>0</v>
      </c>
      <c r="M922" s="305">
        <v>0</v>
      </c>
      <c r="N922" s="303">
        <v>0</v>
      </c>
      <c r="O922" s="306">
        <v>0</v>
      </c>
      <c r="P922" s="303">
        <v>0</v>
      </c>
      <c r="Q922" s="171">
        <f>VLOOKUP(C922&amp;D922&amp;A922,'Delivery Counts'!$A$55:$I$86,8,FALSE)</f>
        <v>0</v>
      </c>
      <c r="R922" s="171">
        <f>VLOOKUP(C922&amp;D922&amp;A922,'Delivery Counts'!$A$55:$I$86,9,FALSE)</f>
        <v>0</v>
      </c>
      <c r="S922" s="16">
        <f t="shared" si="46"/>
        <v>0</v>
      </c>
      <c r="T922" s="237"/>
      <c r="U922" s="237"/>
    </row>
    <row r="923" spans="1:21" s="172" customFormat="1">
      <c r="A923" s="38">
        <v>18</v>
      </c>
      <c r="B923" s="39">
        <f t="shared" si="29"/>
        <v>0</v>
      </c>
      <c r="C923" s="39" t="str">
        <f t="shared" si="45"/>
        <v>2021 Prior Year</v>
      </c>
      <c r="D923" s="40">
        <v>3</v>
      </c>
      <c r="E923" s="662">
        <v>18</v>
      </c>
      <c r="F923" s="40" t="s">
        <v>739</v>
      </c>
      <c r="G923" s="40" t="s">
        <v>138</v>
      </c>
      <c r="H923" s="40" t="s">
        <v>409</v>
      </c>
      <c r="I923" s="640" t="s">
        <v>803</v>
      </c>
      <c r="J923" s="303">
        <v>0</v>
      </c>
      <c r="K923" s="304">
        <v>0</v>
      </c>
      <c r="L923" s="305">
        <v>0</v>
      </c>
      <c r="M923" s="305">
        <v>0</v>
      </c>
      <c r="N923" s="303">
        <v>0</v>
      </c>
      <c r="O923" s="306">
        <v>0</v>
      </c>
      <c r="P923" s="303">
        <v>0</v>
      </c>
      <c r="Q923" s="171">
        <f>VLOOKUP(C923&amp;D923&amp;A923,'Delivery Counts'!$A$55:$I$86,8,FALSE)</f>
        <v>0</v>
      </c>
      <c r="R923" s="171">
        <f>VLOOKUP(C923&amp;D923&amp;A923,'Delivery Counts'!$A$55:$I$86,9,FALSE)</f>
        <v>0</v>
      </c>
      <c r="S923" s="16">
        <f t="shared" si="46"/>
        <v>0</v>
      </c>
      <c r="T923" s="237"/>
      <c r="U923" s="237"/>
    </row>
    <row r="924" spans="1:21" s="172" customFormat="1">
      <c r="A924" s="38">
        <v>19</v>
      </c>
      <c r="B924" s="39">
        <f t="shared" si="29"/>
        <v>0</v>
      </c>
      <c r="C924" s="39" t="str">
        <f t="shared" si="45"/>
        <v>2021 Prior Year</v>
      </c>
      <c r="D924" s="40">
        <v>3</v>
      </c>
      <c r="E924" s="662">
        <v>19</v>
      </c>
      <c r="F924" s="40" t="s">
        <v>739</v>
      </c>
      <c r="G924" s="40" t="s">
        <v>139</v>
      </c>
      <c r="H924" s="40" t="s">
        <v>211</v>
      </c>
      <c r="I924" s="640" t="s">
        <v>261</v>
      </c>
      <c r="J924" s="303">
        <v>0</v>
      </c>
      <c r="K924" s="304">
        <v>0</v>
      </c>
      <c r="L924" s="305">
        <v>0</v>
      </c>
      <c r="M924" s="305">
        <v>0</v>
      </c>
      <c r="N924" s="303">
        <v>0</v>
      </c>
      <c r="O924" s="306">
        <v>0</v>
      </c>
      <c r="P924" s="303">
        <v>0</v>
      </c>
      <c r="Q924" s="171">
        <f>VLOOKUP(C924&amp;D924&amp;A924,'Delivery Counts'!$A$55:$I$86,8,FALSE)</f>
        <v>0</v>
      </c>
      <c r="R924" s="171">
        <f>VLOOKUP(C924&amp;D924&amp;A924,'Delivery Counts'!$A$55:$I$86,9,FALSE)</f>
        <v>0</v>
      </c>
      <c r="S924" s="16">
        <f t="shared" si="46"/>
        <v>0</v>
      </c>
      <c r="T924" s="237"/>
      <c r="U924" s="237"/>
    </row>
    <row r="925" spans="1:21" s="172" customFormat="1">
      <c r="A925" s="38">
        <v>19</v>
      </c>
      <c r="B925" s="39">
        <f t="shared" ref="B925:B940" si="47">$B$6</f>
        <v>0</v>
      </c>
      <c r="C925" s="39" t="str">
        <f t="shared" si="45"/>
        <v>2021 Prior Year</v>
      </c>
      <c r="D925" s="40">
        <v>3</v>
      </c>
      <c r="E925" s="662">
        <v>19</v>
      </c>
      <c r="F925" s="40" t="s">
        <v>739</v>
      </c>
      <c r="G925" s="311" t="s">
        <v>139</v>
      </c>
      <c r="H925" s="40" t="s">
        <v>214</v>
      </c>
      <c r="I925" s="658" t="s">
        <v>676</v>
      </c>
      <c r="J925" s="303">
        <v>0</v>
      </c>
      <c r="K925" s="304">
        <v>0</v>
      </c>
      <c r="L925" s="305">
        <v>0</v>
      </c>
      <c r="M925" s="305">
        <v>0</v>
      </c>
      <c r="N925" s="303">
        <v>0</v>
      </c>
      <c r="O925" s="306">
        <v>0</v>
      </c>
      <c r="P925" s="303">
        <v>0</v>
      </c>
      <c r="Q925" s="171">
        <f>VLOOKUP(C925&amp;D925&amp;A925,'Delivery Counts'!$A$55:$I$86,8,FALSE)</f>
        <v>0</v>
      </c>
      <c r="R925" s="171">
        <f>VLOOKUP(C925&amp;D925&amp;A925,'Delivery Counts'!$A$55:$I$86,9,FALSE)</f>
        <v>0</v>
      </c>
      <c r="S925" s="16">
        <f t="shared" si="46"/>
        <v>0</v>
      </c>
      <c r="T925" s="237"/>
      <c r="U925" s="237"/>
    </row>
    <row r="926" spans="1:21" s="172" customFormat="1">
      <c r="A926" s="38">
        <v>19</v>
      </c>
      <c r="B926" s="39">
        <f t="shared" si="47"/>
        <v>0</v>
      </c>
      <c r="C926" s="39" t="str">
        <f t="shared" si="45"/>
        <v>2021 Prior Year</v>
      </c>
      <c r="D926" s="40">
        <v>3</v>
      </c>
      <c r="E926" s="662">
        <v>19</v>
      </c>
      <c r="F926" s="40" t="s">
        <v>739</v>
      </c>
      <c r="G926" s="311" t="s">
        <v>139</v>
      </c>
      <c r="H926" s="40" t="s">
        <v>215</v>
      </c>
      <c r="I926" s="658" t="s">
        <v>216</v>
      </c>
      <c r="J926" s="303">
        <v>0</v>
      </c>
      <c r="K926" s="304">
        <v>0</v>
      </c>
      <c r="L926" s="305">
        <v>0</v>
      </c>
      <c r="M926" s="305">
        <v>0</v>
      </c>
      <c r="N926" s="303">
        <v>0</v>
      </c>
      <c r="O926" s="306">
        <v>0</v>
      </c>
      <c r="P926" s="303">
        <v>0</v>
      </c>
      <c r="Q926" s="171">
        <f>VLOOKUP(C926&amp;D926&amp;A926,'Delivery Counts'!$A$55:$I$86,8,FALSE)</f>
        <v>0</v>
      </c>
      <c r="R926" s="171">
        <f>VLOOKUP(C926&amp;D926&amp;A926,'Delivery Counts'!$A$55:$I$86,9,FALSE)</f>
        <v>0</v>
      </c>
      <c r="S926" s="16">
        <f t="shared" si="46"/>
        <v>0</v>
      </c>
      <c r="T926" s="237"/>
      <c r="U926" s="237"/>
    </row>
    <row r="927" spans="1:21" s="172" customFormat="1">
      <c r="A927" s="38">
        <v>19</v>
      </c>
      <c r="B927" s="39">
        <f t="shared" si="47"/>
        <v>0</v>
      </c>
      <c r="C927" s="39" t="str">
        <f t="shared" si="45"/>
        <v>2021 Prior Year</v>
      </c>
      <c r="D927" s="40">
        <v>3</v>
      </c>
      <c r="E927" s="662">
        <v>19</v>
      </c>
      <c r="F927" s="40" t="s">
        <v>739</v>
      </c>
      <c r="G927" s="311" t="s">
        <v>139</v>
      </c>
      <c r="H927" s="40" t="s">
        <v>217</v>
      </c>
      <c r="I927" s="658" t="s">
        <v>262</v>
      </c>
      <c r="J927" s="303">
        <v>0</v>
      </c>
      <c r="K927" s="304">
        <v>0</v>
      </c>
      <c r="L927" s="305">
        <v>0</v>
      </c>
      <c r="M927" s="305">
        <v>0</v>
      </c>
      <c r="N927" s="303">
        <v>0</v>
      </c>
      <c r="O927" s="306">
        <v>0</v>
      </c>
      <c r="P927" s="303">
        <v>0</v>
      </c>
      <c r="Q927" s="171">
        <f>VLOOKUP(C927&amp;D927&amp;A927,'Delivery Counts'!$A$55:$I$86,8,FALSE)</f>
        <v>0</v>
      </c>
      <c r="R927" s="171">
        <f>VLOOKUP(C927&amp;D927&amp;A927,'Delivery Counts'!$A$55:$I$86,9,FALSE)</f>
        <v>0</v>
      </c>
      <c r="S927" s="16">
        <f t="shared" si="46"/>
        <v>0</v>
      </c>
      <c r="T927" s="237"/>
      <c r="U927" s="237"/>
    </row>
    <row r="928" spans="1:21" s="172" customFormat="1">
      <c r="A928" s="38">
        <v>19</v>
      </c>
      <c r="B928" s="39">
        <f t="shared" si="47"/>
        <v>0</v>
      </c>
      <c r="C928" s="39" t="str">
        <f t="shared" si="45"/>
        <v>2021 Prior Year</v>
      </c>
      <c r="D928" s="40">
        <v>3</v>
      </c>
      <c r="E928" s="662">
        <v>19</v>
      </c>
      <c r="F928" s="40" t="s">
        <v>739</v>
      </c>
      <c r="G928" s="311" t="s">
        <v>139</v>
      </c>
      <c r="H928" s="40" t="s">
        <v>218</v>
      </c>
      <c r="I928" s="658" t="s">
        <v>677</v>
      </c>
      <c r="J928" s="303">
        <v>0</v>
      </c>
      <c r="K928" s="304">
        <v>0</v>
      </c>
      <c r="L928" s="305">
        <v>0</v>
      </c>
      <c r="M928" s="305">
        <v>0</v>
      </c>
      <c r="N928" s="303">
        <v>0</v>
      </c>
      <c r="O928" s="306">
        <v>0</v>
      </c>
      <c r="P928" s="303">
        <v>0</v>
      </c>
      <c r="Q928" s="171">
        <f>VLOOKUP(C928&amp;D928&amp;A928,'Delivery Counts'!$A$55:$I$86,8,FALSE)</f>
        <v>0</v>
      </c>
      <c r="R928" s="171">
        <f>VLOOKUP(C928&amp;D928&amp;A928,'Delivery Counts'!$A$55:$I$86,9,FALSE)</f>
        <v>0</v>
      </c>
      <c r="S928" s="16">
        <f t="shared" si="46"/>
        <v>0</v>
      </c>
      <c r="T928" s="237"/>
      <c r="U928" s="237"/>
    </row>
    <row r="929" spans="1:21" s="172" customFormat="1">
      <c r="A929" s="38">
        <v>19</v>
      </c>
      <c r="B929" s="39">
        <f t="shared" si="47"/>
        <v>0</v>
      </c>
      <c r="C929" s="39" t="str">
        <f t="shared" si="45"/>
        <v>2021 Prior Year</v>
      </c>
      <c r="D929" s="40">
        <v>3</v>
      </c>
      <c r="E929" s="662">
        <v>19</v>
      </c>
      <c r="F929" s="40" t="s">
        <v>739</v>
      </c>
      <c r="G929" s="311" t="s">
        <v>139</v>
      </c>
      <c r="H929" s="40" t="s">
        <v>219</v>
      </c>
      <c r="I929" s="658" t="s">
        <v>263</v>
      </c>
      <c r="J929" s="303">
        <v>0</v>
      </c>
      <c r="K929" s="304">
        <v>0</v>
      </c>
      <c r="L929" s="305">
        <v>0</v>
      </c>
      <c r="M929" s="305">
        <v>0</v>
      </c>
      <c r="N929" s="303">
        <v>0</v>
      </c>
      <c r="O929" s="306">
        <v>0</v>
      </c>
      <c r="P929" s="303">
        <v>0</v>
      </c>
      <c r="Q929" s="171">
        <f>VLOOKUP(C929&amp;D929&amp;A929,'Delivery Counts'!$A$55:$I$86,8,FALSE)</f>
        <v>0</v>
      </c>
      <c r="R929" s="171">
        <f>VLOOKUP(C929&amp;D929&amp;A929,'Delivery Counts'!$A$55:$I$86,9,FALSE)</f>
        <v>0</v>
      </c>
      <c r="S929" s="16">
        <f t="shared" si="46"/>
        <v>0</v>
      </c>
      <c r="T929" s="237"/>
      <c r="U929" s="237"/>
    </row>
    <row r="930" spans="1:21" s="172" customFormat="1">
      <c r="A930" s="38">
        <v>19</v>
      </c>
      <c r="B930" s="39">
        <f t="shared" si="47"/>
        <v>0</v>
      </c>
      <c r="C930" s="39" t="str">
        <f t="shared" si="45"/>
        <v>2021 Prior Year</v>
      </c>
      <c r="D930" s="40">
        <v>3</v>
      </c>
      <c r="E930" s="662">
        <v>19</v>
      </c>
      <c r="F930" s="40" t="s">
        <v>739</v>
      </c>
      <c r="G930" s="311" t="s">
        <v>139</v>
      </c>
      <c r="H930" s="40" t="s">
        <v>220</v>
      </c>
      <c r="I930" s="658" t="s">
        <v>675</v>
      </c>
      <c r="J930" s="303">
        <v>0</v>
      </c>
      <c r="K930" s="304">
        <v>0</v>
      </c>
      <c r="L930" s="305">
        <v>0</v>
      </c>
      <c r="M930" s="305">
        <v>0</v>
      </c>
      <c r="N930" s="303">
        <v>0</v>
      </c>
      <c r="O930" s="306">
        <v>0</v>
      </c>
      <c r="P930" s="303">
        <v>0</v>
      </c>
      <c r="Q930" s="171">
        <f>VLOOKUP(C930&amp;D930&amp;A930,'Delivery Counts'!$A$55:$I$86,8,FALSE)</f>
        <v>0</v>
      </c>
      <c r="R930" s="171">
        <f>VLOOKUP(C930&amp;D930&amp;A930,'Delivery Counts'!$A$55:$I$86,9,FALSE)</f>
        <v>0</v>
      </c>
      <c r="S930" s="16">
        <f t="shared" si="46"/>
        <v>0</v>
      </c>
      <c r="T930" s="237"/>
      <c r="U930" s="237"/>
    </row>
    <row r="931" spans="1:21" s="172" customFormat="1">
      <c r="A931" s="38">
        <v>19</v>
      </c>
      <c r="B931" s="39">
        <f t="shared" si="47"/>
        <v>0</v>
      </c>
      <c r="C931" s="39" t="str">
        <f t="shared" si="45"/>
        <v>2021 Prior Year</v>
      </c>
      <c r="D931" s="40">
        <v>3</v>
      </c>
      <c r="E931" s="662">
        <v>19</v>
      </c>
      <c r="F931" s="40" t="s">
        <v>739</v>
      </c>
      <c r="G931" s="311" t="s">
        <v>139</v>
      </c>
      <c r="H931" s="40" t="s">
        <v>221</v>
      </c>
      <c r="I931" s="658" t="s">
        <v>264</v>
      </c>
      <c r="J931" s="303">
        <v>0</v>
      </c>
      <c r="K931" s="304">
        <v>0</v>
      </c>
      <c r="L931" s="305">
        <v>0</v>
      </c>
      <c r="M931" s="305">
        <v>0</v>
      </c>
      <c r="N931" s="303">
        <v>0</v>
      </c>
      <c r="O931" s="306">
        <v>0</v>
      </c>
      <c r="P931" s="303">
        <v>0</v>
      </c>
      <c r="Q931" s="171">
        <f>VLOOKUP(C931&amp;D931&amp;A931,'Delivery Counts'!$A$55:$I$86,8,FALSE)</f>
        <v>0</v>
      </c>
      <c r="R931" s="171">
        <f>VLOOKUP(C931&amp;D931&amp;A931,'Delivery Counts'!$A$55:$I$86,9,FALSE)</f>
        <v>0</v>
      </c>
      <c r="S931" s="16">
        <f t="shared" si="46"/>
        <v>0</v>
      </c>
      <c r="T931" s="237"/>
      <c r="U931" s="237"/>
    </row>
    <row r="932" spans="1:21" s="172" customFormat="1">
      <c r="A932" s="38">
        <v>19</v>
      </c>
      <c r="B932" s="39">
        <f t="shared" si="47"/>
        <v>0</v>
      </c>
      <c r="C932" s="39" t="str">
        <f t="shared" si="45"/>
        <v>2021 Prior Year</v>
      </c>
      <c r="D932" s="40">
        <v>3</v>
      </c>
      <c r="E932" s="662">
        <v>19</v>
      </c>
      <c r="F932" s="40" t="s">
        <v>739</v>
      </c>
      <c r="G932" s="311" t="s">
        <v>139</v>
      </c>
      <c r="H932" s="40" t="s">
        <v>222</v>
      </c>
      <c r="I932" s="658" t="s">
        <v>206</v>
      </c>
      <c r="J932" s="303">
        <v>0</v>
      </c>
      <c r="K932" s="304">
        <v>0</v>
      </c>
      <c r="L932" s="305">
        <v>0</v>
      </c>
      <c r="M932" s="305">
        <v>0</v>
      </c>
      <c r="N932" s="303">
        <v>0</v>
      </c>
      <c r="O932" s="306">
        <v>0</v>
      </c>
      <c r="P932" s="303">
        <v>0</v>
      </c>
      <c r="Q932" s="171">
        <f>VLOOKUP(C932&amp;D932&amp;A932,'Delivery Counts'!$A$55:$I$86,8,FALSE)</f>
        <v>0</v>
      </c>
      <c r="R932" s="171">
        <f>VLOOKUP(C932&amp;D932&amp;A932,'Delivery Counts'!$A$55:$I$86,9,FALSE)</f>
        <v>0</v>
      </c>
      <c r="S932" s="16">
        <f t="shared" si="46"/>
        <v>0</v>
      </c>
      <c r="T932" s="237"/>
      <c r="U932" s="237"/>
    </row>
    <row r="933" spans="1:21">
      <c r="A933" s="38">
        <v>19</v>
      </c>
      <c r="B933" s="39">
        <f t="shared" si="47"/>
        <v>0</v>
      </c>
      <c r="C933" s="39" t="str">
        <f t="shared" si="45"/>
        <v>2021 Prior Year</v>
      </c>
      <c r="D933" s="40">
        <v>3</v>
      </c>
      <c r="E933" s="662">
        <v>19</v>
      </c>
      <c r="F933" s="40" t="s">
        <v>739</v>
      </c>
      <c r="G933" s="311" t="s">
        <v>139</v>
      </c>
      <c r="H933" s="40" t="s">
        <v>223</v>
      </c>
      <c r="I933" s="658" t="s">
        <v>181</v>
      </c>
      <c r="J933" s="303">
        <v>0</v>
      </c>
      <c r="K933" s="304">
        <v>0</v>
      </c>
      <c r="L933" s="305">
        <v>0</v>
      </c>
      <c r="M933" s="305">
        <v>0</v>
      </c>
      <c r="N933" s="303">
        <v>0</v>
      </c>
      <c r="O933" s="306">
        <v>0</v>
      </c>
      <c r="P933" s="303">
        <v>0</v>
      </c>
      <c r="Q933" s="171">
        <f>VLOOKUP(C933&amp;D933&amp;A933,'Delivery Counts'!$A$55:$I$86,8,FALSE)</f>
        <v>0</v>
      </c>
      <c r="R933" s="171">
        <f>VLOOKUP(C933&amp;D933&amp;A933,'Delivery Counts'!$A$55:$I$86,9,FALSE)</f>
        <v>0</v>
      </c>
      <c r="S933" s="16">
        <f t="shared" si="46"/>
        <v>0</v>
      </c>
    </row>
    <row r="934" spans="1:21">
      <c r="A934" s="38">
        <v>19</v>
      </c>
      <c r="B934" s="39">
        <f t="shared" si="47"/>
        <v>0</v>
      </c>
      <c r="C934" s="39" t="str">
        <f t="shared" si="45"/>
        <v>2021 Prior Year</v>
      </c>
      <c r="D934" s="40">
        <v>3</v>
      </c>
      <c r="E934" s="662">
        <v>19</v>
      </c>
      <c r="F934" s="40" t="s">
        <v>739</v>
      </c>
      <c r="G934" s="311" t="s">
        <v>139</v>
      </c>
      <c r="H934" s="40" t="s">
        <v>150</v>
      </c>
      <c r="I934" s="658" t="s">
        <v>204</v>
      </c>
      <c r="J934" s="303">
        <v>0</v>
      </c>
      <c r="K934" s="304">
        <v>0</v>
      </c>
      <c r="L934" s="305">
        <v>0</v>
      </c>
      <c r="M934" s="305">
        <v>0</v>
      </c>
      <c r="N934" s="303">
        <v>0</v>
      </c>
      <c r="O934" s="306">
        <v>0</v>
      </c>
      <c r="P934" s="303">
        <v>0</v>
      </c>
      <c r="Q934" s="171">
        <f>VLOOKUP(C934&amp;D934&amp;A934,'Delivery Counts'!$A$55:$I$86,8,FALSE)</f>
        <v>0</v>
      </c>
      <c r="R934" s="171">
        <f>VLOOKUP(C934&amp;D934&amp;A934,'Delivery Counts'!$A$55:$I$86,9,FALSE)</f>
        <v>0</v>
      </c>
      <c r="S934" s="16">
        <f t="shared" si="46"/>
        <v>0</v>
      </c>
    </row>
    <row r="935" spans="1:21" s="172" customFormat="1">
      <c r="A935" s="38">
        <v>19</v>
      </c>
      <c r="B935" s="39">
        <f t="shared" si="47"/>
        <v>0</v>
      </c>
      <c r="C935" s="39" t="str">
        <f t="shared" si="45"/>
        <v>2021 Prior Year</v>
      </c>
      <c r="D935" s="40">
        <v>3</v>
      </c>
      <c r="E935" s="662">
        <v>19</v>
      </c>
      <c r="F935" s="40" t="s">
        <v>739</v>
      </c>
      <c r="G935" s="311" t="s">
        <v>139</v>
      </c>
      <c r="H935" s="40" t="s">
        <v>151</v>
      </c>
      <c r="I935" s="658" t="s">
        <v>205</v>
      </c>
      <c r="J935" s="303">
        <v>0</v>
      </c>
      <c r="K935" s="304">
        <v>0</v>
      </c>
      <c r="L935" s="305">
        <v>0</v>
      </c>
      <c r="M935" s="305">
        <v>0</v>
      </c>
      <c r="N935" s="303">
        <v>0</v>
      </c>
      <c r="O935" s="306">
        <v>0</v>
      </c>
      <c r="P935" s="303">
        <v>0</v>
      </c>
      <c r="Q935" s="171">
        <f>VLOOKUP(C935&amp;D935&amp;A935,'Delivery Counts'!$A$55:$I$86,8,FALSE)</f>
        <v>0</v>
      </c>
      <c r="R935" s="171">
        <f>VLOOKUP(C935&amp;D935&amp;A935,'Delivery Counts'!$A$55:$I$86,9,FALSE)</f>
        <v>0</v>
      </c>
      <c r="S935" s="16">
        <f t="shared" si="46"/>
        <v>0</v>
      </c>
    </row>
    <row r="936" spans="1:21" s="172" customFormat="1">
      <c r="A936" s="38">
        <v>19</v>
      </c>
      <c r="B936" s="39">
        <f t="shared" si="47"/>
        <v>0</v>
      </c>
      <c r="C936" s="39" t="str">
        <f t="shared" si="45"/>
        <v>2021 Prior Year</v>
      </c>
      <c r="D936" s="40">
        <v>3</v>
      </c>
      <c r="E936" s="662">
        <v>19</v>
      </c>
      <c r="F936" s="40" t="s">
        <v>739</v>
      </c>
      <c r="G936" s="311" t="s">
        <v>139</v>
      </c>
      <c r="H936" s="40" t="s">
        <v>152</v>
      </c>
      <c r="I936" s="658" t="s">
        <v>182</v>
      </c>
      <c r="J936" s="303">
        <v>0</v>
      </c>
      <c r="K936" s="304">
        <v>0</v>
      </c>
      <c r="L936" s="305">
        <v>0</v>
      </c>
      <c r="M936" s="305">
        <v>0</v>
      </c>
      <c r="N936" s="303">
        <v>0</v>
      </c>
      <c r="O936" s="306">
        <v>0</v>
      </c>
      <c r="P936" s="303">
        <v>0</v>
      </c>
      <c r="Q936" s="171">
        <f>VLOOKUP(C936&amp;D936&amp;A936,'Delivery Counts'!$A$55:$I$86,8,FALSE)</f>
        <v>0</v>
      </c>
      <c r="R936" s="171">
        <f>VLOOKUP(C936&amp;D936&amp;A936,'Delivery Counts'!$A$55:$I$86,9,FALSE)</f>
        <v>0</v>
      </c>
      <c r="S936" s="16">
        <f t="shared" si="46"/>
        <v>0</v>
      </c>
      <c r="T936" s="237"/>
      <c r="U936" s="237"/>
    </row>
    <row r="937" spans="1:21" s="172" customFormat="1">
      <c r="A937" s="38">
        <v>19</v>
      </c>
      <c r="B937" s="39">
        <f t="shared" si="47"/>
        <v>0</v>
      </c>
      <c r="C937" s="39" t="str">
        <f t="shared" si="45"/>
        <v>2021 Prior Year</v>
      </c>
      <c r="D937" s="40">
        <v>3</v>
      </c>
      <c r="E937" s="662">
        <v>19</v>
      </c>
      <c r="F937" s="40" t="s">
        <v>739</v>
      </c>
      <c r="G937" s="311" t="s">
        <v>139</v>
      </c>
      <c r="H937" s="40" t="s">
        <v>70</v>
      </c>
      <c r="I937" s="658" t="s">
        <v>265</v>
      </c>
      <c r="J937" s="303">
        <v>0</v>
      </c>
      <c r="K937" s="304">
        <v>0</v>
      </c>
      <c r="L937" s="305">
        <v>0</v>
      </c>
      <c r="M937" s="305">
        <v>0</v>
      </c>
      <c r="N937" s="303">
        <v>0</v>
      </c>
      <c r="O937" s="306">
        <v>0</v>
      </c>
      <c r="P937" s="303">
        <v>0</v>
      </c>
      <c r="Q937" s="171">
        <f>VLOOKUP(C937&amp;D937&amp;A937,'Delivery Counts'!$A$55:$I$86,8,FALSE)</f>
        <v>0</v>
      </c>
      <c r="R937" s="171">
        <f>VLOOKUP(C937&amp;D937&amp;A937,'Delivery Counts'!$A$55:$I$86,9,FALSE)</f>
        <v>0</v>
      </c>
      <c r="S937" s="16">
        <f t="shared" si="46"/>
        <v>0</v>
      </c>
      <c r="T937" s="237"/>
      <c r="U937" s="237"/>
    </row>
    <row r="938" spans="1:21" s="172" customFormat="1">
      <c r="A938" s="38">
        <v>19</v>
      </c>
      <c r="B938" s="39">
        <f t="shared" si="47"/>
        <v>0</v>
      </c>
      <c r="C938" s="39" t="str">
        <f t="shared" si="45"/>
        <v>2021 Prior Year</v>
      </c>
      <c r="D938" s="40">
        <v>3</v>
      </c>
      <c r="E938" s="662">
        <v>19</v>
      </c>
      <c r="F938" s="40" t="s">
        <v>739</v>
      </c>
      <c r="G938" s="311" t="s">
        <v>139</v>
      </c>
      <c r="H938" s="40" t="s">
        <v>71</v>
      </c>
      <c r="I938" s="658" t="s">
        <v>266</v>
      </c>
      <c r="J938" s="303">
        <v>0</v>
      </c>
      <c r="K938" s="304">
        <v>0</v>
      </c>
      <c r="L938" s="305">
        <v>0</v>
      </c>
      <c r="M938" s="305">
        <v>0</v>
      </c>
      <c r="N938" s="303">
        <v>0</v>
      </c>
      <c r="O938" s="306">
        <v>0</v>
      </c>
      <c r="P938" s="303">
        <v>0</v>
      </c>
      <c r="Q938" s="171">
        <f>VLOOKUP(C938&amp;D938&amp;A938,'Delivery Counts'!$A$55:$I$86,8,FALSE)</f>
        <v>0</v>
      </c>
      <c r="R938" s="171">
        <f>VLOOKUP(C938&amp;D938&amp;A938,'Delivery Counts'!$A$55:$I$86,9,FALSE)</f>
        <v>0</v>
      </c>
      <c r="S938" s="16">
        <f t="shared" si="46"/>
        <v>0</v>
      </c>
      <c r="T938" s="237"/>
      <c r="U938" s="237"/>
    </row>
    <row r="939" spans="1:21" s="172" customFormat="1">
      <c r="A939" s="38">
        <v>19</v>
      </c>
      <c r="B939" s="39">
        <f t="shared" si="47"/>
        <v>0</v>
      </c>
      <c r="C939" s="39" t="str">
        <f t="shared" si="45"/>
        <v>2021 Prior Year</v>
      </c>
      <c r="D939" s="40">
        <v>3</v>
      </c>
      <c r="E939" s="662">
        <v>19</v>
      </c>
      <c r="F939" s="40" t="s">
        <v>739</v>
      </c>
      <c r="G939" s="311" t="s">
        <v>139</v>
      </c>
      <c r="H939" s="40" t="s">
        <v>72</v>
      </c>
      <c r="I939" s="658" t="s">
        <v>527</v>
      </c>
      <c r="J939" s="303">
        <v>0</v>
      </c>
      <c r="K939" s="304">
        <v>0</v>
      </c>
      <c r="L939" s="305">
        <v>0</v>
      </c>
      <c r="M939" s="305">
        <v>0</v>
      </c>
      <c r="N939" s="303">
        <v>0</v>
      </c>
      <c r="O939" s="306">
        <v>0</v>
      </c>
      <c r="P939" s="303">
        <v>0</v>
      </c>
      <c r="Q939" s="171">
        <f>VLOOKUP(C939&amp;D939&amp;A939,'Delivery Counts'!$A$55:$I$86,8,FALSE)</f>
        <v>0</v>
      </c>
      <c r="R939" s="171">
        <f>VLOOKUP(C939&amp;D939&amp;A939,'Delivery Counts'!$A$55:$I$86,9,FALSE)</f>
        <v>0</v>
      </c>
      <c r="S939" s="16">
        <f t="shared" si="46"/>
        <v>0</v>
      </c>
      <c r="T939" s="237"/>
      <c r="U939" s="237"/>
    </row>
    <row r="940" spans="1:21" s="172" customFormat="1">
      <c r="A940" s="38">
        <v>19</v>
      </c>
      <c r="B940" s="39">
        <f t="shared" si="47"/>
        <v>0</v>
      </c>
      <c r="C940" s="39" t="str">
        <f t="shared" si="45"/>
        <v>2021 Prior Year</v>
      </c>
      <c r="D940" s="40">
        <v>3</v>
      </c>
      <c r="E940" s="662">
        <v>19</v>
      </c>
      <c r="F940" s="40" t="s">
        <v>739</v>
      </c>
      <c r="G940" s="40" t="s">
        <v>139</v>
      </c>
      <c r="H940" s="40" t="s">
        <v>73</v>
      </c>
      <c r="I940" s="658" t="s">
        <v>528</v>
      </c>
      <c r="J940" s="303">
        <v>0</v>
      </c>
      <c r="K940" s="304">
        <v>0</v>
      </c>
      <c r="L940" s="305">
        <v>0</v>
      </c>
      <c r="M940" s="305">
        <v>0</v>
      </c>
      <c r="N940" s="303">
        <v>0</v>
      </c>
      <c r="O940" s="306">
        <v>0</v>
      </c>
      <c r="P940" s="303">
        <v>0</v>
      </c>
      <c r="Q940" s="171">
        <f>VLOOKUP(C940&amp;D940&amp;A940,'Delivery Counts'!$A$55:$I$86,8,FALSE)</f>
        <v>0</v>
      </c>
      <c r="R940" s="171">
        <f>VLOOKUP(C940&amp;D940&amp;A940,'Delivery Counts'!$A$55:$I$86,9,FALSE)</f>
        <v>0</v>
      </c>
      <c r="S940" s="16">
        <f t="shared" si="46"/>
        <v>0</v>
      </c>
      <c r="T940" s="237"/>
      <c r="U940" s="237"/>
    </row>
    <row r="941" spans="1:21" s="172" customFormat="1">
      <c r="A941" s="38">
        <v>19</v>
      </c>
      <c r="B941" s="39">
        <f t="shared" si="29"/>
        <v>0</v>
      </c>
      <c r="C941" s="39" t="str">
        <f t="shared" si="45"/>
        <v>2021 Prior Year</v>
      </c>
      <c r="D941" s="40">
        <v>3</v>
      </c>
      <c r="E941" s="662">
        <v>19</v>
      </c>
      <c r="F941" s="40" t="s">
        <v>739</v>
      </c>
      <c r="G941" s="40" t="s">
        <v>139</v>
      </c>
      <c r="H941" s="40" t="s">
        <v>409</v>
      </c>
      <c r="I941" s="640" t="s">
        <v>803</v>
      </c>
      <c r="J941" s="303">
        <v>0</v>
      </c>
      <c r="K941" s="304">
        <v>0</v>
      </c>
      <c r="L941" s="305">
        <v>0</v>
      </c>
      <c r="M941" s="305">
        <v>0</v>
      </c>
      <c r="N941" s="303">
        <v>0</v>
      </c>
      <c r="O941" s="306">
        <v>0</v>
      </c>
      <c r="P941" s="303">
        <v>0</v>
      </c>
      <c r="Q941" s="171">
        <f>VLOOKUP(C941&amp;D941&amp;A941,'Delivery Counts'!$A$55:$I$86,8,FALSE)</f>
        <v>0</v>
      </c>
      <c r="R941" s="171">
        <f>VLOOKUP(C941&amp;D941&amp;A941,'Delivery Counts'!$A$55:$I$86,9,FALSE)</f>
        <v>0</v>
      </c>
      <c r="S941" s="16">
        <f t="shared" si="46"/>
        <v>0</v>
      </c>
      <c r="T941" s="237"/>
      <c r="U941" s="237"/>
    </row>
    <row r="942" spans="1:21" s="172" customFormat="1">
      <c r="A942" s="38">
        <v>20</v>
      </c>
      <c r="B942" s="39">
        <f t="shared" si="29"/>
        <v>0</v>
      </c>
      <c r="C942" s="39" t="str">
        <f t="shared" si="45"/>
        <v>2021 Prior Year</v>
      </c>
      <c r="D942" s="40">
        <v>3</v>
      </c>
      <c r="E942" s="662">
        <v>20</v>
      </c>
      <c r="F942" s="662" t="s">
        <v>740</v>
      </c>
      <c r="G942" s="40" t="s">
        <v>138</v>
      </c>
      <c r="H942" s="40" t="s">
        <v>211</v>
      </c>
      <c r="I942" s="640" t="s">
        <v>261</v>
      </c>
      <c r="J942" s="303">
        <v>0</v>
      </c>
      <c r="K942" s="304">
        <v>0</v>
      </c>
      <c r="L942" s="305">
        <v>0</v>
      </c>
      <c r="M942" s="305">
        <v>0</v>
      </c>
      <c r="N942" s="303">
        <v>0</v>
      </c>
      <c r="O942" s="306">
        <v>0</v>
      </c>
      <c r="P942" s="303">
        <v>0</v>
      </c>
      <c r="Q942" s="171">
        <f>VLOOKUP(C942&amp;D942&amp;A942,'Delivery Counts'!$A$55:$I$86,8,FALSE)</f>
        <v>0</v>
      </c>
      <c r="R942" s="171">
        <f>VLOOKUP(C942&amp;D942&amp;A942,'Delivery Counts'!$A$55:$I$86,9,FALSE)</f>
        <v>0</v>
      </c>
      <c r="S942" s="16">
        <f t="shared" si="46"/>
        <v>0</v>
      </c>
      <c r="T942" s="237"/>
      <c r="U942" s="237"/>
    </row>
    <row r="943" spans="1:21" s="172" customFormat="1">
      <c r="A943" s="38">
        <v>20</v>
      </c>
      <c r="B943" s="39">
        <f t="shared" ref="B943:B958" si="48">$B$6</f>
        <v>0</v>
      </c>
      <c r="C943" s="39" t="str">
        <f t="shared" si="45"/>
        <v>2021 Prior Year</v>
      </c>
      <c r="D943" s="40">
        <v>3</v>
      </c>
      <c r="E943" s="662">
        <v>20</v>
      </c>
      <c r="F943" s="40" t="s">
        <v>740</v>
      </c>
      <c r="G943" s="311" t="s">
        <v>138</v>
      </c>
      <c r="H943" s="40" t="s">
        <v>214</v>
      </c>
      <c r="I943" s="658" t="s">
        <v>676</v>
      </c>
      <c r="J943" s="303">
        <v>0</v>
      </c>
      <c r="K943" s="304">
        <v>0</v>
      </c>
      <c r="L943" s="305">
        <v>0</v>
      </c>
      <c r="M943" s="305">
        <v>0</v>
      </c>
      <c r="N943" s="303">
        <v>0</v>
      </c>
      <c r="O943" s="306">
        <v>0</v>
      </c>
      <c r="P943" s="303">
        <v>0</v>
      </c>
      <c r="Q943" s="171">
        <f>VLOOKUP(C943&amp;D943&amp;A943,'Delivery Counts'!$A$55:$I$86,8,FALSE)</f>
        <v>0</v>
      </c>
      <c r="R943" s="171">
        <f>VLOOKUP(C943&amp;D943&amp;A943,'Delivery Counts'!$A$55:$I$86,9,FALSE)</f>
        <v>0</v>
      </c>
      <c r="S943" s="16">
        <f t="shared" si="46"/>
        <v>0</v>
      </c>
      <c r="T943" s="237"/>
      <c r="U943" s="237"/>
    </row>
    <row r="944" spans="1:21" s="172" customFormat="1">
      <c r="A944" s="38">
        <v>20</v>
      </c>
      <c r="B944" s="39">
        <f t="shared" si="48"/>
        <v>0</v>
      </c>
      <c r="C944" s="39" t="str">
        <f t="shared" si="45"/>
        <v>2021 Prior Year</v>
      </c>
      <c r="D944" s="40">
        <v>3</v>
      </c>
      <c r="E944" s="662">
        <v>20</v>
      </c>
      <c r="F944" s="40" t="s">
        <v>740</v>
      </c>
      <c r="G944" s="311" t="s">
        <v>138</v>
      </c>
      <c r="H944" s="40" t="s">
        <v>215</v>
      </c>
      <c r="I944" s="658" t="s">
        <v>216</v>
      </c>
      <c r="J944" s="303">
        <v>0</v>
      </c>
      <c r="K944" s="304">
        <v>0</v>
      </c>
      <c r="L944" s="305">
        <v>0</v>
      </c>
      <c r="M944" s="305">
        <v>0</v>
      </c>
      <c r="N944" s="303">
        <v>0</v>
      </c>
      <c r="O944" s="306">
        <v>0</v>
      </c>
      <c r="P944" s="303">
        <v>0</v>
      </c>
      <c r="Q944" s="171">
        <f>VLOOKUP(C944&amp;D944&amp;A944,'Delivery Counts'!$A$55:$I$86,8,FALSE)</f>
        <v>0</v>
      </c>
      <c r="R944" s="171">
        <f>VLOOKUP(C944&amp;D944&amp;A944,'Delivery Counts'!$A$55:$I$86,9,FALSE)</f>
        <v>0</v>
      </c>
      <c r="S944" s="16">
        <f t="shared" si="46"/>
        <v>0</v>
      </c>
      <c r="T944" s="237"/>
      <c r="U944" s="237"/>
    </row>
    <row r="945" spans="1:21" s="172" customFormat="1">
      <c r="A945" s="38">
        <v>20</v>
      </c>
      <c r="B945" s="39">
        <f t="shared" si="48"/>
        <v>0</v>
      </c>
      <c r="C945" s="39" t="str">
        <f t="shared" si="45"/>
        <v>2021 Prior Year</v>
      </c>
      <c r="D945" s="40">
        <v>3</v>
      </c>
      <c r="E945" s="662">
        <v>20</v>
      </c>
      <c r="F945" s="40" t="s">
        <v>740</v>
      </c>
      <c r="G945" s="311" t="s">
        <v>138</v>
      </c>
      <c r="H945" s="40" t="s">
        <v>217</v>
      </c>
      <c r="I945" s="658" t="s">
        <v>262</v>
      </c>
      <c r="J945" s="303">
        <v>0</v>
      </c>
      <c r="K945" s="304">
        <v>0</v>
      </c>
      <c r="L945" s="305">
        <v>0</v>
      </c>
      <c r="M945" s="305">
        <v>0</v>
      </c>
      <c r="N945" s="303">
        <v>0</v>
      </c>
      <c r="O945" s="306">
        <v>0</v>
      </c>
      <c r="P945" s="303">
        <v>0</v>
      </c>
      <c r="Q945" s="171">
        <f>VLOOKUP(C945&amp;D945&amp;A945,'Delivery Counts'!$A$55:$I$86,8,FALSE)</f>
        <v>0</v>
      </c>
      <c r="R945" s="171">
        <f>VLOOKUP(C945&amp;D945&amp;A945,'Delivery Counts'!$A$55:$I$86,9,FALSE)</f>
        <v>0</v>
      </c>
      <c r="S945" s="16">
        <f t="shared" si="46"/>
        <v>0</v>
      </c>
      <c r="T945" s="237"/>
      <c r="U945" s="237"/>
    </row>
    <row r="946" spans="1:21" s="172" customFormat="1">
      <c r="A946" s="38">
        <v>20</v>
      </c>
      <c r="B946" s="39">
        <f t="shared" si="48"/>
        <v>0</v>
      </c>
      <c r="C946" s="39" t="str">
        <f t="shared" si="45"/>
        <v>2021 Prior Year</v>
      </c>
      <c r="D946" s="40">
        <v>3</v>
      </c>
      <c r="E946" s="662">
        <v>20</v>
      </c>
      <c r="F946" s="40" t="s">
        <v>740</v>
      </c>
      <c r="G946" s="311" t="s">
        <v>138</v>
      </c>
      <c r="H946" s="40" t="s">
        <v>218</v>
      </c>
      <c r="I946" s="658" t="s">
        <v>677</v>
      </c>
      <c r="J946" s="303">
        <v>0</v>
      </c>
      <c r="K946" s="304">
        <v>0</v>
      </c>
      <c r="L946" s="305">
        <v>0</v>
      </c>
      <c r="M946" s="305">
        <v>0</v>
      </c>
      <c r="N946" s="303">
        <v>0</v>
      </c>
      <c r="O946" s="306">
        <v>0</v>
      </c>
      <c r="P946" s="303">
        <v>0</v>
      </c>
      <c r="Q946" s="171">
        <f>VLOOKUP(C946&amp;D946&amp;A946,'Delivery Counts'!$A$55:$I$86,8,FALSE)</f>
        <v>0</v>
      </c>
      <c r="R946" s="171">
        <f>VLOOKUP(C946&amp;D946&amp;A946,'Delivery Counts'!$A$55:$I$86,9,FALSE)</f>
        <v>0</v>
      </c>
      <c r="S946" s="16">
        <f t="shared" si="46"/>
        <v>0</v>
      </c>
      <c r="T946" s="237"/>
      <c r="U946" s="237"/>
    </row>
    <row r="947" spans="1:21" s="172" customFormat="1">
      <c r="A947" s="38">
        <v>20</v>
      </c>
      <c r="B947" s="39">
        <f t="shared" si="48"/>
        <v>0</v>
      </c>
      <c r="C947" s="39" t="str">
        <f t="shared" si="45"/>
        <v>2021 Prior Year</v>
      </c>
      <c r="D947" s="40">
        <v>3</v>
      </c>
      <c r="E947" s="662">
        <v>20</v>
      </c>
      <c r="F947" s="40" t="s">
        <v>740</v>
      </c>
      <c r="G947" s="311" t="s">
        <v>138</v>
      </c>
      <c r="H947" s="40" t="s">
        <v>219</v>
      </c>
      <c r="I947" s="658" t="s">
        <v>263</v>
      </c>
      <c r="J947" s="303">
        <v>0</v>
      </c>
      <c r="K947" s="304">
        <v>0</v>
      </c>
      <c r="L947" s="305">
        <v>0</v>
      </c>
      <c r="M947" s="305">
        <v>0</v>
      </c>
      <c r="N947" s="303">
        <v>0</v>
      </c>
      <c r="O947" s="306">
        <v>0</v>
      </c>
      <c r="P947" s="303">
        <v>0</v>
      </c>
      <c r="Q947" s="171">
        <f>VLOOKUP(C947&amp;D947&amp;A947,'Delivery Counts'!$A$55:$I$86,8,FALSE)</f>
        <v>0</v>
      </c>
      <c r="R947" s="171">
        <f>VLOOKUP(C947&amp;D947&amp;A947,'Delivery Counts'!$A$55:$I$86,9,FALSE)</f>
        <v>0</v>
      </c>
      <c r="S947" s="16">
        <f t="shared" si="46"/>
        <v>0</v>
      </c>
      <c r="T947" s="237"/>
      <c r="U947" s="237"/>
    </row>
    <row r="948" spans="1:21" s="172" customFormat="1">
      <c r="A948" s="38">
        <v>20</v>
      </c>
      <c r="B948" s="39">
        <f t="shared" si="48"/>
        <v>0</v>
      </c>
      <c r="C948" s="39" t="str">
        <f t="shared" si="45"/>
        <v>2021 Prior Year</v>
      </c>
      <c r="D948" s="40">
        <v>3</v>
      </c>
      <c r="E948" s="662">
        <v>20</v>
      </c>
      <c r="F948" s="40" t="s">
        <v>740</v>
      </c>
      <c r="G948" s="311" t="s">
        <v>138</v>
      </c>
      <c r="H948" s="40" t="s">
        <v>220</v>
      </c>
      <c r="I948" s="658" t="s">
        <v>675</v>
      </c>
      <c r="J948" s="303">
        <v>0</v>
      </c>
      <c r="K948" s="304">
        <v>0</v>
      </c>
      <c r="L948" s="305">
        <v>0</v>
      </c>
      <c r="M948" s="305">
        <v>0</v>
      </c>
      <c r="N948" s="303">
        <v>0</v>
      </c>
      <c r="O948" s="306">
        <v>0</v>
      </c>
      <c r="P948" s="303">
        <v>0</v>
      </c>
      <c r="Q948" s="171">
        <f>VLOOKUP(C948&amp;D948&amp;A948,'Delivery Counts'!$A$55:$I$86,8,FALSE)</f>
        <v>0</v>
      </c>
      <c r="R948" s="171">
        <f>VLOOKUP(C948&amp;D948&amp;A948,'Delivery Counts'!$A$55:$I$86,9,FALSE)</f>
        <v>0</v>
      </c>
      <c r="S948" s="16">
        <f t="shared" si="46"/>
        <v>0</v>
      </c>
      <c r="T948" s="237"/>
      <c r="U948" s="237"/>
    </row>
    <row r="949" spans="1:21" s="172" customFormat="1">
      <c r="A949" s="38">
        <v>20</v>
      </c>
      <c r="B949" s="39">
        <f t="shared" si="48"/>
        <v>0</v>
      </c>
      <c r="C949" s="39" t="str">
        <f t="shared" si="45"/>
        <v>2021 Prior Year</v>
      </c>
      <c r="D949" s="40">
        <v>3</v>
      </c>
      <c r="E949" s="662">
        <v>20</v>
      </c>
      <c r="F949" s="40" t="s">
        <v>740</v>
      </c>
      <c r="G949" s="311" t="s">
        <v>138</v>
      </c>
      <c r="H949" s="40" t="s">
        <v>221</v>
      </c>
      <c r="I949" s="658" t="s">
        <v>264</v>
      </c>
      <c r="J949" s="303">
        <v>0</v>
      </c>
      <c r="K949" s="304">
        <v>0</v>
      </c>
      <c r="L949" s="305">
        <v>0</v>
      </c>
      <c r="M949" s="305">
        <v>0</v>
      </c>
      <c r="N949" s="303">
        <v>0</v>
      </c>
      <c r="O949" s="306">
        <v>0</v>
      </c>
      <c r="P949" s="303">
        <v>0</v>
      </c>
      <c r="Q949" s="171">
        <f>VLOOKUP(C949&amp;D949&amp;A949,'Delivery Counts'!$A$55:$I$86,8,FALSE)</f>
        <v>0</v>
      </c>
      <c r="R949" s="171">
        <f>VLOOKUP(C949&amp;D949&amp;A949,'Delivery Counts'!$A$55:$I$86,9,FALSE)</f>
        <v>0</v>
      </c>
      <c r="S949" s="16">
        <f t="shared" si="46"/>
        <v>0</v>
      </c>
      <c r="T949" s="237"/>
      <c r="U949" s="237"/>
    </row>
    <row r="950" spans="1:21" s="172" customFormat="1">
      <c r="A950" s="38">
        <v>20</v>
      </c>
      <c r="B950" s="39">
        <f t="shared" si="48"/>
        <v>0</v>
      </c>
      <c r="C950" s="39" t="str">
        <f t="shared" si="45"/>
        <v>2021 Prior Year</v>
      </c>
      <c r="D950" s="40">
        <v>3</v>
      </c>
      <c r="E950" s="662">
        <v>20</v>
      </c>
      <c r="F950" s="40" t="s">
        <v>740</v>
      </c>
      <c r="G950" s="311" t="s">
        <v>138</v>
      </c>
      <c r="H950" s="40" t="s">
        <v>222</v>
      </c>
      <c r="I950" s="658" t="s">
        <v>206</v>
      </c>
      <c r="J950" s="303">
        <v>0</v>
      </c>
      <c r="K950" s="304">
        <v>0</v>
      </c>
      <c r="L950" s="305">
        <v>0</v>
      </c>
      <c r="M950" s="305">
        <v>0</v>
      </c>
      <c r="N950" s="303">
        <v>0</v>
      </c>
      <c r="O950" s="306">
        <v>0</v>
      </c>
      <c r="P950" s="303">
        <v>0</v>
      </c>
      <c r="Q950" s="171">
        <f>VLOOKUP(C950&amp;D950&amp;A950,'Delivery Counts'!$A$55:$I$86,8,FALSE)</f>
        <v>0</v>
      </c>
      <c r="R950" s="171">
        <f>VLOOKUP(C950&amp;D950&amp;A950,'Delivery Counts'!$A$55:$I$86,9,FALSE)</f>
        <v>0</v>
      </c>
      <c r="S950" s="16">
        <f t="shared" si="46"/>
        <v>0</v>
      </c>
      <c r="T950" s="237"/>
      <c r="U950" s="237"/>
    </row>
    <row r="951" spans="1:21">
      <c r="A951" s="38">
        <v>20</v>
      </c>
      <c r="B951" s="39">
        <f t="shared" si="48"/>
        <v>0</v>
      </c>
      <c r="C951" s="39" t="str">
        <f t="shared" si="45"/>
        <v>2021 Prior Year</v>
      </c>
      <c r="D951" s="40">
        <v>3</v>
      </c>
      <c r="E951" s="662">
        <v>20</v>
      </c>
      <c r="F951" s="40" t="s">
        <v>740</v>
      </c>
      <c r="G951" s="311" t="s">
        <v>138</v>
      </c>
      <c r="H951" s="40" t="s">
        <v>223</v>
      </c>
      <c r="I951" s="658" t="s">
        <v>181</v>
      </c>
      <c r="J951" s="303">
        <v>0</v>
      </c>
      <c r="K951" s="304">
        <v>0</v>
      </c>
      <c r="L951" s="305">
        <v>0</v>
      </c>
      <c r="M951" s="305">
        <v>0</v>
      </c>
      <c r="N951" s="303">
        <v>0</v>
      </c>
      <c r="O951" s="306">
        <v>0</v>
      </c>
      <c r="P951" s="303">
        <v>0</v>
      </c>
      <c r="Q951" s="171">
        <f>VLOOKUP(C951&amp;D951&amp;A951,'Delivery Counts'!$A$55:$I$86,8,FALSE)</f>
        <v>0</v>
      </c>
      <c r="R951" s="171">
        <f>VLOOKUP(C951&amp;D951&amp;A951,'Delivery Counts'!$A$55:$I$86,9,FALSE)</f>
        <v>0</v>
      </c>
      <c r="S951" s="16">
        <f t="shared" si="46"/>
        <v>0</v>
      </c>
    </row>
    <row r="952" spans="1:21">
      <c r="A952" s="38">
        <v>20</v>
      </c>
      <c r="B952" s="39">
        <f t="shared" si="48"/>
        <v>0</v>
      </c>
      <c r="C952" s="39" t="str">
        <f t="shared" si="45"/>
        <v>2021 Prior Year</v>
      </c>
      <c r="D952" s="40">
        <v>3</v>
      </c>
      <c r="E952" s="662">
        <v>20</v>
      </c>
      <c r="F952" s="40" t="s">
        <v>740</v>
      </c>
      <c r="G952" s="311" t="s">
        <v>138</v>
      </c>
      <c r="H952" s="40" t="s">
        <v>150</v>
      </c>
      <c r="I952" s="658" t="s">
        <v>204</v>
      </c>
      <c r="J952" s="303">
        <v>0</v>
      </c>
      <c r="K952" s="304">
        <v>0</v>
      </c>
      <c r="L952" s="305">
        <v>0</v>
      </c>
      <c r="M952" s="305">
        <v>0</v>
      </c>
      <c r="N952" s="303">
        <v>0</v>
      </c>
      <c r="O952" s="306">
        <v>0</v>
      </c>
      <c r="P952" s="303">
        <v>0</v>
      </c>
      <c r="Q952" s="171">
        <f>VLOOKUP(C952&amp;D952&amp;A952,'Delivery Counts'!$A$55:$I$86,8,FALSE)</f>
        <v>0</v>
      </c>
      <c r="R952" s="171">
        <f>VLOOKUP(C952&amp;D952&amp;A952,'Delivery Counts'!$A$55:$I$86,9,FALSE)</f>
        <v>0</v>
      </c>
      <c r="S952" s="16">
        <f t="shared" si="46"/>
        <v>0</v>
      </c>
    </row>
    <row r="953" spans="1:21" s="172" customFormat="1">
      <c r="A953" s="38">
        <v>20</v>
      </c>
      <c r="B953" s="39">
        <f t="shared" si="48"/>
        <v>0</v>
      </c>
      <c r="C953" s="39" t="str">
        <f t="shared" si="45"/>
        <v>2021 Prior Year</v>
      </c>
      <c r="D953" s="40">
        <v>3</v>
      </c>
      <c r="E953" s="662">
        <v>20</v>
      </c>
      <c r="F953" s="40" t="s">
        <v>740</v>
      </c>
      <c r="G953" s="311" t="s">
        <v>138</v>
      </c>
      <c r="H953" s="40" t="s">
        <v>151</v>
      </c>
      <c r="I953" s="658" t="s">
        <v>205</v>
      </c>
      <c r="J953" s="303">
        <v>0</v>
      </c>
      <c r="K953" s="304">
        <v>0</v>
      </c>
      <c r="L953" s="305">
        <v>0</v>
      </c>
      <c r="M953" s="305">
        <v>0</v>
      </c>
      <c r="N953" s="303">
        <v>0</v>
      </c>
      <c r="O953" s="306">
        <v>0</v>
      </c>
      <c r="P953" s="303">
        <v>0</v>
      </c>
      <c r="Q953" s="171">
        <f>VLOOKUP(C953&amp;D953&amp;A953,'Delivery Counts'!$A$55:$I$86,8,FALSE)</f>
        <v>0</v>
      </c>
      <c r="R953" s="171">
        <f>VLOOKUP(C953&amp;D953&amp;A953,'Delivery Counts'!$A$55:$I$86,9,FALSE)</f>
        <v>0</v>
      </c>
      <c r="S953" s="16">
        <f t="shared" si="46"/>
        <v>0</v>
      </c>
    </row>
    <row r="954" spans="1:21" s="172" customFormat="1">
      <c r="A954" s="38">
        <v>20</v>
      </c>
      <c r="B954" s="39">
        <f t="shared" si="48"/>
        <v>0</v>
      </c>
      <c r="C954" s="39" t="str">
        <f t="shared" si="45"/>
        <v>2021 Prior Year</v>
      </c>
      <c r="D954" s="40">
        <v>3</v>
      </c>
      <c r="E954" s="662">
        <v>20</v>
      </c>
      <c r="F954" s="40" t="s">
        <v>740</v>
      </c>
      <c r="G954" s="311" t="s">
        <v>138</v>
      </c>
      <c r="H954" s="40" t="s">
        <v>152</v>
      </c>
      <c r="I954" s="658" t="s">
        <v>182</v>
      </c>
      <c r="J954" s="303">
        <v>0</v>
      </c>
      <c r="K954" s="304">
        <v>0</v>
      </c>
      <c r="L954" s="305">
        <v>0</v>
      </c>
      <c r="M954" s="305">
        <v>0</v>
      </c>
      <c r="N954" s="303">
        <v>0</v>
      </c>
      <c r="O954" s="306">
        <v>0</v>
      </c>
      <c r="P954" s="303">
        <v>0</v>
      </c>
      <c r="Q954" s="171">
        <f>VLOOKUP(C954&amp;D954&amp;A954,'Delivery Counts'!$A$55:$I$86,8,FALSE)</f>
        <v>0</v>
      </c>
      <c r="R954" s="171">
        <f>VLOOKUP(C954&amp;D954&amp;A954,'Delivery Counts'!$A$55:$I$86,9,FALSE)</f>
        <v>0</v>
      </c>
      <c r="S954" s="16">
        <f t="shared" si="46"/>
        <v>0</v>
      </c>
      <c r="T954" s="237"/>
      <c r="U954" s="237"/>
    </row>
    <row r="955" spans="1:21" s="172" customFormat="1">
      <c r="A955" s="38">
        <v>20</v>
      </c>
      <c r="B955" s="39">
        <f t="shared" si="48"/>
        <v>0</v>
      </c>
      <c r="C955" s="39" t="str">
        <f t="shared" si="45"/>
        <v>2021 Prior Year</v>
      </c>
      <c r="D955" s="40">
        <v>3</v>
      </c>
      <c r="E955" s="662">
        <v>20</v>
      </c>
      <c r="F955" s="40" t="s">
        <v>740</v>
      </c>
      <c r="G955" s="311" t="s">
        <v>138</v>
      </c>
      <c r="H955" s="40" t="s">
        <v>70</v>
      </c>
      <c r="I955" s="658" t="s">
        <v>265</v>
      </c>
      <c r="J955" s="303">
        <v>0</v>
      </c>
      <c r="K955" s="304">
        <v>0</v>
      </c>
      <c r="L955" s="305">
        <v>0</v>
      </c>
      <c r="M955" s="305">
        <v>0</v>
      </c>
      <c r="N955" s="303">
        <v>0</v>
      </c>
      <c r="O955" s="306">
        <v>0</v>
      </c>
      <c r="P955" s="303">
        <v>0</v>
      </c>
      <c r="Q955" s="171">
        <f>VLOOKUP(C955&amp;D955&amp;A955,'Delivery Counts'!$A$55:$I$86,8,FALSE)</f>
        <v>0</v>
      </c>
      <c r="R955" s="171">
        <f>VLOOKUP(C955&amp;D955&amp;A955,'Delivery Counts'!$A$55:$I$86,9,FALSE)</f>
        <v>0</v>
      </c>
      <c r="S955" s="16">
        <f t="shared" si="46"/>
        <v>0</v>
      </c>
      <c r="T955" s="237"/>
      <c r="U955" s="237"/>
    </row>
    <row r="956" spans="1:21" s="172" customFormat="1">
      <c r="A956" s="38">
        <v>20</v>
      </c>
      <c r="B956" s="39">
        <f t="shared" si="48"/>
        <v>0</v>
      </c>
      <c r="C956" s="39" t="str">
        <f t="shared" si="45"/>
        <v>2021 Prior Year</v>
      </c>
      <c r="D956" s="40">
        <v>3</v>
      </c>
      <c r="E956" s="662">
        <v>20</v>
      </c>
      <c r="F956" s="40" t="s">
        <v>740</v>
      </c>
      <c r="G956" s="311" t="s">
        <v>138</v>
      </c>
      <c r="H956" s="40" t="s">
        <v>71</v>
      </c>
      <c r="I956" s="658" t="s">
        <v>266</v>
      </c>
      <c r="J956" s="303">
        <v>0</v>
      </c>
      <c r="K956" s="304">
        <v>0</v>
      </c>
      <c r="L956" s="305">
        <v>0</v>
      </c>
      <c r="M956" s="305">
        <v>0</v>
      </c>
      <c r="N956" s="303">
        <v>0</v>
      </c>
      <c r="O956" s="306">
        <v>0</v>
      </c>
      <c r="P956" s="303">
        <v>0</v>
      </c>
      <c r="Q956" s="171">
        <f>VLOOKUP(C956&amp;D956&amp;A956,'Delivery Counts'!$A$55:$I$86,8,FALSE)</f>
        <v>0</v>
      </c>
      <c r="R956" s="171">
        <f>VLOOKUP(C956&amp;D956&amp;A956,'Delivery Counts'!$A$55:$I$86,9,FALSE)</f>
        <v>0</v>
      </c>
      <c r="S956" s="16">
        <f t="shared" si="46"/>
        <v>0</v>
      </c>
      <c r="T956" s="237"/>
      <c r="U956" s="237"/>
    </row>
    <row r="957" spans="1:21" s="172" customFormat="1">
      <c r="A957" s="38">
        <v>20</v>
      </c>
      <c r="B957" s="39">
        <f t="shared" si="48"/>
        <v>0</v>
      </c>
      <c r="C957" s="39" t="str">
        <f t="shared" si="45"/>
        <v>2021 Prior Year</v>
      </c>
      <c r="D957" s="40">
        <v>3</v>
      </c>
      <c r="E957" s="662">
        <v>20</v>
      </c>
      <c r="F957" s="40" t="s">
        <v>740</v>
      </c>
      <c r="G957" s="311" t="s">
        <v>138</v>
      </c>
      <c r="H957" s="40" t="s">
        <v>72</v>
      </c>
      <c r="I957" s="658" t="s">
        <v>527</v>
      </c>
      <c r="J957" s="303">
        <v>0</v>
      </c>
      <c r="K957" s="304">
        <v>0</v>
      </c>
      <c r="L957" s="305">
        <v>0</v>
      </c>
      <c r="M957" s="305">
        <v>0</v>
      </c>
      <c r="N957" s="303">
        <v>0</v>
      </c>
      <c r="O957" s="306">
        <v>0</v>
      </c>
      <c r="P957" s="303">
        <v>0</v>
      </c>
      <c r="Q957" s="171">
        <f>VLOOKUP(C957&amp;D957&amp;A957,'Delivery Counts'!$A$55:$I$86,8,FALSE)</f>
        <v>0</v>
      </c>
      <c r="R957" s="171">
        <f>VLOOKUP(C957&amp;D957&amp;A957,'Delivery Counts'!$A$55:$I$86,9,FALSE)</f>
        <v>0</v>
      </c>
      <c r="S957" s="16">
        <f t="shared" si="46"/>
        <v>0</v>
      </c>
      <c r="T957" s="237"/>
      <c r="U957" s="237"/>
    </row>
    <row r="958" spans="1:21" s="172" customFormat="1">
      <c r="A958" s="38">
        <v>20</v>
      </c>
      <c r="B958" s="39">
        <f t="shared" si="48"/>
        <v>0</v>
      </c>
      <c r="C958" s="39" t="str">
        <f t="shared" si="45"/>
        <v>2021 Prior Year</v>
      </c>
      <c r="D958" s="40">
        <v>3</v>
      </c>
      <c r="E958" s="662">
        <v>20</v>
      </c>
      <c r="F958" s="40" t="s">
        <v>740</v>
      </c>
      <c r="G958" s="40" t="s">
        <v>138</v>
      </c>
      <c r="H958" s="40" t="s">
        <v>73</v>
      </c>
      <c r="I958" s="658" t="s">
        <v>528</v>
      </c>
      <c r="J958" s="303">
        <v>0</v>
      </c>
      <c r="K958" s="304">
        <v>0</v>
      </c>
      <c r="L958" s="305">
        <v>0</v>
      </c>
      <c r="M958" s="305">
        <v>0</v>
      </c>
      <c r="N958" s="303">
        <v>0</v>
      </c>
      <c r="O958" s="306">
        <v>0</v>
      </c>
      <c r="P958" s="303">
        <v>0</v>
      </c>
      <c r="Q958" s="171">
        <f>VLOOKUP(C958&amp;D958&amp;A958,'Delivery Counts'!$A$55:$I$86,8,FALSE)</f>
        <v>0</v>
      </c>
      <c r="R958" s="171">
        <f>VLOOKUP(C958&amp;D958&amp;A958,'Delivery Counts'!$A$55:$I$86,9,FALSE)</f>
        <v>0</v>
      </c>
      <c r="S958" s="16">
        <f t="shared" si="46"/>
        <v>0</v>
      </c>
      <c r="T958" s="237"/>
      <c r="U958" s="237"/>
    </row>
    <row r="959" spans="1:21" s="172" customFormat="1">
      <c r="A959" s="38">
        <v>20</v>
      </c>
      <c r="B959" s="39">
        <f t="shared" si="29"/>
        <v>0</v>
      </c>
      <c r="C959" s="39" t="str">
        <f t="shared" si="45"/>
        <v>2021 Prior Year</v>
      </c>
      <c r="D959" s="40">
        <v>3</v>
      </c>
      <c r="E959" s="662">
        <v>20</v>
      </c>
      <c r="F959" s="40" t="s">
        <v>740</v>
      </c>
      <c r="G959" s="40" t="s">
        <v>138</v>
      </c>
      <c r="H959" s="40" t="s">
        <v>409</v>
      </c>
      <c r="I959" s="640" t="s">
        <v>803</v>
      </c>
      <c r="J959" s="303">
        <v>0</v>
      </c>
      <c r="K959" s="304">
        <v>0</v>
      </c>
      <c r="L959" s="305">
        <v>0</v>
      </c>
      <c r="M959" s="305">
        <v>0</v>
      </c>
      <c r="N959" s="303">
        <v>0</v>
      </c>
      <c r="O959" s="306">
        <v>0</v>
      </c>
      <c r="P959" s="303">
        <v>0</v>
      </c>
      <c r="Q959" s="171">
        <f>VLOOKUP(C959&amp;D959&amp;A959,'Delivery Counts'!$A$55:$I$86,8,FALSE)</f>
        <v>0</v>
      </c>
      <c r="R959" s="171">
        <f>VLOOKUP(C959&amp;D959&amp;A959,'Delivery Counts'!$A$55:$I$86,9,FALSE)</f>
        <v>0</v>
      </c>
      <c r="S959" s="16">
        <f t="shared" si="46"/>
        <v>0</v>
      </c>
      <c r="T959" s="237"/>
      <c r="U959" s="237"/>
    </row>
    <row r="960" spans="1:21" s="172" customFormat="1">
      <c r="A960" s="38">
        <v>21</v>
      </c>
      <c r="B960" s="39">
        <f t="shared" ref="B960:B995" si="49">$B$6</f>
        <v>0</v>
      </c>
      <c r="C960" s="39" t="str">
        <f t="shared" si="45"/>
        <v>2021 Prior Year</v>
      </c>
      <c r="D960" s="40">
        <v>3</v>
      </c>
      <c r="E960" s="662">
        <v>21</v>
      </c>
      <c r="F960" s="40">
        <v>2</v>
      </c>
      <c r="G960" s="40" t="s">
        <v>139</v>
      </c>
      <c r="H960" s="40" t="s">
        <v>211</v>
      </c>
      <c r="I960" s="991" t="s">
        <v>261</v>
      </c>
      <c r="J960" s="303">
        <v>0</v>
      </c>
      <c r="K960" s="304">
        <v>0</v>
      </c>
      <c r="L960" s="305">
        <v>0</v>
      </c>
      <c r="M960" s="305">
        <v>0</v>
      </c>
      <c r="N960" s="303">
        <v>0</v>
      </c>
      <c r="O960" s="306">
        <v>0</v>
      </c>
      <c r="P960" s="303">
        <v>0</v>
      </c>
      <c r="Q960" s="171">
        <f>VLOOKUP(C960&amp;D960&amp;A960,'Delivery Counts'!$A$55:$I$86,8,FALSE)</f>
        <v>0</v>
      </c>
      <c r="R960" s="171">
        <f>VLOOKUP(C960&amp;D960&amp;A960,'Delivery Counts'!$A$55:$I$86,9,FALSE)</f>
        <v>0</v>
      </c>
      <c r="S960" s="16">
        <f t="shared" ref="S960:S995" si="50">Q960+R960</f>
        <v>0</v>
      </c>
      <c r="T960" s="237"/>
      <c r="U960" s="237"/>
    </row>
    <row r="961" spans="1:21" s="172" customFormat="1">
      <c r="A961" s="38">
        <v>21</v>
      </c>
      <c r="B961" s="39">
        <f t="shared" si="49"/>
        <v>0</v>
      </c>
      <c r="C961" s="39" t="str">
        <f t="shared" si="45"/>
        <v>2021 Prior Year</v>
      </c>
      <c r="D961" s="40">
        <v>3</v>
      </c>
      <c r="E961" s="662">
        <v>21</v>
      </c>
      <c r="F961" s="40">
        <v>2</v>
      </c>
      <c r="G961" s="311" t="s">
        <v>139</v>
      </c>
      <c r="H961" s="40" t="s">
        <v>214</v>
      </c>
      <c r="I961" s="991" t="s">
        <v>676</v>
      </c>
      <c r="J961" s="303">
        <v>0</v>
      </c>
      <c r="K961" s="304">
        <v>0</v>
      </c>
      <c r="L961" s="305">
        <v>0</v>
      </c>
      <c r="M961" s="305">
        <v>0</v>
      </c>
      <c r="N961" s="303">
        <v>0</v>
      </c>
      <c r="O961" s="306">
        <v>0</v>
      </c>
      <c r="P961" s="303">
        <v>0</v>
      </c>
      <c r="Q961" s="171">
        <f>VLOOKUP(C961&amp;D961&amp;A961,'Delivery Counts'!$A$55:$I$86,8,FALSE)</f>
        <v>0</v>
      </c>
      <c r="R961" s="171">
        <f>VLOOKUP(C961&amp;D961&amp;A961,'Delivery Counts'!$A$55:$I$86,9,FALSE)</f>
        <v>0</v>
      </c>
      <c r="S961" s="16">
        <f t="shared" si="50"/>
        <v>0</v>
      </c>
      <c r="T961" s="237"/>
      <c r="U961" s="237"/>
    </row>
    <row r="962" spans="1:21" s="172" customFormat="1">
      <c r="A962" s="38">
        <v>21</v>
      </c>
      <c r="B962" s="39">
        <f t="shared" si="49"/>
        <v>0</v>
      </c>
      <c r="C962" s="39" t="str">
        <f t="shared" si="45"/>
        <v>2021 Prior Year</v>
      </c>
      <c r="D962" s="40">
        <v>3</v>
      </c>
      <c r="E962" s="662">
        <v>21</v>
      </c>
      <c r="F962" s="40">
        <v>2</v>
      </c>
      <c r="G962" s="311" t="s">
        <v>139</v>
      </c>
      <c r="H962" s="40" t="s">
        <v>215</v>
      </c>
      <c r="I962" s="991" t="s">
        <v>216</v>
      </c>
      <c r="J962" s="303">
        <v>0</v>
      </c>
      <c r="K962" s="304">
        <v>0</v>
      </c>
      <c r="L962" s="305">
        <v>0</v>
      </c>
      <c r="M962" s="305">
        <v>0</v>
      </c>
      <c r="N962" s="303">
        <v>0</v>
      </c>
      <c r="O962" s="306">
        <v>0</v>
      </c>
      <c r="P962" s="303">
        <v>0</v>
      </c>
      <c r="Q962" s="171">
        <f>VLOOKUP(C962&amp;D962&amp;A962,'Delivery Counts'!$A$55:$I$86,8,FALSE)</f>
        <v>0</v>
      </c>
      <c r="R962" s="171">
        <f>VLOOKUP(C962&amp;D962&amp;A962,'Delivery Counts'!$A$55:$I$86,9,FALSE)</f>
        <v>0</v>
      </c>
      <c r="S962" s="16">
        <f t="shared" si="50"/>
        <v>0</v>
      </c>
      <c r="T962" s="237"/>
      <c r="U962" s="237"/>
    </row>
    <row r="963" spans="1:21" s="172" customFormat="1">
      <c r="A963" s="38">
        <v>21</v>
      </c>
      <c r="B963" s="39">
        <f t="shared" si="49"/>
        <v>0</v>
      </c>
      <c r="C963" s="39" t="str">
        <f t="shared" si="45"/>
        <v>2021 Prior Year</v>
      </c>
      <c r="D963" s="40">
        <v>3</v>
      </c>
      <c r="E963" s="662">
        <v>21</v>
      </c>
      <c r="F963" s="40">
        <v>2</v>
      </c>
      <c r="G963" s="311" t="s">
        <v>139</v>
      </c>
      <c r="H963" s="40" t="s">
        <v>217</v>
      </c>
      <c r="I963" s="991" t="s">
        <v>262</v>
      </c>
      <c r="J963" s="303">
        <v>0</v>
      </c>
      <c r="K963" s="304">
        <v>0</v>
      </c>
      <c r="L963" s="305">
        <v>0</v>
      </c>
      <c r="M963" s="305">
        <v>0</v>
      </c>
      <c r="N963" s="303">
        <v>0</v>
      </c>
      <c r="O963" s="306">
        <v>0</v>
      </c>
      <c r="P963" s="303">
        <v>0</v>
      </c>
      <c r="Q963" s="171">
        <f>VLOOKUP(C963&amp;D963&amp;A963,'Delivery Counts'!$A$55:$I$86,8,FALSE)</f>
        <v>0</v>
      </c>
      <c r="R963" s="171">
        <f>VLOOKUP(C963&amp;D963&amp;A963,'Delivery Counts'!$A$55:$I$86,9,FALSE)</f>
        <v>0</v>
      </c>
      <c r="S963" s="16">
        <f t="shared" si="50"/>
        <v>0</v>
      </c>
      <c r="T963" s="237"/>
      <c r="U963" s="237"/>
    </row>
    <row r="964" spans="1:21" s="172" customFormat="1">
      <c r="A964" s="38">
        <v>21</v>
      </c>
      <c r="B964" s="39">
        <f t="shared" si="49"/>
        <v>0</v>
      </c>
      <c r="C964" s="39" t="str">
        <f t="shared" si="45"/>
        <v>2021 Prior Year</v>
      </c>
      <c r="D964" s="40">
        <v>3</v>
      </c>
      <c r="E964" s="662">
        <v>21</v>
      </c>
      <c r="F964" s="40">
        <v>2</v>
      </c>
      <c r="G964" s="311" t="s">
        <v>139</v>
      </c>
      <c r="H964" s="40" t="s">
        <v>218</v>
      </c>
      <c r="I964" s="991" t="s">
        <v>677</v>
      </c>
      <c r="J964" s="303">
        <v>0</v>
      </c>
      <c r="K964" s="304">
        <v>0</v>
      </c>
      <c r="L964" s="305">
        <v>0</v>
      </c>
      <c r="M964" s="305">
        <v>0</v>
      </c>
      <c r="N964" s="303">
        <v>0</v>
      </c>
      <c r="O964" s="306">
        <v>0</v>
      </c>
      <c r="P964" s="303">
        <v>0</v>
      </c>
      <c r="Q964" s="171">
        <f>VLOOKUP(C964&amp;D964&amp;A964,'Delivery Counts'!$A$55:$I$86,8,FALSE)</f>
        <v>0</v>
      </c>
      <c r="R964" s="171">
        <f>VLOOKUP(C964&amp;D964&amp;A964,'Delivery Counts'!$A$55:$I$86,9,FALSE)</f>
        <v>0</v>
      </c>
      <c r="S964" s="16">
        <f t="shared" si="50"/>
        <v>0</v>
      </c>
      <c r="T964" s="237"/>
      <c r="U964" s="237"/>
    </row>
    <row r="965" spans="1:21" s="172" customFormat="1">
      <c r="A965" s="38">
        <v>21</v>
      </c>
      <c r="B965" s="39">
        <f t="shared" si="49"/>
        <v>0</v>
      </c>
      <c r="C965" s="39" t="str">
        <f t="shared" si="45"/>
        <v>2021 Prior Year</v>
      </c>
      <c r="D965" s="40">
        <v>3</v>
      </c>
      <c r="E965" s="662">
        <v>21</v>
      </c>
      <c r="F965" s="40">
        <v>2</v>
      </c>
      <c r="G965" s="311" t="s">
        <v>139</v>
      </c>
      <c r="H965" s="40" t="s">
        <v>219</v>
      </c>
      <c r="I965" s="991" t="s">
        <v>263</v>
      </c>
      <c r="J965" s="303">
        <v>0</v>
      </c>
      <c r="K965" s="304">
        <v>0</v>
      </c>
      <c r="L965" s="305">
        <v>0</v>
      </c>
      <c r="M965" s="305">
        <v>0</v>
      </c>
      <c r="N965" s="303">
        <v>0</v>
      </c>
      <c r="O965" s="306">
        <v>0</v>
      </c>
      <c r="P965" s="303">
        <v>0</v>
      </c>
      <c r="Q965" s="171">
        <f>VLOOKUP(C965&amp;D965&amp;A965,'Delivery Counts'!$A$55:$I$86,8,FALSE)</f>
        <v>0</v>
      </c>
      <c r="R965" s="171">
        <f>VLOOKUP(C965&amp;D965&amp;A965,'Delivery Counts'!$A$55:$I$86,9,FALSE)</f>
        <v>0</v>
      </c>
      <c r="S965" s="16">
        <f t="shared" si="50"/>
        <v>0</v>
      </c>
      <c r="T965" s="237"/>
      <c r="U965" s="237"/>
    </row>
    <row r="966" spans="1:21" s="172" customFormat="1">
      <c r="A966" s="38">
        <v>21</v>
      </c>
      <c r="B966" s="39">
        <f t="shared" si="49"/>
        <v>0</v>
      </c>
      <c r="C966" s="39" t="str">
        <f t="shared" si="45"/>
        <v>2021 Prior Year</v>
      </c>
      <c r="D966" s="40">
        <v>3</v>
      </c>
      <c r="E966" s="662">
        <v>21</v>
      </c>
      <c r="F966" s="40">
        <v>2</v>
      </c>
      <c r="G966" s="311" t="s">
        <v>139</v>
      </c>
      <c r="H966" s="40" t="s">
        <v>220</v>
      </c>
      <c r="I966" s="991" t="s">
        <v>675</v>
      </c>
      <c r="J966" s="303">
        <v>0</v>
      </c>
      <c r="K966" s="304">
        <v>0</v>
      </c>
      <c r="L966" s="305">
        <v>0</v>
      </c>
      <c r="M966" s="305">
        <v>0</v>
      </c>
      <c r="N966" s="303">
        <v>0</v>
      </c>
      <c r="O966" s="306">
        <v>0</v>
      </c>
      <c r="P966" s="303">
        <v>0</v>
      </c>
      <c r="Q966" s="171">
        <f>VLOOKUP(C966&amp;D966&amp;A966,'Delivery Counts'!$A$55:$I$86,8,FALSE)</f>
        <v>0</v>
      </c>
      <c r="R966" s="171">
        <f>VLOOKUP(C966&amp;D966&amp;A966,'Delivery Counts'!$A$55:$I$86,9,FALSE)</f>
        <v>0</v>
      </c>
      <c r="S966" s="16">
        <f t="shared" si="50"/>
        <v>0</v>
      </c>
      <c r="T966" s="237"/>
      <c r="U966" s="237"/>
    </row>
    <row r="967" spans="1:21" s="172" customFormat="1">
      <c r="A967" s="38">
        <v>21</v>
      </c>
      <c r="B967" s="39">
        <f t="shared" si="49"/>
        <v>0</v>
      </c>
      <c r="C967" s="39" t="str">
        <f t="shared" si="45"/>
        <v>2021 Prior Year</v>
      </c>
      <c r="D967" s="40">
        <v>3</v>
      </c>
      <c r="E967" s="662">
        <v>21</v>
      </c>
      <c r="F967" s="40">
        <v>2</v>
      </c>
      <c r="G967" s="311" t="s">
        <v>139</v>
      </c>
      <c r="H967" s="40" t="s">
        <v>221</v>
      </c>
      <c r="I967" s="991" t="s">
        <v>264</v>
      </c>
      <c r="J967" s="303">
        <v>0</v>
      </c>
      <c r="K967" s="304">
        <v>0</v>
      </c>
      <c r="L967" s="305">
        <v>0</v>
      </c>
      <c r="M967" s="305">
        <v>0</v>
      </c>
      <c r="N967" s="303">
        <v>0</v>
      </c>
      <c r="O967" s="306">
        <v>0</v>
      </c>
      <c r="P967" s="303">
        <v>0</v>
      </c>
      <c r="Q967" s="171">
        <f>VLOOKUP(C967&amp;D967&amp;A967,'Delivery Counts'!$A$55:$I$86,8,FALSE)</f>
        <v>0</v>
      </c>
      <c r="R967" s="171">
        <f>VLOOKUP(C967&amp;D967&amp;A967,'Delivery Counts'!$A$55:$I$86,9,FALSE)</f>
        <v>0</v>
      </c>
      <c r="S967" s="16">
        <f t="shared" si="50"/>
        <v>0</v>
      </c>
      <c r="T967" s="237"/>
      <c r="U967" s="237"/>
    </row>
    <row r="968" spans="1:21" s="172" customFormat="1">
      <c r="A968" s="38">
        <v>21</v>
      </c>
      <c r="B968" s="39">
        <f t="shared" si="49"/>
        <v>0</v>
      </c>
      <c r="C968" s="39" t="str">
        <f t="shared" si="45"/>
        <v>2021 Prior Year</v>
      </c>
      <c r="D968" s="40">
        <v>3</v>
      </c>
      <c r="E968" s="662">
        <v>21</v>
      </c>
      <c r="F968" s="40">
        <v>2</v>
      </c>
      <c r="G968" s="311" t="s">
        <v>139</v>
      </c>
      <c r="H968" s="40" t="s">
        <v>222</v>
      </c>
      <c r="I968" s="991" t="s">
        <v>206</v>
      </c>
      <c r="J968" s="303">
        <v>0</v>
      </c>
      <c r="K968" s="304">
        <v>0</v>
      </c>
      <c r="L968" s="305">
        <v>0</v>
      </c>
      <c r="M968" s="305">
        <v>0</v>
      </c>
      <c r="N968" s="303">
        <v>0</v>
      </c>
      <c r="O968" s="306">
        <v>0</v>
      </c>
      <c r="P968" s="303">
        <v>0</v>
      </c>
      <c r="Q968" s="171">
        <f>VLOOKUP(C968&amp;D968&amp;A968,'Delivery Counts'!$A$55:$I$86,8,FALSE)</f>
        <v>0</v>
      </c>
      <c r="R968" s="171">
        <f>VLOOKUP(C968&amp;D968&amp;A968,'Delivery Counts'!$A$55:$I$86,9,FALSE)</f>
        <v>0</v>
      </c>
      <c r="S968" s="16">
        <f t="shared" si="50"/>
        <v>0</v>
      </c>
      <c r="T968" s="237"/>
      <c r="U968" s="237"/>
    </row>
    <row r="969" spans="1:21" s="172" customFormat="1">
      <c r="A969" s="38">
        <v>21</v>
      </c>
      <c r="B969" s="39">
        <f t="shared" si="49"/>
        <v>0</v>
      </c>
      <c r="C969" s="39" t="str">
        <f t="shared" si="45"/>
        <v>2021 Prior Year</v>
      </c>
      <c r="D969" s="40">
        <v>3</v>
      </c>
      <c r="E969" s="662">
        <v>21</v>
      </c>
      <c r="F969" s="40">
        <v>2</v>
      </c>
      <c r="G969" s="311" t="s">
        <v>139</v>
      </c>
      <c r="H969" s="40" t="s">
        <v>223</v>
      </c>
      <c r="I969" s="991" t="s">
        <v>181</v>
      </c>
      <c r="J969" s="303">
        <v>0</v>
      </c>
      <c r="K969" s="304">
        <v>0</v>
      </c>
      <c r="L969" s="305">
        <v>0</v>
      </c>
      <c r="M969" s="305">
        <v>0</v>
      </c>
      <c r="N969" s="303">
        <v>0</v>
      </c>
      <c r="O969" s="306">
        <v>0</v>
      </c>
      <c r="P969" s="303">
        <v>0</v>
      </c>
      <c r="Q969" s="171">
        <f>VLOOKUP(C969&amp;D969&amp;A969,'Delivery Counts'!$A$55:$I$86,8,FALSE)</f>
        <v>0</v>
      </c>
      <c r="R969" s="171">
        <f>VLOOKUP(C969&amp;D969&amp;A969,'Delivery Counts'!$A$55:$I$86,9,FALSE)</f>
        <v>0</v>
      </c>
      <c r="S969" s="16">
        <f t="shared" si="50"/>
        <v>0</v>
      </c>
      <c r="T969" s="237"/>
      <c r="U969" s="237"/>
    </row>
    <row r="970" spans="1:21" s="172" customFormat="1">
      <c r="A970" s="38">
        <v>21</v>
      </c>
      <c r="B970" s="39">
        <f t="shared" si="49"/>
        <v>0</v>
      </c>
      <c r="C970" s="39" t="str">
        <f t="shared" si="45"/>
        <v>2021 Prior Year</v>
      </c>
      <c r="D970" s="40">
        <v>3</v>
      </c>
      <c r="E970" s="662">
        <v>21</v>
      </c>
      <c r="F970" s="40">
        <v>2</v>
      </c>
      <c r="G970" s="311" t="s">
        <v>139</v>
      </c>
      <c r="H970" s="40" t="s">
        <v>150</v>
      </c>
      <c r="I970" s="991" t="s">
        <v>204</v>
      </c>
      <c r="J970" s="303">
        <v>0</v>
      </c>
      <c r="K970" s="304">
        <v>0</v>
      </c>
      <c r="L970" s="305">
        <v>0</v>
      </c>
      <c r="M970" s="305">
        <v>0</v>
      </c>
      <c r="N970" s="303">
        <v>0</v>
      </c>
      <c r="O970" s="306">
        <v>0</v>
      </c>
      <c r="P970" s="303">
        <v>0</v>
      </c>
      <c r="Q970" s="171">
        <f>VLOOKUP(C970&amp;D970&amp;A970,'Delivery Counts'!$A$55:$I$86,8,FALSE)</f>
        <v>0</v>
      </c>
      <c r="R970" s="171">
        <f>VLOOKUP(C970&amp;D970&amp;A970,'Delivery Counts'!$A$55:$I$86,9,FALSE)</f>
        <v>0</v>
      </c>
      <c r="S970" s="16">
        <f t="shared" si="50"/>
        <v>0</v>
      </c>
      <c r="T970" s="237"/>
      <c r="U970" s="237"/>
    </row>
    <row r="971" spans="1:21" s="172" customFormat="1">
      <c r="A971" s="38">
        <v>21</v>
      </c>
      <c r="B971" s="39">
        <f t="shared" si="49"/>
        <v>0</v>
      </c>
      <c r="C971" s="39" t="str">
        <f t="shared" si="45"/>
        <v>2021 Prior Year</v>
      </c>
      <c r="D971" s="40">
        <v>3</v>
      </c>
      <c r="E971" s="662">
        <v>21</v>
      </c>
      <c r="F971" s="40">
        <v>2</v>
      </c>
      <c r="G971" s="311" t="s">
        <v>139</v>
      </c>
      <c r="H971" s="40" t="s">
        <v>151</v>
      </c>
      <c r="I971" s="991" t="s">
        <v>205</v>
      </c>
      <c r="J971" s="303">
        <v>0</v>
      </c>
      <c r="K971" s="304">
        <v>0</v>
      </c>
      <c r="L971" s="305">
        <v>0</v>
      </c>
      <c r="M971" s="305">
        <v>0</v>
      </c>
      <c r="N971" s="303">
        <v>0</v>
      </c>
      <c r="O971" s="306">
        <v>0</v>
      </c>
      <c r="P971" s="303">
        <v>0</v>
      </c>
      <c r="Q971" s="171">
        <f>VLOOKUP(C971&amp;D971&amp;A971,'Delivery Counts'!$A$55:$I$86,8,FALSE)</f>
        <v>0</v>
      </c>
      <c r="R971" s="171">
        <f>VLOOKUP(C971&amp;D971&amp;A971,'Delivery Counts'!$A$55:$I$86,9,FALSE)</f>
        <v>0</v>
      </c>
      <c r="S971" s="16">
        <f t="shared" si="50"/>
        <v>0</v>
      </c>
      <c r="T971" s="237"/>
      <c r="U971" s="237"/>
    </row>
    <row r="972" spans="1:21" s="172" customFormat="1">
      <c r="A972" s="38">
        <v>21</v>
      </c>
      <c r="B972" s="39">
        <f t="shared" si="49"/>
        <v>0</v>
      </c>
      <c r="C972" s="39" t="str">
        <f t="shared" si="45"/>
        <v>2021 Prior Year</v>
      </c>
      <c r="D972" s="40">
        <v>3</v>
      </c>
      <c r="E972" s="662">
        <v>21</v>
      </c>
      <c r="F972" s="40">
        <v>2</v>
      </c>
      <c r="G972" s="311" t="s">
        <v>139</v>
      </c>
      <c r="H972" s="40" t="s">
        <v>152</v>
      </c>
      <c r="I972" s="991" t="s">
        <v>182</v>
      </c>
      <c r="J972" s="303">
        <v>0</v>
      </c>
      <c r="K972" s="304">
        <v>0</v>
      </c>
      <c r="L972" s="305">
        <v>0</v>
      </c>
      <c r="M972" s="305">
        <v>0</v>
      </c>
      <c r="N972" s="303">
        <v>0</v>
      </c>
      <c r="O972" s="306">
        <v>0</v>
      </c>
      <c r="P972" s="303">
        <v>0</v>
      </c>
      <c r="Q972" s="171">
        <f>VLOOKUP(C972&amp;D972&amp;A972,'Delivery Counts'!$A$55:$I$86,8,FALSE)</f>
        <v>0</v>
      </c>
      <c r="R972" s="171">
        <f>VLOOKUP(C972&amp;D972&amp;A972,'Delivery Counts'!$A$55:$I$86,9,FALSE)</f>
        <v>0</v>
      </c>
      <c r="S972" s="16">
        <f t="shared" si="50"/>
        <v>0</v>
      </c>
      <c r="T972" s="237"/>
      <c r="U972" s="237"/>
    </row>
    <row r="973" spans="1:21" s="172" customFormat="1">
      <c r="A973" s="38">
        <v>21</v>
      </c>
      <c r="B973" s="39">
        <f t="shared" si="49"/>
        <v>0</v>
      </c>
      <c r="C973" s="39" t="str">
        <f t="shared" si="45"/>
        <v>2021 Prior Year</v>
      </c>
      <c r="D973" s="40">
        <v>3</v>
      </c>
      <c r="E973" s="662">
        <v>21</v>
      </c>
      <c r="F973" s="40">
        <v>2</v>
      </c>
      <c r="G973" s="311" t="s">
        <v>139</v>
      </c>
      <c r="H973" s="40" t="s">
        <v>70</v>
      </c>
      <c r="I973" s="991" t="s">
        <v>265</v>
      </c>
      <c r="J973" s="303">
        <v>0</v>
      </c>
      <c r="K973" s="304">
        <v>0</v>
      </c>
      <c r="L973" s="305">
        <v>0</v>
      </c>
      <c r="M973" s="305">
        <v>0</v>
      </c>
      <c r="N973" s="303">
        <v>0</v>
      </c>
      <c r="O973" s="306">
        <v>0</v>
      </c>
      <c r="P973" s="303">
        <v>0</v>
      </c>
      <c r="Q973" s="171">
        <f>VLOOKUP(C973&amp;D973&amp;A973,'Delivery Counts'!$A$55:$I$86,8,FALSE)</f>
        <v>0</v>
      </c>
      <c r="R973" s="171">
        <f>VLOOKUP(C973&amp;D973&amp;A973,'Delivery Counts'!$A$55:$I$86,9,FALSE)</f>
        <v>0</v>
      </c>
      <c r="S973" s="16">
        <f t="shared" si="50"/>
        <v>0</v>
      </c>
      <c r="T973" s="237"/>
      <c r="U973" s="237"/>
    </row>
    <row r="974" spans="1:21" s="172" customFormat="1">
      <c r="A974" s="38">
        <v>21</v>
      </c>
      <c r="B974" s="39">
        <f t="shared" si="49"/>
        <v>0</v>
      </c>
      <c r="C974" s="39" t="str">
        <f t="shared" si="45"/>
        <v>2021 Prior Year</v>
      </c>
      <c r="D974" s="40">
        <v>3</v>
      </c>
      <c r="E974" s="662">
        <v>21</v>
      </c>
      <c r="F974" s="40">
        <v>2</v>
      </c>
      <c r="G974" s="311" t="s">
        <v>139</v>
      </c>
      <c r="H974" s="40" t="s">
        <v>71</v>
      </c>
      <c r="I974" s="991" t="s">
        <v>266</v>
      </c>
      <c r="J974" s="303">
        <v>0</v>
      </c>
      <c r="K974" s="304">
        <v>0</v>
      </c>
      <c r="L974" s="305">
        <v>0</v>
      </c>
      <c r="M974" s="305">
        <v>0</v>
      </c>
      <c r="N974" s="303">
        <v>0</v>
      </c>
      <c r="O974" s="306">
        <v>0</v>
      </c>
      <c r="P974" s="303">
        <v>0</v>
      </c>
      <c r="Q974" s="171">
        <f>VLOOKUP(C974&amp;D974&amp;A974,'Delivery Counts'!$A$55:$I$86,8,FALSE)</f>
        <v>0</v>
      </c>
      <c r="R974" s="171">
        <f>VLOOKUP(C974&amp;D974&amp;A974,'Delivery Counts'!$A$55:$I$86,9,FALSE)</f>
        <v>0</v>
      </c>
      <c r="S974" s="16">
        <f t="shared" si="50"/>
        <v>0</v>
      </c>
      <c r="T974" s="237"/>
      <c r="U974" s="237"/>
    </row>
    <row r="975" spans="1:21" s="172" customFormat="1">
      <c r="A975" s="38">
        <v>21</v>
      </c>
      <c r="B975" s="39">
        <f t="shared" si="49"/>
        <v>0</v>
      </c>
      <c r="C975" s="39" t="str">
        <f t="shared" si="45"/>
        <v>2021 Prior Year</v>
      </c>
      <c r="D975" s="40">
        <v>3</v>
      </c>
      <c r="E975" s="662">
        <v>21</v>
      </c>
      <c r="F975" s="40">
        <v>2</v>
      </c>
      <c r="G975" s="311" t="s">
        <v>139</v>
      </c>
      <c r="H975" s="40" t="s">
        <v>72</v>
      </c>
      <c r="I975" s="991" t="s">
        <v>527</v>
      </c>
      <c r="J975" s="303">
        <v>0</v>
      </c>
      <c r="K975" s="304">
        <v>0</v>
      </c>
      <c r="L975" s="305">
        <v>0</v>
      </c>
      <c r="M975" s="305">
        <v>0</v>
      </c>
      <c r="N975" s="303">
        <v>0</v>
      </c>
      <c r="O975" s="306">
        <v>0</v>
      </c>
      <c r="P975" s="303">
        <v>0</v>
      </c>
      <c r="Q975" s="171">
        <f>VLOOKUP(C975&amp;D975&amp;A975,'Delivery Counts'!$A$55:$I$86,8,FALSE)</f>
        <v>0</v>
      </c>
      <c r="R975" s="171">
        <f>VLOOKUP(C975&amp;D975&amp;A975,'Delivery Counts'!$A$55:$I$86,9,FALSE)</f>
        <v>0</v>
      </c>
      <c r="S975" s="16">
        <f t="shared" si="50"/>
        <v>0</v>
      </c>
      <c r="T975" s="237"/>
      <c r="U975" s="237"/>
    </row>
    <row r="976" spans="1:21" s="172" customFormat="1">
      <c r="A976" s="38">
        <v>21</v>
      </c>
      <c r="B976" s="39">
        <f t="shared" si="49"/>
        <v>0</v>
      </c>
      <c r="C976" s="39" t="str">
        <f t="shared" si="45"/>
        <v>2021 Prior Year</v>
      </c>
      <c r="D976" s="40">
        <v>3</v>
      </c>
      <c r="E976" s="662">
        <v>21</v>
      </c>
      <c r="F976" s="40">
        <v>2</v>
      </c>
      <c r="G976" s="40" t="s">
        <v>139</v>
      </c>
      <c r="H976" s="40" t="s">
        <v>73</v>
      </c>
      <c r="I976" s="991" t="s">
        <v>528</v>
      </c>
      <c r="J976" s="303">
        <v>0</v>
      </c>
      <c r="K976" s="304">
        <v>0</v>
      </c>
      <c r="L976" s="305">
        <v>0</v>
      </c>
      <c r="M976" s="305">
        <v>0</v>
      </c>
      <c r="N976" s="303">
        <v>0</v>
      </c>
      <c r="O976" s="306">
        <v>0</v>
      </c>
      <c r="P976" s="303">
        <v>0</v>
      </c>
      <c r="Q976" s="171">
        <f>VLOOKUP(C976&amp;D976&amp;A976,'Delivery Counts'!$A$55:$I$86,8,FALSE)</f>
        <v>0</v>
      </c>
      <c r="R976" s="171">
        <f>VLOOKUP(C976&amp;D976&amp;A976,'Delivery Counts'!$A$55:$I$86,9,FALSE)</f>
        <v>0</v>
      </c>
      <c r="S976" s="16">
        <f t="shared" si="50"/>
        <v>0</v>
      </c>
      <c r="T976" s="237"/>
      <c r="U976" s="237"/>
    </row>
    <row r="977" spans="1:21" s="172" customFormat="1">
      <c r="A977" s="38">
        <v>21</v>
      </c>
      <c r="B977" s="39">
        <f t="shared" si="49"/>
        <v>0</v>
      </c>
      <c r="C977" s="39" t="str">
        <f t="shared" si="45"/>
        <v>2021 Prior Year</v>
      </c>
      <c r="D977" s="40">
        <v>3</v>
      </c>
      <c r="E977" s="662">
        <v>21</v>
      </c>
      <c r="F977" s="40">
        <v>2</v>
      </c>
      <c r="G977" s="40" t="s">
        <v>139</v>
      </c>
      <c r="H977" s="40" t="s">
        <v>409</v>
      </c>
      <c r="I977" s="991" t="s">
        <v>803</v>
      </c>
      <c r="J977" s="303">
        <v>0</v>
      </c>
      <c r="K977" s="304">
        <v>0</v>
      </c>
      <c r="L977" s="305">
        <v>0</v>
      </c>
      <c r="M977" s="305">
        <v>0</v>
      </c>
      <c r="N977" s="303">
        <v>0</v>
      </c>
      <c r="O977" s="306">
        <v>0</v>
      </c>
      <c r="P977" s="303">
        <v>0</v>
      </c>
      <c r="Q977" s="171">
        <f>VLOOKUP(C977&amp;D977&amp;A977,'Delivery Counts'!$A$55:$I$86,8,FALSE)</f>
        <v>0</v>
      </c>
      <c r="R977" s="171">
        <f>VLOOKUP(C977&amp;D977&amp;A977,'Delivery Counts'!$A$55:$I$86,9,FALSE)</f>
        <v>0</v>
      </c>
      <c r="S977" s="16">
        <f t="shared" si="50"/>
        <v>0</v>
      </c>
      <c r="T977" s="237"/>
      <c r="U977" s="237"/>
    </row>
    <row r="978" spans="1:21" s="172" customFormat="1">
      <c r="A978" s="38">
        <v>27</v>
      </c>
      <c r="B978" s="39">
        <f t="shared" si="49"/>
        <v>0</v>
      </c>
      <c r="C978" s="39" t="str">
        <f t="shared" si="45"/>
        <v>2021 Prior Year</v>
      </c>
      <c r="D978" s="40">
        <v>3</v>
      </c>
      <c r="E978" s="662">
        <v>27</v>
      </c>
      <c r="F978" s="40">
        <v>6</v>
      </c>
      <c r="G978" s="40" t="s">
        <v>138</v>
      </c>
      <c r="H978" s="40" t="s">
        <v>211</v>
      </c>
      <c r="I978" s="1014" t="s">
        <v>261</v>
      </c>
      <c r="J978" s="303">
        <v>0</v>
      </c>
      <c r="K978" s="304">
        <v>0</v>
      </c>
      <c r="L978" s="305">
        <v>0</v>
      </c>
      <c r="M978" s="305">
        <v>0</v>
      </c>
      <c r="N978" s="303">
        <v>0</v>
      </c>
      <c r="O978" s="306">
        <v>0</v>
      </c>
      <c r="P978" s="303">
        <v>0</v>
      </c>
      <c r="Q978" s="171">
        <f>VLOOKUP(C978&amp;D978&amp;A978,'Delivery Counts'!$A$55:$I$86,8,FALSE)</f>
        <v>0</v>
      </c>
      <c r="R978" s="171">
        <f>VLOOKUP(C978&amp;D978&amp;A978,'Delivery Counts'!$A$55:$I$86,9,FALSE)</f>
        <v>0</v>
      </c>
      <c r="S978" s="16">
        <f t="shared" si="50"/>
        <v>0</v>
      </c>
      <c r="T978" s="237"/>
      <c r="U978" s="237"/>
    </row>
    <row r="979" spans="1:21" s="172" customFormat="1">
      <c r="A979" s="38">
        <v>27</v>
      </c>
      <c r="B979" s="39">
        <f t="shared" si="49"/>
        <v>0</v>
      </c>
      <c r="C979" s="39" t="str">
        <f t="shared" si="45"/>
        <v>2021 Prior Year</v>
      </c>
      <c r="D979" s="40">
        <v>3</v>
      </c>
      <c r="E979" s="662">
        <v>27</v>
      </c>
      <c r="F979" s="40">
        <v>6</v>
      </c>
      <c r="G979" s="40" t="s">
        <v>138</v>
      </c>
      <c r="H979" s="40" t="s">
        <v>214</v>
      </c>
      <c r="I979" s="1014" t="s">
        <v>676</v>
      </c>
      <c r="J979" s="303">
        <v>0</v>
      </c>
      <c r="K979" s="304">
        <v>0</v>
      </c>
      <c r="L979" s="305">
        <v>0</v>
      </c>
      <c r="M979" s="305">
        <v>0</v>
      </c>
      <c r="N979" s="303">
        <v>0</v>
      </c>
      <c r="O979" s="306">
        <v>0</v>
      </c>
      <c r="P979" s="303">
        <v>0</v>
      </c>
      <c r="Q979" s="171">
        <f>VLOOKUP(C979&amp;D979&amp;A979,'Delivery Counts'!$A$55:$I$86,8,FALSE)</f>
        <v>0</v>
      </c>
      <c r="R979" s="171">
        <f>VLOOKUP(C979&amp;D979&amp;A979,'Delivery Counts'!$A$55:$I$86,9,FALSE)</f>
        <v>0</v>
      </c>
      <c r="S979" s="16">
        <f t="shared" si="50"/>
        <v>0</v>
      </c>
      <c r="T979" s="237"/>
      <c r="U979" s="237"/>
    </row>
    <row r="980" spans="1:21" s="172" customFormat="1">
      <c r="A980" s="38">
        <v>27</v>
      </c>
      <c r="B980" s="39">
        <f t="shared" si="49"/>
        <v>0</v>
      </c>
      <c r="C980" s="39" t="str">
        <f t="shared" si="45"/>
        <v>2021 Prior Year</v>
      </c>
      <c r="D980" s="40">
        <v>3</v>
      </c>
      <c r="E980" s="662">
        <v>27</v>
      </c>
      <c r="F980" s="40">
        <v>6</v>
      </c>
      <c r="G980" s="40" t="s">
        <v>138</v>
      </c>
      <c r="H980" s="40" t="s">
        <v>215</v>
      </c>
      <c r="I980" s="1014" t="s">
        <v>216</v>
      </c>
      <c r="J980" s="303">
        <v>0</v>
      </c>
      <c r="K980" s="304">
        <v>0</v>
      </c>
      <c r="L980" s="305">
        <v>0</v>
      </c>
      <c r="M980" s="305">
        <v>0</v>
      </c>
      <c r="N980" s="303">
        <v>0</v>
      </c>
      <c r="O980" s="306">
        <v>0</v>
      </c>
      <c r="P980" s="303">
        <v>0</v>
      </c>
      <c r="Q980" s="171">
        <f>VLOOKUP(C980&amp;D980&amp;A980,'Delivery Counts'!$A$55:$I$86,8,FALSE)</f>
        <v>0</v>
      </c>
      <c r="R980" s="171">
        <f>VLOOKUP(C980&amp;D980&amp;A980,'Delivery Counts'!$A$55:$I$86,9,FALSE)</f>
        <v>0</v>
      </c>
      <c r="S980" s="16">
        <f t="shared" si="50"/>
        <v>0</v>
      </c>
      <c r="T980" s="237"/>
      <c r="U980" s="237"/>
    </row>
    <row r="981" spans="1:21" s="172" customFormat="1">
      <c r="A981" s="38">
        <v>27</v>
      </c>
      <c r="B981" s="39">
        <f t="shared" si="49"/>
        <v>0</v>
      </c>
      <c r="C981" s="39" t="str">
        <f t="shared" si="45"/>
        <v>2021 Prior Year</v>
      </c>
      <c r="D981" s="40">
        <v>3</v>
      </c>
      <c r="E981" s="662">
        <v>27</v>
      </c>
      <c r="F981" s="40">
        <v>6</v>
      </c>
      <c r="G981" s="40" t="s">
        <v>138</v>
      </c>
      <c r="H981" s="40" t="s">
        <v>217</v>
      </c>
      <c r="I981" s="1014" t="s">
        <v>262</v>
      </c>
      <c r="J981" s="303">
        <v>0</v>
      </c>
      <c r="K981" s="304">
        <v>0</v>
      </c>
      <c r="L981" s="305">
        <v>0</v>
      </c>
      <c r="M981" s="305">
        <v>0</v>
      </c>
      <c r="N981" s="303">
        <v>0</v>
      </c>
      <c r="O981" s="306">
        <v>0</v>
      </c>
      <c r="P981" s="303">
        <v>0</v>
      </c>
      <c r="Q981" s="171">
        <f>VLOOKUP(C981&amp;D981&amp;A981,'Delivery Counts'!$A$55:$I$86,8,FALSE)</f>
        <v>0</v>
      </c>
      <c r="R981" s="171">
        <f>VLOOKUP(C981&amp;D981&amp;A981,'Delivery Counts'!$A$55:$I$86,9,FALSE)</f>
        <v>0</v>
      </c>
      <c r="S981" s="16">
        <f t="shared" si="50"/>
        <v>0</v>
      </c>
      <c r="T981" s="237"/>
      <c r="U981" s="237"/>
    </row>
    <row r="982" spans="1:21" s="172" customFormat="1">
      <c r="A982" s="38">
        <v>27</v>
      </c>
      <c r="B982" s="39">
        <f t="shared" si="49"/>
        <v>0</v>
      </c>
      <c r="C982" s="39" t="str">
        <f t="shared" si="45"/>
        <v>2021 Prior Year</v>
      </c>
      <c r="D982" s="40">
        <v>3</v>
      </c>
      <c r="E982" s="662">
        <v>27</v>
      </c>
      <c r="F982" s="40">
        <v>6</v>
      </c>
      <c r="G982" s="40" t="s">
        <v>138</v>
      </c>
      <c r="H982" s="40" t="s">
        <v>218</v>
      </c>
      <c r="I982" s="1014" t="s">
        <v>677</v>
      </c>
      <c r="J982" s="303">
        <v>0</v>
      </c>
      <c r="K982" s="304">
        <v>0</v>
      </c>
      <c r="L982" s="305">
        <v>0</v>
      </c>
      <c r="M982" s="305">
        <v>0</v>
      </c>
      <c r="N982" s="303">
        <v>0</v>
      </c>
      <c r="O982" s="306">
        <v>0</v>
      </c>
      <c r="P982" s="303">
        <v>0</v>
      </c>
      <c r="Q982" s="171">
        <f>VLOOKUP(C982&amp;D982&amp;A982,'Delivery Counts'!$A$55:$I$86,8,FALSE)</f>
        <v>0</v>
      </c>
      <c r="R982" s="171">
        <f>VLOOKUP(C982&amp;D982&amp;A982,'Delivery Counts'!$A$55:$I$86,9,FALSE)</f>
        <v>0</v>
      </c>
      <c r="S982" s="16">
        <f t="shared" si="50"/>
        <v>0</v>
      </c>
      <c r="T982" s="237"/>
      <c r="U982" s="237"/>
    </row>
    <row r="983" spans="1:21" s="172" customFormat="1">
      <c r="A983" s="38">
        <v>27</v>
      </c>
      <c r="B983" s="39">
        <f t="shared" si="49"/>
        <v>0</v>
      </c>
      <c r="C983" s="39" t="str">
        <f t="shared" si="45"/>
        <v>2021 Prior Year</v>
      </c>
      <c r="D983" s="40">
        <v>3</v>
      </c>
      <c r="E983" s="662">
        <v>27</v>
      </c>
      <c r="F983" s="40">
        <v>6</v>
      </c>
      <c r="G983" s="40" t="s">
        <v>138</v>
      </c>
      <c r="H983" s="40" t="s">
        <v>219</v>
      </c>
      <c r="I983" s="1014" t="s">
        <v>263</v>
      </c>
      <c r="J983" s="303">
        <v>0</v>
      </c>
      <c r="K983" s="304">
        <v>0</v>
      </c>
      <c r="L983" s="305">
        <v>0</v>
      </c>
      <c r="M983" s="305">
        <v>0</v>
      </c>
      <c r="N983" s="303">
        <v>0</v>
      </c>
      <c r="O983" s="306">
        <v>0</v>
      </c>
      <c r="P983" s="303">
        <v>0</v>
      </c>
      <c r="Q983" s="171">
        <f>VLOOKUP(C983&amp;D983&amp;A983,'Delivery Counts'!$A$55:$I$86,8,FALSE)</f>
        <v>0</v>
      </c>
      <c r="R983" s="171">
        <f>VLOOKUP(C983&amp;D983&amp;A983,'Delivery Counts'!$A$55:$I$86,9,FALSE)</f>
        <v>0</v>
      </c>
      <c r="S983" s="16">
        <f t="shared" si="50"/>
        <v>0</v>
      </c>
      <c r="T983" s="237"/>
      <c r="U983" s="237"/>
    </row>
    <row r="984" spans="1:21" s="172" customFormat="1">
      <c r="A984" s="38">
        <v>27</v>
      </c>
      <c r="B984" s="39">
        <f t="shared" si="49"/>
        <v>0</v>
      </c>
      <c r="C984" s="39" t="str">
        <f t="shared" si="45"/>
        <v>2021 Prior Year</v>
      </c>
      <c r="D984" s="40">
        <v>3</v>
      </c>
      <c r="E984" s="662">
        <v>27</v>
      </c>
      <c r="F984" s="40">
        <v>6</v>
      </c>
      <c r="G984" s="40" t="s">
        <v>138</v>
      </c>
      <c r="H984" s="40" t="s">
        <v>220</v>
      </c>
      <c r="I984" s="1014" t="s">
        <v>675</v>
      </c>
      <c r="J984" s="303">
        <v>0</v>
      </c>
      <c r="K984" s="304">
        <v>0</v>
      </c>
      <c r="L984" s="305">
        <v>0</v>
      </c>
      <c r="M984" s="305">
        <v>0</v>
      </c>
      <c r="N984" s="303">
        <v>0</v>
      </c>
      <c r="O984" s="306">
        <v>0</v>
      </c>
      <c r="P984" s="303">
        <v>0</v>
      </c>
      <c r="Q984" s="171">
        <f>VLOOKUP(C984&amp;D984&amp;A984,'Delivery Counts'!$A$55:$I$86,8,FALSE)</f>
        <v>0</v>
      </c>
      <c r="R984" s="171">
        <f>VLOOKUP(C984&amp;D984&amp;A984,'Delivery Counts'!$A$55:$I$86,9,FALSE)</f>
        <v>0</v>
      </c>
      <c r="S984" s="16">
        <f t="shared" si="50"/>
        <v>0</v>
      </c>
      <c r="T984" s="237"/>
      <c r="U984" s="237"/>
    </row>
    <row r="985" spans="1:21" s="172" customFormat="1">
      <c r="A985" s="38">
        <v>27</v>
      </c>
      <c r="B985" s="39">
        <f t="shared" si="49"/>
        <v>0</v>
      </c>
      <c r="C985" s="39" t="str">
        <f t="shared" si="45"/>
        <v>2021 Prior Year</v>
      </c>
      <c r="D985" s="40">
        <v>3</v>
      </c>
      <c r="E985" s="662">
        <v>27</v>
      </c>
      <c r="F985" s="40">
        <v>6</v>
      </c>
      <c r="G985" s="40" t="s">
        <v>138</v>
      </c>
      <c r="H985" s="40" t="s">
        <v>221</v>
      </c>
      <c r="I985" s="1014" t="s">
        <v>264</v>
      </c>
      <c r="J985" s="303">
        <v>0</v>
      </c>
      <c r="K985" s="304">
        <v>0</v>
      </c>
      <c r="L985" s="305">
        <v>0</v>
      </c>
      <c r="M985" s="305">
        <v>0</v>
      </c>
      <c r="N985" s="303">
        <v>0</v>
      </c>
      <c r="O985" s="306">
        <v>0</v>
      </c>
      <c r="P985" s="303">
        <v>0</v>
      </c>
      <c r="Q985" s="171">
        <f>VLOOKUP(C985&amp;D985&amp;A985,'Delivery Counts'!$A$55:$I$86,8,FALSE)</f>
        <v>0</v>
      </c>
      <c r="R985" s="171">
        <f>VLOOKUP(C985&amp;D985&amp;A985,'Delivery Counts'!$A$55:$I$86,9,FALSE)</f>
        <v>0</v>
      </c>
      <c r="S985" s="16">
        <f t="shared" si="50"/>
        <v>0</v>
      </c>
      <c r="T985" s="237"/>
      <c r="U985" s="237"/>
    </row>
    <row r="986" spans="1:21" s="172" customFormat="1">
      <c r="A986" s="38">
        <v>27</v>
      </c>
      <c r="B986" s="39">
        <f t="shared" si="49"/>
        <v>0</v>
      </c>
      <c r="C986" s="39" t="str">
        <f t="shared" si="45"/>
        <v>2021 Prior Year</v>
      </c>
      <c r="D986" s="40">
        <v>3</v>
      </c>
      <c r="E986" s="662">
        <v>27</v>
      </c>
      <c r="F986" s="40">
        <v>6</v>
      </c>
      <c r="G986" s="40" t="s">
        <v>138</v>
      </c>
      <c r="H986" s="40" t="s">
        <v>222</v>
      </c>
      <c r="I986" s="1014" t="s">
        <v>206</v>
      </c>
      <c r="J986" s="303">
        <v>0</v>
      </c>
      <c r="K986" s="304">
        <v>0</v>
      </c>
      <c r="L986" s="305">
        <v>0</v>
      </c>
      <c r="M986" s="305">
        <v>0</v>
      </c>
      <c r="N986" s="303">
        <v>0</v>
      </c>
      <c r="O986" s="306">
        <v>0</v>
      </c>
      <c r="P986" s="303">
        <v>0</v>
      </c>
      <c r="Q986" s="171">
        <f>VLOOKUP(C986&amp;D986&amp;A986,'Delivery Counts'!$A$55:$I$86,8,FALSE)</f>
        <v>0</v>
      </c>
      <c r="R986" s="171">
        <f>VLOOKUP(C986&amp;D986&amp;A986,'Delivery Counts'!$A$55:$I$86,9,FALSE)</f>
        <v>0</v>
      </c>
      <c r="S986" s="16">
        <f t="shared" si="50"/>
        <v>0</v>
      </c>
      <c r="T986" s="237"/>
      <c r="U986" s="237"/>
    </row>
    <row r="987" spans="1:21" s="172" customFormat="1">
      <c r="A987" s="38">
        <v>27</v>
      </c>
      <c r="B987" s="39">
        <f t="shared" si="49"/>
        <v>0</v>
      </c>
      <c r="C987" s="39" t="str">
        <f t="shared" si="45"/>
        <v>2021 Prior Year</v>
      </c>
      <c r="D987" s="40">
        <v>3</v>
      </c>
      <c r="E987" s="662">
        <v>27</v>
      </c>
      <c r="F987" s="40">
        <v>6</v>
      </c>
      <c r="G987" s="40" t="s">
        <v>138</v>
      </c>
      <c r="H987" s="40" t="s">
        <v>223</v>
      </c>
      <c r="I987" s="1014" t="s">
        <v>181</v>
      </c>
      <c r="J987" s="303">
        <v>0</v>
      </c>
      <c r="K987" s="304">
        <v>0</v>
      </c>
      <c r="L987" s="305">
        <v>0</v>
      </c>
      <c r="M987" s="305">
        <v>0</v>
      </c>
      <c r="N987" s="303">
        <v>0</v>
      </c>
      <c r="O987" s="306">
        <v>0</v>
      </c>
      <c r="P987" s="303">
        <v>0</v>
      </c>
      <c r="Q987" s="171">
        <f>VLOOKUP(C987&amp;D987&amp;A987,'Delivery Counts'!$A$55:$I$86,8,FALSE)</f>
        <v>0</v>
      </c>
      <c r="R987" s="171">
        <f>VLOOKUP(C987&amp;D987&amp;A987,'Delivery Counts'!$A$55:$I$86,9,FALSE)</f>
        <v>0</v>
      </c>
      <c r="S987" s="16">
        <f t="shared" si="50"/>
        <v>0</v>
      </c>
      <c r="T987" s="237"/>
      <c r="U987" s="237"/>
    </row>
    <row r="988" spans="1:21" s="172" customFormat="1">
      <c r="A988" s="38">
        <v>27</v>
      </c>
      <c r="B988" s="39">
        <f t="shared" si="49"/>
        <v>0</v>
      </c>
      <c r="C988" s="39" t="str">
        <f t="shared" si="45"/>
        <v>2021 Prior Year</v>
      </c>
      <c r="D988" s="40">
        <v>3</v>
      </c>
      <c r="E988" s="662">
        <v>27</v>
      </c>
      <c r="F988" s="40">
        <v>6</v>
      </c>
      <c r="G988" s="40" t="s">
        <v>138</v>
      </c>
      <c r="H988" s="40" t="s">
        <v>150</v>
      </c>
      <c r="I988" s="1014" t="s">
        <v>204</v>
      </c>
      <c r="J988" s="303">
        <v>0</v>
      </c>
      <c r="K988" s="304">
        <v>0</v>
      </c>
      <c r="L988" s="305">
        <v>0</v>
      </c>
      <c r="M988" s="305">
        <v>0</v>
      </c>
      <c r="N988" s="303">
        <v>0</v>
      </c>
      <c r="O988" s="306">
        <v>0</v>
      </c>
      <c r="P988" s="303">
        <v>0</v>
      </c>
      <c r="Q988" s="171">
        <f>VLOOKUP(C988&amp;D988&amp;A988,'Delivery Counts'!$A$55:$I$86,8,FALSE)</f>
        <v>0</v>
      </c>
      <c r="R988" s="171">
        <f>VLOOKUP(C988&amp;D988&amp;A988,'Delivery Counts'!$A$55:$I$86,9,FALSE)</f>
        <v>0</v>
      </c>
      <c r="S988" s="16">
        <f t="shared" si="50"/>
        <v>0</v>
      </c>
      <c r="T988" s="237"/>
      <c r="U988" s="237"/>
    </row>
    <row r="989" spans="1:21" s="172" customFormat="1">
      <c r="A989" s="38">
        <v>27</v>
      </c>
      <c r="B989" s="39">
        <f t="shared" si="49"/>
        <v>0</v>
      </c>
      <c r="C989" s="39" t="str">
        <f t="shared" si="45"/>
        <v>2021 Prior Year</v>
      </c>
      <c r="D989" s="40">
        <v>3</v>
      </c>
      <c r="E989" s="662">
        <v>27</v>
      </c>
      <c r="F989" s="40">
        <v>6</v>
      </c>
      <c r="G989" s="40" t="s">
        <v>138</v>
      </c>
      <c r="H989" s="40" t="s">
        <v>151</v>
      </c>
      <c r="I989" s="1014" t="s">
        <v>205</v>
      </c>
      <c r="J989" s="303">
        <v>0</v>
      </c>
      <c r="K989" s="304">
        <v>0</v>
      </c>
      <c r="L989" s="305">
        <v>0</v>
      </c>
      <c r="M989" s="305">
        <v>0</v>
      </c>
      <c r="N989" s="303">
        <v>0</v>
      </c>
      <c r="O989" s="306">
        <v>0</v>
      </c>
      <c r="P989" s="303">
        <v>0</v>
      </c>
      <c r="Q989" s="171">
        <f>VLOOKUP(C989&amp;D989&amp;A989,'Delivery Counts'!$A$55:$I$86,8,FALSE)</f>
        <v>0</v>
      </c>
      <c r="R989" s="171">
        <f>VLOOKUP(C989&amp;D989&amp;A989,'Delivery Counts'!$A$55:$I$86,9,FALSE)</f>
        <v>0</v>
      </c>
      <c r="S989" s="16">
        <f t="shared" si="50"/>
        <v>0</v>
      </c>
      <c r="T989" s="237"/>
      <c r="U989" s="237"/>
    </row>
    <row r="990" spans="1:21" s="172" customFormat="1">
      <c r="A990" s="38">
        <v>27</v>
      </c>
      <c r="B990" s="39">
        <f t="shared" si="49"/>
        <v>0</v>
      </c>
      <c r="C990" s="39" t="str">
        <f t="shared" si="45"/>
        <v>2021 Prior Year</v>
      </c>
      <c r="D990" s="40">
        <v>3</v>
      </c>
      <c r="E990" s="662">
        <v>27</v>
      </c>
      <c r="F990" s="40">
        <v>6</v>
      </c>
      <c r="G990" s="40" t="s">
        <v>138</v>
      </c>
      <c r="H990" s="40" t="s">
        <v>152</v>
      </c>
      <c r="I990" s="1014" t="s">
        <v>182</v>
      </c>
      <c r="J990" s="303">
        <v>0</v>
      </c>
      <c r="K990" s="304">
        <v>0</v>
      </c>
      <c r="L990" s="305">
        <v>0</v>
      </c>
      <c r="M990" s="305">
        <v>0</v>
      </c>
      <c r="N990" s="303">
        <v>0</v>
      </c>
      <c r="O990" s="306">
        <v>0</v>
      </c>
      <c r="P990" s="303">
        <v>0</v>
      </c>
      <c r="Q990" s="171">
        <f>VLOOKUP(C990&amp;D990&amp;A990,'Delivery Counts'!$A$55:$I$86,8,FALSE)</f>
        <v>0</v>
      </c>
      <c r="R990" s="171">
        <f>VLOOKUP(C990&amp;D990&amp;A990,'Delivery Counts'!$A$55:$I$86,9,FALSE)</f>
        <v>0</v>
      </c>
      <c r="S990" s="16">
        <f t="shared" si="50"/>
        <v>0</v>
      </c>
      <c r="T990" s="237"/>
      <c r="U990" s="237"/>
    </row>
    <row r="991" spans="1:21" s="172" customFormat="1">
      <c r="A991" s="38">
        <v>27</v>
      </c>
      <c r="B991" s="39">
        <f t="shared" si="49"/>
        <v>0</v>
      </c>
      <c r="C991" s="39" t="str">
        <f t="shared" si="45"/>
        <v>2021 Prior Year</v>
      </c>
      <c r="D991" s="40">
        <v>3</v>
      </c>
      <c r="E991" s="662">
        <v>27</v>
      </c>
      <c r="F991" s="40">
        <v>6</v>
      </c>
      <c r="G991" s="40" t="s">
        <v>138</v>
      </c>
      <c r="H991" s="40" t="s">
        <v>70</v>
      </c>
      <c r="I991" s="1014" t="s">
        <v>265</v>
      </c>
      <c r="J991" s="303">
        <v>0</v>
      </c>
      <c r="K991" s="304">
        <v>0</v>
      </c>
      <c r="L991" s="305">
        <v>0</v>
      </c>
      <c r="M991" s="305">
        <v>0</v>
      </c>
      <c r="N991" s="303">
        <v>0</v>
      </c>
      <c r="O991" s="306">
        <v>0</v>
      </c>
      <c r="P991" s="303">
        <v>0</v>
      </c>
      <c r="Q991" s="171">
        <f>VLOOKUP(C991&amp;D991&amp;A991,'Delivery Counts'!$A$55:$I$86,8,FALSE)</f>
        <v>0</v>
      </c>
      <c r="R991" s="171">
        <f>VLOOKUP(C991&amp;D991&amp;A991,'Delivery Counts'!$A$55:$I$86,9,FALSE)</f>
        <v>0</v>
      </c>
      <c r="S991" s="16">
        <f t="shared" si="50"/>
        <v>0</v>
      </c>
      <c r="T991" s="237"/>
      <c r="U991" s="237"/>
    </row>
    <row r="992" spans="1:21" s="172" customFormat="1">
      <c r="A992" s="38">
        <v>27</v>
      </c>
      <c r="B992" s="39">
        <f t="shared" si="49"/>
        <v>0</v>
      </c>
      <c r="C992" s="39" t="str">
        <f t="shared" si="45"/>
        <v>2021 Prior Year</v>
      </c>
      <c r="D992" s="40">
        <v>3</v>
      </c>
      <c r="E992" s="662">
        <v>27</v>
      </c>
      <c r="F992" s="40">
        <v>6</v>
      </c>
      <c r="G992" s="40" t="s">
        <v>138</v>
      </c>
      <c r="H992" s="40" t="s">
        <v>71</v>
      </c>
      <c r="I992" s="1014" t="s">
        <v>266</v>
      </c>
      <c r="J992" s="303">
        <v>0</v>
      </c>
      <c r="K992" s="304">
        <v>0</v>
      </c>
      <c r="L992" s="305">
        <v>0</v>
      </c>
      <c r="M992" s="305">
        <v>0</v>
      </c>
      <c r="N992" s="303">
        <v>0</v>
      </c>
      <c r="O992" s="306">
        <v>0</v>
      </c>
      <c r="P992" s="303">
        <v>0</v>
      </c>
      <c r="Q992" s="171">
        <f>VLOOKUP(C992&amp;D992&amp;A992,'Delivery Counts'!$A$55:$I$86,8,FALSE)</f>
        <v>0</v>
      </c>
      <c r="R992" s="171">
        <f>VLOOKUP(C992&amp;D992&amp;A992,'Delivery Counts'!$A$55:$I$86,9,FALSE)</f>
        <v>0</v>
      </c>
      <c r="S992" s="16">
        <f t="shared" si="50"/>
        <v>0</v>
      </c>
      <c r="T992" s="237"/>
      <c r="U992" s="237"/>
    </row>
    <row r="993" spans="1:21" s="172" customFormat="1">
      <c r="A993" s="38">
        <v>27</v>
      </c>
      <c r="B993" s="39">
        <f t="shared" si="49"/>
        <v>0</v>
      </c>
      <c r="C993" s="39" t="str">
        <f t="shared" si="45"/>
        <v>2021 Prior Year</v>
      </c>
      <c r="D993" s="40">
        <v>3</v>
      </c>
      <c r="E993" s="662">
        <v>27</v>
      </c>
      <c r="F993" s="40">
        <v>6</v>
      </c>
      <c r="G993" s="40" t="s">
        <v>138</v>
      </c>
      <c r="H993" s="40" t="s">
        <v>72</v>
      </c>
      <c r="I993" s="1014" t="s">
        <v>527</v>
      </c>
      <c r="J993" s="303">
        <v>0</v>
      </c>
      <c r="K993" s="304">
        <v>0</v>
      </c>
      <c r="L993" s="305">
        <v>0</v>
      </c>
      <c r="M993" s="305">
        <v>0</v>
      </c>
      <c r="N993" s="303">
        <v>0</v>
      </c>
      <c r="O993" s="306">
        <v>0</v>
      </c>
      <c r="P993" s="303">
        <v>0</v>
      </c>
      <c r="Q993" s="171">
        <f>VLOOKUP(C993&amp;D993&amp;A993,'Delivery Counts'!$A$55:$I$86,8,FALSE)</f>
        <v>0</v>
      </c>
      <c r="R993" s="171">
        <f>VLOOKUP(C993&amp;D993&amp;A993,'Delivery Counts'!$A$55:$I$86,9,FALSE)</f>
        <v>0</v>
      </c>
      <c r="S993" s="16">
        <f t="shared" si="50"/>
        <v>0</v>
      </c>
      <c r="T993" s="237"/>
      <c r="U993" s="237"/>
    </row>
    <row r="994" spans="1:21" s="172" customFormat="1">
      <c r="A994" s="38">
        <v>27</v>
      </c>
      <c r="B994" s="39">
        <f t="shared" si="49"/>
        <v>0</v>
      </c>
      <c r="C994" s="39" t="str">
        <f t="shared" si="45"/>
        <v>2021 Prior Year</v>
      </c>
      <c r="D994" s="40">
        <v>3</v>
      </c>
      <c r="E994" s="662">
        <v>27</v>
      </c>
      <c r="F994" s="40">
        <v>6</v>
      </c>
      <c r="G994" s="40" t="s">
        <v>138</v>
      </c>
      <c r="H994" s="40" t="s">
        <v>73</v>
      </c>
      <c r="I994" s="1014" t="s">
        <v>528</v>
      </c>
      <c r="J994" s="303">
        <v>0</v>
      </c>
      <c r="K994" s="304">
        <v>0</v>
      </c>
      <c r="L994" s="305">
        <v>0</v>
      </c>
      <c r="M994" s="305">
        <v>0</v>
      </c>
      <c r="N994" s="303">
        <v>0</v>
      </c>
      <c r="O994" s="306">
        <v>0</v>
      </c>
      <c r="P994" s="303">
        <v>0</v>
      </c>
      <c r="Q994" s="171">
        <f>VLOOKUP(C994&amp;D994&amp;A994,'Delivery Counts'!$A$55:$I$86,8,FALSE)</f>
        <v>0</v>
      </c>
      <c r="R994" s="171">
        <f>VLOOKUP(C994&amp;D994&amp;A994,'Delivery Counts'!$A$55:$I$86,9,FALSE)</f>
        <v>0</v>
      </c>
      <c r="S994" s="16">
        <f t="shared" si="50"/>
        <v>0</v>
      </c>
      <c r="T994" s="237"/>
      <c r="U994" s="237"/>
    </row>
    <row r="995" spans="1:21" s="172" customFormat="1">
      <c r="A995" s="38">
        <v>27</v>
      </c>
      <c r="B995" s="39">
        <f t="shared" si="49"/>
        <v>0</v>
      </c>
      <c r="C995" s="39" t="str">
        <f t="shared" si="45"/>
        <v>2021 Prior Year</v>
      </c>
      <c r="D995" s="40">
        <v>3</v>
      </c>
      <c r="E995" s="662">
        <v>27</v>
      </c>
      <c r="F995" s="40">
        <v>6</v>
      </c>
      <c r="G995" s="40" t="s">
        <v>138</v>
      </c>
      <c r="H995" s="40" t="s">
        <v>409</v>
      </c>
      <c r="I995" s="1014" t="s">
        <v>803</v>
      </c>
      <c r="J995" s="303">
        <v>0</v>
      </c>
      <c r="K995" s="304">
        <v>0</v>
      </c>
      <c r="L995" s="305">
        <v>0</v>
      </c>
      <c r="M995" s="305">
        <v>0</v>
      </c>
      <c r="N995" s="303">
        <v>0</v>
      </c>
      <c r="O995" s="306">
        <v>0</v>
      </c>
      <c r="P995" s="303">
        <v>0</v>
      </c>
      <c r="Q995" s="171">
        <f>VLOOKUP(C995&amp;D995&amp;A995,'Delivery Counts'!$A$55:$I$86,8,FALSE)</f>
        <v>0</v>
      </c>
      <c r="R995" s="171">
        <f>VLOOKUP(C995&amp;D995&amp;A995,'Delivery Counts'!$A$55:$I$86,9,FALSE)</f>
        <v>0</v>
      </c>
      <c r="S995" s="16">
        <f t="shared" si="50"/>
        <v>0</v>
      </c>
      <c r="T995" s="237"/>
      <c r="U995" s="237"/>
    </row>
    <row r="996" spans="1:21" s="172" customFormat="1">
      <c r="A996" s="38">
        <v>28</v>
      </c>
      <c r="B996" s="39">
        <f t="shared" si="29"/>
        <v>0</v>
      </c>
      <c r="C996" s="39" t="str">
        <f t="shared" si="45"/>
        <v>2021 Prior Year</v>
      </c>
      <c r="D996" s="40">
        <v>3</v>
      </c>
      <c r="E996" s="662">
        <v>28</v>
      </c>
      <c r="F996" s="662">
        <v>6</v>
      </c>
      <c r="G996" s="40" t="s">
        <v>139</v>
      </c>
      <c r="H996" s="40" t="s">
        <v>211</v>
      </c>
      <c r="I996" s="640" t="s">
        <v>261</v>
      </c>
      <c r="J996" s="303">
        <v>0</v>
      </c>
      <c r="K996" s="304">
        <v>0</v>
      </c>
      <c r="L996" s="305">
        <v>0</v>
      </c>
      <c r="M996" s="305">
        <v>0</v>
      </c>
      <c r="N996" s="303">
        <v>0</v>
      </c>
      <c r="O996" s="306">
        <v>0</v>
      </c>
      <c r="P996" s="303">
        <v>0</v>
      </c>
      <c r="Q996" s="171">
        <f>VLOOKUP(C996&amp;D996&amp;A996,'Delivery Counts'!$A$55:$I$86,8,FALSE)</f>
        <v>0</v>
      </c>
      <c r="R996" s="171">
        <f>VLOOKUP(C996&amp;D996&amp;A996,'Delivery Counts'!$A$55:$I$86,9,FALSE)</f>
        <v>0</v>
      </c>
      <c r="S996" s="16">
        <f t="shared" si="46"/>
        <v>0</v>
      </c>
      <c r="T996" s="237"/>
      <c r="U996" s="237"/>
    </row>
    <row r="997" spans="1:21" s="172" customFormat="1">
      <c r="A997" s="38">
        <v>28</v>
      </c>
      <c r="B997" s="39">
        <f t="shared" ref="B997:B1012" si="51">$B$6</f>
        <v>0</v>
      </c>
      <c r="C997" s="39" t="str">
        <f t="shared" si="45"/>
        <v>2021 Prior Year</v>
      </c>
      <c r="D997" s="40">
        <v>3</v>
      </c>
      <c r="E997" s="662">
        <v>28</v>
      </c>
      <c r="F997" s="662">
        <v>6</v>
      </c>
      <c r="G997" s="311" t="s">
        <v>139</v>
      </c>
      <c r="H997" s="40" t="s">
        <v>214</v>
      </c>
      <c r="I997" s="658" t="s">
        <v>676</v>
      </c>
      <c r="J997" s="303">
        <v>0</v>
      </c>
      <c r="K997" s="304">
        <v>0</v>
      </c>
      <c r="L997" s="305">
        <v>0</v>
      </c>
      <c r="M997" s="305">
        <v>0</v>
      </c>
      <c r="N997" s="303">
        <v>0</v>
      </c>
      <c r="O997" s="306">
        <v>0</v>
      </c>
      <c r="P997" s="303">
        <v>0</v>
      </c>
      <c r="Q997" s="171">
        <f>VLOOKUP(C997&amp;D997&amp;A997,'Delivery Counts'!$A$55:$I$86,8,FALSE)</f>
        <v>0</v>
      </c>
      <c r="R997" s="171">
        <f>VLOOKUP(C997&amp;D997&amp;A997,'Delivery Counts'!$A$55:$I$86,9,FALSE)</f>
        <v>0</v>
      </c>
      <c r="S997" s="16">
        <f t="shared" si="46"/>
        <v>0</v>
      </c>
      <c r="T997" s="237"/>
      <c r="U997" s="237"/>
    </row>
    <row r="998" spans="1:21" s="172" customFormat="1">
      <c r="A998" s="38">
        <v>28</v>
      </c>
      <c r="B998" s="39">
        <f t="shared" si="51"/>
        <v>0</v>
      </c>
      <c r="C998" s="39" t="str">
        <f t="shared" si="45"/>
        <v>2021 Prior Year</v>
      </c>
      <c r="D998" s="40">
        <v>3</v>
      </c>
      <c r="E998" s="662">
        <v>28</v>
      </c>
      <c r="F998" s="662">
        <v>6</v>
      </c>
      <c r="G998" s="311" t="s">
        <v>139</v>
      </c>
      <c r="H998" s="40" t="s">
        <v>215</v>
      </c>
      <c r="I998" s="658" t="s">
        <v>216</v>
      </c>
      <c r="J998" s="303">
        <v>0</v>
      </c>
      <c r="K998" s="304">
        <v>0</v>
      </c>
      <c r="L998" s="305">
        <v>0</v>
      </c>
      <c r="M998" s="305">
        <v>0</v>
      </c>
      <c r="N998" s="303">
        <v>0</v>
      </c>
      <c r="O998" s="306">
        <v>0</v>
      </c>
      <c r="P998" s="303">
        <v>0</v>
      </c>
      <c r="Q998" s="171">
        <f>VLOOKUP(C998&amp;D998&amp;A998,'Delivery Counts'!$A$55:$I$86,8,FALSE)</f>
        <v>0</v>
      </c>
      <c r="R998" s="171">
        <f>VLOOKUP(C998&amp;D998&amp;A998,'Delivery Counts'!$A$55:$I$86,9,FALSE)</f>
        <v>0</v>
      </c>
      <c r="S998" s="16">
        <f t="shared" si="46"/>
        <v>0</v>
      </c>
      <c r="T998" s="237"/>
      <c r="U998" s="237"/>
    </row>
    <row r="999" spans="1:21" s="172" customFormat="1">
      <c r="A999" s="38">
        <v>28</v>
      </c>
      <c r="B999" s="39">
        <f t="shared" si="51"/>
        <v>0</v>
      </c>
      <c r="C999" s="39" t="str">
        <f t="shared" si="45"/>
        <v>2021 Prior Year</v>
      </c>
      <c r="D999" s="40">
        <v>3</v>
      </c>
      <c r="E999" s="662">
        <v>28</v>
      </c>
      <c r="F999" s="662">
        <v>6</v>
      </c>
      <c r="G999" s="311" t="s">
        <v>139</v>
      </c>
      <c r="H999" s="40" t="s">
        <v>217</v>
      </c>
      <c r="I999" s="658" t="s">
        <v>262</v>
      </c>
      <c r="J999" s="303">
        <v>0</v>
      </c>
      <c r="K999" s="304">
        <v>0</v>
      </c>
      <c r="L999" s="305">
        <v>0</v>
      </c>
      <c r="M999" s="305">
        <v>0</v>
      </c>
      <c r="N999" s="303">
        <v>0</v>
      </c>
      <c r="O999" s="306">
        <v>0</v>
      </c>
      <c r="P999" s="303">
        <v>0</v>
      </c>
      <c r="Q999" s="171">
        <f>VLOOKUP(C999&amp;D999&amp;A999,'Delivery Counts'!$A$55:$I$86,8,FALSE)</f>
        <v>0</v>
      </c>
      <c r="R999" s="171">
        <f>VLOOKUP(C999&amp;D999&amp;A999,'Delivery Counts'!$A$55:$I$86,9,FALSE)</f>
        <v>0</v>
      </c>
      <c r="S999" s="16">
        <f t="shared" si="46"/>
        <v>0</v>
      </c>
      <c r="T999" s="237"/>
      <c r="U999" s="237"/>
    </row>
    <row r="1000" spans="1:21" s="172" customFormat="1">
      <c r="A1000" s="38">
        <v>28</v>
      </c>
      <c r="B1000" s="39">
        <f t="shared" si="51"/>
        <v>0</v>
      </c>
      <c r="C1000" s="39" t="str">
        <f t="shared" si="45"/>
        <v>2021 Prior Year</v>
      </c>
      <c r="D1000" s="40">
        <v>3</v>
      </c>
      <c r="E1000" s="662">
        <v>28</v>
      </c>
      <c r="F1000" s="662">
        <v>6</v>
      </c>
      <c r="G1000" s="311" t="s">
        <v>139</v>
      </c>
      <c r="H1000" s="40" t="s">
        <v>218</v>
      </c>
      <c r="I1000" s="658" t="s">
        <v>677</v>
      </c>
      <c r="J1000" s="303">
        <v>0</v>
      </c>
      <c r="K1000" s="304">
        <v>0</v>
      </c>
      <c r="L1000" s="305">
        <v>0</v>
      </c>
      <c r="M1000" s="305">
        <v>0</v>
      </c>
      <c r="N1000" s="303">
        <v>0</v>
      </c>
      <c r="O1000" s="306">
        <v>0</v>
      </c>
      <c r="P1000" s="303">
        <v>0</v>
      </c>
      <c r="Q1000" s="171">
        <f>VLOOKUP(C1000&amp;D1000&amp;A1000,'Delivery Counts'!$A$55:$I$86,8,FALSE)</f>
        <v>0</v>
      </c>
      <c r="R1000" s="171">
        <f>VLOOKUP(C1000&amp;D1000&amp;A1000,'Delivery Counts'!$A$55:$I$86,9,FALSE)</f>
        <v>0</v>
      </c>
      <c r="S1000" s="16">
        <f t="shared" si="46"/>
        <v>0</v>
      </c>
      <c r="T1000" s="237"/>
      <c r="U1000" s="237"/>
    </row>
    <row r="1001" spans="1:21" s="172" customFormat="1">
      <c r="A1001" s="38">
        <v>28</v>
      </c>
      <c r="B1001" s="39">
        <f t="shared" si="51"/>
        <v>0</v>
      </c>
      <c r="C1001" s="39" t="str">
        <f t="shared" si="45"/>
        <v>2021 Prior Year</v>
      </c>
      <c r="D1001" s="40">
        <v>3</v>
      </c>
      <c r="E1001" s="662">
        <v>28</v>
      </c>
      <c r="F1001" s="662">
        <v>6</v>
      </c>
      <c r="G1001" s="311" t="s">
        <v>139</v>
      </c>
      <c r="H1001" s="40" t="s">
        <v>219</v>
      </c>
      <c r="I1001" s="658" t="s">
        <v>263</v>
      </c>
      <c r="J1001" s="303">
        <v>0</v>
      </c>
      <c r="K1001" s="304">
        <v>0</v>
      </c>
      <c r="L1001" s="305">
        <v>0</v>
      </c>
      <c r="M1001" s="305">
        <v>0</v>
      </c>
      <c r="N1001" s="303">
        <v>0</v>
      </c>
      <c r="O1001" s="306">
        <v>0</v>
      </c>
      <c r="P1001" s="303">
        <v>0</v>
      </c>
      <c r="Q1001" s="171">
        <f>VLOOKUP(C1001&amp;D1001&amp;A1001,'Delivery Counts'!$A$55:$I$86,8,FALSE)</f>
        <v>0</v>
      </c>
      <c r="R1001" s="171">
        <f>VLOOKUP(C1001&amp;D1001&amp;A1001,'Delivery Counts'!$A$55:$I$86,9,FALSE)</f>
        <v>0</v>
      </c>
      <c r="S1001" s="16">
        <f t="shared" si="46"/>
        <v>0</v>
      </c>
      <c r="T1001" s="237"/>
      <c r="U1001" s="237"/>
    </row>
    <row r="1002" spans="1:21" s="172" customFormat="1">
      <c r="A1002" s="38">
        <v>28</v>
      </c>
      <c r="B1002" s="39">
        <f t="shared" si="51"/>
        <v>0</v>
      </c>
      <c r="C1002" s="39" t="str">
        <f t="shared" si="45"/>
        <v>2021 Prior Year</v>
      </c>
      <c r="D1002" s="40">
        <v>3</v>
      </c>
      <c r="E1002" s="662">
        <v>28</v>
      </c>
      <c r="F1002" s="662">
        <v>6</v>
      </c>
      <c r="G1002" s="311" t="s">
        <v>139</v>
      </c>
      <c r="H1002" s="40" t="s">
        <v>220</v>
      </c>
      <c r="I1002" s="658" t="s">
        <v>675</v>
      </c>
      <c r="J1002" s="303">
        <v>0</v>
      </c>
      <c r="K1002" s="304">
        <v>0</v>
      </c>
      <c r="L1002" s="305">
        <v>0</v>
      </c>
      <c r="M1002" s="305">
        <v>0</v>
      </c>
      <c r="N1002" s="303">
        <v>0</v>
      </c>
      <c r="O1002" s="306">
        <v>0</v>
      </c>
      <c r="P1002" s="303">
        <v>0</v>
      </c>
      <c r="Q1002" s="171">
        <f>VLOOKUP(C1002&amp;D1002&amp;A1002,'Delivery Counts'!$A$55:$I$86,8,FALSE)</f>
        <v>0</v>
      </c>
      <c r="R1002" s="171">
        <f>VLOOKUP(C1002&amp;D1002&amp;A1002,'Delivery Counts'!$A$55:$I$86,9,FALSE)</f>
        <v>0</v>
      </c>
      <c r="S1002" s="16">
        <f t="shared" si="46"/>
        <v>0</v>
      </c>
      <c r="T1002" s="237"/>
      <c r="U1002" s="237"/>
    </row>
    <row r="1003" spans="1:21" s="172" customFormat="1">
      <c r="A1003" s="38">
        <v>28</v>
      </c>
      <c r="B1003" s="39">
        <f t="shared" si="51"/>
        <v>0</v>
      </c>
      <c r="C1003" s="39" t="str">
        <f t="shared" si="45"/>
        <v>2021 Prior Year</v>
      </c>
      <c r="D1003" s="40">
        <v>3</v>
      </c>
      <c r="E1003" s="662">
        <v>28</v>
      </c>
      <c r="F1003" s="662">
        <v>6</v>
      </c>
      <c r="G1003" s="311" t="s">
        <v>139</v>
      </c>
      <c r="H1003" s="40" t="s">
        <v>221</v>
      </c>
      <c r="I1003" s="658" t="s">
        <v>264</v>
      </c>
      <c r="J1003" s="303">
        <v>0</v>
      </c>
      <c r="K1003" s="304">
        <v>0</v>
      </c>
      <c r="L1003" s="305">
        <v>0</v>
      </c>
      <c r="M1003" s="305">
        <v>0</v>
      </c>
      <c r="N1003" s="303">
        <v>0</v>
      </c>
      <c r="O1003" s="306">
        <v>0</v>
      </c>
      <c r="P1003" s="303">
        <v>0</v>
      </c>
      <c r="Q1003" s="171">
        <f>VLOOKUP(C1003&amp;D1003&amp;A1003,'Delivery Counts'!$A$55:$I$86,8,FALSE)</f>
        <v>0</v>
      </c>
      <c r="R1003" s="171">
        <f>VLOOKUP(C1003&amp;D1003&amp;A1003,'Delivery Counts'!$A$55:$I$86,9,FALSE)</f>
        <v>0</v>
      </c>
      <c r="S1003" s="16">
        <f t="shared" si="46"/>
        <v>0</v>
      </c>
      <c r="T1003" s="237"/>
      <c r="U1003" s="237"/>
    </row>
    <row r="1004" spans="1:21" s="172" customFormat="1">
      <c r="A1004" s="38">
        <v>28</v>
      </c>
      <c r="B1004" s="39">
        <f t="shared" si="51"/>
        <v>0</v>
      </c>
      <c r="C1004" s="39" t="str">
        <f t="shared" si="45"/>
        <v>2021 Prior Year</v>
      </c>
      <c r="D1004" s="40">
        <v>3</v>
      </c>
      <c r="E1004" s="662">
        <v>28</v>
      </c>
      <c r="F1004" s="662">
        <v>6</v>
      </c>
      <c r="G1004" s="311" t="s">
        <v>139</v>
      </c>
      <c r="H1004" s="40" t="s">
        <v>222</v>
      </c>
      <c r="I1004" s="658" t="s">
        <v>206</v>
      </c>
      <c r="J1004" s="303">
        <v>0</v>
      </c>
      <c r="K1004" s="304">
        <v>0</v>
      </c>
      <c r="L1004" s="305">
        <v>0</v>
      </c>
      <c r="M1004" s="305">
        <v>0</v>
      </c>
      <c r="N1004" s="303">
        <v>0</v>
      </c>
      <c r="O1004" s="306">
        <v>0</v>
      </c>
      <c r="P1004" s="303">
        <v>0</v>
      </c>
      <c r="Q1004" s="171">
        <f>VLOOKUP(C1004&amp;D1004&amp;A1004,'Delivery Counts'!$A$55:$I$86,8,FALSE)</f>
        <v>0</v>
      </c>
      <c r="R1004" s="171">
        <f>VLOOKUP(C1004&amp;D1004&amp;A1004,'Delivery Counts'!$A$55:$I$86,9,FALSE)</f>
        <v>0</v>
      </c>
      <c r="S1004" s="16">
        <f t="shared" si="46"/>
        <v>0</v>
      </c>
      <c r="T1004" s="237"/>
      <c r="U1004" s="237"/>
    </row>
    <row r="1005" spans="1:21">
      <c r="A1005" s="38">
        <v>28</v>
      </c>
      <c r="B1005" s="39">
        <f t="shared" si="51"/>
        <v>0</v>
      </c>
      <c r="C1005" s="39" t="str">
        <f t="shared" si="45"/>
        <v>2021 Prior Year</v>
      </c>
      <c r="D1005" s="40">
        <v>3</v>
      </c>
      <c r="E1005" s="662">
        <v>28</v>
      </c>
      <c r="F1005" s="662">
        <v>6</v>
      </c>
      <c r="G1005" s="311" t="s">
        <v>139</v>
      </c>
      <c r="H1005" s="40" t="s">
        <v>223</v>
      </c>
      <c r="I1005" s="658" t="s">
        <v>181</v>
      </c>
      <c r="J1005" s="303">
        <v>0</v>
      </c>
      <c r="K1005" s="304">
        <v>0</v>
      </c>
      <c r="L1005" s="305">
        <v>0</v>
      </c>
      <c r="M1005" s="305">
        <v>0</v>
      </c>
      <c r="N1005" s="303">
        <v>0</v>
      </c>
      <c r="O1005" s="306">
        <v>0</v>
      </c>
      <c r="P1005" s="303">
        <v>0</v>
      </c>
      <c r="Q1005" s="171">
        <f>VLOOKUP(C1005&amp;D1005&amp;A1005,'Delivery Counts'!$A$55:$I$86,8,FALSE)</f>
        <v>0</v>
      </c>
      <c r="R1005" s="171">
        <f>VLOOKUP(C1005&amp;D1005&amp;A1005,'Delivery Counts'!$A$55:$I$86,9,FALSE)</f>
        <v>0</v>
      </c>
      <c r="S1005" s="16">
        <f t="shared" si="46"/>
        <v>0</v>
      </c>
    </row>
    <row r="1006" spans="1:21">
      <c r="A1006" s="38">
        <v>28</v>
      </c>
      <c r="B1006" s="39">
        <f t="shared" si="51"/>
        <v>0</v>
      </c>
      <c r="C1006" s="39" t="str">
        <f t="shared" si="45"/>
        <v>2021 Prior Year</v>
      </c>
      <c r="D1006" s="40">
        <v>3</v>
      </c>
      <c r="E1006" s="662">
        <v>28</v>
      </c>
      <c r="F1006" s="662">
        <v>6</v>
      </c>
      <c r="G1006" s="311" t="s">
        <v>139</v>
      </c>
      <c r="H1006" s="40" t="s">
        <v>150</v>
      </c>
      <c r="I1006" s="658" t="s">
        <v>204</v>
      </c>
      <c r="J1006" s="303">
        <v>0</v>
      </c>
      <c r="K1006" s="304">
        <v>0</v>
      </c>
      <c r="L1006" s="305">
        <v>0</v>
      </c>
      <c r="M1006" s="305">
        <v>0</v>
      </c>
      <c r="N1006" s="303">
        <v>0</v>
      </c>
      <c r="O1006" s="306">
        <v>0</v>
      </c>
      <c r="P1006" s="303">
        <v>0</v>
      </c>
      <c r="Q1006" s="171">
        <f>VLOOKUP(C1006&amp;D1006&amp;A1006,'Delivery Counts'!$A$55:$I$86,8,FALSE)</f>
        <v>0</v>
      </c>
      <c r="R1006" s="171">
        <f>VLOOKUP(C1006&amp;D1006&amp;A1006,'Delivery Counts'!$A$55:$I$86,9,FALSE)</f>
        <v>0</v>
      </c>
      <c r="S1006" s="16">
        <f t="shared" si="46"/>
        <v>0</v>
      </c>
    </row>
    <row r="1007" spans="1:21" s="172" customFormat="1">
      <c r="A1007" s="38">
        <v>28</v>
      </c>
      <c r="B1007" s="39">
        <f t="shared" si="51"/>
        <v>0</v>
      </c>
      <c r="C1007" s="39" t="str">
        <f t="shared" si="45"/>
        <v>2021 Prior Year</v>
      </c>
      <c r="D1007" s="40">
        <v>3</v>
      </c>
      <c r="E1007" s="662">
        <v>28</v>
      </c>
      <c r="F1007" s="662">
        <v>6</v>
      </c>
      <c r="G1007" s="311" t="s">
        <v>139</v>
      </c>
      <c r="H1007" s="40" t="s">
        <v>151</v>
      </c>
      <c r="I1007" s="658" t="s">
        <v>205</v>
      </c>
      <c r="J1007" s="303">
        <v>0</v>
      </c>
      <c r="K1007" s="304">
        <v>0</v>
      </c>
      <c r="L1007" s="305">
        <v>0</v>
      </c>
      <c r="M1007" s="305">
        <v>0</v>
      </c>
      <c r="N1007" s="303">
        <v>0</v>
      </c>
      <c r="O1007" s="306">
        <v>0</v>
      </c>
      <c r="P1007" s="303">
        <v>0</v>
      </c>
      <c r="Q1007" s="171">
        <f>VLOOKUP(C1007&amp;D1007&amp;A1007,'Delivery Counts'!$A$55:$I$86,8,FALSE)</f>
        <v>0</v>
      </c>
      <c r="R1007" s="171">
        <f>VLOOKUP(C1007&amp;D1007&amp;A1007,'Delivery Counts'!$A$55:$I$86,9,FALSE)</f>
        <v>0</v>
      </c>
      <c r="S1007" s="16">
        <f t="shared" si="46"/>
        <v>0</v>
      </c>
    </row>
    <row r="1008" spans="1:21" s="172" customFormat="1">
      <c r="A1008" s="38">
        <v>28</v>
      </c>
      <c r="B1008" s="39">
        <f t="shared" si="51"/>
        <v>0</v>
      </c>
      <c r="C1008" s="39" t="str">
        <f t="shared" si="45"/>
        <v>2021 Prior Year</v>
      </c>
      <c r="D1008" s="40">
        <v>3</v>
      </c>
      <c r="E1008" s="662">
        <v>28</v>
      </c>
      <c r="F1008" s="662">
        <v>6</v>
      </c>
      <c r="G1008" s="311" t="s">
        <v>139</v>
      </c>
      <c r="H1008" s="40" t="s">
        <v>152</v>
      </c>
      <c r="I1008" s="658" t="s">
        <v>182</v>
      </c>
      <c r="J1008" s="303">
        <v>0</v>
      </c>
      <c r="K1008" s="304">
        <v>0</v>
      </c>
      <c r="L1008" s="305">
        <v>0</v>
      </c>
      <c r="M1008" s="305">
        <v>0</v>
      </c>
      <c r="N1008" s="303">
        <v>0</v>
      </c>
      <c r="O1008" s="306">
        <v>0</v>
      </c>
      <c r="P1008" s="303">
        <v>0</v>
      </c>
      <c r="Q1008" s="171">
        <f>VLOOKUP(C1008&amp;D1008&amp;A1008,'Delivery Counts'!$A$55:$I$86,8,FALSE)</f>
        <v>0</v>
      </c>
      <c r="R1008" s="171">
        <f>VLOOKUP(C1008&amp;D1008&amp;A1008,'Delivery Counts'!$A$55:$I$86,9,FALSE)</f>
        <v>0</v>
      </c>
      <c r="S1008" s="16">
        <f t="shared" si="46"/>
        <v>0</v>
      </c>
      <c r="T1008" s="237"/>
      <c r="U1008" s="237"/>
    </row>
    <row r="1009" spans="1:21" s="172" customFormat="1">
      <c r="A1009" s="38">
        <v>28</v>
      </c>
      <c r="B1009" s="39">
        <f t="shared" si="51"/>
        <v>0</v>
      </c>
      <c r="C1009" s="39" t="str">
        <f t="shared" si="45"/>
        <v>2021 Prior Year</v>
      </c>
      <c r="D1009" s="40">
        <v>3</v>
      </c>
      <c r="E1009" s="662">
        <v>28</v>
      </c>
      <c r="F1009" s="662">
        <v>6</v>
      </c>
      <c r="G1009" s="311" t="s">
        <v>139</v>
      </c>
      <c r="H1009" s="40" t="s">
        <v>70</v>
      </c>
      <c r="I1009" s="658" t="s">
        <v>265</v>
      </c>
      <c r="J1009" s="303">
        <v>0</v>
      </c>
      <c r="K1009" s="304">
        <v>0</v>
      </c>
      <c r="L1009" s="305">
        <v>0</v>
      </c>
      <c r="M1009" s="305">
        <v>0</v>
      </c>
      <c r="N1009" s="303">
        <v>0</v>
      </c>
      <c r="O1009" s="306">
        <v>0</v>
      </c>
      <c r="P1009" s="303">
        <v>0</v>
      </c>
      <c r="Q1009" s="171">
        <f>VLOOKUP(C1009&amp;D1009&amp;A1009,'Delivery Counts'!$A$55:$I$86,8,FALSE)</f>
        <v>0</v>
      </c>
      <c r="R1009" s="171">
        <f>VLOOKUP(C1009&amp;D1009&amp;A1009,'Delivery Counts'!$A$55:$I$86,9,FALSE)</f>
        <v>0</v>
      </c>
      <c r="S1009" s="16">
        <f t="shared" si="46"/>
        <v>0</v>
      </c>
      <c r="T1009" s="237"/>
      <c r="U1009" s="237"/>
    </row>
    <row r="1010" spans="1:21" s="172" customFormat="1">
      <c r="A1010" s="38">
        <v>28</v>
      </c>
      <c r="B1010" s="39">
        <f t="shared" si="51"/>
        <v>0</v>
      </c>
      <c r="C1010" s="39" t="str">
        <f t="shared" si="45"/>
        <v>2021 Prior Year</v>
      </c>
      <c r="D1010" s="40">
        <v>3</v>
      </c>
      <c r="E1010" s="662">
        <v>28</v>
      </c>
      <c r="F1010" s="662">
        <v>6</v>
      </c>
      <c r="G1010" s="311" t="s">
        <v>139</v>
      </c>
      <c r="H1010" s="40" t="s">
        <v>71</v>
      </c>
      <c r="I1010" s="658" t="s">
        <v>266</v>
      </c>
      <c r="J1010" s="303">
        <v>0</v>
      </c>
      <c r="K1010" s="304">
        <v>0</v>
      </c>
      <c r="L1010" s="305">
        <v>0</v>
      </c>
      <c r="M1010" s="305">
        <v>0</v>
      </c>
      <c r="N1010" s="303">
        <v>0</v>
      </c>
      <c r="O1010" s="306">
        <v>0</v>
      </c>
      <c r="P1010" s="303">
        <v>0</v>
      </c>
      <c r="Q1010" s="171">
        <f>VLOOKUP(C1010&amp;D1010&amp;A1010,'Delivery Counts'!$A$55:$I$86,8,FALSE)</f>
        <v>0</v>
      </c>
      <c r="R1010" s="171">
        <f>VLOOKUP(C1010&amp;D1010&amp;A1010,'Delivery Counts'!$A$55:$I$86,9,FALSE)</f>
        <v>0</v>
      </c>
      <c r="S1010" s="16">
        <f t="shared" si="46"/>
        <v>0</v>
      </c>
      <c r="T1010" s="237"/>
      <c r="U1010" s="237"/>
    </row>
    <row r="1011" spans="1:21" s="172" customFormat="1">
      <c r="A1011" s="38">
        <v>28</v>
      </c>
      <c r="B1011" s="39">
        <f t="shared" si="51"/>
        <v>0</v>
      </c>
      <c r="C1011" s="39" t="str">
        <f t="shared" ref="C1011:C1074" si="52">$C$582</f>
        <v>2021 Prior Year</v>
      </c>
      <c r="D1011" s="40">
        <v>3</v>
      </c>
      <c r="E1011" s="662">
        <v>28</v>
      </c>
      <c r="F1011" s="662">
        <v>6</v>
      </c>
      <c r="G1011" s="311" t="s">
        <v>139</v>
      </c>
      <c r="H1011" s="40" t="s">
        <v>72</v>
      </c>
      <c r="I1011" s="658" t="s">
        <v>527</v>
      </c>
      <c r="J1011" s="303">
        <v>0</v>
      </c>
      <c r="K1011" s="304">
        <v>0</v>
      </c>
      <c r="L1011" s="305">
        <v>0</v>
      </c>
      <c r="M1011" s="305">
        <v>0</v>
      </c>
      <c r="N1011" s="303">
        <v>0</v>
      </c>
      <c r="O1011" s="306">
        <v>0</v>
      </c>
      <c r="P1011" s="303">
        <v>0</v>
      </c>
      <c r="Q1011" s="171">
        <f>VLOOKUP(C1011&amp;D1011&amp;A1011,'Delivery Counts'!$A$55:$I$86,8,FALSE)</f>
        <v>0</v>
      </c>
      <c r="R1011" s="171">
        <f>VLOOKUP(C1011&amp;D1011&amp;A1011,'Delivery Counts'!$A$55:$I$86,9,FALSE)</f>
        <v>0</v>
      </c>
      <c r="S1011" s="16">
        <f t="shared" ref="S1011:S1074" si="53">Q1011+R1011</f>
        <v>0</v>
      </c>
      <c r="T1011" s="237"/>
      <c r="U1011" s="237"/>
    </row>
    <row r="1012" spans="1:21" s="172" customFormat="1">
      <c r="A1012" s="38">
        <v>28</v>
      </c>
      <c r="B1012" s="39">
        <f t="shared" si="51"/>
        <v>0</v>
      </c>
      <c r="C1012" s="39" t="str">
        <f t="shared" si="52"/>
        <v>2021 Prior Year</v>
      </c>
      <c r="D1012" s="40">
        <v>3</v>
      </c>
      <c r="E1012" s="662">
        <v>28</v>
      </c>
      <c r="F1012" s="662">
        <v>6</v>
      </c>
      <c r="G1012" s="40" t="s">
        <v>139</v>
      </c>
      <c r="H1012" s="40" t="s">
        <v>73</v>
      </c>
      <c r="I1012" s="658" t="s">
        <v>528</v>
      </c>
      <c r="J1012" s="303">
        <v>0</v>
      </c>
      <c r="K1012" s="304">
        <v>0</v>
      </c>
      <c r="L1012" s="305">
        <v>0</v>
      </c>
      <c r="M1012" s="305">
        <v>0</v>
      </c>
      <c r="N1012" s="303">
        <v>0</v>
      </c>
      <c r="O1012" s="306">
        <v>0</v>
      </c>
      <c r="P1012" s="303">
        <v>0</v>
      </c>
      <c r="Q1012" s="171">
        <f>VLOOKUP(C1012&amp;D1012&amp;A1012,'Delivery Counts'!$A$55:$I$86,8,FALSE)</f>
        <v>0</v>
      </c>
      <c r="R1012" s="171">
        <f>VLOOKUP(C1012&amp;D1012&amp;A1012,'Delivery Counts'!$A$55:$I$86,9,FALSE)</f>
        <v>0</v>
      </c>
      <c r="S1012" s="16">
        <f t="shared" si="53"/>
        <v>0</v>
      </c>
      <c r="T1012" s="237"/>
      <c r="U1012" s="237"/>
    </row>
    <row r="1013" spans="1:21" s="172" customFormat="1">
      <c r="A1013" s="775">
        <v>28</v>
      </c>
      <c r="B1013" s="776">
        <f t="shared" si="29"/>
        <v>0</v>
      </c>
      <c r="C1013" s="776" t="str">
        <f t="shared" si="52"/>
        <v>2021 Prior Year</v>
      </c>
      <c r="D1013" s="777">
        <v>3</v>
      </c>
      <c r="E1013" s="778">
        <v>28</v>
      </c>
      <c r="F1013" s="778">
        <v>6</v>
      </c>
      <c r="G1013" s="777" t="s">
        <v>139</v>
      </c>
      <c r="H1013" s="777" t="s">
        <v>409</v>
      </c>
      <c r="I1013" s="779" t="s">
        <v>803</v>
      </c>
      <c r="J1013" s="781">
        <v>0</v>
      </c>
      <c r="K1013" s="782">
        <v>0</v>
      </c>
      <c r="L1013" s="783">
        <v>0</v>
      </c>
      <c r="M1013" s="783">
        <v>0</v>
      </c>
      <c r="N1013" s="781">
        <v>0</v>
      </c>
      <c r="O1013" s="784">
        <v>0</v>
      </c>
      <c r="P1013" s="781">
        <v>0</v>
      </c>
      <c r="Q1013" s="798">
        <f>VLOOKUP(C1013&amp;D1013&amp;A1013,'Delivery Counts'!$A$55:$I$86,8,FALSE)</f>
        <v>0</v>
      </c>
      <c r="R1013" s="798">
        <f>VLOOKUP(C1013&amp;D1013&amp;A1013,'Delivery Counts'!$A$55:$I$86,9,FALSE)</f>
        <v>0</v>
      </c>
      <c r="S1013" s="785">
        <f t="shared" si="53"/>
        <v>0</v>
      </c>
      <c r="T1013" s="237"/>
      <c r="U1013" s="237"/>
    </row>
    <row r="1014" spans="1:21" s="172" customFormat="1">
      <c r="A1014" s="38">
        <v>16</v>
      </c>
      <c r="B1014" s="39">
        <f t="shared" si="29"/>
        <v>0</v>
      </c>
      <c r="C1014" s="39" t="str">
        <f t="shared" si="52"/>
        <v>2021 Prior Year</v>
      </c>
      <c r="D1014" s="40">
        <v>4</v>
      </c>
      <c r="E1014" s="662">
        <v>16</v>
      </c>
      <c r="F1014" s="40">
        <v>1</v>
      </c>
      <c r="G1014" s="40" t="s">
        <v>138</v>
      </c>
      <c r="H1014" s="40" t="s">
        <v>211</v>
      </c>
      <c r="I1014" s="698" t="s">
        <v>261</v>
      </c>
      <c r="J1014" s="303">
        <v>0</v>
      </c>
      <c r="K1014" s="304">
        <v>0</v>
      </c>
      <c r="L1014" s="305">
        <v>0</v>
      </c>
      <c r="M1014" s="305">
        <v>0</v>
      </c>
      <c r="N1014" s="303">
        <v>0</v>
      </c>
      <c r="O1014" s="306">
        <v>0</v>
      </c>
      <c r="P1014" s="303">
        <v>0</v>
      </c>
      <c r="Q1014" s="171">
        <f>VLOOKUP(C1014&amp;D1014&amp;A1014,'Delivery Counts'!$A$55:$I$86,8,FALSE)</f>
        <v>0</v>
      </c>
      <c r="R1014" s="171">
        <f>VLOOKUP(C1014&amp;D1014&amp;A1014,'Delivery Counts'!$A$55:$I$86,9,FALSE)</f>
        <v>0</v>
      </c>
      <c r="S1014" s="16">
        <f t="shared" si="53"/>
        <v>0</v>
      </c>
      <c r="T1014" s="237"/>
      <c r="U1014" s="237"/>
    </row>
    <row r="1015" spans="1:21" s="172" customFormat="1">
      <c r="A1015" s="38">
        <v>16</v>
      </c>
      <c r="B1015" s="39">
        <f t="shared" ref="B1015:B1030" si="54">$B$6</f>
        <v>0</v>
      </c>
      <c r="C1015" s="39" t="str">
        <f t="shared" si="52"/>
        <v>2021 Prior Year</v>
      </c>
      <c r="D1015" s="40">
        <v>4</v>
      </c>
      <c r="E1015" s="662">
        <v>16</v>
      </c>
      <c r="F1015" s="40">
        <v>1</v>
      </c>
      <c r="G1015" s="311" t="s">
        <v>138</v>
      </c>
      <c r="H1015" s="40" t="s">
        <v>214</v>
      </c>
      <c r="I1015" s="658" t="s">
        <v>676</v>
      </c>
      <c r="J1015" s="303">
        <v>0</v>
      </c>
      <c r="K1015" s="304">
        <v>0</v>
      </c>
      <c r="L1015" s="305">
        <v>0</v>
      </c>
      <c r="M1015" s="305">
        <v>0</v>
      </c>
      <c r="N1015" s="303">
        <v>0</v>
      </c>
      <c r="O1015" s="306">
        <v>0</v>
      </c>
      <c r="P1015" s="303">
        <v>0</v>
      </c>
      <c r="Q1015" s="171">
        <f>VLOOKUP(C1015&amp;D1015&amp;A1015,'Delivery Counts'!$A$55:$I$86,8,FALSE)</f>
        <v>0</v>
      </c>
      <c r="R1015" s="171">
        <f>VLOOKUP(C1015&amp;D1015&amp;A1015,'Delivery Counts'!$A$55:$I$86,9,FALSE)</f>
        <v>0</v>
      </c>
      <c r="S1015" s="16">
        <f t="shared" si="53"/>
        <v>0</v>
      </c>
      <c r="T1015" s="237"/>
      <c r="U1015" s="237"/>
    </row>
    <row r="1016" spans="1:21" s="172" customFormat="1">
      <c r="A1016" s="38">
        <v>16</v>
      </c>
      <c r="B1016" s="39">
        <f t="shared" si="54"/>
        <v>0</v>
      </c>
      <c r="C1016" s="39" t="str">
        <f t="shared" si="52"/>
        <v>2021 Prior Year</v>
      </c>
      <c r="D1016" s="40">
        <v>4</v>
      </c>
      <c r="E1016" s="662">
        <v>16</v>
      </c>
      <c r="F1016" s="40">
        <v>1</v>
      </c>
      <c r="G1016" s="311" t="s">
        <v>138</v>
      </c>
      <c r="H1016" s="40" t="s">
        <v>215</v>
      </c>
      <c r="I1016" s="658" t="s">
        <v>216</v>
      </c>
      <c r="J1016" s="303">
        <v>0</v>
      </c>
      <c r="K1016" s="304">
        <v>0</v>
      </c>
      <c r="L1016" s="305">
        <v>0</v>
      </c>
      <c r="M1016" s="305">
        <v>0</v>
      </c>
      <c r="N1016" s="303">
        <v>0</v>
      </c>
      <c r="O1016" s="306">
        <v>0</v>
      </c>
      <c r="P1016" s="303">
        <v>0</v>
      </c>
      <c r="Q1016" s="171">
        <f>VLOOKUP(C1016&amp;D1016&amp;A1016,'Delivery Counts'!$A$55:$I$86,8,FALSE)</f>
        <v>0</v>
      </c>
      <c r="R1016" s="171">
        <f>VLOOKUP(C1016&amp;D1016&amp;A1016,'Delivery Counts'!$A$55:$I$86,9,FALSE)</f>
        <v>0</v>
      </c>
      <c r="S1016" s="16">
        <f t="shared" si="53"/>
        <v>0</v>
      </c>
      <c r="T1016" s="237"/>
      <c r="U1016" s="237"/>
    </row>
    <row r="1017" spans="1:21" s="172" customFormat="1">
      <c r="A1017" s="38">
        <v>16</v>
      </c>
      <c r="B1017" s="39">
        <f t="shared" si="54"/>
        <v>0</v>
      </c>
      <c r="C1017" s="39" t="str">
        <f t="shared" si="52"/>
        <v>2021 Prior Year</v>
      </c>
      <c r="D1017" s="40">
        <v>4</v>
      </c>
      <c r="E1017" s="662">
        <v>16</v>
      </c>
      <c r="F1017" s="40">
        <v>1</v>
      </c>
      <c r="G1017" s="311" t="s">
        <v>138</v>
      </c>
      <c r="H1017" s="40" t="s">
        <v>217</v>
      </c>
      <c r="I1017" s="658" t="s">
        <v>262</v>
      </c>
      <c r="J1017" s="303">
        <v>0</v>
      </c>
      <c r="K1017" s="304">
        <v>0</v>
      </c>
      <c r="L1017" s="305">
        <v>0</v>
      </c>
      <c r="M1017" s="305">
        <v>0</v>
      </c>
      <c r="N1017" s="303">
        <v>0</v>
      </c>
      <c r="O1017" s="306">
        <v>0</v>
      </c>
      <c r="P1017" s="303">
        <v>0</v>
      </c>
      <c r="Q1017" s="171">
        <f>VLOOKUP(C1017&amp;D1017&amp;A1017,'Delivery Counts'!$A$55:$I$86,8,FALSE)</f>
        <v>0</v>
      </c>
      <c r="R1017" s="171">
        <f>VLOOKUP(C1017&amp;D1017&amp;A1017,'Delivery Counts'!$A$55:$I$86,9,FALSE)</f>
        <v>0</v>
      </c>
      <c r="S1017" s="16">
        <f t="shared" si="53"/>
        <v>0</v>
      </c>
      <c r="T1017" s="237"/>
      <c r="U1017" s="237"/>
    </row>
    <row r="1018" spans="1:21" s="172" customFormat="1">
      <c r="A1018" s="38">
        <v>16</v>
      </c>
      <c r="B1018" s="39">
        <f t="shared" si="54"/>
        <v>0</v>
      </c>
      <c r="C1018" s="39" t="str">
        <f t="shared" si="52"/>
        <v>2021 Prior Year</v>
      </c>
      <c r="D1018" s="40">
        <v>4</v>
      </c>
      <c r="E1018" s="662">
        <v>16</v>
      </c>
      <c r="F1018" s="40">
        <v>1</v>
      </c>
      <c r="G1018" s="311" t="s">
        <v>138</v>
      </c>
      <c r="H1018" s="40" t="s">
        <v>218</v>
      </c>
      <c r="I1018" s="658" t="s">
        <v>677</v>
      </c>
      <c r="J1018" s="303">
        <v>0</v>
      </c>
      <c r="K1018" s="304">
        <v>0</v>
      </c>
      <c r="L1018" s="305">
        <v>0</v>
      </c>
      <c r="M1018" s="305">
        <v>0</v>
      </c>
      <c r="N1018" s="303">
        <v>0</v>
      </c>
      <c r="O1018" s="306">
        <v>0</v>
      </c>
      <c r="P1018" s="303">
        <v>0</v>
      </c>
      <c r="Q1018" s="171">
        <f>VLOOKUP(C1018&amp;D1018&amp;A1018,'Delivery Counts'!$A$55:$I$86,8,FALSE)</f>
        <v>0</v>
      </c>
      <c r="R1018" s="171">
        <f>VLOOKUP(C1018&amp;D1018&amp;A1018,'Delivery Counts'!$A$55:$I$86,9,FALSE)</f>
        <v>0</v>
      </c>
      <c r="S1018" s="16">
        <f t="shared" si="53"/>
        <v>0</v>
      </c>
      <c r="T1018" s="237"/>
      <c r="U1018" s="237"/>
    </row>
    <row r="1019" spans="1:21" s="172" customFormat="1">
      <c r="A1019" s="38">
        <v>16</v>
      </c>
      <c r="B1019" s="39">
        <f t="shared" si="54"/>
        <v>0</v>
      </c>
      <c r="C1019" s="39" t="str">
        <f t="shared" si="52"/>
        <v>2021 Prior Year</v>
      </c>
      <c r="D1019" s="40">
        <v>4</v>
      </c>
      <c r="E1019" s="662">
        <v>16</v>
      </c>
      <c r="F1019" s="40">
        <v>1</v>
      </c>
      <c r="G1019" s="311" t="s">
        <v>138</v>
      </c>
      <c r="H1019" s="40" t="s">
        <v>219</v>
      </c>
      <c r="I1019" s="658" t="s">
        <v>263</v>
      </c>
      <c r="J1019" s="303">
        <v>0</v>
      </c>
      <c r="K1019" s="304">
        <v>0</v>
      </c>
      <c r="L1019" s="305">
        <v>0</v>
      </c>
      <c r="M1019" s="305">
        <v>0</v>
      </c>
      <c r="N1019" s="303">
        <v>0</v>
      </c>
      <c r="O1019" s="306">
        <v>0</v>
      </c>
      <c r="P1019" s="303">
        <v>0</v>
      </c>
      <c r="Q1019" s="171">
        <f>VLOOKUP(C1019&amp;D1019&amp;A1019,'Delivery Counts'!$A$55:$I$86,8,FALSE)</f>
        <v>0</v>
      </c>
      <c r="R1019" s="171">
        <f>VLOOKUP(C1019&amp;D1019&amp;A1019,'Delivery Counts'!$A$55:$I$86,9,FALSE)</f>
        <v>0</v>
      </c>
      <c r="S1019" s="16">
        <f t="shared" si="53"/>
        <v>0</v>
      </c>
      <c r="T1019" s="237"/>
      <c r="U1019" s="237"/>
    </row>
    <row r="1020" spans="1:21" s="172" customFormat="1">
      <c r="A1020" s="38">
        <v>16</v>
      </c>
      <c r="B1020" s="39">
        <f t="shared" si="54"/>
        <v>0</v>
      </c>
      <c r="C1020" s="39" t="str">
        <f t="shared" si="52"/>
        <v>2021 Prior Year</v>
      </c>
      <c r="D1020" s="40">
        <v>4</v>
      </c>
      <c r="E1020" s="662">
        <v>16</v>
      </c>
      <c r="F1020" s="40">
        <v>1</v>
      </c>
      <c r="G1020" s="311" t="s">
        <v>138</v>
      </c>
      <c r="H1020" s="40" t="s">
        <v>220</v>
      </c>
      <c r="I1020" s="658" t="s">
        <v>675</v>
      </c>
      <c r="J1020" s="303">
        <v>0</v>
      </c>
      <c r="K1020" s="304">
        <v>0</v>
      </c>
      <c r="L1020" s="305">
        <v>0</v>
      </c>
      <c r="M1020" s="305">
        <v>0</v>
      </c>
      <c r="N1020" s="303">
        <v>0</v>
      </c>
      <c r="O1020" s="306">
        <v>0</v>
      </c>
      <c r="P1020" s="303">
        <v>0</v>
      </c>
      <c r="Q1020" s="171">
        <f>VLOOKUP(C1020&amp;D1020&amp;A1020,'Delivery Counts'!$A$55:$I$86,8,FALSE)</f>
        <v>0</v>
      </c>
      <c r="R1020" s="171">
        <f>VLOOKUP(C1020&amp;D1020&amp;A1020,'Delivery Counts'!$A$55:$I$86,9,FALSE)</f>
        <v>0</v>
      </c>
      <c r="S1020" s="16">
        <f t="shared" si="53"/>
        <v>0</v>
      </c>
      <c r="T1020" s="237"/>
      <c r="U1020" s="237"/>
    </row>
    <row r="1021" spans="1:21" s="172" customFormat="1">
      <c r="A1021" s="38">
        <v>16</v>
      </c>
      <c r="B1021" s="39">
        <f t="shared" si="54"/>
        <v>0</v>
      </c>
      <c r="C1021" s="39" t="str">
        <f t="shared" si="52"/>
        <v>2021 Prior Year</v>
      </c>
      <c r="D1021" s="40">
        <v>4</v>
      </c>
      <c r="E1021" s="662">
        <v>16</v>
      </c>
      <c r="F1021" s="40">
        <v>1</v>
      </c>
      <c r="G1021" s="311" t="s">
        <v>138</v>
      </c>
      <c r="H1021" s="40" t="s">
        <v>221</v>
      </c>
      <c r="I1021" s="658" t="s">
        <v>264</v>
      </c>
      <c r="J1021" s="303">
        <v>0</v>
      </c>
      <c r="K1021" s="304">
        <v>0</v>
      </c>
      <c r="L1021" s="305">
        <v>0</v>
      </c>
      <c r="M1021" s="305">
        <v>0</v>
      </c>
      <c r="N1021" s="303">
        <v>0</v>
      </c>
      <c r="O1021" s="306">
        <v>0</v>
      </c>
      <c r="P1021" s="303">
        <v>0</v>
      </c>
      <c r="Q1021" s="171">
        <f>VLOOKUP(C1021&amp;D1021&amp;A1021,'Delivery Counts'!$A$55:$I$86,8,FALSE)</f>
        <v>0</v>
      </c>
      <c r="R1021" s="171">
        <f>VLOOKUP(C1021&amp;D1021&amp;A1021,'Delivery Counts'!$A$55:$I$86,9,FALSE)</f>
        <v>0</v>
      </c>
      <c r="S1021" s="16">
        <f t="shared" si="53"/>
        <v>0</v>
      </c>
      <c r="T1021" s="237"/>
      <c r="U1021" s="237"/>
    </row>
    <row r="1022" spans="1:21" s="172" customFormat="1">
      <c r="A1022" s="38">
        <v>16</v>
      </c>
      <c r="B1022" s="39">
        <f t="shared" si="54"/>
        <v>0</v>
      </c>
      <c r="C1022" s="39" t="str">
        <f t="shared" si="52"/>
        <v>2021 Prior Year</v>
      </c>
      <c r="D1022" s="40">
        <v>4</v>
      </c>
      <c r="E1022" s="662">
        <v>16</v>
      </c>
      <c r="F1022" s="40">
        <v>1</v>
      </c>
      <c r="G1022" s="311" t="s">
        <v>138</v>
      </c>
      <c r="H1022" s="40" t="s">
        <v>222</v>
      </c>
      <c r="I1022" s="658" t="s">
        <v>206</v>
      </c>
      <c r="J1022" s="303">
        <v>0</v>
      </c>
      <c r="K1022" s="304">
        <v>0</v>
      </c>
      <c r="L1022" s="305">
        <v>0</v>
      </c>
      <c r="M1022" s="305">
        <v>0</v>
      </c>
      <c r="N1022" s="303">
        <v>0</v>
      </c>
      <c r="O1022" s="306">
        <v>0</v>
      </c>
      <c r="P1022" s="303">
        <v>0</v>
      </c>
      <c r="Q1022" s="171">
        <f>VLOOKUP(C1022&amp;D1022&amp;A1022,'Delivery Counts'!$A$55:$I$86,8,FALSE)</f>
        <v>0</v>
      </c>
      <c r="R1022" s="171">
        <f>VLOOKUP(C1022&amp;D1022&amp;A1022,'Delivery Counts'!$A$55:$I$86,9,FALSE)</f>
        <v>0</v>
      </c>
      <c r="S1022" s="16">
        <f t="shared" si="53"/>
        <v>0</v>
      </c>
      <c r="T1022" s="237"/>
      <c r="U1022" s="237"/>
    </row>
    <row r="1023" spans="1:21">
      <c r="A1023" s="38">
        <v>16</v>
      </c>
      <c r="B1023" s="39">
        <f t="shared" si="54"/>
        <v>0</v>
      </c>
      <c r="C1023" s="39" t="str">
        <f t="shared" si="52"/>
        <v>2021 Prior Year</v>
      </c>
      <c r="D1023" s="40">
        <v>4</v>
      </c>
      <c r="E1023" s="662">
        <v>16</v>
      </c>
      <c r="F1023" s="40">
        <v>1</v>
      </c>
      <c r="G1023" s="311" t="s">
        <v>138</v>
      </c>
      <c r="H1023" s="40" t="s">
        <v>223</v>
      </c>
      <c r="I1023" s="658" t="s">
        <v>181</v>
      </c>
      <c r="J1023" s="303">
        <v>0</v>
      </c>
      <c r="K1023" s="304">
        <v>0</v>
      </c>
      <c r="L1023" s="305">
        <v>0</v>
      </c>
      <c r="M1023" s="305">
        <v>0</v>
      </c>
      <c r="N1023" s="303">
        <v>0</v>
      </c>
      <c r="O1023" s="306">
        <v>0</v>
      </c>
      <c r="P1023" s="303">
        <v>0</v>
      </c>
      <c r="Q1023" s="171">
        <f>VLOOKUP(C1023&amp;D1023&amp;A1023,'Delivery Counts'!$A$55:$I$86,8,FALSE)</f>
        <v>0</v>
      </c>
      <c r="R1023" s="171">
        <f>VLOOKUP(C1023&amp;D1023&amp;A1023,'Delivery Counts'!$A$55:$I$86,9,FALSE)</f>
        <v>0</v>
      </c>
      <c r="S1023" s="16">
        <f t="shared" si="53"/>
        <v>0</v>
      </c>
    </row>
    <row r="1024" spans="1:21">
      <c r="A1024" s="38">
        <v>16</v>
      </c>
      <c r="B1024" s="39">
        <f t="shared" si="54"/>
        <v>0</v>
      </c>
      <c r="C1024" s="39" t="str">
        <f t="shared" si="52"/>
        <v>2021 Prior Year</v>
      </c>
      <c r="D1024" s="40">
        <v>4</v>
      </c>
      <c r="E1024" s="662">
        <v>16</v>
      </c>
      <c r="F1024" s="40">
        <v>1</v>
      </c>
      <c r="G1024" s="311" t="s">
        <v>138</v>
      </c>
      <c r="H1024" s="40" t="s">
        <v>150</v>
      </c>
      <c r="I1024" s="658" t="s">
        <v>204</v>
      </c>
      <c r="J1024" s="303">
        <v>0</v>
      </c>
      <c r="K1024" s="304">
        <v>0</v>
      </c>
      <c r="L1024" s="305">
        <v>0</v>
      </c>
      <c r="M1024" s="305">
        <v>0</v>
      </c>
      <c r="N1024" s="303">
        <v>0</v>
      </c>
      <c r="O1024" s="306">
        <v>0</v>
      </c>
      <c r="P1024" s="303">
        <v>0</v>
      </c>
      <c r="Q1024" s="171">
        <f>VLOOKUP(C1024&amp;D1024&amp;A1024,'Delivery Counts'!$A$55:$I$86,8,FALSE)</f>
        <v>0</v>
      </c>
      <c r="R1024" s="171">
        <f>VLOOKUP(C1024&amp;D1024&amp;A1024,'Delivery Counts'!$A$55:$I$86,9,FALSE)</f>
        <v>0</v>
      </c>
      <c r="S1024" s="16">
        <f t="shared" si="53"/>
        <v>0</v>
      </c>
    </row>
    <row r="1025" spans="1:21" s="172" customFormat="1">
      <c r="A1025" s="38">
        <v>16</v>
      </c>
      <c r="B1025" s="39">
        <f t="shared" si="54"/>
        <v>0</v>
      </c>
      <c r="C1025" s="39" t="str">
        <f t="shared" si="52"/>
        <v>2021 Prior Year</v>
      </c>
      <c r="D1025" s="40">
        <v>4</v>
      </c>
      <c r="E1025" s="662">
        <v>16</v>
      </c>
      <c r="F1025" s="40">
        <v>1</v>
      </c>
      <c r="G1025" s="311" t="s">
        <v>138</v>
      </c>
      <c r="H1025" s="40" t="s">
        <v>151</v>
      </c>
      <c r="I1025" s="658" t="s">
        <v>205</v>
      </c>
      <c r="J1025" s="303">
        <v>0</v>
      </c>
      <c r="K1025" s="304">
        <v>0</v>
      </c>
      <c r="L1025" s="305">
        <v>0</v>
      </c>
      <c r="M1025" s="305">
        <v>0</v>
      </c>
      <c r="N1025" s="303">
        <v>0</v>
      </c>
      <c r="O1025" s="306">
        <v>0</v>
      </c>
      <c r="P1025" s="303">
        <v>0</v>
      </c>
      <c r="Q1025" s="171">
        <f>VLOOKUP(C1025&amp;D1025&amp;A1025,'Delivery Counts'!$A$55:$I$86,8,FALSE)</f>
        <v>0</v>
      </c>
      <c r="R1025" s="171">
        <f>VLOOKUP(C1025&amp;D1025&amp;A1025,'Delivery Counts'!$A$55:$I$86,9,FALSE)</f>
        <v>0</v>
      </c>
      <c r="S1025" s="16">
        <f t="shared" si="53"/>
        <v>0</v>
      </c>
    </row>
    <row r="1026" spans="1:21" s="172" customFormat="1">
      <c r="A1026" s="38">
        <v>16</v>
      </c>
      <c r="B1026" s="39">
        <f t="shared" si="54"/>
        <v>0</v>
      </c>
      <c r="C1026" s="39" t="str">
        <f t="shared" si="52"/>
        <v>2021 Prior Year</v>
      </c>
      <c r="D1026" s="40">
        <v>4</v>
      </c>
      <c r="E1026" s="662">
        <v>16</v>
      </c>
      <c r="F1026" s="40">
        <v>1</v>
      </c>
      <c r="G1026" s="311" t="s">
        <v>138</v>
      </c>
      <c r="H1026" s="40" t="s">
        <v>152</v>
      </c>
      <c r="I1026" s="658" t="s">
        <v>182</v>
      </c>
      <c r="J1026" s="303">
        <v>0</v>
      </c>
      <c r="K1026" s="304">
        <v>0</v>
      </c>
      <c r="L1026" s="305">
        <v>0</v>
      </c>
      <c r="M1026" s="305">
        <v>0</v>
      </c>
      <c r="N1026" s="303">
        <v>0</v>
      </c>
      <c r="O1026" s="306">
        <v>0</v>
      </c>
      <c r="P1026" s="303">
        <v>0</v>
      </c>
      <c r="Q1026" s="171">
        <f>VLOOKUP(C1026&amp;D1026&amp;A1026,'Delivery Counts'!$A$55:$I$86,8,FALSE)</f>
        <v>0</v>
      </c>
      <c r="R1026" s="171">
        <f>VLOOKUP(C1026&amp;D1026&amp;A1026,'Delivery Counts'!$A$55:$I$86,9,FALSE)</f>
        <v>0</v>
      </c>
      <c r="S1026" s="16">
        <f t="shared" si="53"/>
        <v>0</v>
      </c>
      <c r="T1026" s="237"/>
      <c r="U1026" s="237"/>
    </row>
    <row r="1027" spans="1:21" s="172" customFormat="1">
      <c r="A1027" s="38">
        <v>16</v>
      </c>
      <c r="B1027" s="39">
        <f t="shared" si="54"/>
        <v>0</v>
      </c>
      <c r="C1027" s="39" t="str">
        <f t="shared" si="52"/>
        <v>2021 Prior Year</v>
      </c>
      <c r="D1027" s="40">
        <v>4</v>
      </c>
      <c r="E1027" s="662">
        <v>16</v>
      </c>
      <c r="F1027" s="40">
        <v>1</v>
      </c>
      <c r="G1027" s="311" t="s">
        <v>138</v>
      </c>
      <c r="H1027" s="40" t="s">
        <v>70</v>
      </c>
      <c r="I1027" s="658" t="s">
        <v>265</v>
      </c>
      <c r="J1027" s="303">
        <v>0</v>
      </c>
      <c r="K1027" s="304">
        <v>0</v>
      </c>
      <c r="L1027" s="305">
        <v>0</v>
      </c>
      <c r="M1027" s="305">
        <v>0</v>
      </c>
      <c r="N1027" s="303">
        <v>0</v>
      </c>
      <c r="O1027" s="306">
        <v>0</v>
      </c>
      <c r="P1027" s="303">
        <v>0</v>
      </c>
      <c r="Q1027" s="171">
        <f>VLOOKUP(C1027&amp;D1027&amp;A1027,'Delivery Counts'!$A$55:$I$86,8,FALSE)</f>
        <v>0</v>
      </c>
      <c r="R1027" s="171">
        <f>VLOOKUP(C1027&amp;D1027&amp;A1027,'Delivery Counts'!$A$55:$I$86,9,FALSE)</f>
        <v>0</v>
      </c>
      <c r="S1027" s="16">
        <f t="shared" si="53"/>
        <v>0</v>
      </c>
      <c r="T1027" s="237"/>
      <c r="U1027" s="237"/>
    </row>
    <row r="1028" spans="1:21" s="172" customFormat="1">
      <c r="A1028" s="38">
        <v>16</v>
      </c>
      <c r="B1028" s="39">
        <f t="shared" si="54"/>
        <v>0</v>
      </c>
      <c r="C1028" s="39" t="str">
        <f t="shared" si="52"/>
        <v>2021 Prior Year</v>
      </c>
      <c r="D1028" s="40">
        <v>4</v>
      </c>
      <c r="E1028" s="662">
        <v>16</v>
      </c>
      <c r="F1028" s="40">
        <v>1</v>
      </c>
      <c r="G1028" s="311" t="s">
        <v>138</v>
      </c>
      <c r="H1028" s="40" t="s">
        <v>71</v>
      </c>
      <c r="I1028" s="658" t="s">
        <v>266</v>
      </c>
      <c r="J1028" s="303">
        <v>0</v>
      </c>
      <c r="K1028" s="304">
        <v>0</v>
      </c>
      <c r="L1028" s="305">
        <v>0</v>
      </c>
      <c r="M1028" s="305">
        <v>0</v>
      </c>
      <c r="N1028" s="303">
        <v>0</v>
      </c>
      <c r="O1028" s="306">
        <v>0</v>
      </c>
      <c r="P1028" s="303">
        <v>0</v>
      </c>
      <c r="Q1028" s="171">
        <f>VLOOKUP(C1028&amp;D1028&amp;A1028,'Delivery Counts'!$A$55:$I$86,8,FALSE)</f>
        <v>0</v>
      </c>
      <c r="R1028" s="171">
        <f>VLOOKUP(C1028&amp;D1028&amp;A1028,'Delivery Counts'!$A$55:$I$86,9,FALSE)</f>
        <v>0</v>
      </c>
      <c r="S1028" s="16">
        <f t="shared" si="53"/>
        <v>0</v>
      </c>
      <c r="T1028" s="237"/>
      <c r="U1028" s="237"/>
    </row>
    <row r="1029" spans="1:21" s="172" customFormat="1">
      <c r="A1029" s="38">
        <v>16</v>
      </c>
      <c r="B1029" s="39">
        <f t="shared" si="54"/>
        <v>0</v>
      </c>
      <c r="C1029" s="39" t="str">
        <f t="shared" si="52"/>
        <v>2021 Prior Year</v>
      </c>
      <c r="D1029" s="40">
        <v>4</v>
      </c>
      <c r="E1029" s="662">
        <v>16</v>
      </c>
      <c r="F1029" s="40">
        <v>1</v>
      </c>
      <c r="G1029" s="311" t="s">
        <v>138</v>
      </c>
      <c r="H1029" s="40" t="s">
        <v>72</v>
      </c>
      <c r="I1029" s="658" t="s">
        <v>527</v>
      </c>
      <c r="J1029" s="303">
        <v>0</v>
      </c>
      <c r="K1029" s="304">
        <v>0</v>
      </c>
      <c r="L1029" s="305">
        <v>0</v>
      </c>
      <c r="M1029" s="305">
        <v>0</v>
      </c>
      <c r="N1029" s="303">
        <v>0</v>
      </c>
      <c r="O1029" s="306">
        <v>0</v>
      </c>
      <c r="P1029" s="303">
        <v>0</v>
      </c>
      <c r="Q1029" s="171">
        <f>VLOOKUP(C1029&amp;D1029&amp;A1029,'Delivery Counts'!$A$55:$I$86,8,FALSE)</f>
        <v>0</v>
      </c>
      <c r="R1029" s="171">
        <f>VLOOKUP(C1029&amp;D1029&amp;A1029,'Delivery Counts'!$A$55:$I$86,9,FALSE)</f>
        <v>0</v>
      </c>
      <c r="S1029" s="16">
        <f t="shared" si="53"/>
        <v>0</v>
      </c>
      <c r="T1029" s="237"/>
      <c r="U1029" s="237"/>
    </row>
    <row r="1030" spans="1:21" s="172" customFormat="1">
      <c r="A1030" s="38">
        <v>16</v>
      </c>
      <c r="B1030" s="39">
        <f t="shared" si="54"/>
        <v>0</v>
      </c>
      <c r="C1030" s="39" t="str">
        <f t="shared" si="52"/>
        <v>2021 Prior Year</v>
      </c>
      <c r="D1030" s="40">
        <v>4</v>
      </c>
      <c r="E1030" s="662">
        <v>16</v>
      </c>
      <c r="F1030" s="40">
        <v>1</v>
      </c>
      <c r="G1030" s="40" t="s">
        <v>138</v>
      </c>
      <c r="H1030" s="40" t="s">
        <v>73</v>
      </c>
      <c r="I1030" s="658" t="s">
        <v>528</v>
      </c>
      <c r="J1030" s="303">
        <v>0</v>
      </c>
      <c r="K1030" s="304">
        <v>0</v>
      </c>
      <c r="L1030" s="305">
        <v>0</v>
      </c>
      <c r="M1030" s="305">
        <v>0</v>
      </c>
      <c r="N1030" s="303">
        <v>0</v>
      </c>
      <c r="O1030" s="306">
        <v>0</v>
      </c>
      <c r="P1030" s="303">
        <v>0</v>
      </c>
      <c r="Q1030" s="171">
        <f>VLOOKUP(C1030&amp;D1030&amp;A1030,'Delivery Counts'!$A$55:$I$86,8,FALSE)</f>
        <v>0</v>
      </c>
      <c r="R1030" s="171">
        <f>VLOOKUP(C1030&amp;D1030&amp;A1030,'Delivery Counts'!$A$55:$I$86,9,FALSE)</f>
        <v>0</v>
      </c>
      <c r="S1030" s="16">
        <f t="shared" si="53"/>
        <v>0</v>
      </c>
      <c r="T1030" s="237"/>
      <c r="U1030" s="237"/>
    </row>
    <row r="1031" spans="1:21" s="172" customFormat="1">
      <c r="A1031" s="38">
        <v>16</v>
      </c>
      <c r="B1031" s="39">
        <f t="shared" si="29"/>
        <v>0</v>
      </c>
      <c r="C1031" s="39" t="str">
        <f t="shared" si="52"/>
        <v>2021 Prior Year</v>
      </c>
      <c r="D1031" s="40">
        <v>4</v>
      </c>
      <c r="E1031" s="662">
        <v>16</v>
      </c>
      <c r="F1031" s="40">
        <v>1</v>
      </c>
      <c r="G1031" s="40" t="s">
        <v>138</v>
      </c>
      <c r="H1031" s="40" t="s">
        <v>409</v>
      </c>
      <c r="I1031" s="640" t="s">
        <v>803</v>
      </c>
      <c r="J1031" s="303">
        <v>0</v>
      </c>
      <c r="K1031" s="304">
        <v>0</v>
      </c>
      <c r="L1031" s="305">
        <v>0</v>
      </c>
      <c r="M1031" s="305">
        <v>0</v>
      </c>
      <c r="N1031" s="303">
        <v>0</v>
      </c>
      <c r="O1031" s="306">
        <v>0</v>
      </c>
      <c r="P1031" s="303">
        <v>0</v>
      </c>
      <c r="Q1031" s="171">
        <f>VLOOKUP(C1031&amp;D1031&amp;A1031,'Delivery Counts'!$A$55:$I$86,8,FALSE)</f>
        <v>0</v>
      </c>
      <c r="R1031" s="171">
        <f>VLOOKUP(C1031&amp;D1031&amp;A1031,'Delivery Counts'!$A$55:$I$86,9,FALSE)</f>
        <v>0</v>
      </c>
      <c r="S1031" s="16">
        <f t="shared" si="53"/>
        <v>0</v>
      </c>
      <c r="T1031" s="237"/>
      <c r="U1031" s="237"/>
    </row>
    <row r="1032" spans="1:21" s="172" customFormat="1">
      <c r="A1032" s="38">
        <v>17</v>
      </c>
      <c r="B1032" s="39">
        <f t="shared" si="29"/>
        <v>0</v>
      </c>
      <c r="C1032" s="39" t="str">
        <f t="shared" si="52"/>
        <v>2021 Prior Year</v>
      </c>
      <c r="D1032" s="40">
        <v>4</v>
      </c>
      <c r="E1032" s="662">
        <v>17</v>
      </c>
      <c r="F1032" s="40">
        <v>1</v>
      </c>
      <c r="G1032" s="40" t="s">
        <v>139</v>
      </c>
      <c r="H1032" s="40" t="s">
        <v>211</v>
      </c>
      <c r="I1032" s="640" t="s">
        <v>261</v>
      </c>
      <c r="J1032" s="303">
        <v>0</v>
      </c>
      <c r="K1032" s="304">
        <v>0</v>
      </c>
      <c r="L1032" s="305">
        <v>0</v>
      </c>
      <c r="M1032" s="305">
        <v>0</v>
      </c>
      <c r="N1032" s="303">
        <v>0</v>
      </c>
      <c r="O1032" s="306">
        <v>0</v>
      </c>
      <c r="P1032" s="303">
        <v>0</v>
      </c>
      <c r="Q1032" s="171">
        <f>VLOOKUP(C1032&amp;D1032&amp;A1032,'Delivery Counts'!$A$55:$I$86,8,FALSE)</f>
        <v>0</v>
      </c>
      <c r="R1032" s="171">
        <f>VLOOKUP(C1032&amp;D1032&amp;A1032,'Delivery Counts'!$A$55:$I$86,9,FALSE)</f>
        <v>0</v>
      </c>
      <c r="S1032" s="16">
        <f t="shared" si="53"/>
        <v>0</v>
      </c>
      <c r="T1032" s="237"/>
      <c r="U1032" s="237"/>
    </row>
    <row r="1033" spans="1:21" s="172" customFormat="1">
      <c r="A1033" s="38">
        <v>17</v>
      </c>
      <c r="B1033" s="39">
        <f t="shared" ref="B1033:B1048" si="55">$B$6</f>
        <v>0</v>
      </c>
      <c r="C1033" s="39" t="str">
        <f t="shared" si="52"/>
        <v>2021 Prior Year</v>
      </c>
      <c r="D1033" s="40">
        <v>4</v>
      </c>
      <c r="E1033" s="662">
        <v>17</v>
      </c>
      <c r="F1033" s="40">
        <v>1</v>
      </c>
      <c r="G1033" s="311" t="s">
        <v>139</v>
      </c>
      <c r="H1033" s="40" t="s">
        <v>214</v>
      </c>
      <c r="I1033" s="658" t="s">
        <v>676</v>
      </c>
      <c r="J1033" s="303">
        <v>0</v>
      </c>
      <c r="K1033" s="304">
        <v>0</v>
      </c>
      <c r="L1033" s="305">
        <v>0</v>
      </c>
      <c r="M1033" s="305">
        <v>0</v>
      </c>
      <c r="N1033" s="303">
        <v>0</v>
      </c>
      <c r="O1033" s="306">
        <v>0</v>
      </c>
      <c r="P1033" s="303">
        <v>0</v>
      </c>
      <c r="Q1033" s="171">
        <f>VLOOKUP(C1033&amp;D1033&amp;A1033,'Delivery Counts'!$A$55:$I$86,8,FALSE)</f>
        <v>0</v>
      </c>
      <c r="R1033" s="171">
        <f>VLOOKUP(C1033&amp;D1033&amp;A1033,'Delivery Counts'!$A$55:$I$86,9,FALSE)</f>
        <v>0</v>
      </c>
      <c r="S1033" s="16">
        <f t="shared" si="53"/>
        <v>0</v>
      </c>
      <c r="T1033" s="237"/>
      <c r="U1033" s="237"/>
    </row>
    <row r="1034" spans="1:21" s="172" customFormat="1">
      <c r="A1034" s="38">
        <v>17</v>
      </c>
      <c r="B1034" s="39">
        <f t="shared" si="55"/>
        <v>0</v>
      </c>
      <c r="C1034" s="39" t="str">
        <f t="shared" si="52"/>
        <v>2021 Prior Year</v>
      </c>
      <c r="D1034" s="40">
        <v>4</v>
      </c>
      <c r="E1034" s="662">
        <v>17</v>
      </c>
      <c r="F1034" s="40">
        <v>1</v>
      </c>
      <c r="G1034" s="311" t="s">
        <v>139</v>
      </c>
      <c r="H1034" s="40" t="s">
        <v>215</v>
      </c>
      <c r="I1034" s="658" t="s">
        <v>216</v>
      </c>
      <c r="J1034" s="303">
        <v>0</v>
      </c>
      <c r="K1034" s="304">
        <v>0</v>
      </c>
      <c r="L1034" s="305">
        <v>0</v>
      </c>
      <c r="M1034" s="305">
        <v>0</v>
      </c>
      <c r="N1034" s="303">
        <v>0</v>
      </c>
      <c r="O1034" s="306">
        <v>0</v>
      </c>
      <c r="P1034" s="303">
        <v>0</v>
      </c>
      <c r="Q1034" s="171">
        <f>VLOOKUP(C1034&amp;D1034&amp;A1034,'Delivery Counts'!$A$55:$I$86,8,FALSE)</f>
        <v>0</v>
      </c>
      <c r="R1034" s="171">
        <f>VLOOKUP(C1034&amp;D1034&amp;A1034,'Delivery Counts'!$A$55:$I$86,9,FALSE)</f>
        <v>0</v>
      </c>
      <c r="S1034" s="16">
        <f t="shared" si="53"/>
        <v>0</v>
      </c>
      <c r="T1034" s="237"/>
      <c r="U1034" s="237"/>
    </row>
    <row r="1035" spans="1:21" s="172" customFormat="1">
      <c r="A1035" s="38">
        <v>17</v>
      </c>
      <c r="B1035" s="39">
        <f t="shared" si="55"/>
        <v>0</v>
      </c>
      <c r="C1035" s="39" t="str">
        <f t="shared" si="52"/>
        <v>2021 Prior Year</v>
      </c>
      <c r="D1035" s="40">
        <v>4</v>
      </c>
      <c r="E1035" s="662">
        <v>17</v>
      </c>
      <c r="F1035" s="40">
        <v>1</v>
      </c>
      <c r="G1035" s="311" t="s">
        <v>139</v>
      </c>
      <c r="H1035" s="40" t="s">
        <v>217</v>
      </c>
      <c r="I1035" s="658" t="s">
        <v>262</v>
      </c>
      <c r="J1035" s="303">
        <v>0</v>
      </c>
      <c r="K1035" s="304">
        <v>0</v>
      </c>
      <c r="L1035" s="305">
        <v>0</v>
      </c>
      <c r="M1035" s="305">
        <v>0</v>
      </c>
      <c r="N1035" s="303">
        <v>0</v>
      </c>
      <c r="O1035" s="306">
        <v>0</v>
      </c>
      <c r="P1035" s="303">
        <v>0</v>
      </c>
      <c r="Q1035" s="171">
        <f>VLOOKUP(C1035&amp;D1035&amp;A1035,'Delivery Counts'!$A$55:$I$86,8,FALSE)</f>
        <v>0</v>
      </c>
      <c r="R1035" s="171">
        <f>VLOOKUP(C1035&amp;D1035&amp;A1035,'Delivery Counts'!$A$55:$I$86,9,FALSE)</f>
        <v>0</v>
      </c>
      <c r="S1035" s="16">
        <f t="shared" si="53"/>
        <v>0</v>
      </c>
      <c r="T1035" s="237"/>
      <c r="U1035" s="237"/>
    </row>
    <row r="1036" spans="1:21" s="172" customFormat="1">
      <c r="A1036" s="38">
        <v>17</v>
      </c>
      <c r="B1036" s="39">
        <f t="shared" si="55"/>
        <v>0</v>
      </c>
      <c r="C1036" s="39" t="str">
        <f t="shared" si="52"/>
        <v>2021 Prior Year</v>
      </c>
      <c r="D1036" s="40">
        <v>4</v>
      </c>
      <c r="E1036" s="662">
        <v>17</v>
      </c>
      <c r="F1036" s="40">
        <v>1</v>
      </c>
      <c r="G1036" s="311" t="s">
        <v>139</v>
      </c>
      <c r="H1036" s="40" t="s">
        <v>218</v>
      </c>
      <c r="I1036" s="658" t="s">
        <v>677</v>
      </c>
      <c r="J1036" s="303">
        <v>0</v>
      </c>
      <c r="K1036" s="304">
        <v>0</v>
      </c>
      <c r="L1036" s="305">
        <v>0</v>
      </c>
      <c r="M1036" s="305">
        <v>0</v>
      </c>
      <c r="N1036" s="303">
        <v>0</v>
      </c>
      <c r="O1036" s="306">
        <v>0</v>
      </c>
      <c r="P1036" s="303">
        <v>0</v>
      </c>
      <c r="Q1036" s="171">
        <f>VLOOKUP(C1036&amp;D1036&amp;A1036,'Delivery Counts'!$A$55:$I$86,8,FALSE)</f>
        <v>0</v>
      </c>
      <c r="R1036" s="171">
        <f>VLOOKUP(C1036&amp;D1036&amp;A1036,'Delivery Counts'!$A$55:$I$86,9,FALSE)</f>
        <v>0</v>
      </c>
      <c r="S1036" s="16">
        <f t="shared" si="53"/>
        <v>0</v>
      </c>
      <c r="T1036" s="237"/>
      <c r="U1036" s="237"/>
    </row>
    <row r="1037" spans="1:21" s="172" customFormat="1">
      <c r="A1037" s="38">
        <v>17</v>
      </c>
      <c r="B1037" s="39">
        <f t="shared" si="55"/>
        <v>0</v>
      </c>
      <c r="C1037" s="39" t="str">
        <f t="shared" si="52"/>
        <v>2021 Prior Year</v>
      </c>
      <c r="D1037" s="40">
        <v>4</v>
      </c>
      <c r="E1037" s="662">
        <v>17</v>
      </c>
      <c r="F1037" s="40">
        <v>1</v>
      </c>
      <c r="G1037" s="311" t="s">
        <v>139</v>
      </c>
      <c r="H1037" s="40" t="s">
        <v>219</v>
      </c>
      <c r="I1037" s="658" t="s">
        <v>263</v>
      </c>
      <c r="J1037" s="303">
        <v>0</v>
      </c>
      <c r="K1037" s="304">
        <v>0</v>
      </c>
      <c r="L1037" s="305">
        <v>0</v>
      </c>
      <c r="M1037" s="305">
        <v>0</v>
      </c>
      <c r="N1037" s="303">
        <v>0</v>
      </c>
      <c r="O1037" s="306">
        <v>0</v>
      </c>
      <c r="P1037" s="303">
        <v>0</v>
      </c>
      <c r="Q1037" s="171">
        <f>VLOOKUP(C1037&amp;D1037&amp;A1037,'Delivery Counts'!$A$55:$I$86,8,FALSE)</f>
        <v>0</v>
      </c>
      <c r="R1037" s="171">
        <f>VLOOKUP(C1037&amp;D1037&amp;A1037,'Delivery Counts'!$A$55:$I$86,9,FALSE)</f>
        <v>0</v>
      </c>
      <c r="S1037" s="16">
        <f t="shared" si="53"/>
        <v>0</v>
      </c>
      <c r="T1037" s="237"/>
      <c r="U1037" s="237"/>
    </row>
    <row r="1038" spans="1:21" s="172" customFormat="1">
      <c r="A1038" s="38">
        <v>17</v>
      </c>
      <c r="B1038" s="39">
        <f t="shared" si="55"/>
        <v>0</v>
      </c>
      <c r="C1038" s="39" t="str">
        <f t="shared" si="52"/>
        <v>2021 Prior Year</v>
      </c>
      <c r="D1038" s="40">
        <v>4</v>
      </c>
      <c r="E1038" s="662">
        <v>17</v>
      </c>
      <c r="F1038" s="40">
        <v>1</v>
      </c>
      <c r="G1038" s="311" t="s">
        <v>139</v>
      </c>
      <c r="H1038" s="40" t="s">
        <v>220</v>
      </c>
      <c r="I1038" s="658" t="s">
        <v>675</v>
      </c>
      <c r="J1038" s="303">
        <v>0</v>
      </c>
      <c r="K1038" s="304">
        <v>0</v>
      </c>
      <c r="L1038" s="305">
        <v>0</v>
      </c>
      <c r="M1038" s="305">
        <v>0</v>
      </c>
      <c r="N1038" s="303">
        <v>0</v>
      </c>
      <c r="O1038" s="306">
        <v>0</v>
      </c>
      <c r="P1038" s="303">
        <v>0</v>
      </c>
      <c r="Q1038" s="171">
        <f>VLOOKUP(C1038&amp;D1038&amp;A1038,'Delivery Counts'!$A$55:$I$86,8,FALSE)</f>
        <v>0</v>
      </c>
      <c r="R1038" s="171">
        <f>VLOOKUP(C1038&amp;D1038&amp;A1038,'Delivery Counts'!$A$55:$I$86,9,FALSE)</f>
        <v>0</v>
      </c>
      <c r="S1038" s="16">
        <f t="shared" si="53"/>
        <v>0</v>
      </c>
      <c r="T1038" s="237"/>
      <c r="U1038" s="237"/>
    </row>
    <row r="1039" spans="1:21" s="172" customFormat="1">
      <c r="A1039" s="38">
        <v>17</v>
      </c>
      <c r="B1039" s="39">
        <f t="shared" si="55"/>
        <v>0</v>
      </c>
      <c r="C1039" s="39" t="str">
        <f t="shared" si="52"/>
        <v>2021 Prior Year</v>
      </c>
      <c r="D1039" s="40">
        <v>4</v>
      </c>
      <c r="E1039" s="662">
        <v>17</v>
      </c>
      <c r="F1039" s="40">
        <v>1</v>
      </c>
      <c r="G1039" s="311" t="s">
        <v>139</v>
      </c>
      <c r="H1039" s="40" t="s">
        <v>221</v>
      </c>
      <c r="I1039" s="658" t="s">
        <v>264</v>
      </c>
      <c r="J1039" s="303">
        <v>0</v>
      </c>
      <c r="K1039" s="304">
        <v>0</v>
      </c>
      <c r="L1039" s="305">
        <v>0</v>
      </c>
      <c r="M1039" s="305">
        <v>0</v>
      </c>
      <c r="N1039" s="303">
        <v>0</v>
      </c>
      <c r="O1039" s="306">
        <v>0</v>
      </c>
      <c r="P1039" s="303">
        <v>0</v>
      </c>
      <c r="Q1039" s="171">
        <f>VLOOKUP(C1039&amp;D1039&amp;A1039,'Delivery Counts'!$A$55:$I$86,8,FALSE)</f>
        <v>0</v>
      </c>
      <c r="R1039" s="171">
        <f>VLOOKUP(C1039&amp;D1039&amp;A1039,'Delivery Counts'!$A$55:$I$86,9,FALSE)</f>
        <v>0</v>
      </c>
      <c r="S1039" s="16">
        <f t="shared" si="53"/>
        <v>0</v>
      </c>
      <c r="T1039" s="237"/>
      <c r="U1039" s="237"/>
    </row>
    <row r="1040" spans="1:21" s="172" customFormat="1">
      <c r="A1040" s="38">
        <v>17</v>
      </c>
      <c r="B1040" s="39">
        <f t="shared" si="55"/>
        <v>0</v>
      </c>
      <c r="C1040" s="39" t="str">
        <f t="shared" si="52"/>
        <v>2021 Prior Year</v>
      </c>
      <c r="D1040" s="40">
        <v>4</v>
      </c>
      <c r="E1040" s="662">
        <v>17</v>
      </c>
      <c r="F1040" s="40">
        <v>1</v>
      </c>
      <c r="G1040" s="311" t="s">
        <v>139</v>
      </c>
      <c r="H1040" s="40" t="s">
        <v>222</v>
      </c>
      <c r="I1040" s="658" t="s">
        <v>206</v>
      </c>
      <c r="J1040" s="303">
        <v>0</v>
      </c>
      <c r="K1040" s="304">
        <v>0</v>
      </c>
      <c r="L1040" s="305">
        <v>0</v>
      </c>
      <c r="M1040" s="305">
        <v>0</v>
      </c>
      <c r="N1040" s="303">
        <v>0</v>
      </c>
      <c r="O1040" s="306">
        <v>0</v>
      </c>
      <c r="P1040" s="303">
        <v>0</v>
      </c>
      <c r="Q1040" s="171">
        <f>VLOOKUP(C1040&amp;D1040&amp;A1040,'Delivery Counts'!$A$55:$I$86,8,FALSE)</f>
        <v>0</v>
      </c>
      <c r="R1040" s="171">
        <f>VLOOKUP(C1040&amp;D1040&amp;A1040,'Delivery Counts'!$A$55:$I$86,9,FALSE)</f>
        <v>0</v>
      </c>
      <c r="S1040" s="16">
        <f t="shared" si="53"/>
        <v>0</v>
      </c>
      <c r="T1040" s="237"/>
      <c r="U1040" s="237"/>
    </row>
    <row r="1041" spans="1:21">
      <c r="A1041" s="38">
        <v>17</v>
      </c>
      <c r="B1041" s="39">
        <f t="shared" si="55"/>
        <v>0</v>
      </c>
      <c r="C1041" s="39" t="str">
        <f t="shared" si="52"/>
        <v>2021 Prior Year</v>
      </c>
      <c r="D1041" s="40">
        <v>4</v>
      </c>
      <c r="E1041" s="662">
        <v>17</v>
      </c>
      <c r="F1041" s="40">
        <v>1</v>
      </c>
      <c r="G1041" s="311" t="s">
        <v>139</v>
      </c>
      <c r="H1041" s="40" t="s">
        <v>223</v>
      </c>
      <c r="I1041" s="658" t="s">
        <v>181</v>
      </c>
      <c r="J1041" s="303">
        <v>0</v>
      </c>
      <c r="K1041" s="304">
        <v>0</v>
      </c>
      <c r="L1041" s="305">
        <v>0</v>
      </c>
      <c r="M1041" s="305">
        <v>0</v>
      </c>
      <c r="N1041" s="303">
        <v>0</v>
      </c>
      <c r="O1041" s="306">
        <v>0</v>
      </c>
      <c r="P1041" s="303">
        <v>0</v>
      </c>
      <c r="Q1041" s="171">
        <f>VLOOKUP(C1041&amp;D1041&amp;A1041,'Delivery Counts'!$A$55:$I$86,8,FALSE)</f>
        <v>0</v>
      </c>
      <c r="R1041" s="171">
        <f>VLOOKUP(C1041&amp;D1041&amp;A1041,'Delivery Counts'!$A$55:$I$86,9,FALSE)</f>
        <v>0</v>
      </c>
      <c r="S1041" s="16">
        <f t="shared" si="53"/>
        <v>0</v>
      </c>
    </row>
    <row r="1042" spans="1:21">
      <c r="A1042" s="38">
        <v>17</v>
      </c>
      <c r="B1042" s="39">
        <f t="shared" si="55"/>
        <v>0</v>
      </c>
      <c r="C1042" s="39" t="str">
        <f t="shared" si="52"/>
        <v>2021 Prior Year</v>
      </c>
      <c r="D1042" s="40">
        <v>4</v>
      </c>
      <c r="E1042" s="662">
        <v>17</v>
      </c>
      <c r="F1042" s="40">
        <v>1</v>
      </c>
      <c r="G1042" s="311" t="s">
        <v>139</v>
      </c>
      <c r="H1042" s="40" t="s">
        <v>150</v>
      </c>
      <c r="I1042" s="658" t="s">
        <v>204</v>
      </c>
      <c r="J1042" s="303">
        <v>0</v>
      </c>
      <c r="K1042" s="304">
        <v>0</v>
      </c>
      <c r="L1042" s="305">
        <v>0</v>
      </c>
      <c r="M1042" s="305">
        <v>0</v>
      </c>
      <c r="N1042" s="303">
        <v>0</v>
      </c>
      <c r="O1042" s="306">
        <v>0</v>
      </c>
      <c r="P1042" s="303">
        <v>0</v>
      </c>
      <c r="Q1042" s="171">
        <f>VLOOKUP(C1042&amp;D1042&amp;A1042,'Delivery Counts'!$A$55:$I$86,8,FALSE)</f>
        <v>0</v>
      </c>
      <c r="R1042" s="171">
        <f>VLOOKUP(C1042&amp;D1042&amp;A1042,'Delivery Counts'!$A$55:$I$86,9,FALSE)</f>
        <v>0</v>
      </c>
      <c r="S1042" s="16">
        <f t="shared" si="53"/>
        <v>0</v>
      </c>
    </row>
    <row r="1043" spans="1:21" s="172" customFormat="1">
      <c r="A1043" s="38">
        <v>17</v>
      </c>
      <c r="B1043" s="39">
        <f t="shared" si="55"/>
        <v>0</v>
      </c>
      <c r="C1043" s="39" t="str">
        <f t="shared" si="52"/>
        <v>2021 Prior Year</v>
      </c>
      <c r="D1043" s="40">
        <v>4</v>
      </c>
      <c r="E1043" s="662">
        <v>17</v>
      </c>
      <c r="F1043" s="40">
        <v>1</v>
      </c>
      <c r="G1043" s="311" t="s">
        <v>139</v>
      </c>
      <c r="H1043" s="40" t="s">
        <v>151</v>
      </c>
      <c r="I1043" s="658" t="s">
        <v>205</v>
      </c>
      <c r="J1043" s="303">
        <v>0</v>
      </c>
      <c r="K1043" s="304">
        <v>0</v>
      </c>
      <c r="L1043" s="305">
        <v>0</v>
      </c>
      <c r="M1043" s="305">
        <v>0</v>
      </c>
      <c r="N1043" s="303">
        <v>0</v>
      </c>
      <c r="O1043" s="306">
        <v>0</v>
      </c>
      <c r="P1043" s="303">
        <v>0</v>
      </c>
      <c r="Q1043" s="171">
        <f>VLOOKUP(C1043&amp;D1043&amp;A1043,'Delivery Counts'!$A$55:$I$86,8,FALSE)</f>
        <v>0</v>
      </c>
      <c r="R1043" s="171">
        <f>VLOOKUP(C1043&amp;D1043&amp;A1043,'Delivery Counts'!$A$55:$I$86,9,FALSE)</f>
        <v>0</v>
      </c>
      <c r="S1043" s="16">
        <f t="shared" si="53"/>
        <v>0</v>
      </c>
    </row>
    <row r="1044" spans="1:21" s="172" customFormat="1">
      <c r="A1044" s="38">
        <v>17</v>
      </c>
      <c r="B1044" s="39">
        <f t="shared" si="55"/>
        <v>0</v>
      </c>
      <c r="C1044" s="39" t="str">
        <f t="shared" si="52"/>
        <v>2021 Prior Year</v>
      </c>
      <c r="D1044" s="40">
        <v>4</v>
      </c>
      <c r="E1044" s="662">
        <v>17</v>
      </c>
      <c r="F1044" s="40">
        <v>1</v>
      </c>
      <c r="G1044" s="311" t="s">
        <v>139</v>
      </c>
      <c r="H1044" s="40" t="s">
        <v>152</v>
      </c>
      <c r="I1044" s="658" t="s">
        <v>182</v>
      </c>
      <c r="J1044" s="303">
        <v>0</v>
      </c>
      <c r="K1044" s="304">
        <v>0</v>
      </c>
      <c r="L1044" s="305">
        <v>0</v>
      </c>
      <c r="M1044" s="305">
        <v>0</v>
      </c>
      <c r="N1044" s="303">
        <v>0</v>
      </c>
      <c r="O1044" s="306">
        <v>0</v>
      </c>
      <c r="P1044" s="303">
        <v>0</v>
      </c>
      <c r="Q1044" s="171">
        <f>VLOOKUP(C1044&amp;D1044&amp;A1044,'Delivery Counts'!$A$55:$I$86,8,FALSE)</f>
        <v>0</v>
      </c>
      <c r="R1044" s="171">
        <f>VLOOKUP(C1044&amp;D1044&amp;A1044,'Delivery Counts'!$A$55:$I$86,9,FALSE)</f>
        <v>0</v>
      </c>
      <c r="S1044" s="16">
        <f t="shared" si="53"/>
        <v>0</v>
      </c>
      <c r="T1044" s="237"/>
      <c r="U1044" s="237"/>
    </row>
    <row r="1045" spans="1:21" s="172" customFormat="1">
      <c r="A1045" s="38">
        <v>17</v>
      </c>
      <c r="B1045" s="39">
        <f t="shared" si="55"/>
        <v>0</v>
      </c>
      <c r="C1045" s="39" t="str">
        <f t="shared" si="52"/>
        <v>2021 Prior Year</v>
      </c>
      <c r="D1045" s="40">
        <v>4</v>
      </c>
      <c r="E1045" s="662">
        <v>17</v>
      </c>
      <c r="F1045" s="40">
        <v>1</v>
      </c>
      <c r="G1045" s="311" t="s">
        <v>139</v>
      </c>
      <c r="H1045" s="40" t="s">
        <v>70</v>
      </c>
      <c r="I1045" s="658" t="s">
        <v>265</v>
      </c>
      <c r="J1045" s="303">
        <v>0</v>
      </c>
      <c r="K1045" s="304">
        <v>0</v>
      </c>
      <c r="L1045" s="305">
        <v>0</v>
      </c>
      <c r="M1045" s="305">
        <v>0</v>
      </c>
      <c r="N1045" s="303">
        <v>0</v>
      </c>
      <c r="O1045" s="306">
        <v>0</v>
      </c>
      <c r="P1045" s="303">
        <v>0</v>
      </c>
      <c r="Q1045" s="171">
        <f>VLOOKUP(C1045&amp;D1045&amp;A1045,'Delivery Counts'!$A$55:$I$86,8,FALSE)</f>
        <v>0</v>
      </c>
      <c r="R1045" s="171">
        <f>VLOOKUP(C1045&amp;D1045&amp;A1045,'Delivery Counts'!$A$55:$I$86,9,FALSE)</f>
        <v>0</v>
      </c>
      <c r="S1045" s="16">
        <f t="shared" si="53"/>
        <v>0</v>
      </c>
      <c r="T1045" s="237"/>
      <c r="U1045" s="237"/>
    </row>
    <row r="1046" spans="1:21" s="172" customFormat="1">
      <c r="A1046" s="38">
        <v>17</v>
      </c>
      <c r="B1046" s="39">
        <f t="shared" si="55"/>
        <v>0</v>
      </c>
      <c r="C1046" s="39" t="str">
        <f t="shared" si="52"/>
        <v>2021 Prior Year</v>
      </c>
      <c r="D1046" s="40">
        <v>4</v>
      </c>
      <c r="E1046" s="662">
        <v>17</v>
      </c>
      <c r="F1046" s="40">
        <v>1</v>
      </c>
      <c r="G1046" s="311" t="s">
        <v>139</v>
      </c>
      <c r="H1046" s="40" t="s">
        <v>71</v>
      </c>
      <c r="I1046" s="658" t="s">
        <v>266</v>
      </c>
      <c r="J1046" s="303">
        <v>0</v>
      </c>
      <c r="K1046" s="304">
        <v>0</v>
      </c>
      <c r="L1046" s="305">
        <v>0</v>
      </c>
      <c r="M1046" s="305">
        <v>0</v>
      </c>
      <c r="N1046" s="303">
        <v>0</v>
      </c>
      <c r="O1046" s="306">
        <v>0</v>
      </c>
      <c r="P1046" s="303">
        <v>0</v>
      </c>
      <c r="Q1046" s="171">
        <f>VLOOKUP(C1046&amp;D1046&amp;A1046,'Delivery Counts'!$A$55:$I$86,8,FALSE)</f>
        <v>0</v>
      </c>
      <c r="R1046" s="171">
        <f>VLOOKUP(C1046&amp;D1046&amp;A1046,'Delivery Counts'!$A$55:$I$86,9,FALSE)</f>
        <v>0</v>
      </c>
      <c r="S1046" s="16">
        <f t="shared" si="53"/>
        <v>0</v>
      </c>
      <c r="T1046" s="237"/>
      <c r="U1046" s="237"/>
    </row>
    <row r="1047" spans="1:21" s="172" customFormat="1">
      <c r="A1047" s="38">
        <v>17</v>
      </c>
      <c r="B1047" s="39">
        <f t="shared" si="55"/>
        <v>0</v>
      </c>
      <c r="C1047" s="39" t="str">
        <f t="shared" si="52"/>
        <v>2021 Prior Year</v>
      </c>
      <c r="D1047" s="40">
        <v>4</v>
      </c>
      <c r="E1047" s="662">
        <v>17</v>
      </c>
      <c r="F1047" s="40">
        <v>1</v>
      </c>
      <c r="G1047" s="311" t="s">
        <v>139</v>
      </c>
      <c r="H1047" s="40" t="s">
        <v>72</v>
      </c>
      <c r="I1047" s="658" t="s">
        <v>527</v>
      </c>
      <c r="J1047" s="303">
        <v>0</v>
      </c>
      <c r="K1047" s="304">
        <v>0</v>
      </c>
      <c r="L1047" s="305">
        <v>0</v>
      </c>
      <c r="M1047" s="305">
        <v>0</v>
      </c>
      <c r="N1047" s="303">
        <v>0</v>
      </c>
      <c r="O1047" s="306">
        <v>0</v>
      </c>
      <c r="P1047" s="303">
        <v>0</v>
      </c>
      <c r="Q1047" s="171">
        <f>VLOOKUP(C1047&amp;D1047&amp;A1047,'Delivery Counts'!$A$55:$I$86,8,FALSE)</f>
        <v>0</v>
      </c>
      <c r="R1047" s="171">
        <f>VLOOKUP(C1047&amp;D1047&amp;A1047,'Delivery Counts'!$A$55:$I$86,9,FALSE)</f>
        <v>0</v>
      </c>
      <c r="S1047" s="16">
        <f t="shared" si="53"/>
        <v>0</v>
      </c>
      <c r="T1047" s="237"/>
      <c r="U1047" s="237"/>
    </row>
    <row r="1048" spans="1:21" s="172" customFormat="1">
      <c r="A1048" s="38">
        <v>17</v>
      </c>
      <c r="B1048" s="39">
        <f t="shared" si="55"/>
        <v>0</v>
      </c>
      <c r="C1048" s="39" t="str">
        <f t="shared" si="52"/>
        <v>2021 Prior Year</v>
      </c>
      <c r="D1048" s="40">
        <v>4</v>
      </c>
      <c r="E1048" s="662">
        <v>17</v>
      </c>
      <c r="F1048" s="40">
        <v>1</v>
      </c>
      <c r="G1048" s="40" t="s">
        <v>139</v>
      </c>
      <c r="H1048" s="40" t="s">
        <v>73</v>
      </c>
      <c r="I1048" s="658" t="s">
        <v>528</v>
      </c>
      <c r="J1048" s="303">
        <v>0</v>
      </c>
      <c r="K1048" s="304">
        <v>0</v>
      </c>
      <c r="L1048" s="305">
        <v>0</v>
      </c>
      <c r="M1048" s="305">
        <v>0</v>
      </c>
      <c r="N1048" s="303">
        <v>0</v>
      </c>
      <c r="O1048" s="306">
        <v>0</v>
      </c>
      <c r="P1048" s="303">
        <v>0</v>
      </c>
      <c r="Q1048" s="171">
        <f>VLOOKUP(C1048&amp;D1048&amp;A1048,'Delivery Counts'!$A$55:$I$86,8,FALSE)</f>
        <v>0</v>
      </c>
      <c r="R1048" s="171">
        <f>VLOOKUP(C1048&amp;D1048&amp;A1048,'Delivery Counts'!$A$55:$I$86,9,FALSE)</f>
        <v>0</v>
      </c>
      <c r="S1048" s="16">
        <f t="shared" si="53"/>
        <v>0</v>
      </c>
      <c r="T1048" s="237"/>
      <c r="U1048" s="237"/>
    </row>
    <row r="1049" spans="1:21" s="172" customFormat="1">
      <c r="A1049" s="38">
        <v>17</v>
      </c>
      <c r="B1049" s="39">
        <f t="shared" si="29"/>
        <v>0</v>
      </c>
      <c r="C1049" s="39" t="str">
        <f t="shared" si="52"/>
        <v>2021 Prior Year</v>
      </c>
      <c r="D1049" s="40">
        <v>4</v>
      </c>
      <c r="E1049" s="662">
        <v>17</v>
      </c>
      <c r="F1049" s="40">
        <v>1</v>
      </c>
      <c r="G1049" s="40" t="s">
        <v>139</v>
      </c>
      <c r="H1049" s="40" t="s">
        <v>409</v>
      </c>
      <c r="I1049" s="640" t="s">
        <v>803</v>
      </c>
      <c r="J1049" s="303">
        <v>0</v>
      </c>
      <c r="K1049" s="304">
        <v>0</v>
      </c>
      <c r="L1049" s="305">
        <v>0</v>
      </c>
      <c r="M1049" s="305">
        <v>0</v>
      </c>
      <c r="N1049" s="303">
        <v>0</v>
      </c>
      <c r="O1049" s="306">
        <v>0</v>
      </c>
      <c r="P1049" s="303">
        <v>0</v>
      </c>
      <c r="Q1049" s="171">
        <f>VLOOKUP(C1049&amp;D1049&amp;A1049,'Delivery Counts'!$A$55:$I$86,8,FALSE)</f>
        <v>0</v>
      </c>
      <c r="R1049" s="171">
        <f>VLOOKUP(C1049&amp;D1049&amp;A1049,'Delivery Counts'!$A$55:$I$86,9,FALSE)</f>
        <v>0</v>
      </c>
      <c r="S1049" s="16">
        <f t="shared" si="53"/>
        <v>0</v>
      </c>
      <c r="T1049" s="237"/>
      <c r="U1049" s="237"/>
    </row>
    <row r="1050" spans="1:21" s="172" customFormat="1">
      <c r="A1050" s="38">
        <v>18</v>
      </c>
      <c r="B1050" s="39">
        <f t="shared" si="29"/>
        <v>0</v>
      </c>
      <c r="C1050" s="39" t="str">
        <f t="shared" si="52"/>
        <v>2021 Prior Year</v>
      </c>
      <c r="D1050" s="40">
        <v>4</v>
      </c>
      <c r="E1050" s="662">
        <v>18</v>
      </c>
      <c r="F1050" s="662" t="s">
        <v>739</v>
      </c>
      <c r="G1050" s="40" t="s">
        <v>138</v>
      </c>
      <c r="H1050" s="40" t="s">
        <v>211</v>
      </c>
      <c r="I1050" s="640" t="s">
        <v>261</v>
      </c>
      <c r="J1050" s="303">
        <v>0</v>
      </c>
      <c r="K1050" s="304">
        <v>0</v>
      </c>
      <c r="L1050" s="305">
        <v>0</v>
      </c>
      <c r="M1050" s="305">
        <v>0</v>
      </c>
      <c r="N1050" s="303">
        <v>0</v>
      </c>
      <c r="O1050" s="306">
        <v>0</v>
      </c>
      <c r="P1050" s="303">
        <v>0</v>
      </c>
      <c r="Q1050" s="171">
        <f>VLOOKUP(C1050&amp;D1050&amp;A1050,'Delivery Counts'!$A$55:$I$86,8,FALSE)</f>
        <v>0</v>
      </c>
      <c r="R1050" s="171">
        <f>VLOOKUP(C1050&amp;D1050&amp;A1050,'Delivery Counts'!$A$55:$I$86,9,FALSE)</f>
        <v>0</v>
      </c>
      <c r="S1050" s="16">
        <f t="shared" si="53"/>
        <v>0</v>
      </c>
      <c r="T1050" s="237"/>
      <c r="U1050" s="237"/>
    </row>
    <row r="1051" spans="1:21" s="172" customFormat="1">
      <c r="A1051" s="38">
        <v>18</v>
      </c>
      <c r="B1051" s="39">
        <f t="shared" ref="B1051:B1066" si="56">$B$6</f>
        <v>0</v>
      </c>
      <c r="C1051" s="39" t="str">
        <f t="shared" si="52"/>
        <v>2021 Prior Year</v>
      </c>
      <c r="D1051" s="40">
        <v>4</v>
      </c>
      <c r="E1051" s="662">
        <v>18</v>
      </c>
      <c r="F1051" s="40" t="s">
        <v>739</v>
      </c>
      <c r="G1051" s="311" t="s">
        <v>138</v>
      </c>
      <c r="H1051" s="40" t="s">
        <v>214</v>
      </c>
      <c r="I1051" s="658" t="s">
        <v>676</v>
      </c>
      <c r="J1051" s="303">
        <v>0</v>
      </c>
      <c r="K1051" s="304">
        <v>0</v>
      </c>
      <c r="L1051" s="305">
        <v>0</v>
      </c>
      <c r="M1051" s="305">
        <v>0</v>
      </c>
      <c r="N1051" s="303">
        <v>0</v>
      </c>
      <c r="O1051" s="306">
        <v>0</v>
      </c>
      <c r="P1051" s="303">
        <v>0</v>
      </c>
      <c r="Q1051" s="171">
        <f>VLOOKUP(C1051&amp;D1051&amp;A1051,'Delivery Counts'!$A$55:$I$86,8,FALSE)</f>
        <v>0</v>
      </c>
      <c r="R1051" s="171">
        <f>VLOOKUP(C1051&amp;D1051&amp;A1051,'Delivery Counts'!$A$55:$I$86,9,FALSE)</f>
        <v>0</v>
      </c>
      <c r="S1051" s="16">
        <f t="shared" si="53"/>
        <v>0</v>
      </c>
      <c r="T1051" s="237"/>
      <c r="U1051" s="237"/>
    </row>
    <row r="1052" spans="1:21" s="172" customFormat="1">
      <c r="A1052" s="38">
        <v>18</v>
      </c>
      <c r="B1052" s="39">
        <f t="shared" si="56"/>
        <v>0</v>
      </c>
      <c r="C1052" s="39" t="str">
        <f t="shared" si="52"/>
        <v>2021 Prior Year</v>
      </c>
      <c r="D1052" s="40">
        <v>4</v>
      </c>
      <c r="E1052" s="662">
        <v>18</v>
      </c>
      <c r="F1052" s="40" t="s">
        <v>739</v>
      </c>
      <c r="G1052" s="311" t="s">
        <v>138</v>
      </c>
      <c r="H1052" s="40" t="s">
        <v>215</v>
      </c>
      <c r="I1052" s="658" t="s">
        <v>216</v>
      </c>
      <c r="J1052" s="303">
        <v>0</v>
      </c>
      <c r="K1052" s="304">
        <v>0</v>
      </c>
      <c r="L1052" s="305">
        <v>0</v>
      </c>
      <c r="M1052" s="305">
        <v>0</v>
      </c>
      <c r="N1052" s="303">
        <v>0</v>
      </c>
      <c r="O1052" s="306">
        <v>0</v>
      </c>
      <c r="P1052" s="303">
        <v>0</v>
      </c>
      <c r="Q1052" s="171">
        <f>VLOOKUP(C1052&amp;D1052&amp;A1052,'Delivery Counts'!$A$55:$I$86,8,FALSE)</f>
        <v>0</v>
      </c>
      <c r="R1052" s="171">
        <f>VLOOKUP(C1052&amp;D1052&amp;A1052,'Delivery Counts'!$A$55:$I$86,9,FALSE)</f>
        <v>0</v>
      </c>
      <c r="S1052" s="16">
        <f t="shared" si="53"/>
        <v>0</v>
      </c>
      <c r="T1052" s="237"/>
      <c r="U1052" s="237"/>
    </row>
    <row r="1053" spans="1:21" s="172" customFormat="1">
      <c r="A1053" s="38">
        <v>18</v>
      </c>
      <c r="B1053" s="39">
        <f t="shared" si="56"/>
        <v>0</v>
      </c>
      <c r="C1053" s="39" t="str">
        <f t="shared" si="52"/>
        <v>2021 Prior Year</v>
      </c>
      <c r="D1053" s="40">
        <v>4</v>
      </c>
      <c r="E1053" s="662">
        <v>18</v>
      </c>
      <c r="F1053" s="40" t="s">
        <v>739</v>
      </c>
      <c r="G1053" s="311" t="s">
        <v>138</v>
      </c>
      <c r="H1053" s="40" t="s">
        <v>217</v>
      </c>
      <c r="I1053" s="658" t="s">
        <v>262</v>
      </c>
      <c r="J1053" s="303">
        <v>0</v>
      </c>
      <c r="K1053" s="304">
        <v>0</v>
      </c>
      <c r="L1053" s="305">
        <v>0</v>
      </c>
      <c r="M1053" s="305">
        <v>0</v>
      </c>
      <c r="N1053" s="303">
        <v>0</v>
      </c>
      <c r="O1053" s="306">
        <v>0</v>
      </c>
      <c r="P1053" s="303">
        <v>0</v>
      </c>
      <c r="Q1053" s="171">
        <f>VLOOKUP(C1053&amp;D1053&amp;A1053,'Delivery Counts'!$A$55:$I$86,8,FALSE)</f>
        <v>0</v>
      </c>
      <c r="R1053" s="171">
        <f>VLOOKUP(C1053&amp;D1053&amp;A1053,'Delivery Counts'!$A$55:$I$86,9,FALSE)</f>
        <v>0</v>
      </c>
      <c r="S1053" s="16">
        <f t="shared" si="53"/>
        <v>0</v>
      </c>
      <c r="T1053" s="237"/>
      <c r="U1053" s="237"/>
    </row>
    <row r="1054" spans="1:21" s="172" customFormat="1">
      <c r="A1054" s="38">
        <v>18</v>
      </c>
      <c r="B1054" s="39">
        <f t="shared" si="56"/>
        <v>0</v>
      </c>
      <c r="C1054" s="39" t="str">
        <f t="shared" si="52"/>
        <v>2021 Prior Year</v>
      </c>
      <c r="D1054" s="40">
        <v>4</v>
      </c>
      <c r="E1054" s="662">
        <v>18</v>
      </c>
      <c r="F1054" s="40" t="s">
        <v>739</v>
      </c>
      <c r="G1054" s="311" t="s">
        <v>138</v>
      </c>
      <c r="H1054" s="40" t="s">
        <v>218</v>
      </c>
      <c r="I1054" s="658" t="s">
        <v>677</v>
      </c>
      <c r="J1054" s="303">
        <v>0</v>
      </c>
      <c r="K1054" s="304">
        <v>0</v>
      </c>
      <c r="L1054" s="305">
        <v>0</v>
      </c>
      <c r="M1054" s="305">
        <v>0</v>
      </c>
      <c r="N1054" s="303">
        <v>0</v>
      </c>
      <c r="O1054" s="306">
        <v>0</v>
      </c>
      <c r="P1054" s="303">
        <v>0</v>
      </c>
      <c r="Q1054" s="171">
        <f>VLOOKUP(C1054&amp;D1054&amp;A1054,'Delivery Counts'!$A$55:$I$86,8,FALSE)</f>
        <v>0</v>
      </c>
      <c r="R1054" s="171">
        <f>VLOOKUP(C1054&amp;D1054&amp;A1054,'Delivery Counts'!$A$55:$I$86,9,FALSE)</f>
        <v>0</v>
      </c>
      <c r="S1054" s="16">
        <f t="shared" si="53"/>
        <v>0</v>
      </c>
      <c r="T1054" s="237"/>
      <c r="U1054" s="237"/>
    </row>
    <row r="1055" spans="1:21" s="172" customFormat="1">
      <c r="A1055" s="38">
        <v>18</v>
      </c>
      <c r="B1055" s="39">
        <f t="shared" si="56"/>
        <v>0</v>
      </c>
      <c r="C1055" s="39" t="str">
        <f t="shared" si="52"/>
        <v>2021 Prior Year</v>
      </c>
      <c r="D1055" s="40">
        <v>4</v>
      </c>
      <c r="E1055" s="662">
        <v>18</v>
      </c>
      <c r="F1055" s="40" t="s">
        <v>739</v>
      </c>
      <c r="G1055" s="311" t="s">
        <v>138</v>
      </c>
      <c r="H1055" s="40" t="s">
        <v>219</v>
      </c>
      <c r="I1055" s="658" t="s">
        <v>263</v>
      </c>
      <c r="J1055" s="303">
        <v>0</v>
      </c>
      <c r="K1055" s="304">
        <v>0</v>
      </c>
      <c r="L1055" s="305">
        <v>0</v>
      </c>
      <c r="M1055" s="305">
        <v>0</v>
      </c>
      <c r="N1055" s="303">
        <v>0</v>
      </c>
      <c r="O1055" s="306">
        <v>0</v>
      </c>
      <c r="P1055" s="303">
        <v>0</v>
      </c>
      <c r="Q1055" s="171">
        <f>VLOOKUP(C1055&amp;D1055&amp;A1055,'Delivery Counts'!$A$55:$I$86,8,FALSE)</f>
        <v>0</v>
      </c>
      <c r="R1055" s="171">
        <f>VLOOKUP(C1055&amp;D1055&amp;A1055,'Delivery Counts'!$A$55:$I$86,9,FALSE)</f>
        <v>0</v>
      </c>
      <c r="S1055" s="16">
        <f t="shared" si="53"/>
        <v>0</v>
      </c>
      <c r="T1055" s="237"/>
      <c r="U1055" s="237"/>
    </row>
    <row r="1056" spans="1:21" s="172" customFormat="1">
      <c r="A1056" s="38">
        <v>18</v>
      </c>
      <c r="B1056" s="39">
        <f t="shared" si="56"/>
        <v>0</v>
      </c>
      <c r="C1056" s="39" t="str">
        <f t="shared" si="52"/>
        <v>2021 Prior Year</v>
      </c>
      <c r="D1056" s="40">
        <v>4</v>
      </c>
      <c r="E1056" s="662">
        <v>18</v>
      </c>
      <c r="F1056" s="40" t="s">
        <v>739</v>
      </c>
      <c r="G1056" s="311" t="s">
        <v>138</v>
      </c>
      <c r="H1056" s="40" t="s">
        <v>220</v>
      </c>
      <c r="I1056" s="658" t="s">
        <v>675</v>
      </c>
      <c r="J1056" s="303">
        <v>0</v>
      </c>
      <c r="K1056" s="304">
        <v>0</v>
      </c>
      <c r="L1056" s="305">
        <v>0</v>
      </c>
      <c r="M1056" s="305">
        <v>0</v>
      </c>
      <c r="N1056" s="303">
        <v>0</v>
      </c>
      <c r="O1056" s="306">
        <v>0</v>
      </c>
      <c r="P1056" s="303">
        <v>0</v>
      </c>
      <c r="Q1056" s="171">
        <f>VLOOKUP(C1056&amp;D1056&amp;A1056,'Delivery Counts'!$A$55:$I$86,8,FALSE)</f>
        <v>0</v>
      </c>
      <c r="R1056" s="171">
        <f>VLOOKUP(C1056&amp;D1056&amp;A1056,'Delivery Counts'!$A$55:$I$86,9,FALSE)</f>
        <v>0</v>
      </c>
      <c r="S1056" s="16">
        <f t="shared" si="53"/>
        <v>0</v>
      </c>
      <c r="T1056" s="237"/>
      <c r="U1056" s="237"/>
    </row>
    <row r="1057" spans="1:21" s="172" customFormat="1">
      <c r="A1057" s="38">
        <v>18</v>
      </c>
      <c r="B1057" s="39">
        <f t="shared" si="56"/>
        <v>0</v>
      </c>
      <c r="C1057" s="39" t="str">
        <f t="shared" si="52"/>
        <v>2021 Prior Year</v>
      </c>
      <c r="D1057" s="40">
        <v>4</v>
      </c>
      <c r="E1057" s="662">
        <v>18</v>
      </c>
      <c r="F1057" s="40" t="s">
        <v>739</v>
      </c>
      <c r="G1057" s="311" t="s">
        <v>138</v>
      </c>
      <c r="H1057" s="40" t="s">
        <v>221</v>
      </c>
      <c r="I1057" s="658" t="s">
        <v>264</v>
      </c>
      <c r="J1057" s="303">
        <v>0</v>
      </c>
      <c r="K1057" s="304">
        <v>0</v>
      </c>
      <c r="L1057" s="305">
        <v>0</v>
      </c>
      <c r="M1057" s="305">
        <v>0</v>
      </c>
      <c r="N1057" s="303">
        <v>0</v>
      </c>
      <c r="O1057" s="306">
        <v>0</v>
      </c>
      <c r="P1057" s="303">
        <v>0</v>
      </c>
      <c r="Q1057" s="171">
        <f>VLOOKUP(C1057&amp;D1057&amp;A1057,'Delivery Counts'!$A$55:$I$86,8,FALSE)</f>
        <v>0</v>
      </c>
      <c r="R1057" s="171">
        <f>VLOOKUP(C1057&amp;D1057&amp;A1057,'Delivery Counts'!$A$55:$I$86,9,FALSE)</f>
        <v>0</v>
      </c>
      <c r="S1057" s="16">
        <f t="shared" si="53"/>
        <v>0</v>
      </c>
      <c r="T1057" s="237"/>
      <c r="U1057" s="237"/>
    </row>
    <row r="1058" spans="1:21" s="172" customFormat="1">
      <c r="A1058" s="38">
        <v>18</v>
      </c>
      <c r="B1058" s="39">
        <f t="shared" si="56"/>
        <v>0</v>
      </c>
      <c r="C1058" s="39" t="str">
        <f t="shared" si="52"/>
        <v>2021 Prior Year</v>
      </c>
      <c r="D1058" s="40">
        <v>4</v>
      </c>
      <c r="E1058" s="662">
        <v>18</v>
      </c>
      <c r="F1058" s="40" t="s">
        <v>739</v>
      </c>
      <c r="G1058" s="311" t="s">
        <v>138</v>
      </c>
      <c r="H1058" s="40" t="s">
        <v>222</v>
      </c>
      <c r="I1058" s="658" t="s">
        <v>206</v>
      </c>
      <c r="J1058" s="303">
        <v>0</v>
      </c>
      <c r="K1058" s="304">
        <v>0</v>
      </c>
      <c r="L1058" s="305">
        <v>0</v>
      </c>
      <c r="M1058" s="305">
        <v>0</v>
      </c>
      <c r="N1058" s="303">
        <v>0</v>
      </c>
      <c r="O1058" s="306">
        <v>0</v>
      </c>
      <c r="P1058" s="303">
        <v>0</v>
      </c>
      <c r="Q1058" s="171">
        <f>VLOOKUP(C1058&amp;D1058&amp;A1058,'Delivery Counts'!$A$55:$I$86,8,FALSE)</f>
        <v>0</v>
      </c>
      <c r="R1058" s="171">
        <f>VLOOKUP(C1058&amp;D1058&amp;A1058,'Delivery Counts'!$A$55:$I$86,9,FALSE)</f>
        <v>0</v>
      </c>
      <c r="S1058" s="16">
        <f t="shared" si="53"/>
        <v>0</v>
      </c>
      <c r="T1058" s="237"/>
      <c r="U1058" s="237"/>
    </row>
    <row r="1059" spans="1:21">
      <c r="A1059" s="38">
        <v>18</v>
      </c>
      <c r="B1059" s="39">
        <f t="shared" si="56"/>
        <v>0</v>
      </c>
      <c r="C1059" s="39" t="str">
        <f t="shared" si="52"/>
        <v>2021 Prior Year</v>
      </c>
      <c r="D1059" s="40">
        <v>4</v>
      </c>
      <c r="E1059" s="662">
        <v>18</v>
      </c>
      <c r="F1059" s="40" t="s">
        <v>739</v>
      </c>
      <c r="G1059" s="311" t="s">
        <v>138</v>
      </c>
      <c r="H1059" s="40" t="s">
        <v>223</v>
      </c>
      <c r="I1059" s="658" t="s">
        <v>181</v>
      </c>
      <c r="J1059" s="303">
        <v>0</v>
      </c>
      <c r="K1059" s="304">
        <v>0</v>
      </c>
      <c r="L1059" s="305">
        <v>0</v>
      </c>
      <c r="M1059" s="305">
        <v>0</v>
      </c>
      <c r="N1059" s="303">
        <v>0</v>
      </c>
      <c r="O1059" s="306">
        <v>0</v>
      </c>
      <c r="P1059" s="303">
        <v>0</v>
      </c>
      <c r="Q1059" s="171">
        <f>VLOOKUP(C1059&amp;D1059&amp;A1059,'Delivery Counts'!$A$55:$I$86,8,FALSE)</f>
        <v>0</v>
      </c>
      <c r="R1059" s="171">
        <f>VLOOKUP(C1059&amp;D1059&amp;A1059,'Delivery Counts'!$A$55:$I$86,9,FALSE)</f>
        <v>0</v>
      </c>
      <c r="S1059" s="16">
        <f t="shared" si="53"/>
        <v>0</v>
      </c>
    </row>
    <row r="1060" spans="1:21">
      <c r="A1060" s="38">
        <v>18</v>
      </c>
      <c r="B1060" s="39">
        <f t="shared" si="56"/>
        <v>0</v>
      </c>
      <c r="C1060" s="39" t="str">
        <f t="shared" si="52"/>
        <v>2021 Prior Year</v>
      </c>
      <c r="D1060" s="40">
        <v>4</v>
      </c>
      <c r="E1060" s="662">
        <v>18</v>
      </c>
      <c r="F1060" s="40" t="s">
        <v>739</v>
      </c>
      <c r="G1060" s="311" t="s">
        <v>138</v>
      </c>
      <c r="H1060" s="40" t="s">
        <v>150</v>
      </c>
      <c r="I1060" s="658" t="s">
        <v>204</v>
      </c>
      <c r="J1060" s="303">
        <v>0</v>
      </c>
      <c r="K1060" s="304">
        <v>0</v>
      </c>
      <c r="L1060" s="305">
        <v>0</v>
      </c>
      <c r="M1060" s="305">
        <v>0</v>
      </c>
      <c r="N1060" s="303">
        <v>0</v>
      </c>
      <c r="O1060" s="306">
        <v>0</v>
      </c>
      <c r="P1060" s="303">
        <v>0</v>
      </c>
      <c r="Q1060" s="171">
        <f>VLOOKUP(C1060&amp;D1060&amp;A1060,'Delivery Counts'!$A$55:$I$86,8,FALSE)</f>
        <v>0</v>
      </c>
      <c r="R1060" s="171">
        <f>VLOOKUP(C1060&amp;D1060&amp;A1060,'Delivery Counts'!$A$55:$I$86,9,FALSE)</f>
        <v>0</v>
      </c>
      <c r="S1060" s="16">
        <f t="shared" si="53"/>
        <v>0</v>
      </c>
    </row>
    <row r="1061" spans="1:21" s="172" customFormat="1">
      <c r="A1061" s="38">
        <v>18</v>
      </c>
      <c r="B1061" s="39">
        <f t="shared" si="56"/>
        <v>0</v>
      </c>
      <c r="C1061" s="39" t="str">
        <f t="shared" si="52"/>
        <v>2021 Prior Year</v>
      </c>
      <c r="D1061" s="40">
        <v>4</v>
      </c>
      <c r="E1061" s="662">
        <v>18</v>
      </c>
      <c r="F1061" s="40" t="s">
        <v>739</v>
      </c>
      <c r="G1061" s="311" t="s">
        <v>138</v>
      </c>
      <c r="H1061" s="40" t="s">
        <v>151</v>
      </c>
      <c r="I1061" s="658" t="s">
        <v>205</v>
      </c>
      <c r="J1061" s="303">
        <v>0</v>
      </c>
      <c r="K1061" s="304">
        <v>0</v>
      </c>
      <c r="L1061" s="305">
        <v>0</v>
      </c>
      <c r="M1061" s="305">
        <v>0</v>
      </c>
      <c r="N1061" s="303">
        <v>0</v>
      </c>
      <c r="O1061" s="306">
        <v>0</v>
      </c>
      <c r="P1061" s="303">
        <v>0</v>
      </c>
      <c r="Q1061" s="171">
        <f>VLOOKUP(C1061&amp;D1061&amp;A1061,'Delivery Counts'!$A$55:$I$86,8,FALSE)</f>
        <v>0</v>
      </c>
      <c r="R1061" s="171">
        <f>VLOOKUP(C1061&amp;D1061&amp;A1061,'Delivery Counts'!$A$55:$I$86,9,FALSE)</f>
        <v>0</v>
      </c>
      <c r="S1061" s="16">
        <f t="shared" si="53"/>
        <v>0</v>
      </c>
    </row>
    <row r="1062" spans="1:21" s="172" customFormat="1">
      <c r="A1062" s="38">
        <v>18</v>
      </c>
      <c r="B1062" s="39">
        <f t="shared" si="56"/>
        <v>0</v>
      </c>
      <c r="C1062" s="39" t="str">
        <f t="shared" si="52"/>
        <v>2021 Prior Year</v>
      </c>
      <c r="D1062" s="40">
        <v>4</v>
      </c>
      <c r="E1062" s="662">
        <v>18</v>
      </c>
      <c r="F1062" s="40" t="s">
        <v>739</v>
      </c>
      <c r="G1062" s="311" t="s">
        <v>138</v>
      </c>
      <c r="H1062" s="40" t="s">
        <v>152</v>
      </c>
      <c r="I1062" s="658" t="s">
        <v>182</v>
      </c>
      <c r="J1062" s="303">
        <v>0</v>
      </c>
      <c r="K1062" s="304">
        <v>0</v>
      </c>
      <c r="L1062" s="305">
        <v>0</v>
      </c>
      <c r="M1062" s="305">
        <v>0</v>
      </c>
      <c r="N1062" s="303">
        <v>0</v>
      </c>
      <c r="O1062" s="306">
        <v>0</v>
      </c>
      <c r="P1062" s="303">
        <v>0</v>
      </c>
      <c r="Q1062" s="171">
        <f>VLOOKUP(C1062&amp;D1062&amp;A1062,'Delivery Counts'!$A$55:$I$86,8,FALSE)</f>
        <v>0</v>
      </c>
      <c r="R1062" s="171">
        <f>VLOOKUP(C1062&amp;D1062&amp;A1062,'Delivery Counts'!$A$55:$I$86,9,FALSE)</f>
        <v>0</v>
      </c>
      <c r="S1062" s="16">
        <f t="shared" si="53"/>
        <v>0</v>
      </c>
      <c r="T1062" s="237"/>
      <c r="U1062" s="237"/>
    </row>
    <row r="1063" spans="1:21" s="172" customFormat="1">
      <c r="A1063" s="38">
        <v>18</v>
      </c>
      <c r="B1063" s="39">
        <f t="shared" si="56"/>
        <v>0</v>
      </c>
      <c r="C1063" s="39" t="str">
        <f t="shared" si="52"/>
        <v>2021 Prior Year</v>
      </c>
      <c r="D1063" s="40">
        <v>4</v>
      </c>
      <c r="E1063" s="662">
        <v>18</v>
      </c>
      <c r="F1063" s="40" t="s">
        <v>739</v>
      </c>
      <c r="G1063" s="311" t="s">
        <v>138</v>
      </c>
      <c r="H1063" s="40" t="s">
        <v>70</v>
      </c>
      <c r="I1063" s="658" t="s">
        <v>265</v>
      </c>
      <c r="J1063" s="303">
        <v>0</v>
      </c>
      <c r="K1063" s="304">
        <v>0</v>
      </c>
      <c r="L1063" s="305">
        <v>0</v>
      </c>
      <c r="M1063" s="305">
        <v>0</v>
      </c>
      <c r="N1063" s="303">
        <v>0</v>
      </c>
      <c r="O1063" s="306">
        <v>0</v>
      </c>
      <c r="P1063" s="303">
        <v>0</v>
      </c>
      <c r="Q1063" s="171">
        <f>VLOOKUP(C1063&amp;D1063&amp;A1063,'Delivery Counts'!$A$55:$I$86,8,FALSE)</f>
        <v>0</v>
      </c>
      <c r="R1063" s="171">
        <f>VLOOKUP(C1063&amp;D1063&amp;A1063,'Delivery Counts'!$A$55:$I$86,9,FALSE)</f>
        <v>0</v>
      </c>
      <c r="S1063" s="16">
        <f t="shared" si="53"/>
        <v>0</v>
      </c>
      <c r="T1063" s="237"/>
      <c r="U1063" s="237"/>
    </row>
    <row r="1064" spans="1:21" s="172" customFormat="1">
      <c r="A1064" s="38">
        <v>18</v>
      </c>
      <c r="B1064" s="39">
        <f t="shared" si="56"/>
        <v>0</v>
      </c>
      <c r="C1064" s="39" t="str">
        <f t="shared" si="52"/>
        <v>2021 Prior Year</v>
      </c>
      <c r="D1064" s="40">
        <v>4</v>
      </c>
      <c r="E1064" s="662">
        <v>18</v>
      </c>
      <c r="F1064" s="40" t="s">
        <v>739</v>
      </c>
      <c r="G1064" s="311" t="s">
        <v>138</v>
      </c>
      <c r="H1064" s="40" t="s">
        <v>71</v>
      </c>
      <c r="I1064" s="658" t="s">
        <v>266</v>
      </c>
      <c r="J1064" s="303">
        <v>0</v>
      </c>
      <c r="K1064" s="304">
        <v>0</v>
      </c>
      <c r="L1064" s="305">
        <v>0</v>
      </c>
      <c r="M1064" s="305">
        <v>0</v>
      </c>
      <c r="N1064" s="303">
        <v>0</v>
      </c>
      <c r="O1064" s="306">
        <v>0</v>
      </c>
      <c r="P1064" s="303">
        <v>0</v>
      </c>
      <c r="Q1064" s="171">
        <f>VLOOKUP(C1064&amp;D1064&amp;A1064,'Delivery Counts'!$A$55:$I$86,8,FALSE)</f>
        <v>0</v>
      </c>
      <c r="R1064" s="171">
        <f>VLOOKUP(C1064&amp;D1064&amp;A1064,'Delivery Counts'!$A$55:$I$86,9,FALSE)</f>
        <v>0</v>
      </c>
      <c r="S1064" s="16">
        <f t="shared" si="53"/>
        <v>0</v>
      </c>
      <c r="T1064" s="237"/>
      <c r="U1064" s="237"/>
    </row>
    <row r="1065" spans="1:21" s="172" customFormat="1">
      <c r="A1065" s="38">
        <v>18</v>
      </c>
      <c r="B1065" s="39">
        <f t="shared" si="56"/>
        <v>0</v>
      </c>
      <c r="C1065" s="39" t="str">
        <f t="shared" si="52"/>
        <v>2021 Prior Year</v>
      </c>
      <c r="D1065" s="40">
        <v>4</v>
      </c>
      <c r="E1065" s="662">
        <v>18</v>
      </c>
      <c r="F1065" s="40" t="s">
        <v>739</v>
      </c>
      <c r="G1065" s="311" t="s">
        <v>138</v>
      </c>
      <c r="H1065" s="40" t="s">
        <v>72</v>
      </c>
      <c r="I1065" s="658" t="s">
        <v>527</v>
      </c>
      <c r="J1065" s="303">
        <v>0</v>
      </c>
      <c r="K1065" s="304">
        <v>0</v>
      </c>
      <c r="L1065" s="305">
        <v>0</v>
      </c>
      <c r="M1065" s="305">
        <v>0</v>
      </c>
      <c r="N1065" s="303">
        <v>0</v>
      </c>
      <c r="O1065" s="306">
        <v>0</v>
      </c>
      <c r="P1065" s="303">
        <v>0</v>
      </c>
      <c r="Q1065" s="171">
        <f>VLOOKUP(C1065&amp;D1065&amp;A1065,'Delivery Counts'!$A$55:$I$86,8,FALSE)</f>
        <v>0</v>
      </c>
      <c r="R1065" s="171">
        <f>VLOOKUP(C1065&amp;D1065&amp;A1065,'Delivery Counts'!$A$55:$I$86,9,FALSE)</f>
        <v>0</v>
      </c>
      <c r="S1065" s="16">
        <f t="shared" si="53"/>
        <v>0</v>
      </c>
      <c r="T1065" s="237"/>
      <c r="U1065" s="237"/>
    </row>
    <row r="1066" spans="1:21" s="172" customFormat="1">
      <c r="A1066" s="38">
        <v>18</v>
      </c>
      <c r="B1066" s="39">
        <f t="shared" si="56"/>
        <v>0</v>
      </c>
      <c r="C1066" s="39" t="str">
        <f t="shared" si="52"/>
        <v>2021 Prior Year</v>
      </c>
      <c r="D1066" s="40">
        <v>4</v>
      </c>
      <c r="E1066" s="662">
        <v>18</v>
      </c>
      <c r="F1066" s="40" t="s">
        <v>739</v>
      </c>
      <c r="G1066" s="40" t="s">
        <v>138</v>
      </c>
      <c r="H1066" s="40" t="s">
        <v>73</v>
      </c>
      <c r="I1066" s="658" t="s">
        <v>528</v>
      </c>
      <c r="J1066" s="303">
        <v>0</v>
      </c>
      <c r="K1066" s="304">
        <v>0</v>
      </c>
      <c r="L1066" s="305">
        <v>0</v>
      </c>
      <c r="M1066" s="305">
        <v>0</v>
      </c>
      <c r="N1066" s="303">
        <v>0</v>
      </c>
      <c r="O1066" s="306">
        <v>0</v>
      </c>
      <c r="P1066" s="303">
        <v>0</v>
      </c>
      <c r="Q1066" s="171">
        <f>VLOOKUP(C1066&amp;D1066&amp;A1066,'Delivery Counts'!$A$55:$I$86,8,FALSE)</f>
        <v>0</v>
      </c>
      <c r="R1066" s="171">
        <f>VLOOKUP(C1066&amp;D1066&amp;A1066,'Delivery Counts'!$A$55:$I$86,9,FALSE)</f>
        <v>0</v>
      </c>
      <c r="S1066" s="16">
        <f t="shared" si="53"/>
        <v>0</v>
      </c>
      <c r="T1066" s="237"/>
      <c r="U1066" s="237"/>
    </row>
    <row r="1067" spans="1:21" s="172" customFormat="1">
      <c r="A1067" s="38">
        <v>18</v>
      </c>
      <c r="B1067" s="39">
        <f t="shared" si="29"/>
        <v>0</v>
      </c>
      <c r="C1067" s="39" t="str">
        <f t="shared" si="52"/>
        <v>2021 Prior Year</v>
      </c>
      <c r="D1067" s="40">
        <v>4</v>
      </c>
      <c r="E1067" s="662">
        <v>18</v>
      </c>
      <c r="F1067" s="40" t="s">
        <v>739</v>
      </c>
      <c r="G1067" s="40" t="s">
        <v>138</v>
      </c>
      <c r="H1067" s="40" t="s">
        <v>409</v>
      </c>
      <c r="I1067" s="640" t="s">
        <v>803</v>
      </c>
      <c r="J1067" s="303">
        <v>0</v>
      </c>
      <c r="K1067" s="304">
        <v>0</v>
      </c>
      <c r="L1067" s="305">
        <v>0</v>
      </c>
      <c r="M1067" s="305">
        <v>0</v>
      </c>
      <c r="N1067" s="303">
        <v>0</v>
      </c>
      <c r="O1067" s="306">
        <v>0</v>
      </c>
      <c r="P1067" s="303">
        <v>0</v>
      </c>
      <c r="Q1067" s="171">
        <f>VLOOKUP(C1067&amp;D1067&amp;A1067,'Delivery Counts'!$A$55:$I$86,8,FALSE)</f>
        <v>0</v>
      </c>
      <c r="R1067" s="171">
        <f>VLOOKUP(C1067&amp;D1067&amp;A1067,'Delivery Counts'!$A$55:$I$86,9,FALSE)</f>
        <v>0</v>
      </c>
      <c r="S1067" s="16">
        <f t="shared" si="53"/>
        <v>0</v>
      </c>
      <c r="T1067" s="237"/>
      <c r="U1067" s="237"/>
    </row>
    <row r="1068" spans="1:21" s="172" customFormat="1">
      <c r="A1068" s="38">
        <v>19</v>
      </c>
      <c r="B1068" s="39">
        <f t="shared" si="29"/>
        <v>0</v>
      </c>
      <c r="C1068" s="39" t="str">
        <f t="shared" si="52"/>
        <v>2021 Prior Year</v>
      </c>
      <c r="D1068" s="40">
        <v>4</v>
      </c>
      <c r="E1068" s="662">
        <v>19</v>
      </c>
      <c r="F1068" s="40" t="s">
        <v>739</v>
      </c>
      <c r="G1068" s="40" t="s">
        <v>139</v>
      </c>
      <c r="H1068" s="40" t="s">
        <v>211</v>
      </c>
      <c r="I1068" s="640" t="s">
        <v>261</v>
      </c>
      <c r="J1068" s="303">
        <v>0</v>
      </c>
      <c r="K1068" s="304">
        <v>0</v>
      </c>
      <c r="L1068" s="305">
        <v>0</v>
      </c>
      <c r="M1068" s="305">
        <v>0</v>
      </c>
      <c r="N1068" s="303">
        <v>0</v>
      </c>
      <c r="O1068" s="306">
        <v>0</v>
      </c>
      <c r="P1068" s="303">
        <v>0</v>
      </c>
      <c r="Q1068" s="171">
        <f>VLOOKUP(C1068&amp;D1068&amp;A1068,'Delivery Counts'!$A$55:$I$86,8,FALSE)</f>
        <v>0</v>
      </c>
      <c r="R1068" s="171">
        <f>VLOOKUP(C1068&amp;D1068&amp;A1068,'Delivery Counts'!$A$55:$I$86,9,FALSE)</f>
        <v>0</v>
      </c>
      <c r="S1068" s="16">
        <f t="shared" si="53"/>
        <v>0</v>
      </c>
      <c r="T1068" s="237"/>
      <c r="U1068" s="237"/>
    </row>
    <row r="1069" spans="1:21" s="172" customFormat="1">
      <c r="A1069" s="38">
        <v>19</v>
      </c>
      <c r="B1069" s="39">
        <f t="shared" ref="B1069:B1084" si="57">$B$6</f>
        <v>0</v>
      </c>
      <c r="C1069" s="39" t="str">
        <f t="shared" si="52"/>
        <v>2021 Prior Year</v>
      </c>
      <c r="D1069" s="40">
        <v>4</v>
      </c>
      <c r="E1069" s="662">
        <v>19</v>
      </c>
      <c r="F1069" s="40" t="s">
        <v>739</v>
      </c>
      <c r="G1069" s="311" t="s">
        <v>139</v>
      </c>
      <c r="H1069" s="40" t="s">
        <v>214</v>
      </c>
      <c r="I1069" s="658" t="s">
        <v>676</v>
      </c>
      <c r="J1069" s="303">
        <v>0</v>
      </c>
      <c r="K1069" s="304">
        <v>0</v>
      </c>
      <c r="L1069" s="305">
        <v>0</v>
      </c>
      <c r="M1069" s="305">
        <v>0</v>
      </c>
      <c r="N1069" s="303">
        <v>0</v>
      </c>
      <c r="O1069" s="306">
        <v>0</v>
      </c>
      <c r="P1069" s="303">
        <v>0</v>
      </c>
      <c r="Q1069" s="171">
        <f>VLOOKUP(C1069&amp;D1069&amp;A1069,'Delivery Counts'!$A$55:$I$86,8,FALSE)</f>
        <v>0</v>
      </c>
      <c r="R1069" s="171">
        <f>VLOOKUP(C1069&amp;D1069&amp;A1069,'Delivery Counts'!$A$55:$I$86,9,FALSE)</f>
        <v>0</v>
      </c>
      <c r="S1069" s="16">
        <f t="shared" si="53"/>
        <v>0</v>
      </c>
      <c r="T1069" s="237"/>
      <c r="U1069" s="237"/>
    </row>
    <row r="1070" spans="1:21" s="172" customFormat="1">
      <c r="A1070" s="38">
        <v>19</v>
      </c>
      <c r="B1070" s="39">
        <f t="shared" si="57"/>
        <v>0</v>
      </c>
      <c r="C1070" s="39" t="str">
        <f t="shared" si="52"/>
        <v>2021 Prior Year</v>
      </c>
      <c r="D1070" s="40">
        <v>4</v>
      </c>
      <c r="E1070" s="662">
        <v>19</v>
      </c>
      <c r="F1070" s="40" t="s">
        <v>739</v>
      </c>
      <c r="G1070" s="311" t="s">
        <v>139</v>
      </c>
      <c r="H1070" s="40" t="s">
        <v>215</v>
      </c>
      <c r="I1070" s="658" t="s">
        <v>216</v>
      </c>
      <c r="J1070" s="303">
        <v>0</v>
      </c>
      <c r="K1070" s="304">
        <v>0</v>
      </c>
      <c r="L1070" s="305">
        <v>0</v>
      </c>
      <c r="M1070" s="305">
        <v>0</v>
      </c>
      <c r="N1070" s="303">
        <v>0</v>
      </c>
      <c r="O1070" s="306">
        <v>0</v>
      </c>
      <c r="P1070" s="303">
        <v>0</v>
      </c>
      <c r="Q1070" s="171">
        <f>VLOOKUP(C1070&amp;D1070&amp;A1070,'Delivery Counts'!$A$55:$I$86,8,FALSE)</f>
        <v>0</v>
      </c>
      <c r="R1070" s="171">
        <f>VLOOKUP(C1070&amp;D1070&amp;A1070,'Delivery Counts'!$A$55:$I$86,9,FALSE)</f>
        <v>0</v>
      </c>
      <c r="S1070" s="16">
        <f t="shared" si="53"/>
        <v>0</v>
      </c>
      <c r="T1070" s="237"/>
      <c r="U1070" s="237"/>
    </row>
    <row r="1071" spans="1:21" s="172" customFormat="1">
      <c r="A1071" s="38">
        <v>19</v>
      </c>
      <c r="B1071" s="39">
        <f t="shared" si="57"/>
        <v>0</v>
      </c>
      <c r="C1071" s="39" t="str">
        <f t="shared" si="52"/>
        <v>2021 Prior Year</v>
      </c>
      <c r="D1071" s="40">
        <v>4</v>
      </c>
      <c r="E1071" s="662">
        <v>19</v>
      </c>
      <c r="F1071" s="40" t="s">
        <v>739</v>
      </c>
      <c r="G1071" s="311" t="s">
        <v>139</v>
      </c>
      <c r="H1071" s="40" t="s">
        <v>217</v>
      </c>
      <c r="I1071" s="658" t="s">
        <v>262</v>
      </c>
      <c r="J1071" s="303">
        <v>0</v>
      </c>
      <c r="K1071" s="304">
        <v>0</v>
      </c>
      <c r="L1071" s="305">
        <v>0</v>
      </c>
      <c r="M1071" s="305">
        <v>0</v>
      </c>
      <c r="N1071" s="303">
        <v>0</v>
      </c>
      <c r="O1071" s="306">
        <v>0</v>
      </c>
      <c r="P1071" s="303">
        <v>0</v>
      </c>
      <c r="Q1071" s="171">
        <f>VLOOKUP(C1071&amp;D1071&amp;A1071,'Delivery Counts'!$A$55:$I$86,8,FALSE)</f>
        <v>0</v>
      </c>
      <c r="R1071" s="171">
        <f>VLOOKUP(C1071&amp;D1071&amp;A1071,'Delivery Counts'!$A$55:$I$86,9,FALSE)</f>
        <v>0</v>
      </c>
      <c r="S1071" s="16">
        <f t="shared" si="53"/>
        <v>0</v>
      </c>
      <c r="T1071" s="237"/>
      <c r="U1071" s="237"/>
    </row>
    <row r="1072" spans="1:21" s="172" customFormat="1">
      <c r="A1072" s="38">
        <v>19</v>
      </c>
      <c r="B1072" s="39">
        <f t="shared" si="57"/>
        <v>0</v>
      </c>
      <c r="C1072" s="39" t="str">
        <f t="shared" si="52"/>
        <v>2021 Prior Year</v>
      </c>
      <c r="D1072" s="40">
        <v>4</v>
      </c>
      <c r="E1072" s="662">
        <v>19</v>
      </c>
      <c r="F1072" s="40" t="s">
        <v>739</v>
      </c>
      <c r="G1072" s="311" t="s">
        <v>139</v>
      </c>
      <c r="H1072" s="40" t="s">
        <v>218</v>
      </c>
      <c r="I1072" s="658" t="s">
        <v>677</v>
      </c>
      <c r="J1072" s="303">
        <v>0</v>
      </c>
      <c r="K1072" s="304">
        <v>0</v>
      </c>
      <c r="L1072" s="305">
        <v>0</v>
      </c>
      <c r="M1072" s="305">
        <v>0</v>
      </c>
      <c r="N1072" s="303">
        <v>0</v>
      </c>
      <c r="O1072" s="306">
        <v>0</v>
      </c>
      <c r="P1072" s="303">
        <v>0</v>
      </c>
      <c r="Q1072" s="171">
        <f>VLOOKUP(C1072&amp;D1072&amp;A1072,'Delivery Counts'!$A$55:$I$86,8,FALSE)</f>
        <v>0</v>
      </c>
      <c r="R1072" s="171">
        <f>VLOOKUP(C1072&amp;D1072&amp;A1072,'Delivery Counts'!$A$55:$I$86,9,FALSE)</f>
        <v>0</v>
      </c>
      <c r="S1072" s="16">
        <f t="shared" si="53"/>
        <v>0</v>
      </c>
      <c r="T1072" s="237"/>
      <c r="U1072" s="237"/>
    </row>
    <row r="1073" spans="1:21" s="172" customFormat="1">
      <c r="A1073" s="38">
        <v>19</v>
      </c>
      <c r="B1073" s="39">
        <f t="shared" si="57"/>
        <v>0</v>
      </c>
      <c r="C1073" s="39" t="str">
        <f t="shared" si="52"/>
        <v>2021 Prior Year</v>
      </c>
      <c r="D1073" s="40">
        <v>4</v>
      </c>
      <c r="E1073" s="662">
        <v>19</v>
      </c>
      <c r="F1073" s="40" t="s">
        <v>739</v>
      </c>
      <c r="G1073" s="311" t="s">
        <v>139</v>
      </c>
      <c r="H1073" s="40" t="s">
        <v>219</v>
      </c>
      <c r="I1073" s="658" t="s">
        <v>263</v>
      </c>
      <c r="J1073" s="303">
        <v>0</v>
      </c>
      <c r="K1073" s="304">
        <v>0</v>
      </c>
      <c r="L1073" s="305">
        <v>0</v>
      </c>
      <c r="M1073" s="305">
        <v>0</v>
      </c>
      <c r="N1073" s="303">
        <v>0</v>
      </c>
      <c r="O1073" s="306">
        <v>0</v>
      </c>
      <c r="P1073" s="303">
        <v>0</v>
      </c>
      <c r="Q1073" s="171">
        <f>VLOOKUP(C1073&amp;D1073&amp;A1073,'Delivery Counts'!$A$55:$I$86,8,FALSE)</f>
        <v>0</v>
      </c>
      <c r="R1073" s="171">
        <f>VLOOKUP(C1073&amp;D1073&amp;A1073,'Delivery Counts'!$A$55:$I$86,9,FALSE)</f>
        <v>0</v>
      </c>
      <c r="S1073" s="16">
        <f t="shared" si="53"/>
        <v>0</v>
      </c>
      <c r="T1073" s="237"/>
      <c r="U1073" s="237"/>
    </row>
    <row r="1074" spans="1:21" s="172" customFormat="1">
      <c r="A1074" s="38">
        <v>19</v>
      </c>
      <c r="B1074" s="39">
        <f t="shared" si="57"/>
        <v>0</v>
      </c>
      <c r="C1074" s="39" t="str">
        <f t="shared" si="52"/>
        <v>2021 Prior Year</v>
      </c>
      <c r="D1074" s="40">
        <v>4</v>
      </c>
      <c r="E1074" s="662">
        <v>19</v>
      </c>
      <c r="F1074" s="40" t="s">
        <v>739</v>
      </c>
      <c r="G1074" s="311" t="s">
        <v>139</v>
      </c>
      <c r="H1074" s="40" t="s">
        <v>220</v>
      </c>
      <c r="I1074" s="658" t="s">
        <v>675</v>
      </c>
      <c r="J1074" s="303">
        <v>0</v>
      </c>
      <c r="K1074" s="304">
        <v>0</v>
      </c>
      <c r="L1074" s="305">
        <v>0</v>
      </c>
      <c r="M1074" s="305">
        <v>0</v>
      </c>
      <c r="N1074" s="303">
        <v>0</v>
      </c>
      <c r="O1074" s="306">
        <v>0</v>
      </c>
      <c r="P1074" s="303">
        <v>0</v>
      </c>
      <c r="Q1074" s="171">
        <f>VLOOKUP(C1074&amp;D1074&amp;A1074,'Delivery Counts'!$A$55:$I$86,8,FALSE)</f>
        <v>0</v>
      </c>
      <c r="R1074" s="171">
        <f>VLOOKUP(C1074&amp;D1074&amp;A1074,'Delivery Counts'!$A$55:$I$86,9,FALSE)</f>
        <v>0</v>
      </c>
      <c r="S1074" s="16">
        <f t="shared" si="53"/>
        <v>0</v>
      </c>
      <c r="T1074" s="237"/>
      <c r="U1074" s="237"/>
    </row>
    <row r="1075" spans="1:21" s="172" customFormat="1">
      <c r="A1075" s="38">
        <v>19</v>
      </c>
      <c r="B1075" s="39">
        <f t="shared" si="57"/>
        <v>0</v>
      </c>
      <c r="C1075" s="39" t="str">
        <f t="shared" ref="C1075:C1157" si="58">$C$582</f>
        <v>2021 Prior Year</v>
      </c>
      <c r="D1075" s="40">
        <v>4</v>
      </c>
      <c r="E1075" s="662">
        <v>19</v>
      </c>
      <c r="F1075" s="40" t="s">
        <v>739</v>
      </c>
      <c r="G1075" s="311" t="s">
        <v>139</v>
      </c>
      <c r="H1075" s="40" t="s">
        <v>221</v>
      </c>
      <c r="I1075" s="658" t="s">
        <v>264</v>
      </c>
      <c r="J1075" s="303">
        <v>0</v>
      </c>
      <c r="K1075" s="304">
        <v>0</v>
      </c>
      <c r="L1075" s="305">
        <v>0</v>
      </c>
      <c r="M1075" s="305">
        <v>0</v>
      </c>
      <c r="N1075" s="303">
        <v>0</v>
      </c>
      <c r="O1075" s="306">
        <v>0</v>
      </c>
      <c r="P1075" s="303">
        <v>0</v>
      </c>
      <c r="Q1075" s="171">
        <f>VLOOKUP(C1075&amp;D1075&amp;A1075,'Delivery Counts'!$A$55:$I$86,8,FALSE)</f>
        <v>0</v>
      </c>
      <c r="R1075" s="171">
        <f>VLOOKUP(C1075&amp;D1075&amp;A1075,'Delivery Counts'!$A$55:$I$86,9,FALSE)</f>
        <v>0</v>
      </c>
      <c r="S1075" s="16">
        <f t="shared" ref="S1075:S1157" si="59">Q1075+R1075</f>
        <v>0</v>
      </c>
      <c r="T1075" s="237"/>
      <c r="U1075" s="237"/>
    </row>
    <row r="1076" spans="1:21" s="172" customFormat="1">
      <c r="A1076" s="38">
        <v>19</v>
      </c>
      <c r="B1076" s="39">
        <f t="shared" si="57"/>
        <v>0</v>
      </c>
      <c r="C1076" s="39" t="str">
        <f t="shared" si="58"/>
        <v>2021 Prior Year</v>
      </c>
      <c r="D1076" s="40">
        <v>4</v>
      </c>
      <c r="E1076" s="662">
        <v>19</v>
      </c>
      <c r="F1076" s="40" t="s">
        <v>739</v>
      </c>
      <c r="G1076" s="311" t="s">
        <v>139</v>
      </c>
      <c r="H1076" s="40" t="s">
        <v>222</v>
      </c>
      <c r="I1076" s="658" t="s">
        <v>206</v>
      </c>
      <c r="J1076" s="303">
        <v>0</v>
      </c>
      <c r="K1076" s="304">
        <v>0</v>
      </c>
      <c r="L1076" s="305">
        <v>0</v>
      </c>
      <c r="M1076" s="305">
        <v>0</v>
      </c>
      <c r="N1076" s="303">
        <v>0</v>
      </c>
      <c r="O1076" s="306">
        <v>0</v>
      </c>
      <c r="P1076" s="303">
        <v>0</v>
      </c>
      <c r="Q1076" s="171">
        <f>VLOOKUP(C1076&amp;D1076&amp;A1076,'Delivery Counts'!$A$55:$I$86,8,FALSE)</f>
        <v>0</v>
      </c>
      <c r="R1076" s="171">
        <f>VLOOKUP(C1076&amp;D1076&amp;A1076,'Delivery Counts'!$A$55:$I$86,9,FALSE)</f>
        <v>0</v>
      </c>
      <c r="S1076" s="16">
        <f t="shared" si="59"/>
        <v>0</v>
      </c>
      <c r="T1076" s="237"/>
      <c r="U1076" s="237"/>
    </row>
    <row r="1077" spans="1:21">
      <c r="A1077" s="38">
        <v>19</v>
      </c>
      <c r="B1077" s="39">
        <f t="shared" si="57"/>
        <v>0</v>
      </c>
      <c r="C1077" s="39" t="str">
        <f t="shared" si="58"/>
        <v>2021 Prior Year</v>
      </c>
      <c r="D1077" s="40">
        <v>4</v>
      </c>
      <c r="E1077" s="662">
        <v>19</v>
      </c>
      <c r="F1077" s="40" t="s">
        <v>739</v>
      </c>
      <c r="G1077" s="311" t="s">
        <v>139</v>
      </c>
      <c r="H1077" s="40" t="s">
        <v>223</v>
      </c>
      <c r="I1077" s="658" t="s">
        <v>181</v>
      </c>
      <c r="J1077" s="303">
        <v>0</v>
      </c>
      <c r="K1077" s="304">
        <v>0</v>
      </c>
      <c r="L1077" s="305">
        <v>0</v>
      </c>
      <c r="M1077" s="305">
        <v>0</v>
      </c>
      <c r="N1077" s="303">
        <v>0</v>
      </c>
      <c r="O1077" s="306">
        <v>0</v>
      </c>
      <c r="P1077" s="303">
        <v>0</v>
      </c>
      <c r="Q1077" s="171">
        <f>VLOOKUP(C1077&amp;D1077&amp;A1077,'Delivery Counts'!$A$55:$I$86,8,FALSE)</f>
        <v>0</v>
      </c>
      <c r="R1077" s="171">
        <f>VLOOKUP(C1077&amp;D1077&amp;A1077,'Delivery Counts'!$A$55:$I$86,9,FALSE)</f>
        <v>0</v>
      </c>
      <c r="S1077" s="16">
        <f t="shared" si="59"/>
        <v>0</v>
      </c>
    </row>
    <row r="1078" spans="1:21">
      <c r="A1078" s="38">
        <v>19</v>
      </c>
      <c r="B1078" s="39">
        <f t="shared" si="57"/>
        <v>0</v>
      </c>
      <c r="C1078" s="39" t="str">
        <f t="shared" si="58"/>
        <v>2021 Prior Year</v>
      </c>
      <c r="D1078" s="40">
        <v>4</v>
      </c>
      <c r="E1078" s="662">
        <v>19</v>
      </c>
      <c r="F1078" s="40" t="s">
        <v>739</v>
      </c>
      <c r="G1078" s="311" t="s">
        <v>139</v>
      </c>
      <c r="H1078" s="40" t="s">
        <v>150</v>
      </c>
      <c r="I1078" s="658" t="s">
        <v>204</v>
      </c>
      <c r="J1078" s="303">
        <v>0</v>
      </c>
      <c r="K1078" s="304">
        <v>0</v>
      </c>
      <c r="L1078" s="305">
        <v>0</v>
      </c>
      <c r="M1078" s="305">
        <v>0</v>
      </c>
      <c r="N1078" s="303">
        <v>0</v>
      </c>
      <c r="O1078" s="306">
        <v>0</v>
      </c>
      <c r="P1078" s="303">
        <v>0</v>
      </c>
      <c r="Q1078" s="171">
        <f>VLOOKUP(C1078&amp;D1078&amp;A1078,'Delivery Counts'!$A$55:$I$86,8,FALSE)</f>
        <v>0</v>
      </c>
      <c r="R1078" s="171">
        <f>VLOOKUP(C1078&amp;D1078&amp;A1078,'Delivery Counts'!$A$55:$I$86,9,FALSE)</f>
        <v>0</v>
      </c>
      <c r="S1078" s="16">
        <f t="shared" si="59"/>
        <v>0</v>
      </c>
    </row>
    <row r="1079" spans="1:21" s="172" customFormat="1">
      <c r="A1079" s="38">
        <v>19</v>
      </c>
      <c r="B1079" s="39">
        <f t="shared" si="57"/>
        <v>0</v>
      </c>
      <c r="C1079" s="39" t="str">
        <f t="shared" si="58"/>
        <v>2021 Prior Year</v>
      </c>
      <c r="D1079" s="40">
        <v>4</v>
      </c>
      <c r="E1079" s="662">
        <v>19</v>
      </c>
      <c r="F1079" s="40" t="s">
        <v>739</v>
      </c>
      <c r="G1079" s="311" t="s">
        <v>139</v>
      </c>
      <c r="H1079" s="40" t="s">
        <v>151</v>
      </c>
      <c r="I1079" s="658" t="s">
        <v>205</v>
      </c>
      <c r="J1079" s="303">
        <v>0</v>
      </c>
      <c r="K1079" s="304">
        <v>0</v>
      </c>
      <c r="L1079" s="305">
        <v>0</v>
      </c>
      <c r="M1079" s="305">
        <v>0</v>
      </c>
      <c r="N1079" s="303">
        <v>0</v>
      </c>
      <c r="O1079" s="306">
        <v>0</v>
      </c>
      <c r="P1079" s="303">
        <v>0</v>
      </c>
      <c r="Q1079" s="171">
        <f>VLOOKUP(C1079&amp;D1079&amp;A1079,'Delivery Counts'!$A$55:$I$86,8,FALSE)</f>
        <v>0</v>
      </c>
      <c r="R1079" s="171">
        <f>VLOOKUP(C1079&amp;D1079&amp;A1079,'Delivery Counts'!$A$55:$I$86,9,FALSE)</f>
        <v>0</v>
      </c>
      <c r="S1079" s="16">
        <f t="shared" si="59"/>
        <v>0</v>
      </c>
    </row>
    <row r="1080" spans="1:21" s="172" customFormat="1">
      <c r="A1080" s="38">
        <v>19</v>
      </c>
      <c r="B1080" s="39">
        <f t="shared" si="57"/>
        <v>0</v>
      </c>
      <c r="C1080" s="39" t="str">
        <f t="shared" si="58"/>
        <v>2021 Prior Year</v>
      </c>
      <c r="D1080" s="40">
        <v>4</v>
      </c>
      <c r="E1080" s="662">
        <v>19</v>
      </c>
      <c r="F1080" s="40" t="s">
        <v>739</v>
      </c>
      <c r="G1080" s="311" t="s">
        <v>139</v>
      </c>
      <c r="H1080" s="40" t="s">
        <v>152</v>
      </c>
      <c r="I1080" s="658" t="s">
        <v>182</v>
      </c>
      <c r="J1080" s="303">
        <v>0</v>
      </c>
      <c r="K1080" s="304">
        <v>0</v>
      </c>
      <c r="L1080" s="305">
        <v>0</v>
      </c>
      <c r="M1080" s="305">
        <v>0</v>
      </c>
      <c r="N1080" s="303">
        <v>0</v>
      </c>
      <c r="O1080" s="306">
        <v>0</v>
      </c>
      <c r="P1080" s="303">
        <v>0</v>
      </c>
      <c r="Q1080" s="171">
        <f>VLOOKUP(C1080&amp;D1080&amp;A1080,'Delivery Counts'!$A$55:$I$86,8,FALSE)</f>
        <v>0</v>
      </c>
      <c r="R1080" s="171">
        <f>VLOOKUP(C1080&amp;D1080&amp;A1080,'Delivery Counts'!$A$55:$I$86,9,FALSE)</f>
        <v>0</v>
      </c>
      <c r="S1080" s="16">
        <f t="shared" si="59"/>
        <v>0</v>
      </c>
      <c r="T1080" s="237"/>
      <c r="U1080" s="237"/>
    </row>
    <row r="1081" spans="1:21" s="172" customFormat="1">
      <c r="A1081" s="38">
        <v>19</v>
      </c>
      <c r="B1081" s="39">
        <f t="shared" si="57"/>
        <v>0</v>
      </c>
      <c r="C1081" s="39" t="str">
        <f t="shared" si="58"/>
        <v>2021 Prior Year</v>
      </c>
      <c r="D1081" s="40">
        <v>4</v>
      </c>
      <c r="E1081" s="662">
        <v>19</v>
      </c>
      <c r="F1081" s="40" t="s">
        <v>739</v>
      </c>
      <c r="G1081" s="311" t="s">
        <v>139</v>
      </c>
      <c r="H1081" s="40" t="s">
        <v>70</v>
      </c>
      <c r="I1081" s="658" t="s">
        <v>265</v>
      </c>
      <c r="J1081" s="303">
        <v>0</v>
      </c>
      <c r="K1081" s="304">
        <v>0</v>
      </c>
      <c r="L1081" s="305">
        <v>0</v>
      </c>
      <c r="M1081" s="305">
        <v>0</v>
      </c>
      <c r="N1081" s="303">
        <v>0</v>
      </c>
      <c r="O1081" s="306">
        <v>0</v>
      </c>
      <c r="P1081" s="303">
        <v>0</v>
      </c>
      <c r="Q1081" s="171">
        <f>VLOOKUP(C1081&amp;D1081&amp;A1081,'Delivery Counts'!$A$55:$I$86,8,FALSE)</f>
        <v>0</v>
      </c>
      <c r="R1081" s="171">
        <f>VLOOKUP(C1081&amp;D1081&amp;A1081,'Delivery Counts'!$A$55:$I$86,9,FALSE)</f>
        <v>0</v>
      </c>
      <c r="S1081" s="16">
        <f t="shared" si="59"/>
        <v>0</v>
      </c>
      <c r="T1081" s="237"/>
      <c r="U1081" s="237"/>
    </row>
    <row r="1082" spans="1:21" s="172" customFormat="1">
      <c r="A1082" s="38">
        <v>19</v>
      </c>
      <c r="B1082" s="39">
        <f t="shared" si="57"/>
        <v>0</v>
      </c>
      <c r="C1082" s="39" t="str">
        <f t="shared" si="58"/>
        <v>2021 Prior Year</v>
      </c>
      <c r="D1082" s="40">
        <v>4</v>
      </c>
      <c r="E1082" s="662">
        <v>19</v>
      </c>
      <c r="F1082" s="40" t="s">
        <v>739</v>
      </c>
      <c r="G1082" s="311" t="s">
        <v>139</v>
      </c>
      <c r="H1082" s="40" t="s">
        <v>71</v>
      </c>
      <c r="I1082" s="658" t="s">
        <v>266</v>
      </c>
      <c r="J1082" s="303">
        <v>0</v>
      </c>
      <c r="K1082" s="304">
        <v>0</v>
      </c>
      <c r="L1082" s="305">
        <v>0</v>
      </c>
      <c r="M1082" s="305">
        <v>0</v>
      </c>
      <c r="N1082" s="303">
        <v>0</v>
      </c>
      <c r="O1082" s="306">
        <v>0</v>
      </c>
      <c r="P1082" s="303">
        <v>0</v>
      </c>
      <c r="Q1082" s="171">
        <f>VLOOKUP(C1082&amp;D1082&amp;A1082,'Delivery Counts'!$A$55:$I$86,8,FALSE)</f>
        <v>0</v>
      </c>
      <c r="R1082" s="171">
        <f>VLOOKUP(C1082&amp;D1082&amp;A1082,'Delivery Counts'!$A$55:$I$86,9,FALSE)</f>
        <v>0</v>
      </c>
      <c r="S1082" s="16">
        <f t="shared" si="59"/>
        <v>0</v>
      </c>
      <c r="T1082" s="237"/>
      <c r="U1082" s="237"/>
    </row>
    <row r="1083" spans="1:21" s="172" customFormat="1">
      <c r="A1083" s="38">
        <v>19</v>
      </c>
      <c r="B1083" s="39">
        <f t="shared" si="57"/>
        <v>0</v>
      </c>
      <c r="C1083" s="39" t="str">
        <f t="shared" si="58"/>
        <v>2021 Prior Year</v>
      </c>
      <c r="D1083" s="40">
        <v>4</v>
      </c>
      <c r="E1083" s="662">
        <v>19</v>
      </c>
      <c r="F1083" s="40" t="s">
        <v>739</v>
      </c>
      <c r="G1083" s="311" t="s">
        <v>139</v>
      </c>
      <c r="H1083" s="40" t="s">
        <v>72</v>
      </c>
      <c r="I1083" s="658" t="s">
        <v>527</v>
      </c>
      <c r="J1083" s="303">
        <v>0</v>
      </c>
      <c r="K1083" s="304">
        <v>0</v>
      </c>
      <c r="L1083" s="305">
        <v>0</v>
      </c>
      <c r="M1083" s="305">
        <v>0</v>
      </c>
      <c r="N1083" s="303">
        <v>0</v>
      </c>
      <c r="O1083" s="306">
        <v>0</v>
      </c>
      <c r="P1083" s="303">
        <v>0</v>
      </c>
      <c r="Q1083" s="171">
        <f>VLOOKUP(C1083&amp;D1083&amp;A1083,'Delivery Counts'!$A$55:$I$86,8,FALSE)</f>
        <v>0</v>
      </c>
      <c r="R1083" s="171">
        <f>VLOOKUP(C1083&amp;D1083&amp;A1083,'Delivery Counts'!$A$55:$I$86,9,FALSE)</f>
        <v>0</v>
      </c>
      <c r="S1083" s="16">
        <f t="shared" si="59"/>
        <v>0</v>
      </c>
      <c r="T1083" s="237"/>
      <c r="U1083" s="237"/>
    </row>
    <row r="1084" spans="1:21" s="172" customFormat="1">
      <c r="A1084" s="38">
        <v>19</v>
      </c>
      <c r="B1084" s="39">
        <f t="shared" si="57"/>
        <v>0</v>
      </c>
      <c r="C1084" s="39" t="str">
        <f t="shared" si="58"/>
        <v>2021 Prior Year</v>
      </c>
      <c r="D1084" s="40">
        <v>4</v>
      </c>
      <c r="E1084" s="662">
        <v>19</v>
      </c>
      <c r="F1084" s="40" t="s">
        <v>739</v>
      </c>
      <c r="G1084" s="40" t="s">
        <v>139</v>
      </c>
      <c r="H1084" s="40" t="s">
        <v>73</v>
      </c>
      <c r="I1084" s="658" t="s">
        <v>528</v>
      </c>
      <c r="J1084" s="303">
        <v>0</v>
      </c>
      <c r="K1084" s="304">
        <v>0</v>
      </c>
      <c r="L1084" s="305">
        <v>0</v>
      </c>
      <c r="M1084" s="305">
        <v>0</v>
      </c>
      <c r="N1084" s="303">
        <v>0</v>
      </c>
      <c r="O1084" s="306">
        <v>0</v>
      </c>
      <c r="P1084" s="303">
        <v>0</v>
      </c>
      <c r="Q1084" s="171">
        <f>VLOOKUP(C1084&amp;D1084&amp;A1084,'Delivery Counts'!$A$55:$I$86,8,FALSE)</f>
        <v>0</v>
      </c>
      <c r="R1084" s="171">
        <f>VLOOKUP(C1084&amp;D1084&amp;A1084,'Delivery Counts'!$A$55:$I$86,9,FALSE)</f>
        <v>0</v>
      </c>
      <c r="S1084" s="16">
        <f t="shared" si="59"/>
        <v>0</v>
      </c>
      <c r="T1084" s="237"/>
      <c r="U1084" s="237"/>
    </row>
    <row r="1085" spans="1:21" s="172" customFormat="1">
      <c r="A1085" s="38">
        <v>19</v>
      </c>
      <c r="B1085" s="39">
        <f t="shared" si="29"/>
        <v>0</v>
      </c>
      <c r="C1085" s="39" t="str">
        <f t="shared" si="58"/>
        <v>2021 Prior Year</v>
      </c>
      <c r="D1085" s="40">
        <v>4</v>
      </c>
      <c r="E1085" s="662">
        <v>19</v>
      </c>
      <c r="F1085" s="40" t="s">
        <v>739</v>
      </c>
      <c r="G1085" s="40" t="s">
        <v>139</v>
      </c>
      <c r="H1085" s="40" t="s">
        <v>409</v>
      </c>
      <c r="I1085" s="640" t="s">
        <v>803</v>
      </c>
      <c r="J1085" s="303">
        <v>0</v>
      </c>
      <c r="K1085" s="304">
        <v>0</v>
      </c>
      <c r="L1085" s="305">
        <v>0</v>
      </c>
      <c r="M1085" s="305">
        <v>0</v>
      </c>
      <c r="N1085" s="303">
        <v>0</v>
      </c>
      <c r="O1085" s="306">
        <v>0</v>
      </c>
      <c r="P1085" s="303">
        <v>0</v>
      </c>
      <c r="Q1085" s="171">
        <f>VLOOKUP(C1085&amp;D1085&amp;A1085,'Delivery Counts'!$A$55:$I$86,8,FALSE)</f>
        <v>0</v>
      </c>
      <c r="R1085" s="171">
        <f>VLOOKUP(C1085&amp;D1085&amp;A1085,'Delivery Counts'!$A$55:$I$86,9,FALSE)</f>
        <v>0</v>
      </c>
      <c r="S1085" s="16">
        <f t="shared" si="59"/>
        <v>0</v>
      </c>
      <c r="T1085" s="237"/>
      <c r="U1085" s="237"/>
    </row>
    <row r="1086" spans="1:21" s="172" customFormat="1">
      <c r="A1086" s="38">
        <v>20</v>
      </c>
      <c r="B1086" s="39">
        <f t="shared" si="29"/>
        <v>0</v>
      </c>
      <c r="C1086" s="39" t="str">
        <f t="shared" si="58"/>
        <v>2021 Prior Year</v>
      </c>
      <c r="D1086" s="40">
        <v>4</v>
      </c>
      <c r="E1086" s="662">
        <v>20</v>
      </c>
      <c r="F1086" s="662" t="s">
        <v>740</v>
      </c>
      <c r="G1086" s="40" t="s">
        <v>138</v>
      </c>
      <c r="H1086" s="40" t="s">
        <v>211</v>
      </c>
      <c r="I1086" s="640" t="s">
        <v>261</v>
      </c>
      <c r="J1086" s="303">
        <v>0</v>
      </c>
      <c r="K1086" s="304">
        <v>0</v>
      </c>
      <c r="L1086" s="305">
        <v>0</v>
      </c>
      <c r="M1086" s="305">
        <v>0</v>
      </c>
      <c r="N1086" s="303">
        <v>0</v>
      </c>
      <c r="O1086" s="306">
        <v>0</v>
      </c>
      <c r="P1086" s="303">
        <v>0</v>
      </c>
      <c r="Q1086" s="171">
        <f>VLOOKUP(C1086&amp;D1086&amp;A1086,'Delivery Counts'!$A$55:$I$86,8,FALSE)</f>
        <v>0</v>
      </c>
      <c r="R1086" s="171">
        <f>VLOOKUP(C1086&amp;D1086&amp;A1086,'Delivery Counts'!$A$55:$I$86,9,FALSE)</f>
        <v>0</v>
      </c>
      <c r="S1086" s="16">
        <f t="shared" si="59"/>
        <v>0</v>
      </c>
      <c r="T1086" s="237"/>
      <c r="U1086" s="237"/>
    </row>
    <row r="1087" spans="1:21" s="172" customFormat="1">
      <c r="A1087" s="38">
        <v>20</v>
      </c>
      <c r="B1087" s="39">
        <f t="shared" ref="B1087:B1102" si="60">$B$6</f>
        <v>0</v>
      </c>
      <c r="C1087" s="39" t="str">
        <f t="shared" si="58"/>
        <v>2021 Prior Year</v>
      </c>
      <c r="D1087" s="40">
        <v>4</v>
      </c>
      <c r="E1087" s="662">
        <v>20</v>
      </c>
      <c r="F1087" s="40" t="s">
        <v>740</v>
      </c>
      <c r="G1087" s="311" t="s">
        <v>138</v>
      </c>
      <c r="H1087" s="40" t="s">
        <v>214</v>
      </c>
      <c r="I1087" s="658" t="s">
        <v>676</v>
      </c>
      <c r="J1087" s="303">
        <v>0</v>
      </c>
      <c r="K1087" s="304">
        <v>0</v>
      </c>
      <c r="L1087" s="305">
        <v>0</v>
      </c>
      <c r="M1087" s="305">
        <v>0</v>
      </c>
      <c r="N1087" s="303">
        <v>0</v>
      </c>
      <c r="O1087" s="306">
        <v>0</v>
      </c>
      <c r="P1087" s="303">
        <v>0</v>
      </c>
      <c r="Q1087" s="171">
        <f>VLOOKUP(C1087&amp;D1087&amp;A1087,'Delivery Counts'!$A$55:$I$86,8,FALSE)</f>
        <v>0</v>
      </c>
      <c r="R1087" s="171">
        <f>VLOOKUP(C1087&amp;D1087&amp;A1087,'Delivery Counts'!$A$55:$I$86,9,FALSE)</f>
        <v>0</v>
      </c>
      <c r="S1087" s="16">
        <f t="shared" si="59"/>
        <v>0</v>
      </c>
      <c r="T1087" s="237"/>
      <c r="U1087" s="237"/>
    </row>
    <row r="1088" spans="1:21" s="172" customFormat="1">
      <c r="A1088" s="38">
        <v>20</v>
      </c>
      <c r="B1088" s="39">
        <f t="shared" si="60"/>
        <v>0</v>
      </c>
      <c r="C1088" s="39" t="str">
        <f t="shared" si="58"/>
        <v>2021 Prior Year</v>
      </c>
      <c r="D1088" s="40">
        <v>4</v>
      </c>
      <c r="E1088" s="662">
        <v>20</v>
      </c>
      <c r="F1088" s="40" t="s">
        <v>740</v>
      </c>
      <c r="G1088" s="311" t="s">
        <v>138</v>
      </c>
      <c r="H1088" s="40" t="s">
        <v>215</v>
      </c>
      <c r="I1088" s="658" t="s">
        <v>216</v>
      </c>
      <c r="J1088" s="303">
        <v>0</v>
      </c>
      <c r="K1088" s="304">
        <v>0</v>
      </c>
      <c r="L1088" s="305">
        <v>0</v>
      </c>
      <c r="M1088" s="305">
        <v>0</v>
      </c>
      <c r="N1088" s="303">
        <v>0</v>
      </c>
      <c r="O1088" s="306">
        <v>0</v>
      </c>
      <c r="P1088" s="303">
        <v>0</v>
      </c>
      <c r="Q1088" s="171">
        <f>VLOOKUP(C1088&amp;D1088&amp;A1088,'Delivery Counts'!$A$55:$I$86,8,FALSE)</f>
        <v>0</v>
      </c>
      <c r="R1088" s="171">
        <f>VLOOKUP(C1088&amp;D1088&amp;A1088,'Delivery Counts'!$A$55:$I$86,9,FALSE)</f>
        <v>0</v>
      </c>
      <c r="S1088" s="16">
        <f t="shared" si="59"/>
        <v>0</v>
      </c>
      <c r="T1088" s="237"/>
      <c r="U1088" s="237"/>
    </row>
    <row r="1089" spans="1:21" s="172" customFormat="1">
      <c r="A1089" s="38">
        <v>20</v>
      </c>
      <c r="B1089" s="39">
        <f t="shared" si="60"/>
        <v>0</v>
      </c>
      <c r="C1089" s="39" t="str">
        <f t="shared" si="58"/>
        <v>2021 Prior Year</v>
      </c>
      <c r="D1089" s="40">
        <v>4</v>
      </c>
      <c r="E1089" s="662">
        <v>20</v>
      </c>
      <c r="F1089" s="40" t="s">
        <v>740</v>
      </c>
      <c r="G1089" s="311" t="s">
        <v>138</v>
      </c>
      <c r="H1089" s="40" t="s">
        <v>217</v>
      </c>
      <c r="I1089" s="658" t="s">
        <v>262</v>
      </c>
      <c r="J1089" s="303">
        <v>0</v>
      </c>
      <c r="K1089" s="304">
        <v>0</v>
      </c>
      <c r="L1089" s="305">
        <v>0</v>
      </c>
      <c r="M1089" s="305">
        <v>0</v>
      </c>
      <c r="N1089" s="303">
        <v>0</v>
      </c>
      <c r="O1089" s="306">
        <v>0</v>
      </c>
      <c r="P1089" s="303">
        <v>0</v>
      </c>
      <c r="Q1089" s="171">
        <f>VLOOKUP(C1089&amp;D1089&amp;A1089,'Delivery Counts'!$A$55:$I$86,8,FALSE)</f>
        <v>0</v>
      </c>
      <c r="R1089" s="171">
        <f>VLOOKUP(C1089&amp;D1089&amp;A1089,'Delivery Counts'!$A$55:$I$86,9,FALSE)</f>
        <v>0</v>
      </c>
      <c r="S1089" s="16">
        <f t="shared" si="59"/>
        <v>0</v>
      </c>
      <c r="T1089" s="237"/>
      <c r="U1089" s="237"/>
    </row>
    <row r="1090" spans="1:21" s="172" customFormat="1">
      <c r="A1090" s="38">
        <v>20</v>
      </c>
      <c r="B1090" s="39">
        <f t="shared" si="60"/>
        <v>0</v>
      </c>
      <c r="C1090" s="39" t="str">
        <f t="shared" si="58"/>
        <v>2021 Prior Year</v>
      </c>
      <c r="D1090" s="40">
        <v>4</v>
      </c>
      <c r="E1090" s="662">
        <v>20</v>
      </c>
      <c r="F1090" s="40" t="s">
        <v>740</v>
      </c>
      <c r="G1090" s="311" t="s">
        <v>138</v>
      </c>
      <c r="H1090" s="40" t="s">
        <v>218</v>
      </c>
      <c r="I1090" s="658" t="s">
        <v>677</v>
      </c>
      <c r="J1090" s="303">
        <v>0</v>
      </c>
      <c r="K1090" s="304">
        <v>0</v>
      </c>
      <c r="L1090" s="305">
        <v>0</v>
      </c>
      <c r="M1090" s="305">
        <v>0</v>
      </c>
      <c r="N1090" s="303">
        <v>0</v>
      </c>
      <c r="O1090" s="306">
        <v>0</v>
      </c>
      <c r="P1090" s="303">
        <v>0</v>
      </c>
      <c r="Q1090" s="171">
        <f>VLOOKUP(C1090&amp;D1090&amp;A1090,'Delivery Counts'!$A$55:$I$86,8,FALSE)</f>
        <v>0</v>
      </c>
      <c r="R1090" s="171">
        <f>VLOOKUP(C1090&amp;D1090&amp;A1090,'Delivery Counts'!$A$55:$I$86,9,FALSE)</f>
        <v>0</v>
      </c>
      <c r="S1090" s="16">
        <f t="shared" si="59"/>
        <v>0</v>
      </c>
      <c r="T1090" s="237"/>
      <c r="U1090" s="237"/>
    </row>
    <row r="1091" spans="1:21" s="172" customFormat="1">
      <c r="A1091" s="38">
        <v>20</v>
      </c>
      <c r="B1091" s="39">
        <f t="shared" si="60"/>
        <v>0</v>
      </c>
      <c r="C1091" s="39" t="str">
        <f t="shared" si="58"/>
        <v>2021 Prior Year</v>
      </c>
      <c r="D1091" s="40">
        <v>4</v>
      </c>
      <c r="E1091" s="662">
        <v>20</v>
      </c>
      <c r="F1091" s="40" t="s">
        <v>740</v>
      </c>
      <c r="G1091" s="311" t="s">
        <v>138</v>
      </c>
      <c r="H1091" s="40" t="s">
        <v>219</v>
      </c>
      <c r="I1091" s="658" t="s">
        <v>263</v>
      </c>
      <c r="J1091" s="303">
        <v>0</v>
      </c>
      <c r="K1091" s="304">
        <v>0</v>
      </c>
      <c r="L1091" s="305">
        <v>0</v>
      </c>
      <c r="M1091" s="305">
        <v>0</v>
      </c>
      <c r="N1091" s="303">
        <v>0</v>
      </c>
      <c r="O1091" s="306">
        <v>0</v>
      </c>
      <c r="P1091" s="303">
        <v>0</v>
      </c>
      <c r="Q1091" s="171">
        <f>VLOOKUP(C1091&amp;D1091&amp;A1091,'Delivery Counts'!$A$55:$I$86,8,FALSE)</f>
        <v>0</v>
      </c>
      <c r="R1091" s="171">
        <f>VLOOKUP(C1091&amp;D1091&amp;A1091,'Delivery Counts'!$A$55:$I$86,9,FALSE)</f>
        <v>0</v>
      </c>
      <c r="S1091" s="16">
        <f t="shared" si="59"/>
        <v>0</v>
      </c>
      <c r="T1091" s="237"/>
      <c r="U1091" s="237"/>
    </row>
    <row r="1092" spans="1:21" s="172" customFormat="1">
      <c r="A1092" s="38">
        <v>20</v>
      </c>
      <c r="B1092" s="39">
        <f t="shared" si="60"/>
        <v>0</v>
      </c>
      <c r="C1092" s="39" t="str">
        <f t="shared" si="58"/>
        <v>2021 Prior Year</v>
      </c>
      <c r="D1092" s="40">
        <v>4</v>
      </c>
      <c r="E1092" s="662">
        <v>20</v>
      </c>
      <c r="F1092" s="40" t="s">
        <v>740</v>
      </c>
      <c r="G1092" s="311" t="s">
        <v>138</v>
      </c>
      <c r="H1092" s="40" t="s">
        <v>220</v>
      </c>
      <c r="I1092" s="658" t="s">
        <v>675</v>
      </c>
      <c r="J1092" s="303">
        <v>0</v>
      </c>
      <c r="K1092" s="304">
        <v>0</v>
      </c>
      <c r="L1092" s="305">
        <v>0</v>
      </c>
      <c r="M1092" s="305">
        <v>0</v>
      </c>
      <c r="N1092" s="303">
        <v>0</v>
      </c>
      <c r="O1092" s="306">
        <v>0</v>
      </c>
      <c r="P1092" s="303">
        <v>0</v>
      </c>
      <c r="Q1092" s="171">
        <f>VLOOKUP(C1092&amp;D1092&amp;A1092,'Delivery Counts'!$A$55:$I$86,8,FALSE)</f>
        <v>0</v>
      </c>
      <c r="R1092" s="171">
        <f>VLOOKUP(C1092&amp;D1092&amp;A1092,'Delivery Counts'!$A$55:$I$86,9,FALSE)</f>
        <v>0</v>
      </c>
      <c r="S1092" s="16">
        <f t="shared" si="59"/>
        <v>0</v>
      </c>
      <c r="T1092" s="237"/>
      <c r="U1092" s="237"/>
    </row>
    <row r="1093" spans="1:21" s="172" customFormat="1">
      <c r="A1093" s="38">
        <v>20</v>
      </c>
      <c r="B1093" s="39">
        <f t="shared" si="60"/>
        <v>0</v>
      </c>
      <c r="C1093" s="39" t="str">
        <f t="shared" si="58"/>
        <v>2021 Prior Year</v>
      </c>
      <c r="D1093" s="40">
        <v>4</v>
      </c>
      <c r="E1093" s="662">
        <v>20</v>
      </c>
      <c r="F1093" s="40" t="s">
        <v>740</v>
      </c>
      <c r="G1093" s="311" t="s">
        <v>138</v>
      </c>
      <c r="H1093" s="40" t="s">
        <v>221</v>
      </c>
      <c r="I1093" s="658" t="s">
        <v>264</v>
      </c>
      <c r="J1093" s="303">
        <v>0</v>
      </c>
      <c r="K1093" s="304">
        <v>0</v>
      </c>
      <c r="L1093" s="305">
        <v>0</v>
      </c>
      <c r="M1093" s="305">
        <v>0</v>
      </c>
      <c r="N1093" s="303">
        <v>0</v>
      </c>
      <c r="O1093" s="306">
        <v>0</v>
      </c>
      <c r="P1093" s="303">
        <v>0</v>
      </c>
      <c r="Q1093" s="171">
        <f>VLOOKUP(C1093&amp;D1093&amp;A1093,'Delivery Counts'!$A$55:$I$86,8,FALSE)</f>
        <v>0</v>
      </c>
      <c r="R1093" s="171">
        <f>VLOOKUP(C1093&amp;D1093&amp;A1093,'Delivery Counts'!$A$55:$I$86,9,FALSE)</f>
        <v>0</v>
      </c>
      <c r="S1093" s="16">
        <f t="shared" si="59"/>
        <v>0</v>
      </c>
      <c r="T1093" s="237"/>
      <c r="U1093" s="237"/>
    </row>
    <row r="1094" spans="1:21" s="172" customFormat="1">
      <c r="A1094" s="38">
        <v>20</v>
      </c>
      <c r="B1094" s="39">
        <f t="shared" si="60"/>
        <v>0</v>
      </c>
      <c r="C1094" s="39" t="str">
        <f t="shared" si="58"/>
        <v>2021 Prior Year</v>
      </c>
      <c r="D1094" s="40">
        <v>4</v>
      </c>
      <c r="E1094" s="662">
        <v>20</v>
      </c>
      <c r="F1094" s="40" t="s">
        <v>740</v>
      </c>
      <c r="G1094" s="311" t="s">
        <v>138</v>
      </c>
      <c r="H1094" s="40" t="s">
        <v>222</v>
      </c>
      <c r="I1094" s="658" t="s">
        <v>206</v>
      </c>
      <c r="J1094" s="303">
        <v>0</v>
      </c>
      <c r="K1094" s="304">
        <v>0</v>
      </c>
      <c r="L1094" s="305">
        <v>0</v>
      </c>
      <c r="M1094" s="305">
        <v>0</v>
      </c>
      <c r="N1094" s="303">
        <v>0</v>
      </c>
      <c r="O1094" s="306">
        <v>0</v>
      </c>
      <c r="P1094" s="303">
        <v>0</v>
      </c>
      <c r="Q1094" s="171">
        <f>VLOOKUP(C1094&amp;D1094&amp;A1094,'Delivery Counts'!$A$55:$I$86,8,FALSE)</f>
        <v>0</v>
      </c>
      <c r="R1094" s="171">
        <f>VLOOKUP(C1094&amp;D1094&amp;A1094,'Delivery Counts'!$A$55:$I$86,9,FALSE)</f>
        <v>0</v>
      </c>
      <c r="S1094" s="16">
        <f t="shared" si="59"/>
        <v>0</v>
      </c>
      <c r="T1094" s="237"/>
      <c r="U1094" s="237"/>
    </row>
    <row r="1095" spans="1:21">
      <c r="A1095" s="38">
        <v>20</v>
      </c>
      <c r="B1095" s="39">
        <f t="shared" si="60"/>
        <v>0</v>
      </c>
      <c r="C1095" s="39" t="str">
        <f t="shared" si="58"/>
        <v>2021 Prior Year</v>
      </c>
      <c r="D1095" s="40">
        <v>4</v>
      </c>
      <c r="E1095" s="662">
        <v>20</v>
      </c>
      <c r="F1095" s="40" t="s">
        <v>740</v>
      </c>
      <c r="G1095" s="311" t="s">
        <v>138</v>
      </c>
      <c r="H1095" s="40" t="s">
        <v>223</v>
      </c>
      <c r="I1095" s="658" t="s">
        <v>181</v>
      </c>
      <c r="J1095" s="303">
        <v>0</v>
      </c>
      <c r="K1095" s="304">
        <v>0</v>
      </c>
      <c r="L1095" s="305">
        <v>0</v>
      </c>
      <c r="M1095" s="305">
        <v>0</v>
      </c>
      <c r="N1095" s="303">
        <v>0</v>
      </c>
      <c r="O1095" s="306">
        <v>0</v>
      </c>
      <c r="P1095" s="303">
        <v>0</v>
      </c>
      <c r="Q1095" s="171">
        <f>VLOOKUP(C1095&amp;D1095&amp;A1095,'Delivery Counts'!$A$55:$I$86,8,FALSE)</f>
        <v>0</v>
      </c>
      <c r="R1095" s="171">
        <f>VLOOKUP(C1095&amp;D1095&amp;A1095,'Delivery Counts'!$A$55:$I$86,9,FALSE)</f>
        <v>0</v>
      </c>
      <c r="S1095" s="16">
        <f t="shared" si="59"/>
        <v>0</v>
      </c>
    </row>
    <row r="1096" spans="1:21">
      <c r="A1096" s="38">
        <v>20</v>
      </c>
      <c r="B1096" s="39">
        <f t="shared" si="60"/>
        <v>0</v>
      </c>
      <c r="C1096" s="39" t="str">
        <f t="shared" si="58"/>
        <v>2021 Prior Year</v>
      </c>
      <c r="D1096" s="40">
        <v>4</v>
      </c>
      <c r="E1096" s="662">
        <v>20</v>
      </c>
      <c r="F1096" s="40" t="s">
        <v>740</v>
      </c>
      <c r="G1096" s="311" t="s">
        <v>138</v>
      </c>
      <c r="H1096" s="40" t="s">
        <v>150</v>
      </c>
      <c r="I1096" s="658" t="s">
        <v>204</v>
      </c>
      <c r="J1096" s="303">
        <v>0</v>
      </c>
      <c r="K1096" s="304">
        <v>0</v>
      </c>
      <c r="L1096" s="305">
        <v>0</v>
      </c>
      <c r="M1096" s="305">
        <v>0</v>
      </c>
      <c r="N1096" s="303">
        <v>0</v>
      </c>
      <c r="O1096" s="306">
        <v>0</v>
      </c>
      <c r="P1096" s="303">
        <v>0</v>
      </c>
      <c r="Q1096" s="171">
        <f>VLOOKUP(C1096&amp;D1096&amp;A1096,'Delivery Counts'!$A$55:$I$86,8,FALSE)</f>
        <v>0</v>
      </c>
      <c r="R1096" s="171">
        <f>VLOOKUP(C1096&amp;D1096&amp;A1096,'Delivery Counts'!$A$55:$I$86,9,FALSE)</f>
        <v>0</v>
      </c>
      <c r="S1096" s="16">
        <f t="shared" si="59"/>
        <v>0</v>
      </c>
    </row>
    <row r="1097" spans="1:21" s="172" customFormat="1">
      <c r="A1097" s="38">
        <v>20</v>
      </c>
      <c r="B1097" s="39">
        <f t="shared" si="60"/>
        <v>0</v>
      </c>
      <c r="C1097" s="39" t="str">
        <f t="shared" si="58"/>
        <v>2021 Prior Year</v>
      </c>
      <c r="D1097" s="40">
        <v>4</v>
      </c>
      <c r="E1097" s="662">
        <v>20</v>
      </c>
      <c r="F1097" s="40" t="s">
        <v>740</v>
      </c>
      <c r="G1097" s="311" t="s">
        <v>138</v>
      </c>
      <c r="H1097" s="40" t="s">
        <v>151</v>
      </c>
      <c r="I1097" s="658" t="s">
        <v>205</v>
      </c>
      <c r="J1097" s="303">
        <v>0</v>
      </c>
      <c r="K1097" s="304">
        <v>0</v>
      </c>
      <c r="L1097" s="305">
        <v>0</v>
      </c>
      <c r="M1097" s="305">
        <v>0</v>
      </c>
      <c r="N1097" s="303">
        <v>0</v>
      </c>
      <c r="O1097" s="306">
        <v>0</v>
      </c>
      <c r="P1097" s="303">
        <v>0</v>
      </c>
      <c r="Q1097" s="171">
        <f>VLOOKUP(C1097&amp;D1097&amp;A1097,'Delivery Counts'!$A$55:$I$86,8,FALSE)</f>
        <v>0</v>
      </c>
      <c r="R1097" s="171">
        <f>VLOOKUP(C1097&amp;D1097&amp;A1097,'Delivery Counts'!$A$55:$I$86,9,FALSE)</f>
        <v>0</v>
      </c>
      <c r="S1097" s="16">
        <f t="shared" si="59"/>
        <v>0</v>
      </c>
    </row>
    <row r="1098" spans="1:21" s="172" customFormat="1">
      <c r="A1098" s="38">
        <v>20</v>
      </c>
      <c r="B1098" s="39">
        <f t="shared" si="60"/>
        <v>0</v>
      </c>
      <c r="C1098" s="39" t="str">
        <f t="shared" si="58"/>
        <v>2021 Prior Year</v>
      </c>
      <c r="D1098" s="40">
        <v>4</v>
      </c>
      <c r="E1098" s="662">
        <v>20</v>
      </c>
      <c r="F1098" s="40" t="s">
        <v>740</v>
      </c>
      <c r="G1098" s="311" t="s">
        <v>138</v>
      </c>
      <c r="H1098" s="40" t="s">
        <v>152</v>
      </c>
      <c r="I1098" s="658" t="s">
        <v>182</v>
      </c>
      <c r="J1098" s="303">
        <v>0</v>
      </c>
      <c r="K1098" s="304">
        <v>0</v>
      </c>
      <c r="L1098" s="305">
        <v>0</v>
      </c>
      <c r="M1098" s="305">
        <v>0</v>
      </c>
      <c r="N1098" s="303">
        <v>0</v>
      </c>
      <c r="O1098" s="306">
        <v>0</v>
      </c>
      <c r="P1098" s="303">
        <v>0</v>
      </c>
      <c r="Q1098" s="171">
        <f>VLOOKUP(C1098&amp;D1098&amp;A1098,'Delivery Counts'!$A$55:$I$86,8,FALSE)</f>
        <v>0</v>
      </c>
      <c r="R1098" s="171">
        <f>VLOOKUP(C1098&amp;D1098&amp;A1098,'Delivery Counts'!$A$55:$I$86,9,FALSE)</f>
        <v>0</v>
      </c>
      <c r="S1098" s="16">
        <f t="shared" si="59"/>
        <v>0</v>
      </c>
      <c r="T1098" s="237"/>
      <c r="U1098" s="237"/>
    </row>
    <row r="1099" spans="1:21" s="172" customFormat="1">
      <c r="A1099" s="38">
        <v>20</v>
      </c>
      <c r="B1099" s="39">
        <f t="shared" si="60"/>
        <v>0</v>
      </c>
      <c r="C1099" s="39" t="str">
        <f t="shared" si="58"/>
        <v>2021 Prior Year</v>
      </c>
      <c r="D1099" s="40">
        <v>4</v>
      </c>
      <c r="E1099" s="662">
        <v>20</v>
      </c>
      <c r="F1099" s="40" t="s">
        <v>740</v>
      </c>
      <c r="G1099" s="311" t="s">
        <v>138</v>
      </c>
      <c r="H1099" s="40" t="s">
        <v>70</v>
      </c>
      <c r="I1099" s="658" t="s">
        <v>265</v>
      </c>
      <c r="J1099" s="303">
        <v>0</v>
      </c>
      <c r="K1099" s="304">
        <v>0</v>
      </c>
      <c r="L1099" s="305">
        <v>0</v>
      </c>
      <c r="M1099" s="305">
        <v>0</v>
      </c>
      <c r="N1099" s="303">
        <v>0</v>
      </c>
      <c r="O1099" s="306">
        <v>0</v>
      </c>
      <c r="P1099" s="303">
        <v>0</v>
      </c>
      <c r="Q1099" s="171">
        <f>VLOOKUP(C1099&amp;D1099&amp;A1099,'Delivery Counts'!$A$55:$I$86,8,FALSE)</f>
        <v>0</v>
      </c>
      <c r="R1099" s="171">
        <f>VLOOKUP(C1099&amp;D1099&amp;A1099,'Delivery Counts'!$A$55:$I$86,9,FALSE)</f>
        <v>0</v>
      </c>
      <c r="S1099" s="16">
        <f t="shared" si="59"/>
        <v>0</v>
      </c>
      <c r="T1099" s="237"/>
      <c r="U1099" s="237"/>
    </row>
    <row r="1100" spans="1:21" s="172" customFormat="1">
      <c r="A1100" s="38">
        <v>20</v>
      </c>
      <c r="B1100" s="39">
        <f t="shared" si="60"/>
        <v>0</v>
      </c>
      <c r="C1100" s="39" t="str">
        <f t="shared" si="58"/>
        <v>2021 Prior Year</v>
      </c>
      <c r="D1100" s="40">
        <v>4</v>
      </c>
      <c r="E1100" s="662">
        <v>20</v>
      </c>
      <c r="F1100" s="40" t="s">
        <v>740</v>
      </c>
      <c r="G1100" s="311" t="s">
        <v>138</v>
      </c>
      <c r="H1100" s="40" t="s">
        <v>71</v>
      </c>
      <c r="I1100" s="658" t="s">
        <v>266</v>
      </c>
      <c r="J1100" s="303">
        <v>0</v>
      </c>
      <c r="K1100" s="304">
        <v>0</v>
      </c>
      <c r="L1100" s="305">
        <v>0</v>
      </c>
      <c r="M1100" s="305">
        <v>0</v>
      </c>
      <c r="N1100" s="303">
        <v>0</v>
      </c>
      <c r="O1100" s="306">
        <v>0</v>
      </c>
      <c r="P1100" s="303">
        <v>0</v>
      </c>
      <c r="Q1100" s="171">
        <f>VLOOKUP(C1100&amp;D1100&amp;A1100,'Delivery Counts'!$A$55:$I$86,8,FALSE)</f>
        <v>0</v>
      </c>
      <c r="R1100" s="171">
        <f>VLOOKUP(C1100&amp;D1100&amp;A1100,'Delivery Counts'!$A$55:$I$86,9,FALSE)</f>
        <v>0</v>
      </c>
      <c r="S1100" s="16">
        <f t="shared" si="59"/>
        <v>0</v>
      </c>
      <c r="T1100" s="237"/>
      <c r="U1100" s="237"/>
    </row>
    <row r="1101" spans="1:21" s="172" customFormat="1">
      <c r="A1101" s="38">
        <v>20</v>
      </c>
      <c r="B1101" s="39">
        <f t="shared" si="60"/>
        <v>0</v>
      </c>
      <c r="C1101" s="39" t="str">
        <f t="shared" si="58"/>
        <v>2021 Prior Year</v>
      </c>
      <c r="D1101" s="40">
        <v>4</v>
      </c>
      <c r="E1101" s="662">
        <v>20</v>
      </c>
      <c r="F1101" s="40" t="s">
        <v>740</v>
      </c>
      <c r="G1101" s="311" t="s">
        <v>138</v>
      </c>
      <c r="H1101" s="40" t="s">
        <v>72</v>
      </c>
      <c r="I1101" s="658" t="s">
        <v>527</v>
      </c>
      <c r="J1101" s="303">
        <v>0</v>
      </c>
      <c r="K1101" s="304">
        <v>0</v>
      </c>
      <c r="L1101" s="305">
        <v>0</v>
      </c>
      <c r="M1101" s="305">
        <v>0</v>
      </c>
      <c r="N1101" s="303">
        <v>0</v>
      </c>
      <c r="O1101" s="306">
        <v>0</v>
      </c>
      <c r="P1101" s="303">
        <v>0</v>
      </c>
      <c r="Q1101" s="171">
        <f>VLOOKUP(C1101&amp;D1101&amp;A1101,'Delivery Counts'!$A$55:$I$86,8,FALSE)</f>
        <v>0</v>
      </c>
      <c r="R1101" s="171">
        <f>VLOOKUP(C1101&amp;D1101&amp;A1101,'Delivery Counts'!$A$55:$I$86,9,FALSE)</f>
        <v>0</v>
      </c>
      <c r="S1101" s="16">
        <f t="shared" si="59"/>
        <v>0</v>
      </c>
      <c r="T1101" s="237"/>
      <c r="U1101" s="237"/>
    </row>
    <row r="1102" spans="1:21" s="172" customFormat="1">
      <c r="A1102" s="38">
        <v>20</v>
      </c>
      <c r="B1102" s="39">
        <f t="shared" si="60"/>
        <v>0</v>
      </c>
      <c r="C1102" s="39" t="str">
        <f t="shared" si="58"/>
        <v>2021 Prior Year</v>
      </c>
      <c r="D1102" s="40">
        <v>4</v>
      </c>
      <c r="E1102" s="662">
        <v>20</v>
      </c>
      <c r="F1102" s="40" t="s">
        <v>740</v>
      </c>
      <c r="G1102" s="40" t="s">
        <v>138</v>
      </c>
      <c r="H1102" s="40" t="s">
        <v>73</v>
      </c>
      <c r="I1102" s="658" t="s">
        <v>528</v>
      </c>
      <c r="J1102" s="303">
        <v>0</v>
      </c>
      <c r="K1102" s="304">
        <v>0</v>
      </c>
      <c r="L1102" s="305">
        <v>0</v>
      </c>
      <c r="M1102" s="305">
        <v>0</v>
      </c>
      <c r="N1102" s="303">
        <v>0</v>
      </c>
      <c r="O1102" s="306">
        <v>0</v>
      </c>
      <c r="P1102" s="303">
        <v>0</v>
      </c>
      <c r="Q1102" s="171">
        <f>VLOOKUP(C1102&amp;D1102&amp;A1102,'Delivery Counts'!$A$55:$I$86,8,FALSE)</f>
        <v>0</v>
      </c>
      <c r="R1102" s="171">
        <f>VLOOKUP(C1102&amp;D1102&amp;A1102,'Delivery Counts'!$A$55:$I$86,9,FALSE)</f>
        <v>0</v>
      </c>
      <c r="S1102" s="16">
        <f t="shared" si="59"/>
        <v>0</v>
      </c>
      <c r="T1102" s="237"/>
      <c r="U1102" s="237"/>
    </row>
    <row r="1103" spans="1:21" s="172" customFormat="1">
      <c r="A1103" s="38">
        <v>20</v>
      </c>
      <c r="B1103" s="39">
        <f t="shared" si="29"/>
        <v>0</v>
      </c>
      <c r="C1103" s="39" t="str">
        <f t="shared" si="58"/>
        <v>2021 Prior Year</v>
      </c>
      <c r="D1103" s="40">
        <v>4</v>
      </c>
      <c r="E1103" s="662">
        <v>20</v>
      </c>
      <c r="F1103" s="40" t="s">
        <v>740</v>
      </c>
      <c r="G1103" s="40" t="s">
        <v>138</v>
      </c>
      <c r="H1103" s="40" t="s">
        <v>409</v>
      </c>
      <c r="I1103" s="640" t="s">
        <v>803</v>
      </c>
      <c r="J1103" s="303">
        <v>0</v>
      </c>
      <c r="K1103" s="304">
        <v>0</v>
      </c>
      <c r="L1103" s="305">
        <v>0</v>
      </c>
      <c r="M1103" s="305">
        <v>0</v>
      </c>
      <c r="N1103" s="303">
        <v>0</v>
      </c>
      <c r="O1103" s="306">
        <v>0</v>
      </c>
      <c r="P1103" s="303">
        <v>0</v>
      </c>
      <c r="Q1103" s="171">
        <f>VLOOKUP(C1103&amp;D1103&amp;A1103,'Delivery Counts'!$A$55:$I$86,8,FALSE)</f>
        <v>0</v>
      </c>
      <c r="R1103" s="171">
        <f>VLOOKUP(C1103&amp;D1103&amp;A1103,'Delivery Counts'!$A$55:$I$86,9,FALSE)</f>
        <v>0</v>
      </c>
      <c r="S1103" s="16">
        <f t="shared" si="59"/>
        <v>0</v>
      </c>
      <c r="T1103" s="237"/>
      <c r="U1103" s="237"/>
    </row>
    <row r="1104" spans="1:21" s="172" customFormat="1">
      <c r="A1104" s="38">
        <v>21</v>
      </c>
      <c r="B1104" s="39">
        <f t="shared" ref="B1104:B1139" si="61">$B$6</f>
        <v>0</v>
      </c>
      <c r="C1104" s="39" t="str">
        <f t="shared" si="58"/>
        <v>2021 Prior Year</v>
      </c>
      <c r="D1104" s="40">
        <v>4</v>
      </c>
      <c r="E1104" s="662">
        <v>21</v>
      </c>
      <c r="F1104" s="40">
        <v>2</v>
      </c>
      <c r="G1104" s="40" t="s">
        <v>139</v>
      </c>
      <c r="H1104" s="40" t="s">
        <v>211</v>
      </c>
      <c r="I1104" s="991" t="s">
        <v>261</v>
      </c>
      <c r="J1104" s="303">
        <v>0</v>
      </c>
      <c r="K1104" s="304">
        <v>0</v>
      </c>
      <c r="L1104" s="305">
        <v>0</v>
      </c>
      <c r="M1104" s="305">
        <v>0</v>
      </c>
      <c r="N1104" s="303">
        <v>0</v>
      </c>
      <c r="O1104" s="306">
        <v>0</v>
      </c>
      <c r="P1104" s="303">
        <v>0</v>
      </c>
      <c r="Q1104" s="171">
        <f>VLOOKUP(C1104&amp;D1104&amp;A1104,'Delivery Counts'!$A$55:$I$86,8,FALSE)</f>
        <v>0</v>
      </c>
      <c r="R1104" s="171">
        <f>VLOOKUP(C1104&amp;D1104&amp;A1104,'Delivery Counts'!$A$55:$I$86,9,FALSE)</f>
        <v>0</v>
      </c>
      <c r="S1104" s="16">
        <f t="shared" si="59"/>
        <v>0</v>
      </c>
      <c r="T1104" s="237"/>
      <c r="U1104" s="237"/>
    </row>
    <row r="1105" spans="1:21" s="172" customFormat="1">
      <c r="A1105" s="38">
        <v>21</v>
      </c>
      <c r="B1105" s="39">
        <f t="shared" si="61"/>
        <v>0</v>
      </c>
      <c r="C1105" s="39" t="str">
        <f t="shared" si="58"/>
        <v>2021 Prior Year</v>
      </c>
      <c r="D1105" s="40">
        <v>4</v>
      </c>
      <c r="E1105" s="662">
        <v>21</v>
      </c>
      <c r="F1105" s="40">
        <v>2</v>
      </c>
      <c r="G1105" s="311" t="s">
        <v>139</v>
      </c>
      <c r="H1105" s="40" t="s">
        <v>214</v>
      </c>
      <c r="I1105" s="991" t="s">
        <v>676</v>
      </c>
      <c r="J1105" s="303">
        <v>0</v>
      </c>
      <c r="K1105" s="304">
        <v>0</v>
      </c>
      <c r="L1105" s="305">
        <v>0</v>
      </c>
      <c r="M1105" s="305">
        <v>0</v>
      </c>
      <c r="N1105" s="303">
        <v>0</v>
      </c>
      <c r="O1105" s="306">
        <v>0</v>
      </c>
      <c r="P1105" s="303">
        <v>0</v>
      </c>
      <c r="Q1105" s="171">
        <f>VLOOKUP(C1105&amp;D1105&amp;A1105,'Delivery Counts'!$A$55:$I$86,8,FALSE)</f>
        <v>0</v>
      </c>
      <c r="R1105" s="171">
        <f>VLOOKUP(C1105&amp;D1105&amp;A1105,'Delivery Counts'!$A$55:$I$86,9,FALSE)</f>
        <v>0</v>
      </c>
      <c r="S1105" s="16">
        <f t="shared" si="59"/>
        <v>0</v>
      </c>
      <c r="T1105" s="237"/>
      <c r="U1105" s="237"/>
    </row>
    <row r="1106" spans="1:21" s="172" customFormat="1">
      <c r="A1106" s="38">
        <v>21</v>
      </c>
      <c r="B1106" s="39">
        <f t="shared" si="61"/>
        <v>0</v>
      </c>
      <c r="C1106" s="39" t="str">
        <f t="shared" si="58"/>
        <v>2021 Prior Year</v>
      </c>
      <c r="D1106" s="40">
        <v>4</v>
      </c>
      <c r="E1106" s="662">
        <v>21</v>
      </c>
      <c r="F1106" s="40">
        <v>2</v>
      </c>
      <c r="G1106" s="311" t="s">
        <v>139</v>
      </c>
      <c r="H1106" s="40" t="s">
        <v>215</v>
      </c>
      <c r="I1106" s="991" t="s">
        <v>216</v>
      </c>
      <c r="J1106" s="303">
        <v>0</v>
      </c>
      <c r="K1106" s="304">
        <v>0</v>
      </c>
      <c r="L1106" s="305">
        <v>0</v>
      </c>
      <c r="M1106" s="305">
        <v>0</v>
      </c>
      <c r="N1106" s="303">
        <v>0</v>
      </c>
      <c r="O1106" s="306">
        <v>0</v>
      </c>
      <c r="P1106" s="303">
        <v>0</v>
      </c>
      <c r="Q1106" s="171">
        <f>VLOOKUP(C1106&amp;D1106&amp;A1106,'Delivery Counts'!$A$55:$I$86,8,FALSE)</f>
        <v>0</v>
      </c>
      <c r="R1106" s="171">
        <f>VLOOKUP(C1106&amp;D1106&amp;A1106,'Delivery Counts'!$A$55:$I$86,9,FALSE)</f>
        <v>0</v>
      </c>
      <c r="S1106" s="16">
        <f t="shared" si="59"/>
        <v>0</v>
      </c>
      <c r="T1106" s="237"/>
      <c r="U1106" s="237"/>
    </row>
    <row r="1107" spans="1:21" s="172" customFormat="1">
      <c r="A1107" s="38">
        <v>21</v>
      </c>
      <c r="B1107" s="39">
        <f t="shared" si="61"/>
        <v>0</v>
      </c>
      <c r="C1107" s="39" t="str">
        <f t="shared" si="58"/>
        <v>2021 Prior Year</v>
      </c>
      <c r="D1107" s="40">
        <v>4</v>
      </c>
      <c r="E1107" s="662">
        <v>21</v>
      </c>
      <c r="F1107" s="40">
        <v>2</v>
      </c>
      <c r="G1107" s="311" t="s">
        <v>139</v>
      </c>
      <c r="H1107" s="40" t="s">
        <v>217</v>
      </c>
      <c r="I1107" s="991" t="s">
        <v>262</v>
      </c>
      <c r="J1107" s="303">
        <v>0</v>
      </c>
      <c r="K1107" s="304">
        <v>0</v>
      </c>
      <c r="L1107" s="305">
        <v>0</v>
      </c>
      <c r="M1107" s="305">
        <v>0</v>
      </c>
      <c r="N1107" s="303">
        <v>0</v>
      </c>
      <c r="O1107" s="306">
        <v>0</v>
      </c>
      <c r="P1107" s="303">
        <v>0</v>
      </c>
      <c r="Q1107" s="171">
        <f>VLOOKUP(C1107&amp;D1107&amp;A1107,'Delivery Counts'!$A$55:$I$86,8,FALSE)</f>
        <v>0</v>
      </c>
      <c r="R1107" s="171">
        <f>VLOOKUP(C1107&amp;D1107&amp;A1107,'Delivery Counts'!$A$55:$I$86,9,FALSE)</f>
        <v>0</v>
      </c>
      <c r="S1107" s="16">
        <f t="shared" si="59"/>
        <v>0</v>
      </c>
      <c r="T1107" s="237"/>
      <c r="U1107" s="237"/>
    </row>
    <row r="1108" spans="1:21" s="172" customFormat="1">
      <c r="A1108" s="38">
        <v>21</v>
      </c>
      <c r="B1108" s="39">
        <f t="shared" si="61"/>
        <v>0</v>
      </c>
      <c r="C1108" s="39" t="str">
        <f t="shared" si="58"/>
        <v>2021 Prior Year</v>
      </c>
      <c r="D1108" s="40">
        <v>4</v>
      </c>
      <c r="E1108" s="662">
        <v>21</v>
      </c>
      <c r="F1108" s="40">
        <v>2</v>
      </c>
      <c r="G1108" s="311" t="s">
        <v>139</v>
      </c>
      <c r="H1108" s="40" t="s">
        <v>218</v>
      </c>
      <c r="I1108" s="991" t="s">
        <v>677</v>
      </c>
      <c r="J1108" s="303">
        <v>0</v>
      </c>
      <c r="K1108" s="304">
        <v>0</v>
      </c>
      <c r="L1108" s="305">
        <v>0</v>
      </c>
      <c r="M1108" s="305">
        <v>0</v>
      </c>
      <c r="N1108" s="303">
        <v>0</v>
      </c>
      <c r="O1108" s="306">
        <v>0</v>
      </c>
      <c r="P1108" s="303">
        <v>0</v>
      </c>
      <c r="Q1108" s="171">
        <f>VLOOKUP(C1108&amp;D1108&amp;A1108,'Delivery Counts'!$A$55:$I$86,8,FALSE)</f>
        <v>0</v>
      </c>
      <c r="R1108" s="171">
        <f>VLOOKUP(C1108&amp;D1108&amp;A1108,'Delivery Counts'!$A$55:$I$86,9,FALSE)</f>
        <v>0</v>
      </c>
      <c r="S1108" s="16">
        <f t="shared" si="59"/>
        <v>0</v>
      </c>
      <c r="T1108" s="237"/>
      <c r="U1108" s="237"/>
    </row>
    <row r="1109" spans="1:21" s="172" customFormat="1">
      <c r="A1109" s="38">
        <v>21</v>
      </c>
      <c r="B1109" s="39">
        <f t="shared" si="61"/>
        <v>0</v>
      </c>
      <c r="C1109" s="39" t="str">
        <f t="shared" si="58"/>
        <v>2021 Prior Year</v>
      </c>
      <c r="D1109" s="40">
        <v>4</v>
      </c>
      <c r="E1109" s="662">
        <v>21</v>
      </c>
      <c r="F1109" s="40">
        <v>2</v>
      </c>
      <c r="G1109" s="311" t="s">
        <v>139</v>
      </c>
      <c r="H1109" s="40" t="s">
        <v>219</v>
      </c>
      <c r="I1109" s="991" t="s">
        <v>263</v>
      </c>
      <c r="J1109" s="303">
        <v>0</v>
      </c>
      <c r="K1109" s="304">
        <v>0</v>
      </c>
      <c r="L1109" s="305">
        <v>0</v>
      </c>
      <c r="M1109" s="305">
        <v>0</v>
      </c>
      <c r="N1109" s="303">
        <v>0</v>
      </c>
      <c r="O1109" s="306">
        <v>0</v>
      </c>
      <c r="P1109" s="303">
        <v>0</v>
      </c>
      <c r="Q1109" s="171">
        <f>VLOOKUP(C1109&amp;D1109&amp;A1109,'Delivery Counts'!$A$55:$I$86,8,FALSE)</f>
        <v>0</v>
      </c>
      <c r="R1109" s="171">
        <f>VLOOKUP(C1109&amp;D1109&amp;A1109,'Delivery Counts'!$A$55:$I$86,9,FALSE)</f>
        <v>0</v>
      </c>
      <c r="S1109" s="16">
        <f t="shared" si="59"/>
        <v>0</v>
      </c>
      <c r="T1109" s="237"/>
      <c r="U1109" s="237"/>
    </row>
    <row r="1110" spans="1:21" s="172" customFormat="1">
      <c r="A1110" s="38">
        <v>21</v>
      </c>
      <c r="B1110" s="39">
        <f t="shared" si="61"/>
        <v>0</v>
      </c>
      <c r="C1110" s="39" t="str">
        <f t="shared" si="58"/>
        <v>2021 Prior Year</v>
      </c>
      <c r="D1110" s="40">
        <v>4</v>
      </c>
      <c r="E1110" s="662">
        <v>21</v>
      </c>
      <c r="F1110" s="40">
        <v>2</v>
      </c>
      <c r="G1110" s="311" t="s">
        <v>139</v>
      </c>
      <c r="H1110" s="40" t="s">
        <v>220</v>
      </c>
      <c r="I1110" s="991" t="s">
        <v>675</v>
      </c>
      <c r="J1110" s="303">
        <v>0</v>
      </c>
      <c r="K1110" s="304">
        <v>0</v>
      </c>
      <c r="L1110" s="305">
        <v>0</v>
      </c>
      <c r="M1110" s="305">
        <v>0</v>
      </c>
      <c r="N1110" s="303">
        <v>0</v>
      </c>
      <c r="O1110" s="306">
        <v>0</v>
      </c>
      <c r="P1110" s="303">
        <v>0</v>
      </c>
      <c r="Q1110" s="171">
        <f>VLOOKUP(C1110&amp;D1110&amp;A1110,'Delivery Counts'!$A$55:$I$86,8,FALSE)</f>
        <v>0</v>
      </c>
      <c r="R1110" s="171">
        <f>VLOOKUP(C1110&amp;D1110&amp;A1110,'Delivery Counts'!$A$55:$I$86,9,FALSE)</f>
        <v>0</v>
      </c>
      <c r="S1110" s="16">
        <f t="shared" si="59"/>
        <v>0</v>
      </c>
      <c r="T1110" s="237"/>
      <c r="U1110" s="237"/>
    </row>
    <row r="1111" spans="1:21" s="172" customFormat="1">
      <c r="A1111" s="38">
        <v>21</v>
      </c>
      <c r="B1111" s="39">
        <f t="shared" si="61"/>
        <v>0</v>
      </c>
      <c r="C1111" s="39" t="str">
        <f t="shared" si="58"/>
        <v>2021 Prior Year</v>
      </c>
      <c r="D1111" s="40">
        <v>4</v>
      </c>
      <c r="E1111" s="662">
        <v>21</v>
      </c>
      <c r="F1111" s="40">
        <v>2</v>
      </c>
      <c r="G1111" s="311" t="s">
        <v>139</v>
      </c>
      <c r="H1111" s="40" t="s">
        <v>221</v>
      </c>
      <c r="I1111" s="991" t="s">
        <v>264</v>
      </c>
      <c r="J1111" s="303">
        <v>0</v>
      </c>
      <c r="K1111" s="304">
        <v>0</v>
      </c>
      <c r="L1111" s="305">
        <v>0</v>
      </c>
      <c r="M1111" s="305">
        <v>0</v>
      </c>
      <c r="N1111" s="303">
        <v>0</v>
      </c>
      <c r="O1111" s="306">
        <v>0</v>
      </c>
      <c r="P1111" s="303">
        <v>0</v>
      </c>
      <c r="Q1111" s="171">
        <f>VLOOKUP(C1111&amp;D1111&amp;A1111,'Delivery Counts'!$A$55:$I$86,8,FALSE)</f>
        <v>0</v>
      </c>
      <c r="R1111" s="171">
        <f>VLOOKUP(C1111&amp;D1111&amp;A1111,'Delivery Counts'!$A$55:$I$86,9,FALSE)</f>
        <v>0</v>
      </c>
      <c r="S1111" s="16">
        <f t="shared" ref="S1111:S1139" si="62">Q1111+R1111</f>
        <v>0</v>
      </c>
      <c r="T1111" s="237"/>
      <c r="U1111" s="237"/>
    </row>
    <row r="1112" spans="1:21" s="172" customFormat="1">
      <c r="A1112" s="38">
        <v>21</v>
      </c>
      <c r="B1112" s="39">
        <f t="shared" si="61"/>
        <v>0</v>
      </c>
      <c r="C1112" s="39" t="str">
        <f t="shared" si="58"/>
        <v>2021 Prior Year</v>
      </c>
      <c r="D1112" s="40">
        <v>4</v>
      </c>
      <c r="E1112" s="662">
        <v>21</v>
      </c>
      <c r="F1112" s="40">
        <v>2</v>
      </c>
      <c r="G1112" s="311" t="s">
        <v>139</v>
      </c>
      <c r="H1112" s="40" t="s">
        <v>222</v>
      </c>
      <c r="I1112" s="991" t="s">
        <v>206</v>
      </c>
      <c r="J1112" s="303">
        <v>0</v>
      </c>
      <c r="K1112" s="304">
        <v>0</v>
      </c>
      <c r="L1112" s="305">
        <v>0</v>
      </c>
      <c r="M1112" s="305">
        <v>0</v>
      </c>
      <c r="N1112" s="303">
        <v>0</v>
      </c>
      <c r="O1112" s="306">
        <v>0</v>
      </c>
      <c r="P1112" s="303">
        <v>0</v>
      </c>
      <c r="Q1112" s="171">
        <f>VLOOKUP(C1112&amp;D1112&amp;A1112,'Delivery Counts'!$A$55:$I$86,8,FALSE)</f>
        <v>0</v>
      </c>
      <c r="R1112" s="171">
        <f>VLOOKUP(C1112&amp;D1112&amp;A1112,'Delivery Counts'!$A$55:$I$86,9,FALSE)</f>
        <v>0</v>
      </c>
      <c r="S1112" s="16">
        <f t="shared" si="62"/>
        <v>0</v>
      </c>
      <c r="T1112" s="237"/>
      <c r="U1112" s="237"/>
    </row>
    <row r="1113" spans="1:21" s="172" customFormat="1">
      <c r="A1113" s="38">
        <v>21</v>
      </c>
      <c r="B1113" s="39">
        <f t="shared" si="61"/>
        <v>0</v>
      </c>
      <c r="C1113" s="39" t="str">
        <f t="shared" si="58"/>
        <v>2021 Prior Year</v>
      </c>
      <c r="D1113" s="40">
        <v>4</v>
      </c>
      <c r="E1113" s="662">
        <v>21</v>
      </c>
      <c r="F1113" s="40">
        <v>2</v>
      </c>
      <c r="G1113" s="311" t="s">
        <v>139</v>
      </c>
      <c r="H1113" s="40" t="s">
        <v>223</v>
      </c>
      <c r="I1113" s="991" t="s">
        <v>181</v>
      </c>
      <c r="J1113" s="303">
        <v>0</v>
      </c>
      <c r="K1113" s="304">
        <v>0</v>
      </c>
      <c r="L1113" s="305">
        <v>0</v>
      </c>
      <c r="M1113" s="305">
        <v>0</v>
      </c>
      <c r="N1113" s="303">
        <v>0</v>
      </c>
      <c r="O1113" s="306">
        <v>0</v>
      </c>
      <c r="P1113" s="303">
        <v>0</v>
      </c>
      <c r="Q1113" s="171">
        <f>VLOOKUP(C1113&amp;D1113&amp;A1113,'Delivery Counts'!$A$55:$I$86,8,FALSE)</f>
        <v>0</v>
      </c>
      <c r="R1113" s="171">
        <f>VLOOKUP(C1113&amp;D1113&amp;A1113,'Delivery Counts'!$A$55:$I$86,9,FALSE)</f>
        <v>0</v>
      </c>
      <c r="S1113" s="16">
        <f t="shared" si="62"/>
        <v>0</v>
      </c>
      <c r="T1113" s="237"/>
      <c r="U1113" s="237"/>
    </row>
    <row r="1114" spans="1:21" s="172" customFormat="1">
      <c r="A1114" s="38">
        <v>21</v>
      </c>
      <c r="B1114" s="39">
        <f t="shared" si="61"/>
        <v>0</v>
      </c>
      <c r="C1114" s="39" t="str">
        <f t="shared" si="58"/>
        <v>2021 Prior Year</v>
      </c>
      <c r="D1114" s="40">
        <v>4</v>
      </c>
      <c r="E1114" s="662">
        <v>21</v>
      </c>
      <c r="F1114" s="40">
        <v>2</v>
      </c>
      <c r="G1114" s="311" t="s">
        <v>139</v>
      </c>
      <c r="H1114" s="40" t="s">
        <v>150</v>
      </c>
      <c r="I1114" s="991" t="s">
        <v>204</v>
      </c>
      <c r="J1114" s="303">
        <v>0</v>
      </c>
      <c r="K1114" s="304">
        <v>0</v>
      </c>
      <c r="L1114" s="305">
        <v>0</v>
      </c>
      <c r="M1114" s="305">
        <v>0</v>
      </c>
      <c r="N1114" s="303">
        <v>0</v>
      </c>
      <c r="O1114" s="306">
        <v>0</v>
      </c>
      <c r="P1114" s="303">
        <v>0</v>
      </c>
      <c r="Q1114" s="171">
        <f>VLOOKUP(C1114&amp;D1114&amp;A1114,'Delivery Counts'!$A$55:$I$86,8,FALSE)</f>
        <v>0</v>
      </c>
      <c r="R1114" s="171">
        <f>VLOOKUP(C1114&amp;D1114&amp;A1114,'Delivery Counts'!$A$55:$I$86,9,FALSE)</f>
        <v>0</v>
      </c>
      <c r="S1114" s="16">
        <f t="shared" si="62"/>
        <v>0</v>
      </c>
      <c r="T1114" s="237"/>
      <c r="U1114" s="237"/>
    </row>
    <row r="1115" spans="1:21" s="172" customFormat="1">
      <c r="A1115" s="38">
        <v>21</v>
      </c>
      <c r="B1115" s="39">
        <f t="shared" si="61"/>
        <v>0</v>
      </c>
      <c r="C1115" s="39" t="str">
        <f t="shared" si="58"/>
        <v>2021 Prior Year</v>
      </c>
      <c r="D1115" s="40">
        <v>4</v>
      </c>
      <c r="E1115" s="662">
        <v>21</v>
      </c>
      <c r="F1115" s="40">
        <v>2</v>
      </c>
      <c r="G1115" s="311" t="s">
        <v>139</v>
      </c>
      <c r="H1115" s="40" t="s">
        <v>151</v>
      </c>
      <c r="I1115" s="991" t="s">
        <v>205</v>
      </c>
      <c r="J1115" s="303">
        <v>0</v>
      </c>
      <c r="K1115" s="304">
        <v>0</v>
      </c>
      <c r="L1115" s="305">
        <v>0</v>
      </c>
      <c r="M1115" s="305">
        <v>0</v>
      </c>
      <c r="N1115" s="303">
        <v>0</v>
      </c>
      <c r="O1115" s="306">
        <v>0</v>
      </c>
      <c r="P1115" s="303">
        <v>0</v>
      </c>
      <c r="Q1115" s="171">
        <f>VLOOKUP(C1115&amp;D1115&amp;A1115,'Delivery Counts'!$A$55:$I$86,8,FALSE)</f>
        <v>0</v>
      </c>
      <c r="R1115" s="171">
        <f>VLOOKUP(C1115&amp;D1115&amp;A1115,'Delivery Counts'!$A$55:$I$86,9,FALSE)</f>
        <v>0</v>
      </c>
      <c r="S1115" s="16">
        <f t="shared" si="62"/>
        <v>0</v>
      </c>
      <c r="T1115" s="237"/>
      <c r="U1115" s="237"/>
    </row>
    <row r="1116" spans="1:21" s="172" customFormat="1">
      <c r="A1116" s="38">
        <v>21</v>
      </c>
      <c r="B1116" s="39">
        <f t="shared" si="61"/>
        <v>0</v>
      </c>
      <c r="C1116" s="39" t="str">
        <f t="shared" si="58"/>
        <v>2021 Prior Year</v>
      </c>
      <c r="D1116" s="40">
        <v>4</v>
      </c>
      <c r="E1116" s="662">
        <v>21</v>
      </c>
      <c r="F1116" s="40">
        <v>2</v>
      </c>
      <c r="G1116" s="311" t="s">
        <v>139</v>
      </c>
      <c r="H1116" s="40" t="s">
        <v>152</v>
      </c>
      <c r="I1116" s="991" t="s">
        <v>182</v>
      </c>
      <c r="J1116" s="303">
        <v>0</v>
      </c>
      <c r="K1116" s="304">
        <v>0</v>
      </c>
      <c r="L1116" s="305">
        <v>0</v>
      </c>
      <c r="M1116" s="305">
        <v>0</v>
      </c>
      <c r="N1116" s="303">
        <v>0</v>
      </c>
      <c r="O1116" s="306">
        <v>0</v>
      </c>
      <c r="P1116" s="303">
        <v>0</v>
      </c>
      <c r="Q1116" s="171">
        <f>VLOOKUP(C1116&amp;D1116&amp;A1116,'Delivery Counts'!$A$55:$I$86,8,FALSE)</f>
        <v>0</v>
      </c>
      <c r="R1116" s="171">
        <f>VLOOKUP(C1116&amp;D1116&amp;A1116,'Delivery Counts'!$A$55:$I$86,9,FALSE)</f>
        <v>0</v>
      </c>
      <c r="S1116" s="16">
        <f t="shared" si="62"/>
        <v>0</v>
      </c>
      <c r="T1116" s="237"/>
      <c r="U1116" s="237"/>
    </row>
    <row r="1117" spans="1:21" s="172" customFormat="1">
      <c r="A1117" s="38">
        <v>21</v>
      </c>
      <c r="B1117" s="39">
        <f t="shared" si="61"/>
        <v>0</v>
      </c>
      <c r="C1117" s="39" t="str">
        <f t="shared" si="58"/>
        <v>2021 Prior Year</v>
      </c>
      <c r="D1117" s="40">
        <v>4</v>
      </c>
      <c r="E1117" s="662">
        <v>21</v>
      </c>
      <c r="F1117" s="40">
        <v>2</v>
      </c>
      <c r="G1117" s="311" t="s">
        <v>139</v>
      </c>
      <c r="H1117" s="40" t="s">
        <v>70</v>
      </c>
      <c r="I1117" s="991" t="s">
        <v>265</v>
      </c>
      <c r="J1117" s="303">
        <v>0</v>
      </c>
      <c r="K1117" s="304">
        <v>0</v>
      </c>
      <c r="L1117" s="305">
        <v>0</v>
      </c>
      <c r="M1117" s="305">
        <v>0</v>
      </c>
      <c r="N1117" s="303">
        <v>0</v>
      </c>
      <c r="O1117" s="306">
        <v>0</v>
      </c>
      <c r="P1117" s="303">
        <v>0</v>
      </c>
      <c r="Q1117" s="171">
        <f>VLOOKUP(C1117&amp;D1117&amp;A1117,'Delivery Counts'!$A$55:$I$86,8,FALSE)</f>
        <v>0</v>
      </c>
      <c r="R1117" s="171">
        <f>VLOOKUP(C1117&amp;D1117&amp;A1117,'Delivery Counts'!$A$55:$I$86,9,FALSE)</f>
        <v>0</v>
      </c>
      <c r="S1117" s="16">
        <f t="shared" si="62"/>
        <v>0</v>
      </c>
      <c r="T1117" s="237"/>
      <c r="U1117" s="237"/>
    </row>
    <row r="1118" spans="1:21" s="172" customFormat="1">
      <c r="A1118" s="38">
        <v>21</v>
      </c>
      <c r="B1118" s="39">
        <f t="shared" si="61"/>
        <v>0</v>
      </c>
      <c r="C1118" s="39" t="str">
        <f t="shared" si="58"/>
        <v>2021 Prior Year</v>
      </c>
      <c r="D1118" s="40">
        <v>4</v>
      </c>
      <c r="E1118" s="662">
        <v>21</v>
      </c>
      <c r="F1118" s="40">
        <v>2</v>
      </c>
      <c r="G1118" s="311" t="s">
        <v>139</v>
      </c>
      <c r="H1118" s="40" t="s">
        <v>71</v>
      </c>
      <c r="I1118" s="991" t="s">
        <v>266</v>
      </c>
      <c r="J1118" s="303">
        <v>0</v>
      </c>
      <c r="K1118" s="304">
        <v>0</v>
      </c>
      <c r="L1118" s="305">
        <v>0</v>
      </c>
      <c r="M1118" s="305">
        <v>0</v>
      </c>
      <c r="N1118" s="303">
        <v>0</v>
      </c>
      <c r="O1118" s="306">
        <v>0</v>
      </c>
      <c r="P1118" s="303">
        <v>0</v>
      </c>
      <c r="Q1118" s="171">
        <f>VLOOKUP(C1118&amp;D1118&amp;A1118,'Delivery Counts'!$A$55:$I$86,8,FALSE)</f>
        <v>0</v>
      </c>
      <c r="R1118" s="171">
        <f>VLOOKUP(C1118&amp;D1118&amp;A1118,'Delivery Counts'!$A$55:$I$86,9,FALSE)</f>
        <v>0</v>
      </c>
      <c r="S1118" s="16">
        <f t="shared" si="62"/>
        <v>0</v>
      </c>
      <c r="T1118" s="237"/>
      <c r="U1118" s="237"/>
    </row>
    <row r="1119" spans="1:21" s="172" customFormat="1">
      <c r="A1119" s="38">
        <v>21</v>
      </c>
      <c r="B1119" s="39">
        <f t="shared" si="61"/>
        <v>0</v>
      </c>
      <c r="C1119" s="39" t="str">
        <f t="shared" si="58"/>
        <v>2021 Prior Year</v>
      </c>
      <c r="D1119" s="40">
        <v>4</v>
      </c>
      <c r="E1119" s="662">
        <v>21</v>
      </c>
      <c r="F1119" s="40">
        <v>2</v>
      </c>
      <c r="G1119" s="311" t="s">
        <v>139</v>
      </c>
      <c r="H1119" s="40" t="s">
        <v>72</v>
      </c>
      <c r="I1119" s="991" t="s">
        <v>527</v>
      </c>
      <c r="J1119" s="303">
        <v>0</v>
      </c>
      <c r="K1119" s="304">
        <v>0</v>
      </c>
      <c r="L1119" s="305">
        <v>0</v>
      </c>
      <c r="M1119" s="305">
        <v>0</v>
      </c>
      <c r="N1119" s="303">
        <v>0</v>
      </c>
      <c r="O1119" s="306">
        <v>0</v>
      </c>
      <c r="P1119" s="303">
        <v>0</v>
      </c>
      <c r="Q1119" s="171">
        <f>VLOOKUP(C1119&amp;D1119&amp;A1119,'Delivery Counts'!$A$55:$I$86,8,FALSE)</f>
        <v>0</v>
      </c>
      <c r="R1119" s="171">
        <f>VLOOKUP(C1119&amp;D1119&amp;A1119,'Delivery Counts'!$A$55:$I$86,9,FALSE)</f>
        <v>0</v>
      </c>
      <c r="S1119" s="16">
        <f t="shared" si="62"/>
        <v>0</v>
      </c>
      <c r="T1119" s="237"/>
      <c r="U1119" s="237"/>
    </row>
    <row r="1120" spans="1:21" s="172" customFormat="1">
      <c r="A1120" s="38">
        <v>21</v>
      </c>
      <c r="B1120" s="39">
        <f t="shared" si="61"/>
        <v>0</v>
      </c>
      <c r="C1120" s="39" t="str">
        <f t="shared" si="58"/>
        <v>2021 Prior Year</v>
      </c>
      <c r="D1120" s="40">
        <v>4</v>
      </c>
      <c r="E1120" s="662">
        <v>21</v>
      </c>
      <c r="F1120" s="40">
        <v>2</v>
      </c>
      <c r="G1120" s="40" t="s">
        <v>139</v>
      </c>
      <c r="H1120" s="40" t="s">
        <v>73</v>
      </c>
      <c r="I1120" s="991" t="s">
        <v>528</v>
      </c>
      <c r="J1120" s="303">
        <v>0</v>
      </c>
      <c r="K1120" s="304">
        <v>0</v>
      </c>
      <c r="L1120" s="305">
        <v>0</v>
      </c>
      <c r="M1120" s="305">
        <v>0</v>
      </c>
      <c r="N1120" s="303">
        <v>0</v>
      </c>
      <c r="O1120" s="306">
        <v>0</v>
      </c>
      <c r="P1120" s="303">
        <v>0</v>
      </c>
      <c r="Q1120" s="171">
        <f>VLOOKUP(C1120&amp;D1120&amp;A1120,'Delivery Counts'!$A$55:$I$86,8,FALSE)</f>
        <v>0</v>
      </c>
      <c r="R1120" s="171">
        <f>VLOOKUP(C1120&amp;D1120&amp;A1120,'Delivery Counts'!$A$55:$I$86,9,FALSE)</f>
        <v>0</v>
      </c>
      <c r="S1120" s="16">
        <f t="shared" si="62"/>
        <v>0</v>
      </c>
      <c r="T1120" s="237"/>
      <c r="U1120" s="237"/>
    </row>
    <row r="1121" spans="1:21" s="172" customFormat="1">
      <c r="A1121" s="38">
        <v>21</v>
      </c>
      <c r="B1121" s="39">
        <f t="shared" si="61"/>
        <v>0</v>
      </c>
      <c r="C1121" s="39" t="str">
        <f t="shared" si="58"/>
        <v>2021 Prior Year</v>
      </c>
      <c r="D1121" s="40">
        <v>4</v>
      </c>
      <c r="E1121" s="662">
        <v>21</v>
      </c>
      <c r="F1121" s="40">
        <v>2</v>
      </c>
      <c r="G1121" s="40" t="s">
        <v>139</v>
      </c>
      <c r="H1121" s="40" t="s">
        <v>409</v>
      </c>
      <c r="I1121" s="991" t="s">
        <v>803</v>
      </c>
      <c r="J1121" s="303">
        <v>0</v>
      </c>
      <c r="K1121" s="304">
        <v>0</v>
      </c>
      <c r="L1121" s="305">
        <v>0</v>
      </c>
      <c r="M1121" s="305">
        <v>0</v>
      </c>
      <c r="N1121" s="303">
        <v>0</v>
      </c>
      <c r="O1121" s="306">
        <v>0</v>
      </c>
      <c r="P1121" s="303">
        <v>0</v>
      </c>
      <c r="Q1121" s="171">
        <f>VLOOKUP(C1121&amp;D1121&amp;A1121,'Delivery Counts'!$A$55:$I$86,8,FALSE)</f>
        <v>0</v>
      </c>
      <c r="R1121" s="171">
        <f>VLOOKUP(C1121&amp;D1121&amp;A1121,'Delivery Counts'!$A$55:$I$86,9,FALSE)</f>
        <v>0</v>
      </c>
      <c r="S1121" s="16">
        <f t="shared" si="62"/>
        <v>0</v>
      </c>
      <c r="T1121" s="237"/>
      <c r="U1121" s="237"/>
    </row>
    <row r="1122" spans="1:21" s="172" customFormat="1">
      <c r="A1122" s="38">
        <v>27</v>
      </c>
      <c r="B1122" s="39">
        <f t="shared" si="61"/>
        <v>0</v>
      </c>
      <c r="C1122" s="39" t="str">
        <f t="shared" si="58"/>
        <v>2021 Prior Year</v>
      </c>
      <c r="D1122" s="40">
        <v>4</v>
      </c>
      <c r="E1122" s="662">
        <v>27</v>
      </c>
      <c r="F1122" s="40">
        <v>6</v>
      </c>
      <c r="G1122" s="40" t="s">
        <v>138</v>
      </c>
      <c r="H1122" s="40" t="s">
        <v>211</v>
      </c>
      <c r="I1122" s="1014" t="s">
        <v>261</v>
      </c>
      <c r="J1122" s="303">
        <v>0</v>
      </c>
      <c r="K1122" s="304">
        <v>0</v>
      </c>
      <c r="L1122" s="305">
        <v>0</v>
      </c>
      <c r="M1122" s="305">
        <v>0</v>
      </c>
      <c r="N1122" s="303">
        <v>0</v>
      </c>
      <c r="O1122" s="306">
        <v>0</v>
      </c>
      <c r="P1122" s="303">
        <v>0</v>
      </c>
      <c r="Q1122" s="171">
        <f>VLOOKUP(C1122&amp;D1122&amp;A1122,'Delivery Counts'!$A$55:$I$86,8,FALSE)</f>
        <v>0</v>
      </c>
      <c r="R1122" s="171">
        <f>VLOOKUP(C1122&amp;D1122&amp;A1122,'Delivery Counts'!$A$55:$I$86,9,FALSE)</f>
        <v>0</v>
      </c>
      <c r="S1122" s="16">
        <f t="shared" si="62"/>
        <v>0</v>
      </c>
      <c r="T1122" s="237"/>
      <c r="U1122" s="237"/>
    </row>
    <row r="1123" spans="1:21" s="172" customFormat="1">
      <c r="A1123" s="38">
        <v>27</v>
      </c>
      <c r="B1123" s="39">
        <f t="shared" si="61"/>
        <v>0</v>
      </c>
      <c r="C1123" s="39" t="str">
        <f t="shared" si="58"/>
        <v>2021 Prior Year</v>
      </c>
      <c r="D1123" s="40">
        <v>4</v>
      </c>
      <c r="E1123" s="662">
        <v>27</v>
      </c>
      <c r="F1123" s="40">
        <v>6</v>
      </c>
      <c r="G1123" s="40" t="s">
        <v>138</v>
      </c>
      <c r="H1123" s="40" t="s">
        <v>214</v>
      </c>
      <c r="I1123" s="1014" t="s">
        <v>676</v>
      </c>
      <c r="J1123" s="303">
        <v>0</v>
      </c>
      <c r="K1123" s="304">
        <v>0</v>
      </c>
      <c r="L1123" s="305">
        <v>0</v>
      </c>
      <c r="M1123" s="305">
        <v>0</v>
      </c>
      <c r="N1123" s="303">
        <v>0</v>
      </c>
      <c r="O1123" s="306">
        <v>0</v>
      </c>
      <c r="P1123" s="303">
        <v>0</v>
      </c>
      <c r="Q1123" s="171">
        <f>VLOOKUP(C1123&amp;D1123&amp;A1123,'Delivery Counts'!$A$55:$I$86,8,FALSE)</f>
        <v>0</v>
      </c>
      <c r="R1123" s="171">
        <f>VLOOKUP(C1123&amp;D1123&amp;A1123,'Delivery Counts'!$A$55:$I$86,9,FALSE)</f>
        <v>0</v>
      </c>
      <c r="S1123" s="16">
        <f t="shared" si="62"/>
        <v>0</v>
      </c>
      <c r="T1123" s="237"/>
      <c r="U1123" s="237"/>
    </row>
    <row r="1124" spans="1:21" s="172" customFormat="1">
      <c r="A1124" s="38">
        <v>27</v>
      </c>
      <c r="B1124" s="39">
        <f t="shared" si="61"/>
        <v>0</v>
      </c>
      <c r="C1124" s="39" t="str">
        <f t="shared" si="58"/>
        <v>2021 Prior Year</v>
      </c>
      <c r="D1124" s="40">
        <v>4</v>
      </c>
      <c r="E1124" s="662">
        <v>27</v>
      </c>
      <c r="F1124" s="40">
        <v>6</v>
      </c>
      <c r="G1124" s="40" t="s">
        <v>138</v>
      </c>
      <c r="H1124" s="40" t="s">
        <v>215</v>
      </c>
      <c r="I1124" s="1014" t="s">
        <v>216</v>
      </c>
      <c r="J1124" s="303">
        <v>0</v>
      </c>
      <c r="K1124" s="304">
        <v>0</v>
      </c>
      <c r="L1124" s="305">
        <v>0</v>
      </c>
      <c r="M1124" s="305">
        <v>0</v>
      </c>
      <c r="N1124" s="303">
        <v>0</v>
      </c>
      <c r="O1124" s="306">
        <v>0</v>
      </c>
      <c r="P1124" s="303">
        <v>0</v>
      </c>
      <c r="Q1124" s="171">
        <f>VLOOKUP(C1124&amp;D1124&amp;A1124,'Delivery Counts'!$A$55:$I$86,8,FALSE)</f>
        <v>0</v>
      </c>
      <c r="R1124" s="171">
        <f>VLOOKUP(C1124&amp;D1124&amp;A1124,'Delivery Counts'!$A$55:$I$86,9,FALSE)</f>
        <v>0</v>
      </c>
      <c r="S1124" s="16">
        <f t="shared" si="62"/>
        <v>0</v>
      </c>
      <c r="T1124" s="237"/>
      <c r="U1124" s="237"/>
    </row>
    <row r="1125" spans="1:21" s="172" customFormat="1">
      <c r="A1125" s="38">
        <v>27</v>
      </c>
      <c r="B1125" s="39">
        <f t="shared" si="61"/>
        <v>0</v>
      </c>
      <c r="C1125" s="39" t="str">
        <f t="shared" si="58"/>
        <v>2021 Prior Year</v>
      </c>
      <c r="D1125" s="40">
        <v>4</v>
      </c>
      <c r="E1125" s="662">
        <v>27</v>
      </c>
      <c r="F1125" s="40">
        <v>6</v>
      </c>
      <c r="G1125" s="40" t="s">
        <v>138</v>
      </c>
      <c r="H1125" s="40" t="s">
        <v>217</v>
      </c>
      <c r="I1125" s="1014" t="s">
        <v>262</v>
      </c>
      <c r="J1125" s="303">
        <v>0</v>
      </c>
      <c r="K1125" s="304">
        <v>0</v>
      </c>
      <c r="L1125" s="305">
        <v>0</v>
      </c>
      <c r="M1125" s="305">
        <v>0</v>
      </c>
      <c r="N1125" s="303">
        <v>0</v>
      </c>
      <c r="O1125" s="306">
        <v>0</v>
      </c>
      <c r="P1125" s="303">
        <v>0</v>
      </c>
      <c r="Q1125" s="171">
        <f>VLOOKUP(C1125&amp;D1125&amp;A1125,'Delivery Counts'!$A$55:$I$86,8,FALSE)</f>
        <v>0</v>
      </c>
      <c r="R1125" s="171">
        <f>VLOOKUP(C1125&amp;D1125&amp;A1125,'Delivery Counts'!$A$55:$I$86,9,FALSE)</f>
        <v>0</v>
      </c>
      <c r="S1125" s="16">
        <f t="shared" si="62"/>
        <v>0</v>
      </c>
      <c r="T1125" s="237"/>
      <c r="U1125" s="237"/>
    </row>
    <row r="1126" spans="1:21" s="172" customFormat="1">
      <c r="A1126" s="38">
        <v>27</v>
      </c>
      <c r="B1126" s="39">
        <f t="shared" si="61"/>
        <v>0</v>
      </c>
      <c r="C1126" s="39" t="str">
        <f t="shared" si="58"/>
        <v>2021 Prior Year</v>
      </c>
      <c r="D1126" s="40">
        <v>4</v>
      </c>
      <c r="E1126" s="662">
        <v>27</v>
      </c>
      <c r="F1126" s="40">
        <v>6</v>
      </c>
      <c r="G1126" s="40" t="s">
        <v>138</v>
      </c>
      <c r="H1126" s="40" t="s">
        <v>218</v>
      </c>
      <c r="I1126" s="1014" t="s">
        <v>677</v>
      </c>
      <c r="J1126" s="303">
        <v>0</v>
      </c>
      <c r="K1126" s="304">
        <v>0</v>
      </c>
      <c r="L1126" s="305">
        <v>0</v>
      </c>
      <c r="M1126" s="305">
        <v>0</v>
      </c>
      <c r="N1126" s="303">
        <v>0</v>
      </c>
      <c r="O1126" s="306">
        <v>0</v>
      </c>
      <c r="P1126" s="303">
        <v>0</v>
      </c>
      <c r="Q1126" s="171">
        <f>VLOOKUP(C1126&amp;D1126&amp;A1126,'Delivery Counts'!$A$55:$I$86,8,FALSE)</f>
        <v>0</v>
      </c>
      <c r="R1126" s="171">
        <f>VLOOKUP(C1126&amp;D1126&amp;A1126,'Delivery Counts'!$A$55:$I$86,9,FALSE)</f>
        <v>0</v>
      </c>
      <c r="S1126" s="16">
        <f t="shared" si="62"/>
        <v>0</v>
      </c>
      <c r="T1126" s="237"/>
      <c r="U1126" s="237"/>
    </row>
    <row r="1127" spans="1:21" s="172" customFormat="1">
      <c r="A1127" s="38">
        <v>27</v>
      </c>
      <c r="B1127" s="39">
        <f t="shared" si="61"/>
        <v>0</v>
      </c>
      <c r="C1127" s="39" t="str">
        <f t="shared" si="58"/>
        <v>2021 Prior Year</v>
      </c>
      <c r="D1127" s="40">
        <v>4</v>
      </c>
      <c r="E1127" s="662">
        <v>27</v>
      </c>
      <c r="F1127" s="40">
        <v>6</v>
      </c>
      <c r="G1127" s="40" t="s">
        <v>138</v>
      </c>
      <c r="H1127" s="40" t="s">
        <v>219</v>
      </c>
      <c r="I1127" s="1014" t="s">
        <v>263</v>
      </c>
      <c r="J1127" s="303">
        <v>0</v>
      </c>
      <c r="K1127" s="304">
        <v>0</v>
      </c>
      <c r="L1127" s="305">
        <v>0</v>
      </c>
      <c r="M1127" s="305">
        <v>0</v>
      </c>
      <c r="N1127" s="303">
        <v>0</v>
      </c>
      <c r="O1127" s="306">
        <v>0</v>
      </c>
      <c r="P1127" s="303">
        <v>0</v>
      </c>
      <c r="Q1127" s="171">
        <f>VLOOKUP(C1127&amp;D1127&amp;A1127,'Delivery Counts'!$A$55:$I$86,8,FALSE)</f>
        <v>0</v>
      </c>
      <c r="R1127" s="171">
        <f>VLOOKUP(C1127&amp;D1127&amp;A1127,'Delivery Counts'!$A$55:$I$86,9,FALSE)</f>
        <v>0</v>
      </c>
      <c r="S1127" s="16">
        <f t="shared" si="62"/>
        <v>0</v>
      </c>
      <c r="T1127" s="237"/>
      <c r="U1127" s="237"/>
    </row>
    <row r="1128" spans="1:21" s="172" customFormat="1">
      <c r="A1128" s="38">
        <v>27</v>
      </c>
      <c r="B1128" s="39">
        <f t="shared" si="61"/>
        <v>0</v>
      </c>
      <c r="C1128" s="39" t="str">
        <f t="shared" si="58"/>
        <v>2021 Prior Year</v>
      </c>
      <c r="D1128" s="40">
        <v>4</v>
      </c>
      <c r="E1128" s="662">
        <v>27</v>
      </c>
      <c r="F1128" s="40">
        <v>6</v>
      </c>
      <c r="G1128" s="40" t="s">
        <v>138</v>
      </c>
      <c r="H1128" s="40" t="s">
        <v>220</v>
      </c>
      <c r="I1128" s="1014" t="s">
        <v>675</v>
      </c>
      <c r="J1128" s="303">
        <v>0</v>
      </c>
      <c r="K1128" s="304">
        <v>0</v>
      </c>
      <c r="L1128" s="305">
        <v>0</v>
      </c>
      <c r="M1128" s="305">
        <v>0</v>
      </c>
      <c r="N1128" s="303">
        <v>0</v>
      </c>
      <c r="O1128" s="306">
        <v>0</v>
      </c>
      <c r="P1128" s="303">
        <v>0</v>
      </c>
      <c r="Q1128" s="171">
        <f>VLOOKUP(C1128&amp;D1128&amp;A1128,'Delivery Counts'!$A$55:$I$86,8,FALSE)</f>
        <v>0</v>
      </c>
      <c r="R1128" s="171">
        <f>VLOOKUP(C1128&amp;D1128&amp;A1128,'Delivery Counts'!$A$55:$I$86,9,FALSE)</f>
        <v>0</v>
      </c>
      <c r="S1128" s="16">
        <f t="shared" si="62"/>
        <v>0</v>
      </c>
      <c r="T1128" s="237"/>
      <c r="U1128" s="237"/>
    </row>
    <row r="1129" spans="1:21" s="172" customFormat="1">
      <c r="A1129" s="38">
        <v>27</v>
      </c>
      <c r="B1129" s="39">
        <f t="shared" si="61"/>
        <v>0</v>
      </c>
      <c r="C1129" s="39" t="str">
        <f t="shared" si="58"/>
        <v>2021 Prior Year</v>
      </c>
      <c r="D1129" s="40">
        <v>4</v>
      </c>
      <c r="E1129" s="662">
        <v>27</v>
      </c>
      <c r="F1129" s="40">
        <v>6</v>
      </c>
      <c r="G1129" s="40" t="s">
        <v>138</v>
      </c>
      <c r="H1129" s="40" t="s">
        <v>221</v>
      </c>
      <c r="I1129" s="1014" t="s">
        <v>264</v>
      </c>
      <c r="J1129" s="303">
        <v>0</v>
      </c>
      <c r="K1129" s="304">
        <v>0</v>
      </c>
      <c r="L1129" s="305">
        <v>0</v>
      </c>
      <c r="M1129" s="305">
        <v>0</v>
      </c>
      <c r="N1129" s="303">
        <v>0</v>
      </c>
      <c r="O1129" s="306">
        <v>0</v>
      </c>
      <c r="P1129" s="303">
        <v>0</v>
      </c>
      <c r="Q1129" s="171">
        <f>VLOOKUP(C1129&amp;D1129&amp;A1129,'Delivery Counts'!$A$55:$I$86,8,FALSE)</f>
        <v>0</v>
      </c>
      <c r="R1129" s="171">
        <f>VLOOKUP(C1129&amp;D1129&amp;A1129,'Delivery Counts'!$A$55:$I$86,9,FALSE)</f>
        <v>0</v>
      </c>
      <c r="S1129" s="16">
        <f t="shared" si="62"/>
        <v>0</v>
      </c>
      <c r="T1129" s="237"/>
      <c r="U1129" s="237"/>
    </row>
    <row r="1130" spans="1:21" s="172" customFormat="1">
      <c r="A1130" s="38">
        <v>27</v>
      </c>
      <c r="B1130" s="39">
        <f t="shared" si="61"/>
        <v>0</v>
      </c>
      <c r="C1130" s="39" t="str">
        <f t="shared" si="58"/>
        <v>2021 Prior Year</v>
      </c>
      <c r="D1130" s="40">
        <v>4</v>
      </c>
      <c r="E1130" s="662">
        <v>27</v>
      </c>
      <c r="F1130" s="40">
        <v>6</v>
      </c>
      <c r="G1130" s="40" t="s">
        <v>138</v>
      </c>
      <c r="H1130" s="40" t="s">
        <v>222</v>
      </c>
      <c r="I1130" s="1014" t="s">
        <v>206</v>
      </c>
      <c r="J1130" s="303">
        <v>0</v>
      </c>
      <c r="K1130" s="304">
        <v>0</v>
      </c>
      <c r="L1130" s="305">
        <v>0</v>
      </c>
      <c r="M1130" s="305">
        <v>0</v>
      </c>
      <c r="N1130" s="303">
        <v>0</v>
      </c>
      <c r="O1130" s="306">
        <v>0</v>
      </c>
      <c r="P1130" s="303">
        <v>0</v>
      </c>
      <c r="Q1130" s="171">
        <f>VLOOKUP(C1130&amp;D1130&amp;A1130,'Delivery Counts'!$A$55:$I$86,8,FALSE)</f>
        <v>0</v>
      </c>
      <c r="R1130" s="171">
        <f>VLOOKUP(C1130&amp;D1130&amp;A1130,'Delivery Counts'!$A$55:$I$86,9,FALSE)</f>
        <v>0</v>
      </c>
      <c r="S1130" s="16">
        <f t="shared" si="62"/>
        <v>0</v>
      </c>
      <c r="T1130" s="237"/>
      <c r="U1130" s="237"/>
    </row>
    <row r="1131" spans="1:21" s="172" customFormat="1">
      <c r="A1131" s="38">
        <v>27</v>
      </c>
      <c r="B1131" s="39">
        <f t="shared" si="61"/>
        <v>0</v>
      </c>
      <c r="C1131" s="39" t="str">
        <f t="shared" si="58"/>
        <v>2021 Prior Year</v>
      </c>
      <c r="D1131" s="40">
        <v>4</v>
      </c>
      <c r="E1131" s="662">
        <v>27</v>
      </c>
      <c r="F1131" s="40">
        <v>6</v>
      </c>
      <c r="G1131" s="40" t="s">
        <v>138</v>
      </c>
      <c r="H1131" s="40" t="s">
        <v>223</v>
      </c>
      <c r="I1131" s="1014" t="s">
        <v>181</v>
      </c>
      <c r="J1131" s="303">
        <v>0</v>
      </c>
      <c r="K1131" s="304">
        <v>0</v>
      </c>
      <c r="L1131" s="305">
        <v>0</v>
      </c>
      <c r="M1131" s="305">
        <v>0</v>
      </c>
      <c r="N1131" s="303">
        <v>0</v>
      </c>
      <c r="O1131" s="306">
        <v>0</v>
      </c>
      <c r="P1131" s="303">
        <v>0</v>
      </c>
      <c r="Q1131" s="171">
        <f>VLOOKUP(C1131&amp;D1131&amp;A1131,'Delivery Counts'!$A$55:$I$86,8,FALSE)</f>
        <v>0</v>
      </c>
      <c r="R1131" s="171">
        <f>VLOOKUP(C1131&amp;D1131&amp;A1131,'Delivery Counts'!$A$55:$I$86,9,FALSE)</f>
        <v>0</v>
      </c>
      <c r="S1131" s="16">
        <f t="shared" si="62"/>
        <v>0</v>
      </c>
      <c r="T1131" s="237"/>
      <c r="U1131" s="237"/>
    </row>
    <row r="1132" spans="1:21" s="172" customFormat="1">
      <c r="A1132" s="38">
        <v>27</v>
      </c>
      <c r="B1132" s="39">
        <f t="shared" si="61"/>
        <v>0</v>
      </c>
      <c r="C1132" s="39" t="str">
        <f t="shared" si="58"/>
        <v>2021 Prior Year</v>
      </c>
      <c r="D1132" s="40">
        <v>4</v>
      </c>
      <c r="E1132" s="662">
        <v>27</v>
      </c>
      <c r="F1132" s="40">
        <v>6</v>
      </c>
      <c r="G1132" s="40" t="s">
        <v>138</v>
      </c>
      <c r="H1132" s="40" t="s">
        <v>150</v>
      </c>
      <c r="I1132" s="1014" t="s">
        <v>204</v>
      </c>
      <c r="J1132" s="303">
        <v>0</v>
      </c>
      <c r="K1132" s="304">
        <v>0</v>
      </c>
      <c r="L1132" s="305">
        <v>0</v>
      </c>
      <c r="M1132" s="305">
        <v>0</v>
      </c>
      <c r="N1132" s="303">
        <v>0</v>
      </c>
      <c r="O1132" s="306">
        <v>0</v>
      </c>
      <c r="P1132" s="303">
        <v>0</v>
      </c>
      <c r="Q1132" s="171">
        <f>VLOOKUP(C1132&amp;D1132&amp;A1132,'Delivery Counts'!$A$55:$I$86,8,FALSE)</f>
        <v>0</v>
      </c>
      <c r="R1132" s="171">
        <f>VLOOKUP(C1132&amp;D1132&amp;A1132,'Delivery Counts'!$A$55:$I$86,9,FALSE)</f>
        <v>0</v>
      </c>
      <c r="S1132" s="16">
        <f t="shared" si="62"/>
        <v>0</v>
      </c>
      <c r="T1132" s="237"/>
      <c r="U1132" s="237"/>
    </row>
    <row r="1133" spans="1:21" s="172" customFormat="1">
      <c r="A1133" s="38">
        <v>27</v>
      </c>
      <c r="B1133" s="39">
        <f t="shared" si="61"/>
        <v>0</v>
      </c>
      <c r="C1133" s="39" t="str">
        <f t="shared" si="58"/>
        <v>2021 Prior Year</v>
      </c>
      <c r="D1133" s="40">
        <v>4</v>
      </c>
      <c r="E1133" s="662">
        <v>27</v>
      </c>
      <c r="F1133" s="40">
        <v>6</v>
      </c>
      <c r="G1133" s="40" t="s">
        <v>138</v>
      </c>
      <c r="H1133" s="40" t="s">
        <v>151</v>
      </c>
      <c r="I1133" s="1014" t="s">
        <v>205</v>
      </c>
      <c r="J1133" s="303">
        <v>0</v>
      </c>
      <c r="K1133" s="304">
        <v>0</v>
      </c>
      <c r="L1133" s="305">
        <v>0</v>
      </c>
      <c r="M1133" s="305">
        <v>0</v>
      </c>
      <c r="N1133" s="303">
        <v>0</v>
      </c>
      <c r="O1133" s="306">
        <v>0</v>
      </c>
      <c r="P1133" s="303">
        <v>0</v>
      </c>
      <c r="Q1133" s="171">
        <f>VLOOKUP(C1133&amp;D1133&amp;A1133,'Delivery Counts'!$A$55:$I$86,8,FALSE)</f>
        <v>0</v>
      </c>
      <c r="R1133" s="171">
        <f>VLOOKUP(C1133&amp;D1133&amp;A1133,'Delivery Counts'!$A$55:$I$86,9,FALSE)</f>
        <v>0</v>
      </c>
      <c r="S1133" s="16">
        <f t="shared" si="62"/>
        <v>0</v>
      </c>
      <c r="T1133" s="237"/>
      <c r="U1133" s="237"/>
    </row>
    <row r="1134" spans="1:21" s="172" customFormat="1">
      <c r="A1134" s="38">
        <v>27</v>
      </c>
      <c r="B1134" s="39">
        <f t="shared" si="61"/>
        <v>0</v>
      </c>
      <c r="C1134" s="39" t="str">
        <f t="shared" si="58"/>
        <v>2021 Prior Year</v>
      </c>
      <c r="D1134" s="40">
        <v>4</v>
      </c>
      <c r="E1134" s="662">
        <v>27</v>
      </c>
      <c r="F1134" s="40">
        <v>6</v>
      </c>
      <c r="G1134" s="40" t="s">
        <v>138</v>
      </c>
      <c r="H1134" s="40" t="s">
        <v>152</v>
      </c>
      <c r="I1134" s="1014" t="s">
        <v>182</v>
      </c>
      <c r="J1134" s="303">
        <v>0</v>
      </c>
      <c r="K1134" s="304">
        <v>0</v>
      </c>
      <c r="L1134" s="305">
        <v>0</v>
      </c>
      <c r="M1134" s="305">
        <v>0</v>
      </c>
      <c r="N1134" s="303">
        <v>0</v>
      </c>
      <c r="O1134" s="306">
        <v>0</v>
      </c>
      <c r="P1134" s="303">
        <v>0</v>
      </c>
      <c r="Q1134" s="171">
        <f>VLOOKUP(C1134&amp;D1134&amp;A1134,'Delivery Counts'!$A$55:$I$86,8,FALSE)</f>
        <v>0</v>
      </c>
      <c r="R1134" s="171">
        <f>VLOOKUP(C1134&amp;D1134&amp;A1134,'Delivery Counts'!$A$55:$I$86,9,FALSE)</f>
        <v>0</v>
      </c>
      <c r="S1134" s="16">
        <f t="shared" si="62"/>
        <v>0</v>
      </c>
      <c r="T1134" s="237"/>
      <c r="U1134" s="237"/>
    </row>
    <row r="1135" spans="1:21" s="172" customFormat="1">
      <c r="A1135" s="38">
        <v>27</v>
      </c>
      <c r="B1135" s="39">
        <f t="shared" si="61"/>
        <v>0</v>
      </c>
      <c r="C1135" s="39" t="str">
        <f t="shared" si="58"/>
        <v>2021 Prior Year</v>
      </c>
      <c r="D1135" s="40">
        <v>4</v>
      </c>
      <c r="E1135" s="662">
        <v>27</v>
      </c>
      <c r="F1135" s="40">
        <v>6</v>
      </c>
      <c r="G1135" s="40" t="s">
        <v>138</v>
      </c>
      <c r="H1135" s="40" t="s">
        <v>70</v>
      </c>
      <c r="I1135" s="1014" t="s">
        <v>265</v>
      </c>
      <c r="J1135" s="303">
        <v>0</v>
      </c>
      <c r="K1135" s="304">
        <v>0</v>
      </c>
      <c r="L1135" s="305">
        <v>0</v>
      </c>
      <c r="M1135" s="305">
        <v>0</v>
      </c>
      <c r="N1135" s="303">
        <v>0</v>
      </c>
      <c r="O1135" s="306">
        <v>0</v>
      </c>
      <c r="P1135" s="303">
        <v>0</v>
      </c>
      <c r="Q1135" s="171">
        <f>VLOOKUP(C1135&amp;D1135&amp;A1135,'Delivery Counts'!$A$55:$I$86,8,FALSE)</f>
        <v>0</v>
      </c>
      <c r="R1135" s="171">
        <f>VLOOKUP(C1135&amp;D1135&amp;A1135,'Delivery Counts'!$A$55:$I$86,9,FALSE)</f>
        <v>0</v>
      </c>
      <c r="S1135" s="16">
        <f t="shared" si="62"/>
        <v>0</v>
      </c>
      <c r="T1135" s="237"/>
      <c r="U1135" s="237"/>
    </row>
    <row r="1136" spans="1:21" s="172" customFormat="1">
      <c r="A1136" s="38">
        <v>27</v>
      </c>
      <c r="B1136" s="39">
        <f t="shared" si="61"/>
        <v>0</v>
      </c>
      <c r="C1136" s="39" t="str">
        <f t="shared" si="58"/>
        <v>2021 Prior Year</v>
      </c>
      <c r="D1136" s="40">
        <v>4</v>
      </c>
      <c r="E1136" s="662">
        <v>27</v>
      </c>
      <c r="F1136" s="40">
        <v>6</v>
      </c>
      <c r="G1136" s="40" t="s">
        <v>138</v>
      </c>
      <c r="H1136" s="40" t="s">
        <v>71</v>
      </c>
      <c r="I1136" s="1014" t="s">
        <v>266</v>
      </c>
      <c r="J1136" s="303">
        <v>0</v>
      </c>
      <c r="K1136" s="304">
        <v>0</v>
      </c>
      <c r="L1136" s="305">
        <v>0</v>
      </c>
      <c r="M1136" s="305">
        <v>0</v>
      </c>
      <c r="N1136" s="303">
        <v>0</v>
      </c>
      <c r="O1136" s="306">
        <v>0</v>
      </c>
      <c r="P1136" s="303">
        <v>0</v>
      </c>
      <c r="Q1136" s="171">
        <f>VLOOKUP(C1136&amp;D1136&amp;A1136,'Delivery Counts'!$A$55:$I$86,8,FALSE)</f>
        <v>0</v>
      </c>
      <c r="R1136" s="171">
        <f>VLOOKUP(C1136&amp;D1136&amp;A1136,'Delivery Counts'!$A$55:$I$86,9,FALSE)</f>
        <v>0</v>
      </c>
      <c r="S1136" s="16">
        <f t="shared" si="62"/>
        <v>0</v>
      </c>
      <c r="T1136" s="237"/>
      <c r="U1136" s="237"/>
    </row>
    <row r="1137" spans="1:21" s="172" customFormat="1">
      <c r="A1137" s="38">
        <v>27</v>
      </c>
      <c r="B1137" s="39">
        <f t="shared" si="61"/>
        <v>0</v>
      </c>
      <c r="C1137" s="39" t="str">
        <f t="shared" si="58"/>
        <v>2021 Prior Year</v>
      </c>
      <c r="D1137" s="40">
        <v>4</v>
      </c>
      <c r="E1137" s="662">
        <v>27</v>
      </c>
      <c r="F1137" s="40">
        <v>6</v>
      </c>
      <c r="G1137" s="40" t="s">
        <v>138</v>
      </c>
      <c r="H1137" s="40" t="s">
        <v>72</v>
      </c>
      <c r="I1137" s="1014" t="s">
        <v>527</v>
      </c>
      <c r="J1137" s="303">
        <v>0</v>
      </c>
      <c r="K1137" s="304">
        <v>0</v>
      </c>
      <c r="L1137" s="305">
        <v>0</v>
      </c>
      <c r="M1137" s="305">
        <v>0</v>
      </c>
      <c r="N1137" s="303">
        <v>0</v>
      </c>
      <c r="O1137" s="306">
        <v>0</v>
      </c>
      <c r="P1137" s="303">
        <v>0</v>
      </c>
      <c r="Q1137" s="171">
        <f>VLOOKUP(C1137&amp;D1137&amp;A1137,'Delivery Counts'!$A$55:$I$86,8,FALSE)</f>
        <v>0</v>
      </c>
      <c r="R1137" s="171">
        <f>VLOOKUP(C1137&amp;D1137&amp;A1137,'Delivery Counts'!$A$55:$I$86,9,FALSE)</f>
        <v>0</v>
      </c>
      <c r="S1137" s="16">
        <f t="shared" si="62"/>
        <v>0</v>
      </c>
      <c r="T1137" s="237"/>
      <c r="U1137" s="237"/>
    </row>
    <row r="1138" spans="1:21" s="172" customFormat="1">
      <c r="A1138" s="38">
        <v>27</v>
      </c>
      <c r="B1138" s="39">
        <f t="shared" si="61"/>
        <v>0</v>
      </c>
      <c r="C1138" s="39" t="str">
        <f t="shared" si="58"/>
        <v>2021 Prior Year</v>
      </c>
      <c r="D1138" s="40">
        <v>4</v>
      </c>
      <c r="E1138" s="662">
        <v>27</v>
      </c>
      <c r="F1138" s="40">
        <v>6</v>
      </c>
      <c r="G1138" s="40" t="s">
        <v>138</v>
      </c>
      <c r="H1138" s="40" t="s">
        <v>73</v>
      </c>
      <c r="I1138" s="1014" t="s">
        <v>528</v>
      </c>
      <c r="J1138" s="303">
        <v>0</v>
      </c>
      <c r="K1138" s="304">
        <v>0</v>
      </c>
      <c r="L1138" s="305">
        <v>0</v>
      </c>
      <c r="M1138" s="305">
        <v>0</v>
      </c>
      <c r="N1138" s="303">
        <v>0</v>
      </c>
      <c r="O1138" s="306">
        <v>0</v>
      </c>
      <c r="P1138" s="303">
        <v>0</v>
      </c>
      <c r="Q1138" s="171">
        <f>VLOOKUP(C1138&amp;D1138&amp;A1138,'Delivery Counts'!$A$55:$I$86,8,FALSE)</f>
        <v>0</v>
      </c>
      <c r="R1138" s="171">
        <f>VLOOKUP(C1138&amp;D1138&amp;A1138,'Delivery Counts'!$A$55:$I$86,9,FALSE)</f>
        <v>0</v>
      </c>
      <c r="S1138" s="16">
        <f t="shared" si="62"/>
        <v>0</v>
      </c>
      <c r="T1138" s="237"/>
      <c r="U1138" s="237"/>
    </row>
    <row r="1139" spans="1:21" s="172" customFormat="1">
      <c r="A1139" s="38">
        <v>27</v>
      </c>
      <c r="B1139" s="39">
        <f t="shared" si="61"/>
        <v>0</v>
      </c>
      <c r="C1139" s="39" t="str">
        <f t="shared" si="58"/>
        <v>2021 Prior Year</v>
      </c>
      <c r="D1139" s="40">
        <v>4</v>
      </c>
      <c r="E1139" s="662">
        <v>27</v>
      </c>
      <c r="F1139" s="40">
        <v>6</v>
      </c>
      <c r="G1139" s="40" t="s">
        <v>138</v>
      </c>
      <c r="H1139" s="40" t="s">
        <v>409</v>
      </c>
      <c r="I1139" s="1014" t="s">
        <v>803</v>
      </c>
      <c r="J1139" s="303">
        <v>0</v>
      </c>
      <c r="K1139" s="304">
        <v>0</v>
      </c>
      <c r="L1139" s="305">
        <v>0</v>
      </c>
      <c r="M1139" s="305">
        <v>0</v>
      </c>
      <c r="N1139" s="303">
        <v>0</v>
      </c>
      <c r="O1139" s="306">
        <v>0</v>
      </c>
      <c r="P1139" s="303">
        <v>0</v>
      </c>
      <c r="Q1139" s="171">
        <f>VLOOKUP(C1139&amp;D1139&amp;A1139,'Delivery Counts'!$A$55:$I$86,8,FALSE)</f>
        <v>0</v>
      </c>
      <c r="R1139" s="171">
        <f>VLOOKUP(C1139&amp;D1139&amp;A1139,'Delivery Counts'!$A$55:$I$86,9,FALSE)</f>
        <v>0</v>
      </c>
      <c r="S1139" s="16">
        <f t="shared" si="62"/>
        <v>0</v>
      </c>
      <c r="T1139" s="237"/>
      <c r="U1139" s="237"/>
    </row>
    <row r="1140" spans="1:21" s="172" customFormat="1">
      <c r="A1140" s="38">
        <v>28</v>
      </c>
      <c r="B1140" s="39">
        <f t="shared" si="29"/>
        <v>0</v>
      </c>
      <c r="C1140" s="39" t="str">
        <f t="shared" si="58"/>
        <v>2021 Prior Year</v>
      </c>
      <c r="D1140" s="40">
        <v>4</v>
      </c>
      <c r="E1140" s="662">
        <v>28</v>
      </c>
      <c r="F1140" s="662">
        <v>6</v>
      </c>
      <c r="G1140" s="40" t="s">
        <v>139</v>
      </c>
      <c r="H1140" s="40" t="s">
        <v>211</v>
      </c>
      <c r="I1140" s="640" t="s">
        <v>261</v>
      </c>
      <c r="J1140" s="303">
        <v>0</v>
      </c>
      <c r="K1140" s="304">
        <v>0</v>
      </c>
      <c r="L1140" s="305">
        <v>0</v>
      </c>
      <c r="M1140" s="305">
        <v>0</v>
      </c>
      <c r="N1140" s="303">
        <v>0</v>
      </c>
      <c r="O1140" s="306">
        <v>0</v>
      </c>
      <c r="P1140" s="303">
        <v>0</v>
      </c>
      <c r="Q1140" s="171">
        <f>VLOOKUP(C1140&amp;D1140&amp;A1140,'Delivery Counts'!$A$55:$I$86,8,FALSE)</f>
        <v>0</v>
      </c>
      <c r="R1140" s="171">
        <f>VLOOKUP(C1140&amp;D1140&amp;A1140,'Delivery Counts'!$A$55:$I$86,9,FALSE)</f>
        <v>0</v>
      </c>
      <c r="S1140" s="16">
        <f t="shared" si="59"/>
        <v>0</v>
      </c>
      <c r="T1140" s="237"/>
      <c r="U1140" s="237"/>
    </row>
    <row r="1141" spans="1:21" s="172" customFormat="1">
      <c r="A1141" s="38">
        <v>28</v>
      </c>
      <c r="B1141" s="39">
        <f t="shared" ref="B1141:B1156" si="63">$B$6</f>
        <v>0</v>
      </c>
      <c r="C1141" s="39" t="str">
        <f t="shared" si="58"/>
        <v>2021 Prior Year</v>
      </c>
      <c r="D1141" s="40">
        <v>4</v>
      </c>
      <c r="E1141" s="662">
        <v>28</v>
      </c>
      <c r="F1141" s="662">
        <v>6</v>
      </c>
      <c r="G1141" s="311" t="s">
        <v>139</v>
      </c>
      <c r="H1141" s="40" t="s">
        <v>214</v>
      </c>
      <c r="I1141" s="658" t="s">
        <v>676</v>
      </c>
      <c r="J1141" s="303">
        <v>0</v>
      </c>
      <c r="K1141" s="304">
        <v>0</v>
      </c>
      <c r="L1141" s="305">
        <v>0</v>
      </c>
      <c r="M1141" s="305">
        <v>0</v>
      </c>
      <c r="N1141" s="303">
        <v>0</v>
      </c>
      <c r="O1141" s="306">
        <v>0</v>
      </c>
      <c r="P1141" s="303">
        <v>0</v>
      </c>
      <c r="Q1141" s="171">
        <f>VLOOKUP(C1141&amp;D1141&amp;A1141,'Delivery Counts'!$A$55:$I$86,8,FALSE)</f>
        <v>0</v>
      </c>
      <c r="R1141" s="171">
        <f>VLOOKUP(C1141&amp;D1141&amp;A1141,'Delivery Counts'!$A$55:$I$86,9,FALSE)</f>
        <v>0</v>
      </c>
      <c r="S1141" s="16">
        <f t="shared" si="59"/>
        <v>0</v>
      </c>
      <c r="T1141" s="237"/>
      <c r="U1141" s="237"/>
    </row>
    <row r="1142" spans="1:21" s="172" customFormat="1">
      <c r="A1142" s="38">
        <v>28</v>
      </c>
      <c r="B1142" s="39">
        <f t="shared" si="63"/>
        <v>0</v>
      </c>
      <c r="C1142" s="39" t="str">
        <f t="shared" si="58"/>
        <v>2021 Prior Year</v>
      </c>
      <c r="D1142" s="40">
        <v>4</v>
      </c>
      <c r="E1142" s="662">
        <v>28</v>
      </c>
      <c r="F1142" s="662">
        <v>6</v>
      </c>
      <c r="G1142" s="311" t="s">
        <v>139</v>
      </c>
      <c r="H1142" s="40" t="s">
        <v>215</v>
      </c>
      <c r="I1142" s="658" t="s">
        <v>216</v>
      </c>
      <c r="J1142" s="303">
        <v>0</v>
      </c>
      <c r="K1142" s="304">
        <v>0</v>
      </c>
      <c r="L1142" s="305">
        <v>0</v>
      </c>
      <c r="M1142" s="305">
        <v>0</v>
      </c>
      <c r="N1142" s="303">
        <v>0</v>
      </c>
      <c r="O1142" s="306">
        <v>0</v>
      </c>
      <c r="P1142" s="303">
        <v>0</v>
      </c>
      <c r="Q1142" s="171">
        <f>VLOOKUP(C1142&amp;D1142&amp;A1142,'Delivery Counts'!$A$55:$I$86,8,FALSE)</f>
        <v>0</v>
      </c>
      <c r="R1142" s="171">
        <f>VLOOKUP(C1142&amp;D1142&amp;A1142,'Delivery Counts'!$A$55:$I$86,9,FALSE)</f>
        <v>0</v>
      </c>
      <c r="S1142" s="16">
        <f t="shared" si="59"/>
        <v>0</v>
      </c>
      <c r="T1142" s="237"/>
      <c r="U1142" s="237"/>
    </row>
    <row r="1143" spans="1:21" s="172" customFormat="1">
      <c r="A1143" s="38">
        <v>28</v>
      </c>
      <c r="B1143" s="39">
        <f t="shared" si="63"/>
        <v>0</v>
      </c>
      <c r="C1143" s="39" t="str">
        <f t="shared" si="58"/>
        <v>2021 Prior Year</v>
      </c>
      <c r="D1143" s="40">
        <v>4</v>
      </c>
      <c r="E1143" s="662">
        <v>28</v>
      </c>
      <c r="F1143" s="662">
        <v>6</v>
      </c>
      <c r="G1143" s="311" t="s">
        <v>139</v>
      </c>
      <c r="H1143" s="40" t="s">
        <v>217</v>
      </c>
      <c r="I1143" s="658" t="s">
        <v>262</v>
      </c>
      <c r="J1143" s="303">
        <v>0</v>
      </c>
      <c r="K1143" s="304">
        <v>0</v>
      </c>
      <c r="L1143" s="305">
        <v>0</v>
      </c>
      <c r="M1143" s="305">
        <v>0</v>
      </c>
      <c r="N1143" s="303">
        <v>0</v>
      </c>
      <c r="O1143" s="306">
        <v>0</v>
      </c>
      <c r="P1143" s="303">
        <v>0</v>
      </c>
      <c r="Q1143" s="171">
        <f>VLOOKUP(C1143&amp;D1143&amp;A1143,'Delivery Counts'!$A$55:$I$86,8,FALSE)</f>
        <v>0</v>
      </c>
      <c r="R1143" s="171">
        <f>VLOOKUP(C1143&amp;D1143&amp;A1143,'Delivery Counts'!$A$55:$I$86,9,FALSE)</f>
        <v>0</v>
      </c>
      <c r="S1143" s="16">
        <f t="shared" si="59"/>
        <v>0</v>
      </c>
      <c r="T1143" s="237"/>
      <c r="U1143" s="237"/>
    </row>
    <row r="1144" spans="1:21" s="172" customFormat="1">
      <c r="A1144" s="38">
        <v>28</v>
      </c>
      <c r="B1144" s="39">
        <f t="shared" si="63"/>
        <v>0</v>
      </c>
      <c r="C1144" s="39" t="str">
        <f t="shared" si="58"/>
        <v>2021 Prior Year</v>
      </c>
      <c r="D1144" s="40">
        <v>4</v>
      </c>
      <c r="E1144" s="662">
        <v>28</v>
      </c>
      <c r="F1144" s="662">
        <v>6</v>
      </c>
      <c r="G1144" s="311" t="s">
        <v>139</v>
      </c>
      <c r="H1144" s="40" t="s">
        <v>218</v>
      </c>
      <c r="I1144" s="658" t="s">
        <v>677</v>
      </c>
      <c r="J1144" s="303">
        <v>0</v>
      </c>
      <c r="K1144" s="304">
        <v>0</v>
      </c>
      <c r="L1144" s="305">
        <v>0</v>
      </c>
      <c r="M1144" s="305">
        <v>0</v>
      </c>
      <c r="N1144" s="303">
        <v>0</v>
      </c>
      <c r="O1144" s="306">
        <v>0</v>
      </c>
      <c r="P1144" s="303">
        <v>0</v>
      </c>
      <c r="Q1144" s="171">
        <f>VLOOKUP(C1144&amp;D1144&amp;A1144,'Delivery Counts'!$A$55:$I$86,8,FALSE)</f>
        <v>0</v>
      </c>
      <c r="R1144" s="171">
        <f>VLOOKUP(C1144&amp;D1144&amp;A1144,'Delivery Counts'!$A$55:$I$86,9,FALSE)</f>
        <v>0</v>
      </c>
      <c r="S1144" s="16">
        <f t="shared" si="59"/>
        <v>0</v>
      </c>
      <c r="T1144" s="237"/>
      <c r="U1144" s="237"/>
    </row>
    <row r="1145" spans="1:21" s="172" customFormat="1">
      <c r="A1145" s="38">
        <v>28</v>
      </c>
      <c r="B1145" s="39">
        <f t="shared" si="63"/>
        <v>0</v>
      </c>
      <c r="C1145" s="39" t="str">
        <f t="shared" si="58"/>
        <v>2021 Prior Year</v>
      </c>
      <c r="D1145" s="40">
        <v>4</v>
      </c>
      <c r="E1145" s="662">
        <v>28</v>
      </c>
      <c r="F1145" s="662">
        <v>6</v>
      </c>
      <c r="G1145" s="311" t="s">
        <v>139</v>
      </c>
      <c r="H1145" s="40" t="s">
        <v>219</v>
      </c>
      <c r="I1145" s="658" t="s">
        <v>263</v>
      </c>
      <c r="J1145" s="303">
        <v>0</v>
      </c>
      <c r="K1145" s="304">
        <v>0</v>
      </c>
      <c r="L1145" s="305">
        <v>0</v>
      </c>
      <c r="M1145" s="305">
        <v>0</v>
      </c>
      <c r="N1145" s="303">
        <v>0</v>
      </c>
      <c r="O1145" s="306">
        <v>0</v>
      </c>
      <c r="P1145" s="303">
        <v>0</v>
      </c>
      <c r="Q1145" s="171">
        <f>VLOOKUP(C1145&amp;D1145&amp;A1145,'Delivery Counts'!$A$55:$I$86,8,FALSE)</f>
        <v>0</v>
      </c>
      <c r="R1145" s="171">
        <f>VLOOKUP(C1145&amp;D1145&amp;A1145,'Delivery Counts'!$A$55:$I$86,9,FALSE)</f>
        <v>0</v>
      </c>
      <c r="S1145" s="16">
        <f t="shared" si="59"/>
        <v>0</v>
      </c>
      <c r="T1145" s="237"/>
      <c r="U1145" s="237"/>
    </row>
    <row r="1146" spans="1:21" s="172" customFormat="1">
      <c r="A1146" s="38">
        <v>28</v>
      </c>
      <c r="B1146" s="39">
        <f t="shared" si="63"/>
        <v>0</v>
      </c>
      <c r="C1146" s="39" t="str">
        <f t="shared" si="58"/>
        <v>2021 Prior Year</v>
      </c>
      <c r="D1146" s="40">
        <v>4</v>
      </c>
      <c r="E1146" s="662">
        <v>28</v>
      </c>
      <c r="F1146" s="662">
        <v>6</v>
      </c>
      <c r="G1146" s="311" t="s">
        <v>139</v>
      </c>
      <c r="H1146" s="40" t="s">
        <v>220</v>
      </c>
      <c r="I1146" s="658" t="s">
        <v>675</v>
      </c>
      <c r="J1146" s="303">
        <v>0</v>
      </c>
      <c r="K1146" s="304">
        <v>0</v>
      </c>
      <c r="L1146" s="305">
        <v>0</v>
      </c>
      <c r="M1146" s="305">
        <v>0</v>
      </c>
      <c r="N1146" s="303">
        <v>0</v>
      </c>
      <c r="O1146" s="306">
        <v>0</v>
      </c>
      <c r="P1146" s="303">
        <v>0</v>
      </c>
      <c r="Q1146" s="171">
        <f>VLOOKUP(C1146&amp;D1146&amp;A1146,'Delivery Counts'!$A$55:$I$86,8,FALSE)</f>
        <v>0</v>
      </c>
      <c r="R1146" s="171">
        <f>VLOOKUP(C1146&amp;D1146&amp;A1146,'Delivery Counts'!$A$55:$I$86,9,FALSE)</f>
        <v>0</v>
      </c>
      <c r="S1146" s="16">
        <f t="shared" si="59"/>
        <v>0</v>
      </c>
      <c r="T1146" s="237"/>
      <c r="U1146" s="237"/>
    </row>
    <row r="1147" spans="1:21" s="172" customFormat="1">
      <c r="A1147" s="38">
        <v>28</v>
      </c>
      <c r="B1147" s="39">
        <f t="shared" si="63"/>
        <v>0</v>
      </c>
      <c r="C1147" s="39" t="str">
        <f t="shared" si="58"/>
        <v>2021 Prior Year</v>
      </c>
      <c r="D1147" s="40">
        <v>4</v>
      </c>
      <c r="E1147" s="662">
        <v>28</v>
      </c>
      <c r="F1147" s="662">
        <v>6</v>
      </c>
      <c r="G1147" s="311" t="s">
        <v>139</v>
      </c>
      <c r="H1147" s="40" t="s">
        <v>221</v>
      </c>
      <c r="I1147" s="658" t="s">
        <v>264</v>
      </c>
      <c r="J1147" s="303">
        <v>0</v>
      </c>
      <c r="K1147" s="304">
        <v>0</v>
      </c>
      <c r="L1147" s="305">
        <v>0</v>
      </c>
      <c r="M1147" s="305">
        <v>0</v>
      </c>
      <c r="N1147" s="303">
        <v>0</v>
      </c>
      <c r="O1147" s="306">
        <v>0</v>
      </c>
      <c r="P1147" s="303">
        <v>0</v>
      </c>
      <c r="Q1147" s="171">
        <f>VLOOKUP(C1147&amp;D1147&amp;A1147,'Delivery Counts'!$A$55:$I$86,8,FALSE)</f>
        <v>0</v>
      </c>
      <c r="R1147" s="171">
        <f>VLOOKUP(C1147&amp;D1147&amp;A1147,'Delivery Counts'!$A$55:$I$86,9,FALSE)</f>
        <v>0</v>
      </c>
      <c r="S1147" s="16">
        <f t="shared" si="59"/>
        <v>0</v>
      </c>
      <c r="T1147" s="237"/>
      <c r="U1147" s="237"/>
    </row>
    <row r="1148" spans="1:21" s="172" customFormat="1">
      <c r="A1148" s="38">
        <v>28</v>
      </c>
      <c r="B1148" s="39">
        <f t="shared" si="63"/>
        <v>0</v>
      </c>
      <c r="C1148" s="39" t="str">
        <f t="shared" si="58"/>
        <v>2021 Prior Year</v>
      </c>
      <c r="D1148" s="40">
        <v>4</v>
      </c>
      <c r="E1148" s="662">
        <v>28</v>
      </c>
      <c r="F1148" s="662">
        <v>6</v>
      </c>
      <c r="G1148" s="311" t="s">
        <v>139</v>
      </c>
      <c r="H1148" s="40" t="s">
        <v>222</v>
      </c>
      <c r="I1148" s="658" t="s">
        <v>206</v>
      </c>
      <c r="J1148" s="303">
        <v>0</v>
      </c>
      <c r="K1148" s="304">
        <v>0</v>
      </c>
      <c r="L1148" s="305">
        <v>0</v>
      </c>
      <c r="M1148" s="305">
        <v>0</v>
      </c>
      <c r="N1148" s="303">
        <v>0</v>
      </c>
      <c r="O1148" s="306">
        <v>0</v>
      </c>
      <c r="P1148" s="303">
        <v>0</v>
      </c>
      <c r="Q1148" s="171">
        <f>VLOOKUP(C1148&amp;D1148&amp;A1148,'Delivery Counts'!$A$55:$I$86,8,FALSE)</f>
        <v>0</v>
      </c>
      <c r="R1148" s="171">
        <f>VLOOKUP(C1148&amp;D1148&amp;A1148,'Delivery Counts'!$A$55:$I$86,9,FALSE)</f>
        <v>0</v>
      </c>
      <c r="S1148" s="16">
        <f t="shared" si="59"/>
        <v>0</v>
      </c>
      <c r="T1148" s="237"/>
      <c r="U1148" s="237"/>
    </row>
    <row r="1149" spans="1:21">
      <c r="A1149" s="38">
        <v>28</v>
      </c>
      <c r="B1149" s="39">
        <f t="shared" si="63"/>
        <v>0</v>
      </c>
      <c r="C1149" s="39" t="str">
        <f t="shared" si="58"/>
        <v>2021 Prior Year</v>
      </c>
      <c r="D1149" s="40">
        <v>4</v>
      </c>
      <c r="E1149" s="662">
        <v>28</v>
      </c>
      <c r="F1149" s="662">
        <v>6</v>
      </c>
      <c r="G1149" s="311" t="s">
        <v>139</v>
      </c>
      <c r="H1149" s="40" t="s">
        <v>223</v>
      </c>
      <c r="I1149" s="658" t="s">
        <v>181</v>
      </c>
      <c r="J1149" s="303">
        <v>0</v>
      </c>
      <c r="K1149" s="304">
        <v>0</v>
      </c>
      <c r="L1149" s="305">
        <v>0</v>
      </c>
      <c r="M1149" s="305">
        <v>0</v>
      </c>
      <c r="N1149" s="303">
        <v>0</v>
      </c>
      <c r="O1149" s="306">
        <v>0</v>
      </c>
      <c r="P1149" s="303">
        <v>0</v>
      </c>
      <c r="Q1149" s="171">
        <f>VLOOKUP(C1149&amp;D1149&amp;A1149,'Delivery Counts'!$A$55:$I$86,8,FALSE)</f>
        <v>0</v>
      </c>
      <c r="R1149" s="171">
        <f>VLOOKUP(C1149&amp;D1149&amp;A1149,'Delivery Counts'!$A$55:$I$86,9,FALSE)</f>
        <v>0</v>
      </c>
      <c r="S1149" s="16">
        <f t="shared" si="59"/>
        <v>0</v>
      </c>
    </row>
    <row r="1150" spans="1:21">
      <c r="A1150" s="38">
        <v>28</v>
      </c>
      <c r="B1150" s="39">
        <f t="shared" si="63"/>
        <v>0</v>
      </c>
      <c r="C1150" s="39" t="str">
        <f t="shared" si="58"/>
        <v>2021 Prior Year</v>
      </c>
      <c r="D1150" s="40">
        <v>4</v>
      </c>
      <c r="E1150" s="662">
        <v>28</v>
      </c>
      <c r="F1150" s="662">
        <v>6</v>
      </c>
      <c r="G1150" s="311" t="s">
        <v>139</v>
      </c>
      <c r="H1150" s="40" t="s">
        <v>150</v>
      </c>
      <c r="I1150" s="658" t="s">
        <v>204</v>
      </c>
      <c r="J1150" s="303">
        <v>0</v>
      </c>
      <c r="K1150" s="304">
        <v>0</v>
      </c>
      <c r="L1150" s="305">
        <v>0</v>
      </c>
      <c r="M1150" s="305">
        <v>0</v>
      </c>
      <c r="N1150" s="303">
        <v>0</v>
      </c>
      <c r="O1150" s="306">
        <v>0</v>
      </c>
      <c r="P1150" s="303">
        <v>0</v>
      </c>
      <c r="Q1150" s="171">
        <f>VLOOKUP(C1150&amp;D1150&amp;A1150,'Delivery Counts'!$A$55:$I$86,8,FALSE)</f>
        <v>0</v>
      </c>
      <c r="R1150" s="171">
        <f>VLOOKUP(C1150&amp;D1150&amp;A1150,'Delivery Counts'!$A$55:$I$86,9,FALSE)</f>
        <v>0</v>
      </c>
      <c r="S1150" s="16">
        <f t="shared" si="59"/>
        <v>0</v>
      </c>
    </row>
    <row r="1151" spans="1:21" s="172" customFormat="1">
      <c r="A1151" s="38">
        <v>28</v>
      </c>
      <c r="B1151" s="39">
        <f t="shared" si="63"/>
        <v>0</v>
      </c>
      <c r="C1151" s="39" t="str">
        <f t="shared" si="58"/>
        <v>2021 Prior Year</v>
      </c>
      <c r="D1151" s="40">
        <v>4</v>
      </c>
      <c r="E1151" s="662">
        <v>28</v>
      </c>
      <c r="F1151" s="662">
        <v>6</v>
      </c>
      <c r="G1151" s="311" t="s">
        <v>139</v>
      </c>
      <c r="H1151" s="40" t="s">
        <v>151</v>
      </c>
      <c r="I1151" s="658" t="s">
        <v>205</v>
      </c>
      <c r="J1151" s="303">
        <v>0</v>
      </c>
      <c r="K1151" s="304">
        <v>0</v>
      </c>
      <c r="L1151" s="305">
        <v>0</v>
      </c>
      <c r="M1151" s="305">
        <v>0</v>
      </c>
      <c r="N1151" s="303">
        <v>0</v>
      </c>
      <c r="O1151" s="306">
        <v>0</v>
      </c>
      <c r="P1151" s="303">
        <v>0</v>
      </c>
      <c r="Q1151" s="171">
        <f>VLOOKUP(C1151&amp;D1151&amp;A1151,'Delivery Counts'!$A$55:$I$86,8,FALSE)</f>
        <v>0</v>
      </c>
      <c r="R1151" s="171">
        <f>VLOOKUP(C1151&amp;D1151&amp;A1151,'Delivery Counts'!$A$55:$I$86,9,FALSE)</f>
        <v>0</v>
      </c>
      <c r="S1151" s="16">
        <f t="shared" si="59"/>
        <v>0</v>
      </c>
    </row>
    <row r="1152" spans="1:21" s="172" customFormat="1">
      <c r="A1152" s="38">
        <v>28</v>
      </c>
      <c r="B1152" s="39">
        <f t="shared" si="63"/>
        <v>0</v>
      </c>
      <c r="C1152" s="39" t="str">
        <f t="shared" si="58"/>
        <v>2021 Prior Year</v>
      </c>
      <c r="D1152" s="40">
        <v>4</v>
      </c>
      <c r="E1152" s="662">
        <v>28</v>
      </c>
      <c r="F1152" s="662">
        <v>6</v>
      </c>
      <c r="G1152" s="311" t="s">
        <v>139</v>
      </c>
      <c r="H1152" s="40" t="s">
        <v>152</v>
      </c>
      <c r="I1152" s="658" t="s">
        <v>182</v>
      </c>
      <c r="J1152" s="303">
        <v>0</v>
      </c>
      <c r="K1152" s="304">
        <v>0</v>
      </c>
      <c r="L1152" s="305">
        <v>0</v>
      </c>
      <c r="M1152" s="305">
        <v>0</v>
      </c>
      <c r="N1152" s="303">
        <v>0</v>
      </c>
      <c r="O1152" s="306">
        <v>0</v>
      </c>
      <c r="P1152" s="303">
        <v>0</v>
      </c>
      <c r="Q1152" s="171">
        <f>VLOOKUP(C1152&amp;D1152&amp;A1152,'Delivery Counts'!$A$55:$I$86,8,FALSE)</f>
        <v>0</v>
      </c>
      <c r="R1152" s="171">
        <f>VLOOKUP(C1152&amp;D1152&amp;A1152,'Delivery Counts'!$A$55:$I$86,9,FALSE)</f>
        <v>0</v>
      </c>
      <c r="S1152" s="16">
        <f t="shared" si="59"/>
        <v>0</v>
      </c>
      <c r="T1152" s="237"/>
      <c r="U1152" s="237"/>
    </row>
    <row r="1153" spans="1:21" s="172" customFormat="1">
      <c r="A1153" s="38">
        <v>28</v>
      </c>
      <c r="B1153" s="39">
        <f t="shared" si="63"/>
        <v>0</v>
      </c>
      <c r="C1153" s="39" t="str">
        <f t="shared" si="58"/>
        <v>2021 Prior Year</v>
      </c>
      <c r="D1153" s="40">
        <v>4</v>
      </c>
      <c r="E1153" s="662">
        <v>28</v>
      </c>
      <c r="F1153" s="662">
        <v>6</v>
      </c>
      <c r="G1153" s="311" t="s">
        <v>139</v>
      </c>
      <c r="H1153" s="40" t="s">
        <v>70</v>
      </c>
      <c r="I1153" s="658" t="s">
        <v>265</v>
      </c>
      <c r="J1153" s="303">
        <v>0</v>
      </c>
      <c r="K1153" s="304">
        <v>0</v>
      </c>
      <c r="L1153" s="305">
        <v>0</v>
      </c>
      <c r="M1153" s="305">
        <v>0</v>
      </c>
      <c r="N1153" s="303">
        <v>0</v>
      </c>
      <c r="O1153" s="306">
        <v>0</v>
      </c>
      <c r="P1153" s="303">
        <v>0</v>
      </c>
      <c r="Q1153" s="171">
        <f>VLOOKUP(C1153&amp;D1153&amp;A1153,'Delivery Counts'!$A$55:$I$86,8,FALSE)</f>
        <v>0</v>
      </c>
      <c r="R1153" s="171">
        <f>VLOOKUP(C1153&amp;D1153&amp;A1153,'Delivery Counts'!$A$55:$I$86,9,FALSE)</f>
        <v>0</v>
      </c>
      <c r="S1153" s="16">
        <f t="shared" si="59"/>
        <v>0</v>
      </c>
      <c r="T1153" s="237"/>
      <c r="U1153" s="237"/>
    </row>
    <row r="1154" spans="1:21" s="172" customFormat="1">
      <c r="A1154" s="38">
        <v>28</v>
      </c>
      <c r="B1154" s="39">
        <f t="shared" si="63"/>
        <v>0</v>
      </c>
      <c r="C1154" s="39" t="str">
        <f t="shared" si="58"/>
        <v>2021 Prior Year</v>
      </c>
      <c r="D1154" s="40">
        <v>4</v>
      </c>
      <c r="E1154" s="662">
        <v>28</v>
      </c>
      <c r="F1154" s="662">
        <v>6</v>
      </c>
      <c r="G1154" s="311" t="s">
        <v>139</v>
      </c>
      <c r="H1154" s="40" t="s">
        <v>71</v>
      </c>
      <c r="I1154" s="658" t="s">
        <v>266</v>
      </c>
      <c r="J1154" s="303">
        <v>0</v>
      </c>
      <c r="K1154" s="304">
        <v>0</v>
      </c>
      <c r="L1154" s="305">
        <v>0</v>
      </c>
      <c r="M1154" s="305">
        <v>0</v>
      </c>
      <c r="N1154" s="303">
        <v>0</v>
      </c>
      <c r="O1154" s="306">
        <v>0</v>
      </c>
      <c r="P1154" s="303">
        <v>0</v>
      </c>
      <c r="Q1154" s="171">
        <f>VLOOKUP(C1154&amp;D1154&amp;A1154,'Delivery Counts'!$A$55:$I$86,8,FALSE)</f>
        <v>0</v>
      </c>
      <c r="R1154" s="171">
        <f>VLOOKUP(C1154&amp;D1154&amp;A1154,'Delivery Counts'!$A$55:$I$86,9,FALSE)</f>
        <v>0</v>
      </c>
      <c r="S1154" s="16">
        <f t="shared" si="59"/>
        <v>0</v>
      </c>
      <c r="T1154" s="237"/>
      <c r="U1154" s="237"/>
    </row>
    <row r="1155" spans="1:21" s="172" customFormat="1">
      <c r="A1155" s="38">
        <v>28</v>
      </c>
      <c r="B1155" s="39">
        <f t="shared" si="63"/>
        <v>0</v>
      </c>
      <c r="C1155" s="39" t="str">
        <f t="shared" si="58"/>
        <v>2021 Prior Year</v>
      </c>
      <c r="D1155" s="40">
        <v>4</v>
      </c>
      <c r="E1155" s="662">
        <v>28</v>
      </c>
      <c r="F1155" s="662">
        <v>6</v>
      </c>
      <c r="G1155" s="311" t="s">
        <v>139</v>
      </c>
      <c r="H1155" s="40" t="s">
        <v>72</v>
      </c>
      <c r="I1155" s="658" t="s">
        <v>527</v>
      </c>
      <c r="J1155" s="303">
        <v>0</v>
      </c>
      <c r="K1155" s="304">
        <v>0</v>
      </c>
      <c r="L1155" s="305">
        <v>0</v>
      </c>
      <c r="M1155" s="305">
        <v>0</v>
      </c>
      <c r="N1155" s="303">
        <v>0</v>
      </c>
      <c r="O1155" s="306">
        <v>0</v>
      </c>
      <c r="P1155" s="303">
        <v>0</v>
      </c>
      <c r="Q1155" s="171">
        <f>VLOOKUP(C1155&amp;D1155&amp;A1155,'Delivery Counts'!$A$55:$I$86,8,FALSE)</f>
        <v>0</v>
      </c>
      <c r="R1155" s="171">
        <f>VLOOKUP(C1155&amp;D1155&amp;A1155,'Delivery Counts'!$A$55:$I$86,9,FALSE)</f>
        <v>0</v>
      </c>
      <c r="S1155" s="16">
        <f t="shared" si="59"/>
        <v>0</v>
      </c>
      <c r="T1155" s="237"/>
      <c r="U1155" s="237"/>
    </row>
    <row r="1156" spans="1:21" s="172" customFormat="1">
      <c r="A1156" s="38">
        <v>28</v>
      </c>
      <c r="B1156" s="39">
        <f t="shared" si="63"/>
        <v>0</v>
      </c>
      <c r="C1156" s="39" t="str">
        <f t="shared" si="58"/>
        <v>2021 Prior Year</v>
      </c>
      <c r="D1156" s="40">
        <v>4</v>
      </c>
      <c r="E1156" s="662">
        <v>28</v>
      </c>
      <c r="F1156" s="662">
        <v>6</v>
      </c>
      <c r="G1156" s="40" t="s">
        <v>139</v>
      </c>
      <c r="H1156" s="40" t="s">
        <v>73</v>
      </c>
      <c r="I1156" s="658" t="s">
        <v>528</v>
      </c>
      <c r="J1156" s="303">
        <v>0</v>
      </c>
      <c r="K1156" s="304">
        <v>0</v>
      </c>
      <c r="L1156" s="305">
        <v>0</v>
      </c>
      <c r="M1156" s="305">
        <v>0</v>
      </c>
      <c r="N1156" s="303">
        <v>0</v>
      </c>
      <c r="O1156" s="306">
        <v>0</v>
      </c>
      <c r="P1156" s="303">
        <v>0</v>
      </c>
      <c r="Q1156" s="171">
        <f>VLOOKUP(C1156&amp;D1156&amp;A1156,'Delivery Counts'!$A$55:$I$86,8,FALSE)</f>
        <v>0</v>
      </c>
      <c r="R1156" s="171">
        <f>VLOOKUP(C1156&amp;D1156&amp;A1156,'Delivery Counts'!$A$55:$I$86,9,FALSE)</f>
        <v>0</v>
      </c>
      <c r="S1156" s="16">
        <f t="shared" si="59"/>
        <v>0</v>
      </c>
      <c r="T1156" s="237"/>
      <c r="U1156" s="237"/>
    </row>
    <row r="1157" spans="1:21" s="172" customFormat="1">
      <c r="A1157" s="775">
        <v>28</v>
      </c>
      <c r="B1157" s="776">
        <f t="shared" si="29"/>
        <v>0</v>
      </c>
      <c r="C1157" s="776" t="str">
        <f t="shared" si="58"/>
        <v>2021 Prior Year</v>
      </c>
      <c r="D1157" s="777">
        <v>4</v>
      </c>
      <c r="E1157" s="778">
        <v>28</v>
      </c>
      <c r="F1157" s="778">
        <v>6</v>
      </c>
      <c r="G1157" s="777" t="s">
        <v>139</v>
      </c>
      <c r="H1157" s="777" t="s">
        <v>409</v>
      </c>
      <c r="I1157" s="779" t="s">
        <v>803</v>
      </c>
      <c r="J1157" s="781">
        <v>0</v>
      </c>
      <c r="K1157" s="782">
        <v>0</v>
      </c>
      <c r="L1157" s="783">
        <v>0</v>
      </c>
      <c r="M1157" s="783">
        <v>0</v>
      </c>
      <c r="N1157" s="781">
        <v>0</v>
      </c>
      <c r="O1157" s="784">
        <v>0</v>
      </c>
      <c r="P1157" s="781">
        <v>0</v>
      </c>
      <c r="Q1157" s="798">
        <f>VLOOKUP(C1157&amp;D1157&amp;A1157,'Delivery Counts'!$A$55:$I$86,8,FALSE)</f>
        <v>0</v>
      </c>
      <c r="R1157" s="798">
        <f>VLOOKUP(C1157&amp;D1157&amp;A1157,'Delivery Counts'!$A$55:$I$86,9,FALSE)</f>
        <v>0</v>
      </c>
      <c r="S1157" s="785">
        <f t="shared" si="59"/>
        <v>0</v>
      </c>
      <c r="T1157" s="237"/>
      <c r="U1157" s="237"/>
    </row>
    <row r="1158" spans="1:21" s="172" customFormat="1">
      <c r="A1158" s="38">
        <v>16</v>
      </c>
      <c r="B1158" s="39">
        <f t="shared" ref="B1158:B1733" si="64">$B$6</f>
        <v>0</v>
      </c>
      <c r="C1158" s="39" t="str">
        <f>'Member Months'!C162</f>
        <v>2020 Initial Year</v>
      </c>
      <c r="D1158" s="40">
        <v>1</v>
      </c>
      <c r="E1158" s="40">
        <v>16</v>
      </c>
      <c r="F1158" s="40">
        <v>1</v>
      </c>
      <c r="G1158" s="36" t="s">
        <v>138</v>
      </c>
      <c r="H1158" s="40" t="s">
        <v>211</v>
      </c>
      <c r="I1158" s="1004" t="s">
        <v>261</v>
      </c>
      <c r="J1158" s="303">
        <v>0</v>
      </c>
      <c r="K1158" s="304">
        <v>0</v>
      </c>
      <c r="L1158" s="305">
        <v>0</v>
      </c>
      <c r="M1158" s="305">
        <v>0</v>
      </c>
      <c r="N1158" s="303">
        <v>0</v>
      </c>
      <c r="O1158" s="306">
        <v>0</v>
      </c>
      <c r="P1158" s="303">
        <v>0</v>
      </c>
      <c r="Q1158" s="171">
        <f>VLOOKUP(C1158&amp;D1158&amp;A1158,'Delivery Counts'!$A$87:$I$118,8,FALSE)</f>
        <v>0</v>
      </c>
      <c r="R1158" s="171">
        <f>VLOOKUP(C1158&amp;D1158&amp;A1158,'Delivery Counts'!$A$87:$I$118,9,FALSE)</f>
        <v>0</v>
      </c>
      <c r="S1158" s="16">
        <f>Q1158+R1158</f>
        <v>0</v>
      </c>
      <c r="T1158" s="237"/>
      <c r="U1158" s="237"/>
    </row>
    <row r="1159" spans="1:21" s="172" customFormat="1">
      <c r="A1159" s="38">
        <v>16</v>
      </c>
      <c r="B1159" s="39">
        <f t="shared" si="64"/>
        <v>0</v>
      </c>
      <c r="C1159" s="39" t="str">
        <f t="shared" ref="C1159:C1222" si="65">$C$1158</f>
        <v>2020 Initial Year</v>
      </c>
      <c r="D1159" s="40">
        <v>1</v>
      </c>
      <c r="E1159" s="40">
        <v>16</v>
      </c>
      <c r="F1159" s="40">
        <v>1</v>
      </c>
      <c r="G1159" s="311" t="s">
        <v>138</v>
      </c>
      <c r="H1159" s="40" t="s">
        <v>214</v>
      </c>
      <c r="I1159" s="658" t="s">
        <v>676</v>
      </c>
      <c r="J1159" s="303">
        <v>0</v>
      </c>
      <c r="K1159" s="304">
        <v>0</v>
      </c>
      <c r="L1159" s="305">
        <v>0</v>
      </c>
      <c r="M1159" s="305">
        <v>0</v>
      </c>
      <c r="N1159" s="303">
        <v>0</v>
      </c>
      <c r="O1159" s="306">
        <v>0</v>
      </c>
      <c r="P1159" s="303">
        <v>0</v>
      </c>
      <c r="Q1159" s="171">
        <f>VLOOKUP(C1159&amp;D1159&amp;A1159,'Delivery Counts'!$A$87:$I$118,8,FALSE)</f>
        <v>0</v>
      </c>
      <c r="R1159" s="171">
        <f>VLOOKUP(C1159&amp;D1159&amp;A1159,'Delivery Counts'!$A$87:$I$118,9,FALSE)</f>
        <v>0</v>
      </c>
      <c r="S1159" s="16">
        <f t="shared" ref="S1159:S1222" si="66">Q1159+R1159</f>
        <v>0</v>
      </c>
      <c r="T1159" s="237"/>
      <c r="U1159" s="237"/>
    </row>
    <row r="1160" spans="1:21" s="172" customFormat="1">
      <c r="A1160" s="38">
        <v>16</v>
      </c>
      <c r="B1160" s="39">
        <f t="shared" si="64"/>
        <v>0</v>
      </c>
      <c r="C1160" s="39" t="str">
        <f t="shared" si="65"/>
        <v>2020 Initial Year</v>
      </c>
      <c r="D1160" s="40">
        <v>1</v>
      </c>
      <c r="E1160" s="40">
        <v>16</v>
      </c>
      <c r="F1160" s="40">
        <v>1</v>
      </c>
      <c r="G1160" s="311" t="s">
        <v>138</v>
      </c>
      <c r="H1160" s="40" t="s">
        <v>215</v>
      </c>
      <c r="I1160" s="658" t="s">
        <v>216</v>
      </c>
      <c r="J1160" s="303">
        <v>0</v>
      </c>
      <c r="K1160" s="304">
        <v>0</v>
      </c>
      <c r="L1160" s="305">
        <v>0</v>
      </c>
      <c r="M1160" s="305">
        <v>0</v>
      </c>
      <c r="N1160" s="303">
        <v>0</v>
      </c>
      <c r="O1160" s="306">
        <v>0</v>
      </c>
      <c r="P1160" s="303">
        <v>0</v>
      </c>
      <c r="Q1160" s="171">
        <f>VLOOKUP(C1160&amp;D1160&amp;A1160,'Delivery Counts'!$A$87:$I$118,8,FALSE)</f>
        <v>0</v>
      </c>
      <c r="R1160" s="171">
        <f>VLOOKUP(C1160&amp;D1160&amp;A1160,'Delivery Counts'!$A$87:$I$118,9,FALSE)</f>
        <v>0</v>
      </c>
      <c r="S1160" s="16">
        <f t="shared" si="66"/>
        <v>0</v>
      </c>
      <c r="T1160" s="237"/>
      <c r="U1160" s="237"/>
    </row>
    <row r="1161" spans="1:21" s="172" customFormat="1">
      <c r="A1161" s="38">
        <v>16</v>
      </c>
      <c r="B1161" s="39">
        <f t="shared" si="64"/>
        <v>0</v>
      </c>
      <c r="C1161" s="39" t="str">
        <f t="shared" si="65"/>
        <v>2020 Initial Year</v>
      </c>
      <c r="D1161" s="40">
        <v>1</v>
      </c>
      <c r="E1161" s="40">
        <v>16</v>
      </c>
      <c r="F1161" s="40">
        <v>1</v>
      </c>
      <c r="G1161" s="311" t="s">
        <v>138</v>
      </c>
      <c r="H1161" s="40" t="s">
        <v>217</v>
      </c>
      <c r="I1161" s="658" t="s">
        <v>262</v>
      </c>
      <c r="J1161" s="303">
        <v>0</v>
      </c>
      <c r="K1161" s="304">
        <v>0</v>
      </c>
      <c r="L1161" s="305">
        <v>0</v>
      </c>
      <c r="M1161" s="305">
        <v>0</v>
      </c>
      <c r="N1161" s="303">
        <v>0</v>
      </c>
      <c r="O1161" s="306">
        <v>0</v>
      </c>
      <c r="P1161" s="303">
        <v>0</v>
      </c>
      <c r="Q1161" s="171">
        <f>VLOOKUP(C1161&amp;D1161&amp;A1161,'Delivery Counts'!$A$87:$I$118,8,FALSE)</f>
        <v>0</v>
      </c>
      <c r="R1161" s="171">
        <f>VLOOKUP(C1161&amp;D1161&amp;A1161,'Delivery Counts'!$A$87:$I$118,9,FALSE)</f>
        <v>0</v>
      </c>
      <c r="S1161" s="16">
        <f t="shared" si="66"/>
        <v>0</v>
      </c>
      <c r="T1161" s="237"/>
      <c r="U1161" s="237"/>
    </row>
    <row r="1162" spans="1:21" s="172" customFormat="1">
      <c r="A1162" s="38">
        <v>16</v>
      </c>
      <c r="B1162" s="39">
        <f t="shared" si="64"/>
        <v>0</v>
      </c>
      <c r="C1162" s="39" t="str">
        <f t="shared" si="65"/>
        <v>2020 Initial Year</v>
      </c>
      <c r="D1162" s="40">
        <v>1</v>
      </c>
      <c r="E1162" s="40">
        <v>16</v>
      </c>
      <c r="F1162" s="40">
        <v>1</v>
      </c>
      <c r="G1162" s="311" t="s">
        <v>138</v>
      </c>
      <c r="H1162" s="40" t="s">
        <v>218</v>
      </c>
      <c r="I1162" s="658" t="s">
        <v>677</v>
      </c>
      <c r="J1162" s="303">
        <v>0</v>
      </c>
      <c r="K1162" s="304">
        <v>0</v>
      </c>
      <c r="L1162" s="305">
        <v>0</v>
      </c>
      <c r="M1162" s="305">
        <v>0</v>
      </c>
      <c r="N1162" s="303">
        <v>0</v>
      </c>
      <c r="O1162" s="306">
        <v>0</v>
      </c>
      <c r="P1162" s="303">
        <v>0</v>
      </c>
      <c r="Q1162" s="171">
        <f>VLOOKUP(C1162&amp;D1162&amp;A1162,'Delivery Counts'!$A$87:$I$118,8,FALSE)</f>
        <v>0</v>
      </c>
      <c r="R1162" s="171">
        <f>VLOOKUP(C1162&amp;D1162&amp;A1162,'Delivery Counts'!$A$87:$I$118,9,FALSE)</f>
        <v>0</v>
      </c>
      <c r="S1162" s="16">
        <f t="shared" si="66"/>
        <v>0</v>
      </c>
      <c r="T1162" s="237"/>
      <c r="U1162" s="237"/>
    </row>
    <row r="1163" spans="1:21" s="172" customFormat="1">
      <c r="A1163" s="38">
        <v>16</v>
      </c>
      <c r="B1163" s="39">
        <f t="shared" si="64"/>
        <v>0</v>
      </c>
      <c r="C1163" s="39" t="str">
        <f t="shared" si="65"/>
        <v>2020 Initial Year</v>
      </c>
      <c r="D1163" s="40">
        <v>1</v>
      </c>
      <c r="E1163" s="40">
        <v>16</v>
      </c>
      <c r="F1163" s="40">
        <v>1</v>
      </c>
      <c r="G1163" s="311" t="s">
        <v>138</v>
      </c>
      <c r="H1163" s="40" t="s">
        <v>219</v>
      </c>
      <c r="I1163" s="658" t="s">
        <v>263</v>
      </c>
      <c r="J1163" s="303">
        <v>0</v>
      </c>
      <c r="K1163" s="304">
        <v>0</v>
      </c>
      <c r="L1163" s="305">
        <v>0</v>
      </c>
      <c r="M1163" s="305">
        <v>0</v>
      </c>
      <c r="N1163" s="303">
        <v>0</v>
      </c>
      <c r="O1163" s="306">
        <v>0</v>
      </c>
      <c r="P1163" s="303">
        <v>0</v>
      </c>
      <c r="Q1163" s="171">
        <f>VLOOKUP(C1163&amp;D1163&amp;A1163,'Delivery Counts'!$A$87:$I$118,8,FALSE)</f>
        <v>0</v>
      </c>
      <c r="R1163" s="171">
        <f>VLOOKUP(C1163&amp;D1163&amp;A1163,'Delivery Counts'!$A$87:$I$118,9,FALSE)</f>
        <v>0</v>
      </c>
      <c r="S1163" s="16">
        <f t="shared" si="66"/>
        <v>0</v>
      </c>
      <c r="T1163" s="237"/>
      <c r="U1163" s="237"/>
    </row>
    <row r="1164" spans="1:21" s="172" customFormat="1">
      <c r="A1164" s="38">
        <v>16</v>
      </c>
      <c r="B1164" s="39">
        <f t="shared" si="64"/>
        <v>0</v>
      </c>
      <c r="C1164" s="39" t="str">
        <f t="shared" si="65"/>
        <v>2020 Initial Year</v>
      </c>
      <c r="D1164" s="40">
        <v>1</v>
      </c>
      <c r="E1164" s="40">
        <v>16</v>
      </c>
      <c r="F1164" s="40">
        <v>1</v>
      </c>
      <c r="G1164" s="311" t="s">
        <v>138</v>
      </c>
      <c r="H1164" s="40" t="s">
        <v>220</v>
      </c>
      <c r="I1164" s="658" t="s">
        <v>675</v>
      </c>
      <c r="J1164" s="303">
        <v>0</v>
      </c>
      <c r="K1164" s="304">
        <v>0</v>
      </c>
      <c r="L1164" s="305">
        <v>0</v>
      </c>
      <c r="M1164" s="305">
        <v>0</v>
      </c>
      <c r="N1164" s="303">
        <v>0</v>
      </c>
      <c r="O1164" s="306">
        <v>0</v>
      </c>
      <c r="P1164" s="303">
        <v>0</v>
      </c>
      <c r="Q1164" s="171">
        <f>VLOOKUP(C1164&amp;D1164&amp;A1164,'Delivery Counts'!$A$87:$I$118,8,FALSE)</f>
        <v>0</v>
      </c>
      <c r="R1164" s="171">
        <f>VLOOKUP(C1164&amp;D1164&amp;A1164,'Delivery Counts'!$A$87:$I$118,9,FALSE)</f>
        <v>0</v>
      </c>
      <c r="S1164" s="16">
        <f t="shared" si="66"/>
        <v>0</v>
      </c>
      <c r="T1164" s="237"/>
      <c r="U1164" s="237"/>
    </row>
    <row r="1165" spans="1:21" s="172" customFormat="1">
      <c r="A1165" s="38">
        <v>16</v>
      </c>
      <c r="B1165" s="39">
        <f t="shared" si="64"/>
        <v>0</v>
      </c>
      <c r="C1165" s="39" t="str">
        <f t="shared" si="65"/>
        <v>2020 Initial Year</v>
      </c>
      <c r="D1165" s="40">
        <v>1</v>
      </c>
      <c r="E1165" s="40">
        <v>16</v>
      </c>
      <c r="F1165" s="40">
        <v>1</v>
      </c>
      <c r="G1165" s="311" t="s">
        <v>138</v>
      </c>
      <c r="H1165" s="40" t="s">
        <v>221</v>
      </c>
      <c r="I1165" s="658" t="s">
        <v>264</v>
      </c>
      <c r="J1165" s="303">
        <v>0</v>
      </c>
      <c r="K1165" s="304">
        <v>0</v>
      </c>
      <c r="L1165" s="305">
        <v>0</v>
      </c>
      <c r="M1165" s="305">
        <v>0</v>
      </c>
      <c r="N1165" s="303">
        <v>0</v>
      </c>
      <c r="O1165" s="306">
        <v>0</v>
      </c>
      <c r="P1165" s="303">
        <v>0</v>
      </c>
      <c r="Q1165" s="171">
        <f>VLOOKUP(C1165&amp;D1165&amp;A1165,'Delivery Counts'!$A$87:$I$118,8,FALSE)</f>
        <v>0</v>
      </c>
      <c r="R1165" s="171">
        <f>VLOOKUP(C1165&amp;D1165&amp;A1165,'Delivery Counts'!$A$87:$I$118,9,FALSE)</f>
        <v>0</v>
      </c>
      <c r="S1165" s="16">
        <f t="shared" si="66"/>
        <v>0</v>
      </c>
      <c r="T1165" s="237"/>
      <c r="U1165" s="237"/>
    </row>
    <row r="1166" spans="1:21" s="172" customFormat="1">
      <c r="A1166" s="38">
        <v>16</v>
      </c>
      <c r="B1166" s="39">
        <f t="shared" si="64"/>
        <v>0</v>
      </c>
      <c r="C1166" s="39" t="str">
        <f t="shared" si="65"/>
        <v>2020 Initial Year</v>
      </c>
      <c r="D1166" s="40">
        <v>1</v>
      </c>
      <c r="E1166" s="40">
        <v>16</v>
      </c>
      <c r="F1166" s="40">
        <v>1</v>
      </c>
      <c r="G1166" s="311" t="s">
        <v>138</v>
      </c>
      <c r="H1166" s="40" t="s">
        <v>222</v>
      </c>
      <c r="I1166" s="658" t="s">
        <v>206</v>
      </c>
      <c r="J1166" s="303">
        <v>0</v>
      </c>
      <c r="K1166" s="304">
        <v>0</v>
      </c>
      <c r="L1166" s="305">
        <v>0</v>
      </c>
      <c r="M1166" s="305">
        <v>0</v>
      </c>
      <c r="N1166" s="303">
        <v>0</v>
      </c>
      <c r="O1166" s="306">
        <v>0</v>
      </c>
      <c r="P1166" s="303">
        <v>0</v>
      </c>
      <c r="Q1166" s="171">
        <f>VLOOKUP(C1166&amp;D1166&amp;A1166,'Delivery Counts'!$A$87:$I$118,8,FALSE)</f>
        <v>0</v>
      </c>
      <c r="R1166" s="171">
        <f>VLOOKUP(C1166&amp;D1166&amp;A1166,'Delivery Counts'!$A$87:$I$118,9,FALSE)</f>
        <v>0</v>
      </c>
      <c r="S1166" s="16">
        <f t="shared" si="66"/>
        <v>0</v>
      </c>
      <c r="T1166" s="237"/>
      <c r="U1166" s="237"/>
    </row>
    <row r="1167" spans="1:21">
      <c r="A1167" s="38">
        <v>16</v>
      </c>
      <c r="B1167" s="39">
        <f t="shared" si="64"/>
        <v>0</v>
      </c>
      <c r="C1167" s="39" t="str">
        <f t="shared" si="65"/>
        <v>2020 Initial Year</v>
      </c>
      <c r="D1167" s="40">
        <v>1</v>
      </c>
      <c r="E1167" s="40">
        <v>16</v>
      </c>
      <c r="F1167" s="40">
        <v>1</v>
      </c>
      <c r="G1167" s="311" t="s">
        <v>138</v>
      </c>
      <c r="H1167" s="40" t="s">
        <v>223</v>
      </c>
      <c r="I1167" s="658" t="s">
        <v>181</v>
      </c>
      <c r="J1167" s="303">
        <v>0</v>
      </c>
      <c r="K1167" s="304">
        <v>0</v>
      </c>
      <c r="L1167" s="305">
        <v>0</v>
      </c>
      <c r="M1167" s="305">
        <v>0</v>
      </c>
      <c r="N1167" s="303">
        <v>0</v>
      </c>
      <c r="O1167" s="306">
        <v>0</v>
      </c>
      <c r="P1167" s="303">
        <v>0</v>
      </c>
      <c r="Q1167" s="171">
        <f>VLOOKUP(C1167&amp;D1167&amp;A1167,'Delivery Counts'!$A$87:$I$118,8,FALSE)</f>
        <v>0</v>
      </c>
      <c r="R1167" s="171">
        <f>VLOOKUP(C1167&amp;D1167&amp;A1167,'Delivery Counts'!$A$87:$I$118,9,FALSE)</f>
        <v>0</v>
      </c>
      <c r="S1167" s="16">
        <f t="shared" si="66"/>
        <v>0</v>
      </c>
    </row>
    <row r="1168" spans="1:21">
      <c r="A1168" s="38">
        <v>16</v>
      </c>
      <c r="B1168" s="39">
        <f t="shared" si="64"/>
        <v>0</v>
      </c>
      <c r="C1168" s="39" t="str">
        <f t="shared" si="65"/>
        <v>2020 Initial Year</v>
      </c>
      <c r="D1168" s="40">
        <v>1</v>
      </c>
      <c r="E1168" s="40">
        <v>16</v>
      </c>
      <c r="F1168" s="40">
        <v>1</v>
      </c>
      <c r="G1168" s="311" t="s">
        <v>138</v>
      </c>
      <c r="H1168" s="40" t="s">
        <v>150</v>
      </c>
      <c r="I1168" s="658" t="s">
        <v>204</v>
      </c>
      <c r="J1168" s="303">
        <v>0</v>
      </c>
      <c r="K1168" s="304">
        <v>0</v>
      </c>
      <c r="L1168" s="305">
        <v>0</v>
      </c>
      <c r="M1168" s="305">
        <v>0</v>
      </c>
      <c r="N1168" s="303">
        <v>0</v>
      </c>
      <c r="O1168" s="306">
        <v>0</v>
      </c>
      <c r="P1168" s="303">
        <v>0</v>
      </c>
      <c r="Q1168" s="171">
        <f>VLOOKUP(C1168&amp;D1168&amp;A1168,'Delivery Counts'!$A$87:$I$118,8,FALSE)</f>
        <v>0</v>
      </c>
      <c r="R1168" s="171">
        <f>VLOOKUP(C1168&amp;D1168&amp;A1168,'Delivery Counts'!$A$87:$I$118,9,FALSE)</f>
        <v>0</v>
      </c>
      <c r="S1168" s="16">
        <f t="shared" si="66"/>
        <v>0</v>
      </c>
    </row>
    <row r="1169" spans="1:21">
      <c r="A1169" s="38">
        <v>16</v>
      </c>
      <c r="B1169" s="39">
        <f t="shared" si="64"/>
        <v>0</v>
      </c>
      <c r="C1169" s="39" t="str">
        <f t="shared" si="65"/>
        <v>2020 Initial Year</v>
      </c>
      <c r="D1169" s="40">
        <v>1</v>
      </c>
      <c r="E1169" s="40">
        <v>16</v>
      </c>
      <c r="F1169" s="40">
        <v>1</v>
      </c>
      <c r="G1169" s="311" t="s">
        <v>138</v>
      </c>
      <c r="H1169" s="40" t="s">
        <v>151</v>
      </c>
      <c r="I1169" s="658" t="s">
        <v>205</v>
      </c>
      <c r="J1169" s="303">
        <v>0</v>
      </c>
      <c r="K1169" s="304">
        <v>0</v>
      </c>
      <c r="L1169" s="305">
        <v>0</v>
      </c>
      <c r="M1169" s="305">
        <v>0</v>
      </c>
      <c r="N1169" s="303">
        <v>0</v>
      </c>
      <c r="O1169" s="306">
        <v>0</v>
      </c>
      <c r="P1169" s="303">
        <v>0</v>
      </c>
      <c r="Q1169" s="171">
        <f>VLOOKUP(C1169&amp;D1169&amp;A1169,'Delivery Counts'!$A$87:$I$118,8,FALSE)</f>
        <v>0</v>
      </c>
      <c r="R1169" s="171">
        <f>VLOOKUP(C1169&amp;D1169&amp;A1169,'Delivery Counts'!$A$87:$I$118,9,FALSE)</f>
        <v>0</v>
      </c>
      <c r="S1169" s="16">
        <f t="shared" si="66"/>
        <v>0</v>
      </c>
    </row>
    <row r="1170" spans="1:21">
      <c r="A1170" s="38">
        <v>16</v>
      </c>
      <c r="B1170" s="39">
        <f t="shared" si="64"/>
        <v>0</v>
      </c>
      <c r="C1170" s="39" t="str">
        <f t="shared" si="65"/>
        <v>2020 Initial Year</v>
      </c>
      <c r="D1170" s="40">
        <v>1</v>
      </c>
      <c r="E1170" s="40">
        <v>16</v>
      </c>
      <c r="F1170" s="40">
        <v>1</v>
      </c>
      <c r="G1170" s="311" t="s">
        <v>138</v>
      </c>
      <c r="H1170" s="40" t="s">
        <v>152</v>
      </c>
      <c r="I1170" s="658" t="s">
        <v>182</v>
      </c>
      <c r="J1170" s="303">
        <v>0</v>
      </c>
      <c r="K1170" s="304">
        <v>0</v>
      </c>
      <c r="L1170" s="305">
        <v>0</v>
      </c>
      <c r="M1170" s="305">
        <v>0</v>
      </c>
      <c r="N1170" s="303">
        <v>0</v>
      </c>
      <c r="O1170" s="306">
        <v>0</v>
      </c>
      <c r="P1170" s="303">
        <v>0</v>
      </c>
      <c r="Q1170" s="171">
        <f>VLOOKUP(C1170&amp;D1170&amp;A1170,'Delivery Counts'!$A$87:$I$118,8,FALSE)</f>
        <v>0</v>
      </c>
      <c r="R1170" s="171">
        <f>VLOOKUP(C1170&amp;D1170&amp;A1170,'Delivery Counts'!$A$87:$I$118,9,FALSE)</f>
        <v>0</v>
      </c>
      <c r="S1170" s="16">
        <f t="shared" si="66"/>
        <v>0</v>
      </c>
    </row>
    <row r="1171" spans="1:21">
      <c r="A1171" s="38">
        <v>16</v>
      </c>
      <c r="B1171" s="39">
        <f t="shared" si="64"/>
        <v>0</v>
      </c>
      <c r="C1171" s="39" t="str">
        <f t="shared" si="65"/>
        <v>2020 Initial Year</v>
      </c>
      <c r="D1171" s="40">
        <v>1</v>
      </c>
      <c r="E1171" s="40">
        <v>16</v>
      </c>
      <c r="F1171" s="40">
        <v>1</v>
      </c>
      <c r="G1171" s="311" t="s">
        <v>138</v>
      </c>
      <c r="H1171" s="40" t="s">
        <v>70</v>
      </c>
      <c r="I1171" s="658" t="s">
        <v>265</v>
      </c>
      <c r="J1171" s="303">
        <v>0</v>
      </c>
      <c r="K1171" s="304">
        <v>0</v>
      </c>
      <c r="L1171" s="305">
        <v>0</v>
      </c>
      <c r="M1171" s="305">
        <v>0</v>
      </c>
      <c r="N1171" s="303">
        <v>0</v>
      </c>
      <c r="O1171" s="306">
        <v>0</v>
      </c>
      <c r="P1171" s="303">
        <v>0</v>
      </c>
      <c r="Q1171" s="171">
        <f>VLOOKUP(C1171&amp;D1171&amp;A1171,'Delivery Counts'!$A$87:$I$118,8,FALSE)</f>
        <v>0</v>
      </c>
      <c r="R1171" s="171">
        <f>VLOOKUP(C1171&amp;D1171&amp;A1171,'Delivery Counts'!$A$87:$I$118,9,FALSE)</f>
        <v>0</v>
      </c>
      <c r="S1171" s="16">
        <f t="shared" si="66"/>
        <v>0</v>
      </c>
    </row>
    <row r="1172" spans="1:21">
      <c r="A1172" s="38">
        <v>16</v>
      </c>
      <c r="B1172" s="39">
        <f t="shared" si="64"/>
        <v>0</v>
      </c>
      <c r="C1172" s="39" t="str">
        <f t="shared" si="65"/>
        <v>2020 Initial Year</v>
      </c>
      <c r="D1172" s="40">
        <v>1</v>
      </c>
      <c r="E1172" s="40">
        <v>16</v>
      </c>
      <c r="F1172" s="40">
        <v>1</v>
      </c>
      <c r="G1172" s="311" t="s">
        <v>138</v>
      </c>
      <c r="H1172" s="40" t="s">
        <v>71</v>
      </c>
      <c r="I1172" s="658" t="s">
        <v>266</v>
      </c>
      <c r="J1172" s="303">
        <v>0</v>
      </c>
      <c r="K1172" s="304">
        <v>0</v>
      </c>
      <c r="L1172" s="305">
        <v>0</v>
      </c>
      <c r="M1172" s="305">
        <v>0</v>
      </c>
      <c r="N1172" s="303">
        <v>0</v>
      </c>
      <c r="O1172" s="306">
        <v>0</v>
      </c>
      <c r="P1172" s="303">
        <v>0</v>
      </c>
      <c r="Q1172" s="171">
        <f>VLOOKUP(C1172&amp;D1172&amp;A1172,'Delivery Counts'!$A$87:$I$118,8,FALSE)</f>
        <v>0</v>
      </c>
      <c r="R1172" s="171">
        <f>VLOOKUP(C1172&amp;D1172&amp;A1172,'Delivery Counts'!$A$87:$I$118,9,FALSE)</f>
        <v>0</v>
      </c>
      <c r="S1172" s="16">
        <f t="shared" si="66"/>
        <v>0</v>
      </c>
    </row>
    <row r="1173" spans="1:21">
      <c r="A1173" s="38">
        <v>16</v>
      </c>
      <c r="B1173" s="39">
        <f t="shared" si="64"/>
        <v>0</v>
      </c>
      <c r="C1173" s="39" t="str">
        <f t="shared" si="65"/>
        <v>2020 Initial Year</v>
      </c>
      <c r="D1173" s="40">
        <v>1</v>
      </c>
      <c r="E1173" s="40">
        <v>16</v>
      </c>
      <c r="F1173" s="40">
        <v>1</v>
      </c>
      <c r="G1173" s="311" t="s">
        <v>138</v>
      </c>
      <c r="H1173" s="40" t="s">
        <v>72</v>
      </c>
      <c r="I1173" s="658" t="s">
        <v>527</v>
      </c>
      <c r="J1173" s="303">
        <v>0</v>
      </c>
      <c r="K1173" s="304">
        <v>0</v>
      </c>
      <c r="L1173" s="305">
        <v>0</v>
      </c>
      <c r="M1173" s="305">
        <v>0</v>
      </c>
      <c r="N1173" s="303">
        <v>0</v>
      </c>
      <c r="O1173" s="306">
        <v>0</v>
      </c>
      <c r="P1173" s="303">
        <v>0</v>
      </c>
      <c r="Q1173" s="171">
        <f>VLOOKUP(C1173&amp;D1173&amp;A1173,'Delivery Counts'!$A$87:$I$118,8,FALSE)</f>
        <v>0</v>
      </c>
      <c r="R1173" s="171">
        <f>VLOOKUP(C1173&amp;D1173&amp;A1173,'Delivery Counts'!$A$87:$I$118,9,FALSE)</f>
        <v>0</v>
      </c>
      <c r="S1173" s="16">
        <f t="shared" si="66"/>
        <v>0</v>
      </c>
    </row>
    <row r="1174" spans="1:21">
      <c r="A1174" s="38">
        <v>16</v>
      </c>
      <c r="B1174" s="39">
        <f t="shared" si="64"/>
        <v>0</v>
      </c>
      <c r="C1174" s="39" t="str">
        <f t="shared" si="65"/>
        <v>2020 Initial Year</v>
      </c>
      <c r="D1174" s="40">
        <v>1</v>
      </c>
      <c r="E1174" s="40">
        <v>16</v>
      </c>
      <c r="F1174" s="40">
        <v>1</v>
      </c>
      <c r="G1174" s="40" t="s">
        <v>138</v>
      </c>
      <c r="H1174" s="40" t="s">
        <v>73</v>
      </c>
      <c r="I1174" s="658" t="s">
        <v>528</v>
      </c>
      <c r="J1174" s="303">
        <v>0</v>
      </c>
      <c r="K1174" s="304">
        <v>0</v>
      </c>
      <c r="L1174" s="305">
        <v>0</v>
      </c>
      <c r="M1174" s="305">
        <v>0</v>
      </c>
      <c r="N1174" s="303">
        <v>0</v>
      </c>
      <c r="O1174" s="306">
        <v>0</v>
      </c>
      <c r="P1174" s="303">
        <v>0</v>
      </c>
      <c r="Q1174" s="171">
        <f>VLOOKUP(C1174&amp;D1174&amp;A1174,'Delivery Counts'!$A$87:$I$118,8,FALSE)</f>
        <v>0</v>
      </c>
      <c r="R1174" s="171">
        <f>VLOOKUP(C1174&amp;D1174&amp;A1174,'Delivery Counts'!$A$87:$I$118,9,FALSE)</f>
        <v>0</v>
      </c>
      <c r="S1174" s="16">
        <f t="shared" si="66"/>
        <v>0</v>
      </c>
    </row>
    <row r="1175" spans="1:21">
      <c r="A1175" s="38">
        <v>16</v>
      </c>
      <c r="B1175" s="39">
        <f t="shared" si="64"/>
        <v>0</v>
      </c>
      <c r="C1175" s="39" t="str">
        <f t="shared" si="65"/>
        <v>2020 Initial Year</v>
      </c>
      <c r="D1175" s="40">
        <v>1</v>
      </c>
      <c r="E1175" s="40">
        <v>16</v>
      </c>
      <c r="F1175" s="40">
        <v>1</v>
      </c>
      <c r="G1175" s="40" t="s">
        <v>138</v>
      </c>
      <c r="H1175" s="40" t="s">
        <v>409</v>
      </c>
      <c r="I1175" s="640" t="s">
        <v>803</v>
      </c>
      <c r="J1175" s="303">
        <v>0</v>
      </c>
      <c r="K1175" s="304">
        <v>0</v>
      </c>
      <c r="L1175" s="305">
        <v>0</v>
      </c>
      <c r="M1175" s="305">
        <v>0</v>
      </c>
      <c r="N1175" s="303">
        <v>0</v>
      </c>
      <c r="O1175" s="306">
        <v>0</v>
      </c>
      <c r="P1175" s="303">
        <v>0</v>
      </c>
      <c r="Q1175" s="171">
        <f>VLOOKUP(C1175&amp;D1175&amp;A1175,'Delivery Counts'!$A$87:$I$118,8,FALSE)</f>
        <v>0</v>
      </c>
      <c r="R1175" s="171">
        <f>VLOOKUP(C1175&amp;D1175&amp;A1175,'Delivery Counts'!$A$87:$I$118,9,FALSE)</f>
        <v>0</v>
      </c>
      <c r="S1175" s="16">
        <f t="shared" si="66"/>
        <v>0</v>
      </c>
    </row>
    <row r="1176" spans="1:21">
      <c r="A1176" s="38">
        <v>17</v>
      </c>
      <c r="B1176" s="39">
        <f t="shared" si="64"/>
        <v>0</v>
      </c>
      <c r="C1176" s="39" t="str">
        <f t="shared" si="65"/>
        <v>2020 Initial Year</v>
      </c>
      <c r="D1176" s="40">
        <v>1</v>
      </c>
      <c r="E1176" s="40">
        <v>17</v>
      </c>
      <c r="F1176" s="40">
        <v>1</v>
      </c>
      <c r="G1176" s="40" t="s">
        <v>139</v>
      </c>
      <c r="H1176" s="40" t="s">
        <v>211</v>
      </c>
      <c r="I1176" s="640" t="s">
        <v>261</v>
      </c>
      <c r="J1176" s="303">
        <v>0</v>
      </c>
      <c r="K1176" s="304">
        <v>0</v>
      </c>
      <c r="L1176" s="305">
        <v>0</v>
      </c>
      <c r="M1176" s="305">
        <v>0</v>
      </c>
      <c r="N1176" s="303">
        <v>0</v>
      </c>
      <c r="O1176" s="306">
        <v>0</v>
      </c>
      <c r="P1176" s="303">
        <v>0</v>
      </c>
      <c r="Q1176" s="171">
        <f>VLOOKUP(C1176&amp;D1176&amp;A1176,'Delivery Counts'!$A$87:$I$118,8,FALSE)</f>
        <v>0</v>
      </c>
      <c r="R1176" s="171">
        <f>VLOOKUP(C1176&amp;D1176&amp;A1176,'Delivery Counts'!$A$87:$I$118,9,FALSE)</f>
        <v>0</v>
      </c>
      <c r="S1176" s="16">
        <f t="shared" si="66"/>
        <v>0</v>
      </c>
    </row>
    <row r="1177" spans="1:21">
      <c r="A1177" s="38">
        <v>17</v>
      </c>
      <c r="B1177" s="39">
        <f t="shared" si="64"/>
        <v>0</v>
      </c>
      <c r="C1177" s="39" t="str">
        <f t="shared" si="65"/>
        <v>2020 Initial Year</v>
      </c>
      <c r="D1177" s="40">
        <v>1</v>
      </c>
      <c r="E1177" s="40">
        <v>17</v>
      </c>
      <c r="F1177" s="40">
        <v>1</v>
      </c>
      <c r="G1177" s="311" t="s">
        <v>139</v>
      </c>
      <c r="H1177" s="40" t="s">
        <v>214</v>
      </c>
      <c r="I1177" s="658" t="s">
        <v>676</v>
      </c>
      <c r="J1177" s="303">
        <v>0</v>
      </c>
      <c r="K1177" s="304">
        <v>0</v>
      </c>
      <c r="L1177" s="305">
        <v>0</v>
      </c>
      <c r="M1177" s="305">
        <v>0</v>
      </c>
      <c r="N1177" s="303">
        <v>0</v>
      </c>
      <c r="O1177" s="306">
        <v>0</v>
      </c>
      <c r="P1177" s="303">
        <v>0</v>
      </c>
      <c r="Q1177" s="171">
        <f>VLOOKUP(C1177&amp;D1177&amp;A1177,'Delivery Counts'!$A$87:$I$118,8,FALSE)</f>
        <v>0</v>
      </c>
      <c r="R1177" s="171">
        <f>VLOOKUP(C1177&amp;D1177&amp;A1177,'Delivery Counts'!$A$87:$I$118,9,FALSE)</f>
        <v>0</v>
      </c>
      <c r="S1177" s="16">
        <f t="shared" si="66"/>
        <v>0</v>
      </c>
    </row>
    <row r="1178" spans="1:21">
      <c r="A1178" s="38">
        <v>17</v>
      </c>
      <c r="B1178" s="39">
        <f t="shared" si="64"/>
        <v>0</v>
      </c>
      <c r="C1178" s="39" t="str">
        <f t="shared" si="65"/>
        <v>2020 Initial Year</v>
      </c>
      <c r="D1178" s="40">
        <v>1</v>
      </c>
      <c r="E1178" s="40">
        <v>17</v>
      </c>
      <c r="F1178" s="40">
        <v>1</v>
      </c>
      <c r="G1178" s="311" t="s">
        <v>139</v>
      </c>
      <c r="H1178" s="40" t="s">
        <v>215</v>
      </c>
      <c r="I1178" s="658" t="s">
        <v>216</v>
      </c>
      <c r="J1178" s="303">
        <v>0</v>
      </c>
      <c r="K1178" s="304">
        <v>0</v>
      </c>
      <c r="L1178" s="305">
        <v>0</v>
      </c>
      <c r="M1178" s="305">
        <v>0</v>
      </c>
      <c r="N1178" s="303">
        <v>0</v>
      </c>
      <c r="O1178" s="306">
        <v>0</v>
      </c>
      <c r="P1178" s="303">
        <v>0</v>
      </c>
      <c r="Q1178" s="171">
        <f>VLOOKUP(C1178&amp;D1178&amp;A1178,'Delivery Counts'!$A$87:$I$118,8,FALSE)</f>
        <v>0</v>
      </c>
      <c r="R1178" s="171">
        <f>VLOOKUP(C1178&amp;D1178&amp;A1178,'Delivery Counts'!$A$87:$I$118,9,FALSE)</f>
        <v>0</v>
      </c>
      <c r="S1178" s="16">
        <f t="shared" si="66"/>
        <v>0</v>
      </c>
    </row>
    <row r="1179" spans="1:21">
      <c r="A1179" s="38">
        <v>17</v>
      </c>
      <c r="B1179" s="39">
        <f t="shared" si="64"/>
        <v>0</v>
      </c>
      <c r="C1179" s="39" t="str">
        <f t="shared" si="65"/>
        <v>2020 Initial Year</v>
      </c>
      <c r="D1179" s="40">
        <v>1</v>
      </c>
      <c r="E1179" s="40">
        <v>17</v>
      </c>
      <c r="F1179" s="40">
        <v>1</v>
      </c>
      <c r="G1179" s="311" t="s">
        <v>139</v>
      </c>
      <c r="H1179" s="40" t="s">
        <v>217</v>
      </c>
      <c r="I1179" s="658" t="s">
        <v>262</v>
      </c>
      <c r="J1179" s="303">
        <v>0</v>
      </c>
      <c r="K1179" s="304">
        <v>0</v>
      </c>
      <c r="L1179" s="305">
        <v>0</v>
      </c>
      <c r="M1179" s="305">
        <v>0</v>
      </c>
      <c r="N1179" s="303">
        <v>0</v>
      </c>
      <c r="O1179" s="306">
        <v>0</v>
      </c>
      <c r="P1179" s="303">
        <v>0</v>
      </c>
      <c r="Q1179" s="171">
        <f>VLOOKUP(C1179&amp;D1179&amp;A1179,'Delivery Counts'!$A$87:$I$118,8,FALSE)</f>
        <v>0</v>
      </c>
      <c r="R1179" s="171">
        <f>VLOOKUP(C1179&amp;D1179&amp;A1179,'Delivery Counts'!$A$87:$I$118,9,FALSE)</f>
        <v>0</v>
      </c>
      <c r="S1179" s="16">
        <f t="shared" si="66"/>
        <v>0</v>
      </c>
    </row>
    <row r="1180" spans="1:21">
      <c r="A1180" s="38">
        <v>17</v>
      </c>
      <c r="B1180" s="39">
        <f t="shared" si="64"/>
        <v>0</v>
      </c>
      <c r="C1180" s="39" t="str">
        <f t="shared" si="65"/>
        <v>2020 Initial Year</v>
      </c>
      <c r="D1180" s="40">
        <v>1</v>
      </c>
      <c r="E1180" s="40">
        <v>17</v>
      </c>
      <c r="F1180" s="40">
        <v>1</v>
      </c>
      <c r="G1180" s="311" t="s">
        <v>139</v>
      </c>
      <c r="H1180" s="40" t="s">
        <v>218</v>
      </c>
      <c r="I1180" s="658" t="s">
        <v>677</v>
      </c>
      <c r="J1180" s="303">
        <v>0</v>
      </c>
      <c r="K1180" s="304">
        <v>0</v>
      </c>
      <c r="L1180" s="305">
        <v>0</v>
      </c>
      <c r="M1180" s="305">
        <v>0</v>
      </c>
      <c r="N1180" s="303">
        <v>0</v>
      </c>
      <c r="O1180" s="306">
        <v>0</v>
      </c>
      <c r="P1180" s="303">
        <v>0</v>
      </c>
      <c r="Q1180" s="171">
        <f>VLOOKUP(C1180&amp;D1180&amp;A1180,'Delivery Counts'!$A$87:$I$118,8,FALSE)</f>
        <v>0</v>
      </c>
      <c r="R1180" s="171">
        <f>VLOOKUP(C1180&amp;D1180&amp;A1180,'Delivery Counts'!$A$87:$I$118,9,FALSE)</f>
        <v>0</v>
      </c>
      <c r="S1180" s="16">
        <f t="shared" si="66"/>
        <v>0</v>
      </c>
    </row>
    <row r="1181" spans="1:21" s="172" customFormat="1">
      <c r="A1181" s="38">
        <v>17</v>
      </c>
      <c r="B1181" s="39">
        <f t="shared" si="64"/>
        <v>0</v>
      </c>
      <c r="C1181" s="39" t="str">
        <f t="shared" si="65"/>
        <v>2020 Initial Year</v>
      </c>
      <c r="D1181" s="40">
        <v>1</v>
      </c>
      <c r="E1181" s="40">
        <v>17</v>
      </c>
      <c r="F1181" s="40">
        <v>1</v>
      </c>
      <c r="G1181" s="311" t="s">
        <v>139</v>
      </c>
      <c r="H1181" s="40" t="s">
        <v>219</v>
      </c>
      <c r="I1181" s="658" t="s">
        <v>263</v>
      </c>
      <c r="J1181" s="303">
        <v>0</v>
      </c>
      <c r="K1181" s="304">
        <v>0</v>
      </c>
      <c r="L1181" s="305">
        <v>0</v>
      </c>
      <c r="M1181" s="305">
        <v>0</v>
      </c>
      <c r="N1181" s="303">
        <v>0</v>
      </c>
      <c r="O1181" s="306">
        <v>0</v>
      </c>
      <c r="P1181" s="303">
        <v>0</v>
      </c>
      <c r="Q1181" s="171">
        <f>VLOOKUP(C1181&amp;D1181&amp;A1181,'Delivery Counts'!$A$87:$I$118,8,FALSE)</f>
        <v>0</v>
      </c>
      <c r="R1181" s="171">
        <f>VLOOKUP(C1181&amp;D1181&amp;A1181,'Delivery Counts'!$A$87:$I$118,9,FALSE)</f>
        <v>0</v>
      </c>
      <c r="S1181" s="16">
        <f t="shared" si="66"/>
        <v>0</v>
      </c>
    </row>
    <row r="1182" spans="1:21" s="172" customFormat="1">
      <c r="A1182" s="38">
        <v>17</v>
      </c>
      <c r="B1182" s="39">
        <f t="shared" si="64"/>
        <v>0</v>
      </c>
      <c r="C1182" s="39" t="str">
        <f t="shared" si="65"/>
        <v>2020 Initial Year</v>
      </c>
      <c r="D1182" s="40">
        <v>1</v>
      </c>
      <c r="E1182" s="40">
        <v>17</v>
      </c>
      <c r="F1182" s="40">
        <v>1</v>
      </c>
      <c r="G1182" s="311" t="s">
        <v>139</v>
      </c>
      <c r="H1182" s="40" t="s">
        <v>220</v>
      </c>
      <c r="I1182" s="658" t="s">
        <v>675</v>
      </c>
      <c r="J1182" s="303">
        <v>0</v>
      </c>
      <c r="K1182" s="304">
        <v>0</v>
      </c>
      <c r="L1182" s="305">
        <v>0</v>
      </c>
      <c r="M1182" s="305">
        <v>0</v>
      </c>
      <c r="N1182" s="303">
        <v>0</v>
      </c>
      <c r="O1182" s="306">
        <v>0</v>
      </c>
      <c r="P1182" s="303">
        <v>0</v>
      </c>
      <c r="Q1182" s="171">
        <f>VLOOKUP(C1182&amp;D1182&amp;A1182,'Delivery Counts'!$A$87:$I$118,8,FALSE)</f>
        <v>0</v>
      </c>
      <c r="R1182" s="171">
        <f>VLOOKUP(C1182&amp;D1182&amp;A1182,'Delivery Counts'!$A$87:$I$118,9,FALSE)</f>
        <v>0</v>
      </c>
      <c r="S1182" s="16">
        <f t="shared" si="66"/>
        <v>0</v>
      </c>
      <c r="T1182" s="237"/>
      <c r="U1182" s="237"/>
    </row>
    <row r="1183" spans="1:21" s="172" customFormat="1">
      <c r="A1183" s="38">
        <v>17</v>
      </c>
      <c r="B1183" s="39">
        <f t="shared" si="64"/>
        <v>0</v>
      </c>
      <c r="C1183" s="39" t="str">
        <f t="shared" si="65"/>
        <v>2020 Initial Year</v>
      </c>
      <c r="D1183" s="40">
        <v>1</v>
      </c>
      <c r="E1183" s="40">
        <v>17</v>
      </c>
      <c r="F1183" s="40">
        <v>1</v>
      </c>
      <c r="G1183" s="311" t="s">
        <v>139</v>
      </c>
      <c r="H1183" s="40" t="s">
        <v>221</v>
      </c>
      <c r="I1183" s="658" t="s">
        <v>264</v>
      </c>
      <c r="J1183" s="303">
        <v>0</v>
      </c>
      <c r="K1183" s="304">
        <v>0</v>
      </c>
      <c r="L1183" s="305">
        <v>0</v>
      </c>
      <c r="M1183" s="305">
        <v>0</v>
      </c>
      <c r="N1183" s="303">
        <v>0</v>
      </c>
      <c r="O1183" s="306">
        <v>0</v>
      </c>
      <c r="P1183" s="303">
        <v>0</v>
      </c>
      <c r="Q1183" s="171">
        <f>VLOOKUP(C1183&amp;D1183&amp;A1183,'Delivery Counts'!$A$87:$I$118,8,FALSE)</f>
        <v>0</v>
      </c>
      <c r="R1183" s="171">
        <f>VLOOKUP(C1183&amp;D1183&amp;A1183,'Delivery Counts'!$A$87:$I$118,9,FALSE)</f>
        <v>0</v>
      </c>
      <c r="S1183" s="16">
        <f t="shared" si="66"/>
        <v>0</v>
      </c>
      <c r="T1183" s="237"/>
      <c r="U1183" s="237"/>
    </row>
    <row r="1184" spans="1:21" s="172" customFormat="1">
      <c r="A1184" s="38">
        <v>17</v>
      </c>
      <c r="B1184" s="39">
        <f t="shared" si="64"/>
        <v>0</v>
      </c>
      <c r="C1184" s="39" t="str">
        <f t="shared" si="65"/>
        <v>2020 Initial Year</v>
      </c>
      <c r="D1184" s="40">
        <v>1</v>
      </c>
      <c r="E1184" s="40">
        <v>17</v>
      </c>
      <c r="F1184" s="40">
        <v>1</v>
      </c>
      <c r="G1184" s="311" t="s">
        <v>139</v>
      </c>
      <c r="H1184" s="40" t="s">
        <v>222</v>
      </c>
      <c r="I1184" s="658" t="s">
        <v>206</v>
      </c>
      <c r="J1184" s="303">
        <v>0</v>
      </c>
      <c r="K1184" s="304">
        <v>0</v>
      </c>
      <c r="L1184" s="305">
        <v>0</v>
      </c>
      <c r="M1184" s="305">
        <v>0</v>
      </c>
      <c r="N1184" s="303">
        <v>0</v>
      </c>
      <c r="O1184" s="306">
        <v>0</v>
      </c>
      <c r="P1184" s="303">
        <v>0</v>
      </c>
      <c r="Q1184" s="171">
        <f>VLOOKUP(C1184&amp;D1184&amp;A1184,'Delivery Counts'!$A$87:$I$118,8,FALSE)</f>
        <v>0</v>
      </c>
      <c r="R1184" s="171">
        <f>VLOOKUP(C1184&amp;D1184&amp;A1184,'Delivery Counts'!$A$87:$I$118,9,FALSE)</f>
        <v>0</v>
      </c>
      <c r="S1184" s="16">
        <f t="shared" si="66"/>
        <v>0</v>
      </c>
      <c r="T1184" s="237"/>
      <c r="U1184" s="237"/>
    </row>
    <row r="1185" spans="1:21" s="172" customFormat="1">
      <c r="A1185" s="38">
        <v>17</v>
      </c>
      <c r="B1185" s="39">
        <f t="shared" si="64"/>
        <v>0</v>
      </c>
      <c r="C1185" s="39" t="str">
        <f t="shared" si="65"/>
        <v>2020 Initial Year</v>
      </c>
      <c r="D1185" s="40">
        <v>1</v>
      </c>
      <c r="E1185" s="40">
        <v>17</v>
      </c>
      <c r="F1185" s="40">
        <v>1</v>
      </c>
      <c r="G1185" s="311" t="s">
        <v>139</v>
      </c>
      <c r="H1185" s="40" t="s">
        <v>223</v>
      </c>
      <c r="I1185" s="658" t="s">
        <v>181</v>
      </c>
      <c r="J1185" s="303">
        <v>0</v>
      </c>
      <c r="K1185" s="304">
        <v>0</v>
      </c>
      <c r="L1185" s="305">
        <v>0</v>
      </c>
      <c r="M1185" s="305">
        <v>0</v>
      </c>
      <c r="N1185" s="303">
        <v>0</v>
      </c>
      <c r="O1185" s="306">
        <v>0</v>
      </c>
      <c r="P1185" s="303">
        <v>0</v>
      </c>
      <c r="Q1185" s="171">
        <f>VLOOKUP(C1185&amp;D1185&amp;A1185,'Delivery Counts'!$A$87:$I$118,8,FALSE)</f>
        <v>0</v>
      </c>
      <c r="R1185" s="171">
        <f>VLOOKUP(C1185&amp;D1185&amp;A1185,'Delivery Counts'!$A$87:$I$118,9,FALSE)</f>
        <v>0</v>
      </c>
      <c r="S1185" s="16">
        <f t="shared" si="66"/>
        <v>0</v>
      </c>
      <c r="T1185" s="237"/>
      <c r="U1185" s="237"/>
    </row>
    <row r="1186" spans="1:21" s="172" customFormat="1">
      <c r="A1186" s="38">
        <v>17</v>
      </c>
      <c r="B1186" s="39">
        <f t="shared" si="64"/>
        <v>0</v>
      </c>
      <c r="C1186" s="39" t="str">
        <f t="shared" si="65"/>
        <v>2020 Initial Year</v>
      </c>
      <c r="D1186" s="40">
        <v>1</v>
      </c>
      <c r="E1186" s="40">
        <v>17</v>
      </c>
      <c r="F1186" s="40">
        <v>1</v>
      </c>
      <c r="G1186" s="311" t="s">
        <v>139</v>
      </c>
      <c r="H1186" s="40" t="s">
        <v>150</v>
      </c>
      <c r="I1186" s="658" t="s">
        <v>204</v>
      </c>
      <c r="J1186" s="303">
        <v>0</v>
      </c>
      <c r="K1186" s="304">
        <v>0</v>
      </c>
      <c r="L1186" s="305">
        <v>0</v>
      </c>
      <c r="M1186" s="305">
        <v>0</v>
      </c>
      <c r="N1186" s="303">
        <v>0</v>
      </c>
      <c r="O1186" s="306">
        <v>0</v>
      </c>
      <c r="P1186" s="303">
        <v>0</v>
      </c>
      <c r="Q1186" s="171">
        <f>VLOOKUP(C1186&amp;D1186&amp;A1186,'Delivery Counts'!$A$87:$I$118,8,FALSE)</f>
        <v>0</v>
      </c>
      <c r="R1186" s="171">
        <f>VLOOKUP(C1186&amp;D1186&amp;A1186,'Delivery Counts'!$A$87:$I$118,9,FALSE)</f>
        <v>0</v>
      </c>
      <c r="S1186" s="16">
        <f t="shared" si="66"/>
        <v>0</v>
      </c>
      <c r="T1186" s="237"/>
      <c r="U1186" s="237"/>
    </row>
    <row r="1187" spans="1:21" s="172" customFormat="1">
      <c r="A1187" s="38">
        <v>17</v>
      </c>
      <c r="B1187" s="39">
        <f t="shared" si="64"/>
        <v>0</v>
      </c>
      <c r="C1187" s="39" t="str">
        <f t="shared" si="65"/>
        <v>2020 Initial Year</v>
      </c>
      <c r="D1187" s="40">
        <v>1</v>
      </c>
      <c r="E1187" s="40">
        <v>17</v>
      </c>
      <c r="F1187" s="40">
        <v>1</v>
      </c>
      <c r="G1187" s="311" t="s">
        <v>139</v>
      </c>
      <c r="H1187" s="40" t="s">
        <v>151</v>
      </c>
      <c r="I1187" s="658" t="s">
        <v>205</v>
      </c>
      <c r="J1187" s="303">
        <v>0</v>
      </c>
      <c r="K1187" s="304">
        <v>0</v>
      </c>
      <c r="L1187" s="305">
        <v>0</v>
      </c>
      <c r="M1187" s="305">
        <v>0</v>
      </c>
      <c r="N1187" s="303">
        <v>0</v>
      </c>
      <c r="O1187" s="306">
        <v>0</v>
      </c>
      <c r="P1187" s="303">
        <v>0</v>
      </c>
      <c r="Q1187" s="171">
        <f>VLOOKUP(C1187&amp;D1187&amp;A1187,'Delivery Counts'!$A$87:$I$118,8,FALSE)</f>
        <v>0</v>
      </c>
      <c r="R1187" s="171">
        <f>VLOOKUP(C1187&amp;D1187&amp;A1187,'Delivery Counts'!$A$87:$I$118,9,FALSE)</f>
        <v>0</v>
      </c>
      <c r="S1187" s="16">
        <f t="shared" si="66"/>
        <v>0</v>
      </c>
      <c r="T1187" s="237"/>
      <c r="U1187" s="237"/>
    </row>
    <row r="1188" spans="1:21" s="172" customFormat="1">
      <c r="A1188" s="38">
        <v>17</v>
      </c>
      <c r="B1188" s="39">
        <f t="shared" si="64"/>
        <v>0</v>
      </c>
      <c r="C1188" s="39" t="str">
        <f t="shared" si="65"/>
        <v>2020 Initial Year</v>
      </c>
      <c r="D1188" s="40">
        <v>1</v>
      </c>
      <c r="E1188" s="40">
        <v>17</v>
      </c>
      <c r="F1188" s="40">
        <v>1</v>
      </c>
      <c r="G1188" s="311" t="s">
        <v>139</v>
      </c>
      <c r="H1188" s="40" t="s">
        <v>152</v>
      </c>
      <c r="I1188" s="658" t="s">
        <v>182</v>
      </c>
      <c r="J1188" s="303">
        <v>0</v>
      </c>
      <c r="K1188" s="304">
        <v>0</v>
      </c>
      <c r="L1188" s="305">
        <v>0</v>
      </c>
      <c r="M1188" s="305">
        <v>0</v>
      </c>
      <c r="N1188" s="303">
        <v>0</v>
      </c>
      <c r="O1188" s="306">
        <v>0</v>
      </c>
      <c r="P1188" s="303">
        <v>0</v>
      </c>
      <c r="Q1188" s="171">
        <f>VLOOKUP(C1188&amp;D1188&amp;A1188,'Delivery Counts'!$A$87:$I$118,8,FALSE)</f>
        <v>0</v>
      </c>
      <c r="R1188" s="171">
        <f>VLOOKUP(C1188&amp;D1188&amp;A1188,'Delivery Counts'!$A$87:$I$118,9,FALSE)</f>
        <v>0</v>
      </c>
      <c r="S1188" s="16">
        <f t="shared" si="66"/>
        <v>0</v>
      </c>
      <c r="T1188" s="237"/>
      <c r="U1188" s="237"/>
    </row>
    <row r="1189" spans="1:21" s="172" customFormat="1">
      <c r="A1189" s="38">
        <v>17</v>
      </c>
      <c r="B1189" s="39">
        <f t="shared" si="64"/>
        <v>0</v>
      </c>
      <c r="C1189" s="39" t="str">
        <f t="shared" si="65"/>
        <v>2020 Initial Year</v>
      </c>
      <c r="D1189" s="40">
        <v>1</v>
      </c>
      <c r="E1189" s="40">
        <v>17</v>
      </c>
      <c r="F1189" s="40">
        <v>1</v>
      </c>
      <c r="G1189" s="311" t="s">
        <v>139</v>
      </c>
      <c r="H1189" s="40" t="s">
        <v>70</v>
      </c>
      <c r="I1189" s="658" t="s">
        <v>265</v>
      </c>
      <c r="J1189" s="303">
        <v>0</v>
      </c>
      <c r="K1189" s="304">
        <v>0</v>
      </c>
      <c r="L1189" s="305">
        <v>0</v>
      </c>
      <c r="M1189" s="305">
        <v>0</v>
      </c>
      <c r="N1189" s="303">
        <v>0</v>
      </c>
      <c r="O1189" s="306">
        <v>0</v>
      </c>
      <c r="P1189" s="303">
        <v>0</v>
      </c>
      <c r="Q1189" s="171">
        <f>VLOOKUP(C1189&amp;D1189&amp;A1189,'Delivery Counts'!$A$87:$I$118,8,FALSE)</f>
        <v>0</v>
      </c>
      <c r="R1189" s="171">
        <f>VLOOKUP(C1189&amp;D1189&amp;A1189,'Delivery Counts'!$A$87:$I$118,9,FALSE)</f>
        <v>0</v>
      </c>
      <c r="S1189" s="16">
        <f t="shared" si="66"/>
        <v>0</v>
      </c>
      <c r="T1189" s="237"/>
      <c r="U1189" s="237"/>
    </row>
    <row r="1190" spans="1:21" s="172" customFormat="1">
      <c r="A1190" s="38">
        <v>17</v>
      </c>
      <c r="B1190" s="39">
        <f t="shared" si="64"/>
        <v>0</v>
      </c>
      <c r="C1190" s="39" t="str">
        <f t="shared" si="65"/>
        <v>2020 Initial Year</v>
      </c>
      <c r="D1190" s="40">
        <v>1</v>
      </c>
      <c r="E1190" s="40">
        <v>17</v>
      </c>
      <c r="F1190" s="40">
        <v>1</v>
      </c>
      <c r="G1190" s="311" t="s">
        <v>139</v>
      </c>
      <c r="H1190" s="40" t="s">
        <v>71</v>
      </c>
      <c r="I1190" s="658" t="s">
        <v>266</v>
      </c>
      <c r="J1190" s="303">
        <v>0</v>
      </c>
      <c r="K1190" s="304">
        <v>0</v>
      </c>
      <c r="L1190" s="305">
        <v>0</v>
      </c>
      <c r="M1190" s="305">
        <v>0</v>
      </c>
      <c r="N1190" s="303">
        <v>0</v>
      </c>
      <c r="O1190" s="306">
        <v>0</v>
      </c>
      <c r="P1190" s="303">
        <v>0</v>
      </c>
      <c r="Q1190" s="171">
        <f>VLOOKUP(C1190&amp;D1190&amp;A1190,'Delivery Counts'!$A$87:$I$118,8,FALSE)</f>
        <v>0</v>
      </c>
      <c r="R1190" s="171">
        <f>VLOOKUP(C1190&amp;D1190&amp;A1190,'Delivery Counts'!$A$87:$I$118,9,FALSE)</f>
        <v>0</v>
      </c>
      <c r="S1190" s="16">
        <f t="shared" si="66"/>
        <v>0</v>
      </c>
      <c r="T1190" s="237"/>
      <c r="U1190" s="237"/>
    </row>
    <row r="1191" spans="1:21" s="172" customFormat="1">
      <c r="A1191" s="38">
        <v>17</v>
      </c>
      <c r="B1191" s="39">
        <f t="shared" si="64"/>
        <v>0</v>
      </c>
      <c r="C1191" s="39" t="str">
        <f t="shared" si="65"/>
        <v>2020 Initial Year</v>
      </c>
      <c r="D1191" s="40">
        <v>1</v>
      </c>
      <c r="E1191" s="40">
        <v>17</v>
      </c>
      <c r="F1191" s="40">
        <v>1</v>
      </c>
      <c r="G1191" s="311" t="s">
        <v>139</v>
      </c>
      <c r="H1191" s="40" t="s">
        <v>72</v>
      </c>
      <c r="I1191" s="658" t="s">
        <v>527</v>
      </c>
      <c r="J1191" s="303">
        <v>0</v>
      </c>
      <c r="K1191" s="304">
        <v>0</v>
      </c>
      <c r="L1191" s="305">
        <v>0</v>
      </c>
      <c r="M1191" s="305">
        <v>0</v>
      </c>
      <c r="N1191" s="303">
        <v>0</v>
      </c>
      <c r="O1191" s="306">
        <v>0</v>
      </c>
      <c r="P1191" s="303">
        <v>0</v>
      </c>
      <c r="Q1191" s="171">
        <f>VLOOKUP(C1191&amp;D1191&amp;A1191,'Delivery Counts'!$A$87:$I$118,8,FALSE)</f>
        <v>0</v>
      </c>
      <c r="R1191" s="171">
        <f>VLOOKUP(C1191&amp;D1191&amp;A1191,'Delivery Counts'!$A$87:$I$118,9,FALSE)</f>
        <v>0</v>
      </c>
      <c r="S1191" s="16">
        <f t="shared" si="66"/>
        <v>0</v>
      </c>
      <c r="T1191" s="237"/>
      <c r="U1191" s="237"/>
    </row>
    <row r="1192" spans="1:21" s="172" customFormat="1">
      <c r="A1192" s="38">
        <v>17</v>
      </c>
      <c r="B1192" s="39">
        <f t="shared" si="64"/>
        <v>0</v>
      </c>
      <c r="C1192" s="39" t="str">
        <f t="shared" si="65"/>
        <v>2020 Initial Year</v>
      </c>
      <c r="D1192" s="40">
        <v>1</v>
      </c>
      <c r="E1192" s="40">
        <v>17</v>
      </c>
      <c r="F1192" s="40">
        <v>1</v>
      </c>
      <c r="G1192" s="40" t="s">
        <v>139</v>
      </c>
      <c r="H1192" s="40" t="s">
        <v>73</v>
      </c>
      <c r="I1192" s="658" t="s">
        <v>528</v>
      </c>
      <c r="J1192" s="303">
        <v>0</v>
      </c>
      <c r="K1192" s="304">
        <v>0</v>
      </c>
      <c r="L1192" s="305">
        <v>0</v>
      </c>
      <c r="M1192" s="305">
        <v>0</v>
      </c>
      <c r="N1192" s="303">
        <v>0</v>
      </c>
      <c r="O1192" s="306">
        <v>0</v>
      </c>
      <c r="P1192" s="303">
        <v>0</v>
      </c>
      <c r="Q1192" s="171">
        <f>VLOOKUP(C1192&amp;D1192&amp;A1192,'Delivery Counts'!$A$87:$I$118,8,FALSE)</f>
        <v>0</v>
      </c>
      <c r="R1192" s="171">
        <f>VLOOKUP(C1192&amp;D1192&amp;A1192,'Delivery Counts'!$A$87:$I$118,9,FALSE)</f>
        <v>0</v>
      </c>
      <c r="S1192" s="16">
        <f t="shared" si="66"/>
        <v>0</v>
      </c>
      <c r="T1192" s="237"/>
      <c r="U1192" s="237"/>
    </row>
    <row r="1193" spans="1:21" s="172" customFormat="1">
      <c r="A1193" s="38">
        <v>17</v>
      </c>
      <c r="B1193" s="39">
        <f t="shared" si="64"/>
        <v>0</v>
      </c>
      <c r="C1193" s="39" t="str">
        <f t="shared" si="65"/>
        <v>2020 Initial Year</v>
      </c>
      <c r="D1193" s="40">
        <v>1</v>
      </c>
      <c r="E1193" s="40">
        <v>17</v>
      </c>
      <c r="F1193" s="40">
        <v>1</v>
      </c>
      <c r="G1193" s="40" t="s">
        <v>139</v>
      </c>
      <c r="H1193" s="40" t="s">
        <v>409</v>
      </c>
      <c r="I1193" s="640" t="s">
        <v>803</v>
      </c>
      <c r="J1193" s="303">
        <v>0</v>
      </c>
      <c r="K1193" s="304">
        <v>0</v>
      </c>
      <c r="L1193" s="305">
        <v>0</v>
      </c>
      <c r="M1193" s="305">
        <v>0</v>
      </c>
      <c r="N1193" s="303">
        <v>0</v>
      </c>
      <c r="O1193" s="306">
        <v>0</v>
      </c>
      <c r="P1193" s="303">
        <v>0</v>
      </c>
      <c r="Q1193" s="171">
        <f>VLOOKUP(C1193&amp;D1193&amp;A1193,'Delivery Counts'!$A$87:$I$118,8,FALSE)</f>
        <v>0</v>
      </c>
      <c r="R1193" s="171">
        <f>VLOOKUP(C1193&amp;D1193&amp;A1193,'Delivery Counts'!$A$87:$I$118,9,FALSE)</f>
        <v>0</v>
      </c>
      <c r="S1193" s="16">
        <f t="shared" si="66"/>
        <v>0</v>
      </c>
      <c r="T1193" s="237"/>
      <c r="U1193" s="237"/>
    </row>
    <row r="1194" spans="1:21" s="172" customFormat="1">
      <c r="A1194" s="38">
        <v>18</v>
      </c>
      <c r="B1194" s="39">
        <f t="shared" si="64"/>
        <v>0</v>
      </c>
      <c r="C1194" s="39" t="str">
        <f t="shared" si="65"/>
        <v>2020 Initial Year</v>
      </c>
      <c r="D1194" s="40">
        <v>1</v>
      </c>
      <c r="E1194" s="40">
        <v>18</v>
      </c>
      <c r="F1194" s="662" t="s">
        <v>739</v>
      </c>
      <c r="G1194" s="40" t="s">
        <v>138</v>
      </c>
      <c r="H1194" s="40" t="s">
        <v>211</v>
      </c>
      <c r="I1194" s="640" t="s">
        <v>261</v>
      </c>
      <c r="J1194" s="303">
        <v>0</v>
      </c>
      <c r="K1194" s="304">
        <v>0</v>
      </c>
      <c r="L1194" s="305">
        <v>0</v>
      </c>
      <c r="M1194" s="305">
        <v>0</v>
      </c>
      <c r="N1194" s="303">
        <v>0</v>
      </c>
      <c r="O1194" s="306">
        <v>0</v>
      </c>
      <c r="P1194" s="303">
        <v>0</v>
      </c>
      <c r="Q1194" s="171">
        <f>VLOOKUP(C1194&amp;D1194&amp;A1194,'Delivery Counts'!$A$87:$I$118,8,FALSE)</f>
        <v>0</v>
      </c>
      <c r="R1194" s="171">
        <f>VLOOKUP(C1194&amp;D1194&amp;A1194,'Delivery Counts'!$A$87:$I$118,9,FALSE)</f>
        <v>0</v>
      </c>
      <c r="S1194" s="16">
        <f t="shared" si="66"/>
        <v>0</v>
      </c>
      <c r="T1194" s="237"/>
      <c r="U1194" s="237"/>
    </row>
    <row r="1195" spans="1:21" s="172" customFormat="1">
      <c r="A1195" s="38">
        <v>18</v>
      </c>
      <c r="B1195" s="39">
        <f t="shared" si="64"/>
        <v>0</v>
      </c>
      <c r="C1195" s="39" t="str">
        <f t="shared" si="65"/>
        <v>2020 Initial Year</v>
      </c>
      <c r="D1195" s="40">
        <v>1</v>
      </c>
      <c r="E1195" s="40">
        <v>18</v>
      </c>
      <c r="F1195" s="40" t="s">
        <v>739</v>
      </c>
      <c r="G1195" s="311" t="s">
        <v>138</v>
      </c>
      <c r="H1195" s="40" t="s">
        <v>214</v>
      </c>
      <c r="I1195" s="658" t="s">
        <v>676</v>
      </c>
      <c r="J1195" s="303">
        <v>0</v>
      </c>
      <c r="K1195" s="304">
        <v>0</v>
      </c>
      <c r="L1195" s="305">
        <v>0</v>
      </c>
      <c r="M1195" s="305">
        <v>0</v>
      </c>
      <c r="N1195" s="303">
        <v>0</v>
      </c>
      <c r="O1195" s="306">
        <v>0</v>
      </c>
      <c r="P1195" s="303">
        <v>0</v>
      </c>
      <c r="Q1195" s="171">
        <f>VLOOKUP(C1195&amp;D1195&amp;A1195,'Delivery Counts'!$A$87:$I$118,8,FALSE)</f>
        <v>0</v>
      </c>
      <c r="R1195" s="171">
        <f>VLOOKUP(C1195&amp;D1195&amp;A1195,'Delivery Counts'!$A$87:$I$118,9,FALSE)</f>
        <v>0</v>
      </c>
      <c r="S1195" s="16">
        <f t="shared" si="66"/>
        <v>0</v>
      </c>
      <c r="T1195" s="237"/>
      <c r="U1195" s="237"/>
    </row>
    <row r="1196" spans="1:21" s="172" customFormat="1">
      <c r="A1196" s="38">
        <v>18</v>
      </c>
      <c r="B1196" s="39">
        <f t="shared" si="64"/>
        <v>0</v>
      </c>
      <c r="C1196" s="39" t="str">
        <f t="shared" si="65"/>
        <v>2020 Initial Year</v>
      </c>
      <c r="D1196" s="40">
        <v>1</v>
      </c>
      <c r="E1196" s="40">
        <v>18</v>
      </c>
      <c r="F1196" s="40" t="s">
        <v>739</v>
      </c>
      <c r="G1196" s="311" t="s">
        <v>138</v>
      </c>
      <c r="H1196" s="40" t="s">
        <v>215</v>
      </c>
      <c r="I1196" s="658" t="s">
        <v>216</v>
      </c>
      <c r="J1196" s="303">
        <v>0</v>
      </c>
      <c r="K1196" s="304">
        <v>0</v>
      </c>
      <c r="L1196" s="305">
        <v>0</v>
      </c>
      <c r="M1196" s="305">
        <v>0</v>
      </c>
      <c r="N1196" s="303">
        <v>0</v>
      </c>
      <c r="O1196" s="306">
        <v>0</v>
      </c>
      <c r="P1196" s="303">
        <v>0</v>
      </c>
      <c r="Q1196" s="171">
        <f>VLOOKUP(C1196&amp;D1196&amp;A1196,'Delivery Counts'!$A$87:$I$118,8,FALSE)</f>
        <v>0</v>
      </c>
      <c r="R1196" s="171">
        <f>VLOOKUP(C1196&amp;D1196&amp;A1196,'Delivery Counts'!$A$87:$I$118,9,FALSE)</f>
        <v>0</v>
      </c>
      <c r="S1196" s="16">
        <f t="shared" si="66"/>
        <v>0</v>
      </c>
      <c r="T1196" s="237"/>
      <c r="U1196" s="237"/>
    </row>
    <row r="1197" spans="1:21">
      <c r="A1197" s="38">
        <v>18</v>
      </c>
      <c r="B1197" s="39">
        <f t="shared" si="64"/>
        <v>0</v>
      </c>
      <c r="C1197" s="39" t="str">
        <f t="shared" si="65"/>
        <v>2020 Initial Year</v>
      </c>
      <c r="D1197" s="40">
        <v>1</v>
      </c>
      <c r="E1197" s="40">
        <v>18</v>
      </c>
      <c r="F1197" s="40" t="s">
        <v>739</v>
      </c>
      <c r="G1197" s="311" t="s">
        <v>138</v>
      </c>
      <c r="H1197" s="40" t="s">
        <v>217</v>
      </c>
      <c r="I1197" s="658" t="s">
        <v>262</v>
      </c>
      <c r="J1197" s="303">
        <v>0</v>
      </c>
      <c r="K1197" s="304">
        <v>0</v>
      </c>
      <c r="L1197" s="305">
        <v>0</v>
      </c>
      <c r="M1197" s="305">
        <v>0</v>
      </c>
      <c r="N1197" s="303">
        <v>0</v>
      </c>
      <c r="O1197" s="306">
        <v>0</v>
      </c>
      <c r="P1197" s="303">
        <v>0</v>
      </c>
      <c r="Q1197" s="171">
        <f>VLOOKUP(C1197&amp;D1197&amp;A1197,'Delivery Counts'!$A$87:$I$118,8,FALSE)</f>
        <v>0</v>
      </c>
      <c r="R1197" s="171">
        <f>VLOOKUP(C1197&amp;D1197&amp;A1197,'Delivery Counts'!$A$87:$I$118,9,FALSE)</f>
        <v>0</v>
      </c>
      <c r="S1197" s="16">
        <f t="shared" si="66"/>
        <v>0</v>
      </c>
    </row>
    <row r="1198" spans="1:21">
      <c r="A1198" s="38">
        <v>18</v>
      </c>
      <c r="B1198" s="39">
        <f t="shared" si="64"/>
        <v>0</v>
      </c>
      <c r="C1198" s="39" t="str">
        <f t="shared" si="65"/>
        <v>2020 Initial Year</v>
      </c>
      <c r="D1198" s="40">
        <v>1</v>
      </c>
      <c r="E1198" s="40">
        <v>18</v>
      </c>
      <c r="F1198" s="40" t="s">
        <v>739</v>
      </c>
      <c r="G1198" s="311" t="s">
        <v>138</v>
      </c>
      <c r="H1198" s="40" t="s">
        <v>218</v>
      </c>
      <c r="I1198" s="658" t="s">
        <v>677</v>
      </c>
      <c r="J1198" s="303">
        <v>0</v>
      </c>
      <c r="K1198" s="304">
        <v>0</v>
      </c>
      <c r="L1198" s="305">
        <v>0</v>
      </c>
      <c r="M1198" s="305">
        <v>0</v>
      </c>
      <c r="N1198" s="303">
        <v>0</v>
      </c>
      <c r="O1198" s="306">
        <v>0</v>
      </c>
      <c r="P1198" s="303">
        <v>0</v>
      </c>
      <c r="Q1198" s="171">
        <f>VLOOKUP(C1198&amp;D1198&amp;A1198,'Delivery Counts'!$A$87:$I$118,8,FALSE)</f>
        <v>0</v>
      </c>
      <c r="R1198" s="171">
        <f>VLOOKUP(C1198&amp;D1198&amp;A1198,'Delivery Counts'!$A$87:$I$118,9,FALSE)</f>
        <v>0</v>
      </c>
      <c r="S1198" s="16">
        <f t="shared" si="66"/>
        <v>0</v>
      </c>
    </row>
    <row r="1199" spans="1:21" s="172" customFormat="1">
      <c r="A1199" s="38">
        <v>18</v>
      </c>
      <c r="B1199" s="39">
        <f t="shared" si="64"/>
        <v>0</v>
      </c>
      <c r="C1199" s="39" t="str">
        <f t="shared" si="65"/>
        <v>2020 Initial Year</v>
      </c>
      <c r="D1199" s="40">
        <v>1</v>
      </c>
      <c r="E1199" s="40">
        <v>18</v>
      </c>
      <c r="F1199" s="40" t="s">
        <v>739</v>
      </c>
      <c r="G1199" s="311" t="s">
        <v>138</v>
      </c>
      <c r="H1199" s="40" t="s">
        <v>219</v>
      </c>
      <c r="I1199" s="658" t="s">
        <v>263</v>
      </c>
      <c r="J1199" s="303">
        <v>0</v>
      </c>
      <c r="K1199" s="304">
        <v>0</v>
      </c>
      <c r="L1199" s="305">
        <v>0</v>
      </c>
      <c r="M1199" s="305">
        <v>0</v>
      </c>
      <c r="N1199" s="303">
        <v>0</v>
      </c>
      <c r="O1199" s="306">
        <v>0</v>
      </c>
      <c r="P1199" s="303">
        <v>0</v>
      </c>
      <c r="Q1199" s="171">
        <f>VLOOKUP(C1199&amp;D1199&amp;A1199,'Delivery Counts'!$A$87:$I$118,8,FALSE)</f>
        <v>0</v>
      </c>
      <c r="R1199" s="171">
        <f>VLOOKUP(C1199&amp;D1199&amp;A1199,'Delivery Counts'!$A$87:$I$118,9,FALSE)</f>
        <v>0</v>
      </c>
      <c r="S1199" s="16">
        <f t="shared" si="66"/>
        <v>0</v>
      </c>
    </row>
    <row r="1200" spans="1:21" s="172" customFormat="1">
      <c r="A1200" s="38">
        <v>18</v>
      </c>
      <c r="B1200" s="39">
        <f t="shared" si="64"/>
        <v>0</v>
      </c>
      <c r="C1200" s="39" t="str">
        <f t="shared" si="65"/>
        <v>2020 Initial Year</v>
      </c>
      <c r="D1200" s="40">
        <v>1</v>
      </c>
      <c r="E1200" s="40">
        <v>18</v>
      </c>
      <c r="F1200" s="40" t="s">
        <v>739</v>
      </c>
      <c r="G1200" s="311" t="s">
        <v>138</v>
      </c>
      <c r="H1200" s="40" t="s">
        <v>220</v>
      </c>
      <c r="I1200" s="658" t="s">
        <v>675</v>
      </c>
      <c r="J1200" s="303">
        <v>0</v>
      </c>
      <c r="K1200" s="304">
        <v>0</v>
      </c>
      <c r="L1200" s="305">
        <v>0</v>
      </c>
      <c r="M1200" s="305">
        <v>0</v>
      </c>
      <c r="N1200" s="303">
        <v>0</v>
      </c>
      <c r="O1200" s="306">
        <v>0</v>
      </c>
      <c r="P1200" s="303">
        <v>0</v>
      </c>
      <c r="Q1200" s="171">
        <f>VLOOKUP(C1200&amp;D1200&amp;A1200,'Delivery Counts'!$A$87:$I$118,8,FALSE)</f>
        <v>0</v>
      </c>
      <c r="R1200" s="171">
        <f>VLOOKUP(C1200&amp;D1200&amp;A1200,'Delivery Counts'!$A$87:$I$118,9,FALSE)</f>
        <v>0</v>
      </c>
      <c r="S1200" s="16">
        <f t="shared" si="66"/>
        <v>0</v>
      </c>
      <c r="T1200" s="237"/>
      <c r="U1200" s="237"/>
    </row>
    <row r="1201" spans="1:21" s="172" customFormat="1">
      <c r="A1201" s="38">
        <v>18</v>
      </c>
      <c r="B1201" s="39">
        <f t="shared" si="64"/>
        <v>0</v>
      </c>
      <c r="C1201" s="39" t="str">
        <f t="shared" si="65"/>
        <v>2020 Initial Year</v>
      </c>
      <c r="D1201" s="40">
        <v>1</v>
      </c>
      <c r="E1201" s="40">
        <v>18</v>
      </c>
      <c r="F1201" s="40" t="s">
        <v>739</v>
      </c>
      <c r="G1201" s="311" t="s">
        <v>138</v>
      </c>
      <c r="H1201" s="40" t="s">
        <v>221</v>
      </c>
      <c r="I1201" s="658" t="s">
        <v>264</v>
      </c>
      <c r="J1201" s="303">
        <v>0</v>
      </c>
      <c r="K1201" s="304">
        <v>0</v>
      </c>
      <c r="L1201" s="305">
        <v>0</v>
      </c>
      <c r="M1201" s="305">
        <v>0</v>
      </c>
      <c r="N1201" s="303">
        <v>0</v>
      </c>
      <c r="O1201" s="306">
        <v>0</v>
      </c>
      <c r="P1201" s="303">
        <v>0</v>
      </c>
      <c r="Q1201" s="171">
        <f>VLOOKUP(C1201&amp;D1201&amp;A1201,'Delivery Counts'!$A$87:$I$118,8,FALSE)</f>
        <v>0</v>
      </c>
      <c r="R1201" s="171">
        <f>VLOOKUP(C1201&amp;D1201&amp;A1201,'Delivery Counts'!$A$87:$I$118,9,FALSE)</f>
        <v>0</v>
      </c>
      <c r="S1201" s="16">
        <f t="shared" si="66"/>
        <v>0</v>
      </c>
      <c r="T1201" s="237"/>
      <c r="U1201" s="237"/>
    </row>
    <row r="1202" spans="1:21" s="172" customFormat="1">
      <c r="A1202" s="38">
        <v>18</v>
      </c>
      <c r="B1202" s="39">
        <f t="shared" si="64"/>
        <v>0</v>
      </c>
      <c r="C1202" s="39" t="str">
        <f t="shared" si="65"/>
        <v>2020 Initial Year</v>
      </c>
      <c r="D1202" s="40">
        <v>1</v>
      </c>
      <c r="E1202" s="40">
        <v>18</v>
      </c>
      <c r="F1202" s="40" t="s">
        <v>739</v>
      </c>
      <c r="G1202" s="311" t="s">
        <v>138</v>
      </c>
      <c r="H1202" s="40" t="s">
        <v>222</v>
      </c>
      <c r="I1202" s="658" t="s">
        <v>206</v>
      </c>
      <c r="J1202" s="303">
        <v>0</v>
      </c>
      <c r="K1202" s="304">
        <v>0</v>
      </c>
      <c r="L1202" s="305">
        <v>0</v>
      </c>
      <c r="M1202" s="305">
        <v>0</v>
      </c>
      <c r="N1202" s="303">
        <v>0</v>
      </c>
      <c r="O1202" s="306">
        <v>0</v>
      </c>
      <c r="P1202" s="303">
        <v>0</v>
      </c>
      <c r="Q1202" s="171">
        <f>VLOOKUP(C1202&amp;D1202&amp;A1202,'Delivery Counts'!$A$87:$I$118,8,FALSE)</f>
        <v>0</v>
      </c>
      <c r="R1202" s="171">
        <f>VLOOKUP(C1202&amp;D1202&amp;A1202,'Delivery Counts'!$A$87:$I$118,9,FALSE)</f>
        <v>0</v>
      </c>
      <c r="S1202" s="16">
        <f t="shared" si="66"/>
        <v>0</v>
      </c>
      <c r="T1202" s="237"/>
      <c r="U1202" s="237"/>
    </row>
    <row r="1203" spans="1:21" s="172" customFormat="1">
      <c r="A1203" s="38">
        <v>18</v>
      </c>
      <c r="B1203" s="39">
        <f t="shared" si="64"/>
        <v>0</v>
      </c>
      <c r="C1203" s="39" t="str">
        <f t="shared" si="65"/>
        <v>2020 Initial Year</v>
      </c>
      <c r="D1203" s="40">
        <v>1</v>
      </c>
      <c r="E1203" s="40">
        <v>18</v>
      </c>
      <c r="F1203" s="40" t="s">
        <v>739</v>
      </c>
      <c r="G1203" s="311" t="s">
        <v>138</v>
      </c>
      <c r="H1203" s="40" t="s">
        <v>223</v>
      </c>
      <c r="I1203" s="658" t="s">
        <v>181</v>
      </c>
      <c r="J1203" s="303">
        <v>0</v>
      </c>
      <c r="K1203" s="304">
        <v>0</v>
      </c>
      <c r="L1203" s="305">
        <v>0</v>
      </c>
      <c r="M1203" s="305">
        <v>0</v>
      </c>
      <c r="N1203" s="303">
        <v>0</v>
      </c>
      <c r="O1203" s="306">
        <v>0</v>
      </c>
      <c r="P1203" s="303">
        <v>0</v>
      </c>
      <c r="Q1203" s="171">
        <f>VLOOKUP(C1203&amp;D1203&amp;A1203,'Delivery Counts'!$A$87:$I$118,8,FALSE)</f>
        <v>0</v>
      </c>
      <c r="R1203" s="171">
        <f>VLOOKUP(C1203&amp;D1203&amp;A1203,'Delivery Counts'!$A$87:$I$118,9,FALSE)</f>
        <v>0</v>
      </c>
      <c r="S1203" s="16">
        <f t="shared" si="66"/>
        <v>0</v>
      </c>
      <c r="T1203" s="237"/>
      <c r="U1203" s="237"/>
    </row>
    <row r="1204" spans="1:21" s="172" customFormat="1">
      <c r="A1204" s="38">
        <v>18</v>
      </c>
      <c r="B1204" s="39">
        <f t="shared" si="64"/>
        <v>0</v>
      </c>
      <c r="C1204" s="39" t="str">
        <f t="shared" si="65"/>
        <v>2020 Initial Year</v>
      </c>
      <c r="D1204" s="40">
        <v>1</v>
      </c>
      <c r="E1204" s="40">
        <v>18</v>
      </c>
      <c r="F1204" s="40" t="s">
        <v>739</v>
      </c>
      <c r="G1204" s="311" t="s">
        <v>138</v>
      </c>
      <c r="H1204" s="40" t="s">
        <v>150</v>
      </c>
      <c r="I1204" s="658" t="s">
        <v>204</v>
      </c>
      <c r="J1204" s="303">
        <v>0</v>
      </c>
      <c r="K1204" s="304">
        <v>0</v>
      </c>
      <c r="L1204" s="305">
        <v>0</v>
      </c>
      <c r="M1204" s="305">
        <v>0</v>
      </c>
      <c r="N1204" s="303">
        <v>0</v>
      </c>
      <c r="O1204" s="306">
        <v>0</v>
      </c>
      <c r="P1204" s="303">
        <v>0</v>
      </c>
      <c r="Q1204" s="171">
        <f>VLOOKUP(C1204&amp;D1204&amp;A1204,'Delivery Counts'!$A$87:$I$118,8,FALSE)</f>
        <v>0</v>
      </c>
      <c r="R1204" s="171">
        <f>VLOOKUP(C1204&amp;D1204&amp;A1204,'Delivery Counts'!$A$87:$I$118,9,FALSE)</f>
        <v>0</v>
      </c>
      <c r="S1204" s="16">
        <f t="shared" si="66"/>
        <v>0</v>
      </c>
      <c r="T1204" s="237"/>
      <c r="U1204" s="237"/>
    </row>
    <row r="1205" spans="1:21" s="172" customFormat="1">
      <c r="A1205" s="38">
        <v>18</v>
      </c>
      <c r="B1205" s="39">
        <f t="shared" si="64"/>
        <v>0</v>
      </c>
      <c r="C1205" s="39" t="str">
        <f t="shared" si="65"/>
        <v>2020 Initial Year</v>
      </c>
      <c r="D1205" s="40">
        <v>1</v>
      </c>
      <c r="E1205" s="40">
        <v>18</v>
      </c>
      <c r="F1205" s="40" t="s">
        <v>739</v>
      </c>
      <c r="G1205" s="311" t="s">
        <v>138</v>
      </c>
      <c r="H1205" s="40" t="s">
        <v>151</v>
      </c>
      <c r="I1205" s="658" t="s">
        <v>205</v>
      </c>
      <c r="J1205" s="303">
        <v>0</v>
      </c>
      <c r="K1205" s="304">
        <v>0</v>
      </c>
      <c r="L1205" s="305">
        <v>0</v>
      </c>
      <c r="M1205" s="305">
        <v>0</v>
      </c>
      <c r="N1205" s="303">
        <v>0</v>
      </c>
      <c r="O1205" s="306">
        <v>0</v>
      </c>
      <c r="P1205" s="303">
        <v>0</v>
      </c>
      <c r="Q1205" s="171">
        <f>VLOOKUP(C1205&amp;D1205&amp;A1205,'Delivery Counts'!$A$87:$I$118,8,FALSE)</f>
        <v>0</v>
      </c>
      <c r="R1205" s="171">
        <f>VLOOKUP(C1205&amp;D1205&amp;A1205,'Delivery Counts'!$A$87:$I$118,9,FALSE)</f>
        <v>0</v>
      </c>
      <c r="S1205" s="16">
        <f t="shared" si="66"/>
        <v>0</v>
      </c>
      <c r="T1205" s="237"/>
      <c r="U1205" s="237"/>
    </row>
    <row r="1206" spans="1:21" s="172" customFormat="1">
      <c r="A1206" s="38">
        <v>18</v>
      </c>
      <c r="B1206" s="39">
        <f t="shared" si="64"/>
        <v>0</v>
      </c>
      <c r="C1206" s="39" t="str">
        <f t="shared" si="65"/>
        <v>2020 Initial Year</v>
      </c>
      <c r="D1206" s="40">
        <v>1</v>
      </c>
      <c r="E1206" s="40">
        <v>18</v>
      </c>
      <c r="F1206" s="40" t="s">
        <v>739</v>
      </c>
      <c r="G1206" s="311" t="s">
        <v>138</v>
      </c>
      <c r="H1206" s="40" t="s">
        <v>152</v>
      </c>
      <c r="I1206" s="658" t="s">
        <v>182</v>
      </c>
      <c r="J1206" s="303">
        <v>0</v>
      </c>
      <c r="K1206" s="304">
        <v>0</v>
      </c>
      <c r="L1206" s="305">
        <v>0</v>
      </c>
      <c r="M1206" s="305">
        <v>0</v>
      </c>
      <c r="N1206" s="303">
        <v>0</v>
      </c>
      <c r="O1206" s="306">
        <v>0</v>
      </c>
      <c r="P1206" s="303">
        <v>0</v>
      </c>
      <c r="Q1206" s="171">
        <f>VLOOKUP(C1206&amp;D1206&amp;A1206,'Delivery Counts'!$A$87:$I$118,8,FALSE)</f>
        <v>0</v>
      </c>
      <c r="R1206" s="171">
        <f>VLOOKUP(C1206&amp;D1206&amp;A1206,'Delivery Counts'!$A$87:$I$118,9,FALSE)</f>
        <v>0</v>
      </c>
      <c r="S1206" s="16">
        <f t="shared" si="66"/>
        <v>0</v>
      </c>
      <c r="T1206" s="237"/>
      <c r="U1206" s="237"/>
    </row>
    <row r="1207" spans="1:21" s="172" customFormat="1">
      <c r="A1207" s="38">
        <v>18</v>
      </c>
      <c r="B1207" s="39">
        <f t="shared" si="64"/>
        <v>0</v>
      </c>
      <c r="C1207" s="39" t="str">
        <f t="shared" si="65"/>
        <v>2020 Initial Year</v>
      </c>
      <c r="D1207" s="40">
        <v>1</v>
      </c>
      <c r="E1207" s="40">
        <v>18</v>
      </c>
      <c r="F1207" s="40" t="s">
        <v>739</v>
      </c>
      <c r="G1207" s="311" t="s">
        <v>138</v>
      </c>
      <c r="H1207" s="40" t="s">
        <v>70</v>
      </c>
      <c r="I1207" s="658" t="s">
        <v>265</v>
      </c>
      <c r="J1207" s="303">
        <v>0</v>
      </c>
      <c r="K1207" s="304">
        <v>0</v>
      </c>
      <c r="L1207" s="305">
        <v>0</v>
      </c>
      <c r="M1207" s="305">
        <v>0</v>
      </c>
      <c r="N1207" s="303">
        <v>0</v>
      </c>
      <c r="O1207" s="306">
        <v>0</v>
      </c>
      <c r="P1207" s="303">
        <v>0</v>
      </c>
      <c r="Q1207" s="171">
        <f>VLOOKUP(C1207&amp;D1207&amp;A1207,'Delivery Counts'!$A$87:$I$118,8,FALSE)</f>
        <v>0</v>
      </c>
      <c r="R1207" s="171">
        <f>VLOOKUP(C1207&amp;D1207&amp;A1207,'Delivery Counts'!$A$87:$I$118,9,FALSE)</f>
        <v>0</v>
      </c>
      <c r="S1207" s="16">
        <f t="shared" si="66"/>
        <v>0</v>
      </c>
      <c r="T1207" s="237"/>
      <c r="U1207" s="237"/>
    </row>
    <row r="1208" spans="1:21" s="172" customFormat="1">
      <c r="A1208" s="38">
        <v>18</v>
      </c>
      <c r="B1208" s="39">
        <f t="shared" si="64"/>
        <v>0</v>
      </c>
      <c r="C1208" s="39" t="str">
        <f t="shared" si="65"/>
        <v>2020 Initial Year</v>
      </c>
      <c r="D1208" s="40">
        <v>1</v>
      </c>
      <c r="E1208" s="40">
        <v>18</v>
      </c>
      <c r="F1208" s="40" t="s">
        <v>739</v>
      </c>
      <c r="G1208" s="311" t="s">
        <v>138</v>
      </c>
      <c r="H1208" s="40" t="s">
        <v>71</v>
      </c>
      <c r="I1208" s="658" t="s">
        <v>266</v>
      </c>
      <c r="J1208" s="303">
        <v>0</v>
      </c>
      <c r="K1208" s="304">
        <v>0</v>
      </c>
      <c r="L1208" s="305">
        <v>0</v>
      </c>
      <c r="M1208" s="305">
        <v>0</v>
      </c>
      <c r="N1208" s="303">
        <v>0</v>
      </c>
      <c r="O1208" s="306">
        <v>0</v>
      </c>
      <c r="P1208" s="303">
        <v>0</v>
      </c>
      <c r="Q1208" s="171">
        <f>VLOOKUP(C1208&amp;D1208&amp;A1208,'Delivery Counts'!$A$87:$I$118,8,FALSE)</f>
        <v>0</v>
      </c>
      <c r="R1208" s="171">
        <f>VLOOKUP(C1208&amp;D1208&amp;A1208,'Delivery Counts'!$A$87:$I$118,9,FALSE)</f>
        <v>0</v>
      </c>
      <c r="S1208" s="16">
        <f t="shared" si="66"/>
        <v>0</v>
      </c>
      <c r="T1208" s="237"/>
      <c r="U1208" s="237"/>
    </row>
    <row r="1209" spans="1:21" s="172" customFormat="1">
      <c r="A1209" s="38">
        <v>18</v>
      </c>
      <c r="B1209" s="39">
        <f t="shared" si="64"/>
        <v>0</v>
      </c>
      <c r="C1209" s="39" t="str">
        <f t="shared" si="65"/>
        <v>2020 Initial Year</v>
      </c>
      <c r="D1209" s="40">
        <v>1</v>
      </c>
      <c r="E1209" s="40">
        <v>18</v>
      </c>
      <c r="F1209" s="40" t="s">
        <v>739</v>
      </c>
      <c r="G1209" s="311" t="s">
        <v>138</v>
      </c>
      <c r="H1209" s="40" t="s">
        <v>72</v>
      </c>
      <c r="I1209" s="658" t="s">
        <v>527</v>
      </c>
      <c r="J1209" s="303">
        <v>0</v>
      </c>
      <c r="K1209" s="304">
        <v>0</v>
      </c>
      <c r="L1209" s="305">
        <v>0</v>
      </c>
      <c r="M1209" s="305">
        <v>0</v>
      </c>
      <c r="N1209" s="303">
        <v>0</v>
      </c>
      <c r="O1209" s="306">
        <v>0</v>
      </c>
      <c r="P1209" s="303">
        <v>0</v>
      </c>
      <c r="Q1209" s="171">
        <f>VLOOKUP(C1209&amp;D1209&amp;A1209,'Delivery Counts'!$A$87:$I$118,8,FALSE)</f>
        <v>0</v>
      </c>
      <c r="R1209" s="171">
        <f>VLOOKUP(C1209&amp;D1209&amp;A1209,'Delivery Counts'!$A$87:$I$118,9,FALSE)</f>
        <v>0</v>
      </c>
      <c r="S1209" s="16">
        <f t="shared" si="66"/>
        <v>0</v>
      </c>
      <c r="T1209" s="237"/>
      <c r="U1209" s="237"/>
    </row>
    <row r="1210" spans="1:21" s="172" customFormat="1">
      <c r="A1210" s="38">
        <v>18</v>
      </c>
      <c r="B1210" s="39">
        <f t="shared" si="64"/>
        <v>0</v>
      </c>
      <c r="C1210" s="39" t="str">
        <f t="shared" si="65"/>
        <v>2020 Initial Year</v>
      </c>
      <c r="D1210" s="40">
        <v>1</v>
      </c>
      <c r="E1210" s="40">
        <v>18</v>
      </c>
      <c r="F1210" s="40" t="s">
        <v>739</v>
      </c>
      <c r="G1210" s="40" t="s">
        <v>138</v>
      </c>
      <c r="H1210" s="40" t="s">
        <v>73</v>
      </c>
      <c r="I1210" s="658" t="s">
        <v>528</v>
      </c>
      <c r="J1210" s="303">
        <v>0</v>
      </c>
      <c r="K1210" s="304">
        <v>0</v>
      </c>
      <c r="L1210" s="305">
        <v>0</v>
      </c>
      <c r="M1210" s="305">
        <v>0</v>
      </c>
      <c r="N1210" s="303">
        <v>0</v>
      </c>
      <c r="O1210" s="306">
        <v>0</v>
      </c>
      <c r="P1210" s="303">
        <v>0</v>
      </c>
      <c r="Q1210" s="171">
        <f>VLOOKUP(C1210&amp;D1210&amp;A1210,'Delivery Counts'!$A$87:$I$118,8,FALSE)</f>
        <v>0</v>
      </c>
      <c r="R1210" s="171">
        <f>VLOOKUP(C1210&amp;D1210&amp;A1210,'Delivery Counts'!$A$87:$I$118,9,FALSE)</f>
        <v>0</v>
      </c>
      <c r="S1210" s="16">
        <f t="shared" si="66"/>
        <v>0</v>
      </c>
      <c r="T1210" s="237"/>
      <c r="U1210" s="237"/>
    </row>
    <row r="1211" spans="1:21" s="172" customFormat="1">
      <c r="A1211" s="38">
        <v>18</v>
      </c>
      <c r="B1211" s="39">
        <f t="shared" si="64"/>
        <v>0</v>
      </c>
      <c r="C1211" s="39" t="str">
        <f t="shared" si="65"/>
        <v>2020 Initial Year</v>
      </c>
      <c r="D1211" s="40">
        <v>1</v>
      </c>
      <c r="E1211" s="40">
        <v>18</v>
      </c>
      <c r="F1211" s="40" t="s">
        <v>739</v>
      </c>
      <c r="G1211" s="40" t="s">
        <v>138</v>
      </c>
      <c r="H1211" s="40" t="s">
        <v>409</v>
      </c>
      <c r="I1211" s="640" t="s">
        <v>803</v>
      </c>
      <c r="J1211" s="303">
        <v>0</v>
      </c>
      <c r="K1211" s="304">
        <v>0</v>
      </c>
      <c r="L1211" s="305">
        <v>0</v>
      </c>
      <c r="M1211" s="305">
        <v>0</v>
      </c>
      <c r="N1211" s="303">
        <v>0</v>
      </c>
      <c r="O1211" s="306">
        <v>0</v>
      </c>
      <c r="P1211" s="303">
        <v>0</v>
      </c>
      <c r="Q1211" s="171">
        <f>VLOOKUP(C1211&amp;D1211&amp;A1211,'Delivery Counts'!$A$87:$I$118,8,FALSE)</f>
        <v>0</v>
      </c>
      <c r="R1211" s="171">
        <f>VLOOKUP(C1211&amp;D1211&amp;A1211,'Delivery Counts'!$A$87:$I$118,9,FALSE)</f>
        <v>0</v>
      </c>
      <c r="S1211" s="16">
        <f t="shared" si="66"/>
        <v>0</v>
      </c>
      <c r="T1211" s="237"/>
      <c r="U1211" s="237"/>
    </row>
    <row r="1212" spans="1:21" s="172" customFormat="1">
      <c r="A1212" s="38">
        <v>19</v>
      </c>
      <c r="B1212" s="39">
        <f t="shared" si="64"/>
        <v>0</v>
      </c>
      <c r="C1212" s="39" t="str">
        <f t="shared" si="65"/>
        <v>2020 Initial Year</v>
      </c>
      <c r="D1212" s="40">
        <v>1</v>
      </c>
      <c r="E1212" s="40">
        <v>19</v>
      </c>
      <c r="F1212" s="40" t="s">
        <v>739</v>
      </c>
      <c r="G1212" s="40" t="s">
        <v>139</v>
      </c>
      <c r="H1212" s="40" t="s">
        <v>211</v>
      </c>
      <c r="I1212" s="640" t="s">
        <v>261</v>
      </c>
      <c r="J1212" s="303">
        <v>0</v>
      </c>
      <c r="K1212" s="304">
        <v>0</v>
      </c>
      <c r="L1212" s="305">
        <v>0</v>
      </c>
      <c r="M1212" s="305">
        <v>0</v>
      </c>
      <c r="N1212" s="303">
        <v>0</v>
      </c>
      <c r="O1212" s="306">
        <v>0</v>
      </c>
      <c r="P1212" s="303">
        <v>0</v>
      </c>
      <c r="Q1212" s="171">
        <f>VLOOKUP(C1212&amp;D1212&amp;A1212,'Delivery Counts'!$A$87:$I$118,8,FALSE)</f>
        <v>0</v>
      </c>
      <c r="R1212" s="171">
        <f>VLOOKUP(C1212&amp;D1212&amp;A1212,'Delivery Counts'!$A$87:$I$118,9,FALSE)</f>
        <v>0</v>
      </c>
      <c r="S1212" s="16">
        <f t="shared" si="66"/>
        <v>0</v>
      </c>
      <c r="T1212" s="237"/>
      <c r="U1212" s="237"/>
    </row>
    <row r="1213" spans="1:21" s="172" customFormat="1">
      <c r="A1213" s="38">
        <v>19</v>
      </c>
      <c r="B1213" s="39">
        <f t="shared" si="64"/>
        <v>0</v>
      </c>
      <c r="C1213" s="39" t="str">
        <f t="shared" si="65"/>
        <v>2020 Initial Year</v>
      </c>
      <c r="D1213" s="40">
        <v>1</v>
      </c>
      <c r="E1213" s="40">
        <v>19</v>
      </c>
      <c r="F1213" s="40" t="s">
        <v>739</v>
      </c>
      <c r="G1213" s="311" t="s">
        <v>139</v>
      </c>
      <c r="H1213" s="40" t="s">
        <v>214</v>
      </c>
      <c r="I1213" s="658" t="s">
        <v>676</v>
      </c>
      <c r="J1213" s="303">
        <v>0</v>
      </c>
      <c r="K1213" s="304">
        <v>0</v>
      </c>
      <c r="L1213" s="305">
        <v>0</v>
      </c>
      <c r="M1213" s="305">
        <v>0</v>
      </c>
      <c r="N1213" s="303">
        <v>0</v>
      </c>
      <c r="O1213" s="306">
        <v>0</v>
      </c>
      <c r="P1213" s="303">
        <v>0</v>
      </c>
      <c r="Q1213" s="171">
        <f>VLOOKUP(C1213&amp;D1213&amp;A1213,'Delivery Counts'!$A$87:$I$118,8,FALSE)</f>
        <v>0</v>
      </c>
      <c r="R1213" s="171">
        <f>VLOOKUP(C1213&amp;D1213&amp;A1213,'Delivery Counts'!$A$87:$I$118,9,FALSE)</f>
        <v>0</v>
      </c>
      <c r="S1213" s="16">
        <f t="shared" si="66"/>
        <v>0</v>
      </c>
      <c r="T1213" s="237"/>
      <c r="U1213" s="237"/>
    </row>
    <row r="1214" spans="1:21" s="172" customFormat="1">
      <c r="A1214" s="38">
        <v>19</v>
      </c>
      <c r="B1214" s="39">
        <f t="shared" si="64"/>
        <v>0</v>
      </c>
      <c r="C1214" s="39" t="str">
        <f t="shared" si="65"/>
        <v>2020 Initial Year</v>
      </c>
      <c r="D1214" s="40">
        <v>1</v>
      </c>
      <c r="E1214" s="40">
        <v>19</v>
      </c>
      <c r="F1214" s="40" t="s">
        <v>739</v>
      </c>
      <c r="G1214" s="311" t="s">
        <v>139</v>
      </c>
      <c r="H1214" s="40" t="s">
        <v>215</v>
      </c>
      <c r="I1214" s="658" t="s">
        <v>216</v>
      </c>
      <c r="J1214" s="303">
        <v>0</v>
      </c>
      <c r="K1214" s="304">
        <v>0</v>
      </c>
      <c r="L1214" s="305">
        <v>0</v>
      </c>
      <c r="M1214" s="305">
        <v>0</v>
      </c>
      <c r="N1214" s="303">
        <v>0</v>
      </c>
      <c r="O1214" s="306">
        <v>0</v>
      </c>
      <c r="P1214" s="303">
        <v>0</v>
      </c>
      <c r="Q1214" s="171">
        <f>VLOOKUP(C1214&amp;D1214&amp;A1214,'Delivery Counts'!$A$87:$I$118,8,FALSE)</f>
        <v>0</v>
      </c>
      <c r="R1214" s="171">
        <f>VLOOKUP(C1214&amp;D1214&amp;A1214,'Delivery Counts'!$A$87:$I$118,9,FALSE)</f>
        <v>0</v>
      </c>
      <c r="S1214" s="16">
        <f t="shared" si="66"/>
        <v>0</v>
      </c>
      <c r="T1214" s="237"/>
      <c r="U1214" s="237"/>
    </row>
    <row r="1215" spans="1:21">
      <c r="A1215" s="38">
        <v>19</v>
      </c>
      <c r="B1215" s="39">
        <f t="shared" si="64"/>
        <v>0</v>
      </c>
      <c r="C1215" s="39" t="str">
        <f t="shared" si="65"/>
        <v>2020 Initial Year</v>
      </c>
      <c r="D1215" s="40">
        <v>1</v>
      </c>
      <c r="E1215" s="40">
        <v>19</v>
      </c>
      <c r="F1215" s="40" t="s">
        <v>739</v>
      </c>
      <c r="G1215" s="311" t="s">
        <v>139</v>
      </c>
      <c r="H1215" s="40" t="s">
        <v>217</v>
      </c>
      <c r="I1215" s="658" t="s">
        <v>262</v>
      </c>
      <c r="J1215" s="303">
        <v>0</v>
      </c>
      <c r="K1215" s="304">
        <v>0</v>
      </c>
      <c r="L1215" s="305">
        <v>0</v>
      </c>
      <c r="M1215" s="305">
        <v>0</v>
      </c>
      <c r="N1215" s="303">
        <v>0</v>
      </c>
      <c r="O1215" s="306">
        <v>0</v>
      </c>
      <c r="P1215" s="303">
        <v>0</v>
      </c>
      <c r="Q1215" s="171">
        <f>VLOOKUP(C1215&amp;D1215&amp;A1215,'Delivery Counts'!$A$87:$I$118,8,FALSE)</f>
        <v>0</v>
      </c>
      <c r="R1215" s="171">
        <f>VLOOKUP(C1215&amp;D1215&amp;A1215,'Delivery Counts'!$A$87:$I$118,9,FALSE)</f>
        <v>0</v>
      </c>
      <c r="S1215" s="16">
        <f t="shared" si="66"/>
        <v>0</v>
      </c>
    </row>
    <row r="1216" spans="1:21">
      <c r="A1216" s="38">
        <v>19</v>
      </c>
      <c r="B1216" s="39">
        <f t="shared" si="64"/>
        <v>0</v>
      </c>
      <c r="C1216" s="39" t="str">
        <f t="shared" si="65"/>
        <v>2020 Initial Year</v>
      </c>
      <c r="D1216" s="40">
        <v>1</v>
      </c>
      <c r="E1216" s="40">
        <v>19</v>
      </c>
      <c r="F1216" s="40" t="s">
        <v>739</v>
      </c>
      <c r="G1216" s="311" t="s">
        <v>139</v>
      </c>
      <c r="H1216" s="40" t="s">
        <v>218</v>
      </c>
      <c r="I1216" s="658" t="s">
        <v>677</v>
      </c>
      <c r="J1216" s="303">
        <v>0</v>
      </c>
      <c r="K1216" s="304">
        <v>0</v>
      </c>
      <c r="L1216" s="305">
        <v>0</v>
      </c>
      <c r="M1216" s="305">
        <v>0</v>
      </c>
      <c r="N1216" s="303">
        <v>0</v>
      </c>
      <c r="O1216" s="306">
        <v>0</v>
      </c>
      <c r="P1216" s="303">
        <v>0</v>
      </c>
      <c r="Q1216" s="171">
        <f>VLOOKUP(C1216&amp;D1216&amp;A1216,'Delivery Counts'!$A$87:$I$118,8,FALSE)</f>
        <v>0</v>
      </c>
      <c r="R1216" s="171">
        <f>VLOOKUP(C1216&amp;D1216&amp;A1216,'Delivery Counts'!$A$87:$I$118,9,FALSE)</f>
        <v>0</v>
      </c>
      <c r="S1216" s="16">
        <f t="shared" si="66"/>
        <v>0</v>
      </c>
    </row>
    <row r="1217" spans="1:21" s="172" customFormat="1">
      <c r="A1217" s="38">
        <v>19</v>
      </c>
      <c r="B1217" s="39">
        <f t="shared" si="64"/>
        <v>0</v>
      </c>
      <c r="C1217" s="39" t="str">
        <f t="shared" si="65"/>
        <v>2020 Initial Year</v>
      </c>
      <c r="D1217" s="40">
        <v>1</v>
      </c>
      <c r="E1217" s="40">
        <v>19</v>
      </c>
      <c r="F1217" s="40" t="s">
        <v>739</v>
      </c>
      <c r="G1217" s="311" t="s">
        <v>139</v>
      </c>
      <c r="H1217" s="40" t="s">
        <v>219</v>
      </c>
      <c r="I1217" s="658" t="s">
        <v>263</v>
      </c>
      <c r="J1217" s="303">
        <v>0</v>
      </c>
      <c r="K1217" s="304">
        <v>0</v>
      </c>
      <c r="L1217" s="305">
        <v>0</v>
      </c>
      <c r="M1217" s="305">
        <v>0</v>
      </c>
      <c r="N1217" s="303">
        <v>0</v>
      </c>
      <c r="O1217" s="306">
        <v>0</v>
      </c>
      <c r="P1217" s="303">
        <v>0</v>
      </c>
      <c r="Q1217" s="171">
        <f>VLOOKUP(C1217&amp;D1217&amp;A1217,'Delivery Counts'!$A$87:$I$118,8,FALSE)</f>
        <v>0</v>
      </c>
      <c r="R1217" s="171">
        <f>VLOOKUP(C1217&amp;D1217&amp;A1217,'Delivery Counts'!$A$87:$I$118,9,FALSE)</f>
        <v>0</v>
      </c>
      <c r="S1217" s="16">
        <f t="shared" si="66"/>
        <v>0</v>
      </c>
    </row>
    <row r="1218" spans="1:21" s="172" customFormat="1">
      <c r="A1218" s="38">
        <v>19</v>
      </c>
      <c r="B1218" s="39">
        <f t="shared" si="64"/>
        <v>0</v>
      </c>
      <c r="C1218" s="39" t="str">
        <f t="shared" si="65"/>
        <v>2020 Initial Year</v>
      </c>
      <c r="D1218" s="40">
        <v>1</v>
      </c>
      <c r="E1218" s="40">
        <v>19</v>
      </c>
      <c r="F1218" s="40" t="s">
        <v>739</v>
      </c>
      <c r="G1218" s="311" t="s">
        <v>139</v>
      </c>
      <c r="H1218" s="40" t="s">
        <v>220</v>
      </c>
      <c r="I1218" s="658" t="s">
        <v>675</v>
      </c>
      <c r="J1218" s="303">
        <v>0</v>
      </c>
      <c r="K1218" s="304">
        <v>0</v>
      </c>
      <c r="L1218" s="305">
        <v>0</v>
      </c>
      <c r="M1218" s="305">
        <v>0</v>
      </c>
      <c r="N1218" s="303">
        <v>0</v>
      </c>
      <c r="O1218" s="306">
        <v>0</v>
      </c>
      <c r="P1218" s="303">
        <v>0</v>
      </c>
      <c r="Q1218" s="171">
        <f>VLOOKUP(C1218&amp;D1218&amp;A1218,'Delivery Counts'!$A$87:$I$118,8,FALSE)</f>
        <v>0</v>
      </c>
      <c r="R1218" s="171">
        <f>VLOOKUP(C1218&amp;D1218&amp;A1218,'Delivery Counts'!$A$87:$I$118,9,FALSE)</f>
        <v>0</v>
      </c>
      <c r="S1218" s="16">
        <f t="shared" si="66"/>
        <v>0</v>
      </c>
      <c r="T1218" s="237"/>
      <c r="U1218" s="237"/>
    </row>
    <row r="1219" spans="1:21" s="172" customFormat="1">
      <c r="A1219" s="38">
        <v>19</v>
      </c>
      <c r="B1219" s="39">
        <f t="shared" si="64"/>
        <v>0</v>
      </c>
      <c r="C1219" s="39" t="str">
        <f t="shared" si="65"/>
        <v>2020 Initial Year</v>
      </c>
      <c r="D1219" s="40">
        <v>1</v>
      </c>
      <c r="E1219" s="40">
        <v>19</v>
      </c>
      <c r="F1219" s="40" t="s">
        <v>739</v>
      </c>
      <c r="G1219" s="311" t="s">
        <v>139</v>
      </c>
      <c r="H1219" s="40" t="s">
        <v>221</v>
      </c>
      <c r="I1219" s="658" t="s">
        <v>264</v>
      </c>
      <c r="J1219" s="303">
        <v>0</v>
      </c>
      <c r="K1219" s="304">
        <v>0</v>
      </c>
      <c r="L1219" s="305">
        <v>0</v>
      </c>
      <c r="M1219" s="305">
        <v>0</v>
      </c>
      <c r="N1219" s="303">
        <v>0</v>
      </c>
      <c r="O1219" s="306">
        <v>0</v>
      </c>
      <c r="P1219" s="303">
        <v>0</v>
      </c>
      <c r="Q1219" s="171">
        <f>VLOOKUP(C1219&amp;D1219&amp;A1219,'Delivery Counts'!$A$87:$I$118,8,FALSE)</f>
        <v>0</v>
      </c>
      <c r="R1219" s="171">
        <f>VLOOKUP(C1219&amp;D1219&amp;A1219,'Delivery Counts'!$A$87:$I$118,9,FALSE)</f>
        <v>0</v>
      </c>
      <c r="S1219" s="16">
        <f t="shared" si="66"/>
        <v>0</v>
      </c>
      <c r="T1219" s="237"/>
      <c r="U1219" s="237"/>
    </row>
    <row r="1220" spans="1:21" s="172" customFormat="1">
      <c r="A1220" s="38">
        <v>19</v>
      </c>
      <c r="B1220" s="39">
        <f t="shared" si="64"/>
        <v>0</v>
      </c>
      <c r="C1220" s="39" t="str">
        <f t="shared" si="65"/>
        <v>2020 Initial Year</v>
      </c>
      <c r="D1220" s="40">
        <v>1</v>
      </c>
      <c r="E1220" s="40">
        <v>19</v>
      </c>
      <c r="F1220" s="40" t="s">
        <v>739</v>
      </c>
      <c r="G1220" s="311" t="s">
        <v>139</v>
      </c>
      <c r="H1220" s="40" t="s">
        <v>222</v>
      </c>
      <c r="I1220" s="658" t="s">
        <v>206</v>
      </c>
      <c r="J1220" s="303">
        <v>0</v>
      </c>
      <c r="K1220" s="304">
        <v>0</v>
      </c>
      <c r="L1220" s="305">
        <v>0</v>
      </c>
      <c r="M1220" s="305">
        <v>0</v>
      </c>
      <c r="N1220" s="303">
        <v>0</v>
      </c>
      <c r="O1220" s="306">
        <v>0</v>
      </c>
      <c r="P1220" s="303">
        <v>0</v>
      </c>
      <c r="Q1220" s="171">
        <f>VLOOKUP(C1220&amp;D1220&amp;A1220,'Delivery Counts'!$A$87:$I$118,8,FALSE)</f>
        <v>0</v>
      </c>
      <c r="R1220" s="171">
        <f>VLOOKUP(C1220&amp;D1220&amp;A1220,'Delivery Counts'!$A$87:$I$118,9,FALSE)</f>
        <v>0</v>
      </c>
      <c r="S1220" s="16">
        <f t="shared" si="66"/>
        <v>0</v>
      </c>
      <c r="T1220" s="237"/>
      <c r="U1220" s="237"/>
    </row>
    <row r="1221" spans="1:21" s="172" customFormat="1">
      <c r="A1221" s="38">
        <v>19</v>
      </c>
      <c r="B1221" s="39">
        <f t="shared" si="64"/>
        <v>0</v>
      </c>
      <c r="C1221" s="39" t="str">
        <f t="shared" si="65"/>
        <v>2020 Initial Year</v>
      </c>
      <c r="D1221" s="40">
        <v>1</v>
      </c>
      <c r="E1221" s="40">
        <v>19</v>
      </c>
      <c r="F1221" s="40" t="s">
        <v>739</v>
      </c>
      <c r="G1221" s="311" t="s">
        <v>139</v>
      </c>
      <c r="H1221" s="40" t="s">
        <v>223</v>
      </c>
      <c r="I1221" s="658" t="s">
        <v>181</v>
      </c>
      <c r="J1221" s="303">
        <v>0</v>
      </c>
      <c r="K1221" s="304">
        <v>0</v>
      </c>
      <c r="L1221" s="305">
        <v>0</v>
      </c>
      <c r="M1221" s="305">
        <v>0</v>
      </c>
      <c r="N1221" s="303">
        <v>0</v>
      </c>
      <c r="O1221" s="306">
        <v>0</v>
      </c>
      <c r="P1221" s="303">
        <v>0</v>
      </c>
      <c r="Q1221" s="171">
        <f>VLOOKUP(C1221&amp;D1221&amp;A1221,'Delivery Counts'!$A$87:$I$118,8,FALSE)</f>
        <v>0</v>
      </c>
      <c r="R1221" s="171">
        <f>VLOOKUP(C1221&amp;D1221&amp;A1221,'Delivery Counts'!$A$87:$I$118,9,FALSE)</f>
        <v>0</v>
      </c>
      <c r="S1221" s="16">
        <f t="shared" si="66"/>
        <v>0</v>
      </c>
      <c r="T1221" s="237"/>
      <c r="U1221" s="237"/>
    </row>
    <row r="1222" spans="1:21" s="172" customFormat="1">
      <c r="A1222" s="38">
        <v>19</v>
      </c>
      <c r="B1222" s="39">
        <f t="shared" si="64"/>
        <v>0</v>
      </c>
      <c r="C1222" s="39" t="str">
        <f t="shared" si="65"/>
        <v>2020 Initial Year</v>
      </c>
      <c r="D1222" s="40">
        <v>1</v>
      </c>
      <c r="E1222" s="40">
        <v>19</v>
      </c>
      <c r="F1222" s="40" t="s">
        <v>739</v>
      </c>
      <c r="G1222" s="311" t="s">
        <v>139</v>
      </c>
      <c r="H1222" s="40" t="s">
        <v>150</v>
      </c>
      <c r="I1222" s="658" t="s">
        <v>204</v>
      </c>
      <c r="J1222" s="303">
        <v>0</v>
      </c>
      <c r="K1222" s="304">
        <v>0</v>
      </c>
      <c r="L1222" s="305">
        <v>0</v>
      </c>
      <c r="M1222" s="305">
        <v>0</v>
      </c>
      <c r="N1222" s="303">
        <v>0</v>
      </c>
      <c r="O1222" s="306">
        <v>0</v>
      </c>
      <c r="P1222" s="303">
        <v>0</v>
      </c>
      <c r="Q1222" s="171">
        <f>VLOOKUP(C1222&amp;D1222&amp;A1222,'Delivery Counts'!$A$87:$I$118,8,FALSE)</f>
        <v>0</v>
      </c>
      <c r="R1222" s="171">
        <f>VLOOKUP(C1222&amp;D1222&amp;A1222,'Delivery Counts'!$A$87:$I$118,9,FALSE)</f>
        <v>0</v>
      </c>
      <c r="S1222" s="16">
        <f t="shared" si="66"/>
        <v>0</v>
      </c>
      <c r="T1222" s="237"/>
      <c r="U1222" s="237"/>
    </row>
    <row r="1223" spans="1:21" s="172" customFormat="1">
      <c r="A1223" s="38">
        <v>19</v>
      </c>
      <c r="B1223" s="39">
        <f t="shared" si="64"/>
        <v>0</v>
      </c>
      <c r="C1223" s="39" t="str">
        <f t="shared" ref="C1223:C1322" si="67">$C$1158</f>
        <v>2020 Initial Year</v>
      </c>
      <c r="D1223" s="40">
        <v>1</v>
      </c>
      <c r="E1223" s="40">
        <v>19</v>
      </c>
      <c r="F1223" s="40" t="s">
        <v>739</v>
      </c>
      <c r="G1223" s="311" t="s">
        <v>139</v>
      </c>
      <c r="H1223" s="40" t="s">
        <v>151</v>
      </c>
      <c r="I1223" s="658" t="s">
        <v>205</v>
      </c>
      <c r="J1223" s="303">
        <v>0</v>
      </c>
      <c r="K1223" s="304">
        <v>0</v>
      </c>
      <c r="L1223" s="305">
        <v>0</v>
      </c>
      <c r="M1223" s="305">
        <v>0</v>
      </c>
      <c r="N1223" s="303">
        <v>0</v>
      </c>
      <c r="O1223" s="306">
        <v>0</v>
      </c>
      <c r="P1223" s="303">
        <v>0</v>
      </c>
      <c r="Q1223" s="171">
        <f>VLOOKUP(C1223&amp;D1223&amp;A1223,'Delivery Counts'!$A$87:$I$118,8,FALSE)</f>
        <v>0</v>
      </c>
      <c r="R1223" s="171">
        <f>VLOOKUP(C1223&amp;D1223&amp;A1223,'Delivery Counts'!$A$87:$I$118,9,FALSE)</f>
        <v>0</v>
      </c>
      <c r="S1223" s="16">
        <f t="shared" ref="S1223:S1322" si="68">Q1223+R1223</f>
        <v>0</v>
      </c>
      <c r="T1223" s="237"/>
      <c r="U1223" s="237"/>
    </row>
    <row r="1224" spans="1:21" s="172" customFormat="1">
      <c r="A1224" s="38">
        <v>19</v>
      </c>
      <c r="B1224" s="39">
        <f t="shared" si="64"/>
        <v>0</v>
      </c>
      <c r="C1224" s="39" t="str">
        <f t="shared" si="67"/>
        <v>2020 Initial Year</v>
      </c>
      <c r="D1224" s="40">
        <v>1</v>
      </c>
      <c r="E1224" s="40">
        <v>19</v>
      </c>
      <c r="F1224" s="40" t="s">
        <v>739</v>
      </c>
      <c r="G1224" s="311" t="s">
        <v>139</v>
      </c>
      <c r="H1224" s="40" t="s">
        <v>152</v>
      </c>
      <c r="I1224" s="658" t="s">
        <v>182</v>
      </c>
      <c r="J1224" s="303">
        <v>0</v>
      </c>
      <c r="K1224" s="304">
        <v>0</v>
      </c>
      <c r="L1224" s="305">
        <v>0</v>
      </c>
      <c r="M1224" s="305">
        <v>0</v>
      </c>
      <c r="N1224" s="303">
        <v>0</v>
      </c>
      <c r="O1224" s="306">
        <v>0</v>
      </c>
      <c r="P1224" s="303">
        <v>0</v>
      </c>
      <c r="Q1224" s="171">
        <f>VLOOKUP(C1224&amp;D1224&amp;A1224,'Delivery Counts'!$A$87:$I$118,8,FALSE)</f>
        <v>0</v>
      </c>
      <c r="R1224" s="171">
        <f>VLOOKUP(C1224&amp;D1224&amp;A1224,'Delivery Counts'!$A$87:$I$118,9,FALSE)</f>
        <v>0</v>
      </c>
      <c r="S1224" s="16">
        <f t="shared" si="68"/>
        <v>0</v>
      </c>
      <c r="T1224" s="237"/>
      <c r="U1224" s="237"/>
    </row>
    <row r="1225" spans="1:21" s="172" customFormat="1">
      <c r="A1225" s="38">
        <v>19</v>
      </c>
      <c r="B1225" s="39">
        <f t="shared" si="64"/>
        <v>0</v>
      </c>
      <c r="C1225" s="39" t="str">
        <f t="shared" si="67"/>
        <v>2020 Initial Year</v>
      </c>
      <c r="D1225" s="40">
        <v>1</v>
      </c>
      <c r="E1225" s="40">
        <v>19</v>
      </c>
      <c r="F1225" s="40" t="s">
        <v>739</v>
      </c>
      <c r="G1225" s="311" t="s">
        <v>139</v>
      </c>
      <c r="H1225" s="40" t="s">
        <v>70</v>
      </c>
      <c r="I1225" s="658" t="s">
        <v>265</v>
      </c>
      <c r="J1225" s="303">
        <v>0</v>
      </c>
      <c r="K1225" s="304">
        <v>0</v>
      </c>
      <c r="L1225" s="305">
        <v>0</v>
      </c>
      <c r="M1225" s="305">
        <v>0</v>
      </c>
      <c r="N1225" s="303">
        <v>0</v>
      </c>
      <c r="O1225" s="306">
        <v>0</v>
      </c>
      <c r="P1225" s="303">
        <v>0</v>
      </c>
      <c r="Q1225" s="171">
        <f>VLOOKUP(C1225&amp;D1225&amp;A1225,'Delivery Counts'!$A$87:$I$118,8,FALSE)</f>
        <v>0</v>
      </c>
      <c r="R1225" s="171">
        <f>VLOOKUP(C1225&amp;D1225&amp;A1225,'Delivery Counts'!$A$87:$I$118,9,FALSE)</f>
        <v>0</v>
      </c>
      <c r="S1225" s="16">
        <f t="shared" si="68"/>
        <v>0</v>
      </c>
      <c r="T1225" s="237"/>
      <c r="U1225" s="237"/>
    </row>
    <row r="1226" spans="1:21" s="172" customFormat="1">
      <c r="A1226" s="38">
        <v>19</v>
      </c>
      <c r="B1226" s="39">
        <f t="shared" si="64"/>
        <v>0</v>
      </c>
      <c r="C1226" s="39" t="str">
        <f t="shared" si="67"/>
        <v>2020 Initial Year</v>
      </c>
      <c r="D1226" s="40">
        <v>1</v>
      </c>
      <c r="E1226" s="40">
        <v>19</v>
      </c>
      <c r="F1226" s="40" t="s">
        <v>739</v>
      </c>
      <c r="G1226" s="311" t="s">
        <v>139</v>
      </c>
      <c r="H1226" s="40" t="s">
        <v>71</v>
      </c>
      <c r="I1226" s="658" t="s">
        <v>266</v>
      </c>
      <c r="J1226" s="303">
        <v>0</v>
      </c>
      <c r="K1226" s="304">
        <v>0</v>
      </c>
      <c r="L1226" s="305">
        <v>0</v>
      </c>
      <c r="M1226" s="305">
        <v>0</v>
      </c>
      <c r="N1226" s="303">
        <v>0</v>
      </c>
      <c r="O1226" s="306">
        <v>0</v>
      </c>
      <c r="P1226" s="303">
        <v>0</v>
      </c>
      <c r="Q1226" s="171">
        <f>VLOOKUP(C1226&amp;D1226&amp;A1226,'Delivery Counts'!$A$87:$I$118,8,FALSE)</f>
        <v>0</v>
      </c>
      <c r="R1226" s="171">
        <f>VLOOKUP(C1226&amp;D1226&amp;A1226,'Delivery Counts'!$A$87:$I$118,9,FALSE)</f>
        <v>0</v>
      </c>
      <c r="S1226" s="16">
        <f t="shared" si="68"/>
        <v>0</v>
      </c>
      <c r="T1226" s="237"/>
      <c r="U1226" s="237"/>
    </row>
    <row r="1227" spans="1:21" s="172" customFormat="1">
      <c r="A1227" s="38">
        <v>19</v>
      </c>
      <c r="B1227" s="39">
        <f t="shared" si="64"/>
        <v>0</v>
      </c>
      <c r="C1227" s="39" t="str">
        <f t="shared" si="67"/>
        <v>2020 Initial Year</v>
      </c>
      <c r="D1227" s="40">
        <v>1</v>
      </c>
      <c r="E1227" s="40">
        <v>19</v>
      </c>
      <c r="F1227" s="40" t="s">
        <v>739</v>
      </c>
      <c r="G1227" s="311" t="s">
        <v>139</v>
      </c>
      <c r="H1227" s="40" t="s">
        <v>72</v>
      </c>
      <c r="I1227" s="658" t="s">
        <v>527</v>
      </c>
      <c r="J1227" s="303">
        <v>0</v>
      </c>
      <c r="K1227" s="304">
        <v>0</v>
      </c>
      <c r="L1227" s="305">
        <v>0</v>
      </c>
      <c r="M1227" s="305">
        <v>0</v>
      </c>
      <c r="N1227" s="303">
        <v>0</v>
      </c>
      <c r="O1227" s="306">
        <v>0</v>
      </c>
      <c r="P1227" s="303">
        <v>0</v>
      </c>
      <c r="Q1227" s="171">
        <f>VLOOKUP(C1227&amp;D1227&amp;A1227,'Delivery Counts'!$A$87:$I$118,8,FALSE)</f>
        <v>0</v>
      </c>
      <c r="R1227" s="171">
        <f>VLOOKUP(C1227&amp;D1227&amp;A1227,'Delivery Counts'!$A$87:$I$118,9,FALSE)</f>
        <v>0</v>
      </c>
      <c r="S1227" s="16">
        <f t="shared" si="68"/>
        <v>0</v>
      </c>
      <c r="T1227" s="237"/>
      <c r="U1227" s="237"/>
    </row>
    <row r="1228" spans="1:21" s="172" customFormat="1">
      <c r="A1228" s="38">
        <v>19</v>
      </c>
      <c r="B1228" s="39">
        <f t="shared" si="64"/>
        <v>0</v>
      </c>
      <c r="C1228" s="39" t="str">
        <f t="shared" si="67"/>
        <v>2020 Initial Year</v>
      </c>
      <c r="D1228" s="40">
        <v>1</v>
      </c>
      <c r="E1228" s="40">
        <v>19</v>
      </c>
      <c r="F1228" s="40" t="s">
        <v>739</v>
      </c>
      <c r="G1228" s="40" t="s">
        <v>139</v>
      </c>
      <c r="H1228" s="40" t="s">
        <v>73</v>
      </c>
      <c r="I1228" s="658" t="s">
        <v>528</v>
      </c>
      <c r="J1228" s="303">
        <v>0</v>
      </c>
      <c r="K1228" s="304">
        <v>0</v>
      </c>
      <c r="L1228" s="305">
        <v>0</v>
      </c>
      <c r="M1228" s="305">
        <v>0</v>
      </c>
      <c r="N1228" s="303">
        <v>0</v>
      </c>
      <c r="O1228" s="306">
        <v>0</v>
      </c>
      <c r="P1228" s="303">
        <v>0</v>
      </c>
      <c r="Q1228" s="171">
        <f>VLOOKUP(C1228&amp;D1228&amp;A1228,'Delivery Counts'!$A$87:$I$118,8,FALSE)</f>
        <v>0</v>
      </c>
      <c r="R1228" s="171">
        <f>VLOOKUP(C1228&amp;D1228&amp;A1228,'Delivery Counts'!$A$87:$I$118,9,FALSE)</f>
        <v>0</v>
      </c>
      <c r="S1228" s="16">
        <f t="shared" si="68"/>
        <v>0</v>
      </c>
      <c r="T1228" s="237"/>
      <c r="U1228" s="237"/>
    </row>
    <row r="1229" spans="1:21" s="172" customFormat="1">
      <c r="A1229" s="38">
        <v>19</v>
      </c>
      <c r="B1229" s="39">
        <f t="shared" si="64"/>
        <v>0</v>
      </c>
      <c r="C1229" s="39" t="str">
        <f t="shared" si="67"/>
        <v>2020 Initial Year</v>
      </c>
      <c r="D1229" s="40">
        <v>1</v>
      </c>
      <c r="E1229" s="40">
        <v>19</v>
      </c>
      <c r="F1229" s="40" t="s">
        <v>739</v>
      </c>
      <c r="G1229" s="40" t="s">
        <v>139</v>
      </c>
      <c r="H1229" s="40" t="s">
        <v>409</v>
      </c>
      <c r="I1229" s="640" t="s">
        <v>803</v>
      </c>
      <c r="J1229" s="303">
        <v>0</v>
      </c>
      <c r="K1229" s="304">
        <v>0</v>
      </c>
      <c r="L1229" s="305">
        <v>0</v>
      </c>
      <c r="M1229" s="305">
        <v>0</v>
      </c>
      <c r="N1229" s="303">
        <v>0</v>
      </c>
      <c r="O1229" s="306">
        <v>0</v>
      </c>
      <c r="P1229" s="303">
        <v>0</v>
      </c>
      <c r="Q1229" s="171">
        <f>VLOOKUP(C1229&amp;D1229&amp;A1229,'Delivery Counts'!$A$87:$I$118,8,FALSE)</f>
        <v>0</v>
      </c>
      <c r="R1229" s="171">
        <f>VLOOKUP(C1229&amp;D1229&amp;A1229,'Delivery Counts'!$A$87:$I$118,9,FALSE)</f>
        <v>0</v>
      </c>
      <c r="S1229" s="16">
        <f t="shared" si="68"/>
        <v>0</v>
      </c>
      <c r="T1229" s="237"/>
      <c r="U1229" s="237"/>
    </row>
    <row r="1230" spans="1:21" s="172" customFormat="1">
      <c r="A1230" s="38">
        <v>20</v>
      </c>
      <c r="B1230" s="39">
        <f t="shared" si="64"/>
        <v>0</v>
      </c>
      <c r="C1230" s="39" t="str">
        <f t="shared" si="67"/>
        <v>2020 Initial Year</v>
      </c>
      <c r="D1230" s="40">
        <v>1</v>
      </c>
      <c r="E1230" s="40">
        <v>20</v>
      </c>
      <c r="F1230" s="662" t="s">
        <v>740</v>
      </c>
      <c r="G1230" s="311" t="s">
        <v>138</v>
      </c>
      <c r="H1230" s="40" t="s">
        <v>211</v>
      </c>
      <c r="I1230" s="640" t="s">
        <v>261</v>
      </c>
      <c r="J1230" s="303">
        <v>0</v>
      </c>
      <c r="K1230" s="304">
        <v>0</v>
      </c>
      <c r="L1230" s="305">
        <v>0</v>
      </c>
      <c r="M1230" s="305">
        <v>0</v>
      </c>
      <c r="N1230" s="303">
        <v>0</v>
      </c>
      <c r="O1230" s="306">
        <v>0</v>
      </c>
      <c r="P1230" s="303">
        <v>0</v>
      </c>
      <c r="Q1230" s="171">
        <f>VLOOKUP(C1230&amp;D1230&amp;A1230,'Delivery Counts'!$A$87:$I$118,8,FALSE)</f>
        <v>0</v>
      </c>
      <c r="R1230" s="171">
        <f>VLOOKUP(C1230&amp;D1230&amp;A1230,'Delivery Counts'!$A$87:$I$118,9,FALSE)</f>
        <v>0</v>
      </c>
      <c r="S1230" s="16">
        <f t="shared" si="68"/>
        <v>0</v>
      </c>
      <c r="T1230" s="237"/>
      <c r="U1230" s="237"/>
    </row>
    <row r="1231" spans="1:21" s="172" customFormat="1">
      <c r="A1231" s="38">
        <v>20</v>
      </c>
      <c r="B1231" s="39">
        <f t="shared" si="64"/>
        <v>0</v>
      </c>
      <c r="C1231" s="39" t="str">
        <f t="shared" si="67"/>
        <v>2020 Initial Year</v>
      </c>
      <c r="D1231" s="40">
        <v>1</v>
      </c>
      <c r="E1231" s="40">
        <v>20</v>
      </c>
      <c r="F1231" s="40" t="s">
        <v>740</v>
      </c>
      <c r="G1231" s="311" t="s">
        <v>138</v>
      </c>
      <c r="H1231" s="40" t="s">
        <v>214</v>
      </c>
      <c r="I1231" s="658" t="s">
        <v>676</v>
      </c>
      <c r="J1231" s="303">
        <v>0</v>
      </c>
      <c r="K1231" s="304">
        <v>0</v>
      </c>
      <c r="L1231" s="305">
        <v>0</v>
      </c>
      <c r="M1231" s="305">
        <v>0</v>
      </c>
      <c r="N1231" s="303">
        <v>0</v>
      </c>
      <c r="O1231" s="306">
        <v>0</v>
      </c>
      <c r="P1231" s="303">
        <v>0</v>
      </c>
      <c r="Q1231" s="171">
        <f>VLOOKUP(C1231&amp;D1231&amp;A1231,'Delivery Counts'!$A$87:$I$118,8,FALSE)</f>
        <v>0</v>
      </c>
      <c r="R1231" s="171">
        <f>VLOOKUP(C1231&amp;D1231&amp;A1231,'Delivery Counts'!$A$87:$I$118,9,FALSE)</f>
        <v>0</v>
      </c>
      <c r="S1231" s="16">
        <f t="shared" si="68"/>
        <v>0</v>
      </c>
      <c r="T1231" s="237"/>
      <c r="U1231" s="237"/>
    </row>
    <row r="1232" spans="1:21" s="172" customFormat="1">
      <c r="A1232" s="38">
        <v>20</v>
      </c>
      <c r="B1232" s="39">
        <f t="shared" si="64"/>
        <v>0</v>
      </c>
      <c r="C1232" s="39" t="str">
        <f t="shared" si="67"/>
        <v>2020 Initial Year</v>
      </c>
      <c r="D1232" s="40">
        <v>1</v>
      </c>
      <c r="E1232" s="40">
        <v>20</v>
      </c>
      <c r="F1232" s="40" t="s">
        <v>740</v>
      </c>
      <c r="G1232" s="311" t="s">
        <v>138</v>
      </c>
      <c r="H1232" s="40" t="s">
        <v>215</v>
      </c>
      <c r="I1232" s="658" t="s">
        <v>216</v>
      </c>
      <c r="J1232" s="303">
        <v>0</v>
      </c>
      <c r="K1232" s="304">
        <v>0</v>
      </c>
      <c r="L1232" s="305">
        <v>0</v>
      </c>
      <c r="M1232" s="305">
        <v>0</v>
      </c>
      <c r="N1232" s="303">
        <v>0</v>
      </c>
      <c r="O1232" s="306">
        <v>0</v>
      </c>
      <c r="P1232" s="303">
        <v>0</v>
      </c>
      <c r="Q1232" s="171">
        <f>VLOOKUP(C1232&amp;D1232&amp;A1232,'Delivery Counts'!$A$87:$I$118,8,FALSE)</f>
        <v>0</v>
      </c>
      <c r="R1232" s="171">
        <f>VLOOKUP(C1232&amp;D1232&amp;A1232,'Delivery Counts'!$A$87:$I$118,9,FALSE)</f>
        <v>0</v>
      </c>
      <c r="S1232" s="16">
        <f t="shared" si="68"/>
        <v>0</v>
      </c>
      <c r="T1232" s="237"/>
      <c r="U1232" s="237"/>
    </row>
    <row r="1233" spans="1:21">
      <c r="A1233" s="38">
        <v>20</v>
      </c>
      <c r="B1233" s="39">
        <f t="shared" si="64"/>
        <v>0</v>
      </c>
      <c r="C1233" s="39" t="str">
        <f t="shared" si="67"/>
        <v>2020 Initial Year</v>
      </c>
      <c r="D1233" s="40">
        <v>1</v>
      </c>
      <c r="E1233" s="40">
        <v>20</v>
      </c>
      <c r="F1233" s="40" t="s">
        <v>740</v>
      </c>
      <c r="G1233" s="311" t="s">
        <v>138</v>
      </c>
      <c r="H1233" s="40" t="s">
        <v>217</v>
      </c>
      <c r="I1233" s="658" t="s">
        <v>262</v>
      </c>
      <c r="J1233" s="303">
        <v>0</v>
      </c>
      <c r="K1233" s="304">
        <v>0</v>
      </c>
      <c r="L1233" s="305">
        <v>0</v>
      </c>
      <c r="M1233" s="305">
        <v>0</v>
      </c>
      <c r="N1233" s="303">
        <v>0</v>
      </c>
      <c r="O1233" s="306">
        <v>0</v>
      </c>
      <c r="P1233" s="303">
        <v>0</v>
      </c>
      <c r="Q1233" s="171">
        <f>VLOOKUP(C1233&amp;D1233&amp;A1233,'Delivery Counts'!$A$87:$I$118,8,FALSE)</f>
        <v>0</v>
      </c>
      <c r="R1233" s="171">
        <f>VLOOKUP(C1233&amp;D1233&amp;A1233,'Delivery Counts'!$A$87:$I$118,9,FALSE)</f>
        <v>0</v>
      </c>
      <c r="S1233" s="16">
        <f t="shared" si="68"/>
        <v>0</v>
      </c>
    </row>
    <row r="1234" spans="1:21">
      <c r="A1234" s="38">
        <v>20</v>
      </c>
      <c r="B1234" s="39">
        <f t="shared" si="64"/>
        <v>0</v>
      </c>
      <c r="C1234" s="39" t="str">
        <f t="shared" si="67"/>
        <v>2020 Initial Year</v>
      </c>
      <c r="D1234" s="40">
        <v>1</v>
      </c>
      <c r="E1234" s="40">
        <v>20</v>
      </c>
      <c r="F1234" s="40" t="s">
        <v>740</v>
      </c>
      <c r="G1234" s="311" t="s">
        <v>138</v>
      </c>
      <c r="H1234" s="40" t="s">
        <v>218</v>
      </c>
      <c r="I1234" s="658" t="s">
        <v>677</v>
      </c>
      <c r="J1234" s="303">
        <v>0</v>
      </c>
      <c r="K1234" s="304">
        <v>0</v>
      </c>
      <c r="L1234" s="305">
        <v>0</v>
      </c>
      <c r="M1234" s="305">
        <v>0</v>
      </c>
      <c r="N1234" s="303">
        <v>0</v>
      </c>
      <c r="O1234" s="306">
        <v>0</v>
      </c>
      <c r="P1234" s="303">
        <v>0</v>
      </c>
      <c r="Q1234" s="171">
        <f>VLOOKUP(C1234&amp;D1234&amp;A1234,'Delivery Counts'!$A$87:$I$118,8,FALSE)</f>
        <v>0</v>
      </c>
      <c r="R1234" s="171">
        <f>VLOOKUP(C1234&amp;D1234&amp;A1234,'Delivery Counts'!$A$87:$I$118,9,FALSE)</f>
        <v>0</v>
      </c>
      <c r="S1234" s="16">
        <f t="shared" si="68"/>
        <v>0</v>
      </c>
    </row>
    <row r="1235" spans="1:21" s="172" customFormat="1">
      <c r="A1235" s="38">
        <v>20</v>
      </c>
      <c r="B1235" s="39">
        <f t="shared" si="64"/>
        <v>0</v>
      </c>
      <c r="C1235" s="39" t="str">
        <f t="shared" si="67"/>
        <v>2020 Initial Year</v>
      </c>
      <c r="D1235" s="40">
        <v>1</v>
      </c>
      <c r="E1235" s="40">
        <v>20</v>
      </c>
      <c r="F1235" s="40" t="s">
        <v>740</v>
      </c>
      <c r="G1235" s="311" t="s">
        <v>138</v>
      </c>
      <c r="H1235" s="40" t="s">
        <v>219</v>
      </c>
      <c r="I1235" s="658" t="s">
        <v>263</v>
      </c>
      <c r="J1235" s="303">
        <v>0</v>
      </c>
      <c r="K1235" s="304">
        <v>0</v>
      </c>
      <c r="L1235" s="305">
        <v>0</v>
      </c>
      <c r="M1235" s="305">
        <v>0</v>
      </c>
      <c r="N1235" s="303">
        <v>0</v>
      </c>
      <c r="O1235" s="306">
        <v>0</v>
      </c>
      <c r="P1235" s="303">
        <v>0</v>
      </c>
      <c r="Q1235" s="171">
        <f>VLOOKUP(C1235&amp;D1235&amp;A1235,'Delivery Counts'!$A$87:$I$118,8,FALSE)</f>
        <v>0</v>
      </c>
      <c r="R1235" s="171">
        <f>VLOOKUP(C1235&amp;D1235&amp;A1235,'Delivery Counts'!$A$87:$I$118,9,FALSE)</f>
        <v>0</v>
      </c>
      <c r="S1235" s="16">
        <f t="shared" si="68"/>
        <v>0</v>
      </c>
    </row>
    <row r="1236" spans="1:21" s="172" customFormat="1">
      <c r="A1236" s="38">
        <v>20</v>
      </c>
      <c r="B1236" s="39">
        <f t="shared" si="64"/>
        <v>0</v>
      </c>
      <c r="C1236" s="39" t="str">
        <f t="shared" si="67"/>
        <v>2020 Initial Year</v>
      </c>
      <c r="D1236" s="40">
        <v>1</v>
      </c>
      <c r="E1236" s="40">
        <v>20</v>
      </c>
      <c r="F1236" s="40" t="s">
        <v>740</v>
      </c>
      <c r="G1236" s="311" t="s">
        <v>138</v>
      </c>
      <c r="H1236" s="40" t="s">
        <v>220</v>
      </c>
      <c r="I1236" s="658" t="s">
        <v>675</v>
      </c>
      <c r="J1236" s="303">
        <v>0</v>
      </c>
      <c r="K1236" s="304">
        <v>0</v>
      </c>
      <c r="L1236" s="305">
        <v>0</v>
      </c>
      <c r="M1236" s="305">
        <v>0</v>
      </c>
      <c r="N1236" s="303">
        <v>0</v>
      </c>
      <c r="O1236" s="306">
        <v>0</v>
      </c>
      <c r="P1236" s="303">
        <v>0</v>
      </c>
      <c r="Q1236" s="171">
        <f>VLOOKUP(C1236&amp;D1236&amp;A1236,'Delivery Counts'!$A$87:$I$118,8,FALSE)</f>
        <v>0</v>
      </c>
      <c r="R1236" s="171">
        <f>VLOOKUP(C1236&amp;D1236&amp;A1236,'Delivery Counts'!$A$87:$I$118,9,FALSE)</f>
        <v>0</v>
      </c>
      <c r="S1236" s="16">
        <f t="shared" si="68"/>
        <v>0</v>
      </c>
      <c r="T1236" s="237"/>
      <c r="U1236" s="237"/>
    </row>
    <row r="1237" spans="1:21" s="172" customFormat="1">
      <c r="A1237" s="38">
        <v>20</v>
      </c>
      <c r="B1237" s="39">
        <f t="shared" si="64"/>
        <v>0</v>
      </c>
      <c r="C1237" s="39" t="str">
        <f t="shared" si="67"/>
        <v>2020 Initial Year</v>
      </c>
      <c r="D1237" s="40">
        <v>1</v>
      </c>
      <c r="E1237" s="40">
        <v>20</v>
      </c>
      <c r="F1237" s="40" t="s">
        <v>740</v>
      </c>
      <c r="G1237" s="311" t="s">
        <v>138</v>
      </c>
      <c r="H1237" s="40" t="s">
        <v>221</v>
      </c>
      <c r="I1237" s="658" t="s">
        <v>264</v>
      </c>
      <c r="J1237" s="303">
        <v>0</v>
      </c>
      <c r="K1237" s="304">
        <v>0</v>
      </c>
      <c r="L1237" s="305">
        <v>0</v>
      </c>
      <c r="M1237" s="305">
        <v>0</v>
      </c>
      <c r="N1237" s="303">
        <v>0</v>
      </c>
      <c r="O1237" s="306">
        <v>0</v>
      </c>
      <c r="P1237" s="303">
        <v>0</v>
      </c>
      <c r="Q1237" s="171">
        <f>VLOOKUP(C1237&amp;D1237&amp;A1237,'Delivery Counts'!$A$87:$I$118,8,FALSE)</f>
        <v>0</v>
      </c>
      <c r="R1237" s="171">
        <f>VLOOKUP(C1237&amp;D1237&amp;A1237,'Delivery Counts'!$A$87:$I$118,9,FALSE)</f>
        <v>0</v>
      </c>
      <c r="S1237" s="16">
        <f t="shared" si="68"/>
        <v>0</v>
      </c>
      <c r="T1237" s="237"/>
      <c r="U1237" s="237"/>
    </row>
    <row r="1238" spans="1:21" s="172" customFormat="1">
      <c r="A1238" s="38">
        <v>20</v>
      </c>
      <c r="B1238" s="39">
        <f t="shared" si="64"/>
        <v>0</v>
      </c>
      <c r="C1238" s="39" t="str">
        <f t="shared" si="67"/>
        <v>2020 Initial Year</v>
      </c>
      <c r="D1238" s="40">
        <v>1</v>
      </c>
      <c r="E1238" s="40">
        <v>20</v>
      </c>
      <c r="F1238" s="40" t="s">
        <v>740</v>
      </c>
      <c r="G1238" s="311" t="s">
        <v>138</v>
      </c>
      <c r="H1238" s="40" t="s">
        <v>222</v>
      </c>
      <c r="I1238" s="658" t="s">
        <v>206</v>
      </c>
      <c r="J1238" s="303">
        <v>0</v>
      </c>
      <c r="K1238" s="304">
        <v>0</v>
      </c>
      <c r="L1238" s="305">
        <v>0</v>
      </c>
      <c r="M1238" s="305">
        <v>0</v>
      </c>
      <c r="N1238" s="303">
        <v>0</v>
      </c>
      <c r="O1238" s="306">
        <v>0</v>
      </c>
      <c r="P1238" s="303">
        <v>0</v>
      </c>
      <c r="Q1238" s="171">
        <f>VLOOKUP(C1238&amp;D1238&amp;A1238,'Delivery Counts'!$A$87:$I$118,8,FALSE)</f>
        <v>0</v>
      </c>
      <c r="R1238" s="171">
        <f>VLOOKUP(C1238&amp;D1238&amp;A1238,'Delivery Counts'!$A$87:$I$118,9,FALSE)</f>
        <v>0</v>
      </c>
      <c r="S1238" s="16">
        <f t="shared" si="68"/>
        <v>0</v>
      </c>
      <c r="T1238" s="237"/>
      <c r="U1238" s="237"/>
    </row>
    <row r="1239" spans="1:21" s="172" customFormat="1">
      <c r="A1239" s="38">
        <v>20</v>
      </c>
      <c r="B1239" s="39">
        <f t="shared" si="64"/>
        <v>0</v>
      </c>
      <c r="C1239" s="39" t="str">
        <f t="shared" si="67"/>
        <v>2020 Initial Year</v>
      </c>
      <c r="D1239" s="40">
        <v>1</v>
      </c>
      <c r="E1239" s="40">
        <v>20</v>
      </c>
      <c r="F1239" s="40" t="s">
        <v>740</v>
      </c>
      <c r="G1239" s="311" t="s">
        <v>138</v>
      </c>
      <c r="H1239" s="40" t="s">
        <v>223</v>
      </c>
      <c r="I1239" s="658" t="s">
        <v>181</v>
      </c>
      <c r="J1239" s="303">
        <v>0</v>
      </c>
      <c r="K1239" s="304">
        <v>0</v>
      </c>
      <c r="L1239" s="305">
        <v>0</v>
      </c>
      <c r="M1239" s="305">
        <v>0</v>
      </c>
      <c r="N1239" s="303">
        <v>0</v>
      </c>
      <c r="O1239" s="306">
        <v>0</v>
      </c>
      <c r="P1239" s="303">
        <v>0</v>
      </c>
      <c r="Q1239" s="171">
        <f>VLOOKUP(C1239&amp;D1239&amp;A1239,'Delivery Counts'!$A$87:$I$118,8,FALSE)</f>
        <v>0</v>
      </c>
      <c r="R1239" s="171">
        <f>VLOOKUP(C1239&amp;D1239&amp;A1239,'Delivery Counts'!$A$87:$I$118,9,FALSE)</f>
        <v>0</v>
      </c>
      <c r="S1239" s="16">
        <f t="shared" si="68"/>
        <v>0</v>
      </c>
      <c r="T1239" s="237"/>
      <c r="U1239" s="237"/>
    </row>
    <row r="1240" spans="1:21" s="172" customFormat="1">
      <c r="A1240" s="38">
        <v>20</v>
      </c>
      <c r="B1240" s="39">
        <f t="shared" si="64"/>
        <v>0</v>
      </c>
      <c r="C1240" s="39" t="str">
        <f t="shared" si="67"/>
        <v>2020 Initial Year</v>
      </c>
      <c r="D1240" s="40">
        <v>1</v>
      </c>
      <c r="E1240" s="40">
        <v>20</v>
      </c>
      <c r="F1240" s="40" t="s">
        <v>740</v>
      </c>
      <c r="G1240" s="311" t="s">
        <v>138</v>
      </c>
      <c r="H1240" s="40" t="s">
        <v>150</v>
      </c>
      <c r="I1240" s="658" t="s">
        <v>204</v>
      </c>
      <c r="J1240" s="303">
        <v>0</v>
      </c>
      <c r="K1240" s="304">
        <v>0</v>
      </c>
      <c r="L1240" s="305">
        <v>0</v>
      </c>
      <c r="M1240" s="305">
        <v>0</v>
      </c>
      <c r="N1240" s="303">
        <v>0</v>
      </c>
      <c r="O1240" s="306">
        <v>0</v>
      </c>
      <c r="P1240" s="303">
        <v>0</v>
      </c>
      <c r="Q1240" s="171">
        <f>VLOOKUP(C1240&amp;D1240&amp;A1240,'Delivery Counts'!$A$87:$I$118,8,FALSE)</f>
        <v>0</v>
      </c>
      <c r="R1240" s="171">
        <f>VLOOKUP(C1240&amp;D1240&amp;A1240,'Delivery Counts'!$A$87:$I$118,9,FALSE)</f>
        <v>0</v>
      </c>
      <c r="S1240" s="16">
        <f t="shared" si="68"/>
        <v>0</v>
      </c>
      <c r="T1240" s="237"/>
      <c r="U1240" s="237"/>
    </row>
    <row r="1241" spans="1:21" s="172" customFormat="1">
      <c r="A1241" s="38">
        <v>20</v>
      </c>
      <c r="B1241" s="39">
        <f t="shared" si="64"/>
        <v>0</v>
      </c>
      <c r="C1241" s="39" t="str">
        <f t="shared" si="67"/>
        <v>2020 Initial Year</v>
      </c>
      <c r="D1241" s="40">
        <v>1</v>
      </c>
      <c r="E1241" s="40">
        <v>20</v>
      </c>
      <c r="F1241" s="40" t="s">
        <v>740</v>
      </c>
      <c r="G1241" s="311" t="s">
        <v>138</v>
      </c>
      <c r="H1241" s="40" t="s">
        <v>151</v>
      </c>
      <c r="I1241" s="658" t="s">
        <v>205</v>
      </c>
      <c r="J1241" s="303">
        <v>0</v>
      </c>
      <c r="K1241" s="304">
        <v>0</v>
      </c>
      <c r="L1241" s="305">
        <v>0</v>
      </c>
      <c r="M1241" s="305">
        <v>0</v>
      </c>
      <c r="N1241" s="303">
        <v>0</v>
      </c>
      <c r="O1241" s="306">
        <v>0</v>
      </c>
      <c r="P1241" s="303">
        <v>0</v>
      </c>
      <c r="Q1241" s="171">
        <f>VLOOKUP(C1241&amp;D1241&amp;A1241,'Delivery Counts'!$A$87:$I$118,8,FALSE)</f>
        <v>0</v>
      </c>
      <c r="R1241" s="171">
        <f>VLOOKUP(C1241&amp;D1241&amp;A1241,'Delivery Counts'!$A$87:$I$118,9,FALSE)</f>
        <v>0</v>
      </c>
      <c r="S1241" s="16">
        <f t="shared" si="68"/>
        <v>0</v>
      </c>
      <c r="T1241" s="237"/>
      <c r="U1241" s="237"/>
    </row>
    <row r="1242" spans="1:21" s="172" customFormat="1">
      <c r="A1242" s="38">
        <v>20</v>
      </c>
      <c r="B1242" s="39">
        <f t="shared" si="64"/>
        <v>0</v>
      </c>
      <c r="C1242" s="39" t="str">
        <f t="shared" si="67"/>
        <v>2020 Initial Year</v>
      </c>
      <c r="D1242" s="40">
        <v>1</v>
      </c>
      <c r="E1242" s="40">
        <v>20</v>
      </c>
      <c r="F1242" s="40" t="s">
        <v>740</v>
      </c>
      <c r="G1242" s="311" t="s">
        <v>138</v>
      </c>
      <c r="H1242" s="40" t="s">
        <v>152</v>
      </c>
      <c r="I1242" s="658" t="s">
        <v>182</v>
      </c>
      <c r="J1242" s="303">
        <v>0</v>
      </c>
      <c r="K1242" s="304">
        <v>0</v>
      </c>
      <c r="L1242" s="305">
        <v>0</v>
      </c>
      <c r="M1242" s="305">
        <v>0</v>
      </c>
      <c r="N1242" s="303">
        <v>0</v>
      </c>
      <c r="O1242" s="306">
        <v>0</v>
      </c>
      <c r="P1242" s="303">
        <v>0</v>
      </c>
      <c r="Q1242" s="171">
        <f>VLOOKUP(C1242&amp;D1242&amp;A1242,'Delivery Counts'!$A$87:$I$118,8,FALSE)</f>
        <v>0</v>
      </c>
      <c r="R1242" s="171">
        <f>VLOOKUP(C1242&amp;D1242&amp;A1242,'Delivery Counts'!$A$87:$I$118,9,FALSE)</f>
        <v>0</v>
      </c>
      <c r="S1242" s="16">
        <f t="shared" si="68"/>
        <v>0</v>
      </c>
      <c r="T1242" s="237"/>
      <c r="U1242" s="237"/>
    </row>
    <row r="1243" spans="1:21" s="172" customFormat="1">
      <c r="A1243" s="38">
        <v>20</v>
      </c>
      <c r="B1243" s="39">
        <f t="shared" si="64"/>
        <v>0</v>
      </c>
      <c r="C1243" s="39" t="str">
        <f t="shared" si="67"/>
        <v>2020 Initial Year</v>
      </c>
      <c r="D1243" s="40">
        <v>1</v>
      </c>
      <c r="E1243" s="40">
        <v>20</v>
      </c>
      <c r="F1243" s="40" t="s">
        <v>740</v>
      </c>
      <c r="G1243" s="311" t="s">
        <v>138</v>
      </c>
      <c r="H1243" s="40" t="s">
        <v>70</v>
      </c>
      <c r="I1243" s="658" t="s">
        <v>265</v>
      </c>
      <c r="J1243" s="303">
        <v>0</v>
      </c>
      <c r="K1243" s="304">
        <v>0</v>
      </c>
      <c r="L1243" s="305">
        <v>0</v>
      </c>
      <c r="M1243" s="305">
        <v>0</v>
      </c>
      <c r="N1243" s="303">
        <v>0</v>
      </c>
      <c r="O1243" s="306">
        <v>0</v>
      </c>
      <c r="P1243" s="303">
        <v>0</v>
      </c>
      <c r="Q1243" s="171">
        <f>VLOOKUP(C1243&amp;D1243&amp;A1243,'Delivery Counts'!$A$87:$I$118,8,FALSE)</f>
        <v>0</v>
      </c>
      <c r="R1243" s="171">
        <f>VLOOKUP(C1243&amp;D1243&amp;A1243,'Delivery Counts'!$A$87:$I$118,9,FALSE)</f>
        <v>0</v>
      </c>
      <c r="S1243" s="16">
        <f t="shared" si="68"/>
        <v>0</v>
      </c>
      <c r="T1243" s="237"/>
      <c r="U1243" s="237"/>
    </row>
    <row r="1244" spans="1:21" s="172" customFormat="1">
      <c r="A1244" s="38">
        <v>20</v>
      </c>
      <c r="B1244" s="39">
        <f t="shared" si="64"/>
        <v>0</v>
      </c>
      <c r="C1244" s="39" t="str">
        <f t="shared" si="67"/>
        <v>2020 Initial Year</v>
      </c>
      <c r="D1244" s="40">
        <v>1</v>
      </c>
      <c r="E1244" s="40">
        <v>20</v>
      </c>
      <c r="F1244" s="40" t="s">
        <v>740</v>
      </c>
      <c r="G1244" s="311" t="s">
        <v>138</v>
      </c>
      <c r="H1244" s="40" t="s">
        <v>71</v>
      </c>
      <c r="I1244" s="658" t="s">
        <v>266</v>
      </c>
      <c r="J1244" s="303">
        <v>0</v>
      </c>
      <c r="K1244" s="304">
        <v>0</v>
      </c>
      <c r="L1244" s="305">
        <v>0</v>
      </c>
      <c r="M1244" s="305">
        <v>0</v>
      </c>
      <c r="N1244" s="303">
        <v>0</v>
      </c>
      <c r="O1244" s="306">
        <v>0</v>
      </c>
      <c r="P1244" s="303">
        <v>0</v>
      </c>
      <c r="Q1244" s="171">
        <f>VLOOKUP(C1244&amp;D1244&amp;A1244,'Delivery Counts'!$A$87:$I$118,8,FALSE)</f>
        <v>0</v>
      </c>
      <c r="R1244" s="171">
        <f>VLOOKUP(C1244&amp;D1244&amp;A1244,'Delivery Counts'!$A$87:$I$118,9,FALSE)</f>
        <v>0</v>
      </c>
      <c r="S1244" s="16">
        <f t="shared" si="68"/>
        <v>0</v>
      </c>
      <c r="T1244" s="237"/>
      <c r="U1244" s="237"/>
    </row>
    <row r="1245" spans="1:21" s="172" customFormat="1">
      <c r="A1245" s="38">
        <v>20</v>
      </c>
      <c r="B1245" s="39">
        <f t="shared" si="64"/>
        <v>0</v>
      </c>
      <c r="C1245" s="39" t="str">
        <f t="shared" si="67"/>
        <v>2020 Initial Year</v>
      </c>
      <c r="D1245" s="40">
        <v>1</v>
      </c>
      <c r="E1245" s="40">
        <v>20</v>
      </c>
      <c r="F1245" s="40" t="s">
        <v>740</v>
      </c>
      <c r="G1245" s="311" t="s">
        <v>138</v>
      </c>
      <c r="H1245" s="40" t="s">
        <v>72</v>
      </c>
      <c r="I1245" s="658" t="s">
        <v>527</v>
      </c>
      <c r="J1245" s="303">
        <v>0</v>
      </c>
      <c r="K1245" s="304">
        <v>0</v>
      </c>
      <c r="L1245" s="305">
        <v>0</v>
      </c>
      <c r="M1245" s="305">
        <v>0</v>
      </c>
      <c r="N1245" s="303">
        <v>0</v>
      </c>
      <c r="O1245" s="306">
        <v>0</v>
      </c>
      <c r="P1245" s="303">
        <v>0</v>
      </c>
      <c r="Q1245" s="171">
        <f>VLOOKUP(C1245&amp;D1245&amp;A1245,'Delivery Counts'!$A$87:$I$118,8,FALSE)</f>
        <v>0</v>
      </c>
      <c r="R1245" s="171">
        <f>VLOOKUP(C1245&amp;D1245&amp;A1245,'Delivery Counts'!$A$87:$I$118,9,FALSE)</f>
        <v>0</v>
      </c>
      <c r="S1245" s="16">
        <f t="shared" si="68"/>
        <v>0</v>
      </c>
      <c r="T1245" s="237"/>
      <c r="U1245" s="237"/>
    </row>
    <row r="1246" spans="1:21" s="172" customFormat="1">
      <c r="A1246" s="38">
        <v>20</v>
      </c>
      <c r="B1246" s="39">
        <f t="shared" si="64"/>
        <v>0</v>
      </c>
      <c r="C1246" s="39" t="str">
        <f t="shared" si="67"/>
        <v>2020 Initial Year</v>
      </c>
      <c r="D1246" s="40">
        <v>1</v>
      </c>
      <c r="E1246" s="40">
        <v>20</v>
      </c>
      <c r="F1246" s="40" t="s">
        <v>740</v>
      </c>
      <c r="G1246" s="40" t="s">
        <v>138</v>
      </c>
      <c r="H1246" s="40" t="s">
        <v>73</v>
      </c>
      <c r="I1246" s="658" t="s">
        <v>528</v>
      </c>
      <c r="J1246" s="303">
        <v>0</v>
      </c>
      <c r="K1246" s="304">
        <v>0</v>
      </c>
      <c r="L1246" s="305">
        <v>0</v>
      </c>
      <c r="M1246" s="305">
        <v>0</v>
      </c>
      <c r="N1246" s="303">
        <v>0</v>
      </c>
      <c r="O1246" s="306">
        <v>0</v>
      </c>
      <c r="P1246" s="303">
        <v>0</v>
      </c>
      <c r="Q1246" s="171">
        <f>VLOOKUP(C1246&amp;D1246&amp;A1246,'Delivery Counts'!$A$87:$I$118,8,FALSE)</f>
        <v>0</v>
      </c>
      <c r="R1246" s="171">
        <f>VLOOKUP(C1246&amp;D1246&amp;A1246,'Delivery Counts'!$A$87:$I$118,9,FALSE)</f>
        <v>0</v>
      </c>
      <c r="S1246" s="16">
        <f t="shared" si="68"/>
        <v>0</v>
      </c>
      <c r="T1246" s="237"/>
      <c r="U1246" s="237"/>
    </row>
    <row r="1247" spans="1:21" s="172" customFormat="1">
      <c r="A1247" s="38">
        <v>20</v>
      </c>
      <c r="B1247" s="39">
        <f t="shared" si="64"/>
        <v>0</v>
      </c>
      <c r="C1247" s="39" t="str">
        <f t="shared" si="67"/>
        <v>2020 Initial Year</v>
      </c>
      <c r="D1247" s="40">
        <v>1</v>
      </c>
      <c r="E1247" s="40">
        <v>20</v>
      </c>
      <c r="F1247" s="40" t="s">
        <v>740</v>
      </c>
      <c r="G1247" s="40" t="s">
        <v>138</v>
      </c>
      <c r="H1247" s="40" t="s">
        <v>409</v>
      </c>
      <c r="I1247" s="640" t="s">
        <v>803</v>
      </c>
      <c r="J1247" s="303">
        <v>0</v>
      </c>
      <c r="K1247" s="304">
        <v>0</v>
      </c>
      <c r="L1247" s="305">
        <v>0</v>
      </c>
      <c r="M1247" s="305">
        <v>0</v>
      </c>
      <c r="N1247" s="303">
        <v>0</v>
      </c>
      <c r="O1247" s="306">
        <v>0</v>
      </c>
      <c r="P1247" s="303">
        <v>0</v>
      </c>
      <c r="Q1247" s="171">
        <f>VLOOKUP(C1247&amp;D1247&amp;A1247,'Delivery Counts'!$A$87:$I$118,8,FALSE)</f>
        <v>0</v>
      </c>
      <c r="R1247" s="171">
        <f>VLOOKUP(C1247&amp;D1247&amp;A1247,'Delivery Counts'!$A$87:$I$118,9,FALSE)</f>
        <v>0</v>
      </c>
      <c r="S1247" s="16">
        <f t="shared" si="68"/>
        <v>0</v>
      </c>
      <c r="T1247" s="237"/>
      <c r="U1247" s="237"/>
    </row>
    <row r="1248" spans="1:21" s="172" customFormat="1">
      <c r="A1248" s="38">
        <v>21</v>
      </c>
      <c r="B1248" s="39">
        <f t="shared" ref="B1248:B1283" si="69">$B$6</f>
        <v>0</v>
      </c>
      <c r="C1248" s="39" t="str">
        <f t="shared" si="67"/>
        <v>2020 Initial Year</v>
      </c>
      <c r="D1248" s="40">
        <v>1</v>
      </c>
      <c r="E1248" s="40">
        <v>21</v>
      </c>
      <c r="F1248" s="40">
        <v>2</v>
      </c>
      <c r="G1248" s="40" t="s">
        <v>139</v>
      </c>
      <c r="H1248" s="40" t="s">
        <v>211</v>
      </c>
      <c r="I1248" s="991" t="s">
        <v>261</v>
      </c>
      <c r="J1248" s="303">
        <v>0</v>
      </c>
      <c r="K1248" s="304">
        <v>0</v>
      </c>
      <c r="L1248" s="305">
        <v>0</v>
      </c>
      <c r="M1248" s="305">
        <v>0</v>
      </c>
      <c r="N1248" s="303">
        <v>0</v>
      </c>
      <c r="O1248" s="306">
        <v>0</v>
      </c>
      <c r="P1248" s="303">
        <v>0</v>
      </c>
      <c r="Q1248" s="171">
        <f>VLOOKUP(C1248&amp;D1248&amp;A1248,'Delivery Counts'!$A$87:$I$118,8,FALSE)</f>
        <v>0</v>
      </c>
      <c r="R1248" s="171">
        <f>VLOOKUP(C1248&amp;D1248&amp;A1248,'Delivery Counts'!$A$87:$I$118,9,FALSE)</f>
        <v>0</v>
      </c>
      <c r="S1248" s="16">
        <f t="shared" si="68"/>
        <v>0</v>
      </c>
      <c r="T1248" s="237"/>
      <c r="U1248" s="237"/>
    </row>
    <row r="1249" spans="1:21" s="172" customFormat="1">
      <c r="A1249" s="38">
        <v>21</v>
      </c>
      <c r="B1249" s="39">
        <f t="shared" si="69"/>
        <v>0</v>
      </c>
      <c r="C1249" s="39" t="str">
        <f t="shared" si="67"/>
        <v>2020 Initial Year</v>
      </c>
      <c r="D1249" s="40">
        <v>1</v>
      </c>
      <c r="E1249" s="40">
        <v>21</v>
      </c>
      <c r="F1249" s="40">
        <v>2</v>
      </c>
      <c r="G1249" s="311" t="s">
        <v>139</v>
      </c>
      <c r="H1249" s="40" t="s">
        <v>214</v>
      </c>
      <c r="I1249" s="991" t="s">
        <v>676</v>
      </c>
      <c r="J1249" s="303">
        <v>0</v>
      </c>
      <c r="K1249" s="304">
        <v>0</v>
      </c>
      <c r="L1249" s="305">
        <v>0</v>
      </c>
      <c r="M1249" s="305">
        <v>0</v>
      </c>
      <c r="N1249" s="303">
        <v>0</v>
      </c>
      <c r="O1249" s="306">
        <v>0</v>
      </c>
      <c r="P1249" s="303">
        <v>0</v>
      </c>
      <c r="Q1249" s="171">
        <f>VLOOKUP(C1249&amp;D1249&amp;A1249,'Delivery Counts'!$A$87:$I$118,8,FALSE)</f>
        <v>0</v>
      </c>
      <c r="R1249" s="171">
        <f>VLOOKUP(C1249&amp;D1249&amp;A1249,'Delivery Counts'!$A$87:$I$118,9,FALSE)</f>
        <v>0</v>
      </c>
      <c r="S1249" s="16">
        <f t="shared" si="68"/>
        <v>0</v>
      </c>
      <c r="T1249" s="237"/>
      <c r="U1249" s="237"/>
    </row>
    <row r="1250" spans="1:21" s="172" customFormat="1">
      <c r="A1250" s="38">
        <v>21</v>
      </c>
      <c r="B1250" s="39">
        <f t="shared" si="69"/>
        <v>0</v>
      </c>
      <c r="C1250" s="39" t="str">
        <f t="shared" si="67"/>
        <v>2020 Initial Year</v>
      </c>
      <c r="D1250" s="40">
        <v>1</v>
      </c>
      <c r="E1250" s="40">
        <v>21</v>
      </c>
      <c r="F1250" s="40">
        <v>2</v>
      </c>
      <c r="G1250" s="311" t="s">
        <v>139</v>
      </c>
      <c r="H1250" s="40" t="s">
        <v>215</v>
      </c>
      <c r="I1250" s="991" t="s">
        <v>216</v>
      </c>
      <c r="J1250" s="303">
        <v>0</v>
      </c>
      <c r="K1250" s="304">
        <v>0</v>
      </c>
      <c r="L1250" s="305">
        <v>0</v>
      </c>
      <c r="M1250" s="305">
        <v>0</v>
      </c>
      <c r="N1250" s="303">
        <v>0</v>
      </c>
      <c r="O1250" s="306">
        <v>0</v>
      </c>
      <c r="P1250" s="303">
        <v>0</v>
      </c>
      <c r="Q1250" s="171">
        <f>VLOOKUP(C1250&amp;D1250&amp;A1250,'Delivery Counts'!$A$87:$I$118,8,FALSE)</f>
        <v>0</v>
      </c>
      <c r="R1250" s="171">
        <f>VLOOKUP(C1250&amp;D1250&amp;A1250,'Delivery Counts'!$A$87:$I$118,9,FALSE)</f>
        <v>0</v>
      </c>
      <c r="S1250" s="16">
        <f t="shared" si="68"/>
        <v>0</v>
      </c>
      <c r="T1250" s="237"/>
      <c r="U1250" s="237"/>
    </row>
    <row r="1251" spans="1:21" s="172" customFormat="1">
      <c r="A1251" s="38">
        <v>21</v>
      </c>
      <c r="B1251" s="39">
        <f t="shared" si="69"/>
        <v>0</v>
      </c>
      <c r="C1251" s="39" t="str">
        <f t="shared" si="67"/>
        <v>2020 Initial Year</v>
      </c>
      <c r="D1251" s="40">
        <v>1</v>
      </c>
      <c r="E1251" s="40">
        <v>21</v>
      </c>
      <c r="F1251" s="40">
        <v>2</v>
      </c>
      <c r="G1251" s="311" t="s">
        <v>139</v>
      </c>
      <c r="H1251" s="40" t="s">
        <v>217</v>
      </c>
      <c r="I1251" s="991" t="s">
        <v>262</v>
      </c>
      <c r="J1251" s="303">
        <v>0</v>
      </c>
      <c r="K1251" s="304">
        <v>0</v>
      </c>
      <c r="L1251" s="305">
        <v>0</v>
      </c>
      <c r="M1251" s="305">
        <v>0</v>
      </c>
      <c r="N1251" s="303">
        <v>0</v>
      </c>
      <c r="O1251" s="306">
        <v>0</v>
      </c>
      <c r="P1251" s="303">
        <v>0</v>
      </c>
      <c r="Q1251" s="171">
        <f>VLOOKUP(C1251&amp;D1251&amp;A1251,'Delivery Counts'!$A$87:$I$118,8,FALSE)</f>
        <v>0</v>
      </c>
      <c r="R1251" s="171">
        <f>VLOOKUP(C1251&amp;D1251&amp;A1251,'Delivery Counts'!$A$87:$I$118,9,FALSE)</f>
        <v>0</v>
      </c>
      <c r="S1251" s="16">
        <f t="shared" si="68"/>
        <v>0</v>
      </c>
      <c r="T1251" s="237"/>
      <c r="U1251" s="237"/>
    </row>
    <row r="1252" spans="1:21" s="172" customFormat="1">
      <c r="A1252" s="38">
        <v>21</v>
      </c>
      <c r="B1252" s="39">
        <f t="shared" si="69"/>
        <v>0</v>
      </c>
      <c r="C1252" s="39" t="str">
        <f t="shared" si="67"/>
        <v>2020 Initial Year</v>
      </c>
      <c r="D1252" s="40">
        <v>1</v>
      </c>
      <c r="E1252" s="40">
        <v>21</v>
      </c>
      <c r="F1252" s="40">
        <v>2</v>
      </c>
      <c r="G1252" s="311" t="s">
        <v>139</v>
      </c>
      <c r="H1252" s="40" t="s">
        <v>218</v>
      </c>
      <c r="I1252" s="991" t="s">
        <v>677</v>
      </c>
      <c r="J1252" s="303">
        <v>0</v>
      </c>
      <c r="K1252" s="304">
        <v>0</v>
      </c>
      <c r="L1252" s="305">
        <v>0</v>
      </c>
      <c r="M1252" s="305">
        <v>0</v>
      </c>
      <c r="N1252" s="303">
        <v>0</v>
      </c>
      <c r="O1252" s="306">
        <v>0</v>
      </c>
      <c r="P1252" s="303">
        <v>0</v>
      </c>
      <c r="Q1252" s="171">
        <f>VLOOKUP(C1252&amp;D1252&amp;A1252,'Delivery Counts'!$A$87:$I$118,8,FALSE)</f>
        <v>0</v>
      </c>
      <c r="R1252" s="171">
        <f>VLOOKUP(C1252&amp;D1252&amp;A1252,'Delivery Counts'!$A$87:$I$118,9,FALSE)</f>
        <v>0</v>
      </c>
      <c r="S1252" s="16">
        <f t="shared" si="68"/>
        <v>0</v>
      </c>
      <c r="T1252" s="237"/>
      <c r="U1252" s="237"/>
    </row>
    <row r="1253" spans="1:21" s="172" customFormat="1">
      <c r="A1253" s="38">
        <v>21</v>
      </c>
      <c r="B1253" s="39">
        <f t="shared" si="69"/>
        <v>0</v>
      </c>
      <c r="C1253" s="39" t="str">
        <f t="shared" si="67"/>
        <v>2020 Initial Year</v>
      </c>
      <c r="D1253" s="40">
        <v>1</v>
      </c>
      <c r="E1253" s="40">
        <v>21</v>
      </c>
      <c r="F1253" s="40">
        <v>2</v>
      </c>
      <c r="G1253" s="311" t="s">
        <v>139</v>
      </c>
      <c r="H1253" s="40" t="s">
        <v>219</v>
      </c>
      <c r="I1253" s="991" t="s">
        <v>263</v>
      </c>
      <c r="J1253" s="303">
        <v>0</v>
      </c>
      <c r="K1253" s="304">
        <v>0</v>
      </c>
      <c r="L1253" s="305">
        <v>0</v>
      </c>
      <c r="M1253" s="305">
        <v>0</v>
      </c>
      <c r="N1253" s="303">
        <v>0</v>
      </c>
      <c r="O1253" s="306">
        <v>0</v>
      </c>
      <c r="P1253" s="303">
        <v>0</v>
      </c>
      <c r="Q1253" s="171">
        <f>VLOOKUP(C1253&amp;D1253&amp;A1253,'Delivery Counts'!$A$87:$I$118,8,FALSE)</f>
        <v>0</v>
      </c>
      <c r="R1253" s="171">
        <f>VLOOKUP(C1253&amp;D1253&amp;A1253,'Delivery Counts'!$A$87:$I$118,9,FALSE)</f>
        <v>0</v>
      </c>
      <c r="S1253" s="16">
        <f t="shared" si="68"/>
        <v>0</v>
      </c>
      <c r="T1253" s="237"/>
      <c r="U1253" s="237"/>
    </row>
    <row r="1254" spans="1:21" s="172" customFormat="1">
      <c r="A1254" s="38">
        <v>21</v>
      </c>
      <c r="B1254" s="39">
        <f t="shared" si="69"/>
        <v>0</v>
      </c>
      <c r="C1254" s="39" t="str">
        <f t="shared" si="67"/>
        <v>2020 Initial Year</v>
      </c>
      <c r="D1254" s="40">
        <v>1</v>
      </c>
      <c r="E1254" s="40">
        <v>21</v>
      </c>
      <c r="F1254" s="40">
        <v>2</v>
      </c>
      <c r="G1254" s="311" t="s">
        <v>139</v>
      </c>
      <c r="H1254" s="40" t="s">
        <v>220</v>
      </c>
      <c r="I1254" s="991" t="s">
        <v>675</v>
      </c>
      <c r="J1254" s="303">
        <v>0</v>
      </c>
      <c r="K1254" s="304">
        <v>0</v>
      </c>
      <c r="L1254" s="305">
        <v>0</v>
      </c>
      <c r="M1254" s="305">
        <v>0</v>
      </c>
      <c r="N1254" s="303">
        <v>0</v>
      </c>
      <c r="O1254" s="306">
        <v>0</v>
      </c>
      <c r="P1254" s="303">
        <v>0</v>
      </c>
      <c r="Q1254" s="171">
        <f>VLOOKUP(C1254&amp;D1254&amp;A1254,'Delivery Counts'!$A$87:$I$118,8,FALSE)</f>
        <v>0</v>
      </c>
      <c r="R1254" s="171">
        <f>VLOOKUP(C1254&amp;D1254&amp;A1254,'Delivery Counts'!$A$87:$I$118,9,FALSE)</f>
        <v>0</v>
      </c>
      <c r="S1254" s="16">
        <f t="shared" si="68"/>
        <v>0</v>
      </c>
      <c r="T1254" s="237"/>
      <c r="U1254" s="237"/>
    </row>
    <row r="1255" spans="1:21" s="172" customFormat="1">
      <c r="A1255" s="38">
        <v>21</v>
      </c>
      <c r="B1255" s="39">
        <f t="shared" si="69"/>
        <v>0</v>
      </c>
      <c r="C1255" s="39" t="str">
        <f t="shared" si="67"/>
        <v>2020 Initial Year</v>
      </c>
      <c r="D1255" s="40">
        <v>1</v>
      </c>
      <c r="E1255" s="40">
        <v>21</v>
      </c>
      <c r="F1255" s="40">
        <v>2</v>
      </c>
      <c r="G1255" s="311" t="s">
        <v>139</v>
      </c>
      <c r="H1255" s="40" t="s">
        <v>221</v>
      </c>
      <c r="I1255" s="991" t="s">
        <v>264</v>
      </c>
      <c r="J1255" s="303">
        <v>0</v>
      </c>
      <c r="K1255" s="304">
        <v>0</v>
      </c>
      <c r="L1255" s="305">
        <v>0</v>
      </c>
      <c r="M1255" s="305">
        <v>0</v>
      </c>
      <c r="N1255" s="303">
        <v>0</v>
      </c>
      <c r="O1255" s="306">
        <v>0</v>
      </c>
      <c r="P1255" s="303">
        <v>0</v>
      </c>
      <c r="Q1255" s="171">
        <f>VLOOKUP(C1255&amp;D1255&amp;A1255,'Delivery Counts'!$A$87:$I$118,8,FALSE)</f>
        <v>0</v>
      </c>
      <c r="R1255" s="171">
        <f>VLOOKUP(C1255&amp;D1255&amp;A1255,'Delivery Counts'!$A$87:$I$118,9,FALSE)</f>
        <v>0</v>
      </c>
      <c r="S1255" s="16">
        <f t="shared" si="68"/>
        <v>0</v>
      </c>
      <c r="T1255" s="237"/>
      <c r="U1255" s="237"/>
    </row>
    <row r="1256" spans="1:21" s="172" customFormat="1">
      <c r="A1256" s="38">
        <v>21</v>
      </c>
      <c r="B1256" s="39">
        <f t="shared" si="69"/>
        <v>0</v>
      </c>
      <c r="C1256" s="39" t="str">
        <f t="shared" si="67"/>
        <v>2020 Initial Year</v>
      </c>
      <c r="D1256" s="40">
        <v>1</v>
      </c>
      <c r="E1256" s="40">
        <v>21</v>
      </c>
      <c r="F1256" s="40">
        <v>2</v>
      </c>
      <c r="G1256" s="311" t="s">
        <v>139</v>
      </c>
      <c r="H1256" s="40" t="s">
        <v>222</v>
      </c>
      <c r="I1256" s="991" t="s">
        <v>206</v>
      </c>
      <c r="J1256" s="303">
        <v>0</v>
      </c>
      <c r="K1256" s="304">
        <v>0</v>
      </c>
      <c r="L1256" s="305">
        <v>0</v>
      </c>
      <c r="M1256" s="305">
        <v>0</v>
      </c>
      <c r="N1256" s="303">
        <v>0</v>
      </c>
      <c r="O1256" s="306">
        <v>0</v>
      </c>
      <c r="P1256" s="303">
        <v>0</v>
      </c>
      <c r="Q1256" s="171">
        <f>VLOOKUP(C1256&amp;D1256&amp;A1256,'Delivery Counts'!$A$87:$I$118,8,FALSE)</f>
        <v>0</v>
      </c>
      <c r="R1256" s="171">
        <f>VLOOKUP(C1256&amp;D1256&amp;A1256,'Delivery Counts'!$A$87:$I$118,9,FALSE)</f>
        <v>0</v>
      </c>
      <c r="S1256" s="16">
        <f t="shared" si="68"/>
        <v>0</v>
      </c>
      <c r="T1256" s="237"/>
      <c r="U1256" s="237"/>
    </row>
    <row r="1257" spans="1:21" s="172" customFormat="1">
      <c r="A1257" s="38">
        <v>21</v>
      </c>
      <c r="B1257" s="39">
        <f t="shared" si="69"/>
        <v>0</v>
      </c>
      <c r="C1257" s="39" t="str">
        <f t="shared" si="67"/>
        <v>2020 Initial Year</v>
      </c>
      <c r="D1257" s="40">
        <v>1</v>
      </c>
      <c r="E1257" s="40">
        <v>21</v>
      </c>
      <c r="F1257" s="40">
        <v>2</v>
      </c>
      <c r="G1257" s="311" t="s">
        <v>139</v>
      </c>
      <c r="H1257" s="40" t="s">
        <v>223</v>
      </c>
      <c r="I1257" s="991" t="s">
        <v>181</v>
      </c>
      <c r="J1257" s="303">
        <v>0</v>
      </c>
      <c r="K1257" s="304">
        <v>0</v>
      </c>
      <c r="L1257" s="305">
        <v>0</v>
      </c>
      <c r="M1257" s="305">
        <v>0</v>
      </c>
      <c r="N1257" s="303">
        <v>0</v>
      </c>
      <c r="O1257" s="306">
        <v>0</v>
      </c>
      <c r="P1257" s="303">
        <v>0</v>
      </c>
      <c r="Q1257" s="171">
        <f>VLOOKUP(C1257&amp;D1257&amp;A1257,'Delivery Counts'!$A$87:$I$118,8,FALSE)</f>
        <v>0</v>
      </c>
      <c r="R1257" s="171">
        <f>VLOOKUP(C1257&amp;D1257&amp;A1257,'Delivery Counts'!$A$87:$I$118,9,FALSE)</f>
        <v>0</v>
      </c>
      <c r="S1257" s="16">
        <f t="shared" si="68"/>
        <v>0</v>
      </c>
      <c r="T1257" s="237"/>
      <c r="U1257" s="237"/>
    </row>
    <row r="1258" spans="1:21" s="172" customFormat="1">
      <c r="A1258" s="38">
        <v>21</v>
      </c>
      <c r="B1258" s="39">
        <f t="shared" si="69"/>
        <v>0</v>
      </c>
      <c r="C1258" s="39" t="str">
        <f t="shared" si="67"/>
        <v>2020 Initial Year</v>
      </c>
      <c r="D1258" s="40">
        <v>1</v>
      </c>
      <c r="E1258" s="40">
        <v>21</v>
      </c>
      <c r="F1258" s="40">
        <v>2</v>
      </c>
      <c r="G1258" s="311" t="s">
        <v>139</v>
      </c>
      <c r="H1258" s="40" t="s">
        <v>150</v>
      </c>
      <c r="I1258" s="991" t="s">
        <v>204</v>
      </c>
      <c r="J1258" s="303">
        <v>0</v>
      </c>
      <c r="K1258" s="304">
        <v>0</v>
      </c>
      <c r="L1258" s="305">
        <v>0</v>
      </c>
      <c r="M1258" s="305">
        <v>0</v>
      </c>
      <c r="N1258" s="303">
        <v>0</v>
      </c>
      <c r="O1258" s="306">
        <v>0</v>
      </c>
      <c r="P1258" s="303">
        <v>0</v>
      </c>
      <c r="Q1258" s="171">
        <f>VLOOKUP(C1258&amp;D1258&amp;A1258,'Delivery Counts'!$A$87:$I$118,8,FALSE)</f>
        <v>0</v>
      </c>
      <c r="R1258" s="171">
        <f>VLOOKUP(C1258&amp;D1258&amp;A1258,'Delivery Counts'!$A$87:$I$118,9,FALSE)</f>
        <v>0</v>
      </c>
      <c r="S1258" s="16">
        <f t="shared" si="68"/>
        <v>0</v>
      </c>
      <c r="T1258" s="237"/>
      <c r="U1258" s="237"/>
    </row>
    <row r="1259" spans="1:21" s="172" customFormat="1">
      <c r="A1259" s="38">
        <v>21</v>
      </c>
      <c r="B1259" s="39">
        <f t="shared" si="69"/>
        <v>0</v>
      </c>
      <c r="C1259" s="39" t="str">
        <f t="shared" si="67"/>
        <v>2020 Initial Year</v>
      </c>
      <c r="D1259" s="40">
        <v>1</v>
      </c>
      <c r="E1259" s="40">
        <v>21</v>
      </c>
      <c r="F1259" s="40">
        <v>2</v>
      </c>
      <c r="G1259" s="311" t="s">
        <v>139</v>
      </c>
      <c r="H1259" s="40" t="s">
        <v>151</v>
      </c>
      <c r="I1259" s="991" t="s">
        <v>205</v>
      </c>
      <c r="J1259" s="303">
        <v>0</v>
      </c>
      <c r="K1259" s="304">
        <v>0</v>
      </c>
      <c r="L1259" s="305">
        <v>0</v>
      </c>
      <c r="M1259" s="305">
        <v>0</v>
      </c>
      <c r="N1259" s="303">
        <v>0</v>
      </c>
      <c r="O1259" s="306">
        <v>0</v>
      </c>
      <c r="P1259" s="303">
        <v>0</v>
      </c>
      <c r="Q1259" s="171">
        <f>VLOOKUP(C1259&amp;D1259&amp;A1259,'Delivery Counts'!$A$87:$I$118,8,FALSE)</f>
        <v>0</v>
      </c>
      <c r="R1259" s="171">
        <f>VLOOKUP(C1259&amp;D1259&amp;A1259,'Delivery Counts'!$A$87:$I$118,9,FALSE)</f>
        <v>0</v>
      </c>
      <c r="S1259" s="16">
        <f t="shared" ref="S1259:S1283" si="70">Q1259+R1259</f>
        <v>0</v>
      </c>
      <c r="T1259" s="237"/>
      <c r="U1259" s="237"/>
    </row>
    <row r="1260" spans="1:21" s="172" customFormat="1">
      <c r="A1260" s="38">
        <v>21</v>
      </c>
      <c r="B1260" s="39">
        <f t="shared" si="69"/>
        <v>0</v>
      </c>
      <c r="C1260" s="39" t="str">
        <f t="shared" si="67"/>
        <v>2020 Initial Year</v>
      </c>
      <c r="D1260" s="40">
        <v>1</v>
      </c>
      <c r="E1260" s="40">
        <v>21</v>
      </c>
      <c r="F1260" s="40">
        <v>2</v>
      </c>
      <c r="G1260" s="311" t="s">
        <v>139</v>
      </c>
      <c r="H1260" s="40" t="s">
        <v>152</v>
      </c>
      <c r="I1260" s="991" t="s">
        <v>182</v>
      </c>
      <c r="J1260" s="303">
        <v>0</v>
      </c>
      <c r="K1260" s="304">
        <v>0</v>
      </c>
      <c r="L1260" s="305">
        <v>0</v>
      </c>
      <c r="M1260" s="305">
        <v>0</v>
      </c>
      <c r="N1260" s="303">
        <v>0</v>
      </c>
      <c r="O1260" s="306">
        <v>0</v>
      </c>
      <c r="P1260" s="303">
        <v>0</v>
      </c>
      <c r="Q1260" s="171">
        <f>VLOOKUP(C1260&amp;D1260&amp;A1260,'Delivery Counts'!$A$87:$I$118,8,FALSE)</f>
        <v>0</v>
      </c>
      <c r="R1260" s="171">
        <f>VLOOKUP(C1260&amp;D1260&amp;A1260,'Delivery Counts'!$A$87:$I$118,9,FALSE)</f>
        <v>0</v>
      </c>
      <c r="S1260" s="16">
        <f t="shared" si="70"/>
        <v>0</v>
      </c>
      <c r="T1260" s="237"/>
      <c r="U1260" s="237"/>
    </row>
    <row r="1261" spans="1:21" s="172" customFormat="1">
      <c r="A1261" s="38">
        <v>21</v>
      </c>
      <c r="B1261" s="39">
        <f t="shared" si="69"/>
        <v>0</v>
      </c>
      <c r="C1261" s="39" t="str">
        <f t="shared" si="67"/>
        <v>2020 Initial Year</v>
      </c>
      <c r="D1261" s="40">
        <v>1</v>
      </c>
      <c r="E1261" s="40">
        <v>21</v>
      </c>
      <c r="F1261" s="40">
        <v>2</v>
      </c>
      <c r="G1261" s="311" t="s">
        <v>139</v>
      </c>
      <c r="H1261" s="40" t="s">
        <v>70</v>
      </c>
      <c r="I1261" s="991" t="s">
        <v>265</v>
      </c>
      <c r="J1261" s="303">
        <v>0</v>
      </c>
      <c r="K1261" s="304">
        <v>0</v>
      </c>
      <c r="L1261" s="305">
        <v>0</v>
      </c>
      <c r="M1261" s="305">
        <v>0</v>
      </c>
      <c r="N1261" s="303">
        <v>0</v>
      </c>
      <c r="O1261" s="306">
        <v>0</v>
      </c>
      <c r="P1261" s="303">
        <v>0</v>
      </c>
      <c r="Q1261" s="171">
        <f>VLOOKUP(C1261&amp;D1261&amp;A1261,'Delivery Counts'!$A$87:$I$118,8,FALSE)</f>
        <v>0</v>
      </c>
      <c r="R1261" s="171">
        <f>VLOOKUP(C1261&amp;D1261&amp;A1261,'Delivery Counts'!$A$87:$I$118,9,FALSE)</f>
        <v>0</v>
      </c>
      <c r="S1261" s="16">
        <f t="shared" si="70"/>
        <v>0</v>
      </c>
      <c r="T1261" s="237"/>
      <c r="U1261" s="237"/>
    </row>
    <row r="1262" spans="1:21" s="172" customFormat="1">
      <c r="A1262" s="38">
        <v>21</v>
      </c>
      <c r="B1262" s="39">
        <f t="shared" si="69"/>
        <v>0</v>
      </c>
      <c r="C1262" s="39" t="str">
        <f t="shared" si="67"/>
        <v>2020 Initial Year</v>
      </c>
      <c r="D1262" s="40">
        <v>1</v>
      </c>
      <c r="E1262" s="40">
        <v>21</v>
      </c>
      <c r="F1262" s="40">
        <v>2</v>
      </c>
      <c r="G1262" s="311" t="s">
        <v>139</v>
      </c>
      <c r="H1262" s="40" t="s">
        <v>71</v>
      </c>
      <c r="I1262" s="991" t="s">
        <v>266</v>
      </c>
      <c r="J1262" s="303">
        <v>0</v>
      </c>
      <c r="K1262" s="304">
        <v>0</v>
      </c>
      <c r="L1262" s="305">
        <v>0</v>
      </c>
      <c r="M1262" s="305">
        <v>0</v>
      </c>
      <c r="N1262" s="303">
        <v>0</v>
      </c>
      <c r="O1262" s="306">
        <v>0</v>
      </c>
      <c r="P1262" s="303">
        <v>0</v>
      </c>
      <c r="Q1262" s="171">
        <f>VLOOKUP(C1262&amp;D1262&amp;A1262,'Delivery Counts'!$A$87:$I$118,8,FALSE)</f>
        <v>0</v>
      </c>
      <c r="R1262" s="171">
        <f>VLOOKUP(C1262&amp;D1262&amp;A1262,'Delivery Counts'!$A$87:$I$118,9,FALSE)</f>
        <v>0</v>
      </c>
      <c r="S1262" s="16">
        <f t="shared" si="70"/>
        <v>0</v>
      </c>
      <c r="T1262" s="237"/>
      <c r="U1262" s="237"/>
    </row>
    <row r="1263" spans="1:21" s="172" customFormat="1">
      <c r="A1263" s="38">
        <v>21</v>
      </c>
      <c r="B1263" s="39">
        <f t="shared" si="69"/>
        <v>0</v>
      </c>
      <c r="C1263" s="39" t="str">
        <f t="shared" si="67"/>
        <v>2020 Initial Year</v>
      </c>
      <c r="D1263" s="40">
        <v>1</v>
      </c>
      <c r="E1263" s="40">
        <v>21</v>
      </c>
      <c r="F1263" s="40">
        <v>2</v>
      </c>
      <c r="G1263" s="311" t="s">
        <v>139</v>
      </c>
      <c r="H1263" s="40" t="s">
        <v>72</v>
      </c>
      <c r="I1263" s="991" t="s">
        <v>527</v>
      </c>
      <c r="J1263" s="303">
        <v>0</v>
      </c>
      <c r="K1263" s="304">
        <v>0</v>
      </c>
      <c r="L1263" s="305">
        <v>0</v>
      </c>
      <c r="M1263" s="305">
        <v>0</v>
      </c>
      <c r="N1263" s="303">
        <v>0</v>
      </c>
      <c r="O1263" s="306">
        <v>0</v>
      </c>
      <c r="P1263" s="303">
        <v>0</v>
      </c>
      <c r="Q1263" s="171">
        <f>VLOOKUP(C1263&amp;D1263&amp;A1263,'Delivery Counts'!$A$87:$I$118,8,FALSE)</f>
        <v>0</v>
      </c>
      <c r="R1263" s="171">
        <f>VLOOKUP(C1263&amp;D1263&amp;A1263,'Delivery Counts'!$A$87:$I$118,9,FALSE)</f>
        <v>0</v>
      </c>
      <c r="S1263" s="16">
        <f t="shared" si="70"/>
        <v>0</v>
      </c>
      <c r="T1263" s="237"/>
      <c r="U1263" s="237"/>
    </row>
    <row r="1264" spans="1:21" s="172" customFormat="1">
      <c r="A1264" s="38">
        <v>21</v>
      </c>
      <c r="B1264" s="39">
        <f t="shared" si="69"/>
        <v>0</v>
      </c>
      <c r="C1264" s="39" t="str">
        <f t="shared" si="67"/>
        <v>2020 Initial Year</v>
      </c>
      <c r="D1264" s="40">
        <v>1</v>
      </c>
      <c r="E1264" s="40">
        <v>21</v>
      </c>
      <c r="F1264" s="40">
        <v>2</v>
      </c>
      <c r="G1264" s="40" t="s">
        <v>139</v>
      </c>
      <c r="H1264" s="40" t="s">
        <v>73</v>
      </c>
      <c r="I1264" s="991" t="s">
        <v>528</v>
      </c>
      <c r="J1264" s="303">
        <v>0</v>
      </c>
      <c r="K1264" s="304">
        <v>0</v>
      </c>
      <c r="L1264" s="305">
        <v>0</v>
      </c>
      <c r="M1264" s="305">
        <v>0</v>
      </c>
      <c r="N1264" s="303">
        <v>0</v>
      </c>
      <c r="O1264" s="306">
        <v>0</v>
      </c>
      <c r="P1264" s="303">
        <v>0</v>
      </c>
      <c r="Q1264" s="171">
        <f>VLOOKUP(C1264&amp;D1264&amp;A1264,'Delivery Counts'!$A$87:$I$118,8,FALSE)</f>
        <v>0</v>
      </c>
      <c r="R1264" s="171">
        <f>VLOOKUP(C1264&amp;D1264&amp;A1264,'Delivery Counts'!$A$87:$I$118,9,FALSE)</f>
        <v>0</v>
      </c>
      <c r="S1264" s="16">
        <f t="shared" si="70"/>
        <v>0</v>
      </c>
      <c r="T1264" s="237"/>
      <c r="U1264" s="237"/>
    </row>
    <row r="1265" spans="1:21" s="172" customFormat="1">
      <c r="A1265" s="38">
        <v>21</v>
      </c>
      <c r="B1265" s="39">
        <f t="shared" si="69"/>
        <v>0</v>
      </c>
      <c r="C1265" s="39" t="str">
        <f t="shared" si="67"/>
        <v>2020 Initial Year</v>
      </c>
      <c r="D1265" s="40">
        <v>1</v>
      </c>
      <c r="E1265" s="40">
        <v>21</v>
      </c>
      <c r="F1265" s="40">
        <v>2</v>
      </c>
      <c r="G1265" s="40" t="s">
        <v>139</v>
      </c>
      <c r="H1265" s="40" t="s">
        <v>409</v>
      </c>
      <c r="I1265" s="991" t="s">
        <v>803</v>
      </c>
      <c r="J1265" s="303">
        <v>0</v>
      </c>
      <c r="K1265" s="304">
        <v>0</v>
      </c>
      <c r="L1265" s="305">
        <v>0</v>
      </c>
      <c r="M1265" s="305">
        <v>0</v>
      </c>
      <c r="N1265" s="303">
        <v>0</v>
      </c>
      <c r="O1265" s="306">
        <v>0</v>
      </c>
      <c r="P1265" s="303">
        <v>0</v>
      </c>
      <c r="Q1265" s="171">
        <f>VLOOKUP(C1265&amp;D1265&amp;A1265,'Delivery Counts'!$A$87:$I$118,8,FALSE)</f>
        <v>0</v>
      </c>
      <c r="R1265" s="171">
        <f>VLOOKUP(C1265&amp;D1265&amp;A1265,'Delivery Counts'!$A$87:$I$118,9,FALSE)</f>
        <v>0</v>
      </c>
      <c r="S1265" s="16">
        <f t="shared" si="70"/>
        <v>0</v>
      </c>
      <c r="T1265" s="237"/>
      <c r="U1265" s="237"/>
    </row>
    <row r="1266" spans="1:21" s="172" customFormat="1">
      <c r="A1266" s="38">
        <v>27</v>
      </c>
      <c r="B1266" s="39">
        <f t="shared" si="69"/>
        <v>0</v>
      </c>
      <c r="C1266" s="39" t="str">
        <f t="shared" si="67"/>
        <v>2020 Initial Year</v>
      </c>
      <c r="D1266" s="40">
        <v>1</v>
      </c>
      <c r="E1266" s="40">
        <v>27</v>
      </c>
      <c r="F1266" s="40">
        <v>6</v>
      </c>
      <c r="G1266" s="40" t="s">
        <v>138</v>
      </c>
      <c r="H1266" s="40" t="s">
        <v>211</v>
      </c>
      <c r="I1266" s="1014" t="s">
        <v>261</v>
      </c>
      <c r="J1266" s="303">
        <v>0</v>
      </c>
      <c r="K1266" s="304">
        <v>0</v>
      </c>
      <c r="L1266" s="305">
        <v>0</v>
      </c>
      <c r="M1266" s="305">
        <v>0</v>
      </c>
      <c r="N1266" s="303">
        <v>0</v>
      </c>
      <c r="O1266" s="306">
        <v>0</v>
      </c>
      <c r="P1266" s="303">
        <v>0</v>
      </c>
      <c r="Q1266" s="171">
        <f>VLOOKUP(C1266&amp;D1266&amp;A1266,'Delivery Counts'!$A$87:$I$118,8,FALSE)</f>
        <v>0</v>
      </c>
      <c r="R1266" s="171">
        <f>VLOOKUP(C1266&amp;D1266&amp;A1266,'Delivery Counts'!$A$87:$I$118,9,FALSE)</f>
        <v>0</v>
      </c>
      <c r="S1266" s="16">
        <f t="shared" si="70"/>
        <v>0</v>
      </c>
      <c r="T1266" s="237"/>
      <c r="U1266" s="237"/>
    </row>
    <row r="1267" spans="1:21" s="172" customFormat="1">
      <c r="A1267" s="38">
        <v>27</v>
      </c>
      <c r="B1267" s="39">
        <f t="shared" si="69"/>
        <v>0</v>
      </c>
      <c r="C1267" s="39" t="str">
        <f t="shared" si="67"/>
        <v>2020 Initial Year</v>
      </c>
      <c r="D1267" s="40">
        <v>1</v>
      </c>
      <c r="E1267" s="40">
        <v>27</v>
      </c>
      <c r="F1267" s="40">
        <v>6</v>
      </c>
      <c r="G1267" s="40" t="s">
        <v>138</v>
      </c>
      <c r="H1267" s="40" t="s">
        <v>214</v>
      </c>
      <c r="I1267" s="1014" t="s">
        <v>676</v>
      </c>
      <c r="J1267" s="303">
        <v>0</v>
      </c>
      <c r="K1267" s="304">
        <v>0</v>
      </c>
      <c r="L1267" s="305">
        <v>0</v>
      </c>
      <c r="M1267" s="305">
        <v>0</v>
      </c>
      <c r="N1267" s="303">
        <v>0</v>
      </c>
      <c r="O1267" s="306">
        <v>0</v>
      </c>
      <c r="P1267" s="303">
        <v>0</v>
      </c>
      <c r="Q1267" s="171">
        <f>VLOOKUP(C1267&amp;D1267&amp;A1267,'Delivery Counts'!$A$87:$I$118,8,FALSE)</f>
        <v>0</v>
      </c>
      <c r="R1267" s="171">
        <f>VLOOKUP(C1267&amp;D1267&amp;A1267,'Delivery Counts'!$A$87:$I$118,9,FALSE)</f>
        <v>0</v>
      </c>
      <c r="S1267" s="16">
        <f t="shared" si="70"/>
        <v>0</v>
      </c>
      <c r="T1267" s="237"/>
      <c r="U1267" s="237"/>
    </row>
    <row r="1268" spans="1:21" s="172" customFormat="1">
      <c r="A1268" s="38">
        <v>27</v>
      </c>
      <c r="B1268" s="39">
        <f t="shared" si="69"/>
        <v>0</v>
      </c>
      <c r="C1268" s="39" t="str">
        <f t="shared" si="67"/>
        <v>2020 Initial Year</v>
      </c>
      <c r="D1268" s="40">
        <v>1</v>
      </c>
      <c r="E1268" s="40">
        <v>27</v>
      </c>
      <c r="F1268" s="40">
        <v>6</v>
      </c>
      <c r="G1268" s="40" t="s">
        <v>138</v>
      </c>
      <c r="H1268" s="40" t="s">
        <v>215</v>
      </c>
      <c r="I1268" s="1014" t="s">
        <v>216</v>
      </c>
      <c r="J1268" s="303">
        <v>0</v>
      </c>
      <c r="K1268" s="304">
        <v>0</v>
      </c>
      <c r="L1268" s="305">
        <v>0</v>
      </c>
      <c r="M1268" s="305">
        <v>0</v>
      </c>
      <c r="N1268" s="303">
        <v>0</v>
      </c>
      <c r="O1268" s="306">
        <v>0</v>
      </c>
      <c r="P1268" s="303">
        <v>0</v>
      </c>
      <c r="Q1268" s="171">
        <f>VLOOKUP(C1268&amp;D1268&amp;A1268,'Delivery Counts'!$A$87:$I$118,8,FALSE)</f>
        <v>0</v>
      </c>
      <c r="R1268" s="171">
        <f>VLOOKUP(C1268&amp;D1268&amp;A1268,'Delivery Counts'!$A$87:$I$118,9,FALSE)</f>
        <v>0</v>
      </c>
      <c r="S1268" s="16">
        <f t="shared" si="70"/>
        <v>0</v>
      </c>
      <c r="T1268" s="237"/>
      <c r="U1268" s="237"/>
    </row>
    <row r="1269" spans="1:21" s="172" customFormat="1">
      <c r="A1269" s="38">
        <v>27</v>
      </c>
      <c r="B1269" s="39">
        <f t="shared" si="69"/>
        <v>0</v>
      </c>
      <c r="C1269" s="39" t="str">
        <f t="shared" si="67"/>
        <v>2020 Initial Year</v>
      </c>
      <c r="D1269" s="40">
        <v>1</v>
      </c>
      <c r="E1269" s="40">
        <v>27</v>
      </c>
      <c r="F1269" s="40">
        <v>6</v>
      </c>
      <c r="G1269" s="40" t="s">
        <v>138</v>
      </c>
      <c r="H1269" s="40" t="s">
        <v>217</v>
      </c>
      <c r="I1269" s="1014" t="s">
        <v>262</v>
      </c>
      <c r="J1269" s="303">
        <v>0</v>
      </c>
      <c r="K1269" s="304">
        <v>0</v>
      </c>
      <c r="L1269" s="305">
        <v>0</v>
      </c>
      <c r="M1269" s="305">
        <v>0</v>
      </c>
      <c r="N1269" s="303">
        <v>0</v>
      </c>
      <c r="O1269" s="306">
        <v>0</v>
      </c>
      <c r="P1269" s="303">
        <v>0</v>
      </c>
      <c r="Q1269" s="171">
        <f>VLOOKUP(C1269&amp;D1269&amp;A1269,'Delivery Counts'!$A$87:$I$118,8,FALSE)</f>
        <v>0</v>
      </c>
      <c r="R1269" s="171">
        <f>VLOOKUP(C1269&amp;D1269&amp;A1269,'Delivery Counts'!$A$87:$I$118,9,FALSE)</f>
        <v>0</v>
      </c>
      <c r="S1269" s="16">
        <f t="shared" si="70"/>
        <v>0</v>
      </c>
      <c r="T1269" s="237"/>
      <c r="U1269" s="237"/>
    </row>
    <row r="1270" spans="1:21" s="172" customFormat="1">
      <c r="A1270" s="38">
        <v>27</v>
      </c>
      <c r="B1270" s="39">
        <f t="shared" si="69"/>
        <v>0</v>
      </c>
      <c r="C1270" s="39" t="str">
        <f t="shared" si="67"/>
        <v>2020 Initial Year</v>
      </c>
      <c r="D1270" s="40">
        <v>1</v>
      </c>
      <c r="E1270" s="40">
        <v>27</v>
      </c>
      <c r="F1270" s="40">
        <v>6</v>
      </c>
      <c r="G1270" s="40" t="s">
        <v>138</v>
      </c>
      <c r="H1270" s="40" t="s">
        <v>218</v>
      </c>
      <c r="I1270" s="1014" t="s">
        <v>677</v>
      </c>
      <c r="J1270" s="303">
        <v>0</v>
      </c>
      <c r="K1270" s="304">
        <v>0</v>
      </c>
      <c r="L1270" s="305">
        <v>0</v>
      </c>
      <c r="M1270" s="305">
        <v>0</v>
      </c>
      <c r="N1270" s="303">
        <v>0</v>
      </c>
      <c r="O1270" s="306">
        <v>0</v>
      </c>
      <c r="P1270" s="303">
        <v>0</v>
      </c>
      <c r="Q1270" s="171">
        <f>VLOOKUP(C1270&amp;D1270&amp;A1270,'Delivery Counts'!$A$87:$I$118,8,FALSE)</f>
        <v>0</v>
      </c>
      <c r="R1270" s="171">
        <f>VLOOKUP(C1270&amp;D1270&amp;A1270,'Delivery Counts'!$A$87:$I$118,9,FALSE)</f>
        <v>0</v>
      </c>
      <c r="S1270" s="16">
        <f t="shared" si="70"/>
        <v>0</v>
      </c>
      <c r="T1270" s="237"/>
      <c r="U1270" s="237"/>
    </row>
    <row r="1271" spans="1:21" s="172" customFormat="1">
      <c r="A1271" s="38">
        <v>27</v>
      </c>
      <c r="B1271" s="39">
        <f t="shared" si="69"/>
        <v>0</v>
      </c>
      <c r="C1271" s="39" t="str">
        <f t="shared" si="67"/>
        <v>2020 Initial Year</v>
      </c>
      <c r="D1271" s="40">
        <v>1</v>
      </c>
      <c r="E1271" s="40">
        <v>27</v>
      </c>
      <c r="F1271" s="40">
        <v>6</v>
      </c>
      <c r="G1271" s="40" t="s">
        <v>138</v>
      </c>
      <c r="H1271" s="40" t="s">
        <v>219</v>
      </c>
      <c r="I1271" s="1014" t="s">
        <v>263</v>
      </c>
      <c r="J1271" s="303">
        <v>0</v>
      </c>
      <c r="K1271" s="304">
        <v>0</v>
      </c>
      <c r="L1271" s="305">
        <v>0</v>
      </c>
      <c r="M1271" s="305">
        <v>0</v>
      </c>
      <c r="N1271" s="303">
        <v>0</v>
      </c>
      <c r="O1271" s="306">
        <v>0</v>
      </c>
      <c r="P1271" s="303">
        <v>0</v>
      </c>
      <c r="Q1271" s="171">
        <f>VLOOKUP(C1271&amp;D1271&amp;A1271,'Delivery Counts'!$A$87:$I$118,8,FALSE)</f>
        <v>0</v>
      </c>
      <c r="R1271" s="171">
        <f>VLOOKUP(C1271&amp;D1271&amp;A1271,'Delivery Counts'!$A$87:$I$118,9,FALSE)</f>
        <v>0</v>
      </c>
      <c r="S1271" s="16">
        <f t="shared" si="70"/>
        <v>0</v>
      </c>
      <c r="T1271" s="237"/>
      <c r="U1271" s="237"/>
    </row>
    <row r="1272" spans="1:21" s="172" customFormat="1">
      <c r="A1272" s="38">
        <v>27</v>
      </c>
      <c r="B1272" s="39">
        <f t="shared" si="69"/>
        <v>0</v>
      </c>
      <c r="C1272" s="39" t="str">
        <f t="shared" si="67"/>
        <v>2020 Initial Year</v>
      </c>
      <c r="D1272" s="40">
        <v>1</v>
      </c>
      <c r="E1272" s="40">
        <v>27</v>
      </c>
      <c r="F1272" s="40">
        <v>6</v>
      </c>
      <c r="G1272" s="40" t="s">
        <v>138</v>
      </c>
      <c r="H1272" s="40" t="s">
        <v>220</v>
      </c>
      <c r="I1272" s="1014" t="s">
        <v>675</v>
      </c>
      <c r="J1272" s="303">
        <v>0</v>
      </c>
      <c r="K1272" s="304">
        <v>0</v>
      </c>
      <c r="L1272" s="305">
        <v>0</v>
      </c>
      <c r="M1272" s="305">
        <v>0</v>
      </c>
      <c r="N1272" s="303">
        <v>0</v>
      </c>
      <c r="O1272" s="306">
        <v>0</v>
      </c>
      <c r="P1272" s="303">
        <v>0</v>
      </c>
      <c r="Q1272" s="171">
        <f>VLOOKUP(C1272&amp;D1272&amp;A1272,'Delivery Counts'!$A$87:$I$118,8,FALSE)</f>
        <v>0</v>
      </c>
      <c r="R1272" s="171">
        <f>VLOOKUP(C1272&amp;D1272&amp;A1272,'Delivery Counts'!$A$87:$I$118,9,FALSE)</f>
        <v>0</v>
      </c>
      <c r="S1272" s="16">
        <f t="shared" si="70"/>
        <v>0</v>
      </c>
      <c r="T1272" s="237"/>
      <c r="U1272" s="237"/>
    </row>
    <row r="1273" spans="1:21" s="172" customFormat="1">
      <c r="A1273" s="38">
        <v>27</v>
      </c>
      <c r="B1273" s="39">
        <f t="shared" si="69"/>
        <v>0</v>
      </c>
      <c r="C1273" s="39" t="str">
        <f t="shared" si="67"/>
        <v>2020 Initial Year</v>
      </c>
      <c r="D1273" s="40">
        <v>1</v>
      </c>
      <c r="E1273" s="40">
        <v>27</v>
      </c>
      <c r="F1273" s="40">
        <v>6</v>
      </c>
      <c r="G1273" s="40" t="s">
        <v>138</v>
      </c>
      <c r="H1273" s="40" t="s">
        <v>221</v>
      </c>
      <c r="I1273" s="1014" t="s">
        <v>264</v>
      </c>
      <c r="J1273" s="303">
        <v>0</v>
      </c>
      <c r="K1273" s="304">
        <v>0</v>
      </c>
      <c r="L1273" s="305">
        <v>0</v>
      </c>
      <c r="M1273" s="305">
        <v>0</v>
      </c>
      <c r="N1273" s="303">
        <v>0</v>
      </c>
      <c r="O1273" s="306">
        <v>0</v>
      </c>
      <c r="P1273" s="303">
        <v>0</v>
      </c>
      <c r="Q1273" s="171">
        <f>VLOOKUP(C1273&amp;D1273&amp;A1273,'Delivery Counts'!$A$87:$I$118,8,FALSE)</f>
        <v>0</v>
      </c>
      <c r="R1273" s="171">
        <f>VLOOKUP(C1273&amp;D1273&amp;A1273,'Delivery Counts'!$A$87:$I$118,9,FALSE)</f>
        <v>0</v>
      </c>
      <c r="S1273" s="16">
        <f t="shared" si="70"/>
        <v>0</v>
      </c>
      <c r="T1273" s="237"/>
      <c r="U1273" s="237"/>
    </row>
    <row r="1274" spans="1:21" s="172" customFormat="1">
      <c r="A1274" s="38">
        <v>27</v>
      </c>
      <c r="B1274" s="39">
        <f t="shared" si="69"/>
        <v>0</v>
      </c>
      <c r="C1274" s="39" t="str">
        <f t="shared" si="67"/>
        <v>2020 Initial Year</v>
      </c>
      <c r="D1274" s="40">
        <v>1</v>
      </c>
      <c r="E1274" s="40">
        <v>27</v>
      </c>
      <c r="F1274" s="40">
        <v>6</v>
      </c>
      <c r="G1274" s="40" t="s">
        <v>138</v>
      </c>
      <c r="H1274" s="40" t="s">
        <v>222</v>
      </c>
      <c r="I1274" s="1014" t="s">
        <v>206</v>
      </c>
      <c r="J1274" s="303">
        <v>0</v>
      </c>
      <c r="K1274" s="304">
        <v>0</v>
      </c>
      <c r="L1274" s="305">
        <v>0</v>
      </c>
      <c r="M1274" s="305">
        <v>0</v>
      </c>
      <c r="N1274" s="303">
        <v>0</v>
      </c>
      <c r="O1274" s="306">
        <v>0</v>
      </c>
      <c r="P1274" s="303">
        <v>0</v>
      </c>
      <c r="Q1274" s="171">
        <f>VLOOKUP(C1274&amp;D1274&amp;A1274,'Delivery Counts'!$A$87:$I$118,8,FALSE)</f>
        <v>0</v>
      </c>
      <c r="R1274" s="171">
        <f>VLOOKUP(C1274&amp;D1274&amp;A1274,'Delivery Counts'!$A$87:$I$118,9,FALSE)</f>
        <v>0</v>
      </c>
      <c r="S1274" s="16">
        <f t="shared" si="70"/>
        <v>0</v>
      </c>
      <c r="T1274" s="237"/>
      <c r="U1274" s="237"/>
    </row>
    <row r="1275" spans="1:21" s="172" customFormat="1">
      <c r="A1275" s="38">
        <v>27</v>
      </c>
      <c r="B1275" s="39">
        <f t="shared" si="69"/>
        <v>0</v>
      </c>
      <c r="C1275" s="39" t="str">
        <f t="shared" si="67"/>
        <v>2020 Initial Year</v>
      </c>
      <c r="D1275" s="40">
        <v>1</v>
      </c>
      <c r="E1275" s="40">
        <v>27</v>
      </c>
      <c r="F1275" s="40">
        <v>6</v>
      </c>
      <c r="G1275" s="40" t="s">
        <v>138</v>
      </c>
      <c r="H1275" s="40" t="s">
        <v>223</v>
      </c>
      <c r="I1275" s="1014" t="s">
        <v>181</v>
      </c>
      <c r="J1275" s="303">
        <v>0</v>
      </c>
      <c r="K1275" s="304">
        <v>0</v>
      </c>
      <c r="L1275" s="305">
        <v>0</v>
      </c>
      <c r="M1275" s="305">
        <v>0</v>
      </c>
      <c r="N1275" s="303">
        <v>0</v>
      </c>
      <c r="O1275" s="306">
        <v>0</v>
      </c>
      <c r="P1275" s="303">
        <v>0</v>
      </c>
      <c r="Q1275" s="171">
        <f>VLOOKUP(C1275&amp;D1275&amp;A1275,'Delivery Counts'!$A$87:$I$118,8,FALSE)</f>
        <v>0</v>
      </c>
      <c r="R1275" s="171">
        <f>VLOOKUP(C1275&amp;D1275&amp;A1275,'Delivery Counts'!$A$87:$I$118,9,FALSE)</f>
        <v>0</v>
      </c>
      <c r="S1275" s="16">
        <f t="shared" si="70"/>
        <v>0</v>
      </c>
      <c r="T1275" s="237"/>
      <c r="U1275" s="237"/>
    </row>
    <row r="1276" spans="1:21" s="172" customFormat="1">
      <c r="A1276" s="38">
        <v>27</v>
      </c>
      <c r="B1276" s="39">
        <f t="shared" si="69"/>
        <v>0</v>
      </c>
      <c r="C1276" s="39" t="str">
        <f t="shared" si="67"/>
        <v>2020 Initial Year</v>
      </c>
      <c r="D1276" s="40">
        <v>1</v>
      </c>
      <c r="E1276" s="40">
        <v>27</v>
      </c>
      <c r="F1276" s="40">
        <v>6</v>
      </c>
      <c r="G1276" s="40" t="s">
        <v>138</v>
      </c>
      <c r="H1276" s="40" t="s">
        <v>150</v>
      </c>
      <c r="I1276" s="1014" t="s">
        <v>204</v>
      </c>
      <c r="J1276" s="303">
        <v>0</v>
      </c>
      <c r="K1276" s="304">
        <v>0</v>
      </c>
      <c r="L1276" s="305">
        <v>0</v>
      </c>
      <c r="M1276" s="305">
        <v>0</v>
      </c>
      <c r="N1276" s="303">
        <v>0</v>
      </c>
      <c r="O1276" s="306">
        <v>0</v>
      </c>
      <c r="P1276" s="303">
        <v>0</v>
      </c>
      <c r="Q1276" s="171">
        <f>VLOOKUP(C1276&amp;D1276&amp;A1276,'Delivery Counts'!$A$87:$I$118,8,FALSE)</f>
        <v>0</v>
      </c>
      <c r="R1276" s="171">
        <f>VLOOKUP(C1276&amp;D1276&amp;A1276,'Delivery Counts'!$A$87:$I$118,9,FALSE)</f>
        <v>0</v>
      </c>
      <c r="S1276" s="16">
        <f t="shared" si="70"/>
        <v>0</v>
      </c>
      <c r="T1276" s="237"/>
      <c r="U1276" s="237"/>
    </row>
    <row r="1277" spans="1:21" s="172" customFormat="1">
      <c r="A1277" s="38">
        <v>27</v>
      </c>
      <c r="B1277" s="39">
        <f t="shared" si="69"/>
        <v>0</v>
      </c>
      <c r="C1277" s="39" t="str">
        <f t="shared" si="67"/>
        <v>2020 Initial Year</v>
      </c>
      <c r="D1277" s="40">
        <v>1</v>
      </c>
      <c r="E1277" s="40">
        <v>27</v>
      </c>
      <c r="F1277" s="40">
        <v>6</v>
      </c>
      <c r="G1277" s="40" t="s">
        <v>138</v>
      </c>
      <c r="H1277" s="40" t="s">
        <v>151</v>
      </c>
      <c r="I1277" s="1014" t="s">
        <v>205</v>
      </c>
      <c r="J1277" s="303">
        <v>0</v>
      </c>
      <c r="K1277" s="304">
        <v>0</v>
      </c>
      <c r="L1277" s="305">
        <v>0</v>
      </c>
      <c r="M1277" s="305">
        <v>0</v>
      </c>
      <c r="N1277" s="303">
        <v>0</v>
      </c>
      <c r="O1277" s="306">
        <v>0</v>
      </c>
      <c r="P1277" s="303">
        <v>0</v>
      </c>
      <c r="Q1277" s="171">
        <f>VLOOKUP(C1277&amp;D1277&amp;A1277,'Delivery Counts'!$A$87:$I$118,8,FALSE)</f>
        <v>0</v>
      </c>
      <c r="R1277" s="171">
        <f>VLOOKUP(C1277&amp;D1277&amp;A1277,'Delivery Counts'!$A$87:$I$118,9,FALSE)</f>
        <v>0</v>
      </c>
      <c r="S1277" s="16">
        <f t="shared" si="70"/>
        <v>0</v>
      </c>
      <c r="T1277" s="237"/>
      <c r="U1277" s="237"/>
    </row>
    <row r="1278" spans="1:21" s="172" customFormat="1">
      <c r="A1278" s="38">
        <v>27</v>
      </c>
      <c r="B1278" s="39">
        <f t="shared" si="69"/>
        <v>0</v>
      </c>
      <c r="C1278" s="39" t="str">
        <f t="shared" si="67"/>
        <v>2020 Initial Year</v>
      </c>
      <c r="D1278" s="40">
        <v>1</v>
      </c>
      <c r="E1278" s="40">
        <v>27</v>
      </c>
      <c r="F1278" s="40">
        <v>6</v>
      </c>
      <c r="G1278" s="40" t="s">
        <v>138</v>
      </c>
      <c r="H1278" s="40" t="s">
        <v>152</v>
      </c>
      <c r="I1278" s="1014" t="s">
        <v>182</v>
      </c>
      <c r="J1278" s="303">
        <v>0</v>
      </c>
      <c r="K1278" s="304">
        <v>0</v>
      </c>
      <c r="L1278" s="305">
        <v>0</v>
      </c>
      <c r="M1278" s="305">
        <v>0</v>
      </c>
      <c r="N1278" s="303">
        <v>0</v>
      </c>
      <c r="O1278" s="306">
        <v>0</v>
      </c>
      <c r="P1278" s="303">
        <v>0</v>
      </c>
      <c r="Q1278" s="171">
        <f>VLOOKUP(C1278&amp;D1278&amp;A1278,'Delivery Counts'!$A$87:$I$118,8,FALSE)</f>
        <v>0</v>
      </c>
      <c r="R1278" s="171">
        <f>VLOOKUP(C1278&amp;D1278&amp;A1278,'Delivery Counts'!$A$87:$I$118,9,FALSE)</f>
        <v>0</v>
      </c>
      <c r="S1278" s="16">
        <f t="shared" si="70"/>
        <v>0</v>
      </c>
      <c r="T1278" s="237"/>
      <c r="U1278" s="237"/>
    </row>
    <row r="1279" spans="1:21" s="172" customFormat="1">
      <c r="A1279" s="38">
        <v>27</v>
      </c>
      <c r="B1279" s="39">
        <f t="shared" si="69"/>
        <v>0</v>
      </c>
      <c r="C1279" s="39" t="str">
        <f t="shared" si="67"/>
        <v>2020 Initial Year</v>
      </c>
      <c r="D1279" s="40">
        <v>1</v>
      </c>
      <c r="E1279" s="40">
        <v>27</v>
      </c>
      <c r="F1279" s="40">
        <v>6</v>
      </c>
      <c r="G1279" s="40" t="s">
        <v>138</v>
      </c>
      <c r="H1279" s="40" t="s">
        <v>70</v>
      </c>
      <c r="I1279" s="1014" t="s">
        <v>265</v>
      </c>
      <c r="J1279" s="303">
        <v>0</v>
      </c>
      <c r="K1279" s="304">
        <v>0</v>
      </c>
      <c r="L1279" s="305">
        <v>0</v>
      </c>
      <c r="M1279" s="305">
        <v>0</v>
      </c>
      <c r="N1279" s="303">
        <v>0</v>
      </c>
      <c r="O1279" s="306">
        <v>0</v>
      </c>
      <c r="P1279" s="303">
        <v>0</v>
      </c>
      <c r="Q1279" s="171">
        <f>VLOOKUP(C1279&amp;D1279&amp;A1279,'Delivery Counts'!$A$87:$I$118,8,FALSE)</f>
        <v>0</v>
      </c>
      <c r="R1279" s="171">
        <f>VLOOKUP(C1279&amp;D1279&amp;A1279,'Delivery Counts'!$A$87:$I$118,9,FALSE)</f>
        <v>0</v>
      </c>
      <c r="S1279" s="16">
        <f t="shared" si="70"/>
        <v>0</v>
      </c>
      <c r="T1279" s="237"/>
      <c r="U1279" s="237"/>
    </row>
    <row r="1280" spans="1:21" s="172" customFormat="1">
      <c r="A1280" s="38">
        <v>27</v>
      </c>
      <c r="B1280" s="39">
        <f t="shared" si="69"/>
        <v>0</v>
      </c>
      <c r="C1280" s="39" t="str">
        <f t="shared" si="67"/>
        <v>2020 Initial Year</v>
      </c>
      <c r="D1280" s="40">
        <v>1</v>
      </c>
      <c r="E1280" s="40">
        <v>27</v>
      </c>
      <c r="F1280" s="40">
        <v>6</v>
      </c>
      <c r="G1280" s="40" t="s">
        <v>138</v>
      </c>
      <c r="H1280" s="40" t="s">
        <v>71</v>
      </c>
      <c r="I1280" s="1014" t="s">
        <v>266</v>
      </c>
      <c r="J1280" s="303">
        <v>0</v>
      </c>
      <c r="K1280" s="304">
        <v>0</v>
      </c>
      <c r="L1280" s="305">
        <v>0</v>
      </c>
      <c r="M1280" s="305">
        <v>0</v>
      </c>
      <c r="N1280" s="303">
        <v>0</v>
      </c>
      <c r="O1280" s="306">
        <v>0</v>
      </c>
      <c r="P1280" s="303">
        <v>0</v>
      </c>
      <c r="Q1280" s="171">
        <f>VLOOKUP(C1280&amp;D1280&amp;A1280,'Delivery Counts'!$A$87:$I$118,8,FALSE)</f>
        <v>0</v>
      </c>
      <c r="R1280" s="171">
        <f>VLOOKUP(C1280&amp;D1280&amp;A1280,'Delivery Counts'!$A$87:$I$118,9,FALSE)</f>
        <v>0</v>
      </c>
      <c r="S1280" s="16">
        <f t="shared" si="70"/>
        <v>0</v>
      </c>
      <c r="T1280" s="237"/>
      <c r="U1280" s="237"/>
    </row>
    <row r="1281" spans="1:21" s="172" customFormat="1">
      <c r="A1281" s="38">
        <v>27</v>
      </c>
      <c r="B1281" s="39">
        <f t="shared" si="69"/>
        <v>0</v>
      </c>
      <c r="C1281" s="39" t="str">
        <f t="shared" si="67"/>
        <v>2020 Initial Year</v>
      </c>
      <c r="D1281" s="40">
        <v>1</v>
      </c>
      <c r="E1281" s="40">
        <v>27</v>
      </c>
      <c r="F1281" s="40">
        <v>6</v>
      </c>
      <c r="G1281" s="40" t="s">
        <v>138</v>
      </c>
      <c r="H1281" s="40" t="s">
        <v>72</v>
      </c>
      <c r="I1281" s="1014" t="s">
        <v>527</v>
      </c>
      <c r="J1281" s="303">
        <v>0</v>
      </c>
      <c r="K1281" s="304">
        <v>0</v>
      </c>
      <c r="L1281" s="305">
        <v>0</v>
      </c>
      <c r="M1281" s="305">
        <v>0</v>
      </c>
      <c r="N1281" s="303">
        <v>0</v>
      </c>
      <c r="O1281" s="306">
        <v>0</v>
      </c>
      <c r="P1281" s="303">
        <v>0</v>
      </c>
      <c r="Q1281" s="171">
        <f>VLOOKUP(C1281&amp;D1281&amp;A1281,'Delivery Counts'!$A$87:$I$118,8,FALSE)</f>
        <v>0</v>
      </c>
      <c r="R1281" s="171">
        <f>VLOOKUP(C1281&amp;D1281&amp;A1281,'Delivery Counts'!$A$87:$I$118,9,FALSE)</f>
        <v>0</v>
      </c>
      <c r="S1281" s="16">
        <f t="shared" si="70"/>
        <v>0</v>
      </c>
      <c r="T1281" s="237"/>
      <c r="U1281" s="237"/>
    </row>
    <row r="1282" spans="1:21" s="172" customFormat="1">
      <c r="A1282" s="38">
        <v>27</v>
      </c>
      <c r="B1282" s="39">
        <f t="shared" si="69"/>
        <v>0</v>
      </c>
      <c r="C1282" s="39" t="str">
        <f t="shared" si="67"/>
        <v>2020 Initial Year</v>
      </c>
      <c r="D1282" s="40">
        <v>1</v>
      </c>
      <c r="E1282" s="40">
        <v>27</v>
      </c>
      <c r="F1282" s="40">
        <v>6</v>
      </c>
      <c r="G1282" s="40" t="s">
        <v>138</v>
      </c>
      <c r="H1282" s="40" t="s">
        <v>73</v>
      </c>
      <c r="I1282" s="1014" t="s">
        <v>528</v>
      </c>
      <c r="J1282" s="303">
        <v>0</v>
      </c>
      <c r="K1282" s="304">
        <v>0</v>
      </c>
      <c r="L1282" s="305">
        <v>0</v>
      </c>
      <c r="M1282" s="305">
        <v>0</v>
      </c>
      <c r="N1282" s="303">
        <v>0</v>
      </c>
      <c r="O1282" s="306">
        <v>0</v>
      </c>
      <c r="P1282" s="303">
        <v>0</v>
      </c>
      <c r="Q1282" s="171">
        <f>VLOOKUP(C1282&amp;D1282&amp;A1282,'Delivery Counts'!$A$87:$I$118,8,FALSE)</f>
        <v>0</v>
      </c>
      <c r="R1282" s="171">
        <f>VLOOKUP(C1282&amp;D1282&amp;A1282,'Delivery Counts'!$A$87:$I$118,9,FALSE)</f>
        <v>0</v>
      </c>
      <c r="S1282" s="16">
        <f t="shared" si="70"/>
        <v>0</v>
      </c>
      <c r="T1282" s="237"/>
      <c r="U1282" s="237"/>
    </row>
    <row r="1283" spans="1:21" s="172" customFormat="1">
      <c r="A1283" s="38">
        <v>27</v>
      </c>
      <c r="B1283" s="39">
        <f t="shared" si="69"/>
        <v>0</v>
      </c>
      <c r="C1283" s="39" t="str">
        <f t="shared" si="67"/>
        <v>2020 Initial Year</v>
      </c>
      <c r="D1283" s="40">
        <v>1</v>
      </c>
      <c r="E1283" s="40">
        <v>27</v>
      </c>
      <c r="F1283" s="40">
        <v>6</v>
      </c>
      <c r="G1283" s="40" t="s">
        <v>138</v>
      </c>
      <c r="H1283" s="40" t="s">
        <v>409</v>
      </c>
      <c r="I1283" s="1014" t="s">
        <v>803</v>
      </c>
      <c r="J1283" s="303">
        <v>0</v>
      </c>
      <c r="K1283" s="304">
        <v>0</v>
      </c>
      <c r="L1283" s="305">
        <v>0</v>
      </c>
      <c r="M1283" s="305">
        <v>0</v>
      </c>
      <c r="N1283" s="303">
        <v>0</v>
      </c>
      <c r="O1283" s="306">
        <v>0</v>
      </c>
      <c r="P1283" s="303">
        <v>0</v>
      </c>
      <c r="Q1283" s="171">
        <f>VLOOKUP(C1283&amp;D1283&amp;A1283,'Delivery Counts'!$A$87:$I$118,8,FALSE)</f>
        <v>0</v>
      </c>
      <c r="R1283" s="171">
        <f>VLOOKUP(C1283&amp;D1283&amp;A1283,'Delivery Counts'!$A$87:$I$118,9,FALSE)</f>
        <v>0</v>
      </c>
      <c r="S1283" s="16">
        <f t="shared" si="70"/>
        <v>0</v>
      </c>
      <c r="T1283" s="237"/>
      <c r="U1283" s="237"/>
    </row>
    <row r="1284" spans="1:21" s="172" customFormat="1">
      <c r="A1284" s="38">
        <v>28</v>
      </c>
      <c r="B1284" s="39">
        <f t="shared" si="64"/>
        <v>0</v>
      </c>
      <c r="C1284" s="39" t="str">
        <f t="shared" si="67"/>
        <v>2020 Initial Year</v>
      </c>
      <c r="D1284" s="40">
        <v>1</v>
      </c>
      <c r="E1284" s="40">
        <v>28</v>
      </c>
      <c r="F1284" s="662">
        <v>6</v>
      </c>
      <c r="G1284" s="40" t="s">
        <v>139</v>
      </c>
      <c r="H1284" s="40" t="s">
        <v>211</v>
      </c>
      <c r="I1284" s="640" t="s">
        <v>261</v>
      </c>
      <c r="J1284" s="303">
        <v>0</v>
      </c>
      <c r="K1284" s="304">
        <v>0</v>
      </c>
      <c r="L1284" s="305">
        <v>0</v>
      </c>
      <c r="M1284" s="305">
        <v>0</v>
      </c>
      <c r="N1284" s="303">
        <v>0</v>
      </c>
      <c r="O1284" s="306">
        <v>0</v>
      </c>
      <c r="P1284" s="303">
        <v>0</v>
      </c>
      <c r="Q1284" s="171">
        <f>VLOOKUP(C1284&amp;D1284&amp;A1284,'Delivery Counts'!$A$87:$I$118,8,FALSE)</f>
        <v>0</v>
      </c>
      <c r="R1284" s="171">
        <f>VLOOKUP(C1284&amp;D1284&amp;A1284,'Delivery Counts'!$A$87:$I$118,9,FALSE)</f>
        <v>0</v>
      </c>
      <c r="S1284" s="16">
        <f t="shared" si="68"/>
        <v>0</v>
      </c>
      <c r="T1284" s="237"/>
      <c r="U1284" s="237"/>
    </row>
    <row r="1285" spans="1:21" s="172" customFormat="1">
      <c r="A1285" s="38">
        <v>28</v>
      </c>
      <c r="B1285" s="39">
        <f t="shared" si="64"/>
        <v>0</v>
      </c>
      <c r="C1285" s="39" t="str">
        <f t="shared" si="67"/>
        <v>2020 Initial Year</v>
      </c>
      <c r="D1285" s="40">
        <v>1</v>
      </c>
      <c r="E1285" s="40">
        <v>28</v>
      </c>
      <c r="F1285" s="662">
        <v>6</v>
      </c>
      <c r="G1285" s="311" t="s">
        <v>139</v>
      </c>
      <c r="H1285" s="40" t="s">
        <v>214</v>
      </c>
      <c r="I1285" s="658" t="s">
        <v>676</v>
      </c>
      <c r="J1285" s="303">
        <v>0</v>
      </c>
      <c r="K1285" s="304">
        <v>0</v>
      </c>
      <c r="L1285" s="305">
        <v>0</v>
      </c>
      <c r="M1285" s="305">
        <v>0</v>
      </c>
      <c r="N1285" s="303">
        <v>0</v>
      </c>
      <c r="O1285" s="306">
        <v>0</v>
      </c>
      <c r="P1285" s="303">
        <v>0</v>
      </c>
      <c r="Q1285" s="171">
        <f>VLOOKUP(C1285&amp;D1285&amp;A1285,'Delivery Counts'!$A$87:$I$118,8,FALSE)</f>
        <v>0</v>
      </c>
      <c r="R1285" s="171">
        <f>VLOOKUP(C1285&amp;D1285&amp;A1285,'Delivery Counts'!$A$87:$I$118,9,FALSE)</f>
        <v>0</v>
      </c>
      <c r="S1285" s="16">
        <f t="shared" si="68"/>
        <v>0</v>
      </c>
      <c r="T1285" s="237"/>
      <c r="U1285" s="237"/>
    </row>
    <row r="1286" spans="1:21" s="172" customFormat="1">
      <c r="A1286" s="38">
        <v>28</v>
      </c>
      <c r="B1286" s="39">
        <f t="shared" si="64"/>
        <v>0</v>
      </c>
      <c r="C1286" s="39" t="str">
        <f t="shared" si="67"/>
        <v>2020 Initial Year</v>
      </c>
      <c r="D1286" s="40">
        <v>1</v>
      </c>
      <c r="E1286" s="40">
        <v>28</v>
      </c>
      <c r="F1286" s="662">
        <v>6</v>
      </c>
      <c r="G1286" s="311" t="s">
        <v>139</v>
      </c>
      <c r="H1286" s="40" t="s">
        <v>215</v>
      </c>
      <c r="I1286" s="658" t="s">
        <v>216</v>
      </c>
      <c r="J1286" s="303">
        <v>0</v>
      </c>
      <c r="K1286" s="304">
        <v>0</v>
      </c>
      <c r="L1286" s="305">
        <v>0</v>
      </c>
      <c r="M1286" s="305">
        <v>0</v>
      </c>
      <c r="N1286" s="303">
        <v>0</v>
      </c>
      <c r="O1286" s="306">
        <v>0</v>
      </c>
      <c r="P1286" s="303">
        <v>0</v>
      </c>
      <c r="Q1286" s="171">
        <f>VLOOKUP(C1286&amp;D1286&amp;A1286,'Delivery Counts'!$A$87:$I$118,8,FALSE)</f>
        <v>0</v>
      </c>
      <c r="R1286" s="171">
        <f>VLOOKUP(C1286&amp;D1286&amp;A1286,'Delivery Counts'!$A$87:$I$118,9,FALSE)</f>
        <v>0</v>
      </c>
      <c r="S1286" s="16">
        <f t="shared" si="68"/>
        <v>0</v>
      </c>
      <c r="T1286" s="237"/>
      <c r="U1286" s="237"/>
    </row>
    <row r="1287" spans="1:21">
      <c r="A1287" s="38">
        <v>28</v>
      </c>
      <c r="B1287" s="39">
        <f t="shared" si="64"/>
        <v>0</v>
      </c>
      <c r="C1287" s="39" t="str">
        <f t="shared" si="67"/>
        <v>2020 Initial Year</v>
      </c>
      <c r="D1287" s="40">
        <v>1</v>
      </c>
      <c r="E1287" s="40">
        <v>28</v>
      </c>
      <c r="F1287" s="662">
        <v>6</v>
      </c>
      <c r="G1287" s="311" t="s">
        <v>139</v>
      </c>
      <c r="H1287" s="40" t="s">
        <v>217</v>
      </c>
      <c r="I1287" s="658" t="s">
        <v>262</v>
      </c>
      <c r="J1287" s="303">
        <v>0</v>
      </c>
      <c r="K1287" s="304">
        <v>0</v>
      </c>
      <c r="L1287" s="305">
        <v>0</v>
      </c>
      <c r="M1287" s="305">
        <v>0</v>
      </c>
      <c r="N1287" s="303">
        <v>0</v>
      </c>
      <c r="O1287" s="306">
        <v>0</v>
      </c>
      <c r="P1287" s="303">
        <v>0</v>
      </c>
      <c r="Q1287" s="171">
        <f>VLOOKUP(C1287&amp;D1287&amp;A1287,'Delivery Counts'!$A$87:$I$118,8,FALSE)</f>
        <v>0</v>
      </c>
      <c r="R1287" s="171">
        <f>VLOOKUP(C1287&amp;D1287&amp;A1287,'Delivery Counts'!$A$87:$I$118,9,FALSE)</f>
        <v>0</v>
      </c>
      <c r="S1287" s="16">
        <f t="shared" si="68"/>
        <v>0</v>
      </c>
    </row>
    <row r="1288" spans="1:21">
      <c r="A1288" s="38">
        <v>28</v>
      </c>
      <c r="B1288" s="39">
        <f t="shared" si="64"/>
        <v>0</v>
      </c>
      <c r="C1288" s="39" t="str">
        <f t="shared" si="67"/>
        <v>2020 Initial Year</v>
      </c>
      <c r="D1288" s="40">
        <v>1</v>
      </c>
      <c r="E1288" s="40">
        <v>28</v>
      </c>
      <c r="F1288" s="662">
        <v>6</v>
      </c>
      <c r="G1288" s="311" t="s">
        <v>139</v>
      </c>
      <c r="H1288" s="40" t="s">
        <v>218</v>
      </c>
      <c r="I1288" s="658" t="s">
        <v>677</v>
      </c>
      <c r="J1288" s="303">
        <v>0</v>
      </c>
      <c r="K1288" s="304">
        <v>0</v>
      </c>
      <c r="L1288" s="305">
        <v>0</v>
      </c>
      <c r="M1288" s="305">
        <v>0</v>
      </c>
      <c r="N1288" s="303">
        <v>0</v>
      </c>
      <c r="O1288" s="306">
        <v>0</v>
      </c>
      <c r="P1288" s="303">
        <v>0</v>
      </c>
      <c r="Q1288" s="171">
        <f>VLOOKUP(C1288&amp;D1288&amp;A1288,'Delivery Counts'!$A$87:$I$118,8,FALSE)</f>
        <v>0</v>
      </c>
      <c r="R1288" s="171">
        <f>VLOOKUP(C1288&amp;D1288&amp;A1288,'Delivery Counts'!$A$87:$I$118,9,FALSE)</f>
        <v>0</v>
      </c>
      <c r="S1288" s="16">
        <f t="shared" si="68"/>
        <v>0</v>
      </c>
    </row>
    <row r="1289" spans="1:21" s="172" customFormat="1">
      <c r="A1289" s="38">
        <v>28</v>
      </c>
      <c r="B1289" s="39">
        <f t="shared" si="64"/>
        <v>0</v>
      </c>
      <c r="C1289" s="39" t="str">
        <f t="shared" si="67"/>
        <v>2020 Initial Year</v>
      </c>
      <c r="D1289" s="40">
        <v>1</v>
      </c>
      <c r="E1289" s="40">
        <v>28</v>
      </c>
      <c r="F1289" s="662">
        <v>6</v>
      </c>
      <c r="G1289" s="311" t="s">
        <v>139</v>
      </c>
      <c r="H1289" s="40" t="s">
        <v>219</v>
      </c>
      <c r="I1289" s="658" t="s">
        <v>263</v>
      </c>
      <c r="J1289" s="303">
        <v>0</v>
      </c>
      <c r="K1289" s="304">
        <v>0</v>
      </c>
      <c r="L1289" s="305">
        <v>0</v>
      </c>
      <c r="M1289" s="305">
        <v>0</v>
      </c>
      <c r="N1289" s="303">
        <v>0</v>
      </c>
      <c r="O1289" s="306">
        <v>0</v>
      </c>
      <c r="P1289" s="303">
        <v>0</v>
      </c>
      <c r="Q1289" s="171">
        <f>VLOOKUP(C1289&amp;D1289&amp;A1289,'Delivery Counts'!$A$87:$I$118,8,FALSE)</f>
        <v>0</v>
      </c>
      <c r="R1289" s="171">
        <f>VLOOKUP(C1289&amp;D1289&amp;A1289,'Delivery Counts'!$A$87:$I$118,9,FALSE)</f>
        <v>0</v>
      </c>
      <c r="S1289" s="16">
        <f t="shared" si="68"/>
        <v>0</v>
      </c>
    </row>
    <row r="1290" spans="1:21" s="172" customFormat="1">
      <c r="A1290" s="38">
        <v>28</v>
      </c>
      <c r="B1290" s="39">
        <f t="shared" si="64"/>
        <v>0</v>
      </c>
      <c r="C1290" s="39" t="str">
        <f t="shared" si="67"/>
        <v>2020 Initial Year</v>
      </c>
      <c r="D1290" s="40">
        <v>1</v>
      </c>
      <c r="E1290" s="40">
        <v>28</v>
      </c>
      <c r="F1290" s="662">
        <v>6</v>
      </c>
      <c r="G1290" s="311" t="s">
        <v>139</v>
      </c>
      <c r="H1290" s="40" t="s">
        <v>220</v>
      </c>
      <c r="I1290" s="658" t="s">
        <v>675</v>
      </c>
      <c r="J1290" s="303">
        <v>0</v>
      </c>
      <c r="K1290" s="304">
        <v>0</v>
      </c>
      <c r="L1290" s="305">
        <v>0</v>
      </c>
      <c r="M1290" s="305">
        <v>0</v>
      </c>
      <c r="N1290" s="303">
        <v>0</v>
      </c>
      <c r="O1290" s="306">
        <v>0</v>
      </c>
      <c r="P1290" s="303">
        <v>0</v>
      </c>
      <c r="Q1290" s="171">
        <f>VLOOKUP(C1290&amp;D1290&amp;A1290,'Delivery Counts'!$A$87:$I$118,8,FALSE)</f>
        <v>0</v>
      </c>
      <c r="R1290" s="171">
        <f>VLOOKUP(C1290&amp;D1290&amp;A1290,'Delivery Counts'!$A$87:$I$118,9,FALSE)</f>
        <v>0</v>
      </c>
      <c r="S1290" s="16">
        <f t="shared" si="68"/>
        <v>0</v>
      </c>
      <c r="T1290" s="237"/>
      <c r="U1290" s="237"/>
    </row>
    <row r="1291" spans="1:21" s="172" customFormat="1">
      <c r="A1291" s="38">
        <v>28</v>
      </c>
      <c r="B1291" s="39">
        <f t="shared" si="64"/>
        <v>0</v>
      </c>
      <c r="C1291" s="39" t="str">
        <f t="shared" si="67"/>
        <v>2020 Initial Year</v>
      </c>
      <c r="D1291" s="40">
        <v>1</v>
      </c>
      <c r="E1291" s="40">
        <v>28</v>
      </c>
      <c r="F1291" s="662">
        <v>6</v>
      </c>
      <c r="G1291" s="311" t="s">
        <v>139</v>
      </c>
      <c r="H1291" s="40" t="s">
        <v>221</v>
      </c>
      <c r="I1291" s="658" t="s">
        <v>264</v>
      </c>
      <c r="J1291" s="303">
        <v>0</v>
      </c>
      <c r="K1291" s="304">
        <v>0</v>
      </c>
      <c r="L1291" s="305">
        <v>0</v>
      </c>
      <c r="M1291" s="305">
        <v>0</v>
      </c>
      <c r="N1291" s="303">
        <v>0</v>
      </c>
      <c r="O1291" s="306">
        <v>0</v>
      </c>
      <c r="P1291" s="303">
        <v>0</v>
      </c>
      <c r="Q1291" s="171">
        <f>VLOOKUP(C1291&amp;D1291&amp;A1291,'Delivery Counts'!$A$87:$I$118,8,FALSE)</f>
        <v>0</v>
      </c>
      <c r="R1291" s="171">
        <f>VLOOKUP(C1291&amp;D1291&amp;A1291,'Delivery Counts'!$A$87:$I$118,9,FALSE)</f>
        <v>0</v>
      </c>
      <c r="S1291" s="16">
        <f t="shared" si="68"/>
        <v>0</v>
      </c>
      <c r="T1291" s="237"/>
      <c r="U1291" s="237"/>
    </row>
    <row r="1292" spans="1:21" s="172" customFormat="1">
      <c r="A1292" s="38">
        <v>28</v>
      </c>
      <c r="B1292" s="39">
        <f t="shared" si="64"/>
        <v>0</v>
      </c>
      <c r="C1292" s="39" t="str">
        <f t="shared" si="67"/>
        <v>2020 Initial Year</v>
      </c>
      <c r="D1292" s="40">
        <v>1</v>
      </c>
      <c r="E1292" s="40">
        <v>28</v>
      </c>
      <c r="F1292" s="662">
        <v>6</v>
      </c>
      <c r="G1292" s="311" t="s">
        <v>139</v>
      </c>
      <c r="H1292" s="40" t="s">
        <v>222</v>
      </c>
      <c r="I1292" s="658" t="s">
        <v>206</v>
      </c>
      <c r="J1292" s="303">
        <v>0</v>
      </c>
      <c r="K1292" s="304">
        <v>0</v>
      </c>
      <c r="L1292" s="305">
        <v>0</v>
      </c>
      <c r="M1292" s="305">
        <v>0</v>
      </c>
      <c r="N1292" s="303">
        <v>0</v>
      </c>
      <c r="O1292" s="306">
        <v>0</v>
      </c>
      <c r="P1292" s="303">
        <v>0</v>
      </c>
      <c r="Q1292" s="171">
        <f>VLOOKUP(C1292&amp;D1292&amp;A1292,'Delivery Counts'!$A$87:$I$118,8,FALSE)</f>
        <v>0</v>
      </c>
      <c r="R1292" s="171">
        <f>VLOOKUP(C1292&amp;D1292&amp;A1292,'Delivery Counts'!$A$87:$I$118,9,FALSE)</f>
        <v>0</v>
      </c>
      <c r="S1292" s="16">
        <f t="shared" si="68"/>
        <v>0</v>
      </c>
      <c r="T1292" s="237"/>
      <c r="U1292" s="237"/>
    </row>
    <row r="1293" spans="1:21" s="172" customFormat="1">
      <c r="A1293" s="38">
        <v>28</v>
      </c>
      <c r="B1293" s="39">
        <f t="shared" si="64"/>
        <v>0</v>
      </c>
      <c r="C1293" s="39" t="str">
        <f t="shared" si="67"/>
        <v>2020 Initial Year</v>
      </c>
      <c r="D1293" s="40">
        <v>1</v>
      </c>
      <c r="E1293" s="40">
        <v>28</v>
      </c>
      <c r="F1293" s="662">
        <v>6</v>
      </c>
      <c r="G1293" s="311" t="s">
        <v>139</v>
      </c>
      <c r="H1293" s="40" t="s">
        <v>223</v>
      </c>
      <c r="I1293" s="658" t="s">
        <v>181</v>
      </c>
      <c r="J1293" s="303">
        <v>0</v>
      </c>
      <c r="K1293" s="304">
        <v>0</v>
      </c>
      <c r="L1293" s="305">
        <v>0</v>
      </c>
      <c r="M1293" s="305">
        <v>0</v>
      </c>
      <c r="N1293" s="303">
        <v>0</v>
      </c>
      <c r="O1293" s="306">
        <v>0</v>
      </c>
      <c r="P1293" s="303">
        <v>0</v>
      </c>
      <c r="Q1293" s="171">
        <f>VLOOKUP(C1293&amp;D1293&amp;A1293,'Delivery Counts'!$A$87:$I$118,8,FALSE)</f>
        <v>0</v>
      </c>
      <c r="R1293" s="171">
        <f>VLOOKUP(C1293&amp;D1293&amp;A1293,'Delivery Counts'!$A$87:$I$118,9,FALSE)</f>
        <v>0</v>
      </c>
      <c r="S1293" s="16">
        <f t="shared" si="68"/>
        <v>0</v>
      </c>
      <c r="T1293" s="237"/>
      <c r="U1293" s="237"/>
    </row>
    <row r="1294" spans="1:21" s="172" customFormat="1">
      <c r="A1294" s="38">
        <v>28</v>
      </c>
      <c r="B1294" s="39">
        <f t="shared" si="64"/>
        <v>0</v>
      </c>
      <c r="C1294" s="39" t="str">
        <f t="shared" si="67"/>
        <v>2020 Initial Year</v>
      </c>
      <c r="D1294" s="40">
        <v>1</v>
      </c>
      <c r="E1294" s="40">
        <v>28</v>
      </c>
      <c r="F1294" s="662">
        <v>6</v>
      </c>
      <c r="G1294" s="311" t="s">
        <v>139</v>
      </c>
      <c r="H1294" s="40" t="s">
        <v>150</v>
      </c>
      <c r="I1294" s="658" t="s">
        <v>204</v>
      </c>
      <c r="J1294" s="303">
        <v>0</v>
      </c>
      <c r="K1294" s="304">
        <v>0</v>
      </c>
      <c r="L1294" s="305">
        <v>0</v>
      </c>
      <c r="M1294" s="305">
        <v>0</v>
      </c>
      <c r="N1294" s="303">
        <v>0</v>
      </c>
      <c r="O1294" s="306">
        <v>0</v>
      </c>
      <c r="P1294" s="303">
        <v>0</v>
      </c>
      <c r="Q1294" s="171">
        <f>VLOOKUP(C1294&amp;D1294&amp;A1294,'Delivery Counts'!$A$87:$I$118,8,FALSE)</f>
        <v>0</v>
      </c>
      <c r="R1294" s="171">
        <f>VLOOKUP(C1294&amp;D1294&amp;A1294,'Delivery Counts'!$A$87:$I$118,9,FALSE)</f>
        <v>0</v>
      </c>
      <c r="S1294" s="16">
        <f t="shared" si="68"/>
        <v>0</v>
      </c>
      <c r="T1294" s="237"/>
      <c r="U1294" s="237"/>
    </row>
    <row r="1295" spans="1:21" s="172" customFormat="1">
      <c r="A1295" s="38">
        <v>28</v>
      </c>
      <c r="B1295" s="39">
        <f t="shared" si="64"/>
        <v>0</v>
      </c>
      <c r="C1295" s="39" t="str">
        <f t="shared" si="67"/>
        <v>2020 Initial Year</v>
      </c>
      <c r="D1295" s="40">
        <v>1</v>
      </c>
      <c r="E1295" s="40">
        <v>28</v>
      </c>
      <c r="F1295" s="662">
        <v>6</v>
      </c>
      <c r="G1295" s="311" t="s">
        <v>139</v>
      </c>
      <c r="H1295" s="40" t="s">
        <v>151</v>
      </c>
      <c r="I1295" s="658" t="s">
        <v>205</v>
      </c>
      <c r="J1295" s="303">
        <v>0</v>
      </c>
      <c r="K1295" s="304">
        <v>0</v>
      </c>
      <c r="L1295" s="305">
        <v>0</v>
      </c>
      <c r="M1295" s="305">
        <v>0</v>
      </c>
      <c r="N1295" s="303">
        <v>0</v>
      </c>
      <c r="O1295" s="306">
        <v>0</v>
      </c>
      <c r="P1295" s="303">
        <v>0</v>
      </c>
      <c r="Q1295" s="171">
        <f>VLOOKUP(C1295&amp;D1295&amp;A1295,'Delivery Counts'!$A$87:$I$118,8,FALSE)</f>
        <v>0</v>
      </c>
      <c r="R1295" s="171">
        <f>VLOOKUP(C1295&amp;D1295&amp;A1295,'Delivery Counts'!$A$87:$I$118,9,FALSE)</f>
        <v>0</v>
      </c>
      <c r="S1295" s="16">
        <f t="shared" si="68"/>
        <v>0</v>
      </c>
      <c r="T1295" s="237"/>
      <c r="U1295" s="237"/>
    </row>
    <row r="1296" spans="1:21" s="172" customFormat="1">
      <c r="A1296" s="38">
        <v>28</v>
      </c>
      <c r="B1296" s="39">
        <f t="shared" si="64"/>
        <v>0</v>
      </c>
      <c r="C1296" s="39" t="str">
        <f t="shared" si="67"/>
        <v>2020 Initial Year</v>
      </c>
      <c r="D1296" s="40">
        <v>1</v>
      </c>
      <c r="E1296" s="40">
        <v>28</v>
      </c>
      <c r="F1296" s="662">
        <v>6</v>
      </c>
      <c r="G1296" s="311" t="s">
        <v>139</v>
      </c>
      <c r="H1296" s="40" t="s">
        <v>152</v>
      </c>
      <c r="I1296" s="658" t="s">
        <v>182</v>
      </c>
      <c r="J1296" s="303">
        <v>0</v>
      </c>
      <c r="K1296" s="304">
        <v>0</v>
      </c>
      <c r="L1296" s="305">
        <v>0</v>
      </c>
      <c r="M1296" s="305">
        <v>0</v>
      </c>
      <c r="N1296" s="303">
        <v>0</v>
      </c>
      <c r="O1296" s="306">
        <v>0</v>
      </c>
      <c r="P1296" s="303">
        <v>0</v>
      </c>
      <c r="Q1296" s="171">
        <f>VLOOKUP(C1296&amp;D1296&amp;A1296,'Delivery Counts'!$A$87:$I$118,8,FALSE)</f>
        <v>0</v>
      </c>
      <c r="R1296" s="171">
        <f>VLOOKUP(C1296&amp;D1296&amp;A1296,'Delivery Counts'!$A$87:$I$118,9,FALSE)</f>
        <v>0</v>
      </c>
      <c r="S1296" s="16">
        <f t="shared" si="68"/>
        <v>0</v>
      </c>
      <c r="T1296" s="237"/>
      <c r="U1296" s="237"/>
    </row>
    <row r="1297" spans="1:21" s="172" customFormat="1">
      <c r="A1297" s="38">
        <v>28</v>
      </c>
      <c r="B1297" s="39">
        <f t="shared" si="64"/>
        <v>0</v>
      </c>
      <c r="C1297" s="39" t="str">
        <f t="shared" si="67"/>
        <v>2020 Initial Year</v>
      </c>
      <c r="D1297" s="40">
        <v>1</v>
      </c>
      <c r="E1297" s="40">
        <v>28</v>
      </c>
      <c r="F1297" s="662">
        <v>6</v>
      </c>
      <c r="G1297" s="311" t="s">
        <v>139</v>
      </c>
      <c r="H1297" s="40" t="s">
        <v>70</v>
      </c>
      <c r="I1297" s="658" t="s">
        <v>265</v>
      </c>
      <c r="J1297" s="303">
        <v>0</v>
      </c>
      <c r="K1297" s="304">
        <v>0</v>
      </c>
      <c r="L1297" s="305">
        <v>0</v>
      </c>
      <c r="M1297" s="305">
        <v>0</v>
      </c>
      <c r="N1297" s="303">
        <v>0</v>
      </c>
      <c r="O1297" s="306">
        <v>0</v>
      </c>
      <c r="P1297" s="303">
        <v>0</v>
      </c>
      <c r="Q1297" s="171">
        <f>VLOOKUP(C1297&amp;D1297&amp;A1297,'Delivery Counts'!$A$87:$I$118,8,FALSE)</f>
        <v>0</v>
      </c>
      <c r="R1297" s="171">
        <f>VLOOKUP(C1297&amp;D1297&amp;A1297,'Delivery Counts'!$A$87:$I$118,9,FALSE)</f>
        <v>0</v>
      </c>
      <c r="S1297" s="16">
        <f t="shared" si="68"/>
        <v>0</v>
      </c>
      <c r="T1297" s="237"/>
      <c r="U1297" s="237"/>
    </row>
    <row r="1298" spans="1:21" s="172" customFormat="1">
      <c r="A1298" s="38">
        <v>28</v>
      </c>
      <c r="B1298" s="39">
        <f t="shared" si="64"/>
        <v>0</v>
      </c>
      <c r="C1298" s="39" t="str">
        <f t="shared" si="67"/>
        <v>2020 Initial Year</v>
      </c>
      <c r="D1298" s="40">
        <v>1</v>
      </c>
      <c r="E1298" s="40">
        <v>28</v>
      </c>
      <c r="F1298" s="662">
        <v>6</v>
      </c>
      <c r="G1298" s="311" t="s">
        <v>139</v>
      </c>
      <c r="H1298" s="40" t="s">
        <v>71</v>
      </c>
      <c r="I1298" s="658" t="s">
        <v>266</v>
      </c>
      <c r="J1298" s="303">
        <v>0</v>
      </c>
      <c r="K1298" s="304">
        <v>0</v>
      </c>
      <c r="L1298" s="305">
        <v>0</v>
      </c>
      <c r="M1298" s="305">
        <v>0</v>
      </c>
      <c r="N1298" s="303">
        <v>0</v>
      </c>
      <c r="O1298" s="306">
        <v>0</v>
      </c>
      <c r="P1298" s="303">
        <v>0</v>
      </c>
      <c r="Q1298" s="171">
        <f>VLOOKUP(C1298&amp;D1298&amp;A1298,'Delivery Counts'!$A$87:$I$118,8,FALSE)</f>
        <v>0</v>
      </c>
      <c r="R1298" s="171">
        <f>VLOOKUP(C1298&amp;D1298&amp;A1298,'Delivery Counts'!$A$87:$I$118,9,FALSE)</f>
        <v>0</v>
      </c>
      <c r="S1298" s="16">
        <f t="shared" si="68"/>
        <v>0</v>
      </c>
      <c r="T1298" s="237"/>
      <c r="U1298" s="237"/>
    </row>
    <row r="1299" spans="1:21" s="172" customFormat="1">
      <c r="A1299" s="38">
        <v>28</v>
      </c>
      <c r="B1299" s="39">
        <f t="shared" si="64"/>
        <v>0</v>
      </c>
      <c r="C1299" s="39" t="str">
        <f t="shared" si="67"/>
        <v>2020 Initial Year</v>
      </c>
      <c r="D1299" s="40">
        <v>1</v>
      </c>
      <c r="E1299" s="40">
        <v>28</v>
      </c>
      <c r="F1299" s="662">
        <v>6</v>
      </c>
      <c r="G1299" s="311" t="s">
        <v>139</v>
      </c>
      <c r="H1299" s="40" t="s">
        <v>72</v>
      </c>
      <c r="I1299" s="658" t="s">
        <v>527</v>
      </c>
      <c r="J1299" s="303">
        <v>0</v>
      </c>
      <c r="K1299" s="304">
        <v>0</v>
      </c>
      <c r="L1299" s="305">
        <v>0</v>
      </c>
      <c r="M1299" s="305">
        <v>0</v>
      </c>
      <c r="N1299" s="303">
        <v>0</v>
      </c>
      <c r="O1299" s="306">
        <v>0</v>
      </c>
      <c r="P1299" s="303">
        <v>0</v>
      </c>
      <c r="Q1299" s="171">
        <f>VLOOKUP(C1299&amp;D1299&amp;A1299,'Delivery Counts'!$A$87:$I$118,8,FALSE)</f>
        <v>0</v>
      </c>
      <c r="R1299" s="171">
        <f>VLOOKUP(C1299&amp;D1299&amp;A1299,'Delivery Counts'!$A$87:$I$118,9,FALSE)</f>
        <v>0</v>
      </c>
      <c r="S1299" s="16">
        <f t="shared" si="68"/>
        <v>0</v>
      </c>
      <c r="T1299" s="237"/>
      <c r="U1299" s="237"/>
    </row>
    <row r="1300" spans="1:21" s="172" customFormat="1">
      <c r="A1300" s="38">
        <v>28</v>
      </c>
      <c r="B1300" s="39">
        <f t="shared" si="64"/>
        <v>0</v>
      </c>
      <c r="C1300" s="39" t="str">
        <f t="shared" si="67"/>
        <v>2020 Initial Year</v>
      </c>
      <c r="D1300" s="40">
        <v>1</v>
      </c>
      <c r="E1300" s="40">
        <v>28</v>
      </c>
      <c r="F1300" s="662">
        <v>6</v>
      </c>
      <c r="G1300" s="40" t="s">
        <v>139</v>
      </c>
      <c r="H1300" s="40" t="s">
        <v>73</v>
      </c>
      <c r="I1300" s="658" t="s">
        <v>528</v>
      </c>
      <c r="J1300" s="303">
        <v>0</v>
      </c>
      <c r="K1300" s="304">
        <v>0</v>
      </c>
      <c r="L1300" s="305">
        <v>0</v>
      </c>
      <c r="M1300" s="305">
        <v>0</v>
      </c>
      <c r="N1300" s="303">
        <v>0</v>
      </c>
      <c r="O1300" s="306">
        <v>0</v>
      </c>
      <c r="P1300" s="303">
        <v>0</v>
      </c>
      <c r="Q1300" s="171">
        <f>VLOOKUP(C1300&amp;D1300&amp;A1300,'Delivery Counts'!$A$87:$I$118,8,FALSE)</f>
        <v>0</v>
      </c>
      <c r="R1300" s="171">
        <f>VLOOKUP(C1300&amp;D1300&amp;A1300,'Delivery Counts'!$A$87:$I$118,9,FALSE)</f>
        <v>0</v>
      </c>
      <c r="S1300" s="16">
        <f t="shared" si="68"/>
        <v>0</v>
      </c>
      <c r="T1300" s="237"/>
      <c r="U1300" s="237"/>
    </row>
    <row r="1301" spans="1:21" s="172" customFormat="1">
      <c r="A1301" s="775">
        <v>28</v>
      </c>
      <c r="B1301" s="776">
        <f t="shared" si="64"/>
        <v>0</v>
      </c>
      <c r="C1301" s="776" t="str">
        <f t="shared" si="67"/>
        <v>2020 Initial Year</v>
      </c>
      <c r="D1301" s="777">
        <v>1</v>
      </c>
      <c r="E1301" s="777">
        <v>28</v>
      </c>
      <c r="F1301" s="778">
        <v>6</v>
      </c>
      <c r="G1301" s="777" t="s">
        <v>139</v>
      </c>
      <c r="H1301" s="777" t="s">
        <v>409</v>
      </c>
      <c r="I1301" s="779" t="s">
        <v>803</v>
      </c>
      <c r="J1301" s="781">
        <v>0</v>
      </c>
      <c r="K1301" s="782">
        <v>0</v>
      </c>
      <c r="L1301" s="783">
        <v>0</v>
      </c>
      <c r="M1301" s="783">
        <v>0</v>
      </c>
      <c r="N1301" s="781">
        <v>0</v>
      </c>
      <c r="O1301" s="784">
        <v>0</v>
      </c>
      <c r="P1301" s="781">
        <v>0</v>
      </c>
      <c r="Q1301" s="798">
        <f>VLOOKUP(C1301&amp;D1301&amp;A1301,'Delivery Counts'!$A$87:$I$118,8,FALSE)</f>
        <v>0</v>
      </c>
      <c r="R1301" s="798">
        <f>VLOOKUP(C1301&amp;D1301&amp;A1301,'Delivery Counts'!$A$87:$I$118,9,FALSE)</f>
        <v>0</v>
      </c>
      <c r="S1301" s="785">
        <f t="shared" si="68"/>
        <v>0</v>
      </c>
      <c r="T1301" s="237"/>
      <c r="U1301" s="237"/>
    </row>
    <row r="1302" spans="1:21" s="172" customFormat="1">
      <c r="A1302" s="38">
        <v>16</v>
      </c>
      <c r="B1302" s="39">
        <f t="shared" si="64"/>
        <v>0</v>
      </c>
      <c r="C1302" s="39" t="str">
        <f t="shared" si="67"/>
        <v>2020 Initial Year</v>
      </c>
      <c r="D1302" s="40">
        <v>2</v>
      </c>
      <c r="E1302" s="40">
        <v>16</v>
      </c>
      <c r="F1302" s="40">
        <v>1</v>
      </c>
      <c r="G1302" s="40" t="s">
        <v>138</v>
      </c>
      <c r="H1302" s="40" t="s">
        <v>211</v>
      </c>
      <c r="I1302" s="698" t="s">
        <v>261</v>
      </c>
      <c r="J1302" s="303">
        <v>0</v>
      </c>
      <c r="K1302" s="304">
        <v>0</v>
      </c>
      <c r="L1302" s="305">
        <v>0</v>
      </c>
      <c r="M1302" s="305">
        <v>0</v>
      </c>
      <c r="N1302" s="303">
        <v>0</v>
      </c>
      <c r="O1302" s="306">
        <v>0</v>
      </c>
      <c r="P1302" s="303">
        <v>0</v>
      </c>
      <c r="Q1302" s="171">
        <f>VLOOKUP(C1302&amp;D1302&amp;A1302,'Delivery Counts'!$A$87:$I$118,8,FALSE)</f>
        <v>0</v>
      </c>
      <c r="R1302" s="171">
        <f>VLOOKUP(C1302&amp;D1302&amp;A1302,'Delivery Counts'!$A$87:$I$118,9,FALSE)</f>
        <v>0</v>
      </c>
      <c r="S1302" s="16">
        <f t="shared" si="68"/>
        <v>0</v>
      </c>
      <c r="T1302" s="237"/>
      <c r="U1302" s="237"/>
    </row>
    <row r="1303" spans="1:21" s="172" customFormat="1">
      <c r="A1303" s="38">
        <v>16</v>
      </c>
      <c r="B1303" s="39">
        <f t="shared" si="64"/>
        <v>0</v>
      </c>
      <c r="C1303" s="39" t="str">
        <f t="shared" si="67"/>
        <v>2020 Initial Year</v>
      </c>
      <c r="D1303" s="40">
        <v>2</v>
      </c>
      <c r="E1303" s="40">
        <v>16</v>
      </c>
      <c r="F1303" s="40">
        <v>1</v>
      </c>
      <c r="G1303" s="311" t="s">
        <v>138</v>
      </c>
      <c r="H1303" s="40" t="s">
        <v>214</v>
      </c>
      <c r="I1303" s="658" t="s">
        <v>676</v>
      </c>
      <c r="J1303" s="303">
        <v>0</v>
      </c>
      <c r="K1303" s="304">
        <v>0</v>
      </c>
      <c r="L1303" s="305">
        <v>0</v>
      </c>
      <c r="M1303" s="305">
        <v>0</v>
      </c>
      <c r="N1303" s="303">
        <v>0</v>
      </c>
      <c r="O1303" s="306">
        <v>0</v>
      </c>
      <c r="P1303" s="303">
        <v>0</v>
      </c>
      <c r="Q1303" s="171">
        <f>VLOOKUP(C1303&amp;D1303&amp;A1303,'Delivery Counts'!$A$87:$I$118,8,FALSE)</f>
        <v>0</v>
      </c>
      <c r="R1303" s="171">
        <f>VLOOKUP(C1303&amp;D1303&amp;A1303,'Delivery Counts'!$A$87:$I$118,9,FALSE)</f>
        <v>0</v>
      </c>
      <c r="S1303" s="16">
        <f t="shared" si="68"/>
        <v>0</v>
      </c>
      <c r="T1303" s="237"/>
      <c r="U1303" s="237"/>
    </row>
    <row r="1304" spans="1:21" s="172" customFormat="1">
      <c r="A1304" s="38">
        <v>16</v>
      </c>
      <c r="B1304" s="39">
        <f t="shared" si="64"/>
        <v>0</v>
      </c>
      <c r="C1304" s="39" t="str">
        <f t="shared" si="67"/>
        <v>2020 Initial Year</v>
      </c>
      <c r="D1304" s="40">
        <v>2</v>
      </c>
      <c r="E1304" s="40">
        <v>16</v>
      </c>
      <c r="F1304" s="40">
        <v>1</v>
      </c>
      <c r="G1304" s="311" t="s">
        <v>138</v>
      </c>
      <c r="H1304" s="40" t="s">
        <v>215</v>
      </c>
      <c r="I1304" s="658" t="s">
        <v>216</v>
      </c>
      <c r="J1304" s="303">
        <v>0</v>
      </c>
      <c r="K1304" s="304">
        <v>0</v>
      </c>
      <c r="L1304" s="305">
        <v>0</v>
      </c>
      <c r="M1304" s="305">
        <v>0</v>
      </c>
      <c r="N1304" s="303">
        <v>0</v>
      </c>
      <c r="O1304" s="306">
        <v>0</v>
      </c>
      <c r="P1304" s="303">
        <v>0</v>
      </c>
      <c r="Q1304" s="171">
        <f>VLOOKUP(C1304&amp;D1304&amp;A1304,'Delivery Counts'!$A$87:$I$118,8,FALSE)</f>
        <v>0</v>
      </c>
      <c r="R1304" s="171">
        <f>VLOOKUP(C1304&amp;D1304&amp;A1304,'Delivery Counts'!$A$87:$I$118,9,FALSE)</f>
        <v>0</v>
      </c>
      <c r="S1304" s="16">
        <f t="shared" si="68"/>
        <v>0</v>
      </c>
      <c r="T1304" s="237"/>
      <c r="U1304" s="237"/>
    </row>
    <row r="1305" spans="1:21">
      <c r="A1305" s="38">
        <v>16</v>
      </c>
      <c r="B1305" s="39">
        <f t="shared" si="64"/>
        <v>0</v>
      </c>
      <c r="C1305" s="39" t="str">
        <f t="shared" si="67"/>
        <v>2020 Initial Year</v>
      </c>
      <c r="D1305" s="40">
        <v>2</v>
      </c>
      <c r="E1305" s="40">
        <v>16</v>
      </c>
      <c r="F1305" s="40">
        <v>1</v>
      </c>
      <c r="G1305" s="311" t="s">
        <v>138</v>
      </c>
      <c r="H1305" s="40" t="s">
        <v>217</v>
      </c>
      <c r="I1305" s="658" t="s">
        <v>262</v>
      </c>
      <c r="J1305" s="303">
        <v>0</v>
      </c>
      <c r="K1305" s="304">
        <v>0</v>
      </c>
      <c r="L1305" s="305">
        <v>0</v>
      </c>
      <c r="M1305" s="305">
        <v>0</v>
      </c>
      <c r="N1305" s="303">
        <v>0</v>
      </c>
      <c r="O1305" s="306">
        <v>0</v>
      </c>
      <c r="P1305" s="303">
        <v>0</v>
      </c>
      <c r="Q1305" s="171">
        <f>VLOOKUP(C1305&amp;D1305&amp;A1305,'Delivery Counts'!$A$87:$I$118,8,FALSE)</f>
        <v>0</v>
      </c>
      <c r="R1305" s="171">
        <f>VLOOKUP(C1305&amp;D1305&amp;A1305,'Delivery Counts'!$A$87:$I$118,9,FALSE)</f>
        <v>0</v>
      </c>
      <c r="S1305" s="16">
        <f t="shared" si="68"/>
        <v>0</v>
      </c>
    </row>
    <row r="1306" spans="1:21">
      <c r="A1306" s="38">
        <v>16</v>
      </c>
      <c r="B1306" s="39">
        <f t="shared" si="64"/>
        <v>0</v>
      </c>
      <c r="C1306" s="39" t="str">
        <f t="shared" si="67"/>
        <v>2020 Initial Year</v>
      </c>
      <c r="D1306" s="40">
        <v>2</v>
      </c>
      <c r="E1306" s="40">
        <v>16</v>
      </c>
      <c r="F1306" s="40">
        <v>1</v>
      </c>
      <c r="G1306" s="311" t="s">
        <v>138</v>
      </c>
      <c r="H1306" s="40" t="s">
        <v>218</v>
      </c>
      <c r="I1306" s="658" t="s">
        <v>677</v>
      </c>
      <c r="J1306" s="303">
        <v>0</v>
      </c>
      <c r="K1306" s="304">
        <v>0</v>
      </c>
      <c r="L1306" s="305">
        <v>0</v>
      </c>
      <c r="M1306" s="305">
        <v>0</v>
      </c>
      <c r="N1306" s="303">
        <v>0</v>
      </c>
      <c r="O1306" s="306">
        <v>0</v>
      </c>
      <c r="P1306" s="303">
        <v>0</v>
      </c>
      <c r="Q1306" s="171">
        <f>VLOOKUP(C1306&amp;D1306&amp;A1306,'Delivery Counts'!$A$87:$I$118,8,FALSE)</f>
        <v>0</v>
      </c>
      <c r="R1306" s="171">
        <f>VLOOKUP(C1306&amp;D1306&amp;A1306,'Delivery Counts'!$A$87:$I$118,9,FALSE)</f>
        <v>0</v>
      </c>
      <c r="S1306" s="16">
        <f t="shared" si="68"/>
        <v>0</v>
      </c>
    </row>
    <row r="1307" spans="1:21" s="172" customFormat="1">
      <c r="A1307" s="38">
        <v>16</v>
      </c>
      <c r="B1307" s="39">
        <f t="shared" si="64"/>
        <v>0</v>
      </c>
      <c r="C1307" s="39" t="str">
        <f t="shared" si="67"/>
        <v>2020 Initial Year</v>
      </c>
      <c r="D1307" s="40">
        <v>2</v>
      </c>
      <c r="E1307" s="40">
        <v>16</v>
      </c>
      <c r="F1307" s="40">
        <v>1</v>
      </c>
      <c r="G1307" s="311" t="s">
        <v>138</v>
      </c>
      <c r="H1307" s="40" t="s">
        <v>219</v>
      </c>
      <c r="I1307" s="658" t="s">
        <v>263</v>
      </c>
      <c r="J1307" s="303">
        <v>0</v>
      </c>
      <c r="K1307" s="304">
        <v>0</v>
      </c>
      <c r="L1307" s="305">
        <v>0</v>
      </c>
      <c r="M1307" s="305">
        <v>0</v>
      </c>
      <c r="N1307" s="303">
        <v>0</v>
      </c>
      <c r="O1307" s="306">
        <v>0</v>
      </c>
      <c r="P1307" s="303">
        <v>0</v>
      </c>
      <c r="Q1307" s="171">
        <f>VLOOKUP(C1307&amp;D1307&amp;A1307,'Delivery Counts'!$A$87:$I$118,8,FALSE)</f>
        <v>0</v>
      </c>
      <c r="R1307" s="171">
        <f>VLOOKUP(C1307&amp;D1307&amp;A1307,'Delivery Counts'!$A$87:$I$118,9,FALSE)</f>
        <v>0</v>
      </c>
      <c r="S1307" s="16">
        <f t="shared" si="68"/>
        <v>0</v>
      </c>
    </row>
    <row r="1308" spans="1:21" s="172" customFormat="1">
      <c r="A1308" s="38">
        <v>16</v>
      </c>
      <c r="B1308" s="39">
        <f t="shared" si="64"/>
        <v>0</v>
      </c>
      <c r="C1308" s="39" t="str">
        <f t="shared" si="67"/>
        <v>2020 Initial Year</v>
      </c>
      <c r="D1308" s="40">
        <v>2</v>
      </c>
      <c r="E1308" s="40">
        <v>16</v>
      </c>
      <c r="F1308" s="40">
        <v>1</v>
      </c>
      <c r="G1308" s="311" t="s">
        <v>138</v>
      </c>
      <c r="H1308" s="40" t="s">
        <v>220</v>
      </c>
      <c r="I1308" s="658" t="s">
        <v>675</v>
      </c>
      <c r="J1308" s="303">
        <v>0</v>
      </c>
      <c r="K1308" s="304">
        <v>0</v>
      </c>
      <c r="L1308" s="305">
        <v>0</v>
      </c>
      <c r="M1308" s="305">
        <v>0</v>
      </c>
      <c r="N1308" s="303">
        <v>0</v>
      </c>
      <c r="O1308" s="306">
        <v>0</v>
      </c>
      <c r="P1308" s="303">
        <v>0</v>
      </c>
      <c r="Q1308" s="171">
        <f>VLOOKUP(C1308&amp;D1308&amp;A1308,'Delivery Counts'!$A$87:$I$118,8,FALSE)</f>
        <v>0</v>
      </c>
      <c r="R1308" s="171">
        <f>VLOOKUP(C1308&amp;D1308&amp;A1308,'Delivery Counts'!$A$87:$I$118,9,FALSE)</f>
        <v>0</v>
      </c>
      <c r="S1308" s="16">
        <f t="shared" si="68"/>
        <v>0</v>
      </c>
      <c r="T1308" s="237"/>
      <c r="U1308" s="237"/>
    </row>
    <row r="1309" spans="1:21" s="172" customFormat="1">
      <c r="A1309" s="38">
        <v>16</v>
      </c>
      <c r="B1309" s="39">
        <f t="shared" si="64"/>
        <v>0</v>
      </c>
      <c r="C1309" s="39" t="str">
        <f t="shared" si="67"/>
        <v>2020 Initial Year</v>
      </c>
      <c r="D1309" s="40">
        <v>2</v>
      </c>
      <c r="E1309" s="40">
        <v>16</v>
      </c>
      <c r="F1309" s="40">
        <v>1</v>
      </c>
      <c r="G1309" s="311" t="s">
        <v>138</v>
      </c>
      <c r="H1309" s="40" t="s">
        <v>221</v>
      </c>
      <c r="I1309" s="658" t="s">
        <v>264</v>
      </c>
      <c r="J1309" s="303">
        <v>0</v>
      </c>
      <c r="K1309" s="304">
        <v>0</v>
      </c>
      <c r="L1309" s="305">
        <v>0</v>
      </c>
      <c r="M1309" s="305">
        <v>0</v>
      </c>
      <c r="N1309" s="303">
        <v>0</v>
      </c>
      <c r="O1309" s="306">
        <v>0</v>
      </c>
      <c r="P1309" s="303">
        <v>0</v>
      </c>
      <c r="Q1309" s="171">
        <f>VLOOKUP(C1309&amp;D1309&amp;A1309,'Delivery Counts'!$A$87:$I$118,8,FALSE)</f>
        <v>0</v>
      </c>
      <c r="R1309" s="171">
        <f>VLOOKUP(C1309&amp;D1309&amp;A1309,'Delivery Counts'!$A$87:$I$118,9,FALSE)</f>
        <v>0</v>
      </c>
      <c r="S1309" s="16">
        <f t="shared" si="68"/>
        <v>0</v>
      </c>
      <c r="T1309" s="237"/>
      <c r="U1309" s="237"/>
    </row>
    <row r="1310" spans="1:21" s="172" customFormat="1">
      <c r="A1310" s="38">
        <v>16</v>
      </c>
      <c r="B1310" s="39">
        <f t="shared" si="64"/>
        <v>0</v>
      </c>
      <c r="C1310" s="39" t="str">
        <f t="shared" si="67"/>
        <v>2020 Initial Year</v>
      </c>
      <c r="D1310" s="40">
        <v>2</v>
      </c>
      <c r="E1310" s="40">
        <v>16</v>
      </c>
      <c r="F1310" s="40">
        <v>1</v>
      </c>
      <c r="G1310" s="311" t="s">
        <v>138</v>
      </c>
      <c r="H1310" s="40" t="s">
        <v>222</v>
      </c>
      <c r="I1310" s="658" t="s">
        <v>206</v>
      </c>
      <c r="J1310" s="303">
        <v>0</v>
      </c>
      <c r="K1310" s="304">
        <v>0</v>
      </c>
      <c r="L1310" s="305">
        <v>0</v>
      </c>
      <c r="M1310" s="305">
        <v>0</v>
      </c>
      <c r="N1310" s="303">
        <v>0</v>
      </c>
      <c r="O1310" s="306">
        <v>0</v>
      </c>
      <c r="P1310" s="303">
        <v>0</v>
      </c>
      <c r="Q1310" s="171">
        <f>VLOOKUP(C1310&amp;D1310&amp;A1310,'Delivery Counts'!$A$87:$I$118,8,FALSE)</f>
        <v>0</v>
      </c>
      <c r="R1310" s="171">
        <f>VLOOKUP(C1310&amp;D1310&amp;A1310,'Delivery Counts'!$A$87:$I$118,9,FALSE)</f>
        <v>0</v>
      </c>
      <c r="S1310" s="16">
        <f t="shared" si="68"/>
        <v>0</v>
      </c>
      <c r="T1310" s="237"/>
      <c r="U1310" s="237"/>
    </row>
    <row r="1311" spans="1:21" s="172" customFormat="1">
      <c r="A1311" s="38">
        <v>16</v>
      </c>
      <c r="B1311" s="39">
        <f t="shared" si="64"/>
        <v>0</v>
      </c>
      <c r="C1311" s="39" t="str">
        <f t="shared" si="67"/>
        <v>2020 Initial Year</v>
      </c>
      <c r="D1311" s="40">
        <v>2</v>
      </c>
      <c r="E1311" s="40">
        <v>16</v>
      </c>
      <c r="F1311" s="40">
        <v>1</v>
      </c>
      <c r="G1311" s="311" t="s">
        <v>138</v>
      </c>
      <c r="H1311" s="40" t="s">
        <v>223</v>
      </c>
      <c r="I1311" s="658" t="s">
        <v>181</v>
      </c>
      <c r="J1311" s="303">
        <v>0</v>
      </c>
      <c r="K1311" s="304">
        <v>0</v>
      </c>
      <c r="L1311" s="305">
        <v>0</v>
      </c>
      <c r="M1311" s="305">
        <v>0</v>
      </c>
      <c r="N1311" s="303">
        <v>0</v>
      </c>
      <c r="O1311" s="306">
        <v>0</v>
      </c>
      <c r="P1311" s="303">
        <v>0</v>
      </c>
      <c r="Q1311" s="171">
        <f>VLOOKUP(C1311&amp;D1311&amp;A1311,'Delivery Counts'!$A$87:$I$118,8,FALSE)</f>
        <v>0</v>
      </c>
      <c r="R1311" s="171">
        <f>VLOOKUP(C1311&amp;D1311&amp;A1311,'Delivery Counts'!$A$87:$I$118,9,FALSE)</f>
        <v>0</v>
      </c>
      <c r="S1311" s="16">
        <f t="shared" si="68"/>
        <v>0</v>
      </c>
      <c r="T1311" s="237"/>
      <c r="U1311" s="237"/>
    </row>
    <row r="1312" spans="1:21" s="172" customFormat="1">
      <c r="A1312" s="38">
        <v>16</v>
      </c>
      <c r="B1312" s="39">
        <f t="shared" si="64"/>
        <v>0</v>
      </c>
      <c r="C1312" s="39" t="str">
        <f t="shared" si="67"/>
        <v>2020 Initial Year</v>
      </c>
      <c r="D1312" s="40">
        <v>2</v>
      </c>
      <c r="E1312" s="40">
        <v>16</v>
      </c>
      <c r="F1312" s="40">
        <v>1</v>
      </c>
      <c r="G1312" s="311" t="s">
        <v>138</v>
      </c>
      <c r="H1312" s="40" t="s">
        <v>150</v>
      </c>
      <c r="I1312" s="658" t="s">
        <v>204</v>
      </c>
      <c r="J1312" s="303">
        <v>0</v>
      </c>
      <c r="K1312" s="304">
        <v>0</v>
      </c>
      <c r="L1312" s="305">
        <v>0</v>
      </c>
      <c r="M1312" s="305">
        <v>0</v>
      </c>
      <c r="N1312" s="303">
        <v>0</v>
      </c>
      <c r="O1312" s="306">
        <v>0</v>
      </c>
      <c r="P1312" s="303">
        <v>0</v>
      </c>
      <c r="Q1312" s="171">
        <f>VLOOKUP(C1312&amp;D1312&amp;A1312,'Delivery Counts'!$A$87:$I$118,8,FALSE)</f>
        <v>0</v>
      </c>
      <c r="R1312" s="171">
        <f>VLOOKUP(C1312&amp;D1312&amp;A1312,'Delivery Counts'!$A$87:$I$118,9,FALSE)</f>
        <v>0</v>
      </c>
      <c r="S1312" s="16">
        <f t="shared" si="68"/>
        <v>0</v>
      </c>
      <c r="T1312" s="237"/>
      <c r="U1312" s="237"/>
    </row>
    <row r="1313" spans="1:21" s="172" customFormat="1">
      <c r="A1313" s="38">
        <v>16</v>
      </c>
      <c r="B1313" s="39">
        <f t="shared" si="64"/>
        <v>0</v>
      </c>
      <c r="C1313" s="39" t="str">
        <f t="shared" si="67"/>
        <v>2020 Initial Year</v>
      </c>
      <c r="D1313" s="40">
        <v>2</v>
      </c>
      <c r="E1313" s="40">
        <v>16</v>
      </c>
      <c r="F1313" s="40">
        <v>1</v>
      </c>
      <c r="G1313" s="311" t="s">
        <v>138</v>
      </c>
      <c r="H1313" s="40" t="s">
        <v>151</v>
      </c>
      <c r="I1313" s="658" t="s">
        <v>205</v>
      </c>
      <c r="J1313" s="303">
        <v>0</v>
      </c>
      <c r="K1313" s="304">
        <v>0</v>
      </c>
      <c r="L1313" s="305">
        <v>0</v>
      </c>
      <c r="M1313" s="305">
        <v>0</v>
      </c>
      <c r="N1313" s="303">
        <v>0</v>
      </c>
      <c r="O1313" s="306">
        <v>0</v>
      </c>
      <c r="P1313" s="303">
        <v>0</v>
      </c>
      <c r="Q1313" s="171">
        <f>VLOOKUP(C1313&amp;D1313&amp;A1313,'Delivery Counts'!$A$87:$I$118,8,FALSE)</f>
        <v>0</v>
      </c>
      <c r="R1313" s="171">
        <f>VLOOKUP(C1313&amp;D1313&amp;A1313,'Delivery Counts'!$A$87:$I$118,9,FALSE)</f>
        <v>0</v>
      </c>
      <c r="S1313" s="16">
        <f t="shared" si="68"/>
        <v>0</v>
      </c>
      <c r="T1313" s="237"/>
      <c r="U1313" s="237"/>
    </row>
    <row r="1314" spans="1:21" s="172" customFormat="1">
      <c r="A1314" s="38">
        <v>16</v>
      </c>
      <c r="B1314" s="39">
        <f t="shared" si="64"/>
        <v>0</v>
      </c>
      <c r="C1314" s="39" t="str">
        <f t="shared" si="67"/>
        <v>2020 Initial Year</v>
      </c>
      <c r="D1314" s="40">
        <v>2</v>
      </c>
      <c r="E1314" s="40">
        <v>16</v>
      </c>
      <c r="F1314" s="40">
        <v>1</v>
      </c>
      <c r="G1314" s="311" t="s">
        <v>138</v>
      </c>
      <c r="H1314" s="40" t="s">
        <v>152</v>
      </c>
      <c r="I1314" s="658" t="s">
        <v>182</v>
      </c>
      <c r="J1314" s="303">
        <v>0</v>
      </c>
      <c r="K1314" s="304">
        <v>0</v>
      </c>
      <c r="L1314" s="305">
        <v>0</v>
      </c>
      <c r="M1314" s="305">
        <v>0</v>
      </c>
      <c r="N1314" s="303">
        <v>0</v>
      </c>
      <c r="O1314" s="306">
        <v>0</v>
      </c>
      <c r="P1314" s="303">
        <v>0</v>
      </c>
      <c r="Q1314" s="171">
        <f>VLOOKUP(C1314&amp;D1314&amp;A1314,'Delivery Counts'!$A$87:$I$118,8,FALSE)</f>
        <v>0</v>
      </c>
      <c r="R1314" s="171">
        <f>VLOOKUP(C1314&amp;D1314&amp;A1314,'Delivery Counts'!$A$87:$I$118,9,FALSE)</f>
        <v>0</v>
      </c>
      <c r="S1314" s="16">
        <f t="shared" si="68"/>
        <v>0</v>
      </c>
      <c r="T1314" s="237"/>
      <c r="U1314" s="237"/>
    </row>
    <row r="1315" spans="1:21" s="172" customFormat="1">
      <c r="A1315" s="38">
        <v>16</v>
      </c>
      <c r="B1315" s="39">
        <f t="shared" si="64"/>
        <v>0</v>
      </c>
      <c r="C1315" s="39" t="str">
        <f t="shared" si="67"/>
        <v>2020 Initial Year</v>
      </c>
      <c r="D1315" s="40">
        <v>2</v>
      </c>
      <c r="E1315" s="40">
        <v>16</v>
      </c>
      <c r="F1315" s="40">
        <v>1</v>
      </c>
      <c r="G1315" s="311" t="s">
        <v>138</v>
      </c>
      <c r="H1315" s="40" t="s">
        <v>70</v>
      </c>
      <c r="I1315" s="658" t="s">
        <v>265</v>
      </c>
      <c r="J1315" s="303">
        <v>0</v>
      </c>
      <c r="K1315" s="304">
        <v>0</v>
      </c>
      <c r="L1315" s="305">
        <v>0</v>
      </c>
      <c r="M1315" s="305">
        <v>0</v>
      </c>
      <c r="N1315" s="303">
        <v>0</v>
      </c>
      <c r="O1315" s="306">
        <v>0</v>
      </c>
      <c r="P1315" s="303">
        <v>0</v>
      </c>
      <c r="Q1315" s="171">
        <f>VLOOKUP(C1315&amp;D1315&amp;A1315,'Delivery Counts'!$A$87:$I$118,8,FALSE)</f>
        <v>0</v>
      </c>
      <c r="R1315" s="171">
        <f>VLOOKUP(C1315&amp;D1315&amp;A1315,'Delivery Counts'!$A$87:$I$118,9,FALSE)</f>
        <v>0</v>
      </c>
      <c r="S1315" s="16">
        <f t="shared" si="68"/>
        <v>0</v>
      </c>
      <c r="T1315" s="237"/>
      <c r="U1315" s="237"/>
    </row>
    <row r="1316" spans="1:21" s="172" customFormat="1">
      <c r="A1316" s="38">
        <v>16</v>
      </c>
      <c r="B1316" s="39">
        <f t="shared" si="64"/>
        <v>0</v>
      </c>
      <c r="C1316" s="39" t="str">
        <f t="shared" si="67"/>
        <v>2020 Initial Year</v>
      </c>
      <c r="D1316" s="40">
        <v>2</v>
      </c>
      <c r="E1316" s="40">
        <v>16</v>
      </c>
      <c r="F1316" s="40">
        <v>1</v>
      </c>
      <c r="G1316" s="311" t="s">
        <v>138</v>
      </c>
      <c r="H1316" s="40" t="s">
        <v>71</v>
      </c>
      <c r="I1316" s="658" t="s">
        <v>266</v>
      </c>
      <c r="J1316" s="303">
        <v>0</v>
      </c>
      <c r="K1316" s="304">
        <v>0</v>
      </c>
      <c r="L1316" s="305">
        <v>0</v>
      </c>
      <c r="M1316" s="305">
        <v>0</v>
      </c>
      <c r="N1316" s="303">
        <v>0</v>
      </c>
      <c r="O1316" s="306">
        <v>0</v>
      </c>
      <c r="P1316" s="303">
        <v>0</v>
      </c>
      <c r="Q1316" s="171">
        <f>VLOOKUP(C1316&amp;D1316&amp;A1316,'Delivery Counts'!$A$87:$I$118,8,FALSE)</f>
        <v>0</v>
      </c>
      <c r="R1316" s="171">
        <f>VLOOKUP(C1316&amp;D1316&amp;A1316,'Delivery Counts'!$A$87:$I$118,9,FALSE)</f>
        <v>0</v>
      </c>
      <c r="S1316" s="16">
        <f t="shared" si="68"/>
        <v>0</v>
      </c>
      <c r="T1316" s="237"/>
      <c r="U1316" s="237"/>
    </row>
    <row r="1317" spans="1:21" s="172" customFormat="1">
      <c r="A1317" s="38">
        <v>16</v>
      </c>
      <c r="B1317" s="39">
        <f t="shared" si="64"/>
        <v>0</v>
      </c>
      <c r="C1317" s="39" t="str">
        <f t="shared" si="67"/>
        <v>2020 Initial Year</v>
      </c>
      <c r="D1317" s="40">
        <v>2</v>
      </c>
      <c r="E1317" s="40">
        <v>16</v>
      </c>
      <c r="F1317" s="40">
        <v>1</v>
      </c>
      <c r="G1317" s="311" t="s">
        <v>138</v>
      </c>
      <c r="H1317" s="40" t="s">
        <v>72</v>
      </c>
      <c r="I1317" s="658" t="s">
        <v>527</v>
      </c>
      <c r="J1317" s="303">
        <v>0</v>
      </c>
      <c r="K1317" s="304">
        <v>0</v>
      </c>
      <c r="L1317" s="305">
        <v>0</v>
      </c>
      <c r="M1317" s="305">
        <v>0</v>
      </c>
      <c r="N1317" s="303">
        <v>0</v>
      </c>
      <c r="O1317" s="306">
        <v>0</v>
      </c>
      <c r="P1317" s="303">
        <v>0</v>
      </c>
      <c r="Q1317" s="171">
        <f>VLOOKUP(C1317&amp;D1317&amp;A1317,'Delivery Counts'!$A$87:$I$118,8,FALSE)</f>
        <v>0</v>
      </c>
      <c r="R1317" s="171">
        <f>VLOOKUP(C1317&amp;D1317&amp;A1317,'Delivery Counts'!$A$87:$I$118,9,FALSE)</f>
        <v>0</v>
      </c>
      <c r="S1317" s="16">
        <f t="shared" si="68"/>
        <v>0</v>
      </c>
      <c r="T1317" s="237"/>
      <c r="U1317" s="237"/>
    </row>
    <row r="1318" spans="1:21" s="172" customFormat="1">
      <c r="A1318" s="38">
        <v>16</v>
      </c>
      <c r="B1318" s="39">
        <f t="shared" si="64"/>
        <v>0</v>
      </c>
      <c r="C1318" s="39" t="str">
        <f t="shared" si="67"/>
        <v>2020 Initial Year</v>
      </c>
      <c r="D1318" s="40">
        <v>2</v>
      </c>
      <c r="E1318" s="40">
        <v>16</v>
      </c>
      <c r="F1318" s="40">
        <v>1</v>
      </c>
      <c r="G1318" s="40" t="s">
        <v>138</v>
      </c>
      <c r="H1318" s="40" t="s">
        <v>73</v>
      </c>
      <c r="I1318" s="658" t="s">
        <v>528</v>
      </c>
      <c r="J1318" s="303">
        <v>0</v>
      </c>
      <c r="K1318" s="304">
        <v>0</v>
      </c>
      <c r="L1318" s="305">
        <v>0</v>
      </c>
      <c r="M1318" s="305">
        <v>0</v>
      </c>
      <c r="N1318" s="303">
        <v>0</v>
      </c>
      <c r="O1318" s="306">
        <v>0</v>
      </c>
      <c r="P1318" s="303">
        <v>0</v>
      </c>
      <c r="Q1318" s="171">
        <f>VLOOKUP(C1318&amp;D1318&amp;A1318,'Delivery Counts'!$A$87:$I$118,8,FALSE)</f>
        <v>0</v>
      </c>
      <c r="R1318" s="171">
        <f>VLOOKUP(C1318&amp;D1318&amp;A1318,'Delivery Counts'!$A$87:$I$118,9,FALSE)</f>
        <v>0</v>
      </c>
      <c r="S1318" s="16">
        <f t="shared" si="68"/>
        <v>0</v>
      </c>
      <c r="T1318" s="237"/>
      <c r="U1318" s="237"/>
    </row>
    <row r="1319" spans="1:21" s="172" customFormat="1">
      <c r="A1319" s="38">
        <v>16</v>
      </c>
      <c r="B1319" s="39">
        <f t="shared" si="64"/>
        <v>0</v>
      </c>
      <c r="C1319" s="39" t="str">
        <f t="shared" si="67"/>
        <v>2020 Initial Year</v>
      </c>
      <c r="D1319" s="40">
        <v>2</v>
      </c>
      <c r="E1319" s="40">
        <v>16</v>
      </c>
      <c r="F1319" s="40">
        <v>1</v>
      </c>
      <c r="G1319" s="40" t="s">
        <v>138</v>
      </c>
      <c r="H1319" s="40" t="s">
        <v>409</v>
      </c>
      <c r="I1319" s="640" t="s">
        <v>803</v>
      </c>
      <c r="J1319" s="303">
        <v>0</v>
      </c>
      <c r="K1319" s="304">
        <v>0</v>
      </c>
      <c r="L1319" s="305">
        <v>0</v>
      </c>
      <c r="M1319" s="305">
        <v>0</v>
      </c>
      <c r="N1319" s="303">
        <v>0</v>
      </c>
      <c r="O1319" s="306">
        <v>0</v>
      </c>
      <c r="P1319" s="303">
        <v>0</v>
      </c>
      <c r="Q1319" s="171">
        <f>VLOOKUP(C1319&amp;D1319&amp;A1319,'Delivery Counts'!$A$87:$I$118,8,FALSE)</f>
        <v>0</v>
      </c>
      <c r="R1319" s="171">
        <f>VLOOKUP(C1319&amp;D1319&amp;A1319,'Delivery Counts'!$A$87:$I$118,9,FALSE)</f>
        <v>0</v>
      </c>
      <c r="S1319" s="16">
        <f t="shared" si="68"/>
        <v>0</v>
      </c>
      <c r="T1319" s="237"/>
      <c r="U1319" s="237"/>
    </row>
    <row r="1320" spans="1:21" s="172" customFormat="1">
      <c r="A1320" s="38">
        <v>17</v>
      </c>
      <c r="B1320" s="39">
        <f t="shared" si="64"/>
        <v>0</v>
      </c>
      <c r="C1320" s="39" t="str">
        <f t="shared" si="67"/>
        <v>2020 Initial Year</v>
      </c>
      <c r="D1320" s="40">
        <v>2</v>
      </c>
      <c r="E1320" s="40">
        <v>17</v>
      </c>
      <c r="F1320" s="40">
        <v>1</v>
      </c>
      <c r="G1320" s="40" t="s">
        <v>139</v>
      </c>
      <c r="H1320" s="40" t="s">
        <v>211</v>
      </c>
      <c r="I1320" s="640" t="s">
        <v>261</v>
      </c>
      <c r="J1320" s="303">
        <v>0</v>
      </c>
      <c r="K1320" s="304">
        <v>0</v>
      </c>
      <c r="L1320" s="305">
        <v>0</v>
      </c>
      <c r="M1320" s="305">
        <v>0</v>
      </c>
      <c r="N1320" s="303">
        <v>0</v>
      </c>
      <c r="O1320" s="306">
        <v>0</v>
      </c>
      <c r="P1320" s="303">
        <v>0</v>
      </c>
      <c r="Q1320" s="171">
        <f>VLOOKUP(C1320&amp;D1320&amp;A1320,'Delivery Counts'!$A$87:$I$118,8,FALSE)</f>
        <v>0</v>
      </c>
      <c r="R1320" s="171">
        <f>VLOOKUP(C1320&amp;D1320&amp;A1320,'Delivery Counts'!$A$87:$I$118,9,FALSE)</f>
        <v>0</v>
      </c>
      <c r="S1320" s="16">
        <f t="shared" si="68"/>
        <v>0</v>
      </c>
      <c r="T1320" s="237"/>
      <c r="U1320" s="237"/>
    </row>
    <row r="1321" spans="1:21" s="172" customFormat="1">
      <c r="A1321" s="38">
        <v>17</v>
      </c>
      <c r="B1321" s="39">
        <f t="shared" si="64"/>
        <v>0</v>
      </c>
      <c r="C1321" s="39" t="str">
        <f t="shared" si="67"/>
        <v>2020 Initial Year</v>
      </c>
      <c r="D1321" s="40">
        <v>2</v>
      </c>
      <c r="E1321" s="40">
        <v>17</v>
      </c>
      <c r="F1321" s="40">
        <v>1</v>
      </c>
      <c r="G1321" s="311" t="s">
        <v>139</v>
      </c>
      <c r="H1321" s="40" t="s">
        <v>214</v>
      </c>
      <c r="I1321" s="658" t="s">
        <v>676</v>
      </c>
      <c r="J1321" s="303">
        <v>0</v>
      </c>
      <c r="K1321" s="304">
        <v>0</v>
      </c>
      <c r="L1321" s="305">
        <v>0</v>
      </c>
      <c r="M1321" s="305">
        <v>0</v>
      </c>
      <c r="N1321" s="303">
        <v>0</v>
      </c>
      <c r="O1321" s="306">
        <v>0</v>
      </c>
      <c r="P1321" s="303">
        <v>0</v>
      </c>
      <c r="Q1321" s="171">
        <f>VLOOKUP(C1321&amp;D1321&amp;A1321,'Delivery Counts'!$A$87:$I$118,8,FALSE)</f>
        <v>0</v>
      </c>
      <c r="R1321" s="171">
        <f>VLOOKUP(C1321&amp;D1321&amp;A1321,'Delivery Counts'!$A$87:$I$118,9,FALSE)</f>
        <v>0</v>
      </c>
      <c r="S1321" s="16">
        <f t="shared" si="68"/>
        <v>0</v>
      </c>
      <c r="T1321" s="237"/>
      <c r="U1321" s="237"/>
    </row>
    <row r="1322" spans="1:21" s="172" customFormat="1">
      <c r="A1322" s="38">
        <v>17</v>
      </c>
      <c r="B1322" s="39">
        <f t="shared" si="64"/>
        <v>0</v>
      </c>
      <c r="C1322" s="39" t="str">
        <f t="shared" si="67"/>
        <v>2020 Initial Year</v>
      </c>
      <c r="D1322" s="40">
        <v>2</v>
      </c>
      <c r="E1322" s="40">
        <v>17</v>
      </c>
      <c r="F1322" s="40">
        <v>1</v>
      </c>
      <c r="G1322" s="311" t="s">
        <v>139</v>
      </c>
      <c r="H1322" s="40" t="s">
        <v>215</v>
      </c>
      <c r="I1322" s="658" t="s">
        <v>216</v>
      </c>
      <c r="J1322" s="303">
        <v>0</v>
      </c>
      <c r="K1322" s="304">
        <v>0</v>
      </c>
      <c r="L1322" s="305">
        <v>0</v>
      </c>
      <c r="M1322" s="305">
        <v>0</v>
      </c>
      <c r="N1322" s="303">
        <v>0</v>
      </c>
      <c r="O1322" s="306">
        <v>0</v>
      </c>
      <c r="P1322" s="303">
        <v>0</v>
      </c>
      <c r="Q1322" s="171">
        <f>VLOOKUP(C1322&amp;D1322&amp;A1322,'Delivery Counts'!$A$87:$I$118,8,FALSE)</f>
        <v>0</v>
      </c>
      <c r="R1322" s="171">
        <f>VLOOKUP(C1322&amp;D1322&amp;A1322,'Delivery Counts'!$A$87:$I$118,9,FALSE)</f>
        <v>0</v>
      </c>
      <c r="S1322" s="16">
        <f t="shared" si="68"/>
        <v>0</v>
      </c>
      <c r="T1322" s="237"/>
      <c r="U1322" s="237"/>
    </row>
    <row r="1323" spans="1:21">
      <c r="A1323" s="38">
        <v>17</v>
      </c>
      <c r="B1323" s="39">
        <f t="shared" si="64"/>
        <v>0</v>
      </c>
      <c r="C1323" s="39" t="str">
        <f t="shared" ref="C1323:C1386" si="71">$C$1158</f>
        <v>2020 Initial Year</v>
      </c>
      <c r="D1323" s="40">
        <v>2</v>
      </c>
      <c r="E1323" s="40">
        <v>17</v>
      </c>
      <c r="F1323" s="40">
        <v>1</v>
      </c>
      <c r="G1323" s="311" t="s">
        <v>139</v>
      </c>
      <c r="H1323" s="40" t="s">
        <v>217</v>
      </c>
      <c r="I1323" s="658" t="s">
        <v>262</v>
      </c>
      <c r="J1323" s="303">
        <v>0</v>
      </c>
      <c r="K1323" s="304">
        <v>0</v>
      </c>
      <c r="L1323" s="305">
        <v>0</v>
      </c>
      <c r="M1323" s="305">
        <v>0</v>
      </c>
      <c r="N1323" s="303">
        <v>0</v>
      </c>
      <c r="O1323" s="306">
        <v>0</v>
      </c>
      <c r="P1323" s="303">
        <v>0</v>
      </c>
      <c r="Q1323" s="171">
        <f>VLOOKUP(C1323&amp;D1323&amp;A1323,'Delivery Counts'!$A$87:$I$118,8,FALSE)</f>
        <v>0</v>
      </c>
      <c r="R1323" s="171">
        <f>VLOOKUP(C1323&amp;D1323&amp;A1323,'Delivery Counts'!$A$87:$I$118,9,FALSE)</f>
        <v>0</v>
      </c>
      <c r="S1323" s="16">
        <f t="shared" ref="S1323:S1386" si="72">Q1323+R1323</f>
        <v>0</v>
      </c>
    </row>
    <row r="1324" spans="1:21">
      <c r="A1324" s="38">
        <v>17</v>
      </c>
      <c r="B1324" s="39">
        <f t="shared" si="64"/>
        <v>0</v>
      </c>
      <c r="C1324" s="39" t="str">
        <f t="shared" si="71"/>
        <v>2020 Initial Year</v>
      </c>
      <c r="D1324" s="40">
        <v>2</v>
      </c>
      <c r="E1324" s="40">
        <v>17</v>
      </c>
      <c r="F1324" s="40">
        <v>1</v>
      </c>
      <c r="G1324" s="311" t="s">
        <v>139</v>
      </c>
      <c r="H1324" s="40" t="s">
        <v>218</v>
      </c>
      <c r="I1324" s="658" t="s">
        <v>677</v>
      </c>
      <c r="J1324" s="303">
        <v>0</v>
      </c>
      <c r="K1324" s="304">
        <v>0</v>
      </c>
      <c r="L1324" s="305">
        <v>0</v>
      </c>
      <c r="M1324" s="305">
        <v>0</v>
      </c>
      <c r="N1324" s="303">
        <v>0</v>
      </c>
      <c r="O1324" s="306">
        <v>0</v>
      </c>
      <c r="P1324" s="303">
        <v>0</v>
      </c>
      <c r="Q1324" s="171">
        <f>VLOOKUP(C1324&amp;D1324&amp;A1324,'Delivery Counts'!$A$87:$I$118,8,FALSE)</f>
        <v>0</v>
      </c>
      <c r="R1324" s="171">
        <f>VLOOKUP(C1324&amp;D1324&amp;A1324,'Delivery Counts'!$A$87:$I$118,9,FALSE)</f>
        <v>0</v>
      </c>
      <c r="S1324" s="16">
        <f t="shared" si="72"/>
        <v>0</v>
      </c>
    </row>
    <row r="1325" spans="1:21" s="172" customFormat="1">
      <c r="A1325" s="38">
        <v>17</v>
      </c>
      <c r="B1325" s="39">
        <f t="shared" si="64"/>
        <v>0</v>
      </c>
      <c r="C1325" s="39" t="str">
        <f t="shared" si="71"/>
        <v>2020 Initial Year</v>
      </c>
      <c r="D1325" s="40">
        <v>2</v>
      </c>
      <c r="E1325" s="40">
        <v>17</v>
      </c>
      <c r="F1325" s="40">
        <v>1</v>
      </c>
      <c r="G1325" s="311" t="s">
        <v>139</v>
      </c>
      <c r="H1325" s="40" t="s">
        <v>219</v>
      </c>
      <c r="I1325" s="658" t="s">
        <v>263</v>
      </c>
      <c r="J1325" s="303">
        <v>0</v>
      </c>
      <c r="K1325" s="304">
        <v>0</v>
      </c>
      <c r="L1325" s="305">
        <v>0</v>
      </c>
      <c r="M1325" s="305">
        <v>0</v>
      </c>
      <c r="N1325" s="303">
        <v>0</v>
      </c>
      <c r="O1325" s="306">
        <v>0</v>
      </c>
      <c r="P1325" s="303">
        <v>0</v>
      </c>
      <c r="Q1325" s="171">
        <f>VLOOKUP(C1325&amp;D1325&amp;A1325,'Delivery Counts'!$A$87:$I$118,8,FALSE)</f>
        <v>0</v>
      </c>
      <c r="R1325" s="171">
        <f>VLOOKUP(C1325&amp;D1325&amp;A1325,'Delivery Counts'!$A$87:$I$118,9,FALSE)</f>
        <v>0</v>
      </c>
      <c r="S1325" s="16">
        <f t="shared" si="72"/>
        <v>0</v>
      </c>
    </row>
    <row r="1326" spans="1:21" s="172" customFormat="1">
      <c r="A1326" s="38">
        <v>17</v>
      </c>
      <c r="B1326" s="39">
        <f t="shared" si="64"/>
        <v>0</v>
      </c>
      <c r="C1326" s="39" t="str">
        <f t="shared" si="71"/>
        <v>2020 Initial Year</v>
      </c>
      <c r="D1326" s="40">
        <v>2</v>
      </c>
      <c r="E1326" s="40">
        <v>17</v>
      </c>
      <c r="F1326" s="40">
        <v>1</v>
      </c>
      <c r="G1326" s="311" t="s">
        <v>139</v>
      </c>
      <c r="H1326" s="40" t="s">
        <v>220</v>
      </c>
      <c r="I1326" s="658" t="s">
        <v>675</v>
      </c>
      <c r="J1326" s="303">
        <v>0</v>
      </c>
      <c r="K1326" s="304">
        <v>0</v>
      </c>
      <c r="L1326" s="305">
        <v>0</v>
      </c>
      <c r="M1326" s="305">
        <v>0</v>
      </c>
      <c r="N1326" s="303">
        <v>0</v>
      </c>
      <c r="O1326" s="306">
        <v>0</v>
      </c>
      <c r="P1326" s="303">
        <v>0</v>
      </c>
      <c r="Q1326" s="171">
        <f>VLOOKUP(C1326&amp;D1326&amp;A1326,'Delivery Counts'!$A$87:$I$118,8,FALSE)</f>
        <v>0</v>
      </c>
      <c r="R1326" s="171">
        <f>VLOOKUP(C1326&amp;D1326&amp;A1326,'Delivery Counts'!$A$87:$I$118,9,FALSE)</f>
        <v>0</v>
      </c>
      <c r="S1326" s="16">
        <f t="shared" si="72"/>
        <v>0</v>
      </c>
      <c r="T1326" s="237"/>
      <c r="U1326" s="237"/>
    </row>
    <row r="1327" spans="1:21" s="172" customFormat="1">
      <c r="A1327" s="38">
        <v>17</v>
      </c>
      <c r="B1327" s="39">
        <f t="shared" si="64"/>
        <v>0</v>
      </c>
      <c r="C1327" s="39" t="str">
        <f t="shared" si="71"/>
        <v>2020 Initial Year</v>
      </c>
      <c r="D1327" s="40">
        <v>2</v>
      </c>
      <c r="E1327" s="40">
        <v>17</v>
      </c>
      <c r="F1327" s="40">
        <v>1</v>
      </c>
      <c r="G1327" s="311" t="s">
        <v>139</v>
      </c>
      <c r="H1327" s="40" t="s">
        <v>221</v>
      </c>
      <c r="I1327" s="658" t="s">
        <v>264</v>
      </c>
      <c r="J1327" s="303">
        <v>0</v>
      </c>
      <c r="K1327" s="304">
        <v>0</v>
      </c>
      <c r="L1327" s="305">
        <v>0</v>
      </c>
      <c r="M1327" s="305">
        <v>0</v>
      </c>
      <c r="N1327" s="303">
        <v>0</v>
      </c>
      <c r="O1327" s="306">
        <v>0</v>
      </c>
      <c r="P1327" s="303">
        <v>0</v>
      </c>
      <c r="Q1327" s="171">
        <f>VLOOKUP(C1327&amp;D1327&amp;A1327,'Delivery Counts'!$A$87:$I$118,8,FALSE)</f>
        <v>0</v>
      </c>
      <c r="R1327" s="171">
        <f>VLOOKUP(C1327&amp;D1327&amp;A1327,'Delivery Counts'!$A$87:$I$118,9,FALSE)</f>
        <v>0</v>
      </c>
      <c r="S1327" s="16">
        <f t="shared" si="72"/>
        <v>0</v>
      </c>
      <c r="T1327" s="237"/>
      <c r="U1327" s="237"/>
    </row>
    <row r="1328" spans="1:21" s="172" customFormat="1">
      <c r="A1328" s="38">
        <v>17</v>
      </c>
      <c r="B1328" s="39">
        <f t="shared" si="64"/>
        <v>0</v>
      </c>
      <c r="C1328" s="39" t="str">
        <f t="shared" si="71"/>
        <v>2020 Initial Year</v>
      </c>
      <c r="D1328" s="40">
        <v>2</v>
      </c>
      <c r="E1328" s="40">
        <v>17</v>
      </c>
      <c r="F1328" s="40">
        <v>1</v>
      </c>
      <c r="G1328" s="311" t="s">
        <v>139</v>
      </c>
      <c r="H1328" s="40" t="s">
        <v>222</v>
      </c>
      <c r="I1328" s="658" t="s">
        <v>206</v>
      </c>
      <c r="J1328" s="303">
        <v>0</v>
      </c>
      <c r="K1328" s="304">
        <v>0</v>
      </c>
      <c r="L1328" s="305">
        <v>0</v>
      </c>
      <c r="M1328" s="305">
        <v>0</v>
      </c>
      <c r="N1328" s="303">
        <v>0</v>
      </c>
      <c r="O1328" s="306">
        <v>0</v>
      </c>
      <c r="P1328" s="303">
        <v>0</v>
      </c>
      <c r="Q1328" s="171">
        <f>VLOOKUP(C1328&amp;D1328&amp;A1328,'Delivery Counts'!$A$87:$I$118,8,FALSE)</f>
        <v>0</v>
      </c>
      <c r="R1328" s="171">
        <f>VLOOKUP(C1328&amp;D1328&amp;A1328,'Delivery Counts'!$A$87:$I$118,9,FALSE)</f>
        <v>0</v>
      </c>
      <c r="S1328" s="16">
        <f t="shared" si="72"/>
        <v>0</v>
      </c>
      <c r="T1328" s="237"/>
      <c r="U1328" s="237"/>
    </row>
    <row r="1329" spans="1:21" s="172" customFormat="1">
      <c r="A1329" s="38">
        <v>17</v>
      </c>
      <c r="B1329" s="39">
        <f t="shared" si="64"/>
        <v>0</v>
      </c>
      <c r="C1329" s="39" t="str">
        <f t="shared" si="71"/>
        <v>2020 Initial Year</v>
      </c>
      <c r="D1329" s="40">
        <v>2</v>
      </c>
      <c r="E1329" s="40">
        <v>17</v>
      </c>
      <c r="F1329" s="40">
        <v>1</v>
      </c>
      <c r="G1329" s="311" t="s">
        <v>139</v>
      </c>
      <c r="H1329" s="40" t="s">
        <v>223</v>
      </c>
      <c r="I1329" s="658" t="s">
        <v>181</v>
      </c>
      <c r="J1329" s="303">
        <v>0</v>
      </c>
      <c r="K1329" s="304">
        <v>0</v>
      </c>
      <c r="L1329" s="305">
        <v>0</v>
      </c>
      <c r="M1329" s="305">
        <v>0</v>
      </c>
      <c r="N1329" s="303">
        <v>0</v>
      </c>
      <c r="O1329" s="306">
        <v>0</v>
      </c>
      <c r="P1329" s="303">
        <v>0</v>
      </c>
      <c r="Q1329" s="171">
        <f>VLOOKUP(C1329&amp;D1329&amp;A1329,'Delivery Counts'!$A$87:$I$118,8,FALSE)</f>
        <v>0</v>
      </c>
      <c r="R1329" s="171">
        <f>VLOOKUP(C1329&amp;D1329&amp;A1329,'Delivery Counts'!$A$87:$I$118,9,FALSE)</f>
        <v>0</v>
      </c>
      <c r="S1329" s="16">
        <f t="shared" si="72"/>
        <v>0</v>
      </c>
      <c r="T1329" s="237"/>
      <c r="U1329" s="237"/>
    </row>
    <row r="1330" spans="1:21" s="172" customFormat="1">
      <c r="A1330" s="38">
        <v>17</v>
      </c>
      <c r="B1330" s="39">
        <f t="shared" si="64"/>
        <v>0</v>
      </c>
      <c r="C1330" s="39" t="str">
        <f t="shared" si="71"/>
        <v>2020 Initial Year</v>
      </c>
      <c r="D1330" s="40">
        <v>2</v>
      </c>
      <c r="E1330" s="40">
        <v>17</v>
      </c>
      <c r="F1330" s="40">
        <v>1</v>
      </c>
      <c r="G1330" s="311" t="s">
        <v>139</v>
      </c>
      <c r="H1330" s="40" t="s">
        <v>150</v>
      </c>
      <c r="I1330" s="658" t="s">
        <v>204</v>
      </c>
      <c r="J1330" s="303">
        <v>0</v>
      </c>
      <c r="K1330" s="304">
        <v>0</v>
      </c>
      <c r="L1330" s="305">
        <v>0</v>
      </c>
      <c r="M1330" s="305">
        <v>0</v>
      </c>
      <c r="N1330" s="303">
        <v>0</v>
      </c>
      <c r="O1330" s="306">
        <v>0</v>
      </c>
      <c r="P1330" s="303">
        <v>0</v>
      </c>
      <c r="Q1330" s="171">
        <f>VLOOKUP(C1330&amp;D1330&amp;A1330,'Delivery Counts'!$A$87:$I$118,8,FALSE)</f>
        <v>0</v>
      </c>
      <c r="R1330" s="171">
        <f>VLOOKUP(C1330&amp;D1330&amp;A1330,'Delivery Counts'!$A$87:$I$118,9,FALSE)</f>
        <v>0</v>
      </c>
      <c r="S1330" s="16">
        <f t="shared" si="72"/>
        <v>0</v>
      </c>
      <c r="T1330" s="237"/>
      <c r="U1330" s="237"/>
    </row>
    <row r="1331" spans="1:21" s="172" customFormat="1">
      <c r="A1331" s="38">
        <v>17</v>
      </c>
      <c r="B1331" s="39">
        <f t="shared" si="64"/>
        <v>0</v>
      </c>
      <c r="C1331" s="39" t="str">
        <f t="shared" si="71"/>
        <v>2020 Initial Year</v>
      </c>
      <c r="D1331" s="40">
        <v>2</v>
      </c>
      <c r="E1331" s="40">
        <v>17</v>
      </c>
      <c r="F1331" s="40">
        <v>1</v>
      </c>
      <c r="G1331" s="311" t="s">
        <v>139</v>
      </c>
      <c r="H1331" s="40" t="s">
        <v>151</v>
      </c>
      <c r="I1331" s="658" t="s">
        <v>205</v>
      </c>
      <c r="J1331" s="303">
        <v>0</v>
      </c>
      <c r="K1331" s="304">
        <v>0</v>
      </c>
      <c r="L1331" s="305">
        <v>0</v>
      </c>
      <c r="M1331" s="305">
        <v>0</v>
      </c>
      <c r="N1331" s="303">
        <v>0</v>
      </c>
      <c r="O1331" s="306">
        <v>0</v>
      </c>
      <c r="P1331" s="303">
        <v>0</v>
      </c>
      <c r="Q1331" s="171">
        <f>VLOOKUP(C1331&amp;D1331&amp;A1331,'Delivery Counts'!$A$87:$I$118,8,FALSE)</f>
        <v>0</v>
      </c>
      <c r="R1331" s="171">
        <f>VLOOKUP(C1331&amp;D1331&amp;A1331,'Delivery Counts'!$A$87:$I$118,9,FALSE)</f>
        <v>0</v>
      </c>
      <c r="S1331" s="16">
        <f t="shared" si="72"/>
        <v>0</v>
      </c>
      <c r="T1331" s="237"/>
      <c r="U1331" s="237"/>
    </row>
    <row r="1332" spans="1:21" s="172" customFormat="1">
      <c r="A1332" s="38">
        <v>17</v>
      </c>
      <c r="B1332" s="39">
        <f t="shared" si="64"/>
        <v>0</v>
      </c>
      <c r="C1332" s="39" t="str">
        <f t="shared" si="71"/>
        <v>2020 Initial Year</v>
      </c>
      <c r="D1332" s="40">
        <v>2</v>
      </c>
      <c r="E1332" s="40">
        <v>17</v>
      </c>
      <c r="F1332" s="40">
        <v>1</v>
      </c>
      <c r="G1332" s="311" t="s">
        <v>139</v>
      </c>
      <c r="H1332" s="40" t="s">
        <v>152</v>
      </c>
      <c r="I1332" s="658" t="s">
        <v>182</v>
      </c>
      <c r="J1332" s="303">
        <v>0</v>
      </c>
      <c r="K1332" s="304">
        <v>0</v>
      </c>
      <c r="L1332" s="305">
        <v>0</v>
      </c>
      <c r="M1332" s="305">
        <v>0</v>
      </c>
      <c r="N1332" s="303">
        <v>0</v>
      </c>
      <c r="O1332" s="306">
        <v>0</v>
      </c>
      <c r="P1332" s="303">
        <v>0</v>
      </c>
      <c r="Q1332" s="171">
        <f>VLOOKUP(C1332&amp;D1332&amp;A1332,'Delivery Counts'!$A$87:$I$118,8,FALSE)</f>
        <v>0</v>
      </c>
      <c r="R1332" s="171">
        <f>VLOOKUP(C1332&amp;D1332&amp;A1332,'Delivery Counts'!$A$87:$I$118,9,FALSE)</f>
        <v>0</v>
      </c>
      <c r="S1332" s="16">
        <f t="shared" si="72"/>
        <v>0</v>
      </c>
      <c r="T1332" s="237"/>
      <c r="U1332" s="237"/>
    </row>
    <row r="1333" spans="1:21" s="172" customFormat="1">
      <c r="A1333" s="38">
        <v>17</v>
      </c>
      <c r="B1333" s="39">
        <f t="shared" si="64"/>
        <v>0</v>
      </c>
      <c r="C1333" s="39" t="str">
        <f t="shared" si="71"/>
        <v>2020 Initial Year</v>
      </c>
      <c r="D1333" s="40">
        <v>2</v>
      </c>
      <c r="E1333" s="40">
        <v>17</v>
      </c>
      <c r="F1333" s="40">
        <v>1</v>
      </c>
      <c r="G1333" s="311" t="s">
        <v>139</v>
      </c>
      <c r="H1333" s="40" t="s">
        <v>70</v>
      </c>
      <c r="I1333" s="658" t="s">
        <v>265</v>
      </c>
      <c r="J1333" s="303">
        <v>0</v>
      </c>
      <c r="K1333" s="304">
        <v>0</v>
      </c>
      <c r="L1333" s="305">
        <v>0</v>
      </c>
      <c r="M1333" s="305">
        <v>0</v>
      </c>
      <c r="N1333" s="303">
        <v>0</v>
      </c>
      <c r="O1333" s="306">
        <v>0</v>
      </c>
      <c r="P1333" s="303">
        <v>0</v>
      </c>
      <c r="Q1333" s="171">
        <f>VLOOKUP(C1333&amp;D1333&amp;A1333,'Delivery Counts'!$A$87:$I$118,8,FALSE)</f>
        <v>0</v>
      </c>
      <c r="R1333" s="171">
        <f>VLOOKUP(C1333&amp;D1333&amp;A1333,'Delivery Counts'!$A$87:$I$118,9,FALSE)</f>
        <v>0</v>
      </c>
      <c r="S1333" s="16">
        <f t="shared" si="72"/>
        <v>0</v>
      </c>
      <c r="T1333" s="237"/>
      <c r="U1333" s="237"/>
    </row>
    <row r="1334" spans="1:21" s="172" customFormat="1">
      <c r="A1334" s="38">
        <v>17</v>
      </c>
      <c r="B1334" s="39">
        <f t="shared" si="64"/>
        <v>0</v>
      </c>
      <c r="C1334" s="39" t="str">
        <f t="shared" si="71"/>
        <v>2020 Initial Year</v>
      </c>
      <c r="D1334" s="40">
        <v>2</v>
      </c>
      <c r="E1334" s="40">
        <v>17</v>
      </c>
      <c r="F1334" s="40">
        <v>1</v>
      </c>
      <c r="G1334" s="311" t="s">
        <v>139</v>
      </c>
      <c r="H1334" s="40" t="s">
        <v>71</v>
      </c>
      <c r="I1334" s="658" t="s">
        <v>266</v>
      </c>
      <c r="J1334" s="303">
        <v>0</v>
      </c>
      <c r="K1334" s="304">
        <v>0</v>
      </c>
      <c r="L1334" s="305">
        <v>0</v>
      </c>
      <c r="M1334" s="305">
        <v>0</v>
      </c>
      <c r="N1334" s="303">
        <v>0</v>
      </c>
      <c r="O1334" s="306">
        <v>0</v>
      </c>
      <c r="P1334" s="303">
        <v>0</v>
      </c>
      <c r="Q1334" s="171">
        <f>VLOOKUP(C1334&amp;D1334&amp;A1334,'Delivery Counts'!$A$87:$I$118,8,FALSE)</f>
        <v>0</v>
      </c>
      <c r="R1334" s="171">
        <f>VLOOKUP(C1334&amp;D1334&amp;A1334,'Delivery Counts'!$A$87:$I$118,9,FALSE)</f>
        <v>0</v>
      </c>
      <c r="S1334" s="16">
        <f t="shared" si="72"/>
        <v>0</v>
      </c>
      <c r="T1334" s="237"/>
      <c r="U1334" s="237"/>
    </row>
    <row r="1335" spans="1:21" s="172" customFormat="1">
      <c r="A1335" s="38">
        <v>17</v>
      </c>
      <c r="B1335" s="39">
        <f t="shared" si="64"/>
        <v>0</v>
      </c>
      <c r="C1335" s="39" t="str">
        <f t="shared" si="71"/>
        <v>2020 Initial Year</v>
      </c>
      <c r="D1335" s="40">
        <v>2</v>
      </c>
      <c r="E1335" s="40">
        <v>17</v>
      </c>
      <c r="F1335" s="40">
        <v>1</v>
      </c>
      <c r="G1335" s="311" t="s">
        <v>139</v>
      </c>
      <c r="H1335" s="40" t="s">
        <v>72</v>
      </c>
      <c r="I1335" s="658" t="s">
        <v>527</v>
      </c>
      <c r="J1335" s="303">
        <v>0</v>
      </c>
      <c r="K1335" s="304">
        <v>0</v>
      </c>
      <c r="L1335" s="305">
        <v>0</v>
      </c>
      <c r="M1335" s="305">
        <v>0</v>
      </c>
      <c r="N1335" s="303">
        <v>0</v>
      </c>
      <c r="O1335" s="306">
        <v>0</v>
      </c>
      <c r="P1335" s="303">
        <v>0</v>
      </c>
      <c r="Q1335" s="171">
        <f>VLOOKUP(C1335&amp;D1335&amp;A1335,'Delivery Counts'!$A$87:$I$118,8,FALSE)</f>
        <v>0</v>
      </c>
      <c r="R1335" s="171">
        <f>VLOOKUP(C1335&amp;D1335&amp;A1335,'Delivery Counts'!$A$87:$I$118,9,FALSE)</f>
        <v>0</v>
      </c>
      <c r="S1335" s="16">
        <f t="shared" si="72"/>
        <v>0</v>
      </c>
      <c r="T1335" s="237"/>
      <c r="U1335" s="237"/>
    </row>
    <row r="1336" spans="1:21" s="172" customFormat="1">
      <c r="A1336" s="38">
        <v>17</v>
      </c>
      <c r="B1336" s="39">
        <f t="shared" si="64"/>
        <v>0</v>
      </c>
      <c r="C1336" s="39" t="str">
        <f t="shared" si="71"/>
        <v>2020 Initial Year</v>
      </c>
      <c r="D1336" s="40">
        <v>2</v>
      </c>
      <c r="E1336" s="40">
        <v>17</v>
      </c>
      <c r="F1336" s="40">
        <v>1</v>
      </c>
      <c r="G1336" s="40" t="s">
        <v>139</v>
      </c>
      <c r="H1336" s="40" t="s">
        <v>73</v>
      </c>
      <c r="I1336" s="658" t="s">
        <v>528</v>
      </c>
      <c r="J1336" s="303">
        <v>0</v>
      </c>
      <c r="K1336" s="304">
        <v>0</v>
      </c>
      <c r="L1336" s="305">
        <v>0</v>
      </c>
      <c r="M1336" s="305">
        <v>0</v>
      </c>
      <c r="N1336" s="303">
        <v>0</v>
      </c>
      <c r="O1336" s="306">
        <v>0</v>
      </c>
      <c r="P1336" s="303">
        <v>0</v>
      </c>
      <c r="Q1336" s="171">
        <f>VLOOKUP(C1336&amp;D1336&amp;A1336,'Delivery Counts'!$A$87:$I$118,8,FALSE)</f>
        <v>0</v>
      </c>
      <c r="R1336" s="171">
        <f>VLOOKUP(C1336&amp;D1336&amp;A1336,'Delivery Counts'!$A$87:$I$118,9,FALSE)</f>
        <v>0</v>
      </c>
      <c r="S1336" s="16">
        <f t="shared" si="72"/>
        <v>0</v>
      </c>
      <c r="T1336" s="237"/>
      <c r="U1336" s="237"/>
    </row>
    <row r="1337" spans="1:21" s="172" customFormat="1">
      <c r="A1337" s="38">
        <v>17</v>
      </c>
      <c r="B1337" s="39">
        <f t="shared" si="64"/>
        <v>0</v>
      </c>
      <c r="C1337" s="39" t="str">
        <f t="shared" si="71"/>
        <v>2020 Initial Year</v>
      </c>
      <c r="D1337" s="40">
        <v>2</v>
      </c>
      <c r="E1337" s="40">
        <v>17</v>
      </c>
      <c r="F1337" s="40">
        <v>1</v>
      </c>
      <c r="G1337" s="40" t="s">
        <v>139</v>
      </c>
      <c r="H1337" s="40" t="s">
        <v>409</v>
      </c>
      <c r="I1337" s="640" t="s">
        <v>803</v>
      </c>
      <c r="J1337" s="303">
        <v>0</v>
      </c>
      <c r="K1337" s="304">
        <v>0</v>
      </c>
      <c r="L1337" s="305">
        <v>0</v>
      </c>
      <c r="M1337" s="305">
        <v>0</v>
      </c>
      <c r="N1337" s="303">
        <v>0</v>
      </c>
      <c r="O1337" s="306">
        <v>0</v>
      </c>
      <c r="P1337" s="303">
        <v>0</v>
      </c>
      <c r="Q1337" s="171">
        <f>VLOOKUP(C1337&amp;D1337&amp;A1337,'Delivery Counts'!$A$87:$I$118,8,FALSE)</f>
        <v>0</v>
      </c>
      <c r="R1337" s="171">
        <f>VLOOKUP(C1337&amp;D1337&amp;A1337,'Delivery Counts'!$A$87:$I$118,9,FALSE)</f>
        <v>0</v>
      </c>
      <c r="S1337" s="16">
        <f t="shared" si="72"/>
        <v>0</v>
      </c>
      <c r="T1337" s="237"/>
      <c r="U1337" s="237"/>
    </row>
    <row r="1338" spans="1:21" s="172" customFormat="1">
      <c r="A1338" s="38">
        <v>18</v>
      </c>
      <c r="B1338" s="39">
        <f t="shared" si="64"/>
        <v>0</v>
      </c>
      <c r="C1338" s="39" t="str">
        <f t="shared" si="71"/>
        <v>2020 Initial Year</v>
      </c>
      <c r="D1338" s="40">
        <v>2</v>
      </c>
      <c r="E1338" s="40">
        <v>18</v>
      </c>
      <c r="F1338" s="662" t="s">
        <v>739</v>
      </c>
      <c r="G1338" s="40" t="s">
        <v>138</v>
      </c>
      <c r="H1338" s="40" t="s">
        <v>211</v>
      </c>
      <c r="I1338" s="640" t="s">
        <v>261</v>
      </c>
      <c r="J1338" s="303">
        <v>0</v>
      </c>
      <c r="K1338" s="304">
        <v>0</v>
      </c>
      <c r="L1338" s="305">
        <v>0</v>
      </c>
      <c r="M1338" s="305">
        <v>0</v>
      </c>
      <c r="N1338" s="303">
        <v>0</v>
      </c>
      <c r="O1338" s="306">
        <v>0</v>
      </c>
      <c r="P1338" s="303">
        <v>0</v>
      </c>
      <c r="Q1338" s="171">
        <f>VLOOKUP(C1338&amp;D1338&amp;A1338,'Delivery Counts'!$A$87:$I$118,8,FALSE)</f>
        <v>0</v>
      </c>
      <c r="R1338" s="171">
        <f>VLOOKUP(C1338&amp;D1338&amp;A1338,'Delivery Counts'!$A$87:$I$118,9,FALSE)</f>
        <v>0</v>
      </c>
      <c r="S1338" s="16">
        <f t="shared" si="72"/>
        <v>0</v>
      </c>
      <c r="T1338" s="237"/>
      <c r="U1338" s="237"/>
    </row>
    <row r="1339" spans="1:21" s="172" customFormat="1">
      <c r="A1339" s="38">
        <v>18</v>
      </c>
      <c r="B1339" s="39">
        <f t="shared" si="64"/>
        <v>0</v>
      </c>
      <c r="C1339" s="39" t="str">
        <f t="shared" si="71"/>
        <v>2020 Initial Year</v>
      </c>
      <c r="D1339" s="40">
        <v>2</v>
      </c>
      <c r="E1339" s="40">
        <v>18</v>
      </c>
      <c r="F1339" s="40" t="s">
        <v>739</v>
      </c>
      <c r="G1339" s="311" t="s">
        <v>138</v>
      </c>
      <c r="H1339" s="40" t="s">
        <v>214</v>
      </c>
      <c r="I1339" s="658" t="s">
        <v>676</v>
      </c>
      <c r="J1339" s="303">
        <v>0</v>
      </c>
      <c r="K1339" s="304">
        <v>0</v>
      </c>
      <c r="L1339" s="305">
        <v>0</v>
      </c>
      <c r="M1339" s="305">
        <v>0</v>
      </c>
      <c r="N1339" s="303">
        <v>0</v>
      </c>
      <c r="O1339" s="306">
        <v>0</v>
      </c>
      <c r="P1339" s="303">
        <v>0</v>
      </c>
      <c r="Q1339" s="171">
        <f>VLOOKUP(C1339&amp;D1339&amp;A1339,'Delivery Counts'!$A$87:$I$118,8,FALSE)</f>
        <v>0</v>
      </c>
      <c r="R1339" s="171">
        <f>VLOOKUP(C1339&amp;D1339&amp;A1339,'Delivery Counts'!$A$87:$I$118,9,FALSE)</f>
        <v>0</v>
      </c>
      <c r="S1339" s="16">
        <f t="shared" si="72"/>
        <v>0</v>
      </c>
      <c r="T1339" s="237"/>
      <c r="U1339" s="237"/>
    </row>
    <row r="1340" spans="1:21" s="172" customFormat="1">
      <c r="A1340" s="38">
        <v>18</v>
      </c>
      <c r="B1340" s="39">
        <f t="shared" si="64"/>
        <v>0</v>
      </c>
      <c r="C1340" s="39" t="str">
        <f t="shared" si="71"/>
        <v>2020 Initial Year</v>
      </c>
      <c r="D1340" s="40">
        <v>2</v>
      </c>
      <c r="E1340" s="40">
        <v>18</v>
      </c>
      <c r="F1340" s="40" t="s">
        <v>739</v>
      </c>
      <c r="G1340" s="311" t="s">
        <v>138</v>
      </c>
      <c r="H1340" s="40" t="s">
        <v>215</v>
      </c>
      <c r="I1340" s="658" t="s">
        <v>216</v>
      </c>
      <c r="J1340" s="303">
        <v>0</v>
      </c>
      <c r="K1340" s="304">
        <v>0</v>
      </c>
      <c r="L1340" s="305">
        <v>0</v>
      </c>
      <c r="M1340" s="305">
        <v>0</v>
      </c>
      <c r="N1340" s="303">
        <v>0</v>
      </c>
      <c r="O1340" s="306">
        <v>0</v>
      </c>
      <c r="P1340" s="303">
        <v>0</v>
      </c>
      <c r="Q1340" s="171">
        <f>VLOOKUP(C1340&amp;D1340&amp;A1340,'Delivery Counts'!$A$87:$I$118,8,FALSE)</f>
        <v>0</v>
      </c>
      <c r="R1340" s="171">
        <f>VLOOKUP(C1340&amp;D1340&amp;A1340,'Delivery Counts'!$A$87:$I$118,9,FALSE)</f>
        <v>0</v>
      </c>
      <c r="S1340" s="16">
        <f t="shared" si="72"/>
        <v>0</v>
      </c>
      <c r="T1340" s="237"/>
      <c r="U1340" s="237"/>
    </row>
    <row r="1341" spans="1:21">
      <c r="A1341" s="38">
        <v>18</v>
      </c>
      <c r="B1341" s="39">
        <f t="shared" si="64"/>
        <v>0</v>
      </c>
      <c r="C1341" s="39" t="str">
        <f t="shared" si="71"/>
        <v>2020 Initial Year</v>
      </c>
      <c r="D1341" s="40">
        <v>2</v>
      </c>
      <c r="E1341" s="40">
        <v>18</v>
      </c>
      <c r="F1341" s="40" t="s">
        <v>739</v>
      </c>
      <c r="G1341" s="311" t="s">
        <v>138</v>
      </c>
      <c r="H1341" s="40" t="s">
        <v>217</v>
      </c>
      <c r="I1341" s="658" t="s">
        <v>262</v>
      </c>
      <c r="J1341" s="303">
        <v>0</v>
      </c>
      <c r="K1341" s="304">
        <v>0</v>
      </c>
      <c r="L1341" s="305">
        <v>0</v>
      </c>
      <c r="M1341" s="305">
        <v>0</v>
      </c>
      <c r="N1341" s="303">
        <v>0</v>
      </c>
      <c r="O1341" s="306">
        <v>0</v>
      </c>
      <c r="P1341" s="303">
        <v>0</v>
      </c>
      <c r="Q1341" s="171">
        <f>VLOOKUP(C1341&amp;D1341&amp;A1341,'Delivery Counts'!$A$87:$I$118,8,FALSE)</f>
        <v>0</v>
      </c>
      <c r="R1341" s="171">
        <f>VLOOKUP(C1341&amp;D1341&amp;A1341,'Delivery Counts'!$A$87:$I$118,9,FALSE)</f>
        <v>0</v>
      </c>
      <c r="S1341" s="16">
        <f t="shared" si="72"/>
        <v>0</v>
      </c>
    </row>
    <row r="1342" spans="1:21">
      <c r="A1342" s="38">
        <v>18</v>
      </c>
      <c r="B1342" s="39">
        <f t="shared" si="64"/>
        <v>0</v>
      </c>
      <c r="C1342" s="39" t="str">
        <f t="shared" si="71"/>
        <v>2020 Initial Year</v>
      </c>
      <c r="D1342" s="40">
        <v>2</v>
      </c>
      <c r="E1342" s="40">
        <v>18</v>
      </c>
      <c r="F1342" s="40" t="s">
        <v>739</v>
      </c>
      <c r="G1342" s="311" t="s">
        <v>138</v>
      </c>
      <c r="H1342" s="40" t="s">
        <v>218</v>
      </c>
      <c r="I1342" s="658" t="s">
        <v>677</v>
      </c>
      <c r="J1342" s="303">
        <v>0</v>
      </c>
      <c r="K1342" s="304">
        <v>0</v>
      </c>
      <c r="L1342" s="305">
        <v>0</v>
      </c>
      <c r="M1342" s="305">
        <v>0</v>
      </c>
      <c r="N1342" s="303">
        <v>0</v>
      </c>
      <c r="O1342" s="306">
        <v>0</v>
      </c>
      <c r="P1342" s="303">
        <v>0</v>
      </c>
      <c r="Q1342" s="171">
        <f>VLOOKUP(C1342&amp;D1342&amp;A1342,'Delivery Counts'!$A$87:$I$118,8,FALSE)</f>
        <v>0</v>
      </c>
      <c r="R1342" s="171">
        <f>VLOOKUP(C1342&amp;D1342&amp;A1342,'Delivery Counts'!$A$87:$I$118,9,FALSE)</f>
        <v>0</v>
      </c>
      <c r="S1342" s="16">
        <f t="shared" si="72"/>
        <v>0</v>
      </c>
    </row>
    <row r="1343" spans="1:21" s="172" customFormat="1">
      <c r="A1343" s="38">
        <v>18</v>
      </c>
      <c r="B1343" s="39">
        <f t="shared" si="64"/>
        <v>0</v>
      </c>
      <c r="C1343" s="39" t="str">
        <f t="shared" si="71"/>
        <v>2020 Initial Year</v>
      </c>
      <c r="D1343" s="40">
        <v>2</v>
      </c>
      <c r="E1343" s="40">
        <v>18</v>
      </c>
      <c r="F1343" s="40" t="s">
        <v>739</v>
      </c>
      <c r="G1343" s="311" t="s">
        <v>138</v>
      </c>
      <c r="H1343" s="40" t="s">
        <v>219</v>
      </c>
      <c r="I1343" s="658" t="s">
        <v>263</v>
      </c>
      <c r="J1343" s="303">
        <v>0</v>
      </c>
      <c r="K1343" s="304">
        <v>0</v>
      </c>
      <c r="L1343" s="305">
        <v>0</v>
      </c>
      <c r="M1343" s="305">
        <v>0</v>
      </c>
      <c r="N1343" s="303">
        <v>0</v>
      </c>
      <c r="O1343" s="306">
        <v>0</v>
      </c>
      <c r="P1343" s="303">
        <v>0</v>
      </c>
      <c r="Q1343" s="171">
        <f>VLOOKUP(C1343&amp;D1343&amp;A1343,'Delivery Counts'!$A$87:$I$118,8,FALSE)</f>
        <v>0</v>
      </c>
      <c r="R1343" s="171">
        <f>VLOOKUP(C1343&amp;D1343&amp;A1343,'Delivery Counts'!$A$87:$I$118,9,FALSE)</f>
        <v>0</v>
      </c>
      <c r="S1343" s="16">
        <f t="shared" si="72"/>
        <v>0</v>
      </c>
    </row>
    <row r="1344" spans="1:21" s="172" customFormat="1">
      <c r="A1344" s="38">
        <v>18</v>
      </c>
      <c r="B1344" s="39">
        <f t="shared" si="64"/>
        <v>0</v>
      </c>
      <c r="C1344" s="39" t="str">
        <f t="shared" si="71"/>
        <v>2020 Initial Year</v>
      </c>
      <c r="D1344" s="40">
        <v>2</v>
      </c>
      <c r="E1344" s="40">
        <v>18</v>
      </c>
      <c r="F1344" s="40" t="s">
        <v>739</v>
      </c>
      <c r="G1344" s="311" t="s">
        <v>138</v>
      </c>
      <c r="H1344" s="40" t="s">
        <v>220</v>
      </c>
      <c r="I1344" s="658" t="s">
        <v>675</v>
      </c>
      <c r="J1344" s="303">
        <v>0</v>
      </c>
      <c r="K1344" s="304">
        <v>0</v>
      </c>
      <c r="L1344" s="305">
        <v>0</v>
      </c>
      <c r="M1344" s="305">
        <v>0</v>
      </c>
      <c r="N1344" s="303">
        <v>0</v>
      </c>
      <c r="O1344" s="306">
        <v>0</v>
      </c>
      <c r="P1344" s="303">
        <v>0</v>
      </c>
      <c r="Q1344" s="171">
        <f>VLOOKUP(C1344&amp;D1344&amp;A1344,'Delivery Counts'!$A$87:$I$118,8,FALSE)</f>
        <v>0</v>
      </c>
      <c r="R1344" s="171">
        <f>VLOOKUP(C1344&amp;D1344&amp;A1344,'Delivery Counts'!$A$87:$I$118,9,FALSE)</f>
        <v>0</v>
      </c>
      <c r="S1344" s="16">
        <f t="shared" si="72"/>
        <v>0</v>
      </c>
      <c r="T1344" s="237"/>
      <c r="U1344" s="237"/>
    </row>
    <row r="1345" spans="1:21" s="172" customFormat="1">
      <c r="A1345" s="38">
        <v>18</v>
      </c>
      <c r="B1345" s="39">
        <f t="shared" si="64"/>
        <v>0</v>
      </c>
      <c r="C1345" s="39" t="str">
        <f t="shared" si="71"/>
        <v>2020 Initial Year</v>
      </c>
      <c r="D1345" s="40">
        <v>2</v>
      </c>
      <c r="E1345" s="40">
        <v>18</v>
      </c>
      <c r="F1345" s="40" t="s">
        <v>739</v>
      </c>
      <c r="G1345" s="311" t="s">
        <v>138</v>
      </c>
      <c r="H1345" s="40" t="s">
        <v>221</v>
      </c>
      <c r="I1345" s="658" t="s">
        <v>264</v>
      </c>
      <c r="J1345" s="303">
        <v>0</v>
      </c>
      <c r="K1345" s="304">
        <v>0</v>
      </c>
      <c r="L1345" s="305">
        <v>0</v>
      </c>
      <c r="M1345" s="305">
        <v>0</v>
      </c>
      <c r="N1345" s="303">
        <v>0</v>
      </c>
      <c r="O1345" s="306">
        <v>0</v>
      </c>
      <c r="P1345" s="303">
        <v>0</v>
      </c>
      <c r="Q1345" s="171">
        <f>VLOOKUP(C1345&amp;D1345&amp;A1345,'Delivery Counts'!$A$87:$I$118,8,FALSE)</f>
        <v>0</v>
      </c>
      <c r="R1345" s="171">
        <f>VLOOKUP(C1345&amp;D1345&amp;A1345,'Delivery Counts'!$A$87:$I$118,9,FALSE)</f>
        <v>0</v>
      </c>
      <c r="S1345" s="16">
        <f t="shared" si="72"/>
        <v>0</v>
      </c>
      <c r="T1345" s="237"/>
      <c r="U1345" s="237"/>
    </row>
    <row r="1346" spans="1:21" s="172" customFormat="1">
      <c r="A1346" s="38">
        <v>18</v>
      </c>
      <c r="B1346" s="39">
        <f t="shared" si="64"/>
        <v>0</v>
      </c>
      <c r="C1346" s="39" t="str">
        <f t="shared" si="71"/>
        <v>2020 Initial Year</v>
      </c>
      <c r="D1346" s="40">
        <v>2</v>
      </c>
      <c r="E1346" s="40">
        <v>18</v>
      </c>
      <c r="F1346" s="40" t="s">
        <v>739</v>
      </c>
      <c r="G1346" s="311" t="s">
        <v>138</v>
      </c>
      <c r="H1346" s="40" t="s">
        <v>222</v>
      </c>
      <c r="I1346" s="658" t="s">
        <v>206</v>
      </c>
      <c r="J1346" s="303">
        <v>0</v>
      </c>
      <c r="K1346" s="304">
        <v>0</v>
      </c>
      <c r="L1346" s="305">
        <v>0</v>
      </c>
      <c r="M1346" s="305">
        <v>0</v>
      </c>
      <c r="N1346" s="303">
        <v>0</v>
      </c>
      <c r="O1346" s="306">
        <v>0</v>
      </c>
      <c r="P1346" s="303">
        <v>0</v>
      </c>
      <c r="Q1346" s="171">
        <f>VLOOKUP(C1346&amp;D1346&amp;A1346,'Delivery Counts'!$A$87:$I$118,8,FALSE)</f>
        <v>0</v>
      </c>
      <c r="R1346" s="171">
        <f>VLOOKUP(C1346&amp;D1346&amp;A1346,'Delivery Counts'!$A$87:$I$118,9,FALSE)</f>
        <v>0</v>
      </c>
      <c r="S1346" s="16">
        <f t="shared" si="72"/>
        <v>0</v>
      </c>
      <c r="T1346" s="237"/>
      <c r="U1346" s="237"/>
    </row>
    <row r="1347" spans="1:21" s="172" customFormat="1">
      <c r="A1347" s="38">
        <v>18</v>
      </c>
      <c r="B1347" s="39">
        <f t="shared" si="64"/>
        <v>0</v>
      </c>
      <c r="C1347" s="39" t="str">
        <f t="shared" si="71"/>
        <v>2020 Initial Year</v>
      </c>
      <c r="D1347" s="40">
        <v>2</v>
      </c>
      <c r="E1347" s="40">
        <v>18</v>
      </c>
      <c r="F1347" s="40" t="s">
        <v>739</v>
      </c>
      <c r="G1347" s="311" t="s">
        <v>138</v>
      </c>
      <c r="H1347" s="40" t="s">
        <v>223</v>
      </c>
      <c r="I1347" s="658" t="s">
        <v>181</v>
      </c>
      <c r="J1347" s="303">
        <v>0</v>
      </c>
      <c r="K1347" s="304">
        <v>0</v>
      </c>
      <c r="L1347" s="305">
        <v>0</v>
      </c>
      <c r="M1347" s="305">
        <v>0</v>
      </c>
      <c r="N1347" s="303">
        <v>0</v>
      </c>
      <c r="O1347" s="306">
        <v>0</v>
      </c>
      <c r="P1347" s="303">
        <v>0</v>
      </c>
      <c r="Q1347" s="171">
        <f>VLOOKUP(C1347&amp;D1347&amp;A1347,'Delivery Counts'!$A$87:$I$118,8,FALSE)</f>
        <v>0</v>
      </c>
      <c r="R1347" s="171">
        <f>VLOOKUP(C1347&amp;D1347&amp;A1347,'Delivery Counts'!$A$87:$I$118,9,FALSE)</f>
        <v>0</v>
      </c>
      <c r="S1347" s="16">
        <f t="shared" si="72"/>
        <v>0</v>
      </c>
      <c r="T1347" s="237"/>
      <c r="U1347" s="237"/>
    </row>
    <row r="1348" spans="1:21" s="172" customFormat="1">
      <c r="A1348" s="38">
        <v>18</v>
      </c>
      <c r="B1348" s="39">
        <f t="shared" si="64"/>
        <v>0</v>
      </c>
      <c r="C1348" s="39" t="str">
        <f t="shared" si="71"/>
        <v>2020 Initial Year</v>
      </c>
      <c r="D1348" s="40">
        <v>2</v>
      </c>
      <c r="E1348" s="40">
        <v>18</v>
      </c>
      <c r="F1348" s="40" t="s">
        <v>739</v>
      </c>
      <c r="G1348" s="311" t="s">
        <v>138</v>
      </c>
      <c r="H1348" s="40" t="s">
        <v>150</v>
      </c>
      <c r="I1348" s="658" t="s">
        <v>204</v>
      </c>
      <c r="J1348" s="303">
        <v>0</v>
      </c>
      <c r="K1348" s="304">
        <v>0</v>
      </c>
      <c r="L1348" s="305">
        <v>0</v>
      </c>
      <c r="M1348" s="305">
        <v>0</v>
      </c>
      <c r="N1348" s="303">
        <v>0</v>
      </c>
      <c r="O1348" s="306">
        <v>0</v>
      </c>
      <c r="P1348" s="303">
        <v>0</v>
      </c>
      <c r="Q1348" s="171">
        <f>VLOOKUP(C1348&amp;D1348&amp;A1348,'Delivery Counts'!$A$87:$I$118,8,FALSE)</f>
        <v>0</v>
      </c>
      <c r="R1348" s="171">
        <f>VLOOKUP(C1348&amp;D1348&amp;A1348,'Delivery Counts'!$A$87:$I$118,9,FALSE)</f>
        <v>0</v>
      </c>
      <c r="S1348" s="16">
        <f t="shared" si="72"/>
        <v>0</v>
      </c>
      <c r="T1348" s="237"/>
      <c r="U1348" s="237"/>
    </row>
    <row r="1349" spans="1:21" s="172" customFormat="1">
      <c r="A1349" s="38">
        <v>18</v>
      </c>
      <c r="B1349" s="39">
        <f t="shared" si="64"/>
        <v>0</v>
      </c>
      <c r="C1349" s="39" t="str">
        <f t="shared" si="71"/>
        <v>2020 Initial Year</v>
      </c>
      <c r="D1349" s="40">
        <v>2</v>
      </c>
      <c r="E1349" s="40">
        <v>18</v>
      </c>
      <c r="F1349" s="40" t="s">
        <v>739</v>
      </c>
      <c r="G1349" s="311" t="s">
        <v>138</v>
      </c>
      <c r="H1349" s="40" t="s">
        <v>151</v>
      </c>
      <c r="I1349" s="658" t="s">
        <v>205</v>
      </c>
      <c r="J1349" s="303">
        <v>0</v>
      </c>
      <c r="K1349" s="304">
        <v>0</v>
      </c>
      <c r="L1349" s="305">
        <v>0</v>
      </c>
      <c r="M1349" s="305">
        <v>0</v>
      </c>
      <c r="N1349" s="303">
        <v>0</v>
      </c>
      <c r="O1349" s="306">
        <v>0</v>
      </c>
      <c r="P1349" s="303">
        <v>0</v>
      </c>
      <c r="Q1349" s="171">
        <f>VLOOKUP(C1349&amp;D1349&amp;A1349,'Delivery Counts'!$A$87:$I$118,8,FALSE)</f>
        <v>0</v>
      </c>
      <c r="R1349" s="171">
        <f>VLOOKUP(C1349&amp;D1349&amp;A1349,'Delivery Counts'!$A$87:$I$118,9,FALSE)</f>
        <v>0</v>
      </c>
      <c r="S1349" s="16">
        <f t="shared" si="72"/>
        <v>0</v>
      </c>
      <c r="T1349" s="237"/>
      <c r="U1349" s="237"/>
    </row>
    <row r="1350" spans="1:21" s="172" customFormat="1">
      <c r="A1350" s="38">
        <v>18</v>
      </c>
      <c r="B1350" s="39">
        <f t="shared" si="64"/>
        <v>0</v>
      </c>
      <c r="C1350" s="39" t="str">
        <f t="shared" si="71"/>
        <v>2020 Initial Year</v>
      </c>
      <c r="D1350" s="40">
        <v>2</v>
      </c>
      <c r="E1350" s="40">
        <v>18</v>
      </c>
      <c r="F1350" s="40" t="s">
        <v>739</v>
      </c>
      <c r="G1350" s="311" t="s">
        <v>138</v>
      </c>
      <c r="H1350" s="40" t="s">
        <v>152</v>
      </c>
      <c r="I1350" s="658" t="s">
        <v>182</v>
      </c>
      <c r="J1350" s="303">
        <v>0</v>
      </c>
      <c r="K1350" s="304">
        <v>0</v>
      </c>
      <c r="L1350" s="305">
        <v>0</v>
      </c>
      <c r="M1350" s="305">
        <v>0</v>
      </c>
      <c r="N1350" s="303">
        <v>0</v>
      </c>
      <c r="O1350" s="306">
        <v>0</v>
      </c>
      <c r="P1350" s="303">
        <v>0</v>
      </c>
      <c r="Q1350" s="171">
        <f>VLOOKUP(C1350&amp;D1350&amp;A1350,'Delivery Counts'!$A$87:$I$118,8,FALSE)</f>
        <v>0</v>
      </c>
      <c r="R1350" s="171">
        <f>VLOOKUP(C1350&amp;D1350&amp;A1350,'Delivery Counts'!$A$87:$I$118,9,FALSE)</f>
        <v>0</v>
      </c>
      <c r="S1350" s="16">
        <f t="shared" si="72"/>
        <v>0</v>
      </c>
      <c r="T1350" s="237"/>
      <c r="U1350" s="237"/>
    </row>
    <row r="1351" spans="1:21" s="172" customFormat="1">
      <c r="A1351" s="38">
        <v>18</v>
      </c>
      <c r="B1351" s="39">
        <f t="shared" si="64"/>
        <v>0</v>
      </c>
      <c r="C1351" s="39" t="str">
        <f t="shared" si="71"/>
        <v>2020 Initial Year</v>
      </c>
      <c r="D1351" s="40">
        <v>2</v>
      </c>
      <c r="E1351" s="40">
        <v>18</v>
      </c>
      <c r="F1351" s="40" t="s">
        <v>739</v>
      </c>
      <c r="G1351" s="311" t="s">
        <v>138</v>
      </c>
      <c r="H1351" s="40" t="s">
        <v>70</v>
      </c>
      <c r="I1351" s="658" t="s">
        <v>265</v>
      </c>
      <c r="J1351" s="303">
        <v>0</v>
      </c>
      <c r="K1351" s="304">
        <v>0</v>
      </c>
      <c r="L1351" s="305">
        <v>0</v>
      </c>
      <c r="M1351" s="305">
        <v>0</v>
      </c>
      <c r="N1351" s="303">
        <v>0</v>
      </c>
      <c r="O1351" s="306">
        <v>0</v>
      </c>
      <c r="P1351" s="303">
        <v>0</v>
      </c>
      <c r="Q1351" s="171">
        <f>VLOOKUP(C1351&amp;D1351&amp;A1351,'Delivery Counts'!$A$87:$I$118,8,FALSE)</f>
        <v>0</v>
      </c>
      <c r="R1351" s="171">
        <f>VLOOKUP(C1351&amp;D1351&amp;A1351,'Delivery Counts'!$A$87:$I$118,9,FALSE)</f>
        <v>0</v>
      </c>
      <c r="S1351" s="16">
        <f t="shared" si="72"/>
        <v>0</v>
      </c>
      <c r="T1351" s="237"/>
      <c r="U1351" s="237"/>
    </row>
    <row r="1352" spans="1:21" s="172" customFormat="1">
      <c r="A1352" s="38">
        <v>18</v>
      </c>
      <c r="B1352" s="39">
        <f t="shared" si="64"/>
        <v>0</v>
      </c>
      <c r="C1352" s="39" t="str">
        <f t="shared" si="71"/>
        <v>2020 Initial Year</v>
      </c>
      <c r="D1352" s="40">
        <v>2</v>
      </c>
      <c r="E1352" s="40">
        <v>18</v>
      </c>
      <c r="F1352" s="40" t="s">
        <v>739</v>
      </c>
      <c r="G1352" s="311" t="s">
        <v>138</v>
      </c>
      <c r="H1352" s="40" t="s">
        <v>71</v>
      </c>
      <c r="I1352" s="658" t="s">
        <v>266</v>
      </c>
      <c r="J1352" s="303">
        <v>0</v>
      </c>
      <c r="K1352" s="304">
        <v>0</v>
      </c>
      <c r="L1352" s="305">
        <v>0</v>
      </c>
      <c r="M1352" s="305">
        <v>0</v>
      </c>
      <c r="N1352" s="303">
        <v>0</v>
      </c>
      <c r="O1352" s="306">
        <v>0</v>
      </c>
      <c r="P1352" s="303">
        <v>0</v>
      </c>
      <c r="Q1352" s="171">
        <f>VLOOKUP(C1352&amp;D1352&amp;A1352,'Delivery Counts'!$A$87:$I$118,8,FALSE)</f>
        <v>0</v>
      </c>
      <c r="R1352" s="171">
        <f>VLOOKUP(C1352&amp;D1352&amp;A1352,'Delivery Counts'!$A$87:$I$118,9,FALSE)</f>
        <v>0</v>
      </c>
      <c r="S1352" s="16">
        <f t="shared" si="72"/>
        <v>0</v>
      </c>
      <c r="T1352" s="237"/>
      <c r="U1352" s="237"/>
    </row>
    <row r="1353" spans="1:21" s="172" customFormat="1">
      <c r="A1353" s="38">
        <v>18</v>
      </c>
      <c r="B1353" s="39">
        <f t="shared" si="64"/>
        <v>0</v>
      </c>
      <c r="C1353" s="39" t="str">
        <f t="shared" si="71"/>
        <v>2020 Initial Year</v>
      </c>
      <c r="D1353" s="40">
        <v>2</v>
      </c>
      <c r="E1353" s="40">
        <v>18</v>
      </c>
      <c r="F1353" s="40" t="s">
        <v>739</v>
      </c>
      <c r="G1353" s="311" t="s">
        <v>138</v>
      </c>
      <c r="H1353" s="40" t="s">
        <v>72</v>
      </c>
      <c r="I1353" s="658" t="s">
        <v>527</v>
      </c>
      <c r="J1353" s="303">
        <v>0</v>
      </c>
      <c r="K1353" s="304">
        <v>0</v>
      </c>
      <c r="L1353" s="305">
        <v>0</v>
      </c>
      <c r="M1353" s="305">
        <v>0</v>
      </c>
      <c r="N1353" s="303">
        <v>0</v>
      </c>
      <c r="O1353" s="306">
        <v>0</v>
      </c>
      <c r="P1353" s="303">
        <v>0</v>
      </c>
      <c r="Q1353" s="171">
        <f>VLOOKUP(C1353&amp;D1353&amp;A1353,'Delivery Counts'!$A$87:$I$118,8,FALSE)</f>
        <v>0</v>
      </c>
      <c r="R1353" s="171">
        <f>VLOOKUP(C1353&amp;D1353&amp;A1353,'Delivery Counts'!$A$87:$I$118,9,FALSE)</f>
        <v>0</v>
      </c>
      <c r="S1353" s="16">
        <f t="shared" si="72"/>
        <v>0</v>
      </c>
      <c r="T1353" s="237"/>
      <c r="U1353" s="237"/>
    </row>
    <row r="1354" spans="1:21" s="172" customFormat="1">
      <c r="A1354" s="38">
        <v>18</v>
      </c>
      <c r="B1354" s="39">
        <f t="shared" si="64"/>
        <v>0</v>
      </c>
      <c r="C1354" s="39" t="str">
        <f t="shared" si="71"/>
        <v>2020 Initial Year</v>
      </c>
      <c r="D1354" s="40">
        <v>2</v>
      </c>
      <c r="E1354" s="40">
        <v>18</v>
      </c>
      <c r="F1354" s="40" t="s">
        <v>739</v>
      </c>
      <c r="G1354" s="40" t="s">
        <v>138</v>
      </c>
      <c r="H1354" s="40" t="s">
        <v>73</v>
      </c>
      <c r="I1354" s="658" t="s">
        <v>528</v>
      </c>
      <c r="J1354" s="303">
        <v>0</v>
      </c>
      <c r="K1354" s="304">
        <v>0</v>
      </c>
      <c r="L1354" s="305">
        <v>0</v>
      </c>
      <c r="M1354" s="305">
        <v>0</v>
      </c>
      <c r="N1354" s="303">
        <v>0</v>
      </c>
      <c r="O1354" s="306">
        <v>0</v>
      </c>
      <c r="P1354" s="303">
        <v>0</v>
      </c>
      <c r="Q1354" s="171">
        <f>VLOOKUP(C1354&amp;D1354&amp;A1354,'Delivery Counts'!$A$87:$I$118,8,FALSE)</f>
        <v>0</v>
      </c>
      <c r="R1354" s="171">
        <f>VLOOKUP(C1354&amp;D1354&amp;A1354,'Delivery Counts'!$A$87:$I$118,9,FALSE)</f>
        <v>0</v>
      </c>
      <c r="S1354" s="16">
        <f t="shared" si="72"/>
        <v>0</v>
      </c>
      <c r="T1354" s="237"/>
      <c r="U1354" s="237"/>
    </row>
    <row r="1355" spans="1:21" s="172" customFormat="1">
      <c r="A1355" s="38">
        <v>18</v>
      </c>
      <c r="B1355" s="39">
        <f t="shared" si="64"/>
        <v>0</v>
      </c>
      <c r="C1355" s="39" t="str">
        <f t="shared" si="71"/>
        <v>2020 Initial Year</v>
      </c>
      <c r="D1355" s="40">
        <v>2</v>
      </c>
      <c r="E1355" s="40">
        <v>18</v>
      </c>
      <c r="F1355" s="40" t="s">
        <v>739</v>
      </c>
      <c r="G1355" s="40" t="s">
        <v>138</v>
      </c>
      <c r="H1355" s="40" t="s">
        <v>409</v>
      </c>
      <c r="I1355" s="640" t="s">
        <v>803</v>
      </c>
      <c r="J1355" s="303">
        <v>0</v>
      </c>
      <c r="K1355" s="304">
        <v>0</v>
      </c>
      <c r="L1355" s="305">
        <v>0</v>
      </c>
      <c r="M1355" s="305">
        <v>0</v>
      </c>
      <c r="N1355" s="303">
        <v>0</v>
      </c>
      <c r="O1355" s="306">
        <v>0</v>
      </c>
      <c r="P1355" s="303">
        <v>0</v>
      </c>
      <c r="Q1355" s="171">
        <f>VLOOKUP(C1355&amp;D1355&amp;A1355,'Delivery Counts'!$A$87:$I$118,8,FALSE)</f>
        <v>0</v>
      </c>
      <c r="R1355" s="171">
        <f>VLOOKUP(C1355&amp;D1355&amp;A1355,'Delivery Counts'!$A$87:$I$118,9,FALSE)</f>
        <v>0</v>
      </c>
      <c r="S1355" s="16">
        <f t="shared" si="72"/>
        <v>0</v>
      </c>
      <c r="T1355" s="237"/>
      <c r="U1355" s="237"/>
    </row>
    <row r="1356" spans="1:21" s="172" customFormat="1">
      <c r="A1356" s="38">
        <v>19</v>
      </c>
      <c r="B1356" s="39">
        <f t="shared" si="64"/>
        <v>0</v>
      </c>
      <c r="C1356" s="39" t="str">
        <f t="shared" si="71"/>
        <v>2020 Initial Year</v>
      </c>
      <c r="D1356" s="40">
        <v>2</v>
      </c>
      <c r="E1356" s="40">
        <v>19</v>
      </c>
      <c r="F1356" s="40" t="s">
        <v>739</v>
      </c>
      <c r="G1356" s="40" t="s">
        <v>139</v>
      </c>
      <c r="H1356" s="40" t="s">
        <v>211</v>
      </c>
      <c r="I1356" s="640" t="s">
        <v>261</v>
      </c>
      <c r="J1356" s="303">
        <v>0</v>
      </c>
      <c r="K1356" s="304">
        <v>0</v>
      </c>
      <c r="L1356" s="305">
        <v>0</v>
      </c>
      <c r="M1356" s="305">
        <v>0</v>
      </c>
      <c r="N1356" s="303">
        <v>0</v>
      </c>
      <c r="O1356" s="306">
        <v>0</v>
      </c>
      <c r="P1356" s="303">
        <v>0</v>
      </c>
      <c r="Q1356" s="171">
        <f>VLOOKUP(C1356&amp;D1356&amp;A1356,'Delivery Counts'!$A$87:$I$118,8,FALSE)</f>
        <v>0</v>
      </c>
      <c r="R1356" s="171">
        <f>VLOOKUP(C1356&amp;D1356&amp;A1356,'Delivery Counts'!$A$87:$I$118,9,FALSE)</f>
        <v>0</v>
      </c>
      <c r="S1356" s="16">
        <f t="shared" si="72"/>
        <v>0</v>
      </c>
      <c r="T1356" s="237"/>
      <c r="U1356" s="237"/>
    </row>
    <row r="1357" spans="1:21" s="172" customFormat="1">
      <c r="A1357" s="38">
        <v>19</v>
      </c>
      <c r="B1357" s="39">
        <f t="shared" si="64"/>
        <v>0</v>
      </c>
      <c r="C1357" s="39" t="str">
        <f t="shared" si="71"/>
        <v>2020 Initial Year</v>
      </c>
      <c r="D1357" s="40">
        <v>2</v>
      </c>
      <c r="E1357" s="40">
        <v>19</v>
      </c>
      <c r="F1357" s="40" t="s">
        <v>739</v>
      </c>
      <c r="G1357" s="311" t="s">
        <v>139</v>
      </c>
      <c r="H1357" s="40" t="s">
        <v>214</v>
      </c>
      <c r="I1357" s="658" t="s">
        <v>676</v>
      </c>
      <c r="J1357" s="303">
        <v>0</v>
      </c>
      <c r="K1357" s="304">
        <v>0</v>
      </c>
      <c r="L1357" s="305">
        <v>0</v>
      </c>
      <c r="M1357" s="305">
        <v>0</v>
      </c>
      <c r="N1357" s="303">
        <v>0</v>
      </c>
      <c r="O1357" s="306">
        <v>0</v>
      </c>
      <c r="P1357" s="303">
        <v>0</v>
      </c>
      <c r="Q1357" s="171">
        <f>VLOOKUP(C1357&amp;D1357&amp;A1357,'Delivery Counts'!$A$87:$I$118,8,FALSE)</f>
        <v>0</v>
      </c>
      <c r="R1357" s="171">
        <f>VLOOKUP(C1357&amp;D1357&amp;A1357,'Delivery Counts'!$A$87:$I$118,9,FALSE)</f>
        <v>0</v>
      </c>
      <c r="S1357" s="16">
        <f t="shared" si="72"/>
        <v>0</v>
      </c>
      <c r="T1357" s="237"/>
      <c r="U1357" s="237"/>
    </row>
    <row r="1358" spans="1:21" s="172" customFormat="1">
      <c r="A1358" s="38">
        <v>19</v>
      </c>
      <c r="B1358" s="39">
        <f t="shared" si="64"/>
        <v>0</v>
      </c>
      <c r="C1358" s="39" t="str">
        <f t="shared" si="71"/>
        <v>2020 Initial Year</v>
      </c>
      <c r="D1358" s="40">
        <v>2</v>
      </c>
      <c r="E1358" s="40">
        <v>19</v>
      </c>
      <c r="F1358" s="40" t="s">
        <v>739</v>
      </c>
      <c r="G1358" s="311" t="s">
        <v>139</v>
      </c>
      <c r="H1358" s="40" t="s">
        <v>215</v>
      </c>
      <c r="I1358" s="658" t="s">
        <v>216</v>
      </c>
      <c r="J1358" s="303">
        <v>0</v>
      </c>
      <c r="K1358" s="304">
        <v>0</v>
      </c>
      <c r="L1358" s="305">
        <v>0</v>
      </c>
      <c r="M1358" s="305">
        <v>0</v>
      </c>
      <c r="N1358" s="303">
        <v>0</v>
      </c>
      <c r="O1358" s="306">
        <v>0</v>
      </c>
      <c r="P1358" s="303">
        <v>0</v>
      </c>
      <c r="Q1358" s="171">
        <f>VLOOKUP(C1358&amp;D1358&amp;A1358,'Delivery Counts'!$A$87:$I$118,8,FALSE)</f>
        <v>0</v>
      </c>
      <c r="R1358" s="171">
        <f>VLOOKUP(C1358&amp;D1358&amp;A1358,'Delivery Counts'!$A$87:$I$118,9,FALSE)</f>
        <v>0</v>
      </c>
      <c r="S1358" s="16">
        <f t="shared" si="72"/>
        <v>0</v>
      </c>
      <c r="T1358" s="237"/>
      <c r="U1358" s="237"/>
    </row>
    <row r="1359" spans="1:21">
      <c r="A1359" s="38">
        <v>19</v>
      </c>
      <c r="B1359" s="39">
        <f t="shared" si="64"/>
        <v>0</v>
      </c>
      <c r="C1359" s="39" t="str">
        <f t="shared" si="71"/>
        <v>2020 Initial Year</v>
      </c>
      <c r="D1359" s="40">
        <v>2</v>
      </c>
      <c r="E1359" s="40">
        <v>19</v>
      </c>
      <c r="F1359" s="40" t="s">
        <v>739</v>
      </c>
      <c r="G1359" s="311" t="s">
        <v>139</v>
      </c>
      <c r="H1359" s="40" t="s">
        <v>217</v>
      </c>
      <c r="I1359" s="658" t="s">
        <v>262</v>
      </c>
      <c r="J1359" s="303">
        <v>0</v>
      </c>
      <c r="K1359" s="304">
        <v>0</v>
      </c>
      <c r="L1359" s="305">
        <v>0</v>
      </c>
      <c r="M1359" s="305">
        <v>0</v>
      </c>
      <c r="N1359" s="303">
        <v>0</v>
      </c>
      <c r="O1359" s="306">
        <v>0</v>
      </c>
      <c r="P1359" s="303">
        <v>0</v>
      </c>
      <c r="Q1359" s="171">
        <f>VLOOKUP(C1359&amp;D1359&amp;A1359,'Delivery Counts'!$A$87:$I$118,8,FALSE)</f>
        <v>0</v>
      </c>
      <c r="R1359" s="171">
        <f>VLOOKUP(C1359&amp;D1359&amp;A1359,'Delivery Counts'!$A$87:$I$118,9,FALSE)</f>
        <v>0</v>
      </c>
      <c r="S1359" s="16">
        <f t="shared" si="72"/>
        <v>0</v>
      </c>
    </row>
    <row r="1360" spans="1:21">
      <c r="A1360" s="38">
        <v>19</v>
      </c>
      <c r="B1360" s="39">
        <f t="shared" si="64"/>
        <v>0</v>
      </c>
      <c r="C1360" s="39" t="str">
        <f t="shared" si="71"/>
        <v>2020 Initial Year</v>
      </c>
      <c r="D1360" s="40">
        <v>2</v>
      </c>
      <c r="E1360" s="40">
        <v>19</v>
      </c>
      <c r="F1360" s="40" t="s">
        <v>739</v>
      </c>
      <c r="G1360" s="311" t="s">
        <v>139</v>
      </c>
      <c r="H1360" s="40" t="s">
        <v>218</v>
      </c>
      <c r="I1360" s="658" t="s">
        <v>677</v>
      </c>
      <c r="J1360" s="303">
        <v>0</v>
      </c>
      <c r="K1360" s="304">
        <v>0</v>
      </c>
      <c r="L1360" s="305">
        <v>0</v>
      </c>
      <c r="M1360" s="305">
        <v>0</v>
      </c>
      <c r="N1360" s="303">
        <v>0</v>
      </c>
      <c r="O1360" s="306">
        <v>0</v>
      </c>
      <c r="P1360" s="303">
        <v>0</v>
      </c>
      <c r="Q1360" s="171">
        <f>VLOOKUP(C1360&amp;D1360&amp;A1360,'Delivery Counts'!$A$87:$I$118,8,FALSE)</f>
        <v>0</v>
      </c>
      <c r="R1360" s="171">
        <f>VLOOKUP(C1360&amp;D1360&amp;A1360,'Delivery Counts'!$A$87:$I$118,9,FALSE)</f>
        <v>0</v>
      </c>
      <c r="S1360" s="16">
        <f t="shared" si="72"/>
        <v>0</v>
      </c>
    </row>
    <row r="1361" spans="1:21" s="172" customFormat="1">
      <c r="A1361" s="38">
        <v>19</v>
      </c>
      <c r="B1361" s="39">
        <f t="shared" si="64"/>
        <v>0</v>
      </c>
      <c r="C1361" s="39" t="str">
        <f t="shared" si="71"/>
        <v>2020 Initial Year</v>
      </c>
      <c r="D1361" s="40">
        <v>2</v>
      </c>
      <c r="E1361" s="40">
        <v>19</v>
      </c>
      <c r="F1361" s="40" t="s">
        <v>739</v>
      </c>
      <c r="G1361" s="311" t="s">
        <v>139</v>
      </c>
      <c r="H1361" s="40" t="s">
        <v>219</v>
      </c>
      <c r="I1361" s="658" t="s">
        <v>263</v>
      </c>
      <c r="J1361" s="303">
        <v>0</v>
      </c>
      <c r="K1361" s="304">
        <v>0</v>
      </c>
      <c r="L1361" s="305">
        <v>0</v>
      </c>
      <c r="M1361" s="305">
        <v>0</v>
      </c>
      <c r="N1361" s="303">
        <v>0</v>
      </c>
      <c r="O1361" s="306">
        <v>0</v>
      </c>
      <c r="P1361" s="303">
        <v>0</v>
      </c>
      <c r="Q1361" s="171">
        <f>VLOOKUP(C1361&amp;D1361&amp;A1361,'Delivery Counts'!$A$87:$I$118,8,FALSE)</f>
        <v>0</v>
      </c>
      <c r="R1361" s="171">
        <f>VLOOKUP(C1361&amp;D1361&amp;A1361,'Delivery Counts'!$A$87:$I$118,9,FALSE)</f>
        <v>0</v>
      </c>
      <c r="S1361" s="16">
        <f t="shared" si="72"/>
        <v>0</v>
      </c>
    </row>
    <row r="1362" spans="1:21" s="172" customFormat="1">
      <c r="A1362" s="38">
        <v>19</v>
      </c>
      <c r="B1362" s="39">
        <f t="shared" si="64"/>
        <v>0</v>
      </c>
      <c r="C1362" s="39" t="str">
        <f t="shared" si="71"/>
        <v>2020 Initial Year</v>
      </c>
      <c r="D1362" s="40">
        <v>2</v>
      </c>
      <c r="E1362" s="40">
        <v>19</v>
      </c>
      <c r="F1362" s="40" t="s">
        <v>739</v>
      </c>
      <c r="G1362" s="311" t="s">
        <v>139</v>
      </c>
      <c r="H1362" s="40" t="s">
        <v>220</v>
      </c>
      <c r="I1362" s="658" t="s">
        <v>675</v>
      </c>
      <c r="J1362" s="303">
        <v>0</v>
      </c>
      <c r="K1362" s="304">
        <v>0</v>
      </c>
      <c r="L1362" s="305">
        <v>0</v>
      </c>
      <c r="M1362" s="305">
        <v>0</v>
      </c>
      <c r="N1362" s="303">
        <v>0</v>
      </c>
      <c r="O1362" s="306">
        <v>0</v>
      </c>
      <c r="P1362" s="303">
        <v>0</v>
      </c>
      <c r="Q1362" s="171">
        <f>VLOOKUP(C1362&amp;D1362&amp;A1362,'Delivery Counts'!$A$87:$I$118,8,FALSE)</f>
        <v>0</v>
      </c>
      <c r="R1362" s="171">
        <f>VLOOKUP(C1362&amp;D1362&amp;A1362,'Delivery Counts'!$A$87:$I$118,9,FALSE)</f>
        <v>0</v>
      </c>
      <c r="S1362" s="16">
        <f t="shared" si="72"/>
        <v>0</v>
      </c>
      <c r="T1362" s="237"/>
      <c r="U1362" s="237"/>
    </row>
    <row r="1363" spans="1:21" s="172" customFormat="1">
      <c r="A1363" s="38">
        <v>19</v>
      </c>
      <c r="B1363" s="39">
        <f t="shared" si="64"/>
        <v>0</v>
      </c>
      <c r="C1363" s="39" t="str">
        <f t="shared" si="71"/>
        <v>2020 Initial Year</v>
      </c>
      <c r="D1363" s="40">
        <v>2</v>
      </c>
      <c r="E1363" s="40">
        <v>19</v>
      </c>
      <c r="F1363" s="40" t="s">
        <v>739</v>
      </c>
      <c r="G1363" s="311" t="s">
        <v>139</v>
      </c>
      <c r="H1363" s="40" t="s">
        <v>221</v>
      </c>
      <c r="I1363" s="658" t="s">
        <v>264</v>
      </c>
      <c r="J1363" s="303">
        <v>0</v>
      </c>
      <c r="K1363" s="304">
        <v>0</v>
      </c>
      <c r="L1363" s="305">
        <v>0</v>
      </c>
      <c r="M1363" s="305">
        <v>0</v>
      </c>
      <c r="N1363" s="303">
        <v>0</v>
      </c>
      <c r="O1363" s="306">
        <v>0</v>
      </c>
      <c r="P1363" s="303">
        <v>0</v>
      </c>
      <c r="Q1363" s="171">
        <f>VLOOKUP(C1363&amp;D1363&amp;A1363,'Delivery Counts'!$A$87:$I$118,8,FALSE)</f>
        <v>0</v>
      </c>
      <c r="R1363" s="171">
        <f>VLOOKUP(C1363&amp;D1363&amp;A1363,'Delivery Counts'!$A$87:$I$118,9,FALSE)</f>
        <v>0</v>
      </c>
      <c r="S1363" s="16">
        <f t="shared" si="72"/>
        <v>0</v>
      </c>
      <c r="T1363" s="237"/>
      <c r="U1363" s="237"/>
    </row>
    <row r="1364" spans="1:21" s="172" customFormat="1">
      <c r="A1364" s="38">
        <v>19</v>
      </c>
      <c r="B1364" s="39">
        <f t="shared" si="64"/>
        <v>0</v>
      </c>
      <c r="C1364" s="39" t="str">
        <f t="shared" si="71"/>
        <v>2020 Initial Year</v>
      </c>
      <c r="D1364" s="40">
        <v>2</v>
      </c>
      <c r="E1364" s="40">
        <v>19</v>
      </c>
      <c r="F1364" s="40" t="s">
        <v>739</v>
      </c>
      <c r="G1364" s="311" t="s">
        <v>139</v>
      </c>
      <c r="H1364" s="40" t="s">
        <v>222</v>
      </c>
      <c r="I1364" s="658" t="s">
        <v>206</v>
      </c>
      <c r="J1364" s="303">
        <v>0</v>
      </c>
      <c r="K1364" s="304">
        <v>0</v>
      </c>
      <c r="L1364" s="305">
        <v>0</v>
      </c>
      <c r="M1364" s="305">
        <v>0</v>
      </c>
      <c r="N1364" s="303">
        <v>0</v>
      </c>
      <c r="O1364" s="306">
        <v>0</v>
      </c>
      <c r="P1364" s="303">
        <v>0</v>
      </c>
      <c r="Q1364" s="171">
        <f>VLOOKUP(C1364&amp;D1364&amp;A1364,'Delivery Counts'!$A$87:$I$118,8,FALSE)</f>
        <v>0</v>
      </c>
      <c r="R1364" s="171">
        <f>VLOOKUP(C1364&amp;D1364&amp;A1364,'Delivery Counts'!$A$87:$I$118,9,FALSE)</f>
        <v>0</v>
      </c>
      <c r="S1364" s="16">
        <f t="shared" si="72"/>
        <v>0</v>
      </c>
      <c r="T1364" s="237"/>
      <c r="U1364" s="237"/>
    </row>
    <row r="1365" spans="1:21" s="172" customFormat="1">
      <c r="A1365" s="38">
        <v>19</v>
      </c>
      <c r="B1365" s="39">
        <f t="shared" si="64"/>
        <v>0</v>
      </c>
      <c r="C1365" s="39" t="str">
        <f t="shared" si="71"/>
        <v>2020 Initial Year</v>
      </c>
      <c r="D1365" s="40">
        <v>2</v>
      </c>
      <c r="E1365" s="40">
        <v>19</v>
      </c>
      <c r="F1365" s="40" t="s">
        <v>739</v>
      </c>
      <c r="G1365" s="311" t="s">
        <v>139</v>
      </c>
      <c r="H1365" s="40" t="s">
        <v>223</v>
      </c>
      <c r="I1365" s="658" t="s">
        <v>181</v>
      </c>
      <c r="J1365" s="303">
        <v>0</v>
      </c>
      <c r="K1365" s="304">
        <v>0</v>
      </c>
      <c r="L1365" s="305">
        <v>0</v>
      </c>
      <c r="M1365" s="305">
        <v>0</v>
      </c>
      <c r="N1365" s="303">
        <v>0</v>
      </c>
      <c r="O1365" s="306">
        <v>0</v>
      </c>
      <c r="P1365" s="303">
        <v>0</v>
      </c>
      <c r="Q1365" s="171">
        <f>VLOOKUP(C1365&amp;D1365&amp;A1365,'Delivery Counts'!$A$87:$I$118,8,FALSE)</f>
        <v>0</v>
      </c>
      <c r="R1365" s="171">
        <f>VLOOKUP(C1365&amp;D1365&amp;A1365,'Delivery Counts'!$A$87:$I$118,9,FALSE)</f>
        <v>0</v>
      </c>
      <c r="S1365" s="16">
        <f t="shared" si="72"/>
        <v>0</v>
      </c>
      <c r="T1365" s="237"/>
      <c r="U1365" s="237"/>
    </row>
    <row r="1366" spans="1:21" s="172" customFormat="1">
      <c r="A1366" s="38">
        <v>19</v>
      </c>
      <c r="B1366" s="39">
        <f t="shared" si="64"/>
        <v>0</v>
      </c>
      <c r="C1366" s="39" t="str">
        <f t="shared" si="71"/>
        <v>2020 Initial Year</v>
      </c>
      <c r="D1366" s="40">
        <v>2</v>
      </c>
      <c r="E1366" s="40">
        <v>19</v>
      </c>
      <c r="F1366" s="40" t="s">
        <v>739</v>
      </c>
      <c r="G1366" s="311" t="s">
        <v>139</v>
      </c>
      <c r="H1366" s="40" t="s">
        <v>150</v>
      </c>
      <c r="I1366" s="658" t="s">
        <v>204</v>
      </c>
      <c r="J1366" s="303">
        <v>0</v>
      </c>
      <c r="K1366" s="304">
        <v>0</v>
      </c>
      <c r="L1366" s="305">
        <v>0</v>
      </c>
      <c r="M1366" s="305">
        <v>0</v>
      </c>
      <c r="N1366" s="303">
        <v>0</v>
      </c>
      <c r="O1366" s="306">
        <v>0</v>
      </c>
      <c r="P1366" s="303">
        <v>0</v>
      </c>
      <c r="Q1366" s="171">
        <f>VLOOKUP(C1366&amp;D1366&amp;A1366,'Delivery Counts'!$A$87:$I$118,8,FALSE)</f>
        <v>0</v>
      </c>
      <c r="R1366" s="171">
        <f>VLOOKUP(C1366&amp;D1366&amp;A1366,'Delivery Counts'!$A$87:$I$118,9,FALSE)</f>
        <v>0</v>
      </c>
      <c r="S1366" s="16">
        <f t="shared" si="72"/>
        <v>0</v>
      </c>
      <c r="T1366" s="237"/>
      <c r="U1366" s="237"/>
    </row>
    <row r="1367" spans="1:21" s="172" customFormat="1">
      <c r="A1367" s="38">
        <v>19</v>
      </c>
      <c r="B1367" s="39">
        <f t="shared" si="64"/>
        <v>0</v>
      </c>
      <c r="C1367" s="39" t="str">
        <f t="shared" si="71"/>
        <v>2020 Initial Year</v>
      </c>
      <c r="D1367" s="40">
        <v>2</v>
      </c>
      <c r="E1367" s="40">
        <v>19</v>
      </c>
      <c r="F1367" s="40" t="s">
        <v>739</v>
      </c>
      <c r="G1367" s="311" t="s">
        <v>139</v>
      </c>
      <c r="H1367" s="40" t="s">
        <v>151</v>
      </c>
      <c r="I1367" s="658" t="s">
        <v>205</v>
      </c>
      <c r="J1367" s="303">
        <v>0</v>
      </c>
      <c r="K1367" s="304">
        <v>0</v>
      </c>
      <c r="L1367" s="305">
        <v>0</v>
      </c>
      <c r="M1367" s="305">
        <v>0</v>
      </c>
      <c r="N1367" s="303">
        <v>0</v>
      </c>
      <c r="O1367" s="306">
        <v>0</v>
      </c>
      <c r="P1367" s="303">
        <v>0</v>
      </c>
      <c r="Q1367" s="171">
        <f>VLOOKUP(C1367&amp;D1367&amp;A1367,'Delivery Counts'!$A$87:$I$118,8,FALSE)</f>
        <v>0</v>
      </c>
      <c r="R1367" s="171">
        <f>VLOOKUP(C1367&amp;D1367&amp;A1367,'Delivery Counts'!$A$87:$I$118,9,FALSE)</f>
        <v>0</v>
      </c>
      <c r="S1367" s="16">
        <f t="shared" si="72"/>
        <v>0</v>
      </c>
      <c r="T1367" s="237"/>
      <c r="U1367" s="237"/>
    </row>
    <row r="1368" spans="1:21" s="172" customFormat="1">
      <c r="A1368" s="38">
        <v>19</v>
      </c>
      <c r="B1368" s="39">
        <f t="shared" si="64"/>
        <v>0</v>
      </c>
      <c r="C1368" s="39" t="str">
        <f t="shared" si="71"/>
        <v>2020 Initial Year</v>
      </c>
      <c r="D1368" s="40">
        <v>2</v>
      </c>
      <c r="E1368" s="40">
        <v>19</v>
      </c>
      <c r="F1368" s="40" t="s">
        <v>739</v>
      </c>
      <c r="G1368" s="311" t="s">
        <v>139</v>
      </c>
      <c r="H1368" s="40" t="s">
        <v>152</v>
      </c>
      <c r="I1368" s="658" t="s">
        <v>182</v>
      </c>
      <c r="J1368" s="303">
        <v>0</v>
      </c>
      <c r="K1368" s="304">
        <v>0</v>
      </c>
      <c r="L1368" s="305">
        <v>0</v>
      </c>
      <c r="M1368" s="305">
        <v>0</v>
      </c>
      <c r="N1368" s="303">
        <v>0</v>
      </c>
      <c r="O1368" s="306">
        <v>0</v>
      </c>
      <c r="P1368" s="303">
        <v>0</v>
      </c>
      <c r="Q1368" s="171">
        <f>VLOOKUP(C1368&amp;D1368&amp;A1368,'Delivery Counts'!$A$87:$I$118,8,FALSE)</f>
        <v>0</v>
      </c>
      <c r="R1368" s="171">
        <f>VLOOKUP(C1368&amp;D1368&amp;A1368,'Delivery Counts'!$A$87:$I$118,9,FALSE)</f>
        <v>0</v>
      </c>
      <c r="S1368" s="16">
        <f t="shared" si="72"/>
        <v>0</v>
      </c>
      <c r="T1368" s="237"/>
      <c r="U1368" s="237"/>
    </row>
    <row r="1369" spans="1:21" s="172" customFormat="1">
      <c r="A1369" s="38">
        <v>19</v>
      </c>
      <c r="B1369" s="39">
        <f t="shared" si="64"/>
        <v>0</v>
      </c>
      <c r="C1369" s="39" t="str">
        <f t="shared" si="71"/>
        <v>2020 Initial Year</v>
      </c>
      <c r="D1369" s="40">
        <v>2</v>
      </c>
      <c r="E1369" s="40">
        <v>19</v>
      </c>
      <c r="F1369" s="40" t="s">
        <v>739</v>
      </c>
      <c r="G1369" s="311" t="s">
        <v>139</v>
      </c>
      <c r="H1369" s="40" t="s">
        <v>70</v>
      </c>
      <c r="I1369" s="658" t="s">
        <v>265</v>
      </c>
      <c r="J1369" s="303">
        <v>0</v>
      </c>
      <c r="K1369" s="304">
        <v>0</v>
      </c>
      <c r="L1369" s="305">
        <v>0</v>
      </c>
      <c r="M1369" s="305">
        <v>0</v>
      </c>
      <c r="N1369" s="303">
        <v>0</v>
      </c>
      <c r="O1369" s="306">
        <v>0</v>
      </c>
      <c r="P1369" s="303">
        <v>0</v>
      </c>
      <c r="Q1369" s="171">
        <f>VLOOKUP(C1369&amp;D1369&amp;A1369,'Delivery Counts'!$A$87:$I$118,8,FALSE)</f>
        <v>0</v>
      </c>
      <c r="R1369" s="171">
        <f>VLOOKUP(C1369&amp;D1369&amp;A1369,'Delivery Counts'!$A$87:$I$118,9,FALSE)</f>
        <v>0</v>
      </c>
      <c r="S1369" s="16">
        <f t="shared" si="72"/>
        <v>0</v>
      </c>
      <c r="T1369" s="237"/>
      <c r="U1369" s="237"/>
    </row>
    <row r="1370" spans="1:21" s="172" customFormat="1">
      <c r="A1370" s="38">
        <v>19</v>
      </c>
      <c r="B1370" s="39">
        <f t="shared" si="64"/>
        <v>0</v>
      </c>
      <c r="C1370" s="39" t="str">
        <f t="shared" si="71"/>
        <v>2020 Initial Year</v>
      </c>
      <c r="D1370" s="40">
        <v>2</v>
      </c>
      <c r="E1370" s="40">
        <v>19</v>
      </c>
      <c r="F1370" s="40" t="s">
        <v>739</v>
      </c>
      <c r="G1370" s="311" t="s">
        <v>139</v>
      </c>
      <c r="H1370" s="40" t="s">
        <v>71</v>
      </c>
      <c r="I1370" s="658" t="s">
        <v>266</v>
      </c>
      <c r="J1370" s="303">
        <v>0</v>
      </c>
      <c r="K1370" s="304">
        <v>0</v>
      </c>
      <c r="L1370" s="305">
        <v>0</v>
      </c>
      <c r="M1370" s="305">
        <v>0</v>
      </c>
      <c r="N1370" s="303">
        <v>0</v>
      </c>
      <c r="O1370" s="306">
        <v>0</v>
      </c>
      <c r="P1370" s="303">
        <v>0</v>
      </c>
      <c r="Q1370" s="171">
        <f>VLOOKUP(C1370&amp;D1370&amp;A1370,'Delivery Counts'!$A$87:$I$118,8,FALSE)</f>
        <v>0</v>
      </c>
      <c r="R1370" s="171">
        <f>VLOOKUP(C1370&amp;D1370&amp;A1370,'Delivery Counts'!$A$87:$I$118,9,FALSE)</f>
        <v>0</v>
      </c>
      <c r="S1370" s="16">
        <f t="shared" si="72"/>
        <v>0</v>
      </c>
      <c r="T1370" s="237"/>
      <c r="U1370" s="237"/>
    </row>
    <row r="1371" spans="1:21" s="172" customFormat="1">
      <c r="A1371" s="38">
        <v>19</v>
      </c>
      <c r="B1371" s="39">
        <f t="shared" si="64"/>
        <v>0</v>
      </c>
      <c r="C1371" s="39" t="str">
        <f t="shared" si="71"/>
        <v>2020 Initial Year</v>
      </c>
      <c r="D1371" s="40">
        <v>2</v>
      </c>
      <c r="E1371" s="40">
        <v>19</v>
      </c>
      <c r="F1371" s="40" t="s">
        <v>739</v>
      </c>
      <c r="G1371" s="311" t="s">
        <v>139</v>
      </c>
      <c r="H1371" s="40" t="s">
        <v>72</v>
      </c>
      <c r="I1371" s="658" t="s">
        <v>527</v>
      </c>
      <c r="J1371" s="303">
        <v>0</v>
      </c>
      <c r="K1371" s="304">
        <v>0</v>
      </c>
      <c r="L1371" s="305">
        <v>0</v>
      </c>
      <c r="M1371" s="305">
        <v>0</v>
      </c>
      <c r="N1371" s="303">
        <v>0</v>
      </c>
      <c r="O1371" s="306">
        <v>0</v>
      </c>
      <c r="P1371" s="303">
        <v>0</v>
      </c>
      <c r="Q1371" s="171">
        <f>VLOOKUP(C1371&amp;D1371&amp;A1371,'Delivery Counts'!$A$87:$I$118,8,FALSE)</f>
        <v>0</v>
      </c>
      <c r="R1371" s="171">
        <f>VLOOKUP(C1371&amp;D1371&amp;A1371,'Delivery Counts'!$A$87:$I$118,9,FALSE)</f>
        <v>0</v>
      </c>
      <c r="S1371" s="16">
        <f t="shared" si="72"/>
        <v>0</v>
      </c>
      <c r="T1371" s="237"/>
      <c r="U1371" s="237"/>
    </row>
    <row r="1372" spans="1:21" s="172" customFormat="1">
      <c r="A1372" s="38">
        <v>19</v>
      </c>
      <c r="B1372" s="39">
        <f t="shared" si="64"/>
        <v>0</v>
      </c>
      <c r="C1372" s="39" t="str">
        <f t="shared" si="71"/>
        <v>2020 Initial Year</v>
      </c>
      <c r="D1372" s="40">
        <v>2</v>
      </c>
      <c r="E1372" s="40">
        <v>19</v>
      </c>
      <c r="F1372" s="40" t="s">
        <v>739</v>
      </c>
      <c r="G1372" s="40" t="s">
        <v>139</v>
      </c>
      <c r="H1372" s="40" t="s">
        <v>73</v>
      </c>
      <c r="I1372" s="658" t="s">
        <v>528</v>
      </c>
      <c r="J1372" s="303">
        <v>0</v>
      </c>
      <c r="K1372" s="304">
        <v>0</v>
      </c>
      <c r="L1372" s="305">
        <v>0</v>
      </c>
      <c r="M1372" s="305">
        <v>0</v>
      </c>
      <c r="N1372" s="303">
        <v>0</v>
      </c>
      <c r="O1372" s="306">
        <v>0</v>
      </c>
      <c r="P1372" s="303">
        <v>0</v>
      </c>
      <c r="Q1372" s="171">
        <f>VLOOKUP(C1372&amp;D1372&amp;A1372,'Delivery Counts'!$A$87:$I$118,8,FALSE)</f>
        <v>0</v>
      </c>
      <c r="R1372" s="171">
        <f>VLOOKUP(C1372&amp;D1372&amp;A1372,'Delivery Counts'!$A$87:$I$118,9,FALSE)</f>
        <v>0</v>
      </c>
      <c r="S1372" s="16">
        <f t="shared" si="72"/>
        <v>0</v>
      </c>
      <c r="T1372" s="237"/>
      <c r="U1372" s="237"/>
    </row>
    <row r="1373" spans="1:21" s="172" customFormat="1">
      <c r="A1373" s="38">
        <v>19</v>
      </c>
      <c r="B1373" s="39">
        <f t="shared" si="64"/>
        <v>0</v>
      </c>
      <c r="C1373" s="39" t="str">
        <f t="shared" si="71"/>
        <v>2020 Initial Year</v>
      </c>
      <c r="D1373" s="40">
        <v>2</v>
      </c>
      <c r="E1373" s="40">
        <v>19</v>
      </c>
      <c r="F1373" s="40" t="s">
        <v>739</v>
      </c>
      <c r="G1373" s="40" t="s">
        <v>139</v>
      </c>
      <c r="H1373" s="40" t="s">
        <v>409</v>
      </c>
      <c r="I1373" s="640" t="s">
        <v>803</v>
      </c>
      <c r="J1373" s="303">
        <v>0</v>
      </c>
      <c r="K1373" s="304">
        <v>0</v>
      </c>
      <c r="L1373" s="305">
        <v>0</v>
      </c>
      <c r="M1373" s="305">
        <v>0</v>
      </c>
      <c r="N1373" s="303">
        <v>0</v>
      </c>
      <c r="O1373" s="306">
        <v>0</v>
      </c>
      <c r="P1373" s="303">
        <v>0</v>
      </c>
      <c r="Q1373" s="171">
        <f>VLOOKUP(C1373&amp;D1373&amp;A1373,'Delivery Counts'!$A$87:$I$118,8,FALSE)</f>
        <v>0</v>
      </c>
      <c r="R1373" s="171">
        <f>VLOOKUP(C1373&amp;D1373&amp;A1373,'Delivery Counts'!$A$87:$I$118,9,FALSE)</f>
        <v>0</v>
      </c>
      <c r="S1373" s="16">
        <f t="shared" si="72"/>
        <v>0</v>
      </c>
      <c r="T1373" s="237"/>
      <c r="U1373" s="237"/>
    </row>
    <row r="1374" spans="1:21" s="172" customFormat="1">
      <c r="A1374" s="38">
        <v>20</v>
      </c>
      <c r="B1374" s="39">
        <f t="shared" si="64"/>
        <v>0</v>
      </c>
      <c r="C1374" s="39" t="str">
        <f t="shared" si="71"/>
        <v>2020 Initial Year</v>
      </c>
      <c r="D1374" s="40">
        <v>2</v>
      </c>
      <c r="E1374" s="40">
        <v>20</v>
      </c>
      <c r="F1374" s="662" t="s">
        <v>740</v>
      </c>
      <c r="G1374" s="40" t="s">
        <v>138</v>
      </c>
      <c r="H1374" s="40" t="s">
        <v>211</v>
      </c>
      <c r="I1374" s="640" t="s">
        <v>261</v>
      </c>
      <c r="J1374" s="303">
        <v>0</v>
      </c>
      <c r="K1374" s="304">
        <v>0</v>
      </c>
      <c r="L1374" s="305">
        <v>0</v>
      </c>
      <c r="M1374" s="305">
        <v>0</v>
      </c>
      <c r="N1374" s="303">
        <v>0</v>
      </c>
      <c r="O1374" s="306">
        <v>0</v>
      </c>
      <c r="P1374" s="303">
        <v>0</v>
      </c>
      <c r="Q1374" s="171">
        <f>VLOOKUP(C1374&amp;D1374&amp;A1374,'Delivery Counts'!$A$87:$I$118,8,FALSE)</f>
        <v>0</v>
      </c>
      <c r="R1374" s="171">
        <f>VLOOKUP(C1374&amp;D1374&amp;A1374,'Delivery Counts'!$A$87:$I$118,9,FALSE)</f>
        <v>0</v>
      </c>
      <c r="S1374" s="16">
        <f t="shared" si="72"/>
        <v>0</v>
      </c>
      <c r="T1374" s="237"/>
      <c r="U1374" s="237"/>
    </row>
    <row r="1375" spans="1:21" s="172" customFormat="1">
      <c r="A1375" s="38">
        <v>20</v>
      </c>
      <c r="B1375" s="39">
        <f t="shared" si="64"/>
        <v>0</v>
      </c>
      <c r="C1375" s="39" t="str">
        <f t="shared" si="71"/>
        <v>2020 Initial Year</v>
      </c>
      <c r="D1375" s="40">
        <v>2</v>
      </c>
      <c r="E1375" s="40">
        <v>20</v>
      </c>
      <c r="F1375" s="40" t="s">
        <v>740</v>
      </c>
      <c r="G1375" s="311" t="s">
        <v>138</v>
      </c>
      <c r="H1375" s="40" t="s">
        <v>214</v>
      </c>
      <c r="I1375" s="658" t="s">
        <v>676</v>
      </c>
      <c r="J1375" s="303">
        <v>0</v>
      </c>
      <c r="K1375" s="304">
        <v>0</v>
      </c>
      <c r="L1375" s="305">
        <v>0</v>
      </c>
      <c r="M1375" s="305">
        <v>0</v>
      </c>
      <c r="N1375" s="303">
        <v>0</v>
      </c>
      <c r="O1375" s="306">
        <v>0</v>
      </c>
      <c r="P1375" s="303">
        <v>0</v>
      </c>
      <c r="Q1375" s="171">
        <f>VLOOKUP(C1375&amp;D1375&amp;A1375,'Delivery Counts'!$A$87:$I$118,8,FALSE)</f>
        <v>0</v>
      </c>
      <c r="R1375" s="171">
        <f>VLOOKUP(C1375&amp;D1375&amp;A1375,'Delivery Counts'!$A$87:$I$118,9,FALSE)</f>
        <v>0</v>
      </c>
      <c r="S1375" s="16">
        <f t="shared" si="72"/>
        <v>0</v>
      </c>
      <c r="T1375" s="237"/>
      <c r="U1375" s="237"/>
    </row>
    <row r="1376" spans="1:21" s="172" customFormat="1">
      <c r="A1376" s="38">
        <v>20</v>
      </c>
      <c r="B1376" s="39">
        <f t="shared" si="64"/>
        <v>0</v>
      </c>
      <c r="C1376" s="39" t="str">
        <f t="shared" si="71"/>
        <v>2020 Initial Year</v>
      </c>
      <c r="D1376" s="40">
        <v>2</v>
      </c>
      <c r="E1376" s="40">
        <v>20</v>
      </c>
      <c r="F1376" s="40" t="s">
        <v>740</v>
      </c>
      <c r="G1376" s="311" t="s">
        <v>138</v>
      </c>
      <c r="H1376" s="40" t="s">
        <v>215</v>
      </c>
      <c r="I1376" s="658" t="s">
        <v>216</v>
      </c>
      <c r="J1376" s="303">
        <v>0</v>
      </c>
      <c r="K1376" s="304">
        <v>0</v>
      </c>
      <c r="L1376" s="305">
        <v>0</v>
      </c>
      <c r="M1376" s="305">
        <v>0</v>
      </c>
      <c r="N1376" s="303">
        <v>0</v>
      </c>
      <c r="O1376" s="306">
        <v>0</v>
      </c>
      <c r="P1376" s="303">
        <v>0</v>
      </c>
      <c r="Q1376" s="171">
        <f>VLOOKUP(C1376&amp;D1376&amp;A1376,'Delivery Counts'!$A$87:$I$118,8,FALSE)</f>
        <v>0</v>
      </c>
      <c r="R1376" s="171">
        <f>VLOOKUP(C1376&amp;D1376&amp;A1376,'Delivery Counts'!$A$87:$I$118,9,FALSE)</f>
        <v>0</v>
      </c>
      <c r="S1376" s="16">
        <f t="shared" si="72"/>
        <v>0</v>
      </c>
      <c r="T1376" s="237"/>
      <c r="U1376" s="237"/>
    </row>
    <row r="1377" spans="1:21">
      <c r="A1377" s="38">
        <v>20</v>
      </c>
      <c r="B1377" s="39">
        <f t="shared" si="64"/>
        <v>0</v>
      </c>
      <c r="C1377" s="39" t="str">
        <f t="shared" si="71"/>
        <v>2020 Initial Year</v>
      </c>
      <c r="D1377" s="40">
        <v>2</v>
      </c>
      <c r="E1377" s="40">
        <v>20</v>
      </c>
      <c r="F1377" s="40" t="s">
        <v>740</v>
      </c>
      <c r="G1377" s="311" t="s">
        <v>138</v>
      </c>
      <c r="H1377" s="40" t="s">
        <v>217</v>
      </c>
      <c r="I1377" s="658" t="s">
        <v>262</v>
      </c>
      <c r="J1377" s="303">
        <v>0</v>
      </c>
      <c r="K1377" s="304">
        <v>0</v>
      </c>
      <c r="L1377" s="305">
        <v>0</v>
      </c>
      <c r="M1377" s="305">
        <v>0</v>
      </c>
      <c r="N1377" s="303">
        <v>0</v>
      </c>
      <c r="O1377" s="306">
        <v>0</v>
      </c>
      <c r="P1377" s="303">
        <v>0</v>
      </c>
      <c r="Q1377" s="171">
        <f>VLOOKUP(C1377&amp;D1377&amp;A1377,'Delivery Counts'!$A$87:$I$118,8,FALSE)</f>
        <v>0</v>
      </c>
      <c r="R1377" s="171">
        <f>VLOOKUP(C1377&amp;D1377&amp;A1377,'Delivery Counts'!$A$87:$I$118,9,FALSE)</f>
        <v>0</v>
      </c>
      <c r="S1377" s="16">
        <f t="shared" si="72"/>
        <v>0</v>
      </c>
    </row>
    <row r="1378" spans="1:21">
      <c r="A1378" s="38">
        <v>20</v>
      </c>
      <c r="B1378" s="39">
        <f t="shared" si="64"/>
        <v>0</v>
      </c>
      <c r="C1378" s="39" t="str">
        <f t="shared" si="71"/>
        <v>2020 Initial Year</v>
      </c>
      <c r="D1378" s="40">
        <v>2</v>
      </c>
      <c r="E1378" s="40">
        <v>20</v>
      </c>
      <c r="F1378" s="40" t="s">
        <v>740</v>
      </c>
      <c r="G1378" s="311" t="s">
        <v>138</v>
      </c>
      <c r="H1378" s="40" t="s">
        <v>218</v>
      </c>
      <c r="I1378" s="658" t="s">
        <v>677</v>
      </c>
      <c r="J1378" s="303">
        <v>0</v>
      </c>
      <c r="K1378" s="304">
        <v>0</v>
      </c>
      <c r="L1378" s="305">
        <v>0</v>
      </c>
      <c r="M1378" s="305">
        <v>0</v>
      </c>
      <c r="N1378" s="303">
        <v>0</v>
      </c>
      <c r="O1378" s="306">
        <v>0</v>
      </c>
      <c r="P1378" s="303">
        <v>0</v>
      </c>
      <c r="Q1378" s="171">
        <f>VLOOKUP(C1378&amp;D1378&amp;A1378,'Delivery Counts'!$A$87:$I$118,8,FALSE)</f>
        <v>0</v>
      </c>
      <c r="R1378" s="171">
        <f>VLOOKUP(C1378&amp;D1378&amp;A1378,'Delivery Counts'!$A$87:$I$118,9,FALSE)</f>
        <v>0</v>
      </c>
      <c r="S1378" s="16">
        <f t="shared" si="72"/>
        <v>0</v>
      </c>
    </row>
    <row r="1379" spans="1:21" s="172" customFormat="1">
      <c r="A1379" s="38">
        <v>20</v>
      </c>
      <c r="B1379" s="39">
        <f t="shared" si="64"/>
        <v>0</v>
      </c>
      <c r="C1379" s="39" t="str">
        <f t="shared" si="71"/>
        <v>2020 Initial Year</v>
      </c>
      <c r="D1379" s="40">
        <v>2</v>
      </c>
      <c r="E1379" s="40">
        <v>20</v>
      </c>
      <c r="F1379" s="40" t="s">
        <v>740</v>
      </c>
      <c r="G1379" s="311" t="s">
        <v>138</v>
      </c>
      <c r="H1379" s="40" t="s">
        <v>219</v>
      </c>
      <c r="I1379" s="658" t="s">
        <v>263</v>
      </c>
      <c r="J1379" s="303">
        <v>0</v>
      </c>
      <c r="K1379" s="304">
        <v>0</v>
      </c>
      <c r="L1379" s="305">
        <v>0</v>
      </c>
      <c r="M1379" s="305">
        <v>0</v>
      </c>
      <c r="N1379" s="303">
        <v>0</v>
      </c>
      <c r="O1379" s="306">
        <v>0</v>
      </c>
      <c r="P1379" s="303">
        <v>0</v>
      </c>
      <c r="Q1379" s="171">
        <f>VLOOKUP(C1379&amp;D1379&amp;A1379,'Delivery Counts'!$A$87:$I$118,8,FALSE)</f>
        <v>0</v>
      </c>
      <c r="R1379" s="171">
        <f>VLOOKUP(C1379&amp;D1379&amp;A1379,'Delivery Counts'!$A$87:$I$118,9,FALSE)</f>
        <v>0</v>
      </c>
      <c r="S1379" s="16">
        <f t="shared" si="72"/>
        <v>0</v>
      </c>
    </row>
    <row r="1380" spans="1:21" s="172" customFormat="1">
      <c r="A1380" s="38">
        <v>20</v>
      </c>
      <c r="B1380" s="39">
        <f t="shared" si="64"/>
        <v>0</v>
      </c>
      <c r="C1380" s="39" t="str">
        <f t="shared" si="71"/>
        <v>2020 Initial Year</v>
      </c>
      <c r="D1380" s="40">
        <v>2</v>
      </c>
      <c r="E1380" s="40">
        <v>20</v>
      </c>
      <c r="F1380" s="40" t="s">
        <v>740</v>
      </c>
      <c r="G1380" s="311" t="s">
        <v>138</v>
      </c>
      <c r="H1380" s="40" t="s">
        <v>220</v>
      </c>
      <c r="I1380" s="658" t="s">
        <v>675</v>
      </c>
      <c r="J1380" s="303">
        <v>0</v>
      </c>
      <c r="K1380" s="304">
        <v>0</v>
      </c>
      <c r="L1380" s="305">
        <v>0</v>
      </c>
      <c r="M1380" s="305">
        <v>0</v>
      </c>
      <c r="N1380" s="303">
        <v>0</v>
      </c>
      <c r="O1380" s="306">
        <v>0</v>
      </c>
      <c r="P1380" s="303">
        <v>0</v>
      </c>
      <c r="Q1380" s="171">
        <f>VLOOKUP(C1380&amp;D1380&amp;A1380,'Delivery Counts'!$A$87:$I$118,8,FALSE)</f>
        <v>0</v>
      </c>
      <c r="R1380" s="171">
        <f>VLOOKUP(C1380&amp;D1380&amp;A1380,'Delivery Counts'!$A$87:$I$118,9,FALSE)</f>
        <v>0</v>
      </c>
      <c r="S1380" s="16">
        <f t="shared" si="72"/>
        <v>0</v>
      </c>
      <c r="T1380" s="237"/>
      <c r="U1380" s="237"/>
    </row>
    <row r="1381" spans="1:21" s="172" customFormat="1">
      <c r="A1381" s="38">
        <v>20</v>
      </c>
      <c r="B1381" s="39">
        <f t="shared" si="64"/>
        <v>0</v>
      </c>
      <c r="C1381" s="39" t="str">
        <f t="shared" si="71"/>
        <v>2020 Initial Year</v>
      </c>
      <c r="D1381" s="40">
        <v>2</v>
      </c>
      <c r="E1381" s="40">
        <v>20</v>
      </c>
      <c r="F1381" s="40" t="s">
        <v>740</v>
      </c>
      <c r="G1381" s="311" t="s">
        <v>138</v>
      </c>
      <c r="H1381" s="40" t="s">
        <v>221</v>
      </c>
      <c r="I1381" s="658" t="s">
        <v>264</v>
      </c>
      <c r="J1381" s="303">
        <v>0</v>
      </c>
      <c r="K1381" s="304">
        <v>0</v>
      </c>
      <c r="L1381" s="305">
        <v>0</v>
      </c>
      <c r="M1381" s="305">
        <v>0</v>
      </c>
      <c r="N1381" s="303">
        <v>0</v>
      </c>
      <c r="O1381" s="306">
        <v>0</v>
      </c>
      <c r="P1381" s="303">
        <v>0</v>
      </c>
      <c r="Q1381" s="171">
        <f>VLOOKUP(C1381&amp;D1381&amp;A1381,'Delivery Counts'!$A$87:$I$118,8,FALSE)</f>
        <v>0</v>
      </c>
      <c r="R1381" s="171">
        <f>VLOOKUP(C1381&amp;D1381&amp;A1381,'Delivery Counts'!$A$87:$I$118,9,FALSE)</f>
        <v>0</v>
      </c>
      <c r="S1381" s="16">
        <f t="shared" si="72"/>
        <v>0</v>
      </c>
      <c r="T1381" s="237"/>
      <c r="U1381" s="237"/>
    </row>
    <row r="1382" spans="1:21" s="172" customFormat="1">
      <c r="A1382" s="38">
        <v>20</v>
      </c>
      <c r="B1382" s="39">
        <f t="shared" si="64"/>
        <v>0</v>
      </c>
      <c r="C1382" s="39" t="str">
        <f t="shared" si="71"/>
        <v>2020 Initial Year</v>
      </c>
      <c r="D1382" s="40">
        <v>2</v>
      </c>
      <c r="E1382" s="40">
        <v>20</v>
      </c>
      <c r="F1382" s="40" t="s">
        <v>740</v>
      </c>
      <c r="G1382" s="311" t="s">
        <v>138</v>
      </c>
      <c r="H1382" s="40" t="s">
        <v>222</v>
      </c>
      <c r="I1382" s="658" t="s">
        <v>206</v>
      </c>
      <c r="J1382" s="303">
        <v>0</v>
      </c>
      <c r="K1382" s="304">
        <v>0</v>
      </c>
      <c r="L1382" s="305">
        <v>0</v>
      </c>
      <c r="M1382" s="305">
        <v>0</v>
      </c>
      <c r="N1382" s="303">
        <v>0</v>
      </c>
      <c r="O1382" s="306">
        <v>0</v>
      </c>
      <c r="P1382" s="303">
        <v>0</v>
      </c>
      <c r="Q1382" s="171">
        <f>VLOOKUP(C1382&amp;D1382&amp;A1382,'Delivery Counts'!$A$87:$I$118,8,FALSE)</f>
        <v>0</v>
      </c>
      <c r="R1382" s="171">
        <f>VLOOKUP(C1382&amp;D1382&amp;A1382,'Delivery Counts'!$A$87:$I$118,9,FALSE)</f>
        <v>0</v>
      </c>
      <c r="S1382" s="16">
        <f t="shared" si="72"/>
        <v>0</v>
      </c>
      <c r="T1382" s="237"/>
      <c r="U1382" s="237"/>
    </row>
    <row r="1383" spans="1:21" s="172" customFormat="1">
      <c r="A1383" s="38">
        <v>20</v>
      </c>
      <c r="B1383" s="39">
        <f t="shared" si="64"/>
        <v>0</v>
      </c>
      <c r="C1383" s="39" t="str">
        <f t="shared" si="71"/>
        <v>2020 Initial Year</v>
      </c>
      <c r="D1383" s="40">
        <v>2</v>
      </c>
      <c r="E1383" s="40">
        <v>20</v>
      </c>
      <c r="F1383" s="40" t="s">
        <v>740</v>
      </c>
      <c r="G1383" s="311" t="s">
        <v>138</v>
      </c>
      <c r="H1383" s="40" t="s">
        <v>223</v>
      </c>
      <c r="I1383" s="658" t="s">
        <v>181</v>
      </c>
      <c r="J1383" s="303">
        <v>0</v>
      </c>
      <c r="K1383" s="304">
        <v>0</v>
      </c>
      <c r="L1383" s="305">
        <v>0</v>
      </c>
      <c r="M1383" s="305">
        <v>0</v>
      </c>
      <c r="N1383" s="303">
        <v>0</v>
      </c>
      <c r="O1383" s="306">
        <v>0</v>
      </c>
      <c r="P1383" s="303">
        <v>0</v>
      </c>
      <c r="Q1383" s="171">
        <f>VLOOKUP(C1383&amp;D1383&amp;A1383,'Delivery Counts'!$A$87:$I$118,8,FALSE)</f>
        <v>0</v>
      </c>
      <c r="R1383" s="171">
        <f>VLOOKUP(C1383&amp;D1383&amp;A1383,'Delivery Counts'!$A$87:$I$118,9,FALSE)</f>
        <v>0</v>
      </c>
      <c r="S1383" s="16">
        <f t="shared" si="72"/>
        <v>0</v>
      </c>
      <c r="T1383" s="237"/>
      <c r="U1383" s="237"/>
    </row>
    <row r="1384" spans="1:21" s="172" customFormat="1">
      <c r="A1384" s="38">
        <v>20</v>
      </c>
      <c r="B1384" s="39">
        <f t="shared" si="64"/>
        <v>0</v>
      </c>
      <c r="C1384" s="39" t="str">
        <f t="shared" si="71"/>
        <v>2020 Initial Year</v>
      </c>
      <c r="D1384" s="40">
        <v>2</v>
      </c>
      <c r="E1384" s="40">
        <v>20</v>
      </c>
      <c r="F1384" s="40" t="s">
        <v>740</v>
      </c>
      <c r="G1384" s="311" t="s">
        <v>138</v>
      </c>
      <c r="H1384" s="40" t="s">
        <v>150</v>
      </c>
      <c r="I1384" s="658" t="s">
        <v>204</v>
      </c>
      <c r="J1384" s="303">
        <v>0</v>
      </c>
      <c r="K1384" s="304">
        <v>0</v>
      </c>
      <c r="L1384" s="305">
        <v>0</v>
      </c>
      <c r="M1384" s="305">
        <v>0</v>
      </c>
      <c r="N1384" s="303">
        <v>0</v>
      </c>
      <c r="O1384" s="306">
        <v>0</v>
      </c>
      <c r="P1384" s="303">
        <v>0</v>
      </c>
      <c r="Q1384" s="171">
        <f>VLOOKUP(C1384&amp;D1384&amp;A1384,'Delivery Counts'!$A$87:$I$118,8,FALSE)</f>
        <v>0</v>
      </c>
      <c r="R1384" s="171">
        <f>VLOOKUP(C1384&amp;D1384&amp;A1384,'Delivery Counts'!$A$87:$I$118,9,FALSE)</f>
        <v>0</v>
      </c>
      <c r="S1384" s="16">
        <f t="shared" si="72"/>
        <v>0</v>
      </c>
      <c r="T1384" s="237"/>
      <c r="U1384" s="237"/>
    </row>
    <row r="1385" spans="1:21" s="172" customFormat="1">
      <c r="A1385" s="38">
        <v>20</v>
      </c>
      <c r="B1385" s="39">
        <f t="shared" si="64"/>
        <v>0</v>
      </c>
      <c r="C1385" s="39" t="str">
        <f t="shared" si="71"/>
        <v>2020 Initial Year</v>
      </c>
      <c r="D1385" s="40">
        <v>2</v>
      </c>
      <c r="E1385" s="40">
        <v>20</v>
      </c>
      <c r="F1385" s="40" t="s">
        <v>740</v>
      </c>
      <c r="G1385" s="311" t="s">
        <v>138</v>
      </c>
      <c r="H1385" s="40" t="s">
        <v>151</v>
      </c>
      <c r="I1385" s="658" t="s">
        <v>205</v>
      </c>
      <c r="J1385" s="303">
        <v>0</v>
      </c>
      <c r="K1385" s="304">
        <v>0</v>
      </c>
      <c r="L1385" s="305">
        <v>0</v>
      </c>
      <c r="M1385" s="305">
        <v>0</v>
      </c>
      <c r="N1385" s="303">
        <v>0</v>
      </c>
      <c r="O1385" s="306">
        <v>0</v>
      </c>
      <c r="P1385" s="303">
        <v>0</v>
      </c>
      <c r="Q1385" s="171">
        <f>VLOOKUP(C1385&amp;D1385&amp;A1385,'Delivery Counts'!$A$87:$I$118,8,FALSE)</f>
        <v>0</v>
      </c>
      <c r="R1385" s="171">
        <f>VLOOKUP(C1385&amp;D1385&amp;A1385,'Delivery Counts'!$A$87:$I$118,9,FALSE)</f>
        <v>0</v>
      </c>
      <c r="S1385" s="16">
        <f t="shared" si="72"/>
        <v>0</v>
      </c>
      <c r="T1385" s="237"/>
      <c r="U1385" s="237"/>
    </row>
    <row r="1386" spans="1:21" s="172" customFormat="1">
      <c r="A1386" s="38">
        <v>20</v>
      </c>
      <c r="B1386" s="39">
        <f t="shared" si="64"/>
        <v>0</v>
      </c>
      <c r="C1386" s="39" t="str">
        <f t="shared" si="71"/>
        <v>2020 Initial Year</v>
      </c>
      <c r="D1386" s="40">
        <v>2</v>
      </c>
      <c r="E1386" s="40">
        <v>20</v>
      </c>
      <c r="F1386" s="40" t="s">
        <v>740</v>
      </c>
      <c r="G1386" s="311" t="s">
        <v>138</v>
      </c>
      <c r="H1386" s="40" t="s">
        <v>152</v>
      </c>
      <c r="I1386" s="658" t="s">
        <v>182</v>
      </c>
      <c r="J1386" s="303">
        <v>0</v>
      </c>
      <c r="K1386" s="304">
        <v>0</v>
      </c>
      <c r="L1386" s="305">
        <v>0</v>
      </c>
      <c r="M1386" s="305">
        <v>0</v>
      </c>
      <c r="N1386" s="303">
        <v>0</v>
      </c>
      <c r="O1386" s="306">
        <v>0</v>
      </c>
      <c r="P1386" s="303">
        <v>0</v>
      </c>
      <c r="Q1386" s="171">
        <f>VLOOKUP(C1386&amp;D1386&amp;A1386,'Delivery Counts'!$A$87:$I$118,8,FALSE)</f>
        <v>0</v>
      </c>
      <c r="R1386" s="171">
        <f>VLOOKUP(C1386&amp;D1386&amp;A1386,'Delivery Counts'!$A$87:$I$118,9,FALSE)</f>
        <v>0</v>
      </c>
      <c r="S1386" s="16">
        <f t="shared" si="72"/>
        <v>0</v>
      </c>
      <c r="T1386" s="237"/>
      <c r="U1386" s="237"/>
    </row>
    <row r="1387" spans="1:21" s="172" customFormat="1">
      <c r="A1387" s="38">
        <v>20</v>
      </c>
      <c r="B1387" s="39">
        <f t="shared" si="64"/>
        <v>0</v>
      </c>
      <c r="C1387" s="39" t="str">
        <f t="shared" ref="C1387:C1486" si="73">$C$1158</f>
        <v>2020 Initial Year</v>
      </c>
      <c r="D1387" s="40">
        <v>2</v>
      </c>
      <c r="E1387" s="40">
        <v>20</v>
      </c>
      <c r="F1387" s="40" t="s">
        <v>740</v>
      </c>
      <c r="G1387" s="311" t="s">
        <v>138</v>
      </c>
      <c r="H1387" s="40" t="s">
        <v>70</v>
      </c>
      <c r="I1387" s="658" t="s">
        <v>265</v>
      </c>
      <c r="J1387" s="303">
        <v>0</v>
      </c>
      <c r="K1387" s="304">
        <v>0</v>
      </c>
      <c r="L1387" s="305">
        <v>0</v>
      </c>
      <c r="M1387" s="305">
        <v>0</v>
      </c>
      <c r="N1387" s="303">
        <v>0</v>
      </c>
      <c r="O1387" s="306">
        <v>0</v>
      </c>
      <c r="P1387" s="303">
        <v>0</v>
      </c>
      <c r="Q1387" s="171">
        <f>VLOOKUP(C1387&amp;D1387&amp;A1387,'Delivery Counts'!$A$87:$I$118,8,FALSE)</f>
        <v>0</v>
      </c>
      <c r="R1387" s="171">
        <f>VLOOKUP(C1387&amp;D1387&amp;A1387,'Delivery Counts'!$A$87:$I$118,9,FALSE)</f>
        <v>0</v>
      </c>
      <c r="S1387" s="16">
        <f t="shared" ref="S1387:S1486" si="74">Q1387+R1387</f>
        <v>0</v>
      </c>
      <c r="T1387" s="237"/>
      <c r="U1387" s="237"/>
    </row>
    <row r="1388" spans="1:21" s="172" customFormat="1">
      <c r="A1388" s="38">
        <v>20</v>
      </c>
      <c r="B1388" s="39">
        <f t="shared" si="64"/>
        <v>0</v>
      </c>
      <c r="C1388" s="39" t="str">
        <f t="shared" si="73"/>
        <v>2020 Initial Year</v>
      </c>
      <c r="D1388" s="40">
        <v>2</v>
      </c>
      <c r="E1388" s="40">
        <v>20</v>
      </c>
      <c r="F1388" s="40" t="s">
        <v>740</v>
      </c>
      <c r="G1388" s="311" t="s">
        <v>138</v>
      </c>
      <c r="H1388" s="40" t="s">
        <v>71</v>
      </c>
      <c r="I1388" s="658" t="s">
        <v>266</v>
      </c>
      <c r="J1388" s="303">
        <v>0</v>
      </c>
      <c r="K1388" s="304">
        <v>0</v>
      </c>
      <c r="L1388" s="305">
        <v>0</v>
      </c>
      <c r="M1388" s="305">
        <v>0</v>
      </c>
      <c r="N1388" s="303">
        <v>0</v>
      </c>
      <c r="O1388" s="306">
        <v>0</v>
      </c>
      <c r="P1388" s="303">
        <v>0</v>
      </c>
      <c r="Q1388" s="171">
        <f>VLOOKUP(C1388&amp;D1388&amp;A1388,'Delivery Counts'!$A$87:$I$118,8,FALSE)</f>
        <v>0</v>
      </c>
      <c r="R1388" s="171">
        <f>VLOOKUP(C1388&amp;D1388&amp;A1388,'Delivery Counts'!$A$87:$I$118,9,FALSE)</f>
        <v>0</v>
      </c>
      <c r="S1388" s="16">
        <f t="shared" si="74"/>
        <v>0</v>
      </c>
      <c r="T1388" s="237"/>
      <c r="U1388" s="237"/>
    </row>
    <row r="1389" spans="1:21" s="172" customFormat="1">
      <c r="A1389" s="38">
        <v>20</v>
      </c>
      <c r="B1389" s="39">
        <f t="shared" si="64"/>
        <v>0</v>
      </c>
      <c r="C1389" s="39" t="str">
        <f t="shared" si="73"/>
        <v>2020 Initial Year</v>
      </c>
      <c r="D1389" s="40">
        <v>2</v>
      </c>
      <c r="E1389" s="40">
        <v>20</v>
      </c>
      <c r="F1389" s="40" t="s">
        <v>740</v>
      </c>
      <c r="G1389" s="311" t="s">
        <v>138</v>
      </c>
      <c r="H1389" s="40" t="s">
        <v>72</v>
      </c>
      <c r="I1389" s="658" t="s">
        <v>527</v>
      </c>
      <c r="J1389" s="303">
        <v>0</v>
      </c>
      <c r="K1389" s="304">
        <v>0</v>
      </c>
      <c r="L1389" s="305">
        <v>0</v>
      </c>
      <c r="M1389" s="305">
        <v>0</v>
      </c>
      <c r="N1389" s="303">
        <v>0</v>
      </c>
      <c r="O1389" s="306">
        <v>0</v>
      </c>
      <c r="P1389" s="303">
        <v>0</v>
      </c>
      <c r="Q1389" s="171">
        <f>VLOOKUP(C1389&amp;D1389&amp;A1389,'Delivery Counts'!$A$87:$I$118,8,FALSE)</f>
        <v>0</v>
      </c>
      <c r="R1389" s="171">
        <f>VLOOKUP(C1389&amp;D1389&amp;A1389,'Delivery Counts'!$A$87:$I$118,9,FALSE)</f>
        <v>0</v>
      </c>
      <c r="S1389" s="16">
        <f t="shared" si="74"/>
        <v>0</v>
      </c>
      <c r="T1389" s="237"/>
      <c r="U1389" s="237"/>
    </row>
    <row r="1390" spans="1:21" s="172" customFormat="1">
      <c r="A1390" s="38">
        <v>20</v>
      </c>
      <c r="B1390" s="39">
        <f t="shared" si="64"/>
        <v>0</v>
      </c>
      <c r="C1390" s="39" t="str">
        <f t="shared" si="73"/>
        <v>2020 Initial Year</v>
      </c>
      <c r="D1390" s="40">
        <v>2</v>
      </c>
      <c r="E1390" s="40">
        <v>20</v>
      </c>
      <c r="F1390" s="40" t="s">
        <v>740</v>
      </c>
      <c r="G1390" s="40" t="s">
        <v>138</v>
      </c>
      <c r="H1390" s="40" t="s">
        <v>73</v>
      </c>
      <c r="I1390" s="658" t="s">
        <v>528</v>
      </c>
      <c r="J1390" s="303">
        <v>0</v>
      </c>
      <c r="K1390" s="304">
        <v>0</v>
      </c>
      <c r="L1390" s="305">
        <v>0</v>
      </c>
      <c r="M1390" s="305">
        <v>0</v>
      </c>
      <c r="N1390" s="303">
        <v>0</v>
      </c>
      <c r="O1390" s="306">
        <v>0</v>
      </c>
      <c r="P1390" s="303">
        <v>0</v>
      </c>
      <c r="Q1390" s="171">
        <f>VLOOKUP(C1390&amp;D1390&amp;A1390,'Delivery Counts'!$A$87:$I$118,8,FALSE)</f>
        <v>0</v>
      </c>
      <c r="R1390" s="171">
        <f>VLOOKUP(C1390&amp;D1390&amp;A1390,'Delivery Counts'!$A$87:$I$118,9,FALSE)</f>
        <v>0</v>
      </c>
      <c r="S1390" s="16">
        <f t="shared" si="74"/>
        <v>0</v>
      </c>
      <c r="T1390" s="237"/>
      <c r="U1390" s="237"/>
    </row>
    <row r="1391" spans="1:21" s="172" customFormat="1">
      <c r="A1391" s="38">
        <v>20</v>
      </c>
      <c r="B1391" s="39">
        <f t="shared" si="64"/>
        <v>0</v>
      </c>
      <c r="C1391" s="39" t="str">
        <f t="shared" si="73"/>
        <v>2020 Initial Year</v>
      </c>
      <c r="D1391" s="40">
        <v>2</v>
      </c>
      <c r="E1391" s="40">
        <v>20</v>
      </c>
      <c r="F1391" s="40" t="s">
        <v>740</v>
      </c>
      <c r="G1391" s="40" t="s">
        <v>138</v>
      </c>
      <c r="H1391" s="40" t="s">
        <v>409</v>
      </c>
      <c r="I1391" s="640" t="s">
        <v>803</v>
      </c>
      <c r="J1391" s="303">
        <v>0</v>
      </c>
      <c r="K1391" s="304">
        <v>0</v>
      </c>
      <c r="L1391" s="305">
        <v>0</v>
      </c>
      <c r="M1391" s="305">
        <v>0</v>
      </c>
      <c r="N1391" s="303">
        <v>0</v>
      </c>
      <c r="O1391" s="306">
        <v>0</v>
      </c>
      <c r="P1391" s="303">
        <v>0</v>
      </c>
      <c r="Q1391" s="171">
        <f>VLOOKUP(C1391&amp;D1391&amp;A1391,'Delivery Counts'!$A$87:$I$118,8,FALSE)</f>
        <v>0</v>
      </c>
      <c r="R1391" s="171">
        <f>VLOOKUP(C1391&amp;D1391&amp;A1391,'Delivery Counts'!$A$87:$I$118,9,FALSE)</f>
        <v>0</v>
      </c>
      <c r="S1391" s="16">
        <f t="shared" si="74"/>
        <v>0</v>
      </c>
      <c r="T1391" s="237"/>
      <c r="U1391" s="237"/>
    </row>
    <row r="1392" spans="1:21" s="172" customFormat="1">
      <c r="A1392" s="38">
        <v>21</v>
      </c>
      <c r="B1392" s="39">
        <f t="shared" ref="B1392:B1427" si="75">$B$6</f>
        <v>0</v>
      </c>
      <c r="C1392" s="39" t="str">
        <f t="shared" si="73"/>
        <v>2020 Initial Year</v>
      </c>
      <c r="D1392" s="40">
        <v>2</v>
      </c>
      <c r="E1392" s="40">
        <v>21</v>
      </c>
      <c r="F1392" s="40">
        <v>2</v>
      </c>
      <c r="G1392" s="40" t="s">
        <v>139</v>
      </c>
      <c r="H1392" s="40" t="s">
        <v>211</v>
      </c>
      <c r="I1392" s="991" t="s">
        <v>261</v>
      </c>
      <c r="J1392" s="303">
        <v>0</v>
      </c>
      <c r="K1392" s="304">
        <v>0</v>
      </c>
      <c r="L1392" s="305">
        <v>0</v>
      </c>
      <c r="M1392" s="305">
        <v>0</v>
      </c>
      <c r="N1392" s="303">
        <v>0</v>
      </c>
      <c r="O1392" s="306">
        <v>0</v>
      </c>
      <c r="P1392" s="303">
        <v>0</v>
      </c>
      <c r="Q1392" s="171">
        <f>VLOOKUP(C1392&amp;D1392&amp;A1392,'Delivery Counts'!$A$87:$I$118,8,FALSE)</f>
        <v>0</v>
      </c>
      <c r="R1392" s="171">
        <f>VLOOKUP(C1392&amp;D1392&amp;A1392,'Delivery Counts'!$A$87:$I$118,9,FALSE)</f>
        <v>0</v>
      </c>
      <c r="S1392" s="16">
        <f t="shared" si="74"/>
        <v>0</v>
      </c>
      <c r="T1392" s="237"/>
      <c r="U1392" s="237"/>
    </row>
    <row r="1393" spans="1:21" s="172" customFormat="1">
      <c r="A1393" s="38">
        <v>21</v>
      </c>
      <c r="B1393" s="39">
        <f t="shared" si="75"/>
        <v>0</v>
      </c>
      <c r="C1393" s="39" t="str">
        <f t="shared" si="73"/>
        <v>2020 Initial Year</v>
      </c>
      <c r="D1393" s="40">
        <v>2</v>
      </c>
      <c r="E1393" s="40">
        <v>21</v>
      </c>
      <c r="F1393" s="40">
        <v>2</v>
      </c>
      <c r="G1393" s="311" t="s">
        <v>139</v>
      </c>
      <c r="H1393" s="40" t="s">
        <v>214</v>
      </c>
      <c r="I1393" s="991" t="s">
        <v>676</v>
      </c>
      <c r="J1393" s="303">
        <v>0</v>
      </c>
      <c r="K1393" s="304">
        <v>0</v>
      </c>
      <c r="L1393" s="305">
        <v>0</v>
      </c>
      <c r="M1393" s="305">
        <v>0</v>
      </c>
      <c r="N1393" s="303">
        <v>0</v>
      </c>
      <c r="O1393" s="306">
        <v>0</v>
      </c>
      <c r="P1393" s="303">
        <v>0</v>
      </c>
      <c r="Q1393" s="171">
        <f>VLOOKUP(C1393&amp;D1393&amp;A1393,'Delivery Counts'!$A$87:$I$118,8,FALSE)</f>
        <v>0</v>
      </c>
      <c r="R1393" s="171">
        <f>VLOOKUP(C1393&amp;D1393&amp;A1393,'Delivery Counts'!$A$87:$I$118,9,FALSE)</f>
        <v>0</v>
      </c>
      <c r="S1393" s="16">
        <f t="shared" si="74"/>
        <v>0</v>
      </c>
      <c r="T1393" s="237"/>
      <c r="U1393" s="237"/>
    </row>
    <row r="1394" spans="1:21" s="172" customFormat="1">
      <c r="A1394" s="38">
        <v>21</v>
      </c>
      <c r="B1394" s="39">
        <f t="shared" si="75"/>
        <v>0</v>
      </c>
      <c r="C1394" s="39" t="str">
        <f t="shared" si="73"/>
        <v>2020 Initial Year</v>
      </c>
      <c r="D1394" s="40">
        <v>2</v>
      </c>
      <c r="E1394" s="40">
        <v>21</v>
      </c>
      <c r="F1394" s="40">
        <v>2</v>
      </c>
      <c r="G1394" s="311" t="s">
        <v>139</v>
      </c>
      <c r="H1394" s="40" t="s">
        <v>215</v>
      </c>
      <c r="I1394" s="991" t="s">
        <v>216</v>
      </c>
      <c r="J1394" s="303">
        <v>0</v>
      </c>
      <c r="K1394" s="304">
        <v>0</v>
      </c>
      <c r="L1394" s="305">
        <v>0</v>
      </c>
      <c r="M1394" s="305">
        <v>0</v>
      </c>
      <c r="N1394" s="303">
        <v>0</v>
      </c>
      <c r="O1394" s="306">
        <v>0</v>
      </c>
      <c r="P1394" s="303">
        <v>0</v>
      </c>
      <c r="Q1394" s="171">
        <f>VLOOKUP(C1394&amp;D1394&amp;A1394,'Delivery Counts'!$A$87:$I$118,8,FALSE)</f>
        <v>0</v>
      </c>
      <c r="R1394" s="171">
        <f>VLOOKUP(C1394&amp;D1394&amp;A1394,'Delivery Counts'!$A$87:$I$118,9,FALSE)</f>
        <v>0</v>
      </c>
      <c r="S1394" s="16">
        <f t="shared" si="74"/>
        <v>0</v>
      </c>
      <c r="T1394" s="237"/>
      <c r="U1394" s="237"/>
    </row>
    <row r="1395" spans="1:21" s="172" customFormat="1">
      <c r="A1395" s="38">
        <v>21</v>
      </c>
      <c r="B1395" s="39">
        <f t="shared" si="75"/>
        <v>0</v>
      </c>
      <c r="C1395" s="39" t="str">
        <f t="shared" si="73"/>
        <v>2020 Initial Year</v>
      </c>
      <c r="D1395" s="40">
        <v>2</v>
      </c>
      <c r="E1395" s="40">
        <v>21</v>
      </c>
      <c r="F1395" s="40">
        <v>2</v>
      </c>
      <c r="G1395" s="311" t="s">
        <v>139</v>
      </c>
      <c r="H1395" s="40" t="s">
        <v>217</v>
      </c>
      <c r="I1395" s="991" t="s">
        <v>262</v>
      </c>
      <c r="J1395" s="303">
        <v>0</v>
      </c>
      <c r="K1395" s="304">
        <v>0</v>
      </c>
      <c r="L1395" s="305">
        <v>0</v>
      </c>
      <c r="M1395" s="305">
        <v>0</v>
      </c>
      <c r="N1395" s="303">
        <v>0</v>
      </c>
      <c r="O1395" s="306">
        <v>0</v>
      </c>
      <c r="P1395" s="303">
        <v>0</v>
      </c>
      <c r="Q1395" s="171">
        <f>VLOOKUP(C1395&amp;D1395&amp;A1395,'Delivery Counts'!$A$87:$I$118,8,FALSE)</f>
        <v>0</v>
      </c>
      <c r="R1395" s="171">
        <f>VLOOKUP(C1395&amp;D1395&amp;A1395,'Delivery Counts'!$A$87:$I$118,9,FALSE)</f>
        <v>0</v>
      </c>
      <c r="S1395" s="16">
        <f t="shared" si="74"/>
        <v>0</v>
      </c>
      <c r="T1395" s="237"/>
      <c r="U1395" s="237"/>
    </row>
    <row r="1396" spans="1:21" s="172" customFormat="1">
      <c r="A1396" s="38">
        <v>21</v>
      </c>
      <c r="B1396" s="39">
        <f t="shared" si="75"/>
        <v>0</v>
      </c>
      <c r="C1396" s="39" t="str">
        <f t="shared" si="73"/>
        <v>2020 Initial Year</v>
      </c>
      <c r="D1396" s="40">
        <v>2</v>
      </c>
      <c r="E1396" s="40">
        <v>21</v>
      </c>
      <c r="F1396" s="40">
        <v>2</v>
      </c>
      <c r="G1396" s="311" t="s">
        <v>139</v>
      </c>
      <c r="H1396" s="40" t="s">
        <v>218</v>
      </c>
      <c r="I1396" s="991" t="s">
        <v>677</v>
      </c>
      <c r="J1396" s="303">
        <v>0</v>
      </c>
      <c r="K1396" s="304">
        <v>0</v>
      </c>
      <c r="L1396" s="305">
        <v>0</v>
      </c>
      <c r="M1396" s="305">
        <v>0</v>
      </c>
      <c r="N1396" s="303">
        <v>0</v>
      </c>
      <c r="O1396" s="306">
        <v>0</v>
      </c>
      <c r="P1396" s="303">
        <v>0</v>
      </c>
      <c r="Q1396" s="171">
        <f>VLOOKUP(C1396&amp;D1396&amp;A1396,'Delivery Counts'!$A$87:$I$118,8,FALSE)</f>
        <v>0</v>
      </c>
      <c r="R1396" s="171">
        <f>VLOOKUP(C1396&amp;D1396&amp;A1396,'Delivery Counts'!$A$87:$I$118,9,FALSE)</f>
        <v>0</v>
      </c>
      <c r="S1396" s="16">
        <f t="shared" si="74"/>
        <v>0</v>
      </c>
      <c r="T1396" s="237"/>
      <c r="U1396" s="237"/>
    </row>
    <row r="1397" spans="1:21" s="172" customFormat="1">
      <c r="A1397" s="38">
        <v>21</v>
      </c>
      <c r="B1397" s="39">
        <f t="shared" si="75"/>
        <v>0</v>
      </c>
      <c r="C1397" s="39" t="str">
        <f t="shared" si="73"/>
        <v>2020 Initial Year</v>
      </c>
      <c r="D1397" s="40">
        <v>2</v>
      </c>
      <c r="E1397" s="40">
        <v>21</v>
      </c>
      <c r="F1397" s="40">
        <v>2</v>
      </c>
      <c r="G1397" s="311" t="s">
        <v>139</v>
      </c>
      <c r="H1397" s="40" t="s">
        <v>219</v>
      </c>
      <c r="I1397" s="991" t="s">
        <v>263</v>
      </c>
      <c r="J1397" s="303">
        <v>0</v>
      </c>
      <c r="K1397" s="304">
        <v>0</v>
      </c>
      <c r="L1397" s="305">
        <v>0</v>
      </c>
      <c r="M1397" s="305">
        <v>0</v>
      </c>
      <c r="N1397" s="303">
        <v>0</v>
      </c>
      <c r="O1397" s="306">
        <v>0</v>
      </c>
      <c r="P1397" s="303">
        <v>0</v>
      </c>
      <c r="Q1397" s="171">
        <f>VLOOKUP(C1397&amp;D1397&amp;A1397,'Delivery Counts'!$A$87:$I$118,8,FALSE)</f>
        <v>0</v>
      </c>
      <c r="R1397" s="171">
        <f>VLOOKUP(C1397&amp;D1397&amp;A1397,'Delivery Counts'!$A$87:$I$118,9,FALSE)</f>
        <v>0</v>
      </c>
      <c r="S1397" s="16">
        <f t="shared" si="74"/>
        <v>0</v>
      </c>
      <c r="T1397" s="237"/>
      <c r="U1397" s="237"/>
    </row>
    <row r="1398" spans="1:21" s="172" customFormat="1">
      <c r="A1398" s="38">
        <v>21</v>
      </c>
      <c r="B1398" s="39">
        <f t="shared" si="75"/>
        <v>0</v>
      </c>
      <c r="C1398" s="39" t="str">
        <f t="shared" si="73"/>
        <v>2020 Initial Year</v>
      </c>
      <c r="D1398" s="40">
        <v>2</v>
      </c>
      <c r="E1398" s="40">
        <v>21</v>
      </c>
      <c r="F1398" s="40">
        <v>2</v>
      </c>
      <c r="G1398" s="311" t="s">
        <v>139</v>
      </c>
      <c r="H1398" s="40" t="s">
        <v>220</v>
      </c>
      <c r="I1398" s="991" t="s">
        <v>675</v>
      </c>
      <c r="J1398" s="303">
        <v>0</v>
      </c>
      <c r="K1398" s="304">
        <v>0</v>
      </c>
      <c r="L1398" s="305">
        <v>0</v>
      </c>
      <c r="M1398" s="305">
        <v>0</v>
      </c>
      <c r="N1398" s="303">
        <v>0</v>
      </c>
      <c r="O1398" s="306">
        <v>0</v>
      </c>
      <c r="P1398" s="303">
        <v>0</v>
      </c>
      <c r="Q1398" s="171">
        <f>VLOOKUP(C1398&amp;D1398&amp;A1398,'Delivery Counts'!$A$87:$I$118,8,FALSE)</f>
        <v>0</v>
      </c>
      <c r="R1398" s="171">
        <f>VLOOKUP(C1398&amp;D1398&amp;A1398,'Delivery Counts'!$A$87:$I$118,9,FALSE)</f>
        <v>0</v>
      </c>
      <c r="S1398" s="16">
        <f t="shared" si="74"/>
        <v>0</v>
      </c>
      <c r="T1398" s="237"/>
      <c r="U1398" s="237"/>
    </row>
    <row r="1399" spans="1:21" s="172" customFormat="1">
      <c r="A1399" s="38">
        <v>21</v>
      </c>
      <c r="B1399" s="39">
        <f t="shared" si="75"/>
        <v>0</v>
      </c>
      <c r="C1399" s="39" t="str">
        <f t="shared" si="73"/>
        <v>2020 Initial Year</v>
      </c>
      <c r="D1399" s="40">
        <v>2</v>
      </c>
      <c r="E1399" s="40">
        <v>21</v>
      </c>
      <c r="F1399" s="40">
        <v>2</v>
      </c>
      <c r="G1399" s="311" t="s">
        <v>139</v>
      </c>
      <c r="H1399" s="40" t="s">
        <v>221</v>
      </c>
      <c r="I1399" s="991" t="s">
        <v>264</v>
      </c>
      <c r="J1399" s="303">
        <v>0</v>
      </c>
      <c r="K1399" s="304">
        <v>0</v>
      </c>
      <c r="L1399" s="305">
        <v>0</v>
      </c>
      <c r="M1399" s="305">
        <v>0</v>
      </c>
      <c r="N1399" s="303">
        <v>0</v>
      </c>
      <c r="O1399" s="306">
        <v>0</v>
      </c>
      <c r="P1399" s="303">
        <v>0</v>
      </c>
      <c r="Q1399" s="171">
        <f>VLOOKUP(C1399&amp;D1399&amp;A1399,'Delivery Counts'!$A$87:$I$118,8,FALSE)</f>
        <v>0</v>
      </c>
      <c r="R1399" s="171">
        <f>VLOOKUP(C1399&amp;D1399&amp;A1399,'Delivery Counts'!$A$87:$I$118,9,FALSE)</f>
        <v>0</v>
      </c>
      <c r="S1399" s="16">
        <f t="shared" si="74"/>
        <v>0</v>
      </c>
      <c r="T1399" s="237"/>
      <c r="U1399" s="237"/>
    </row>
    <row r="1400" spans="1:21" s="172" customFormat="1">
      <c r="A1400" s="38">
        <v>21</v>
      </c>
      <c r="B1400" s="39">
        <f t="shared" si="75"/>
        <v>0</v>
      </c>
      <c r="C1400" s="39" t="str">
        <f t="shared" si="73"/>
        <v>2020 Initial Year</v>
      </c>
      <c r="D1400" s="40">
        <v>2</v>
      </c>
      <c r="E1400" s="40">
        <v>21</v>
      </c>
      <c r="F1400" s="40">
        <v>2</v>
      </c>
      <c r="G1400" s="311" t="s">
        <v>139</v>
      </c>
      <c r="H1400" s="40" t="s">
        <v>222</v>
      </c>
      <c r="I1400" s="991" t="s">
        <v>206</v>
      </c>
      <c r="J1400" s="303">
        <v>0</v>
      </c>
      <c r="K1400" s="304">
        <v>0</v>
      </c>
      <c r="L1400" s="305">
        <v>0</v>
      </c>
      <c r="M1400" s="305">
        <v>0</v>
      </c>
      <c r="N1400" s="303">
        <v>0</v>
      </c>
      <c r="O1400" s="306">
        <v>0</v>
      </c>
      <c r="P1400" s="303">
        <v>0</v>
      </c>
      <c r="Q1400" s="171">
        <f>VLOOKUP(C1400&amp;D1400&amp;A1400,'Delivery Counts'!$A$87:$I$118,8,FALSE)</f>
        <v>0</v>
      </c>
      <c r="R1400" s="171">
        <f>VLOOKUP(C1400&amp;D1400&amp;A1400,'Delivery Counts'!$A$87:$I$118,9,FALSE)</f>
        <v>0</v>
      </c>
      <c r="S1400" s="16">
        <f t="shared" si="74"/>
        <v>0</v>
      </c>
      <c r="T1400" s="237"/>
      <c r="U1400" s="237"/>
    </row>
    <row r="1401" spans="1:21" s="172" customFormat="1">
      <c r="A1401" s="38">
        <v>21</v>
      </c>
      <c r="B1401" s="39">
        <f t="shared" si="75"/>
        <v>0</v>
      </c>
      <c r="C1401" s="39" t="str">
        <f t="shared" si="73"/>
        <v>2020 Initial Year</v>
      </c>
      <c r="D1401" s="40">
        <v>2</v>
      </c>
      <c r="E1401" s="40">
        <v>21</v>
      </c>
      <c r="F1401" s="40">
        <v>2</v>
      </c>
      <c r="G1401" s="311" t="s">
        <v>139</v>
      </c>
      <c r="H1401" s="40" t="s">
        <v>223</v>
      </c>
      <c r="I1401" s="991" t="s">
        <v>181</v>
      </c>
      <c r="J1401" s="303">
        <v>0</v>
      </c>
      <c r="K1401" s="304">
        <v>0</v>
      </c>
      <c r="L1401" s="305">
        <v>0</v>
      </c>
      <c r="M1401" s="305">
        <v>0</v>
      </c>
      <c r="N1401" s="303">
        <v>0</v>
      </c>
      <c r="O1401" s="306">
        <v>0</v>
      </c>
      <c r="P1401" s="303">
        <v>0</v>
      </c>
      <c r="Q1401" s="171">
        <f>VLOOKUP(C1401&amp;D1401&amp;A1401,'Delivery Counts'!$A$87:$I$118,8,FALSE)</f>
        <v>0</v>
      </c>
      <c r="R1401" s="171">
        <f>VLOOKUP(C1401&amp;D1401&amp;A1401,'Delivery Counts'!$A$87:$I$118,9,FALSE)</f>
        <v>0</v>
      </c>
      <c r="S1401" s="16">
        <f t="shared" si="74"/>
        <v>0</v>
      </c>
      <c r="T1401" s="237"/>
      <c r="U1401" s="237"/>
    </row>
    <row r="1402" spans="1:21" s="172" customFormat="1">
      <c r="A1402" s="38">
        <v>21</v>
      </c>
      <c r="B1402" s="39">
        <f t="shared" si="75"/>
        <v>0</v>
      </c>
      <c r="C1402" s="39" t="str">
        <f t="shared" si="73"/>
        <v>2020 Initial Year</v>
      </c>
      <c r="D1402" s="40">
        <v>2</v>
      </c>
      <c r="E1402" s="40">
        <v>21</v>
      </c>
      <c r="F1402" s="40">
        <v>2</v>
      </c>
      <c r="G1402" s="311" t="s">
        <v>139</v>
      </c>
      <c r="H1402" s="40" t="s">
        <v>150</v>
      </c>
      <c r="I1402" s="991" t="s">
        <v>204</v>
      </c>
      <c r="J1402" s="303">
        <v>0</v>
      </c>
      <c r="K1402" s="304">
        <v>0</v>
      </c>
      <c r="L1402" s="305">
        <v>0</v>
      </c>
      <c r="M1402" s="305">
        <v>0</v>
      </c>
      <c r="N1402" s="303">
        <v>0</v>
      </c>
      <c r="O1402" s="306">
        <v>0</v>
      </c>
      <c r="P1402" s="303">
        <v>0</v>
      </c>
      <c r="Q1402" s="171">
        <f>VLOOKUP(C1402&amp;D1402&amp;A1402,'Delivery Counts'!$A$87:$I$118,8,FALSE)</f>
        <v>0</v>
      </c>
      <c r="R1402" s="171">
        <f>VLOOKUP(C1402&amp;D1402&amp;A1402,'Delivery Counts'!$A$87:$I$118,9,FALSE)</f>
        <v>0</v>
      </c>
      <c r="S1402" s="16">
        <f t="shared" si="74"/>
        <v>0</v>
      </c>
      <c r="T1402" s="237"/>
      <c r="U1402" s="237"/>
    </row>
    <row r="1403" spans="1:21" s="172" customFormat="1">
      <c r="A1403" s="38">
        <v>21</v>
      </c>
      <c r="B1403" s="39">
        <f t="shared" si="75"/>
        <v>0</v>
      </c>
      <c r="C1403" s="39" t="str">
        <f t="shared" si="73"/>
        <v>2020 Initial Year</v>
      </c>
      <c r="D1403" s="40">
        <v>2</v>
      </c>
      <c r="E1403" s="40">
        <v>21</v>
      </c>
      <c r="F1403" s="40">
        <v>2</v>
      </c>
      <c r="G1403" s="311" t="s">
        <v>139</v>
      </c>
      <c r="H1403" s="40" t="s">
        <v>151</v>
      </c>
      <c r="I1403" s="991" t="s">
        <v>205</v>
      </c>
      <c r="J1403" s="303">
        <v>0</v>
      </c>
      <c r="K1403" s="304">
        <v>0</v>
      </c>
      <c r="L1403" s="305">
        <v>0</v>
      </c>
      <c r="M1403" s="305">
        <v>0</v>
      </c>
      <c r="N1403" s="303">
        <v>0</v>
      </c>
      <c r="O1403" s="306">
        <v>0</v>
      </c>
      <c r="P1403" s="303">
        <v>0</v>
      </c>
      <c r="Q1403" s="171">
        <f>VLOOKUP(C1403&amp;D1403&amp;A1403,'Delivery Counts'!$A$87:$I$118,8,FALSE)</f>
        <v>0</v>
      </c>
      <c r="R1403" s="171">
        <f>VLOOKUP(C1403&amp;D1403&amp;A1403,'Delivery Counts'!$A$87:$I$118,9,FALSE)</f>
        <v>0</v>
      </c>
      <c r="S1403" s="16">
        <f t="shared" si="74"/>
        <v>0</v>
      </c>
      <c r="T1403" s="237"/>
      <c r="U1403" s="237"/>
    </row>
    <row r="1404" spans="1:21" s="172" customFormat="1">
      <c r="A1404" s="38">
        <v>21</v>
      </c>
      <c r="B1404" s="39">
        <f t="shared" si="75"/>
        <v>0</v>
      </c>
      <c r="C1404" s="39" t="str">
        <f t="shared" si="73"/>
        <v>2020 Initial Year</v>
      </c>
      <c r="D1404" s="40">
        <v>2</v>
      </c>
      <c r="E1404" s="40">
        <v>21</v>
      </c>
      <c r="F1404" s="40">
        <v>2</v>
      </c>
      <c r="G1404" s="311" t="s">
        <v>139</v>
      </c>
      <c r="H1404" s="40" t="s">
        <v>152</v>
      </c>
      <c r="I1404" s="991" t="s">
        <v>182</v>
      </c>
      <c r="J1404" s="303">
        <v>0</v>
      </c>
      <c r="K1404" s="304">
        <v>0</v>
      </c>
      <c r="L1404" s="305">
        <v>0</v>
      </c>
      <c r="M1404" s="305">
        <v>0</v>
      </c>
      <c r="N1404" s="303">
        <v>0</v>
      </c>
      <c r="O1404" s="306">
        <v>0</v>
      </c>
      <c r="P1404" s="303">
        <v>0</v>
      </c>
      <c r="Q1404" s="171">
        <f>VLOOKUP(C1404&amp;D1404&amp;A1404,'Delivery Counts'!$A$87:$I$118,8,FALSE)</f>
        <v>0</v>
      </c>
      <c r="R1404" s="171">
        <f>VLOOKUP(C1404&amp;D1404&amp;A1404,'Delivery Counts'!$A$87:$I$118,9,FALSE)</f>
        <v>0</v>
      </c>
      <c r="S1404" s="16">
        <f t="shared" si="74"/>
        <v>0</v>
      </c>
      <c r="T1404" s="237"/>
      <c r="U1404" s="237"/>
    </row>
    <row r="1405" spans="1:21" s="172" customFormat="1">
      <c r="A1405" s="38">
        <v>21</v>
      </c>
      <c r="B1405" s="39">
        <f t="shared" si="75"/>
        <v>0</v>
      </c>
      <c r="C1405" s="39" t="str">
        <f t="shared" si="73"/>
        <v>2020 Initial Year</v>
      </c>
      <c r="D1405" s="40">
        <v>2</v>
      </c>
      <c r="E1405" s="40">
        <v>21</v>
      </c>
      <c r="F1405" s="40">
        <v>2</v>
      </c>
      <c r="G1405" s="311" t="s">
        <v>139</v>
      </c>
      <c r="H1405" s="40" t="s">
        <v>70</v>
      </c>
      <c r="I1405" s="991" t="s">
        <v>265</v>
      </c>
      <c r="J1405" s="303">
        <v>0</v>
      </c>
      <c r="K1405" s="304">
        <v>0</v>
      </c>
      <c r="L1405" s="305">
        <v>0</v>
      </c>
      <c r="M1405" s="305">
        <v>0</v>
      </c>
      <c r="N1405" s="303">
        <v>0</v>
      </c>
      <c r="O1405" s="306">
        <v>0</v>
      </c>
      <c r="P1405" s="303">
        <v>0</v>
      </c>
      <c r="Q1405" s="171">
        <f>VLOOKUP(C1405&amp;D1405&amp;A1405,'Delivery Counts'!$A$87:$I$118,8,FALSE)</f>
        <v>0</v>
      </c>
      <c r="R1405" s="171">
        <f>VLOOKUP(C1405&amp;D1405&amp;A1405,'Delivery Counts'!$A$87:$I$118,9,FALSE)</f>
        <v>0</v>
      </c>
      <c r="S1405" s="16">
        <f t="shared" si="74"/>
        <v>0</v>
      </c>
      <c r="T1405" s="237"/>
      <c r="U1405" s="237"/>
    </row>
    <row r="1406" spans="1:21" s="172" customFormat="1">
      <c r="A1406" s="38">
        <v>21</v>
      </c>
      <c r="B1406" s="39">
        <f t="shared" si="75"/>
        <v>0</v>
      </c>
      <c r="C1406" s="39" t="str">
        <f t="shared" si="73"/>
        <v>2020 Initial Year</v>
      </c>
      <c r="D1406" s="40">
        <v>2</v>
      </c>
      <c r="E1406" s="40">
        <v>21</v>
      </c>
      <c r="F1406" s="40">
        <v>2</v>
      </c>
      <c r="G1406" s="311" t="s">
        <v>139</v>
      </c>
      <c r="H1406" s="40" t="s">
        <v>71</v>
      </c>
      <c r="I1406" s="991" t="s">
        <v>266</v>
      </c>
      <c r="J1406" s="303">
        <v>0</v>
      </c>
      <c r="K1406" s="304">
        <v>0</v>
      </c>
      <c r="L1406" s="305">
        <v>0</v>
      </c>
      <c r="M1406" s="305">
        <v>0</v>
      </c>
      <c r="N1406" s="303">
        <v>0</v>
      </c>
      <c r="O1406" s="306">
        <v>0</v>
      </c>
      <c r="P1406" s="303">
        <v>0</v>
      </c>
      <c r="Q1406" s="171">
        <f>VLOOKUP(C1406&amp;D1406&amp;A1406,'Delivery Counts'!$A$87:$I$118,8,FALSE)</f>
        <v>0</v>
      </c>
      <c r="R1406" s="171">
        <f>VLOOKUP(C1406&amp;D1406&amp;A1406,'Delivery Counts'!$A$87:$I$118,9,FALSE)</f>
        <v>0</v>
      </c>
      <c r="S1406" s="16">
        <f t="shared" si="74"/>
        <v>0</v>
      </c>
      <c r="T1406" s="237"/>
      <c r="U1406" s="237"/>
    </row>
    <row r="1407" spans="1:21" s="172" customFormat="1">
      <c r="A1407" s="38">
        <v>21</v>
      </c>
      <c r="B1407" s="39">
        <f t="shared" si="75"/>
        <v>0</v>
      </c>
      <c r="C1407" s="39" t="str">
        <f t="shared" si="73"/>
        <v>2020 Initial Year</v>
      </c>
      <c r="D1407" s="40">
        <v>2</v>
      </c>
      <c r="E1407" s="40">
        <v>21</v>
      </c>
      <c r="F1407" s="40">
        <v>2</v>
      </c>
      <c r="G1407" s="311" t="s">
        <v>139</v>
      </c>
      <c r="H1407" s="40" t="s">
        <v>72</v>
      </c>
      <c r="I1407" s="991" t="s">
        <v>527</v>
      </c>
      <c r="J1407" s="303">
        <v>0</v>
      </c>
      <c r="K1407" s="304">
        <v>0</v>
      </c>
      <c r="L1407" s="305">
        <v>0</v>
      </c>
      <c r="M1407" s="305">
        <v>0</v>
      </c>
      <c r="N1407" s="303">
        <v>0</v>
      </c>
      <c r="O1407" s="306">
        <v>0</v>
      </c>
      <c r="P1407" s="303">
        <v>0</v>
      </c>
      <c r="Q1407" s="171">
        <f>VLOOKUP(C1407&amp;D1407&amp;A1407,'Delivery Counts'!$A$87:$I$118,8,FALSE)</f>
        <v>0</v>
      </c>
      <c r="R1407" s="171">
        <f>VLOOKUP(C1407&amp;D1407&amp;A1407,'Delivery Counts'!$A$87:$I$118,9,FALSE)</f>
        <v>0</v>
      </c>
      <c r="S1407" s="16">
        <f t="shared" si="74"/>
        <v>0</v>
      </c>
      <c r="T1407" s="237"/>
      <c r="U1407" s="237"/>
    </row>
    <row r="1408" spans="1:21" s="172" customFormat="1">
      <c r="A1408" s="38">
        <v>21</v>
      </c>
      <c r="B1408" s="39">
        <f t="shared" si="75"/>
        <v>0</v>
      </c>
      <c r="C1408" s="39" t="str">
        <f t="shared" si="73"/>
        <v>2020 Initial Year</v>
      </c>
      <c r="D1408" s="40">
        <v>2</v>
      </c>
      <c r="E1408" s="40">
        <v>21</v>
      </c>
      <c r="F1408" s="40">
        <v>2</v>
      </c>
      <c r="G1408" s="40" t="s">
        <v>139</v>
      </c>
      <c r="H1408" s="40" t="s">
        <v>73</v>
      </c>
      <c r="I1408" s="991" t="s">
        <v>528</v>
      </c>
      <c r="J1408" s="303">
        <v>0</v>
      </c>
      <c r="K1408" s="304">
        <v>0</v>
      </c>
      <c r="L1408" s="305">
        <v>0</v>
      </c>
      <c r="M1408" s="305">
        <v>0</v>
      </c>
      <c r="N1408" s="303">
        <v>0</v>
      </c>
      <c r="O1408" s="306">
        <v>0</v>
      </c>
      <c r="P1408" s="303">
        <v>0</v>
      </c>
      <c r="Q1408" s="171">
        <f>VLOOKUP(C1408&amp;D1408&amp;A1408,'Delivery Counts'!$A$87:$I$118,8,FALSE)</f>
        <v>0</v>
      </c>
      <c r="R1408" s="171">
        <f>VLOOKUP(C1408&amp;D1408&amp;A1408,'Delivery Counts'!$A$87:$I$118,9,FALSE)</f>
        <v>0</v>
      </c>
      <c r="S1408" s="16">
        <f t="shared" si="74"/>
        <v>0</v>
      </c>
      <c r="T1408" s="237"/>
      <c r="U1408" s="237"/>
    </row>
    <row r="1409" spans="1:21" s="172" customFormat="1">
      <c r="A1409" s="38">
        <v>21</v>
      </c>
      <c r="B1409" s="39">
        <f t="shared" si="75"/>
        <v>0</v>
      </c>
      <c r="C1409" s="39" t="str">
        <f t="shared" si="73"/>
        <v>2020 Initial Year</v>
      </c>
      <c r="D1409" s="40">
        <v>2</v>
      </c>
      <c r="E1409" s="40">
        <v>21</v>
      </c>
      <c r="F1409" s="40">
        <v>2</v>
      </c>
      <c r="G1409" s="40" t="s">
        <v>139</v>
      </c>
      <c r="H1409" s="40" t="s">
        <v>409</v>
      </c>
      <c r="I1409" s="991" t="s">
        <v>803</v>
      </c>
      <c r="J1409" s="303">
        <v>0</v>
      </c>
      <c r="K1409" s="304">
        <v>0</v>
      </c>
      <c r="L1409" s="305">
        <v>0</v>
      </c>
      <c r="M1409" s="305">
        <v>0</v>
      </c>
      <c r="N1409" s="303">
        <v>0</v>
      </c>
      <c r="O1409" s="306">
        <v>0</v>
      </c>
      <c r="P1409" s="303">
        <v>0</v>
      </c>
      <c r="Q1409" s="171">
        <f>VLOOKUP(C1409&amp;D1409&amp;A1409,'Delivery Counts'!$A$87:$I$118,8,FALSE)</f>
        <v>0</v>
      </c>
      <c r="R1409" s="171">
        <f>VLOOKUP(C1409&amp;D1409&amp;A1409,'Delivery Counts'!$A$87:$I$118,9,FALSE)</f>
        <v>0</v>
      </c>
      <c r="S1409" s="16">
        <f t="shared" si="74"/>
        <v>0</v>
      </c>
      <c r="T1409" s="237"/>
      <c r="U1409" s="237"/>
    </row>
    <row r="1410" spans="1:21" s="172" customFormat="1">
      <c r="A1410" s="38">
        <v>27</v>
      </c>
      <c r="B1410" s="39">
        <f t="shared" si="75"/>
        <v>0</v>
      </c>
      <c r="C1410" s="39" t="str">
        <f t="shared" si="73"/>
        <v>2020 Initial Year</v>
      </c>
      <c r="D1410" s="40">
        <v>2</v>
      </c>
      <c r="E1410" s="40">
        <v>27</v>
      </c>
      <c r="F1410" s="40">
        <v>6</v>
      </c>
      <c r="G1410" s="40" t="s">
        <v>138</v>
      </c>
      <c r="H1410" s="40" t="s">
        <v>211</v>
      </c>
      <c r="I1410" s="1014" t="s">
        <v>261</v>
      </c>
      <c r="J1410" s="303">
        <v>0</v>
      </c>
      <c r="K1410" s="304">
        <v>0</v>
      </c>
      <c r="L1410" s="305">
        <v>0</v>
      </c>
      <c r="M1410" s="305">
        <v>0</v>
      </c>
      <c r="N1410" s="303">
        <v>0</v>
      </c>
      <c r="O1410" s="306">
        <v>0</v>
      </c>
      <c r="P1410" s="303">
        <v>0</v>
      </c>
      <c r="Q1410" s="171">
        <f>VLOOKUP(C1410&amp;D1410&amp;A1410,'Delivery Counts'!$A$87:$I$118,8,FALSE)</f>
        <v>0</v>
      </c>
      <c r="R1410" s="171">
        <f>VLOOKUP(C1410&amp;D1410&amp;A1410,'Delivery Counts'!$A$87:$I$118,9,FALSE)</f>
        <v>0</v>
      </c>
      <c r="S1410" s="16">
        <f t="shared" ref="S1410:S1427" si="76">Q1410+R1410</f>
        <v>0</v>
      </c>
      <c r="T1410" s="237"/>
      <c r="U1410" s="237"/>
    </row>
    <row r="1411" spans="1:21" s="172" customFormat="1">
      <c r="A1411" s="38">
        <v>27</v>
      </c>
      <c r="B1411" s="39">
        <f t="shared" si="75"/>
        <v>0</v>
      </c>
      <c r="C1411" s="39" t="str">
        <f t="shared" si="73"/>
        <v>2020 Initial Year</v>
      </c>
      <c r="D1411" s="40">
        <v>2</v>
      </c>
      <c r="E1411" s="40">
        <v>27</v>
      </c>
      <c r="F1411" s="40">
        <v>6</v>
      </c>
      <c r="G1411" s="40" t="s">
        <v>138</v>
      </c>
      <c r="H1411" s="40" t="s">
        <v>214</v>
      </c>
      <c r="I1411" s="1014" t="s">
        <v>676</v>
      </c>
      <c r="J1411" s="303">
        <v>0</v>
      </c>
      <c r="K1411" s="304">
        <v>0</v>
      </c>
      <c r="L1411" s="305">
        <v>0</v>
      </c>
      <c r="M1411" s="305">
        <v>0</v>
      </c>
      <c r="N1411" s="303">
        <v>0</v>
      </c>
      <c r="O1411" s="306">
        <v>0</v>
      </c>
      <c r="P1411" s="303">
        <v>0</v>
      </c>
      <c r="Q1411" s="171">
        <f>VLOOKUP(C1411&amp;D1411&amp;A1411,'Delivery Counts'!$A$87:$I$118,8,FALSE)</f>
        <v>0</v>
      </c>
      <c r="R1411" s="171">
        <f>VLOOKUP(C1411&amp;D1411&amp;A1411,'Delivery Counts'!$A$87:$I$118,9,FALSE)</f>
        <v>0</v>
      </c>
      <c r="S1411" s="16">
        <f t="shared" si="76"/>
        <v>0</v>
      </c>
      <c r="T1411" s="237"/>
      <c r="U1411" s="237"/>
    </row>
    <row r="1412" spans="1:21" s="172" customFormat="1">
      <c r="A1412" s="38">
        <v>27</v>
      </c>
      <c r="B1412" s="39">
        <f t="shared" si="75"/>
        <v>0</v>
      </c>
      <c r="C1412" s="39" t="str">
        <f t="shared" si="73"/>
        <v>2020 Initial Year</v>
      </c>
      <c r="D1412" s="40">
        <v>2</v>
      </c>
      <c r="E1412" s="40">
        <v>27</v>
      </c>
      <c r="F1412" s="40">
        <v>6</v>
      </c>
      <c r="G1412" s="40" t="s">
        <v>138</v>
      </c>
      <c r="H1412" s="40" t="s">
        <v>215</v>
      </c>
      <c r="I1412" s="1014" t="s">
        <v>216</v>
      </c>
      <c r="J1412" s="303">
        <v>0</v>
      </c>
      <c r="K1412" s="304">
        <v>0</v>
      </c>
      <c r="L1412" s="305">
        <v>0</v>
      </c>
      <c r="M1412" s="305">
        <v>0</v>
      </c>
      <c r="N1412" s="303">
        <v>0</v>
      </c>
      <c r="O1412" s="306">
        <v>0</v>
      </c>
      <c r="P1412" s="303">
        <v>0</v>
      </c>
      <c r="Q1412" s="171">
        <f>VLOOKUP(C1412&amp;D1412&amp;A1412,'Delivery Counts'!$A$87:$I$118,8,FALSE)</f>
        <v>0</v>
      </c>
      <c r="R1412" s="171">
        <f>VLOOKUP(C1412&amp;D1412&amp;A1412,'Delivery Counts'!$A$87:$I$118,9,FALSE)</f>
        <v>0</v>
      </c>
      <c r="S1412" s="16">
        <f t="shared" si="76"/>
        <v>0</v>
      </c>
      <c r="T1412" s="237"/>
      <c r="U1412" s="237"/>
    </row>
    <row r="1413" spans="1:21" s="172" customFormat="1">
      <c r="A1413" s="38">
        <v>27</v>
      </c>
      <c r="B1413" s="39">
        <f t="shared" si="75"/>
        <v>0</v>
      </c>
      <c r="C1413" s="39" t="str">
        <f t="shared" si="73"/>
        <v>2020 Initial Year</v>
      </c>
      <c r="D1413" s="40">
        <v>2</v>
      </c>
      <c r="E1413" s="40">
        <v>27</v>
      </c>
      <c r="F1413" s="40">
        <v>6</v>
      </c>
      <c r="G1413" s="40" t="s">
        <v>138</v>
      </c>
      <c r="H1413" s="40" t="s">
        <v>217</v>
      </c>
      <c r="I1413" s="1014" t="s">
        <v>262</v>
      </c>
      <c r="J1413" s="303">
        <v>0</v>
      </c>
      <c r="K1413" s="304">
        <v>0</v>
      </c>
      <c r="L1413" s="305">
        <v>0</v>
      </c>
      <c r="M1413" s="305">
        <v>0</v>
      </c>
      <c r="N1413" s="303">
        <v>0</v>
      </c>
      <c r="O1413" s="306">
        <v>0</v>
      </c>
      <c r="P1413" s="303">
        <v>0</v>
      </c>
      <c r="Q1413" s="171">
        <f>VLOOKUP(C1413&amp;D1413&amp;A1413,'Delivery Counts'!$A$87:$I$118,8,FALSE)</f>
        <v>0</v>
      </c>
      <c r="R1413" s="171">
        <f>VLOOKUP(C1413&amp;D1413&amp;A1413,'Delivery Counts'!$A$87:$I$118,9,FALSE)</f>
        <v>0</v>
      </c>
      <c r="S1413" s="16">
        <f t="shared" si="76"/>
        <v>0</v>
      </c>
      <c r="T1413" s="237"/>
      <c r="U1413" s="237"/>
    </row>
    <row r="1414" spans="1:21" s="172" customFormat="1">
      <c r="A1414" s="38">
        <v>27</v>
      </c>
      <c r="B1414" s="39">
        <f t="shared" si="75"/>
        <v>0</v>
      </c>
      <c r="C1414" s="39" t="str">
        <f t="shared" si="73"/>
        <v>2020 Initial Year</v>
      </c>
      <c r="D1414" s="40">
        <v>2</v>
      </c>
      <c r="E1414" s="40">
        <v>27</v>
      </c>
      <c r="F1414" s="40">
        <v>6</v>
      </c>
      <c r="G1414" s="40" t="s">
        <v>138</v>
      </c>
      <c r="H1414" s="40" t="s">
        <v>218</v>
      </c>
      <c r="I1414" s="1014" t="s">
        <v>677</v>
      </c>
      <c r="J1414" s="303">
        <v>0</v>
      </c>
      <c r="K1414" s="304">
        <v>0</v>
      </c>
      <c r="L1414" s="305">
        <v>0</v>
      </c>
      <c r="M1414" s="305">
        <v>0</v>
      </c>
      <c r="N1414" s="303">
        <v>0</v>
      </c>
      <c r="O1414" s="306">
        <v>0</v>
      </c>
      <c r="P1414" s="303">
        <v>0</v>
      </c>
      <c r="Q1414" s="171">
        <f>VLOOKUP(C1414&amp;D1414&amp;A1414,'Delivery Counts'!$A$87:$I$118,8,FALSE)</f>
        <v>0</v>
      </c>
      <c r="R1414" s="171">
        <f>VLOOKUP(C1414&amp;D1414&amp;A1414,'Delivery Counts'!$A$87:$I$118,9,FALSE)</f>
        <v>0</v>
      </c>
      <c r="S1414" s="16">
        <f t="shared" si="76"/>
        <v>0</v>
      </c>
      <c r="T1414" s="237"/>
      <c r="U1414" s="237"/>
    </row>
    <row r="1415" spans="1:21" s="172" customFormat="1">
      <c r="A1415" s="38">
        <v>27</v>
      </c>
      <c r="B1415" s="39">
        <f t="shared" si="75"/>
        <v>0</v>
      </c>
      <c r="C1415" s="39" t="str">
        <f t="shared" si="73"/>
        <v>2020 Initial Year</v>
      </c>
      <c r="D1415" s="40">
        <v>2</v>
      </c>
      <c r="E1415" s="40">
        <v>27</v>
      </c>
      <c r="F1415" s="40">
        <v>6</v>
      </c>
      <c r="G1415" s="40" t="s">
        <v>138</v>
      </c>
      <c r="H1415" s="40" t="s">
        <v>219</v>
      </c>
      <c r="I1415" s="1014" t="s">
        <v>263</v>
      </c>
      <c r="J1415" s="303">
        <v>0</v>
      </c>
      <c r="K1415" s="304">
        <v>0</v>
      </c>
      <c r="L1415" s="305">
        <v>0</v>
      </c>
      <c r="M1415" s="305">
        <v>0</v>
      </c>
      <c r="N1415" s="303">
        <v>0</v>
      </c>
      <c r="O1415" s="306">
        <v>0</v>
      </c>
      <c r="P1415" s="303">
        <v>0</v>
      </c>
      <c r="Q1415" s="171">
        <f>VLOOKUP(C1415&amp;D1415&amp;A1415,'Delivery Counts'!$A$87:$I$118,8,FALSE)</f>
        <v>0</v>
      </c>
      <c r="R1415" s="171">
        <f>VLOOKUP(C1415&amp;D1415&amp;A1415,'Delivery Counts'!$A$87:$I$118,9,FALSE)</f>
        <v>0</v>
      </c>
      <c r="S1415" s="16">
        <f t="shared" si="76"/>
        <v>0</v>
      </c>
      <c r="T1415" s="237"/>
      <c r="U1415" s="237"/>
    </row>
    <row r="1416" spans="1:21" s="172" customFormat="1">
      <c r="A1416" s="38">
        <v>27</v>
      </c>
      <c r="B1416" s="39">
        <f t="shared" si="75"/>
        <v>0</v>
      </c>
      <c r="C1416" s="39" t="str">
        <f t="shared" si="73"/>
        <v>2020 Initial Year</v>
      </c>
      <c r="D1416" s="40">
        <v>2</v>
      </c>
      <c r="E1416" s="40">
        <v>27</v>
      </c>
      <c r="F1416" s="40">
        <v>6</v>
      </c>
      <c r="G1416" s="40" t="s">
        <v>138</v>
      </c>
      <c r="H1416" s="40" t="s">
        <v>220</v>
      </c>
      <c r="I1416" s="1014" t="s">
        <v>675</v>
      </c>
      <c r="J1416" s="303">
        <v>0</v>
      </c>
      <c r="K1416" s="304">
        <v>0</v>
      </c>
      <c r="L1416" s="305">
        <v>0</v>
      </c>
      <c r="M1416" s="305">
        <v>0</v>
      </c>
      <c r="N1416" s="303">
        <v>0</v>
      </c>
      <c r="O1416" s="306">
        <v>0</v>
      </c>
      <c r="P1416" s="303">
        <v>0</v>
      </c>
      <c r="Q1416" s="171">
        <f>VLOOKUP(C1416&amp;D1416&amp;A1416,'Delivery Counts'!$A$87:$I$118,8,FALSE)</f>
        <v>0</v>
      </c>
      <c r="R1416" s="171">
        <f>VLOOKUP(C1416&amp;D1416&amp;A1416,'Delivery Counts'!$A$87:$I$118,9,FALSE)</f>
        <v>0</v>
      </c>
      <c r="S1416" s="16">
        <f t="shared" si="76"/>
        <v>0</v>
      </c>
      <c r="T1416" s="237"/>
      <c r="U1416" s="237"/>
    </row>
    <row r="1417" spans="1:21" s="172" customFormat="1">
      <c r="A1417" s="38">
        <v>27</v>
      </c>
      <c r="B1417" s="39">
        <f t="shared" si="75"/>
        <v>0</v>
      </c>
      <c r="C1417" s="39" t="str">
        <f t="shared" si="73"/>
        <v>2020 Initial Year</v>
      </c>
      <c r="D1417" s="40">
        <v>2</v>
      </c>
      <c r="E1417" s="40">
        <v>27</v>
      </c>
      <c r="F1417" s="40">
        <v>6</v>
      </c>
      <c r="G1417" s="40" t="s">
        <v>138</v>
      </c>
      <c r="H1417" s="40" t="s">
        <v>221</v>
      </c>
      <c r="I1417" s="1014" t="s">
        <v>264</v>
      </c>
      <c r="J1417" s="303">
        <v>0</v>
      </c>
      <c r="K1417" s="304">
        <v>0</v>
      </c>
      <c r="L1417" s="305">
        <v>0</v>
      </c>
      <c r="M1417" s="305">
        <v>0</v>
      </c>
      <c r="N1417" s="303">
        <v>0</v>
      </c>
      <c r="O1417" s="306">
        <v>0</v>
      </c>
      <c r="P1417" s="303">
        <v>0</v>
      </c>
      <c r="Q1417" s="171">
        <f>VLOOKUP(C1417&amp;D1417&amp;A1417,'Delivery Counts'!$A$87:$I$118,8,FALSE)</f>
        <v>0</v>
      </c>
      <c r="R1417" s="171">
        <f>VLOOKUP(C1417&amp;D1417&amp;A1417,'Delivery Counts'!$A$87:$I$118,9,FALSE)</f>
        <v>0</v>
      </c>
      <c r="S1417" s="16">
        <f t="shared" si="76"/>
        <v>0</v>
      </c>
      <c r="T1417" s="237"/>
      <c r="U1417" s="237"/>
    </row>
    <row r="1418" spans="1:21" s="172" customFormat="1">
      <c r="A1418" s="38">
        <v>27</v>
      </c>
      <c r="B1418" s="39">
        <f t="shared" si="75"/>
        <v>0</v>
      </c>
      <c r="C1418" s="39" t="str">
        <f t="shared" si="73"/>
        <v>2020 Initial Year</v>
      </c>
      <c r="D1418" s="40">
        <v>2</v>
      </c>
      <c r="E1418" s="40">
        <v>27</v>
      </c>
      <c r="F1418" s="40">
        <v>6</v>
      </c>
      <c r="G1418" s="40" t="s">
        <v>138</v>
      </c>
      <c r="H1418" s="40" t="s">
        <v>222</v>
      </c>
      <c r="I1418" s="1014" t="s">
        <v>206</v>
      </c>
      <c r="J1418" s="303">
        <v>0</v>
      </c>
      <c r="K1418" s="304">
        <v>0</v>
      </c>
      <c r="L1418" s="305">
        <v>0</v>
      </c>
      <c r="M1418" s="305">
        <v>0</v>
      </c>
      <c r="N1418" s="303">
        <v>0</v>
      </c>
      <c r="O1418" s="306">
        <v>0</v>
      </c>
      <c r="P1418" s="303">
        <v>0</v>
      </c>
      <c r="Q1418" s="171">
        <f>VLOOKUP(C1418&amp;D1418&amp;A1418,'Delivery Counts'!$A$87:$I$118,8,FALSE)</f>
        <v>0</v>
      </c>
      <c r="R1418" s="171">
        <f>VLOOKUP(C1418&amp;D1418&amp;A1418,'Delivery Counts'!$A$87:$I$118,9,FALSE)</f>
        <v>0</v>
      </c>
      <c r="S1418" s="16">
        <f t="shared" si="76"/>
        <v>0</v>
      </c>
      <c r="T1418" s="237"/>
      <c r="U1418" s="237"/>
    </row>
    <row r="1419" spans="1:21" s="172" customFormat="1">
      <c r="A1419" s="38">
        <v>27</v>
      </c>
      <c r="B1419" s="39">
        <f t="shared" si="75"/>
        <v>0</v>
      </c>
      <c r="C1419" s="39" t="str">
        <f t="shared" si="73"/>
        <v>2020 Initial Year</v>
      </c>
      <c r="D1419" s="40">
        <v>2</v>
      </c>
      <c r="E1419" s="40">
        <v>27</v>
      </c>
      <c r="F1419" s="40">
        <v>6</v>
      </c>
      <c r="G1419" s="40" t="s">
        <v>138</v>
      </c>
      <c r="H1419" s="40" t="s">
        <v>223</v>
      </c>
      <c r="I1419" s="1014" t="s">
        <v>181</v>
      </c>
      <c r="J1419" s="303">
        <v>0</v>
      </c>
      <c r="K1419" s="304">
        <v>0</v>
      </c>
      <c r="L1419" s="305">
        <v>0</v>
      </c>
      <c r="M1419" s="305">
        <v>0</v>
      </c>
      <c r="N1419" s="303">
        <v>0</v>
      </c>
      <c r="O1419" s="306">
        <v>0</v>
      </c>
      <c r="P1419" s="303">
        <v>0</v>
      </c>
      <c r="Q1419" s="171">
        <f>VLOOKUP(C1419&amp;D1419&amp;A1419,'Delivery Counts'!$A$87:$I$118,8,FALSE)</f>
        <v>0</v>
      </c>
      <c r="R1419" s="171">
        <f>VLOOKUP(C1419&amp;D1419&amp;A1419,'Delivery Counts'!$A$87:$I$118,9,FALSE)</f>
        <v>0</v>
      </c>
      <c r="S1419" s="16">
        <f t="shared" si="76"/>
        <v>0</v>
      </c>
      <c r="T1419" s="237"/>
      <c r="U1419" s="237"/>
    </row>
    <row r="1420" spans="1:21" s="172" customFormat="1">
      <c r="A1420" s="38">
        <v>27</v>
      </c>
      <c r="B1420" s="39">
        <f t="shared" si="75"/>
        <v>0</v>
      </c>
      <c r="C1420" s="39" t="str">
        <f t="shared" si="73"/>
        <v>2020 Initial Year</v>
      </c>
      <c r="D1420" s="40">
        <v>2</v>
      </c>
      <c r="E1420" s="40">
        <v>27</v>
      </c>
      <c r="F1420" s="40">
        <v>6</v>
      </c>
      <c r="G1420" s="40" t="s">
        <v>138</v>
      </c>
      <c r="H1420" s="40" t="s">
        <v>150</v>
      </c>
      <c r="I1420" s="1014" t="s">
        <v>204</v>
      </c>
      <c r="J1420" s="303">
        <v>0</v>
      </c>
      <c r="K1420" s="304">
        <v>0</v>
      </c>
      <c r="L1420" s="305">
        <v>0</v>
      </c>
      <c r="M1420" s="305">
        <v>0</v>
      </c>
      <c r="N1420" s="303">
        <v>0</v>
      </c>
      <c r="O1420" s="306">
        <v>0</v>
      </c>
      <c r="P1420" s="303">
        <v>0</v>
      </c>
      <c r="Q1420" s="171">
        <f>VLOOKUP(C1420&amp;D1420&amp;A1420,'Delivery Counts'!$A$87:$I$118,8,FALSE)</f>
        <v>0</v>
      </c>
      <c r="R1420" s="171">
        <f>VLOOKUP(C1420&amp;D1420&amp;A1420,'Delivery Counts'!$A$87:$I$118,9,FALSE)</f>
        <v>0</v>
      </c>
      <c r="S1420" s="16">
        <f t="shared" si="76"/>
        <v>0</v>
      </c>
      <c r="T1420" s="237"/>
      <c r="U1420" s="237"/>
    </row>
    <row r="1421" spans="1:21" s="172" customFormat="1">
      <c r="A1421" s="38">
        <v>27</v>
      </c>
      <c r="B1421" s="39">
        <f t="shared" si="75"/>
        <v>0</v>
      </c>
      <c r="C1421" s="39" t="str">
        <f t="shared" si="73"/>
        <v>2020 Initial Year</v>
      </c>
      <c r="D1421" s="40">
        <v>2</v>
      </c>
      <c r="E1421" s="40">
        <v>27</v>
      </c>
      <c r="F1421" s="40">
        <v>6</v>
      </c>
      <c r="G1421" s="40" t="s">
        <v>138</v>
      </c>
      <c r="H1421" s="40" t="s">
        <v>151</v>
      </c>
      <c r="I1421" s="1014" t="s">
        <v>205</v>
      </c>
      <c r="J1421" s="303">
        <v>0</v>
      </c>
      <c r="K1421" s="304">
        <v>0</v>
      </c>
      <c r="L1421" s="305">
        <v>0</v>
      </c>
      <c r="M1421" s="305">
        <v>0</v>
      </c>
      <c r="N1421" s="303">
        <v>0</v>
      </c>
      <c r="O1421" s="306">
        <v>0</v>
      </c>
      <c r="P1421" s="303">
        <v>0</v>
      </c>
      <c r="Q1421" s="171">
        <f>VLOOKUP(C1421&amp;D1421&amp;A1421,'Delivery Counts'!$A$87:$I$118,8,FALSE)</f>
        <v>0</v>
      </c>
      <c r="R1421" s="171">
        <f>VLOOKUP(C1421&amp;D1421&amp;A1421,'Delivery Counts'!$A$87:$I$118,9,FALSE)</f>
        <v>0</v>
      </c>
      <c r="S1421" s="16">
        <f t="shared" si="76"/>
        <v>0</v>
      </c>
      <c r="T1421" s="237"/>
      <c r="U1421" s="237"/>
    </row>
    <row r="1422" spans="1:21" s="172" customFormat="1">
      <c r="A1422" s="38">
        <v>27</v>
      </c>
      <c r="B1422" s="39">
        <f t="shared" si="75"/>
        <v>0</v>
      </c>
      <c r="C1422" s="39" t="str">
        <f t="shared" si="73"/>
        <v>2020 Initial Year</v>
      </c>
      <c r="D1422" s="40">
        <v>2</v>
      </c>
      <c r="E1422" s="40">
        <v>27</v>
      </c>
      <c r="F1422" s="40">
        <v>6</v>
      </c>
      <c r="G1422" s="40" t="s">
        <v>138</v>
      </c>
      <c r="H1422" s="40" t="s">
        <v>152</v>
      </c>
      <c r="I1422" s="1014" t="s">
        <v>182</v>
      </c>
      <c r="J1422" s="303">
        <v>0</v>
      </c>
      <c r="K1422" s="304">
        <v>0</v>
      </c>
      <c r="L1422" s="305">
        <v>0</v>
      </c>
      <c r="M1422" s="305">
        <v>0</v>
      </c>
      <c r="N1422" s="303">
        <v>0</v>
      </c>
      <c r="O1422" s="306">
        <v>0</v>
      </c>
      <c r="P1422" s="303">
        <v>0</v>
      </c>
      <c r="Q1422" s="171">
        <f>VLOOKUP(C1422&amp;D1422&amp;A1422,'Delivery Counts'!$A$87:$I$118,8,FALSE)</f>
        <v>0</v>
      </c>
      <c r="R1422" s="171">
        <f>VLOOKUP(C1422&amp;D1422&amp;A1422,'Delivery Counts'!$A$87:$I$118,9,FALSE)</f>
        <v>0</v>
      </c>
      <c r="S1422" s="16">
        <f t="shared" si="76"/>
        <v>0</v>
      </c>
      <c r="T1422" s="237"/>
      <c r="U1422" s="237"/>
    </row>
    <row r="1423" spans="1:21" s="172" customFormat="1">
      <c r="A1423" s="38">
        <v>27</v>
      </c>
      <c r="B1423" s="39">
        <f t="shared" si="75"/>
        <v>0</v>
      </c>
      <c r="C1423" s="39" t="str">
        <f t="shared" si="73"/>
        <v>2020 Initial Year</v>
      </c>
      <c r="D1423" s="40">
        <v>2</v>
      </c>
      <c r="E1423" s="40">
        <v>27</v>
      </c>
      <c r="F1423" s="40">
        <v>6</v>
      </c>
      <c r="G1423" s="40" t="s">
        <v>138</v>
      </c>
      <c r="H1423" s="40" t="s">
        <v>70</v>
      </c>
      <c r="I1423" s="1014" t="s">
        <v>265</v>
      </c>
      <c r="J1423" s="303">
        <v>0</v>
      </c>
      <c r="K1423" s="304">
        <v>0</v>
      </c>
      <c r="L1423" s="305">
        <v>0</v>
      </c>
      <c r="M1423" s="305">
        <v>0</v>
      </c>
      <c r="N1423" s="303">
        <v>0</v>
      </c>
      <c r="O1423" s="306">
        <v>0</v>
      </c>
      <c r="P1423" s="303">
        <v>0</v>
      </c>
      <c r="Q1423" s="171">
        <f>VLOOKUP(C1423&amp;D1423&amp;A1423,'Delivery Counts'!$A$87:$I$118,8,FALSE)</f>
        <v>0</v>
      </c>
      <c r="R1423" s="171">
        <f>VLOOKUP(C1423&amp;D1423&amp;A1423,'Delivery Counts'!$A$87:$I$118,9,FALSE)</f>
        <v>0</v>
      </c>
      <c r="S1423" s="16">
        <f t="shared" si="76"/>
        <v>0</v>
      </c>
      <c r="T1423" s="237"/>
      <c r="U1423" s="237"/>
    </row>
    <row r="1424" spans="1:21" s="172" customFormat="1">
      <c r="A1424" s="38">
        <v>27</v>
      </c>
      <c r="B1424" s="39">
        <f t="shared" si="75"/>
        <v>0</v>
      </c>
      <c r="C1424" s="39" t="str">
        <f t="shared" si="73"/>
        <v>2020 Initial Year</v>
      </c>
      <c r="D1424" s="40">
        <v>2</v>
      </c>
      <c r="E1424" s="40">
        <v>27</v>
      </c>
      <c r="F1424" s="40">
        <v>6</v>
      </c>
      <c r="G1424" s="40" t="s">
        <v>138</v>
      </c>
      <c r="H1424" s="40" t="s">
        <v>71</v>
      </c>
      <c r="I1424" s="1014" t="s">
        <v>266</v>
      </c>
      <c r="J1424" s="303">
        <v>0</v>
      </c>
      <c r="K1424" s="304">
        <v>0</v>
      </c>
      <c r="L1424" s="305">
        <v>0</v>
      </c>
      <c r="M1424" s="305">
        <v>0</v>
      </c>
      <c r="N1424" s="303">
        <v>0</v>
      </c>
      <c r="O1424" s="306">
        <v>0</v>
      </c>
      <c r="P1424" s="303">
        <v>0</v>
      </c>
      <c r="Q1424" s="171">
        <f>VLOOKUP(C1424&amp;D1424&amp;A1424,'Delivery Counts'!$A$87:$I$118,8,FALSE)</f>
        <v>0</v>
      </c>
      <c r="R1424" s="171">
        <f>VLOOKUP(C1424&amp;D1424&amp;A1424,'Delivery Counts'!$A$87:$I$118,9,FALSE)</f>
        <v>0</v>
      </c>
      <c r="S1424" s="16">
        <f t="shared" si="76"/>
        <v>0</v>
      </c>
      <c r="T1424" s="237"/>
      <c r="U1424" s="237"/>
    </row>
    <row r="1425" spans="1:21" s="172" customFormat="1">
      <c r="A1425" s="38">
        <v>27</v>
      </c>
      <c r="B1425" s="39">
        <f t="shared" si="75"/>
        <v>0</v>
      </c>
      <c r="C1425" s="39" t="str">
        <f t="shared" si="73"/>
        <v>2020 Initial Year</v>
      </c>
      <c r="D1425" s="40">
        <v>2</v>
      </c>
      <c r="E1425" s="40">
        <v>27</v>
      </c>
      <c r="F1425" s="40">
        <v>6</v>
      </c>
      <c r="G1425" s="40" t="s">
        <v>138</v>
      </c>
      <c r="H1425" s="40" t="s">
        <v>72</v>
      </c>
      <c r="I1425" s="1014" t="s">
        <v>527</v>
      </c>
      <c r="J1425" s="303">
        <v>0</v>
      </c>
      <c r="K1425" s="304">
        <v>0</v>
      </c>
      <c r="L1425" s="305">
        <v>0</v>
      </c>
      <c r="M1425" s="305">
        <v>0</v>
      </c>
      <c r="N1425" s="303">
        <v>0</v>
      </c>
      <c r="O1425" s="306">
        <v>0</v>
      </c>
      <c r="P1425" s="303">
        <v>0</v>
      </c>
      <c r="Q1425" s="171">
        <f>VLOOKUP(C1425&amp;D1425&amp;A1425,'Delivery Counts'!$A$87:$I$118,8,FALSE)</f>
        <v>0</v>
      </c>
      <c r="R1425" s="171">
        <f>VLOOKUP(C1425&amp;D1425&amp;A1425,'Delivery Counts'!$A$87:$I$118,9,FALSE)</f>
        <v>0</v>
      </c>
      <c r="S1425" s="16">
        <f t="shared" si="76"/>
        <v>0</v>
      </c>
      <c r="T1425" s="237"/>
      <c r="U1425" s="237"/>
    </row>
    <row r="1426" spans="1:21" s="172" customFormat="1">
      <c r="A1426" s="38">
        <v>27</v>
      </c>
      <c r="B1426" s="39">
        <f t="shared" si="75"/>
        <v>0</v>
      </c>
      <c r="C1426" s="39" t="str">
        <f t="shared" si="73"/>
        <v>2020 Initial Year</v>
      </c>
      <c r="D1426" s="40">
        <v>2</v>
      </c>
      <c r="E1426" s="40">
        <v>27</v>
      </c>
      <c r="F1426" s="40">
        <v>6</v>
      </c>
      <c r="G1426" s="40" t="s">
        <v>138</v>
      </c>
      <c r="H1426" s="40" t="s">
        <v>73</v>
      </c>
      <c r="I1426" s="1014" t="s">
        <v>528</v>
      </c>
      <c r="J1426" s="303">
        <v>0</v>
      </c>
      <c r="K1426" s="304">
        <v>0</v>
      </c>
      <c r="L1426" s="305">
        <v>0</v>
      </c>
      <c r="M1426" s="305">
        <v>0</v>
      </c>
      <c r="N1426" s="303">
        <v>0</v>
      </c>
      <c r="O1426" s="306">
        <v>0</v>
      </c>
      <c r="P1426" s="303">
        <v>0</v>
      </c>
      <c r="Q1426" s="171">
        <f>VLOOKUP(C1426&amp;D1426&amp;A1426,'Delivery Counts'!$A$87:$I$118,8,FALSE)</f>
        <v>0</v>
      </c>
      <c r="R1426" s="171">
        <f>VLOOKUP(C1426&amp;D1426&amp;A1426,'Delivery Counts'!$A$87:$I$118,9,FALSE)</f>
        <v>0</v>
      </c>
      <c r="S1426" s="16">
        <f t="shared" si="76"/>
        <v>0</v>
      </c>
      <c r="T1426" s="237"/>
      <c r="U1426" s="237"/>
    </row>
    <row r="1427" spans="1:21" s="172" customFormat="1">
      <c r="A1427" s="38">
        <v>27</v>
      </c>
      <c r="B1427" s="39">
        <f t="shared" si="75"/>
        <v>0</v>
      </c>
      <c r="C1427" s="39" t="str">
        <f t="shared" si="73"/>
        <v>2020 Initial Year</v>
      </c>
      <c r="D1427" s="40">
        <v>2</v>
      </c>
      <c r="E1427" s="40">
        <v>27</v>
      </c>
      <c r="F1427" s="40">
        <v>6</v>
      </c>
      <c r="G1427" s="40" t="s">
        <v>138</v>
      </c>
      <c r="H1427" s="40" t="s">
        <v>409</v>
      </c>
      <c r="I1427" s="1014" t="s">
        <v>803</v>
      </c>
      <c r="J1427" s="303">
        <v>0</v>
      </c>
      <c r="K1427" s="304">
        <v>0</v>
      </c>
      <c r="L1427" s="305">
        <v>0</v>
      </c>
      <c r="M1427" s="305">
        <v>0</v>
      </c>
      <c r="N1427" s="303">
        <v>0</v>
      </c>
      <c r="O1427" s="306">
        <v>0</v>
      </c>
      <c r="P1427" s="303">
        <v>0</v>
      </c>
      <c r="Q1427" s="171">
        <f>VLOOKUP(C1427&amp;D1427&amp;A1427,'Delivery Counts'!$A$87:$I$118,8,FALSE)</f>
        <v>0</v>
      </c>
      <c r="R1427" s="171">
        <f>VLOOKUP(C1427&amp;D1427&amp;A1427,'Delivery Counts'!$A$87:$I$118,9,FALSE)</f>
        <v>0</v>
      </c>
      <c r="S1427" s="16">
        <f t="shared" si="76"/>
        <v>0</v>
      </c>
      <c r="T1427" s="237"/>
      <c r="U1427" s="237"/>
    </row>
    <row r="1428" spans="1:21" s="172" customFormat="1">
      <c r="A1428" s="38">
        <v>28</v>
      </c>
      <c r="B1428" s="39">
        <f t="shared" si="64"/>
        <v>0</v>
      </c>
      <c r="C1428" s="39" t="str">
        <f t="shared" si="73"/>
        <v>2020 Initial Year</v>
      </c>
      <c r="D1428" s="40">
        <v>2</v>
      </c>
      <c r="E1428" s="40">
        <v>28</v>
      </c>
      <c r="F1428" s="662">
        <v>6</v>
      </c>
      <c r="G1428" s="40" t="s">
        <v>139</v>
      </c>
      <c r="H1428" s="40" t="s">
        <v>211</v>
      </c>
      <c r="I1428" s="640" t="s">
        <v>261</v>
      </c>
      <c r="J1428" s="303">
        <v>0</v>
      </c>
      <c r="K1428" s="304">
        <v>0</v>
      </c>
      <c r="L1428" s="305">
        <v>0</v>
      </c>
      <c r="M1428" s="305">
        <v>0</v>
      </c>
      <c r="N1428" s="303">
        <v>0</v>
      </c>
      <c r="O1428" s="306">
        <v>0</v>
      </c>
      <c r="P1428" s="303">
        <v>0</v>
      </c>
      <c r="Q1428" s="171">
        <f>VLOOKUP(C1428&amp;D1428&amp;A1428,'Delivery Counts'!$A$87:$I$118,8,FALSE)</f>
        <v>0</v>
      </c>
      <c r="R1428" s="171">
        <f>VLOOKUP(C1428&amp;D1428&amp;A1428,'Delivery Counts'!$A$87:$I$118,9,FALSE)</f>
        <v>0</v>
      </c>
      <c r="S1428" s="16">
        <f t="shared" si="74"/>
        <v>0</v>
      </c>
      <c r="T1428" s="237"/>
      <c r="U1428" s="237"/>
    </row>
    <row r="1429" spans="1:21" s="172" customFormat="1">
      <c r="A1429" s="38">
        <v>28</v>
      </c>
      <c r="B1429" s="39">
        <f t="shared" si="64"/>
        <v>0</v>
      </c>
      <c r="C1429" s="39" t="str">
        <f t="shared" si="73"/>
        <v>2020 Initial Year</v>
      </c>
      <c r="D1429" s="40">
        <v>2</v>
      </c>
      <c r="E1429" s="40">
        <v>28</v>
      </c>
      <c r="F1429" s="662">
        <v>6</v>
      </c>
      <c r="G1429" s="311" t="s">
        <v>139</v>
      </c>
      <c r="H1429" s="40" t="s">
        <v>214</v>
      </c>
      <c r="I1429" s="658" t="s">
        <v>676</v>
      </c>
      <c r="J1429" s="303">
        <v>0</v>
      </c>
      <c r="K1429" s="304">
        <v>0</v>
      </c>
      <c r="L1429" s="305">
        <v>0</v>
      </c>
      <c r="M1429" s="305">
        <v>0</v>
      </c>
      <c r="N1429" s="303">
        <v>0</v>
      </c>
      <c r="O1429" s="306">
        <v>0</v>
      </c>
      <c r="P1429" s="303">
        <v>0</v>
      </c>
      <c r="Q1429" s="171">
        <f>VLOOKUP(C1429&amp;D1429&amp;A1429,'Delivery Counts'!$A$87:$I$118,8,FALSE)</f>
        <v>0</v>
      </c>
      <c r="R1429" s="171">
        <f>VLOOKUP(C1429&amp;D1429&amp;A1429,'Delivery Counts'!$A$87:$I$118,9,FALSE)</f>
        <v>0</v>
      </c>
      <c r="S1429" s="16">
        <f t="shared" si="74"/>
        <v>0</v>
      </c>
      <c r="T1429" s="237"/>
      <c r="U1429" s="237"/>
    </row>
    <row r="1430" spans="1:21" s="172" customFormat="1">
      <c r="A1430" s="38">
        <v>28</v>
      </c>
      <c r="B1430" s="39">
        <f t="shared" si="64"/>
        <v>0</v>
      </c>
      <c r="C1430" s="39" t="str">
        <f t="shared" si="73"/>
        <v>2020 Initial Year</v>
      </c>
      <c r="D1430" s="40">
        <v>2</v>
      </c>
      <c r="E1430" s="40">
        <v>28</v>
      </c>
      <c r="F1430" s="662">
        <v>6</v>
      </c>
      <c r="G1430" s="311" t="s">
        <v>139</v>
      </c>
      <c r="H1430" s="40" t="s">
        <v>215</v>
      </c>
      <c r="I1430" s="658" t="s">
        <v>216</v>
      </c>
      <c r="J1430" s="303">
        <v>0</v>
      </c>
      <c r="K1430" s="304">
        <v>0</v>
      </c>
      <c r="L1430" s="305">
        <v>0</v>
      </c>
      <c r="M1430" s="305">
        <v>0</v>
      </c>
      <c r="N1430" s="303">
        <v>0</v>
      </c>
      <c r="O1430" s="306">
        <v>0</v>
      </c>
      <c r="P1430" s="303">
        <v>0</v>
      </c>
      <c r="Q1430" s="171">
        <f>VLOOKUP(C1430&amp;D1430&amp;A1430,'Delivery Counts'!$A$87:$I$118,8,FALSE)</f>
        <v>0</v>
      </c>
      <c r="R1430" s="171">
        <f>VLOOKUP(C1430&amp;D1430&amp;A1430,'Delivery Counts'!$A$87:$I$118,9,FALSE)</f>
        <v>0</v>
      </c>
      <c r="S1430" s="16">
        <f t="shared" si="74"/>
        <v>0</v>
      </c>
      <c r="T1430" s="237"/>
      <c r="U1430" s="237"/>
    </row>
    <row r="1431" spans="1:21">
      <c r="A1431" s="38">
        <v>28</v>
      </c>
      <c r="B1431" s="39">
        <f t="shared" si="64"/>
        <v>0</v>
      </c>
      <c r="C1431" s="39" t="str">
        <f t="shared" si="73"/>
        <v>2020 Initial Year</v>
      </c>
      <c r="D1431" s="40">
        <v>2</v>
      </c>
      <c r="E1431" s="40">
        <v>28</v>
      </c>
      <c r="F1431" s="662">
        <v>6</v>
      </c>
      <c r="G1431" s="311" t="s">
        <v>139</v>
      </c>
      <c r="H1431" s="40" t="s">
        <v>217</v>
      </c>
      <c r="I1431" s="658" t="s">
        <v>262</v>
      </c>
      <c r="J1431" s="303">
        <v>0</v>
      </c>
      <c r="K1431" s="304">
        <v>0</v>
      </c>
      <c r="L1431" s="305">
        <v>0</v>
      </c>
      <c r="M1431" s="305">
        <v>0</v>
      </c>
      <c r="N1431" s="303">
        <v>0</v>
      </c>
      <c r="O1431" s="306">
        <v>0</v>
      </c>
      <c r="P1431" s="303">
        <v>0</v>
      </c>
      <c r="Q1431" s="171">
        <f>VLOOKUP(C1431&amp;D1431&amp;A1431,'Delivery Counts'!$A$87:$I$118,8,FALSE)</f>
        <v>0</v>
      </c>
      <c r="R1431" s="171">
        <f>VLOOKUP(C1431&amp;D1431&amp;A1431,'Delivery Counts'!$A$87:$I$118,9,FALSE)</f>
        <v>0</v>
      </c>
      <c r="S1431" s="16">
        <f t="shared" si="74"/>
        <v>0</v>
      </c>
    </row>
    <row r="1432" spans="1:21">
      <c r="A1432" s="38">
        <v>28</v>
      </c>
      <c r="B1432" s="39">
        <f t="shared" si="64"/>
        <v>0</v>
      </c>
      <c r="C1432" s="39" t="str">
        <f t="shared" si="73"/>
        <v>2020 Initial Year</v>
      </c>
      <c r="D1432" s="40">
        <v>2</v>
      </c>
      <c r="E1432" s="40">
        <v>28</v>
      </c>
      <c r="F1432" s="662">
        <v>6</v>
      </c>
      <c r="G1432" s="311" t="s">
        <v>139</v>
      </c>
      <c r="H1432" s="40" t="s">
        <v>218</v>
      </c>
      <c r="I1432" s="658" t="s">
        <v>677</v>
      </c>
      <c r="J1432" s="303">
        <v>0</v>
      </c>
      <c r="K1432" s="304">
        <v>0</v>
      </c>
      <c r="L1432" s="305">
        <v>0</v>
      </c>
      <c r="M1432" s="305">
        <v>0</v>
      </c>
      <c r="N1432" s="303">
        <v>0</v>
      </c>
      <c r="O1432" s="306">
        <v>0</v>
      </c>
      <c r="P1432" s="303">
        <v>0</v>
      </c>
      <c r="Q1432" s="171">
        <f>VLOOKUP(C1432&amp;D1432&amp;A1432,'Delivery Counts'!$A$87:$I$118,8,FALSE)</f>
        <v>0</v>
      </c>
      <c r="R1432" s="171">
        <f>VLOOKUP(C1432&amp;D1432&amp;A1432,'Delivery Counts'!$A$87:$I$118,9,FALSE)</f>
        <v>0</v>
      </c>
      <c r="S1432" s="16">
        <f t="shared" si="74"/>
        <v>0</v>
      </c>
    </row>
    <row r="1433" spans="1:21" s="172" customFormat="1">
      <c r="A1433" s="38">
        <v>28</v>
      </c>
      <c r="B1433" s="39">
        <f t="shared" si="64"/>
        <v>0</v>
      </c>
      <c r="C1433" s="39" t="str">
        <f t="shared" si="73"/>
        <v>2020 Initial Year</v>
      </c>
      <c r="D1433" s="40">
        <v>2</v>
      </c>
      <c r="E1433" s="40">
        <v>28</v>
      </c>
      <c r="F1433" s="662">
        <v>6</v>
      </c>
      <c r="G1433" s="311" t="s">
        <v>139</v>
      </c>
      <c r="H1433" s="40" t="s">
        <v>219</v>
      </c>
      <c r="I1433" s="658" t="s">
        <v>263</v>
      </c>
      <c r="J1433" s="303">
        <v>0</v>
      </c>
      <c r="K1433" s="304">
        <v>0</v>
      </c>
      <c r="L1433" s="305">
        <v>0</v>
      </c>
      <c r="M1433" s="305">
        <v>0</v>
      </c>
      <c r="N1433" s="303">
        <v>0</v>
      </c>
      <c r="O1433" s="306">
        <v>0</v>
      </c>
      <c r="P1433" s="303">
        <v>0</v>
      </c>
      <c r="Q1433" s="171">
        <f>VLOOKUP(C1433&amp;D1433&amp;A1433,'Delivery Counts'!$A$87:$I$118,8,FALSE)</f>
        <v>0</v>
      </c>
      <c r="R1433" s="171">
        <f>VLOOKUP(C1433&amp;D1433&amp;A1433,'Delivery Counts'!$A$87:$I$118,9,FALSE)</f>
        <v>0</v>
      </c>
      <c r="S1433" s="16">
        <f t="shared" si="74"/>
        <v>0</v>
      </c>
    </row>
    <row r="1434" spans="1:21" s="172" customFormat="1">
      <c r="A1434" s="38">
        <v>28</v>
      </c>
      <c r="B1434" s="39">
        <f t="shared" si="64"/>
        <v>0</v>
      </c>
      <c r="C1434" s="39" t="str">
        <f t="shared" si="73"/>
        <v>2020 Initial Year</v>
      </c>
      <c r="D1434" s="40">
        <v>2</v>
      </c>
      <c r="E1434" s="40">
        <v>28</v>
      </c>
      <c r="F1434" s="662">
        <v>6</v>
      </c>
      <c r="G1434" s="311" t="s">
        <v>139</v>
      </c>
      <c r="H1434" s="40" t="s">
        <v>220</v>
      </c>
      <c r="I1434" s="658" t="s">
        <v>675</v>
      </c>
      <c r="J1434" s="303">
        <v>0</v>
      </c>
      <c r="K1434" s="304">
        <v>0</v>
      </c>
      <c r="L1434" s="305">
        <v>0</v>
      </c>
      <c r="M1434" s="305">
        <v>0</v>
      </c>
      <c r="N1434" s="303">
        <v>0</v>
      </c>
      <c r="O1434" s="306">
        <v>0</v>
      </c>
      <c r="P1434" s="303">
        <v>0</v>
      </c>
      <c r="Q1434" s="171">
        <f>VLOOKUP(C1434&amp;D1434&amp;A1434,'Delivery Counts'!$A$87:$I$118,8,FALSE)</f>
        <v>0</v>
      </c>
      <c r="R1434" s="171">
        <f>VLOOKUP(C1434&amp;D1434&amp;A1434,'Delivery Counts'!$A$87:$I$118,9,FALSE)</f>
        <v>0</v>
      </c>
      <c r="S1434" s="16">
        <f t="shared" si="74"/>
        <v>0</v>
      </c>
      <c r="T1434" s="237"/>
      <c r="U1434" s="237"/>
    </row>
    <row r="1435" spans="1:21" s="172" customFormat="1">
      <c r="A1435" s="38">
        <v>28</v>
      </c>
      <c r="B1435" s="39">
        <f t="shared" si="64"/>
        <v>0</v>
      </c>
      <c r="C1435" s="39" t="str">
        <f t="shared" si="73"/>
        <v>2020 Initial Year</v>
      </c>
      <c r="D1435" s="40">
        <v>2</v>
      </c>
      <c r="E1435" s="40">
        <v>28</v>
      </c>
      <c r="F1435" s="662">
        <v>6</v>
      </c>
      <c r="G1435" s="311" t="s">
        <v>139</v>
      </c>
      <c r="H1435" s="40" t="s">
        <v>221</v>
      </c>
      <c r="I1435" s="658" t="s">
        <v>264</v>
      </c>
      <c r="J1435" s="303">
        <v>0</v>
      </c>
      <c r="K1435" s="304">
        <v>0</v>
      </c>
      <c r="L1435" s="305">
        <v>0</v>
      </c>
      <c r="M1435" s="305">
        <v>0</v>
      </c>
      <c r="N1435" s="303">
        <v>0</v>
      </c>
      <c r="O1435" s="306">
        <v>0</v>
      </c>
      <c r="P1435" s="303">
        <v>0</v>
      </c>
      <c r="Q1435" s="171">
        <f>VLOOKUP(C1435&amp;D1435&amp;A1435,'Delivery Counts'!$A$87:$I$118,8,FALSE)</f>
        <v>0</v>
      </c>
      <c r="R1435" s="171">
        <f>VLOOKUP(C1435&amp;D1435&amp;A1435,'Delivery Counts'!$A$87:$I$118,9,FALSE)</f>
        <v>0</v>
      </c>
      <c r="S1435" s="16">
        <f t="shared" si="74"/>
        <v>0</v>
      </c>
      <c r="T1435" s="237"/>
      <c r="U1435" s="237"/>
    </row>
    <row r="1436" spans="1:21" s="172" customFormat="1">
      <c r="A1436" s="38">
        <v>28</v>
      </c>
      <c r="B1436" s="39">
        <f t="shared" si="64"/>
        <v>0</v>
      </c>
      <c r="C1436" s="39" t="str">
        <f t="shared" si="73"/>
        <v>2020 Initial Year</v>
      </c>
      <c r="D1436" s="40">
        <v>2</v>
      </c>
      <c r="E1436" s="40">
        <v>28</v>
      </c>
      <c r="F1436" s="662">
        <v>6</v>
      </c>
      <c r="G1436" s="311" t="s">
        <v>139</v>
      </c>
      <c r="H1436" s="40" t="s">
        <v>222</v>
      </c>
      <c r="I1436" s="658" t="s">
        <v>206</v>
      </c>
      <c r="J1436" s="303">
        <v>0</v>
      </c>
      <c r="K1436" s="304">
        <v>0</v>
      </c>
      <c r="L1436" s="305">
        <v>0</v>
      </c>
      <c r="M1436" s="305">
        <v>0</v>
      </c>
      <c r="N1436" s="303">
        <v>0</v>
      </c>
      <c r="O1436" s="306">
        <v>0</v>
      </c>
      <c r="P1436" s="303">
        <v>0</v>
      </c>
      <c r="Q1436" s="171">
        <f>VLOOKUP(C1436&amp;D1436&amp;A1436,'Delivery Counts'!$A$87:$I$118,8,FALSE)</f>
        <v>0</v>
      </c>
      <c r="R1436" s="171">
        <f>VLOOKUP(C1436&amp;D1436&amp;A1436,'Delivery Counts'!$A$87:$I$118,9,FALSE)</f>
        <v>0</v>
      </c>
      <c r="S1436" s="16">
        <f t="shared" si="74"/>
        <v>0</v>
      </c>
      <c r="T1436" s="237"/>
      <c r="U1436" s="237"/>
    </row>
    <row r="1437" spans="1:21" s="172" customFormat="1">
      <c r="A1437" s="38">
        <v>28</v>
      </c>
      <c r="B1437" s="39">
        <f t="shared" si="64"/>
        <v>0</v>
      </c>
      <c r="C1437" s="39" t="str">
        <f t="shared" si="73"/>
        <v>2020 Initial Year</v>
      </c>
      <c r="D1437" s="40">
        <v>2</v>
      </c>
      <c r="E1437" s="40">
        <v>28</v>
      </c>
      <c r="F1437" s="662">
        <v>6</v>
      </c>
      <c r="G1437" s="311" t="s">
        <v>139</v>
      </c>
      <c r="H1437" s="40" t="s">
        <v>223</v>
      </c>
      <c r="I1437" s="658" t="s">
        <v>181</v>
      </c>
      <c r="J1437" s="303">
        <v>0</v>
      </c>
      <c r="K1437" s="304">
        <v>0</v>
      </c>
      <c r="L1437" s="305">
        <v>0</v>
      </c>
      <c r="M1437" s="305">
        <v>0</v>
      </c>
      <c r="N1437" s="303">
        <v>0</v>
      </c>
      <c r="O1437" s="306">
        <v>0</v>
      </c>
      <c r="P1437" s="303">
        <v>0</v>
      </c>
      <c r="Q1437" s="171">
        <f>VLOOKUP(C1437&amp;D1437&amp;A1437,'Delivery Counts'!$A$87:$I$118,8,FALSE)</f>
        <v>0</v>
      </c>
      <c r="R1437" s="171">
        <f>VLOOKUP(C1437&amp;D1437&amp;A1437,'Delivery Counts'!$A$87:$I$118,9,FALSE)</f>
        <v>0</v>
      </c>
      <c r="S1437" s="16">
        <f t="shared" si="74"/>
        <v>0</v>
      </c>
      <c r="T1437" s="237"/>
      <c r="U1437" s="237"/>
    </row>
    <row r="1438" spans="1:21" s="172" customFormat="1">
      <c r="A1438" s="38">
        <v>28</v>
      </c>
      <c r="B1438" s="39">
        <f t="shared" si="64"/>
        <v>0</v>
      </c>
      <c r="C1438" s="39" t="str">
        <f t="shared" si="73"/>
        <v>2020 Initial Year</v>
      </c>
      <c r="D1438" s="40">
        <v>2</v>
      </c>
      <c r="E1438" s="40">
        <v>28</v>
      </c>
      <c r="F1438" s="662">
        <v>6</v>
      </c>
      <c r="G1438" s="311" t="s">
        <v>139</v>
      </c>
      <c r="H1438" s="40" t="s">
        <v>150</v>
      </c>
      <c r="I1438" s="658" t="s">
        <v>204</v>
      </c>
      <c r="J1438" s="303">
        <v>0</v>
      </c>
      <c r="K1438" s="304">
        <v>0</v>
      </c>
      <c r="L1438" s="305">
        <v>0</v>
      </c>
      <c r="M1438" s="305">
        <v>0</v>
      </c>
      <c r="N1438" s="303">
        <v>0</v>
      </c>
      <c r="O1438" s="306">
        <v>0</v>
      </c>
      <c r="P1438" s="303">
        <v>0</v>
      </c>
      <c r="Q1438" s="171">
        <f>VLOOKUP(C1438&amp;D1438&amp;A1438,'Delivery Counts'!$A$87:$I$118,8,FALSE)</f>
        <v>0</v>
      </c>
      <c r="R1438" s="171">
        <f>VLOOKUP(C1438&amp;D1438&amp;A1438,'Delivery Counts'!$A$87:$I$118,9,FALSE)</f>
        <v>0</v>
      </c>
      <c r="S1438" s="16">
        <f t="shared" si="74"/>
        <v>0</v>
      </c>
      <c r="T1438" s="237"/>
      <c r="U1438" s="237"/>
    </row>
    <row r="1439" spans="1:21" s="172" customFormat="1">
      <c r="A1439" s="38">
        <v>28</v>
      </c>
      <c r="B1439" s="39">
        <f t="shared" si="64"/>
        <v>0</v>
      </c>
      <c r="C1439" s="39" t="str">
        <f t="shared" si="73"/>
        <v>2020 Initial Year</v>
      </c>
      <c r="D1439" s="40">
        <v>2</v>
      </c>
      <c r="E1439" s="40">
        <v>28</v>
      </c>
      <c r="F1439" s="662">
        <v>6</v>
      </c>
      <c r="G1439" s="311" t="s">
        <v>139</v>
      </c>
      <c r="H1439" s="40" t="s">
        <v>151</v>
      </c>
      <c r="I1439" s="658" t="s">
        <v>205</v>
      </c>
      <c r="J1439" s="303">
        <v>0</v>
      </c>
      <c r="K1439" s="304">
        <v>0</v>
      </c>
      <c r="L1439" s="305">
        <v>0</v>
      </c>
      <c r="M1439" s="305">
        <v>0</v>
      </c>
      <c r="N1439" s="303">
        <v>0</v>
      </c>
      <c r="O1439" s="306">
        <v>0</v>
      </c>
      <c r="P1439" s="303">
        <v>0</v>
      </c>
      <c r="Q1439" s="171">
        <f>VLOOKUP(C1439&amp;D1439&amp;A1439,'Delivery Counts'!$A$87:$I$118,8,FALSE)</f>
        <v>0</v>
      </c>
      <c r="R1439" s="171">
        <f>VLOOKUP(C1439&amp;D1439&amp;A1439,'Delivery Counts'!$A$87:$I$118,9,FALSE)</f>
        <v>0</v>
      </c>
      <c r="S1439" s="16">
        <f t="shared" si="74"/>
        <v>0</v>
      </c>
      <c r="T1439" s="237"/>
      <c r="U1439" s="237"/>
    </row>
    <row r="1440" spans="1:21" s="172" customFormat="1">
      <c r="A1440" s="38">
        <v>28</v>
      </c>
      <c r="B1440" s="39">
        <f t="shared" si="64"/>
        <v>0</v>
      </c>
      <c r="C1440" s="39" t="str">
        <f t="shared" si="73"/>
        <v>2020 Initial Year</v>
      </c>
      <c r="D1440" s="40">
        <v>2</v>
      </c>
      <c r="E1440" s="40">
        <v>28</v>
      </c>
      <c r="F1440" s="662">
        <v>6</v>
      </c>
      <c r="G1440" s="311" t="s">
        <v>139</v>
      </c>
      <c r="H1440" s="40" t="s">
        <v>152</v>
      </c>
      <c r="I1440" s="658" t="s">
        <v>182</v>
      </c>
      <c r="J1440" s="303">
        <v>0</v>
      </c>
      <c r="K1440" s="304">
        <v>0</v>
      </c>
      <c r="L1440" s="305">
        <v>0</v>
      </c>
      <c r="M1440" s="305">
        <v>0</v>
      </c>
      <c r="N1440" s="303">
        <v>0</v>
      </c>
      <c r="O1440" s="306">
        <v>0</v>
      </c>
      <c r="P1440" s="303">
        <v>0</v>
      </c>
      <c r="Q1440" s="171">
        <f>VLOOKUP(C1440&amp;D1440&amp;A1440,'Delivery Counts'!$A$87:$I$118,8,FALSE)</f>
        <v>0</v>
      </c>
      <c r="R1440" s="171">
        <f>VLOOKUP(C1440&amp;D1440&amp;A1440,'Delivery Counts'!$A$87:$I$118,9,FALSE)</f>
        <v>0</v>
      </c>
      <c r="S1440" s="16">
        <f t="shared" si="74"/>
        <v>0</v>
      </c>
      <c r="T1440" s="237"/>
      <c r="U1440" s="237"/>
    </row>
    <row r="1441" spans="1:21" s="172" customFormat="1">
      <c r="A1441" s="38">
        <v>28</v>
      </c>
      <c r="B1441" s="39">
        <f t="shared" si="64"/>
        <v>0</v>
      </c>
      <c r="C1441" s="39" t="str">
        <f t="shared" si="73"/>
        <v>2020 Initial Year</v>
      </c>
      <c r="D1441" s="40">
        <v>2</v>
      </c>
      <c r="E1441" s="40">
        <v>28</v>
      </c>
      <c r="F1441" s="662">
        <v>6</v>
      </c>
      <c r="G1441" s="311" t="s">
        <v>139</v>
      </c>
      <c r="H1441" s="40" t="s">
        <v>70</v>
      </c>
      <c r="I1441" s="658" t="s">
        <v>265</v>
      </c>
      <c r="J1441" s="303">
        <v>0</v>
      </c>
      <c r="K1441" s="304">
        <v>0</v>
      </c>
      <c r="L1441" s="305">
        <v>0</v>
      </c>
      <c r="M1441" s="305">
        <v>0</v>
      </c>
      <c r="N1441" s="303">
        <v>0</v>
      </c>
      <c r="O1441" s="306">
        <v>0</v>
      </c>
      <c r="P1441" s="303">
        <v>0</v>
      </c>
      <c r="Q1441" s="171">
        <f>VLOOKUP(C1441&amp;D1441&amp;A1441,'Delivery Counts'!$A$87:$I$118,8,FALSE)</f>
        <v>0</v>
      </c>
      <c r="R1441" s="171">
        <f>VLOOKUP(C1441&amp;D1441&amp;A1441,'Delivery Counts'!$A$87:$I$118,9,FALSE)</f>
        <v>0</v>
      </c>
      <c r="S1441" s="16">
        <f t="shared" si="74"/>
        <v>0</v>
      </c>
      <c r="T1441" s="237"/>
      <c r="U1441" s="237"/>
    </row>
    <row r="1442" spans="1:21" s="172" customFormat="1">
      <c r="A1442" s="38">
        <v>28</v>
      </c>
      <c r="B1442" s="39">
        <f t="shared" si="64"/>
        <v>0</v>
      </c>
      <c r="C1442" s="39" t="str">
        <f t="shared" si="73"/>
        <v>2020 Initial Year</v>
      </c>
      <c r="D1442" s="40">
        <v>2</v>
      </c>
      <c r="E1442" s="40">
        <v>28</v>
      </c>
      <c r="F1442" s="662">
        <v>6</v>
      </c>
      <c r="G1442" s="311" t="s">
        <v>139</v>
      </c>
      <c r="H1442" s="40" t="s">
        <v>71</v>
      </c>
      <c r="I1442" s="658" t="s">
        <v>266</v>
      </c>
      <c r="J1442" s="303">
        <v>0</v>
      </c>
      <c r="K1442" s="304">
        <v>0</v>
      </c>
      <c r="L1442" s="305">
        <v>0</v>
      </c>
      <c r="M1442" s="305">
        <v>0</v>
      </c>
      <c r="N1442" s="303">
        <v>0</v>
      </c>
      <c r="O1442" s="306">
        <v>0</v>
      </c>
      <c r="P1442" s="303">
        <v>0</v>
      </c>
      <c r="Q1442" s="171">
        <f>VLOOKUP(C1442&amp;D1442&amp;A1442,'Delivery Counts'!$A$87:$I$118,8,FALSE)</f>
        <v>0</v>
      </c>
      <c r="R1442" s="171">
        <f>VLOOKUP(C1442&amp;D1442&amp;A1442,'Delivery Counts'!$A$87:$I$118,9,FALSE)</f>
        <v>0</v>
      </c>
      <c r="S1442" s="16">
        <f t="shared" si="74"/>
        <v>0</v>
      </c>
      <c r="T1442" s="237"/>
      <c r="U1442" s="237"/>
    </row>
    <row r="1443" spans="1:21" s="172" customFormat="1">
      <c r="A1443" s="38">
        <v>28</v>
      </c>
      <c r="B1443" s="39">
        <f t="shared" si="64"/>
        <v>0</v>
      </c>
      <c r="C1443" s="39" t="str">
        <f t="shared" si="73"/>
        <v>2020 Initial Year</v>
      </c>
      <c r="D1443" s="40">
        <v>2</v>
      </c>
      <c r="E1443" s="40">
        <v>28</v>
      </c>
      <c r="F1443" s="662">
        <v>6</v>
      </c>
      <c r="G1443" s="311" t="s">
        <v>139</v>
      </c>
      <c r="H1443" s="40" t="s">
        <v>72</v>
      </c>
      <c r="I1443" s="658" t="s">
        <v>527</v>
      </c>
      <c r="J1443" s="303">
        <v>0</v>
      </c>
      <c r="K1443" s="304">
        <v>0</v>
      </c>
      <c r="L1443" s="305">
        <v>0</v>
      </c>
      <c r="M1443" s="305">
        <v>0</v>
      </c>
      <c r="N1443" s="303">
        <v>0</v>
      </c>
      <c r="O1443" s="306">
        <v>0</v>
      </c>
      <c r="P1443" s="303">
        <v>0</v>
      </c>
      <c r="Q1443" s="171">
        <f>VLOOKUP(C1443&amp;D1443&amp;A1443,'Delivery Counts'!$A$87:$I$118,8,FALSE)</f>
        <v>0</v>
      </c>
      <c r="R1443" s="171">
        <f>VLOOKUP(C1443&amp;D1443&amp;A1443,'Delivery Counts'!$A$87:$I$118,9,FALSE)</f>
        <v>0</v>
      </c>
      <c r="S1443" s="16">
        <f t="shared" si="74"/>
        <v>0</v>
      </c>
      <c r="T1443" s="237"/>
      <c r="U1443" s="237"/>
    </row>
    <row r="1444" spans="1:21" s="172" customFormat="1">
      <c r="A1444" s="38">
        <v>28</v>
      </c>
      <c r="B1444" s="39">
        <f t="shared" si="64"/>
        <v>0</v>
      </c>
      <c r="C1444" s="39" t="str">
        <f t="shared" si="73"/>
        <v>2020 Initial Year</v>
      </c>
      <c r="D1444" s="40">
        <v>2</v>
      </c>
      <c r="E1444" s="40">
        <v>28</v>
      </c>
      <c r="F1444" s="662">
        <v>6</v>
      </c>
      <c r="G1444" s="40" t="s">
        <v>139</v>
      </c>
      <c r="H1444" s="40" t="s">
        <v>73</v>
      </c>
      <c r="I1444" s="658" t="s">
        <v>528</v>
      </c>
      <c r="J1444" s="303">
        <v>0</v>
      </c>
      <c r="K1444" s="304">
        <v>0</v>
      </c>
      <c r="L1444" s="305">
        <v>0</v>
      </c>
      <c r="M1444" s="305">
        <v>0</v>
      </c>
      <c r="N1444" s="303">
        <v>0</v>
      </c>
      <c r="O1444" s="306">
        <v>0</v>
      </c>
      <c r="P1444" s="303">
        <v>0</v>
      </c>
      <c r="Q1444" s="171">
        <f>VLOOKUP(C1444&amp;D1444&amp;A1444,'Delivery Counts'!$A$87:$I$118,8,FALSE)</f>
        <v>0</v>
      </c>
      <c r="R1444" s="171">
        <f>VLOOKUP(C1444&amp;D1444&amp;A1444,'Delivery Counts'!$A$87:$I$118,9,FALSE)</f>
        <v>0</v>
      </c>
      <c r="S1444" s="16">
        <f t="shared" si="74"/>
        <v>0</v>
      </c>
      <c r="T1444" s="237"/>
      <c r="U1444" s="237"/>
    </row>
    <row r="1445" spans="1:21" s="172" customFormat="1">
      <c r="A1445" s="775">
        <v>28</v>
      </c>
      <c r="B1445" s="776">
        <f t="shared" si="64"/>
        <v>0</v>
      </c>
      <c r="C1445" s="776" t="str">
        <f t="shared" si="73"/>
        <v>2020 Initial Year</v>
      </c>
      <c r="D1445" s="777">
        <v>2</v>
      </c>
      <c r="E1445" s="777">
        <v>28</v>
      </c>
      <c r="F1445" s="778">
        <v>6</v>
      </c>
      <c r="G1445" s="777" t="s">
        <v>139</v>
      </c>
      <c r="H1445" s="777" t="s">
        <v>409</v>
      </c>
      <c r="I1445" s="779" t="s">
        <v>803</v>
      </c>
      <c r="J1445" s="781">
        <v>0</v>
      </c>
      <c r="K1445" s="782">
        <v>0</v>
      </c>
      <c r="L1445" s="783">
        <v>0</v>
      </c>
      <c r="M1445" s="783">
        <v>0</v>
      </c>
      <c r="N1445" s="781">
        <v>0</v>
      </c>
      <c r="O1445" s="784">
        <v>0</v>
      </c>
      <c r="P1445" s="781">
        <v>0</v>
      </c>
      <c r="Q1445" s="798">
        <f>VLOOKUP(C1445&amp;D1445&amp;A1445,'Delivery Counts'!$A$87:$I$118,8,FALSE)</f>
        <v>0</v>
      </c>
      <c r="R1445" s="798">
        <f>VLOOKUP(C1445&amp;D1445&amp;A1445,'Delivery Counts'!$A$87:$I$118,9,FALSE)</f>
        <v>0</v>
      </c>
      <c r="S1445" s="785">
        <f t="shared" si="74"/>
        <v>0</v>
      </c>
      <c r="T1445" s="237"/>
      <c r="U1445" s="237"/>
    </row>
    <row r="1446" spans="1:21" s="172" customFormat="1">
      <c r="A1446" s="38">
        <v>16</v>
      </c>
      <c r="B1446" s="39">
        <f t="shared" si="64"/>
        <v>0</v>
      </c>
      <c r="C1446" s="39" t="str">
        <f t="shared" si="73"/>
        <v>2020 Initial Year</v>
      </c>
      <c r="D1446" s="40">
        <v>3</v>
      </c>
      <c r="E1446" s="40">
        <v>16</v>
      </c>
      <c r="F1446" s="40">
        <v>1</v>
      </c>
      <c r="G1446" s="40" t="s">
        <v>138</v>
      </c>
      <c r="H1446" s="40" t="s">
        <v>211</v>
      </c>
      <c r="I1446" s="698" t="s">
        <v>261</v>
      </c>
      <c r="J1446" s="303">
        <v>0</v>
      </c>
      <c r="K1446" s="304">
        <v>0</v>
      </c>
      <c r="L1446" s="305">
        <v>0</v>
      </c>
      <c r="M1446" s="305">
        <v>0</v>
      </c>
      <c r="N1446" s="303">
        <v>0</v>
      </c>
      <c r="O1446" s="306">
        <v>0</v>
      </c>
      <c r="P1446" s="303">
        <v>0</v>
      </c>
      <c r="Q1446" s="171">
        <f>VLOOKUP(C1446&amp;D1446&amp;A1446,'Delivery Counts'!$A$87:$I$118,8,FALSE)</f>
        <v>0</v>
      </c>
      <c r="R1446" s="171">
        <f>VLOOKUP(C1446&amp;D1446&amp;A1446,'Delivery Counts'!$A$87:$I$118,9,FALSE)</f>
        <v>0</v>
      </c>
      <c r="S1446" s="16">
        <f t="shared" si="74"/>
        <v>0</v>
      </c>
      <c r="T1446" s="237"/>
      <c r="U1446" s="237"/>
    </row>
    <row r="1447" spans="1:21" s="172" customFormat="1">
      <c r="A1447" s="38">
        <v>16</v>
      </c>
      <c r="B1447" s="39">
        <f t="shared" si="64"/>
        <v>0</v>
      </c>
      <c r="C1447" s="39" t="str">
        <f t="shared" si="73"/>
        <v>2020 Initial Year</v>
      </c>
      <c r="D1447" s="40">
        <v>3</v>
      </c>
      <c r="E1447" s="40">
        <v>16</v>
      </c>
      <c r="F1447" s="40">
        <v>1</v>
      </c>
      <c r="G1447" s="311" t="s">
        <v>138</v>
      </c>
      <c r="H1447" s="40" t="s">
        <v>214</v>
      </c>
      <c r="I1447" s="658" t="s">
        <v>676</v>
      </c>
      <c r="J1447" s="303">
        <v>0</v>
      </c>
      <c r="K1447" s="304">
        <v>0</v>
      </c>
      <c r="L1447" s="305">
        <v>0</v>
      </c>
      <c r="M1447" s="305">
        <v>0</v>
      </c>
      <c r="N1447" s="303">
        <v>0</v>
      </c>
      <c r="O1447" s="306">
        <v>0</v>
      </c>
      <c r="P1447" s="303">
        <v>0</v>
      </c>
      <c r="Q1447" s="171">
        <f>VLOOKUP(C1447&amp;D1447&amp;A1447,'Delivery Counts'!$A$87:$I$118,8,FALSE)</f>
        <v>0</v>
      </c>
      <c r="R1447" s="171">
        <f>VLOOKUP(C1447&amp;D1447&amp;A1447,'Delivery Counts'!$A$87:$I$118,9,FALSE)</f>
        <v>0</v>
      </c>
      <c r="S1447" s="16">
        <f t="shared" si="74"/>
        <v>0</v>
      </c>
      <c r="T1447" s="237"/>
      <c r="U1447" s="237"/>
    </row>
    <row r="1448" spans="1:21" s="172" customFormat="1">
      <c r="A1448" s="38">
        <v>16</v>
      </c>
      <c r="B1448" s="39">
        <f t="shared" si="64"/>
        <v>0</v>
      </c>
      <c r="C1448" s="39" t="str">
        <f t="shared" si="73"/>
        <v>2020 Initial Year</v>
      </c>
      <c r="D1448" s="40">
        <v>3</v>
      </c>
      <c r="E1448" s="40">
        <v>16</v>
      </c>
      <c r="F1448" s="40">
        <v>1</v>
      </c>
      <c r="G1448" s="311" t="s">
        <v>138</v>
      </c>
      <c r="H1448" s="40" t="s">
        <v>215</v>
      </c>
      <c r="I1448" s="658" t="s">
        <v>216</v>
      </c>
      <c r="J1448" s="303">
        <v>0</v>
      </c>
      <c r="K1448" s="304">
        <v>0</v>
      </c>
      <c r="L1448" s="305">
        <v>0</v>
      </c>
      <c r="M1448" s="305">
        <v>0</v>
      </c>
      <c r="N1448" s="303">
        <v>0</v>
      </c>
      <c r="O1448" s="306">
        <v>0</v>
      </c>
      <c r="P1448" s="303">
        <v>0</v>
      </c>
      <c r="Q1448" s="171">
        <f>VLOOKUP(C1448&amp;D1448&amp;A1448,'Delivery Counts'!$A$87:$I$118,8,FALSE)</f>
        <v>0</v>
      </c>
      <c r="R1448" s="171">
        <f>VLOOKUP(C1448&amp;D1448&amp;A1448,'Delivery Counts'!$A$87:$I$118,9,FALSE)</f>
        <v>0</v>
      </c>
      <c r="S1448" s="16">
        <f t="shared" si="74"/>
        <v>0</v>
      </c>
      <c r="T1448" s="237"/>
      <c r="U1448" s="237"/>
    </row>
    <row r="1449" spans="1:21">
      <c r="A1449" s="38">
        <v>16</v>
      </c>
      <c r="B1449" s="39">
        <f t="shared" si="64"/>
        <v>0</v>
      </c>
      <c r="C1449" s="39" t="str">
        <f t="shared" si="73"/>
        <v>2020 Initial Year</v>
      </c>
      <c r="D1449" s="40">
        <v>3</v>
      </c>
      <c r="E1449" s="40">
        <v>16</v>
      </c>
      <c r="F1449" s="40">
        <v>1</v>
      </c>
      <c r="G1449" s="311" t="s">
        <v>138</v>
      </c>
      <c r="H1449" s="40" t="s">
        <v>217</v>
      </c>
      <c r="I1449" s="658" t="s">
        <v>262</v>
      </c>
      <c r="J1449" s="303">
        <v>0</v>
      </c>
      <c r="K1449" s="304">
        <v>0</v>
      </c>
      <c r="L1449" s="305">
        <v>0</v>
      </c>
      <c r="M1449" s="305">
        <v>0</v>
      </c>
      <c r="N1449" s="303">
        <v>0</v>
      </c>
      <c r="O1449" s="306">
        <v>0</v>
      </c>
      <c r="P1449" s="303">
        <v>0</v>
      </c>
      <c r="Q1449" s="171">
        <f>VLOOKUP(C1449&amp;D1449&amp;A1449,'Delivery Counts'!$A$87:$I$118,8,FALSE)</f>
        <v>0</v>
      </c>
      <c r="R1449" s="171">
        <f>VLOOKUP(C1449&amp;D1449&amp;A1449,'Delivery Counts'!$A$87:$I$118,9,FALSE)</f>
        <v>0</v>
      </c>
      <c r="S1449" s="16">
        <f t="shared" si="74"/>
        <v>0</v>
      </c>
    </row>
    <row r="1450" spans="1:21">
      <c r="A1450" s="38">
        <v>16</v>
      </c>
      <c r="B1450" s="39">
        <f t="shared" si="64"/>
        <v>0</v>
      </c>
      <c r="C1450" s="39" t="str">
        <f t="shared" si="73"/>
        <v>2020 Initial Year</v>
      </c>
      <c r="D1450" s="40">
        <v>3</v>
      </c>
      <c r="E1450" s="40">
        <v>16</v>
      </c>
      <c r="F1450" s="40">
        <v>1</v>
      </c>
      <c r="G1450" s="311" t="s">
        <v>138</v>
      </c>
      <c r="H1450" s="40" t="s">
        <v>218</v>
      </c>
      <c r="I1450" s="658" t="s">
        <v>677</v>
      </c>
      <c r="J1450" s="303">
        <v>0</v>
      </c>
      <c r="K1450" s="304">
        <v>0</v>
      </c>
      <c r="L1450" s="305">
        <v>0</v>
      </c>
      <c r="M1450" s="305">
        <v>0</v>
      </c>
      <c r="N1450" s="303">
        <v>0</v>
      </c>
      <c r="O1450" s="306">
        <v>0</v>
      </c>
      <c r="P1450" s="303">
        <v>0</v>
      </c>
      <c r="Q1450" s="171">
        <f>VLOOKUP(C1450&amp;D1450&amp;A1450,'Delivery Counts'!$A$87:$I$118,8,FALSE)</f>
        <v>0</v>
      </c>
      <c r="R1450" s="171">
        <f>VLOOKUP(C1450&amp;D1450&amp;A1450,'Delivery Counts'!$A$87:$I$118,9,FALSE)</f>
        <v>0</v>
      </c>
      <c r="S1450" s="16">
        <f t="shared" si="74"/>
        <v>0</v>
      </c>
    </row>
    <row r="1451" spans="1:21" s="172" customFormat="1">
      <c r="A1451" s="38">
        <v>16</v>
      </c>
      <c r="B1451" s="39">
        <f t="shared" si="64"/>
        <v>0</v>
      </c>
      <c r="C1451" s="39" t="str">
        <f t="shared" si="73"/>
        <v>2020 Initial Year</v>
      </c>
      <c r="D1451" s="40">
        <v>3</v>
      </c>
      <c r="E1451" s="40">
        <v>16</v>
      </c>
      <c r="F1451" s="40">
        <v>1</v>
      </c>
      <c r="G1451" s="311" t="s">
        <v>138</v>
      </c>
      <c r="H1451" s="40" t="s">
        <v>219</v>
      </c>
      <c r="I1451" s="658" t="s">
        <v>263</v>
      </c>
      <c r="J1451" s="303">
        <v>0</v>
      </c>
      <c r="K1451" s="304">
        <v>0</v>
      </c>
      <c r="L1451" s="305">
        <v>0</v>
      </c>
      <c r="M1451" s="305">
        <v>0</v>
      </c>
      <c r="N1451" s="303">
        <v>0</v>
      </c>
      <c r="O1451" s="306">
        <v>0</v>
      </c>
      <c r="P1451" s="303">
        <v>0</v>
      </c>
      <c r="Q1451" s="171">
        <f>VLOOKUP(C1451&amp;D1451&amp;A1451,'Delivery Counts'!$A$87:$I$118,8,FALSE)</f>
        <v>0</v>
      </c>
      <c r="R1451" s="171">
        <f>VLOOKUP(C1451&amp;D1451&amp;A1451,'Delivery Counts'!$A$87:$I$118,9,FALSE)</f>
        <v>0</v>
      </c>
      <c r="S1451" s="16">
        <f t="shared" si="74"/>
        <v>0</v>
      </c>
    </row>
    <row r="1452" spans="1:21" s="172" customFormat="1">
      <c r="A1452" s="38">
        <v>16</v>
      </c>
      <c r="B1452" s="39">
        <f t="shared" si="64"/>
        <v>0</v>
      </c>
      <c r="C1452" s="39" t="str">
        <f t="shared" si="73"/>
        <v>2020 Initial Year</v>
      </c>
      <c r="D1452" s="40">
        <v>3</v>
      </c>
      <c r="E1452" s="40">
        <v>16</v>
      </c>
      <c r="F1452" s="40">
        <v>1</v>
      </c>
      <c r="G1452" s="311" t="s">
        <v>138</v>
      </c>
      <c r="H1452" s="40" t="s">
        <v>220</v>
      </c>
      <c r="I1452" s="658" t="s">
        <v>675</v>
      </c>
      <c r="J1452" s="303">
        <v>0</v>
      </c>
      <c r="K1452" s="304">
        <v>0</v>
      </c>
      <c r="L1452" s="305">
        <v>0</v>
      </c>
      <c r="M1452" s="305">
        <v>0</v>
      </c>
      <c r="N1452" s="303">
        <v>0</v>
      </c>
      <c r="O1452" s="306">
        <v>0</v>
      </c>
      <c r="P1452" s="303">
        <v>0</v>
      </c>
      <c r="Q1452" s="171">
        <f>VLOOKUP(C1452&amp;D1452&amp;A1452,'Delivery Counts'!$A$87:$I$118,8,FALSE)</f>
        <v>0</v>
      </c>
      <c r="R1452" s="171">
        <f>VLOOKUP(C1452&amp;D1452&amp;A1452,'Delivery Counts'!$A$87:$I$118,9,FALSE)</f>
        <v>0</v>
      </c>
      <c r="S1452" s="16">
        <f t="shared" si="74"/>
        <v>0</v>
      </c>
      <c r="T1452" s="237"/>
      <c r="U1452" s="237"/>
    </row>
    <row r="1453" spans="1:21" s="172" customFormat="1">
      <c r="A1453" s="38">
        <v>16</v>
      </c>
      <c r="B1453" s="39">
        <f t="shared" si="64"/>
        <v>0</v>
      </c>
      <c r="C1453" s="39" t="str">
        <f t="shared" si="73"/>
        <v>2020 Initial Year</v>
      </c>
      <c r="D1453" s="40">
        <v>3</v>
      </c>
      <c r="E1453" s="40">
        <v>16</v>
      </c>
      <c r="F1453" s="40">
        <v>1</v>
      </c>
      <c r="G1453" s="311" t="s">
        <v>138</v>
      </c>
      <c r="H1453" s="40" t="s">
        <v>221</v>
      </c>
      <c r="I1453" s="658" t="s">
        <v>264</v>
      </c>
      <c r="J1453" s="303">
        <v>0</v>
      </c>
      <c r="K1453" s="304">
        <v>0</v>
      </c>
      <c r="L1453" s="305">
        <v>0</v>
      </c>
      <c r="M1453" s="305">
        <v>0</v>
      </c>
      <c r="N1453" s="303">
        <v>0</v>
      </c>
      <c r="O1453" s="306">
        <v>0</v>
      </c>
      <c r="P1453" s="303">
        <v>0</v>
      </c>
      <c r="Q1453" s="171">
        <f>VLOOKUP(C1453&amp;D1453&amp;A1453,'Delivery Counts'!$A$87:$I$118,8,FALSE)</f>
        <v>0</v>
      </c>
      <c r="R1453" s="171">
        <f>VLOOKUP(C1453&amp;D1453&amp;A1453,'Delivery Counts'!$A$87:$I$118,9,FALSE)</f>
        <v>0</v>
      </c>
      <c r="S1453" s="16">
        <f t="shared" si="74"/>
        <v>0</v>
      </c>
      <c r="T1453" s="237"/>
      <c r="U1453" s="237"/>
    </row>
    <row r="1454" spans="1:21" s="172" customFormat="1">
      <c r="A1454" s="38">
        <v>16</v>
      </c>
      <c r="B1454" s="39">
        <f t="shared" si="64"/>
        <v>0</v>
      </c>
      <c r="C1454" s="39" t="str">
        <f t="shared" si="73"/>
        <v>2020 Initial Year</v>
      </c>
      <c r="D1454" s="40">
        <v>3</v>
      </c>
      <c r="E1454" s="40">
        <v>16</v>
      </c>
      <c r="F1454" s="40">
        <v>1</v>
      </c>
      <c r="G1454" s="311" t="s">
        <v>138</v>
      </c>
      <c r="H1454" s="40" t="s">
        <v>222</v>
      </c>
      <c r="I1454" s="658" t="s">
        <v>206</v>
      </c>
      <c r="J1454" s="303">
        <v>0</v>
      </c>
      <c r="K1454" s="304">
        <v>0</v>
      </c>
      <c r="L1454" s="305">
        <v>0</v>
      </c>
      <c r="M1454" s="305">
        <v>0</v>
      </c>
      <c r="N1454" s="303">
        <v>0</v>
      </c>
      <c r="O1454" s="306">
        <v>0</v>
      </c>
      <c r="P1454" s="303">
        <v>0</v>
      </c>
      <c r="Q1454" s="171">
        <f>VLOOKUP(C1454&amp;D1454&amp;A1454,'Delivery Counts'!$A$87:$I$118,8,FALSE)</f>
        <v>0</v>
      </c>
      <c r="R1454" s="171">
        <f>VLOOKUP(C1454&amp;D1454&amp;A1454,'Delivery Counts'!$A$87:$I$118,9,FALSE)</f>
        <v>0</v>
      </c>
      <c r="S1454" s="16">
        <f t="shared" si="74"/>
        <v>0</v>
      </c>
      <c r="T1454" s="237"/>
      <c r="U1454" s="237"/>
    </row>
    <row r="1455" spans="1:21" s="172" customFormat="1">
      <c r="A1455" s="38">
        <v>16</v>
      </c>
      <c r="B1455" s="39">
        <f t="shared" si="64"/>
        <v>0</v>
      </c>
      <c r="C1455" s="39" t="str">
        <f t="shared" si="73"/>
        <v>2020 Initial Year</v>
      </c>
      <c r="D1455" s="40">
        <v>3</v>
      </c>
      <c r="E1455" s="40">
        <v>16</v>
      </c>
      <c r="F1455" s="40">
        <v>1</v>
      </c>
      <c r="G1455" s="311" t="s">
        <v>138</v>
      </c>
      <c r="H1455" s="40" t="s">
        <v>223</v>
      </c>
      <c r="I1455" s="658" t="s">
        <v>181</v>
      </c>
      <c r="J1455" s="303">
        <v>0</v>
      </c>
      <c r="K1455" s="304">
        <v>0</v>
      </c>
      <c r="L1455" s="305">
        <v>0</v>
      </c>
      <c r="M1455" s="305">
        <v>0</v>
      </c>
      <c r="N1455" s="303">
        <v>0</v>
      </c>
      <c r="O1455" s="306">
        <v>0</v>
      </c>
      <c r="P1455" s="303">
        <v>0</v>
      </c>
      <c r="Q1455" s="171">
        <f>VLOOKUP(C1455&amp;D1455&amp;A1455,'Delivery Counts'!$A$87:$I$118,8,FALSE)</f>
        <v>0</v>
      </c>
      <c r="R1455" s="171">
        <f>VLOOKUP(C1455&amp;D1455&amp;A1455,'Delivery Counts'!$A$87:$I$118,9,FALSE)</f>
        <v>0</v>
      </c>
      <c r="S1455" s="16">
        <f t="shared" si="74"/>
        <v>0</v>
      </c>
      <c r="T1455" s="237"/>
      <c r="U1455" s="237"/>
    </row>
    <row r="1456" spans="1:21" s="172" customFormat="1">
      <c r="A1456" s="38">
        <v>16</v>
      </c>
      <c r="B1456" s="39">
        <f t="shared" si="64"/>
        <v>0</v>
      </c>
      <c r="C1456" s="39" t="str">
        <f t="shared" si="73"/>
        <v>2020 Initial Year</v>
      </c>
      <c r="D1456" s="40">
        <v>3</v>
      </c>
      <c r="E1456" s="40">
        <v>16</v>
      </c>
      <c r="F1456" s="40">
        <v>1</v>
      </c>
      <c r="G1456" s="311" t="s">
        <v>138</v>
      </c>
      <c r="H1456" s="40" t="s">
        <v>150</v>
      </c>
      <c r="I1456" s="658" t="s">
        <v>204</v>
      </c>
      <c r="J1456" s="303">
        <v>0</v>
      </c>
      <c r="K1456" s="304">
        <v>0</v>
      </c>
      <c r="L1456" s="305">
        <v>0</v>
      </c>
      <c r="M1456" s="305">
        <v>0</v>
      </c>
      <c r="N1456" s="303">
        <v>0</v>
      </c>
      <c r="O1456" s="306">
        <v>0</v>
      </c>
      <c r="P1456" s="303">
        <v>0</v>
      </c>
      <c r="Q1456" s="171">
        <f>VLOOKUP(C1456&amp;D1456&amp;A1456,'Delivery Counts'!$A$87:$I$118,8,FALSE)</f>
        <v>0</v>
      </c>
      <c r="R1456" s="171">
        <f>VLOOKUP(C1456&amp;D1456&amp;A1456,'Delivery Counts'!$A$87:$I$118,9,FALSE)</f>
        <v>0</v>
      </c>
      <c r="S1456" s="16">
        <f t="shared" si="74"/>
        <v>0</v>
      </c>
      <c r="T1456" s="237"/>
      <c r="U1456" s="237"/>
    </row>
    <row r="1457" spans="1:21" s="172" customFormat="1">
      <c r="A1457" s="38">
        <v>16</v>
      </c>
      <c r="B1457" s="39">
        <f t="shared" si="64"/>
        <v>0</v>
      </c>
      <c r="C1457" s="39" t="str">
        <f t="shared" si="73"/>
        <v>2020 Initial Year</v>
      </c>
      <c r="D1457" s="40">
        <v>3</v>
      </c>
      <c r="E1457" s="40">
        <v>16</v>
      </c>
      <c r="F1457" s="40">
        <v>1</v>
      </c>
      <c r="G1457" s="311" t="s">
        <v>138</v>
      </c>
      <c r="H1457" s="40" t="s">
        <v>151</v>
      </c>
      <c r="I1457" s="658" t="s">
        <v>205</v>
      </c>
      <c r="J1457" s="303">
        <v>0</v>
      </c>
      <c r="K1457" s="304">
        <v>0</v>
      </c>
      <c r="L1457" s="305">
        <v>0</v>
      </c>
      <c r="M1457" s="305">
        <v>0</v>
      </c>
      <c r="N1457" s="303">
        <v>0</v>
      </c>
      <c r="O1457" s="306">
        <v>0</v>
      </c>
      <c r="P1457" s="303">
        <v>0</v>
      </c>
      <c r="Q1457" s="171">
        <f>VLOOKUP(C1457&amp;D1457&amp;A1457,'Delivery Counts'!$A$87:$I$118,8,FALSE)</f>
        <v>0</v>
      </c>
      <c r="R1457" s="171">
        <f>VLOOKUP(C1457&amp;D1457&amp;A1457,'Delivery Counts'!$A$87:$I$118,9,FALSE)</f>
        <v>0</v>
      </c>
      <c r="S1457" s="16">
        <f t="shared" si="74"/>
        <v>0</v>
      </c>
      <c r="T1457" s="237"/>
      <c r="U1457" s="237"/>
    </row>
    <row r="1458" spans="1:21" s="172" customFormat="1">
      <c r="A1458" s="38">
        <v>16</v>
      </c>
      <c r="B1458" s="39">
        <f t="shared" si="64"/>
        <v>0</v>
      </c>
      <c r="C1458" s="39" t="str">
        <f t="shared" si="73"/>
        <v>2020 Initial Year</v>
      </c>
      <c r="D1458" s="40">
        <v>3</v>
      </c>
      <c r="E1458" s="40">
        <v>16</v>
      </c>
      <c r="F1458" s="40">
        <v>1</v>
      </c>
      <c r="G1458" s="311" t="s">
        <v>138</v>
      </c>
      <c r="H1458" s="40" t="s">
        <v>152</v>
      </c>
      <c r="I1458" s="658" t="s">
        <v>182</v>
      </c>
      <c r="J1458" s="303">
        <v>0</v>
      </c>
      <c r="K1458" s="304">
        <v>0</v>
      </c>
      <c r="L1458" s="305">
        <v>0</v>
      </c>
      <c r="M1458" s="305">
        <v>0</v>
      </c>
      <c r="N1458" s="303">
        <v>0</v>
      </c>
      <c r="O1458" s="306">
        <v>0</v>
      </c>
      <c r="P1458" s="303">
        <v>0</v>
      </c>
      <c r="Q1458" s="171">
        <f>VLOOKUP(C1458&amp;D1458&amp;A1458,'Delivery Counts'!$A$87:$I$118,8,FALSE)</f>
        <v>0</v>
      </c>
      <c r="R1458" s="171">
        <f>VLOOKUP(C1458&amp;D1458&amp;A1458,'Delivery Counts'!$A$87:$I$118,9,FALSE)</f>
        <v>0</v>
      </c>
      <c r="S1458" s="16">
        <f t="shared" si="74"/>
        <v>0</v>
      </c>
      <c r="T1458" s="237"/>
      <c r="U1458" s="237"/>
    </row>
    <row r="1459" spans="1:21" s="172" customFormat="1">
      <c r="A1459" s="38">
        <v>16</v>
      </c>
      <c r="B1459" s="39">
        <f t="shared" si="64"/>
        <v>0</v>
      </c>
      <c r="C1459" s="39" t="str">
        <f t="shared" si="73"/>
        <v>2020 Initial Year</v>
      </c>
      <c r="D1459" s="40">
        <v>3</v>
      </c>
      <c r="E1459" s="40">
        <v>16</v>
      </c>
      <c r="F1459" s="40">
        <v>1</v>
      </c>
      <c r="G1459" s="311" t="s">
        <v>138</v>
      </c>
      <c r="H1459" s="40" t="s">
        <v>70</v>
      </c>
      <c r="I1459" s="658" t="s">
        <v>265</v>
      </c>
      <c r="J1459" s="303">
        <v>0</v>
      </c>
      <c r="K1459" s="304">
        <v>0</v>
      </c>
      <c r="L1459" s="305">
        <v>0</v>
      </c>
      <c r="M1459" s="305">
        <v>0</v>
      </c>
      <c r="N1459" s="303">
        <v>0</v>
      </c>
      <c r="O1459" s="306">
        <v>0</v>
      </c>
      <c r="P1459" s="303">
        <v>0</v>
      </c>
      <c r="Q1459" s="171">
        <f>VLOOKUP(C1459&amp;D1459&amp;A1459,'Delivery Counts'!$A$87:$I$118,8,FALSE)</f>
        <v>0</v>
      </c>
      <c r="R1459" s="171">
        <f>VLOOKUP(C1459&amp;D1459&amp;A1459,'Delivery Counts'!$A$87:$I$118,9,FALSE)</f>
        <v>0</v>
      </c>
      <c r="S1459" s="16">
        <f t="shared" si="74"/>
        <v>0</v>
      </c>
      <c r="T1459" s="237"/>
      <c r="U1459" s="237"/>
    </row>
    <row r="1460" spans="1:21" s="172" customFormat="1">
      <c r="A1460" s="38">
        <v>16</v>
      </c>
      <c r="B1460" s="39">
        <f t="shared" si="64"/>
        <v>0</v>
      </c>
      <c r="C1460" s="39" t="str">
        <f t="shared" si="73"/>
        <v>2020 Initial Year</v>
      </c>
      <c r="D1460" s="40">
        <v>3</v>
      </c>
      <c r="E1460" s="40">
        <v>16</v>
      </c>
      <c r="F1460" s="40">
        <v>1</v>
      </c>
      <c r="G1460" s="311" t="s">
        <v>138</v>
      </c>
      <c r="H1460" s="40" t="s">
        <v>71</v>
      </c>
      <c r="I1460" s="658" t="s">
        <v>266</v>
      </c>
      <c r="J1460" s="303">
        <v>0</v>
      </c>
      <c r="K1460" s="304">
        <v>0</v>
      </c>
      <c r="L1460" s="305">
        <v>0</v>
      </c>
      <c r="M1460" s="305">
        <v>0</v>
      </c>
      <c r="N1460" s="303">
        <v>0</v>
      </c>
      <c r="O1460" s="306">
        <v>0</v>
      </c>
      <c r="P1460" s="303">
        <v>0</v>
      </c>
      <c r="Q1460" s="171">
        <f>VLOOKUP(C1460&amp;D1460&amp;A1460,'Delivery Counts'!$A$87:$I$118,8,FALSE)</f>
        <v>0</v>
      </c>
      <c r="R1460" s="171">
        <f>VLOOKUP(C1460&amp;D1460&amp;A1460,'Delivery Counts'!$A$87:$I$118,9,FALSE)</f>
        <v>0</v>
      </c>
      <c r="S1460" s="16">
        <f t="shared" si="74"/>
        <v>0</v>
      </c>
      <c r="T1460" s="237"/>
      <c r="U1460" s="237"/>
    </row>
    <row r="1461" spans="1:21" s="172" customFormat="1">
      <c r="A1461" s="38">
        <v>16</v>
      </c>
      <c r="B1461" s="39">
        <f t="shared" si="64"/>
        <v>0</v>
      </c>
      <c r="C1461" s="39" t="str">
        <f t="shared" si="73"/>
        <v>2020 Initial Year</v>
      </c>
      <c r="D1461" s="40">
        <v>3</v>
      </c>
      <c r="E1461" s="40">
        <v>16</v>
      </c>
      <c r="F1461" s="40">
        <v>1</v>
      </c>
      <c r="G1461" s="311" t="s">
        <v>138</v>
      </c>
      <c r="H1461" s="40" t="s">
        <v>72</v>
      </c>
      <c r="I1461" s="658" t="s">
        <v>527</v>
      </c>
      <c r="J1461" s="303">
        <v>0</v>
      </c>
      <c r="K1461" s="304">
        <v>0</v>
      </c>
      <c r="L1461" s="305">
        <v>0</v>
      </c>
      <c r="M1461" s="305">
        <v>0</v>
      </c>
      <c r="N1461" s="303">
        <v>0</v>
      </c>
      <c r="O1461" s="306">
        <v>0</v>
      </c>
      <c r="P1461" s="303">
        <v>0</v>
      </c>
      <c r="Q1461" s="171">
        <f>VLOOKUP(C1461&amp;D1461&amp;A1461,'Delivery Counts'!$A$87:$I$118,8,FALSE)</f>
        <v>0</v>
      </c>
      <c r="R1461" s="171">
        <f>VLOOKUP(C1461&amp;D1461&amp;A1461,'Delivery Counts'!$A$87:$I$118,9,FALSE)</f>
        <v>0</v>
      </c>
      <c r="S1461" s="16">
        <f t="shared" si="74"/>
        <v>0</v>
      </c>
      <c r="T1461" s="237"/>
      <c r="U1461" s="237"/>
    </row>
    <row r="1462" spans="1:21" s="172" customFormat="1">
      <c r="A1462" s="38">
        <v>16</v>
      </c>
      <c r="B1462" s="39">
        <f t="shared" ref="B1462" si="77">$B$6</f>
        <v>0</v>
      </c>
      <c r="C1462" s="39" t="str">
        <f t="shared" si="73"/>
        <v>2020 Initial Year</v>
      </c>
      <c r="D1462" s="40">
        <v>3</v>
      </c>
      <c r="E1462" s="40">
        <v>16</v>
      </c>
      <c r="F1462" s="40">
        <v>1</v>
      </c>
      <c r="G1462" s="40" t="s">
        <v>138</v>
      </c>
      <c r="H1462" s="40" t="s">
        <v>73</v>
      </c>
      <c r="I1462" s="658" t="s">
        <v>528</v>
      </c>
      <c r="J1462" s="303">
        <v>0</v>
      </c>
      <c r="K1462" s="304">
        <v>0</v>
      </c>
      <c r="L1462" s="305">
        <v>0</v>
      </c>
      <c r="M1462" s="305">
        <v>0</v>
      </c>
      <c r="N1462" s="303">
        <v>0</v>
      </c>
      <c r="O1462" s="306">
        <v>0</v>
      </c>
      <c r="P1462" s="303">
        <v>0</v>
      </c>
      <c r="Q1462" s="171">
        <f>VLOOKUP(C1462&amp;D1462&amp;A1462,'Delivery Counts'!$A$87:$I$118,8,FALSE)</f>
        <v>0</v>
      </c>
      <c r="R1462" s="171">
        <f>VLOOKUP(C1462&amp;D1462&amp;A1462,'Delivery Counts'!$A$87:$I$118,9,FALSE)</f>
        <v>0</v>
      </c>
      <c r="S1462" s="16">
        <f t="shared" si="74"/>
        <v>0</v>
      </c>
      <c r="T1462" s="237"/>
      <c r="U1462" s="237"/>
    </row>
    <row r="1463" spans="1:21" s="172" customFormat="1">
      <c r="A1463" s="38">
        <v>16</v>
      </c>
      <c r="B1463" s="39">
        <f t="shared" si="64"/>
        <v>0</v>
      </c>
      <c r="C1463" s="39" t="str">
        <f t="shared" si="73"/>
        <v>2020 Initial Year</v>
      </c>
      <c r="D1463" s="40">
        <v>3</v>
      </c>
      <c r="E1463" s="40">
        <v>16</v>
      </c>
      <c r="F1463" s="40">
        <v>1</v>
      </c>
      <c r="G1463" s="40" t="s">
        <v>138</v>
      </c>
      <c r="H1463" s="40" t="s">
        <v>409</v>
      </c>
      <c r="I1463" s="640" t="s">
        <v>803</v>
      </c>
      <c r="J1463" s="303">
        <v>0</v>
      </c>
      <c r="K1463" s="304">
        <v>0</v>
      </c>
      <c r="L1463" s="305">
        <v>0</v>
      </c>
      <c r="M1463" s="305">
        <v>0</v>
      </c>
      <c r="N1463" s="303">
        <v>0</v>
      </c>
      <c r="O1463" s="306">
        <v>0</v>
      </c>
      <c r="P1463" s="303">
        <v>0</v>
      </c>
      <c r="Q1463" s="171">
        <f>VLOOKUP(C1463&amp;D1463&amp;A1463,'Delivery Counts'!$A$87:$I$118,8,FALSE)</f>
        <v>0</v>
      </c>
      <c r="R1463" s="171">
        <f>VLOOKUP(C1463&amp;D1463&amp;A1463,'Delivery Counts'!$A$87:$I$118,9,FALSE)</f>
        <v>0</v>
      </c>
      <c r="S1463" s="16">
        <f t="shared" si="74"/>
        <v>0</v>
      </c>
      <c r="T1463" s="237"/>
      <c r="U1463" s="237"/>
    </row>
    <row r="1464" spans="1:21" s="172" customFormat="1">
      <c r="A1464" s="38">
        <v>17</v>
      </c>
      <c r="B1464" s="39">
        <f t="shared" si="64"/>
        <v>0</v>
      </c>
      <c r="C1464" s="39" t="str">
        <f t="shared" si="73"/>
        <v>2020 Initial Year</v>
      </c>
      <c r="D1464" s="40">
        <v>3</v>
      </c>
      <c r="E1464" s="40">
        <v>17</v>
      </c>
      <c r="F1464" s="40">
        <v>1</v>
      </c>
      <c r="G1464" s="40" t="s">
        <v>139</v>
      </c>
      <c r="H1464" s="40" t="s">
        <v>211</v>
      </c>
      <c r="I1464" s="640" t="s">
        <v>261</v>
      </c>
      <c r="J1464" s="303">
        <v>0</v>
      </c>
      <c r="K1464" s="304">
        <v>0</v>
      </c>
      <c r="L1464" s="305">
        <v>0</v>
      </c>
      <c r="M1464" s="305">
        <v>0</v>
      </c>
      <c r="N1464" s="303">
        <v>0</v>
      </c>
      <c r="O1464" s="306">
        <v>0</v>
      </c>
      <c r="P1464" s="303">
        <v>0</v>
      </c>
      <c r="Q1464" s="171">
        <f>VLOOKUP(C1464&amp;D1464&amp;A1464,'Delivery Counts'!$A$87:$I$118,8,FALSE)</f>
        <v>0</v>
      </c>
      <c r="R1464" s="171">
        <f>VLOOKUP(C1464&amp;D1464&amp;A1464,'Delivery Counts'!$A$87:$I$118,9,FALSE)</f>
        <v>0</v>
      </c>
      <c r="S1464" s="16">
        <f t="shared" si="74"/>
        <v>0</v>
      </c>
      <c r="T1464" s="237"/>
      <c r="U1464" s="237"/>
    </row>
    <row r="1465" spans="1:21" s="172" customFormat="1">
      <c r="A1465" s="38">
        <v>17</v>
      </c>
      <c r="B1465" s="39">
        <f t="shared" ref="B1465:B1480" si="78">$B$6</f>
        <v>0</v>
      </c>
      <c r="C1465" s="39" t="str">
        <f t="shared" si="73"/>
        <v>2020 Initial Year</v>
      </c>
      <c r="D1465" s="40">
        <v>3</v>
      </c>
      <c r="E1465" s="40">
        <v>17</v>
      </c>
      <c r="F1465" s="40">
        <v>1</v>
      </c>
      <c r="G1465" s="311" t="s">
        <v>139</v>
      </c>
      <c r="H1465" s="40" t="s">
        <v>214</v>
      </c>
      <c r="I1465" s="658" t="s">
        <v>676</v>
      </c>
      <c r="J1465" s="303">
        <v>0</v>
      </c>
      <c r="K1465" s="304">
        <v>0</v>
      </c>
      <c r="L1465" s="305">
        <v>0</v>
      </c>
      <c r="M1465" s="305">
        <v>0</v>
      </c>
      <c r="N1465" s="303">
        <v>0</v>
      </c>
      <c r="O1465" s="306">
        <v>0</v>
      </c>
      <c r="P1465" s="303">
        <v>0</v>
      </c>
      <c r="Q1465" s="171">
        <f>VLOOKUP(C1465&amp;D1465&amp;A1465,'Delivery Counts'!$A$87:$I$118,8,FALSE)</f>
        <v>0</v>
      </c>
      <c r="R1465" s="171">
        <f>VLOOKUP(C1465&amp;D1465&amp;A1465,'Delivery Counts'!$A$87:$I$118,9,FALSE)</f>
        <v>0</v>
      </c>
      <c r="S1465" s="16">
        <f t="shared" si="74"/>
        <v>0</v>
      </c>
      <c r="T1465" s="237"/>
      <c r="U1465" s="237"/>
    </row>
    <row r="1466" spans="1:21" s="172" customFormat="1">
      <c r="A1466" s="38">
        <v>17</v>
      </c>
      <c r="B1466" s="39">
        <f t="shared" si="78"/>
        <v>0</v>
      </c>
      <c r="C1466" s="39" t="str">
        <f t="shared" si="73"/>
        <v>2020 Initial Year</v>
      </c>
      <c r="D1466" s="40">
        <v>3</v>
      </c>
      <c r="E1466" s="40">
        <v>17</v>
      </c>
      <c r="F1466" s="40">
        <v>1</v>
      </c>
      <c r="G1466" s="311" t="s">
        <v>139</v>
      </c>
      <c r="H1466" s="40" t="s">
        <v>215</v>
      </c>
      <c r="I1466" s="658" t="s">
        <v>216</v>
      </c>
      <c r="J1466" s="303">
        <v>0</v>
      </c>
      <c r="K1466" s="304">
        <v>0</v>
      </c>
      <c r="L1466" s="305">
        <v>0</v>
      </c>
      <c r="M1466" s="305">
        <v>0</v>
      </c>
      <c r="N1466" s="303">
        <v>0</v>
      </c>
      <c r="O1466" s="306">
        <v>0</v>
      </c>
      <c r="P1466" s="303">
        <v>0</v>
      </c>
      <c r="Q1466" s="171">
        <f>VLOOKUP(C1466&amp;D1466&amp;A1466,'Delivery Counts'!$A$87:$I$118,8,FALSE)</f>
        <v>0</v>
      </c>
      <c r="R1466" s="171">
        <f>VLOOKUP(C1466&amp;D1466&amp;A1466,'Delivery Counts'!$A$87:$I$118,9,FALSE)</f>
        <v>0</v>
      </c>
      <c r="S1466" s="16">
        <f t="shared" si="74"/>
        <v>0</v>
      </c>
      <c r="T1466" s="237"/>
      <c r="U1466" s="237"/>
    </row>
    <row r="1467" spans="1:21">
      <c r="A1467" s="38">
        <v>17</v>
      </c>
      <c r="B1467" s="39">
        <f t="shared" si="78"/>
        <v>0</v>
      </c>
      <c r="C1467" s="39" t="str">
        <f t="shared" si="73"/>
        <v>2020 Initial Year</v>
      </c>
      <c r="D1467" s="40">
        <v>3</v>
      </c>
      <c r="E1467" s="40">
        <v>17</v>
      </c>
      <c r="F1467" s="40">
        <v>1</v>
      </c>
      <c r="G1467" s="311" t="s">
        <v>139</v>
      </c>
      <c r="H1467" s="40" t="s">
        <v>217</v>
      </c>
      <c r="I1467" s="658" t="s">
        <v>262</v>
      </c>
      <c r="J1467" s="303">
        <v>0</v>
      </c>
      <c r="K1467" s="304">
        <v>0</v>
      </c>
      <c r="L1467" s="305">
        <v>0</v>
      </c>
      <c r="M1467" s="305">
        <v>0</v>
      </c>
      <c r="N1467" s="303">
        <v>0</v>
      </c>
      <c r="O1467" s="306">
        <v>0</v>
      </c>
      <c r="P1467" s="303">
        <v>0</v>
      </c>
      <c r="Q1467" s="171">
        <f>VLOOKUP(C1467&amp;D1467&amp;A1467,'Delivery Counts'!$A$87:$I$118,8,FALSE)</f>
        <v>0</v>
      </c>
      <c r="R1467" s="171">
        <f>VLOOKUP(C1467&amp;D1467&amp;A1467,'Delivery Counts'!$A$87:$I$118,9,FALSE)</f>
        <v>0</v>
      </c>
      <c r="S1467" s="16">
        <f t="shared" si="74"/>
        <v>0</v>
      </c>
    </row>
    <row r="1468" spans="1:21">
      <c r="A1468" s="38">
        <v>17</v>
      </c>
      <c r="B1468" s="39">
        <f t="shared" si="78"/>
        <v>0</v>
      </c>
      <c r="C1468" s="39" t="str">
        <f t="shared" si="73"/>
        <v>2020 Initial Year</v>
      </c>
      <c r="D1468" s="40">
        <v>3</v>
      </c>
      <c r="E1468" s="40">
        <v>17</v>
      </c>
      <c r="F1468" s="40">
        <v>1</v>
      </c>
      <c r="G1468" s="311" t="s">
        <v>139</v>
      </c>
      <c r="H1468" s="40" t="s">
        <v>218</v>
      </c>
      <c r="I1468" s="658" t="s">
        <v>677</v>
      </c>
      <c r="J1468" s="303">
        <v>0</v>
      </c>
      <c r="K1468" s="304">
        <v>0</v>
      </c>
      <c r="L1468" s="305">
        <v>0</v>
      </c>
      <c r="M1468" s="305">
        <v>0</v>
      </c>
      <c r="N1468" s="303">
        <v>0</v>
      </c>
      <c r="O1468" s="306">
        <v>0</v>
      </c>
      <c r="P1468" s="303">
        <v>0</v>
      </c>
      <c r="Q1468" s="171">
        <f>VLOOKUP(C1468&amp;D1468&amp;A1468,'Delivery Counts'!$A$87:$I$118,8,FALSE)</f>
        <v>0</v>
      </c>
      <c r="R1468" s="171">
        <f>VLOOKUP(C1468&amp;D1468&amp;A1468,'Delivery Counts'!$A$87:$I$118,9,FALSE)</f>
        <v>0</v>
      </c>
      <c r="S1468" s="16">
        <f t="shared" si="74"/>
        <v>0</v>
      </c>
    </row>
    <row r="1469" spans="1:21" s="172" customFormat="1">
      <c r="A1469" s="38">
        <v>17</v>
      </c>
      <c r="B1469" s="39">
        <f t="shared" si="78"/>
        <v>0</v>
      </c>
      <c r="C1469" s="39" t="str">
        <f t="shared" si="73"/>
        <v>2020 Initial Year</v>
      </c>
      <c r="D1469" s="40">
        <v>3</v>
      </c>
      <c r="E1469" s="40">
        <v>17</v>
      </c>
      <c r="F1469" s="40">
        <v>1</v>
      </c>
      <c r="G1469" s="311" t="s">
        <v>139</v>
      </c>
      <c r="H1469" s="40" t="s">
        <v>219</v>
      </c>
      <c r="I1469" s="658" t="s">
        <v>263</v>
      </c>
      <c r="J1469" s="303">
        <v>0</v>
      </c>
      <c r="K1469" s="304">
        <v>0</v>
      </c>
      <c r="L1469" s="305">
        <v>0</v>
      </c>
      <c r="M1469" s="305">
        <v>0</v>
      </c>
      <c r="N1469" s="303">
        <v>0</v>
      </c>
      <c r="O1469" s="306">
        <v>0</v>
      </c>
      <c r="P1469" s="303">
        <v>0</v>
      </c>
      <c r="Q1469" s="171">
        <f>VLOOKUP(C1469&amp;D1469&amp;A1469,'Delivery Counts'!$A$87:$I$118,8,FALSE)</f>
        <v>0</v>
      </c>
      <c r="R1469" s="171">
        <f>VLOOKUP(C1469&amp;D1469&amp;A1469,'Delivery Counts'!$A$87:$I$118,9,FALSE)</f>
        <v>0</v>
      </c>
      <c r="S1469" s="16">
        <f t="shared" si="74"/>
        <v>0</v>
      </c>
    </row>
    <row r="1470" spans="1:21" s="172" customFormat="1">
      <c r="A1470" s="38">
        <v>17</v>
      </c>
      <c r="B1470" s="39">
        <f t="shared" si="78"/>
        <v>0</v>
      </c>
      <c r="C1470" s="39" t="str">
        <f t="shared" si="73"/>
        <v>2020 Initial Year</v>
      </c>
      <c r="D1470" s="40">
        <v>3</v>
      </c>
      <c r="E1470" s="40">
        <v>17</v>
      </c>
      <c r="F1470" s="40">
        <v>1</v>
      </c>
      <c r="G1470" s="311" t="s">
        <v>139</v>
      </c>
      <c r="H1470" s="40" t="s">
        <v>220</v>
      </c>
      <c r="I1470" s="658" t="s">
        <v>675</v>
      </c>
      <c r="J1470" s="303">
        <v>0</v>
      </c>
      <c r="K1470" s="304">
        <v>0</v>
      </c>
      <c r="L1470" s="305">
        <v>0</v>
      </c>
      <c r="M1470" s="305">
        <v>0</v>
      </c>
      <c r="N1470" s="303">
        <v>0</v>
      </c>
      <c r="O1470" s="306">
        <v>0</v>
      </c>
      <c r="P1470" s="303">
        <v>0</v>
      </c>
      <c r="Q1470" s="171">
        <f>VLOOKUP(C1470&amp;D1470&amp;A1470,'Delivery Counts'!$A$87:$I$118,8,FALSE)</f>
        <v>0</v>
      </c>
      <c r="R1470" s="171">
        <f>VLOOKUP(C1470&amp;D1470&amp;A1470,'Delivery Counts'!$A$87:$I$118,9,FALSE)</f>
        <v>0</v>
      </c>
      <c r="S1470" s="16">
        <f t="shared" si="74"/>
        <v>0</v>
      </c>
      <c r="T1470" s="237"/>
      <c r="U1470" s="237"/>
    </row>
    <row r="1471" spans="1:21" s="172" customFormat="1">
      <c r="A1471" s="38">
        <v>17</v>
      </c>
      <c r="B1471" s="39">
        <f t="shared" si="78"/>
        <v>0</v>
      </c>
      <c r="C1471" s="39" t="str">
        <f t="shared" si="73"/>
        <v>2020 Initial Year</v>
      </c>
      <c r="D1471" s="40">
        <v>3</v>
      </c>
      <c r="E1471" s="40">
        <v>17</v>
      </c>
      <c r="F1471" s="40">
        <v>1</v>
      </c>
      <c r="G1471" s="311" t="s">
        <v>139</v>
      </c>
      <c r="H1471" s="40" t="s">
        <v>221</v>
      </c>
      <c r="I1471" s="658" t="s">
        <v>264</v>
      </c>
      <c r="J1471" s="303">
        <v>0</v>
      </c>
      <c r="K1471" s="304">
        <v>0</v>
      </c>
      <c r="L1471" s="305">
        <v>0</v>
      </c>
      <c r="M1471" s="305">
        <v>0</v>
      </c>
      <c r="N1471" s="303">
        <v>0</v>
      </c>
      <c r="O1471" s="306">
        <v>0</v>
      </c>
      <c r="P1471" s="303">
        <v>0</v>
      </c>
      <c r="Q1471" s="171">
        <f>VLOOKUP(C1471&amp;D1471&amp;A1471,'Delivery Counts'!$A$87:$I$118,8,FALSE)</f>
        <v>0</v>
      </c>
      <c r="R1471" s="171">
        <f>VLOOKUP(C1471&amp;D1471&amp;A1471,'Delivery Counts'!$A$87:$I$118,9,FALSE)</f>
        <v>0</v>
      </c>
      <c r="S1471" s="16">
        <f t="shared" si="74"/>
        <v>0</v>
      </c>
      <c r="T1471" s="237"/>
      <c r="U1471" s="237"/>
    </row>
    <row r="1472" spans="1:21" s="172" customFormat="1">
      <c r="A1472" s="38">
        <v>17</v>
      </c>
      <c r="B1472" s="39">
        <f t="shared" si="78"/>
        <v>0</v>
      </c>
      <c r="C1472" s="39" t="str">
        <f t="shared" si="73"/>
        <v>2020 Initial Year</v>
      </c>
      <c r="D1472" s="40">
        <v>3</v>
      </c>
      <c r="E1472" s="40">
        <v>17</v>
      </c>
      <c r="F1472" s="40">
        <v>1</v>
      </c>
      <c r="G1472" s="311" t="s">
        <v>139</v>
      </c>
      <c r="H1472" s="40" t="s">
        <v>222</v>
      </c>
      <c r="I1472" s="658" t="s">
        <v>206</v>
      </c>
      <c r="J1472" s="303">
        <v>0</v>
      </c>
      <c r="K1472" s="304">
        <v>0</v>
      </c>
      <c r="L1472" s="305">
        <v>0</v>
      </c>
      <c r="M1472" s="305">
        <v>0</v>
      </c>
      <c r="N1472" s="303">
        <v>0</v>
      </c>
      <c r="O1472" s="306">
        <v>0</v>
      </c>
      <c r="P1472" s="303">
        <v>0</v>
      </c>
      <c r="Q1472" s="171">
        <f>VLOOKUP(C1472&amp;D1472&amp;A1472,'Delivery Counts'!$A$87:$I$118,8,FALSE)</f>
        <v>0</v>
      </c>
      <c r="R1472" s="171">
        <f>VLOOKUP(C1472&amp;D1472&amp;A1472,'Delivery Counts'!$A$87:$I$118,9,FALSE)</f>
        <v>0</v>
      </c>
      <c r="S1472" s="16">
        <f t="shared" si="74"/>
        <v>0</v>
      </c>
      <c r="T1472" s="237"/>
      <c r="U1472" s="237"/>
    </row>
    <row r="1473" spans="1:21" s="172" customFormat="1">
      <c r="A1473" s="38">
        <v>17</v>
      </c>
      <c r="B1473" s="39">
        <f t="shared" si="78"/>
        <v>0</v>
      </c>
      <c r="C1473" s="39" t="str">
        <f t="shared" si="73"/>
        <v>2020 Initial Year</v>
      </c>
      <c r="D1473" s="40">
        <v>3</v>
      </c>
      <c r="E1473" s="40">
        <v>17</v>
      </c>
      <c r="F1473" s="40">
        <v>1</v>
      </c>
      <c r="G1473" s="311" t="s">
        <v>139</v>
      </c>
      <c r="H1473" s="40" t="s">
        <v>223</v>
      </c>
      <c r="I1473" s="658" t="s">
        <v>181</v>
      </c>
      <c r="J1473" s="303">
        <v>0</v>
      </c>
      <c r="K1473" s="304">
        <v>0</v>
      </c>
      <c r="L1473" s="305">
        <v>0</v>
      </c>
      <c r="M1473" s="305">
        <v>0</v>
      </c>
      <c r="N1473" s="303">
        <v>0</v>
      </c>
      <c r="O1473" s="306">
        <v>0</v>
      </c>
      <c r="P1473" s="303">
        <v>0</v>
      </c>
      <c r="Q1473" s="171">
        <f>VLOOKUP(C1473&amp;D1473&amp;A1473,'Delivery Counts'!$A$87:$I$118,8,FALSE)</f>
        <v>0</v>
      </c>
      <c r="R1473" s="171">
        <f>VLOOKUP(C1473&amp;D1473&amp;A1473,'Delivery Counts'!$A$87:$I$118,9,FALSE)</f>
        <v>0</v>
      </c>
      <c r="S1473" s="16">
        <f t="shared" si="74"/>
        <v>0</v>
      </c>
      <c r="T1473" s="237"/>
      <c r="U1473" s="237"/>
    </row>
    <row r="1474" spans="1:21" s="172" customFormat="1">
      <c r="A1474" s="38">
        <v>17</v>
      </c>
      <c r="B1474" s="39">
        <f t="shared" si="78"/>
        <v>0</v>
      </c>
      <c r="C1474" s="39" t="str">
        <f t="shared" si="73"/>
        <v>2020 Initial Year</v>
      </c>
      <c r="D1474" s="40">
        <v>3</v>
      </c>
      <c r="E1474" s="40">
        <v>17</v>
      </c>
      <c r="F1474" s="40">
        <v>1</v>
      </c>
      <c r="G1474" s="311" t="s">
        <v>139</v>
      </c>
      <c r="H1474" s="40" t="s">
        <v>150</v>
      </c>
      <c r="I1474" s="658" t="s">
        <v>204</v>
      </c>
      <c r="J1474" s="303">
        <v>0</v>
      </c>
      <c r="K1474" s="304">
        <v>0</v>
      </c>
      <c r="L1474" s="305">
        <v>0</v>
      </c>
      <c r="M1474" s="305">
        <v>0</v>
      </c>
      <c r="N1474" s="303">
        <v>0</v>
      </c>
      <c r="O1474" s="306">
        <v>0</v>
      </c>
      <c r="P1474" s="303">
        <v>0</v>
      </c>
      <c r="Q1474" s="171">
        <f>VLOOKUP(C1474&amp;D1474&amp;A1474,'Delivery Counts'!$A$87:$I$118,8,FALSE)</f>
        <v>0</v>
      </c>
      <c r="R1474" s="171">
        <f>VLOOKUP(C1474&amp;D1474&amp;A1474,'Delivery Counts'!$A$87:$I$118,9,FALSE)</f>
        <v>0</v>
      </c>
      <c r="S1474" s="16">
        <f t="shared" si="74"/>
        <v>0</v>
      </c>
      <c r="T1474" s="237"/>
      <c r="U1474" s="237"/>
    </row>
    <row r="1475" spans="1:21" s="172" customFormat="1">
      <c r="A1475" s="38">
        <v>17</v>
      </c>
      <c r="B1475" s="39">
        <f t="shared" si="78"/>
        <v>0</v>
      </c>
      <c r="C1475" s="39" t="str">
        <f t="shared" si="73"/>
        <v>2020 Initial Year</v>
      </c>
      <c r="D1475" s="40">
        <v>3</v>
      </c>
      <c r="E1475" s="40">
        <v>17</v>
      </c>
      <c r="F1475" s="40">
        <v>1</v>
      </c>
      <c r="G1475" s="311" t="s">
        <v>139</v>
      </c>
      <c r="H1475" s="40" t="s">
        <v>151</v>
      </c>
      <c r="I1475" s="658" t="s">
        <v>205</v>
      </c>
      <c r="J1475" s="303">
        <v>0</v>
      </c>
      <c r="K1475" s="304">
        <v>0</v>
      </c>
      <c r="L1475" s="305">
        <v>0</v>
      </c>
      <c r="M1475" s="305">
        <v>0</v>
      </c>
      <c r="N1475" s="303">
        <v>0</v>
      </c>
      <c r="O1475" s="306">
        <v>0</v>
      </c>
      <c r="P1475" s="303">
        <v>0</v>
      </c>
      <c r="Q1475" s="171">
        <f>VLOOKUP(C1475&amp;D1475&amp;A1475,'Delivery Counts'!$A$87:$I$118,8,FALSE)</f>
        <v>0</v>
      </c>
      <c r="R1475" s="171">
        <f>VLOOKUP(C1475&amp;D1475&amp;A1475,'Delivery Counts'!$A$87:$I$118,9,FALSE)</f>
        <v>0</v>
      </c>
      <c r="S1475" s="16">
        <f t="shared" si="74"/>
        <v>0</v>
      </c>
      <c r="T1475" s="237"/>
      <c r="U1475" s="237"/>
    </row>
    <row r="1476" spans="1:21" s="172" customFormat="1">
      <c r="A1476" s="38">
        <v>17</v>
      </c>
      <c r="B1476" s="39">
        <f t="shared" si="78"/>
        <v>0</v>
      </c>
      <c r="C1476" s="39" t="str">
        <f t="shared" si="73"/>
        <v>2020 Initial Year</v>
      </c>
      <c r="D1476" s="40">
        <v>3</v>
      </c>
      <c r="E1476" s="40">
        <v>17</v>
      </c>
      <c r="F1476" s="40">
        <v>1</v>
      </c>
      <c r="G1476" s="311" t="s">
        <v>139</v>
      </c>
      <c r="H1476" s="40" t="s">
        <v>152</v>
      </c>
      <c r="I1476" s="658" t="s">
        <v>182</v>
      </c>
      <c r="J1476" s="303">
        <v>0</v>
      </c>
      <c r="K1476" s="304">
        <v>0</v>
      </c>
      <c r="L1476" s="305">
        <v>0</v>
      </c>
      <c r="M1476" s="305">
        <v>0</v>
      </c>
      <c r="N1476" s="303">
        <v>0</v>
      </c>
      <c r="O1476" s="306">
        <v>0</v>
      </c>
      <c r="P1476" s="303">
        <v>0</v>
      </c>
      <c r="Q1476" s="171">
        <f>VLOOKUP(C1476&amp;D1476&amp;A1476,'Delivery Counts'!$A$87:$I$118,8,FALSE)</f>
        <v>0</v>
      </c>
      <c r="R1476" s="171">
        <f>VLOOKUP(C1476&amp;D1476&amp;A1476,'Delivery Counts'!$A$87:$I$118,9,FALSE)</f>
        <v>0</v>
      </c>
      <c r="S1476" s="16">
        <f t="shared" si="74"/>
        <v>0</v>
      </c>
      <c r="T1476" s="237"/>
      <c r="U1476" s="237"/>
    </row>
    <row r="1477" spans="1:21" s="172" customFormat="1">
      <c r="A1477" s="38">
        <v>17</v>
      </c>
      <c r="B1477" s="39">
        <f t="shared" si="78"/>
        <v>0</v>
      </c>
      <c r="C1477" s="39" t="str">
        <f t="shared" si="73"/>
        <v>2020 Initial Year</v>
      </c>
      <c r="D1477" s="40">
        <v>3</v>
      </c>
      <c r="E1477" s="40">
        <v>17</v>
      </c>
      <c r="F1477" s="40">
        <v>1</v>
      </c>
      <c r="G1477" s="311" t="s">
        <v>139</v>
      </c>
      <c r="H1477" s="40" t="s">
        <v>70</v>
      </c>
      <c r="I1477" s="658" t="s">
        <v>265</v>
      </c>
      <c r="J1477" s="303">
        <v>0</v>
      </c>
      <c r="K1477" s="304">
        <v>0</v>
      </c>
      <c r="L1477" s="305">
        <v>0</v>
      </c>
      <c r="M1477" s="305">
        <v>0</v>
      </c>
      <c r="N1477" s="303">
        <v>0</v>
      </c>
      <c r="O1477" s="306">
        <v>0</v>
      </c>
      <c r="P1477" s="303">
        <v>0</v>
      </c>
      <c r="Q1477" s="171">
        <f>VLOOKUP(C1477&amp;D1477&amp;A1477,'Delivery Counts'!$A$87:$I$118,8,FALSE)</f>
        <v>0</v>
      </c>
      <c r="R1477" s="171">
        <f>VLOOKUP(C1477&amp;D1477&amp;A1477,'Delivery Counts'!$A$87:$I$118,9,FALSE)</f>
        <v>0</v>
      </c>
      <c r="S1477" s="16">
        <f t="shared" si="74"/>
        <v>0</v>
      </c>
      <c r="T1477" s="237"/>
      <c r="U1477" s="237"/>
    </row>
    <row r="1478" spans="1:21" s="172" customFormat="1">
      <c r="A1478" s="38">
        <v>17</v>
      </c>
      <c r="B1478" s="39">
        <f t="shared" si="78"/>
        <v>0</v>
      </c>
      <c r="C1478" s="39" t="str">
        <f t="shared" si="73"/>
        <v>2020 Initial Year</v>
      </c>
      <c r="D1478" s="40">
        <v>3</v>
      </c>
      <c r="E1478" s="40">
        <v>17</v>
      </c>
      <c r="F1478" s="40">
        <v>1</v>
      </c>
      <c r="G1478" s="311" t="s">
        <v>139</v>
      </c>
      <c r="H1478" s="40" t="s">
        <v>71</v>
      </c>
      <c r="I1478" s="658" t="s">
        <v>266</v>
      </c>
      <c r="J1478" s="303">
        <v>0</v>
      </c>
      <c r="K1478" s="304">
        <v>0</v>
      </c>
      <c r="L1478" s="305">
        <v>0</v>
      </c>
      <c r="M1478" s="305">
        <v>0</v>
      </c>
      <c r="N1478" s="303">
        <v>0</v>
      </c>
      <c r="O1478" s="306">
        <v>0</v>
      </c>
      <c r="P1478" s="303">
        <v>0</v>
      </c>
      <c r="Q1478" s="171">
        <f>VLOOKUP(C1478&amp;D1478&amp;A1478,'Delivery Counts'!$A$87:$I$118,8,FALSE)</f>
        <v>0</v>
      </c>
      <c r="R1478" s="171">
        <f>VLOOKUP(C1478&amp;D1478&amp;A1478,'Delivery Counts'!$A$87:$I$118,9,FALSE)</f>
        <v>0</v>
      </c>
      <c r="S1478" s="16">
        <f t="shared" si="74"/>
        <v>0</v>
      </c>
      <c r="T1478" s="237"/>
      <c r="U1478" s="237"/>
    </row>
    <row r="1479" spans="1:21" s="172" customFormat="1">
      <c r="A1479" s="38">
        <v>17</v>
      </c>
      <c r="B1479" s="39">
        <f t="shared" si="78"/>
        <v>0</v>
      </c>
      <c r="C1479" s="39" t="str">
        <f t="shared" si="73"/>
        <v>2020 Initial Year</v>
      </c>
      <c r="D1479" s="40">
        <v>3</v>
      </c>
      <c r="E1479" s="40">
        <v>17</v>
      </c>
      <c r="F1479" s="40">
        <v>1</v>
      </c>
      <c r="G1479" s="311" t="s">
        <v>139</v>
      </c>
      <c r="H1479" s="40" t="s">
        <v>72</v>
      </c>
      <c r="I1479" s="658" t="s">
        <v>527</v>
      </c>
      <c r="J1479" s="303">
        <v>0</v>
      </c>
      <c r="K1479" s="304">
        <v>0</v>
      </c>
      <c r="L1479" s="305">
        <v>0</v>
      </c>
      <c r="M1479" s="305">
        <v>0</v>
      </c>
      <c r="N1479" s="303">
        <v>0</v>
      </c>
      <c r="O1479" s="306">
        <v>0</v>
      </c>
      <c r="P1479" s="303">
        <v>0</v>
      </c>
      <c r="Q1479" s="171">
        <f>VLOOKUP(C1479&amp;D1479&amp;A1479,'Delivery Counts'!$A$87:$I$118,8,FALSE)</f>
        <v>0</v>
      </c>
      <c r="R1479" s="171">
        <f>VLOOKUP(C1479&amp;D1479&amp;A1479,'Delivery Counts'!$A$87:$I$118,9,FALSE)</f>
        <v>0</v>
      </c>
      <c r="S1479" s="16">
        <f t="shared" si="74"/>
        <v>0</v>
      </c>
      <c r="T1479" s="237"/>
      <c r="U1479" s="237"/>
    </row>
    <row r="1480" spans="1:21" s="172" customFormat="1">
      <c r="A1480" s="38">
        <v>17</v>
      </c>
      <c r="B1480" s="39">
        <f t="shared" si="78"/>
        <v>0</v>
      </c>
      <c r="C1480" s="39" t="str">
        <f t="shared" si="73"/>
        <v>2020 Initial Year</v>
      </c>
      <c r="D1480" s="40">
        <v>3</v>
      </c>
      <c r="E1480" s="40">
        <v>17</v>
      </c>
      <c r="F1480" s="40">
        <v>1</v>
      </c>
      <c r="G1480" s="40" t="s">
        <v>139</v>
      </c>
      <c r="H1480" s="40" t="s">
        <v>73</v>
      </c>
      <c r="I1480" s="658" t="s">
        <v>528</v>
      </c>
      <c r="J1480" s="303">
        <v>0</v>
      </c>
      <c r="K1480" s="304">
        <v>0</v>
      </c>
      <c r="L1480" s="305">
        <v>0</v>
      </c>
      <c r="M1480" s="305">
        <v>0</v>
      </c>
      <c r="N1480" s="303">
        <v>0</v>
      </c>
      <c r="O1480" s="306">
        <v>0</v>
      </c>
      <c r="P1480" s="303">
        <v>0</v>
      </c>
      <c r="Q1480" s="171">
        <f>VLOOKUP(C1480&amp;D1480&amp;A1480,'Delivery Counts'!$A$87:$I$118,8,FALSE)</f>
        <v>0</v>
      </c>
      <c r="R1480" s="171">
        <f>VLOOKUP(C1480&amp;D1480&amp;A1480,'Delivery Counts'!$A$87:$I$118,9,FALSE)</f>
        <v>0</v>
      </c>
      <c r="S1480" s="16">
        <f t="shared" si="74"/>
        <v>0</v>
      </c>
      <c r="T1480" s="237"/>
      <c r="U1480" s="237"/>
    </row>
    <row r="1481" spans="1:21" s="172" customFormat="1">
      <c r="A1481" s="38">
        <v>17</v>
      </c>
      <c r="B1481" s="39">
        <f t="shared" si="64"/>
        <v>0</v>
      </c>
      <c r="C1481" s="39" t="str">
        <f t="shared" si="73"/>
        <v>2020 Initial Year</v>
      </c>
      <c r="D1481" s="40">
        <v>3</v>
      </c>
      <c r="E1481" s="40">
        <v>17</v>
      </c>
      <c r="F1481" s="40">
        <v>1</v>
      </c>
      <c r="G1481" s="40" t="s">
        <v>139</v>
      </c>
      <c r="H1481" s="40" t="s">
        <v>409</v>
      </c>
      <c r="I1481" s="640" t="s">
        <v>803</v>
      </c>
      <c r="J1481" s="303">
        <v>0</v>
      </c>
      <c r="K1481" s="304">
        <v>0</v>
      </c>
      <c r="L1481" s="305">
        <v>0</v>
      </c>
      <c r="M1481" s="305">
        <v>0</v>
      </c>
      <c r="N1481" s="303">
        <v>0</v>
      </c>
      <c r="O1481" s="306">
        <v>0</v>
      </c>
      <c r="P1481" s="303">
        <v>0</v>
      </c>
      <c r="Q1481" s="171">
        <f>VLOOKUP(C1481&amp;D1481&amp;A1481,'Delivery Counts'!$A$87:$I$118,8,FALSE)</f>
        <v>0</v>
      </c>
      <c r="R1481" s="171">
        <f>VLOOKUP(C1481&amp;D1481&amp;A1481,'Delivery Counts'!$A$87:$I$118,9,FALSE)</f>
        <v>0</v>
      </c>
      <c r="S1481" s="16">
        <f t="shared" si="74"/>
        <v>0</v>
      </c>
      <c r="T1481" s="237"/>
      <c r="U1481" s="237"/>
    </row>
    <row r="1482" spans="1:21" s="172" customFormat="1">
      <c r="A1482" s="38">
        <v>18</v>
      </c>
      <c r="B1482" s="39">
        <f t="shared" si="64"/>
        <v>0</v>
      </c>
      <c r="C1482" s="39" t="str">
        <f t="shared" si="73"/>
        <v>2020 Initial Year</v>
      </c>
      <c r="D1482" s="40">
        <v>3</v>
      </c>
      <c r="E1482" s="40">
        <v>18</v>
      </c>
      <c r="F1482" s="662" t="s">
        <v>739</v>
      </c>
      <c r="G1482" s="40" t="s">
        <v>138</v>
      </c>
      <c r="H1482" s="40" t="s">
        <v>211</v>
      </c>
      <c r="I1482" s="640" t="s">
        <v>261</v>
      </c>
      <c r="J1482" s="303">
        <v>0</v>
      </c>
      <c r="K1482" s="304">
        <v>0</v>
      </c>
      <c r="L1482" s="305">
        <v>0</v>
      </c>
      <c r="M1482" s="305">
        <v>0</v>
      </c>
      <c r="N1482" s="303">
        <v>0</v>
      </c>
      <c r="O1482" s="306">
        <v>0</v>
      </c>
      <c r="P1482" s="303">
        <v>0</v>
      </c>
      <c r="Q1482" s="171">
        <f>VLOOKUP(C1482&amp;D1482&amp;A1482,'Delivery Counts'!$A$87:$I$118,8,FALSE)</f>
        <v>0</v>
      </c>
      <c r="R1482" s="171">
        <f>VLOOKUP(C1482&amp;D1482&amp;A1482,'Delivery Counts'!$A$87:$I$118,9,FALSE)</f>
        <v>0</v>
      </c>
      <c r="S1482" s="16">
        <f t="shared" si="74"/>
        <v>0</v>
      </c>
      <c r="T1482" s="237"/>
      <c r="U1482" s="237"/>
    </row>
    <row r="1483" spans="1:21" s="172" customFormat="1">
      <c r="A1483" s="38">
        <v>18</v>
      </c>
      <c r="B1483" s="39">
        <f t="shared" ref="B1483:B1498" si="79">$B$6</f>
        <v>0</v>
      </c>
      <c r="C1483" s="39" t="str">
        <f t="shared" si="73"/>
        <v>2020 Initial Year</v>
      </c>
      <c r="D1483" s="40">
        <v>3</v>
      </c>
      <c r="E1483" s="40">
        <v>18</v>
      </c>
      <c r="F1483" s="40" t="s">
        <v>739</v>
      </c>
      <c r="G1483" s="311" t="s">
        <v>138</v>
      </c>
      <c r="H1483" s="40" t="s">
        <v>214</v>
      </c>
      <c r="I1483" s="658" t="s">
        <v>676</v>
      </c>
      <c r="J1483" s="303">
        <v>0</v>
      </c>
      <c r="K1483" s="304">
        <v>0</v>
      </c>
      <c r="L1483" s="305">
        <v>0</v>
      </c>
      <c r="M1483" s="305">
        <v>0</v>
      </c>
      <c r="N1483" s="303">
        <v>0</v>
      </c>
      <c r="O1483" s="306">
        <v>0</v>
      </c>
      <c r="P1483" s="303">
        <v>0</v>
      </c>
      <c r="Q1483" s="171">
        <f>VLOOKUP(C1483&amp;D1483&amp;A1483,'Delivery Counts'!$A$87:$I$118,8,FALSE)</f>
        <v>0</v>
      </c>
      <c r="R1483" s="171">
        <f>VLOOKUP(C1483&amp;D1483&amp;A1483,'Delivery Counts'!$A$87:$I$118,9,FALSE)</f>
        <v>0</v>
      </c>
      <c r="S1483" s="16">
        <f t="shared" si="74"/>
        <v>0</v>
      </c>
      <c r="T1483" s="237"/>
      <c r="U1483" s="237"/>
    </row>
    <row r="1484" spans="1:21" s="172" customFormat="1">
      <c r="A1484" s="38">
        <v>18</v>
      </c>
      <c r="B1484" s="39">
        <f t="shared" si="79"/>
        <v>0</v>
      </c>
      <c r="C1484" s="39" t="str">
        <f t="shared" si="73"/>
        <v>2020 Initial Year</v>
      </c>
      <c r="D1484" s="40">
        <v>3</v>
      </c>
      <c r="E1484" s="40">
        <v>18</v>
      </c>
      <c r="F1484" s="40" t="s">
        <v>739</v>
      </c>
      <c r="G1484" s="311" t="s">
        <v>138</v>
      </c>
      <c r="H1484" s="40" t="s">
        <v>215</v>
      </c>
      <c r="I1484" s="658" t="s">
        <v>216</v>
      </c>
      <c r="J1484" s="303">
        <v>0</v>
      </c>
      <c r="K1484" s="304">
        <v>0</v>
      </c>
      <c r="L1484" s="305">
        <v>0</v>
      </c>
      <c r="M1484" s="305">
        <v>0</v>
      </c>
      <c r="N1484" s="303">
        <v>0</v>
      </c>
      <c r="O1484" s="306">
        <v>0</v>
      </c>
      <c r="P1484" s="303">
        <v>0</v>
      </c>
      <c r="Q1484" s="171">
        <f>VLOOKUP(C1484&amp;D1484&amp;A1484,'Delivery Counts'!$A$87:$I$118,8,FALSE)</f>
        <v>0</v>
      </c>
      <c r="R1484" s="171">
        <f>VLOOKUP(C1484&amp;D1484&amp;A1484,'Delivery Counts'!$A$87:$I$118,9,FALSE)</f>
        <v>0</v>
      </c>
      <c r="S1484" s="16">
        <f t="shared" si="74"/>
        <v>0</v>
      </c>
      <c r="T1484" s="237"/>
      <c r="U1484" s="237"/>
    </row>
    <row r="1485" spans="1:21">
      <c r="A1485" s="38">
        <v>18</v>
      </c>
      <c r="B1485" s="39">
        <f t="shared" si="79"/>
        <v>0</v>
      </c>
      <c r="C1485" s="39" t="str">
        <f t="shared" si="73"/>
        <v>2020 Initial Year</v>
      </c>
      <c r="D1485" s="40">
        <v>3</v>
      </c>
      <c r="E1485" s="40">
        <v>18</v>
      </c>
      <c r="F1485" s="40" t="s">
        <v>739</v>
      </c>
      <c r="G1485" s="311" t="s">
        <v>138</v>
      </c>
      <c r="H1485" s="40" t="s">
        <v>217</v>
      </c>
      <c r="I1485" s="658" t="s">
        <v>262</v>
      </c>
      <c r="J1485" s="303">
        <v>0</v>
      </c>
      <c r="K1485" s="304">
        <v>0</v>
      </c>
      <c r="L1485" s="305">
        <v>0</v>
      </c>
      <c r="M1485" s="305">
        <v>0</v>
      </c>
      <c r="N1485" s="303">
        <v>0</v>
      </c>
      <c r="O1485" s="306">
        <v>0</v>
      </c>
      <c r="P1485" s="303">
        <v>0</v>
      </c>
      <c r="Q1485" s="171">
        <f>VLOOKUP(C1485&amp;D1485&amp;A1485,'Delivery Counts'!$A$87:$I$118,8,FALSE)</f>
        <v>0</v>
      </c>
      <c r="R1485" s="171">
        <f>VLOOKUP(C1485&amp;D1485&amp;A1485,'Delivery Counts'!$A$87:$I$118,9,FALSE)</f>
        <v>0</v>
      </c>
      <c r="S1485" s="16">
        <f t="shared" si="74"/>
        <v>0</v>
      </c>
    </row>
    <row r="1486" spans="1:21">
      <c r="A1486" s="38">
        <v>18</v>
      </c>
      <c r="B1486" s="39">
        <f t="shared" si="79"/>
        <v>0</v>
      </c>
      <c r="C1486" s="39" t="str">
        <f t="shared" si="73"/>
        <v>2020 Initial Year</v>
      </c>
      <c r="D1486" s="40">
        <v>3</v>
      </c>
      <c r="E1486" s="40">
        <v>18</v>
      </c>
      <c r="F1486" s="40" t="s">
        <v>739</v>
      </c>
      <c r="G1486" s="311" t="s">
        <v>138</v>
      </c>
      <c r="H1486" s="40" t="s">
        <v>218</v>
      </c>
      <c r="I1486" s="658" t="s">
        <v>677</v>
      </c>
      <c r="J1486" s="303">
        <v>0</v>
      </c>
      <c r="K1486" s="304">
        <v>0</v>
      </c>
      <c r="L1486" s="305">
        <v>0</v>
      </c>
      <c r="M1486" s="305">
        <v>0</v>
      </c>
      <c r="N1486" s="303">
        <v>0</v>
      </c>
      <c r="O1486" s="306">
        <v>0</v>
      </c>
      <c r="P1486" s="303">
        <v>0</v>
      </c>
      <c r="Q1486" s="171">
        <f>VLOOKUP(C1486&amp;D1486&amp;A1486,'Delivery Counts'!$A$87:$I$118,8,FALSE)</f>
        <v>0</v>
      </c>
      <c r="R1486" s="171">
        <f>VLOOKUP(C1486&amp;D1486&amp;A1486,'Delivery Counts'!$A$87:$I$118,9,FALSE)</f>
        <v>0</v>
      </c>
      <c r="S1486" s="16">
        <f t="shared" si="74"/>
        <v>0</v>
      </c>
    </row>
    <row r="1487" spans="1:21" s="172" customFormat="1">
      <c r="A1487" s="38">
        <v>18</v>
      </c>
      <c r="B1487" s="39">
        <f t="shared" si="79"/>
        <v>0</v>
      </c>
      <c r="C1487" s="39" t="str">
        <f t="shared" ref="C1487:C1586" si="80">$C$1158</f>
        <v>2020 Initial Year</v>
      </c>
      <c r="D1487" s="40">
        <v>3</v>
      </c>
      <c r="E1487" s="40">
        <v>18</v>
      </c>
      <c r="F1487" s="40" t="s">
        <v>739</v>
      </c>
      <c r="G1487" s="311" t="s">
        <v>138</v>
      </c>
      <c r="H1487" s="40" t="s">
        <v>219</v>
      </c>
      <c r="I1487" s="658" t="s">
        <v>263</v>
      </c>
      <c r="J1487" s="303">
        <v>0</v>
      </c>
      <c r="K1487" s="304">
        <v>0</v>
      </c>
      <c r="L1487" s="305">
        <v>0</v>
      </c>
      <c r="M1487" s="305">
        <v>0</v>
      </c>
      <c r="N1487" s="303">
        <v>0</v>
      </c>
      <c r="O1487" s="306">
        <v>0</v>
      </c>
      <c r="P1487" s="303">
        <v>0</v>
      </c>
      <c r="Q1487" s="171">
        <f>VLOOKUP(C1487&amp;D1487&amp;A1487,'Delivery Counts'!$A$87:$I$118,8,FALSE)</f>
        <v>0</v>
      </c>
      <c r="R1487" s="171">
        <f>VLOOKUP(C1487&amp;D1487&amp;A1487,'Delivery Counts'!$A$87:$I$118,9,FALSE)</f>
        <v>0</v>
      </c>
      <c r="S1487" s="16">
        <f t="shared" ref="S1487:S1586" si="81">Q1487+R1487</f>
        <v>0</v>
      </c>
    </row>
    <row r="1488" spans="1:21" s="172" customFormat="1">
      <c r="A1488" s="38">
        <v>18</v>
      </c>
      <c r="B1488" s="39">
        <f t="shared" si="79"/>
        <v>0</v>
      </c>
      <c r="C1488" s="39" t="str">
        <f t="shared" si="80"/>
        <v>2020 Initial Year</v>
      </c>
      <c r="D1488" s="40">
        <v>3</v>
      </c>
      <c r="E1488" s="40">
        <v>18</v>
      </c>
      <c r="F1488" s="40" t="s">
        <v>739</v>
      </c>
      <c r="G1488" s="311" t="s">
        <v>138</v>
      </c>
      <c r="H1488" s="40" t="s">
        <v>220</v>
      </c>
      <c r="I1488" s="658" t="s">
        <v>675</v>
      </c>
      <c r="J1488" s="303">
        <v>0</v>
      </c>
      <c r="K1488" s="304">
        <v>0</v>
      </c>
      <c r="L1488" s="305">
        <v>0</v>
      </c>
      <c r="M1488" s="305">
        <v>0</v>
      </c>
      <c r="N1488" s="303">
        <v>0</v>
      </c>
      <c r="O1488" s="306">
        <v>0</v>
      </c>
      <c r="P1488" s="303">
        <v>0</v>
      </c>
      <c r="Q1488" s="171">
        <f>VLOOKUP(C1488&amp;D1488&amp;A1488,'Delivery Counts'!$A$87:$I$118,8,FALSE)</f>
        <v>0</v>
      </c>
      <c r="R1488" s="171">
        <f>VLOOKUP(C1488&amp;D1488&amp;A1488,'Delivery Counts'!$A$87:$I$118,9,FALSE)</f>
        <v>0</v>
      </c>
      <c r="S1488" s="16">
        <f t="shared" si="81"/>
        <v>0</v>
      </c>
      <c r="T1488" s="237"/>
      <c r="U1488" s="237"/>
    </row>
    <row r="1489" spans="1:21" s="172" customFormat="1">
      <c r="A1489" s="38">
        <v>18</v>
      </c>
      <c r="B1489" s="39">
        <f t="shared" si="79"/>
        <v>0</v>
      </c>
      <c r="C1489" s="39" t="str">
        <f t="shared" si="80"/>
        <v>2020 Initial Year</v>
      </c>
      <c r="D1489" s="40">
        <v>3</v>
      </c>
      <c r="E1489" s="40">
        <v>18</v>
      </c>
      <c r="F1489" s="40" t="s">
        <v>739</v>
      </c>
      <c r="G1489" s="311" t="s">
        <v>138</v>
      </c>
      <c r="H1489" s="40" t="s">
        <v>221</v>
      </c>
      <c r="I1489" s="658" t="s">
        <v>264</v>
      </c>
      <c r="J1489" s="303">
        <v>0</v>
      </c>
      <c r="K1489" s="304">
        <v>0</v>
      </c>
      <c r="L1489" s="305">
        <v>0</v>
      </c>
      <c r="M1489" s="305">
        <v>0</v>
      </c>
      <c r="N1489" s="303">
        <v>0</v>
      </c>
      <c r="O1489" s="306">
        <v>0</v>
      </c>
      <c r="P1489" s="303">
        <v>0</v>
      </c>
      <c r="Q1489" s="171">
        <f>VLOOKUP(C1489&amp;D1489&amp;A1489,'Delivery Counts'!$A$87:$I$118,8,FALSE)</f>
        <v>0</v>
      </c>
      <c r="R1489" s="171">
        <f>VLOOKUP(C1489&amp;D1489&amp;A1489,'Delivery Counts'!$A$87:$I$118,9,FALSE)</f>
        <v>0</v>
      </c>
      <c r="S1489" s="16">
        <f t="shared" si="81"/>
        <v>0</v>
      </c>
      <c r="T1489" s="237"/>
      <c r="U1489" s="237"/>
    </row>
    <row r="1490" spans="1:21" s="172" customFormat="1">
      <c r="A1490" s="38">
        <v>18</v>
      </c>
      <c r="B1490" s="39">
        <f t="shared" si="79"/>
        <v>0</v>
      </c>
      <c r="C1490" s="39" t="str">
        <f t="shared" si="80"/>
        <v>2020 Initial Year</v>
      </c>
      <c r="D1490" s="40">
        <v>3</v>
      </c>
      <c r="E1490" s="40">
        <v>18</v>
      </c>
      <c r="F1490" s="40" t="s">
        <v>739</v>
      </c>
      <c r="G1490" s="311" t="s">
        <v>138</v>
      </c>
      <c r="H1490" s="40" t="s">
        <v>222</v>
      </c>
      <c r="I1490" s="658" t="s">
        <v>206</v>
      </c>
      <c r="J1490" s="303">
        <v>0</v>
      </c>
      <c r="K1490" s="304">
        <v>0</v>
      </c>
      <c r="L1490" s="305">
        <v>0</v>
      </c>
      <c r="M1490" s="305">
        <v>0</v>
      </c>
      <c r="N1490" s="303">
        <v>0</v>
      </c>
      <c r="O1490" s="306">
        <v>0</v>
      </c>
      <c r="P1490" s="303">
        <v>0</v>
      </c>
      <c r="Q1490" s="171">
        <f>VLOOKUP(C1490&amp;D1490&amp;A1490,'Delivery Counts'!$A$87:$I$118,8,FALSE)</f>
        <v>0</v>
      </c>
      <c r="R1490" s="171">
        <f>VLOOKUP(C1490&amp;D1490&amp;A1490,'Delivery Counts'!$A$87:$I$118,9,FALSE)</f>
        <v>0</v>
      </c>
      <c r="S1490" s="16">
        <f t="shared" si="81"/>
        <v>0</v>
      </c>
      <c r="T1490" s="237"/>
      <c r="U1490" s="237"/>
    </row>
    <row r="1491" spans="1:21" s="172" customFormat="1">
      <c r="A1491" s="38">
        <v>18</v>
      </c>
      <c r="B1491" s="39">
        <f t="shared" si="79"/>
        <v>0</v>
      </c>
      <c r="C1491" s="39" t="str">
        <f t="shared" si="80"/>
        <v>2020 Initial Year</v>
      </c>
      <c r="D1491" s="40">
        <v>3</v>
      </c>
      <c r="E1491" s="40">
        <v>18</v>
      </c>
      <c r="F1491" s="40" t="s">
        <v>739</v>
      </c>
      <c r="G1491" s="311" t="s">
        <v>138</v>
      </c>
      <c r="H1491" s="40" t="s">
        <v>223</v>
      </c>
      <c r="I1491" s="658" t="s">
        <v>181</v>
      </c>
      <c r="J1491" s="303">
        <v>0</v>
      </c>
      <c r="K1491" s="304">
        <v>0</v>
      </c>
      <c r="L1491" s="305">
        <v>0</v>
      </c>
      <c r="M1491" s="305">
        <v>0</v>
      </c>
      <c r="N1491" s="303">
        <v>0</v>
      </c>
      <c r="O1491" s="306">
        <v>0</v>
      </c>
      <c r="P1491" s="303">
        <v>0</v>
      </c>
      <c r="Q1491" s="171">
        <f>VLOOKUP(C1491&amp;D1491&amp;A1491,'Delivery Counts'!$A$87:$I$118,8,FALSE)</f>
        <v>0</v>
      </c>
      <c r="R1491" s="171">
        <f>VLOOKUP(C1491&amp;D1491&amp;A1491,'Delivery Counts'!$A$87:$I$118,9,FALSE)</f>
        <v>0</v>
      </c>
      <c r="S1491" s="16">
        <f t="shared" si="81"/>
        <v>0</v>
      </c>
      <c r="T1491" s="237"/>
      <c r="U1491" s="237"/>
    </row>
    <row r="1492" spans="1:21" s="172" customFormat="1">
      <c r="A1492" s="38">
        <v>18</v>
      </c>
      <c r="B1492" s="39">
        <f t="shared" si="79"/>
        <v>0</v>
      </c>
      <c r="C1492" s="39" t="str">
        <f t="shared" si="80"/>
        <v>2020 Initial Year</v>
      </c>
      <c r="D1492" s="40">
        <v>3</v>
      </c>
      <c r="E1492" s="40">
        <v>18</v>
      </c>
      <c r="F1492" s="40" t="s">
        <v>739</v>
      </c>
      <c r="G1492" s="311" t="s">
        <v>138</v>
      </c>
      <c r="H1492" s="40" t="s">
        <v>150</v>
      </c>
      <c r="I1492" s="658" t="s">
        <v>204</v>
      </c>
      <c r="J1492" s="303">
        <v>0</v>
      </c>
      <c r="K1492" s="304">
        <v>0</v>
      </c>
      <c r="L1492" s="305">
        <v>0</v>
      </c>
      <c r="M1492" s="305">
        <v>0</v>
      </c>
      <c r="N1492" s="303">
        <v>0</v>
      </c>
      <c r="O1492" s="306">
        <v>0</v>
      </c>
      <c r="P1492" s="303">
        <v>0</v>
      </c>
      <c r="Q1492" s="171">
        <f>VLOOKUP(C1492&amp;D1492&amp;A1492,'Delivery Counts'!$A$87:$I$118,8,FALSE)</f>
        <v>0</v>
      </c>
      <c r="R1492" s="171">
        <f>VLOOKUP(C1492&amp;D1492&amp;A1492,'Delivery Counts'!$A$87:$I$118,9,FALSE)</f>
        <v>0</v>
      </c>
      <c r="S1492" s="16">
        <f t="shared" si="81"/>
        <v>0</v>
      </c>
      <c r="T1492" s="237"/>
      <c r="U1492" s="237"/>
    </row>
    <row r="1493" spans="1:21" s="172" customFormat="1">
      <c r="A1493" s="38">
        <v>18</v>
      </c>
      <c r="B1493" s="39">
        <f t="shared" si="79"/>
        <v>0</v>
      </c>
      <c r="C1493" s="39" t="str">
        <f t="shared" si="80"/>
        <v>2020 Initial Year</v>
      </c>
      <c r="D1493" s="40">
        <v>3</v>
      </c>
      <c r="E1493" s="40">
        <v>18</v>
      </c>
      <c r="F1493" s="40" t="s">
        <v>739</v>
      </c>
      <c r="G1493" s="311" t="s">
        <v>138</v>
      </c>
      <c r="H1493" s="40" t="s">
        <v>151</v>
      </c>
      <c r="I1493" s="658" t="s">
        <v>205</v>
      </c>
      <c r="J1493" s="303">
        <v>0</v>
      </c>
      <c r="K1493" s="304">
        <v>0</v>
      </c>
      <c r="L1493" s="305">
        <v>0</v>
      </c>
      <c r="M1493" s="305">
        <v>0</v>
      </c>
      <c r="N1493" s="303">
        <v>0</v>
      </c>
      <c r="O1493" s="306">
        <v>0</v>
      </c>
      <c r="P1493" s="303">
        <v>0</v>
      </c>
      <c r="Q1493" s="171">
        <f>VLOOKUP(C1493&amp;D1493&amp;A1493,'Delivery Counts'!$A$87:$I$118,8,FALSE)</f>
        <v>0</v>
      </c>
      <c r="R1493" s="171">
        <f>VLOOKUP(C1493&amp;D1493&amp;A1493,'Delivery Counts'!$A$87:$I$118,9,FALSE)</f>
        <v>0</v>
      </c>
      <c r="S1493" s="16">
        <f t="shared" si="81"/>
        <v>0</v>
      </c>
      <c r="T1493" s="237"/>
      <c r="U1493" s="237"/>
    </row>
    <row r="1494" spans="1:21" s="172" customFormat="1">
      <c r="A1494" s="38">
        <v>18</v>
      </c>
      <c r="B1494" s="39">
        <f t="shared" si="79"/>
        <v>0</v>
      </c>
      <c r="C1494" s="39" t="str">
        <f t="shared" si="80"/>
        <v>2020 Initial Year</v>
      </c>
      <c r="D1494" s="40">
        <v>3</v>
      </c>
      <c r="E1494" s="40">
        <v>18</v>
      </c>
      <c r="F1494" s="40" t="s">
        <v>739</v>
      </c>
      <c r="G1494" s="311" t="s">
        <v>138</v>
      </c>
      <c r="H1494" s="40" t="s">
        <v>152</v>
      </c>
      <c r="I1494" s="658" t="s">
        <v>182</v>
      </c>
      <c r="J1494" s="303">
        <v>0</v>
      </c>
      <c r="K1494" s="304">
        <v>0</v>
      </c>
      <c r="L1494" s="305">
        <v>0</v>
      </c>
      <c r="M1494" s="305">
        <v>0</v>
      </c>
      <c r="N1494" s="303">
        <v>0</v>
      </c>
      <c r="O1494" s="306">
        <v>0</v>
      </c>
      <c r="P1494" s="303">
        <v>0</v>
      </c>
      <c r="Q1494" s="171">
        <f>VLOOKUP(C1494&amp;D1494&amp;A1494,'Delivery Counts'!$A$87:$I$118,8,FALSE)</f>
        <v>0</v>
      </c>
      <c r="R1494" s="171">
        <f>VLOOKUP(C1494&amp;D1494&amp;A1494,'Delivery Counts'!$A$87:$I$118,9,FALSE)</f>
        <v>0</v>
      </c>
      <c r="S1494" s="16">
        <f t="shared" si="81"/>
        <v>0</v>
      </c>
      <c r="T1494" s="237"/>
      <c r="U1494" s="237"/>
    </row>
    <row r="1495" spans="1:21" s="172" customFormat="1">
      <c r="A1495" s="38">
        <v>18</v>
      </c>
      <c r="B1495" s="39">
        <f t="shared" si="79"/>
        <v>0</v>
      </c>
      <c r="C1495" s="39" t="str">
        <f t="shared" si="80"/>
        <v>2020 Initial Year</v>
      </c>
      <c r="D1495" s="40">
        <v>3</v>
      </c>
      <c r="E1495" s="40">
        <v>18</v>
      </c>
      <c r="F1495" s="40" t="s">
        <v>739</v>
      </c>
      <c r="G1495" s="311" t="s">
        <v>138</v>
      </c>
      <c r="H1495" s="40" t="s">
        <v>70</v>
      </c>
      <c r="I1495" s="658" t="s">
        <v>265</v>
      </c>
      <c r="J1495" s="303">
        <v>0</v>
      </c>
      <c r="K1495" s="304">
        <v>0</v>
      </c>
      <c r="L1495" s="305">
        <v>0</v>
      </c>
      <c r="M1495" s="305">
        <v>0</v>
      </c>
      <c r="N1495" s="303">
        <v>0</v>
      </c>
      <c r="O1495" s="306">
        <v>0</v>
      </c>
      <c r="P1495" s="303">
        <v>0</v>
      </c>
      <c r="Q1495" s="171">
        <f>VLOOKUP(C1495&amp;D1495&amp;A1495,'Delivery Counts'!$A$87:$I$118,8,FALSE)</f>
        <v>0</v>
      </c>
      <c r="R1495" s="171">
        <f>VLOOKUP(C1495&amp;D1495&amp;A1495,'Delivery Counts'!$A$87:$I$118,9,FALSE)</f>
        <v>0</v>
      </c>
      <c r="S1495" s="16">
        <f t="shared" si="81"/>
        <v>0</v>
      </c>
      <c r="T1495" s="237"/>
      <c r="U1495" s="237"/>
    </row>
    <row r="1496" spans="1:21" s="172" customFormat="1">
      <c r="A1496" s="38">
        <v>18</v>
      </c>
      <c r="B1496" s="39">
        <f t="shared" si="79"/>
        <v>0</v>
      </c>
      <c r="C1496" s="39" t="str">
        <f t="shared" si="80"/>
        <v>2020 Initial Year</v>
      </c>
      <c r="D1496" s="40">
        <v>3</v>
      </c>
      <c r="E1496" s="40">
        <v>18</v>
      </c>
      <c r="F1496" s="40" t="s">
        <v>739</v>
      </c>
      <c r="G1496" s="311" t="s">
        <v>138</v>
      </c>
      <c r="H1496" s="40" t="s">
        <v>71</v>
      </c>
      <c r="I1496" s="658" t="s">
        <v>266</v>
      </c>
      <c r="J1496" s="303">
        <v>0</v>
      </c>
      <c r="K1496" s="304">
        <v>0</v>
      </c>
      <c r="L1496" s="305">
        <v>0</v>
      </c>
      <c r="M1496" s="305">
        <v>0</v>
      </c>
      <c r="N1496" s="303">
        <v>0</v>
      </c>
      <c r="O1496" s="306">
        <v>0</v>
      </c>
      <c r="P1496" s="303">
        <v>0</v>
      </c>
      <c r="Q1496" s="171">
        <f>VLOOKUP(C1496&amp;D1496&amp;A1496,'Delivery Counts'!$A$87:$I$118,8,FALSE)</f>
        <v>0</v>
      </c>
      <c r="R1496" s="171">
        <f>VLOOKUP(C1496&amp;D1496&amp;A1496,'Delivery Counts'!$A$87:$I$118,9,FALSE)</f>
        <v>0</v>
      </c>
      <c r="S1496" s="16">
        <f t="shared" si="81"/>
        <v>0</v>
      </c>
      <c r="T1496" s="237"/>
      <c r="U1496" s="237"/>
    </row>
    <row r="1497" spans="1:21" s="172" customFormat="1">
      <c r="A1497" s="38">
        <v>18</v>
      </c>
      <c r="B1497" s="39">
        <f t="shared" si="79"/>
        <v>0</v>
      </c>
      <c r="C1497" s="39" t="str">
        <f t="shared" si="80"/>
        <v>2020 Initial Year</v>
      </c>
      <c r="D1497" s="40">
        <v>3</v>
      </c>
      <c r="E1497" s="40">
        <v>18</v>
      </c>
      <c r="F1497" s="40" t="s">
        <v>739</v>
      </c>
      <c r="G1497" s="311" t="s">
        <v>138</v>
      </c>
      <c r="H1497" s="40" t="s">
        <v>72</v>
      </c>
      <c r="I1497" s="658" t="s">
        <v>527</v>
      </c>
      <c r="J1497" s="303">
        <v>0</v>
      </c>
      <c r="K1497" s="304">
        <v>0</v>
      </c>
      <c r="L1497" s="305">
        <v>0</v>
      </c>
      <c r="M1497" s="305">
        <v>0</v>
      </c>
      <c r="N1497" s="303">
        <v>0</v>
      </c>
      <c r="O1497" s="306">
        <v>0</v>
      </c>
      <c r="P1497" s="303">
        <v>0</v>
      </c>
      <c r="Q1497" s="171">
        <f>VLOOKUP(C1497&amp;D1497&amp;A1497,'Delivery Counts'!$A$87:$I$118,8,FALSE)</f>
        <v>0</v>
      </c>
      <c r="R1497" s="171">
        <f>VLOOKUP(C1497&amp;D1497&amp;A1497,'Delivery Counts'!$A$87:$I$118,9,FALSE)</f>
        <v>0</v>
      </c>
      <c r="S1497" s="16">
        <f t="shared" si="81"/>
        <v>0</v>
      </c>
      <c r="T1497" s="237"/>
      <c r="U1497" s="237"/>
    </row>
    <row r="1498" spans="1:21" s="172" customFormat="1">
      <c r="A1498" s="38">
        <v>18</v>
      </c>
      <c r="B1498" s="39">
        <f t="shared" si="79"/>
        <v>0</v>
      </c>
      <c r="C1498" s="39" t="str">
        <f t="shared" si="80"/>
        <v>2020 Initial Year</v>
      </c>
      <c r="D1498" s="40">
        <v>3</v>
      </c>
      <c r="E1498" s="40">
        <v>18</v>
      </c>
      <c r="F1498" s="40" t="s">
        <v>739</v>
      </c>
      <c r="G1498" s="40" t="s">
        <v>138</v>
      </c>
      <c r="H1498" s="40" t="s">
        <v>73</v>
      </c>
      <c r="I1498" s="658" t="s">
        <v>528</v>
      </c>
      <c r="J1498" s="303">
        <v>0</v>
      </c>
      <c r="K1498" s="304">
        <v>0</v>
      </c>
      <c r="L1498" s="305">
        <v>0</v>
      </c>
      <c r="M1498" s="305">
        <v>0</v>
      </c>
      <c r="N1498" s="303">
        <v>0</v>
      </c>
      <c r="O1498" s="306">
        <v>0</v>
      </c>
      <c r="P1498" s="303">
        <v>0</v>
      </c>
      <c r="Q1498" s="171">
        <f>VLOOKUP(C1498&amp;D1498&amp;A1498,'Delivery Counts'!$A$87:$I$118,8,FALSE)</f>
        <v>0</v>
      </c>
      <c r="R1498" s="171">
        <f>VLOOKUP(C1498&amp;D1498&amp;A1498,'Delivery Counts'!$A$87:$I$118,9,FALSE)</f>
        <v>0</v>
      </c>
      <c r="S1498" s="16">
        <f t="shared" si="81"/>
        <v>0</v>
      </c>
      <c r="T1498" s="237"/>
      <c r="U1498" s="237"/>
    </row>
    <row r="1499" spans="1:21" s="172" customFormat="1">
      <c r="A1499" s="38">
        <v>18</v>
      </c>
      <c r="B1499" s="39">
        <f t="shared" si="64"/>
        <v>0</v>
      </c>
      <c r="C1499" s="39" t="str">
        <f t="shared" si="80"/>
        <v>2020 Initial Year</v>
      </c>
      <c r="D1499" s="40">
        <v>3</v>
      </c>
      <c r="E1499" s="40">
        <v>18</v>
      </c>
      <c r="F1499" s="40" t="s">
        <v>739</v>
      </c>
      <c r="G1499" s="40" t="s">
        <v>138</v>
      </c>
      <c r="H1499" s="40" t="s">
        <v>409</v>
      </c>
      <c r="I1499" s="640" t="s">
        <v>803</v>
      </c>
      <c r="J1499" s="303">
        <v>0</v>
      </c>
      <c r="K1499" s="304">
        <v>0</v>
      </c>
      <c r="L1499" s="305">
        <v>0</v>
      </c>
      <c r="M1499" s="305">
        <v>0</v>
      </c>
      <c r="N1499" s="303">
        <v>0</v>
      </c>
      <c r="O1499" s="306">
        <v>0</v>
      </c>
      <c r="P1499" s="303">
        <v>0</v>
      </c>
      <c r="Q1499" s="171">
        <f>VLOOKUP(C1499&amp;D1499&amp;A1499,'Delivery Counts'!$A$87:$I$118,8,FALSE)</f>
        <v>0</v>
      </c>
      <c r="R1499" s="171">
        <f>VLOOKUP(C1499&amp;D1499&amp;A1499,'Delivery Counts'!$A$87:$I$118,9,FALSE)</f>
        <v>0</v>
      </c>
      <c r="S1499" s="16">
        <f t="shared" si="81"/>
        <v>0</v>
      </c>
      <c r="T1499" s="237"/>
      <c r="U1499" s="237"/>
    </row>
    <row r="1500" spans="1:21" s="172" customFormat="1">
      <c r="A1500" s="38">
        <v>19</v>
      </c>
      <c r="B1500" s="39">
        <f t="shared" si="64"/>
        <v>0</v>
      </c>
      <c r="C1500" s="39" t="str">
        <f t="shared" si="80"/>
        <v>2020 Initial Year</v>
      </c>
      <c r="D1500" s="40">
        <v>3</v>
      </c>
      <c r="E1500" s="40">
        <v>19</v>
      </c>
      <c r="F1500" s="40" t="s">
        <v>739</v>
      </c>
      <c r="G1500" s="40" t="s">
        <v>139</v>
      </c>
      <c r="H1500" s="40" t="s">
        <v>211</v>
      </c>
      <c r="I1500" s="640" t="s">
        <v>261</v>
      </c>
      <c r="J1500" s="303">
        <v>0</v>
      </c>
      <c r="K1500" s="304">
        <v>0</v>
      </c>
      <c r="L1500" s="305">
        <v>0</v>
      </c>
      <c r="M1500" s="305">
        <v>0</v>
      </c>
      <c r="N1500" s="303">
        <v>0</v>
      </c>
      <c r="O1500" s="306">
        <v>0</v>
      </c>
      <c r="P1500" s="303">
        <v>0</v>
      </c>
      <c r="Q1500" s="171">
        <f>VLOOKUP(C1500&amp;D1500&amp;A1500,'Delivery Counts'!$A$87:$I$118,8,FALSE)</f>
        <v>0</v>
      </c>
      <c r="R1500" s="171">
        <f>VLOOKUP(C1500&amp;D1500&amp;A1500,'Delivery Counts'!$A$87:$I$118,9,FALSE)</f>
        <v>0</v>
      </c>
      <c r="S1500" s="16">
        <f t="shared" si="81"/>
        <v>0</v>
      </c>
      <c r="T1500" s="237"/>
      <c r="U1500" s="237"/>
    </row>
    <row r="1501" spans="1:21" s="172" customFormat="1">
      <c r="A1501" s="38">
        <v>19</v>
      </c>
      <c r="B1501" s="39">
        <f t="shared" ref="B1501:B1516" si="82">$B$6</f>
        <v>0</v>
      </c>
      <c r="C1501" s="39" t="str">
        <f t="shared" si="80"/>
        <v>2020 Initial Year</v>
      </c>
      <c r="D1501" s="40">
        <v>3</v>
      </c>
      <c r="E1501" s="40">
        <v>19</v>
      </c>
      <c r="F1501" s="40" t="s">
        <v>739</v>
      </c>
      <c r="G1501" s="311" t="s">
        <v>139</v>
      </c>
      <c r="H1501" s="40" t="s">
        <v>214</v>
      </c>
      <c r="I1501" s="658" t="s">
        <v>676</v>
      </c>
      <c r="J1501" s="303">
        <v>0</v>
      </c>
      <c r="K1501" s="304">
        <v>0</v>
      </c>
      <c r="L1501" s="305">
        <v>0</v>
      </c>
      <c r="M1501" s="305">
        <v>0</v>
      </c>
      <c r="N1501" s="303">
        <v>0</v>
      </c>
      <c r="O1501" s="306">
        <v>0</v>
      </c>
      <c r="P1501" s="303">
        <v>0</v>
      </c>
      <c r="Q1501" s="171">
        <f>VLOOKUP(C1501&amp;D1501&amp;A1501,'Delivery Counts'!$A$87:$I$118,8,FALSE)</f>
        <v>0</v>
      </c>
      <c r="R1501" s="171">
        <f>VLOOKUP(C1501&amp;D1501&amp;A1501,'Delivery Counts'!$A$87:$I$118,9,FALSE)</f>
        <v>0</v>
      </c>
      <c r="S1501" s="16">
        <f t="shared" si="81"/>
        <v>0</v>
      </c>
      <c r="T1501" s="237"/>
      <c r="U1501" s="237"/>
    </row>
    <row r="1502" spans="1:21" s="172" customFormat="1">
      <c r="A1502" s="38">
        <v>19</v>
      </c>
      <c r="B1502" s="39">
        <f t="shared" si="82"/>
        <v>0</v>
      </c>
      <c r="C1502" s="39" t="str">
        <f t="shared" si="80"/>
        <v>2020 Initial Year</v>
      </c>
      <c r="D1502" s="40">
        <v>3</v>
      </c>
      <c r="E1502" s="40">
        <v>19</v>
      </c>
      <c r="F1502" s="40" t="s">
        <v>739</v>
      </c>
      <c r="G1502" s="311" t="s">
        <v>139</v>
      </c>
      <c r="H1502" s="40" t="s">
        <v>215</v>
      </c>
      <c r="I1502" s="658" t="s">
        <v>216</v>
      </c>
      <c r="J1502" s="303">
        <v>0</v>
      </c>
      <c r="K1502" s="304">
        <v>0</v>
      </c>
      <c r="L1502" s="305">
        <v>0</v>
      </c>
      <c r="M1502" s="305">
        <v>0</v>
      </c>
      <c r="N1502" s="303">
        <v>0</v>
      </c>
      <c r="O1502" s="306">
        <v>0</v>
      </c>
      <c r="P1502" s="303">
        <v>0</v>
      </c>
      <c r="Q1502" s="171">
        <f>VLOOKUP(C1502&amp;D1502&amp;A1502,'Delivery Counts'!$A$87:$I$118,8,FALSE)</f>
        <v>0</v>
      </c>
      <c r="R1502" s="171">
        <f>VLOOKUP(C1502&amp;D1502&amp;A1502,'Delivery Counts'!$A$87:$I$118,9,FALSE)</f>
        <v>0</v>
      </c>
      <c r="S1502" s="16">
        <f t="shared" si="81"/>
        <v>0</v>
      </c>
      <c r="T1502" s="237"/>
      <c r="U1502" s="237"/>
    </row>
    <row r="1503" spans="1:21">
      <c r="A1503" s="38">
        <v>19</v>
      </c>
      <c r="B1503" s="39">
        <f t="shared" si="82"/>
        <v>0</v>
      </c>
      <c r="C1503" s="39" t="str">
        <f t="shared" si="80"/>
        <v>2020 Initial Year</v>
      </c>
      <c r="D1503" s="40">
        <v>3</v>
      </c>
      <c r="E1503" s="40">
        <v>19</v>
      </c>
      <c r="F1503" s="40" t="s">
        <v>739</v>
      </c>
      <c r="G1503" s="311" t="s">
        <v>139</v>
      </c>
      <c r="H1503" s="40" t="s">
        <v>217</v>
      </c>
      <c r="I1503" s="658" t="s">
        <v>262</v>
      </c>
      <c r="J1503" s="303">
        <v>0</v>
      </c>
      <c r="K1503" s="304">
        <v>0</v>
      </c>
      <c r="L1503" s="305">
        <v>0</v>
      </c>
      <c r="M1503" s="305">
        <v>0</v>
      </c>
      <c r="N1503" s="303">
        <v>0</v>
      </c>
      <c r="O1503" s="306">
        <v>0</v>
      </c>
      <c r="P1503" s="303">
        <v>0</v>
      </c>
      <c r="Q1503" s="171">
        <f>VLOOKUP(C1503&amp;D1503&amp;A1503,'Delivery Counts'!$A$87:$I$118,8,FALSE)</f>
        <v>0</v>
      </c>
      <c r="R1503" s="171">
        <f>VLOOKUP(C1503&amp;D1503&amp;A1503,'Delivery Counts'!$A$87:$I$118,9,FALSE)</f>
        <v>0</v>
      </c>
      <c r="S1503" s="16">
        <f t="shared" si="81"/>
        <v>0</v>
      </c>
    </row>
    <row r="1504" spans="1:21">
      <c r="A1504" s="38">
        <v>19</v>
      </c>
      <c r="B1504" s="39">
        <f t="shared" si="82"/>
        <v>0</v>
      </c>
      <c r="C1504" s="39" t="str">
        <f t="shared" si="80"/>
        <v>2020 Initial Year</v>
      </c>
      <c r="D1504" s="40">
        <v>3</v>
      </c>
      <c r="E1504" s="40">
        <v>19</v>
      </c>
      <c r="F1504" s="40" t="s">
        <v>739</v>
      </c>
      <c r="G1504" s="311" t="s">
        <v>139</v>
      </c>
      <c r="H1504" s="40" t="s">
        <v>218</v>
      </c>
      <c r="I1504" s="658" t="s">
        <v>677</v>
      </c>
      <c r="J1504" s="303">
        <v>0</v>
      </c>
      <c r="K1504" s="304">
        <v>0</v>
      </c>
      <c r="L1504" s="305">
        <v>0</v>
      </c>
      <c r="M1504" s="305">
        <v>0</v>
      </c>
      <c r="N1504" s="303">
        <v>0</v>
      </c>
      <c r="O1504" s="306">
        <v>0</v>
      </c>
      <c r="P1504" s="303">
        <v>0</v>
      </c>
      <c r="Q1504" s="171">
        <f>VLOOKUP(C1504&amp;D1504&amp;A1504,'Delivery Counts'!$A$87:$I$118,8,FALSE)</f>
        <v>0</v>
      </c>
      <c r="R1504" s="171">
        <f>VLOOKUP(C1504&amp;D1504&amp;A1504,'Delivery Counts'!$A$87:$I$118,9,FALSE)</f>
        <v>0</v>
      </c>
      <c r="S1504" s="16">
        <f t="shared" si="81"/>
        <v>0</v>
      </c>
    </row>
    <row r="1505" spans="1:21" s="172" customFormat="1">
      <c r="A1505" s="38">
        <v>19</v>
      </c>
      <c r="B1505" s="39">
        <f t="shared" si="82"/>
        <v>0</v>
      </c>
      <c r="C1505" s="39" t="str">
        <f t="shared" si="80"/>
        <v>2020 Initial Year</v>
      </c>
      <c r="D1505" s="40">
        <v>3</v>
      </c>
      <c r="E1505" s="40">
        <v>19</v>
      </c>
      <c r="F1505" s="40" t="s">
        <v>739</v>
      </c>
      <c r="G1505" s="311" t="s">
        <v>139</v>
      </c>
      <c r="H1505" s="40" t="s">
        <v>219</v>
      </c>
      <c r="I1505" s="658" t="s">
        <v>263</v>
      </c>
      <c r="J1505" s="303">
        <v>0</v>
      </c>
      <c r="K1505" s="304">
        <v>0</v>
      </c>
      <c r="L1505" s="305">
        <v>0</v>
      </c>
      <c r="M1505" s="305">
        <v>0</v>
      </c>
      <c r="N1505" s="303">
        <v>0</v>
      </c>
      <c r="O1505" s="306">
        <v>0</v>
      </c>
      <c r="P1505" s="303">
        <v>0</v>
      </c>
      <c r="Q1505" s="171">
        <f>VLOOKUP(C1505&amp;D1505&amp;A1505,'Delivery Counts'!$A$87:$I$118,8,FALSE)</f>
        <v>0</v>
      </c>
      <c r="R1505" s="171">
        <f>VLOOKUP(C1505&amp;D1505&amp;A1505,'Delivery Counts'!$A$87:$I$118,9,FALSE)</f>
        <v>0</v>
      </c>
      <c r="S1505" s="16">
        <f t="shared" si="81"/>
        <v>0</v>
      </c>
    </row>
    <row r="1506" spans="1:21" s="172" customFormat="1">
      <c r="A1506" s="38">
        <v>19</v>
      </c>
      <c r="B1506" s="39">
        <f t="shared" si="82"/>
        <v>0</v>
      </c>
      <c r="C1506" s="39" t="str">
        <f t="shared" si="80"/>
        <v>2020 Initial Year</v>
      </c>
      <c r="D1506" s="40">
        <v>3</v>
      </c>
      <c r="E1506" s="40">
        <v>19</v>
      </c>
      <c r="F1506" s="40" t="s">
        <v>739</v>
      </c>
      <c r="G1506" s="311" t="s">
        <v>139</v>
      </c>
      <c r="H1506" s="40" t="s">
        <v>220</v>
      </c>
      <c r="I1506" s="658" t="s">
        <v>675</v>
      </c>
      <c r="J1506" s="303">
        <v>0</v>
      </c>
      <c r="K1506" s="304">
        <v>0</v>
      </c>
      <c r="L1506" s="305">
        <v>0</v>
      </c>
      <c r="M1506" s="305">
        <v>0</v>
      </c>
      <c r="N1506" s="303">
        <v>0</v>
      </c>
      <c r="O1506" s="306">
        <v>0</v>
      </c>
      <c r="P1506" s="303">
        <v>0</v>
      </c>
      <c r="Q1506" s="171">
        <f>VLOOKUP(C1506&amp;D1506&amp;A1506,'Delivery Counts'!$A$87:$I$118,8,FALSE)</f>
        <v>0</v>
      </c>
      <c r="R1506" s="171">
        <f>VLOOKUP(C1506&amp;D1506&amp;A1506,'Delivery Counts'!$A$87:$I$118,9,FALSE)</f>
        <v>0</v>
      </c>
      <c r="S1506" s="16">
        <f t="shared" si="81"/>
        <v>0</v>
      </c>
      <c r="T1506" s="237"/>
      <c r="U1506" s="237"/>
    </row>
    <row r="1507" spans="1:21" s="172" customFormat="1">
      <c r="A1507" s="38">
        <v>19</v>
      </c>
      <c r="B1507" s="39">
        <f t="shared" si="82"/>
        <v>0</v>
      </c>
      <c r="C1507" s="39" t="str">
        <f t="shared" si="80"/>
        <v>2020 Initial Year</v>
      </c>
      <c r="D1507" s="40">
        <v>3</v>
      </c>
      <c r="E1507" s="40">
        <v>19</v>
      </c>
      <c r="F1507" s="40" t="s">
        <v>739</v>
      </c>
      <c r="G1507" s="311" t="s">
        <v>139</v>
      </c>
      <c r="H1507" s="40" t="s">
        <v>221</v>
      </c>
      <c r="I1507" s="658" t="s">
        <v>264</v>
      </c>
      <c r="J1507" s="303">
        <v>0</v>
      </c>
      <c r="K1507" s="304">
        <v>0</v>
      </c>
      <c r="L1507" s="305">
        <v>0</v>
      </c>
      <c r="M1507" s="305">
        <v>0</v>
      </c>
      <c r="N1507" s="303">
        <v>0</v>
      </c>
      <c r="O1507" s="306">
        <v>0</v>
      </c>
      <c r="P1507" s="303">
        <v>0</v>
      </c>
      <c r="Q1507" s="171">
        <f>VLOOKUP(C1507&amp;D1507&amp;A1507,'Delivery Counts'!$A$87:$I$118,8,FALSE)</f>
        <v>0</v>
      </c>
      <c r="R1507" s="171">
        <f>VLOOKUP(C1507&amp;D1507&amp;A1507,'Delivery Counts'!$A$87:$I$118,9,FALSE)</f>
        <v>0</v>
      </c>
      <c r="S1507" s="16">
        <f t="shared" si="81"/>
        <v>0</v>
      </c>
      <c r="T1507" s="237"/>
      <c r="U1507" s="237"/>
    </row>
    <row r="1508" spans="1:21" s="172" customFormat="1">
      <c r="A1508" s="38">
        <v>19</v>
      </c>
      <c r="B1508" s="39">
        <f t="shared" si="82"/>
        <v>0</v>
      </c>
      <c r="C1508" s="39" t="str">
        <f t="shared" si="80"/>
        <v>2020 Initial Year</v>
      </c>
      <c r="D1508" s="40">
        <v>3</v>
      </c>
      <c r="E1508" s="40">
        <v>19</v>
      </c>
      <c r="F1508" s="40" t="s">
        <v>739</v>
      </c>
      <c r="G1508" s="311" t="s">
        <v>139</v>
      </c>
      <c r="H1508" s="40" t="s">
        <v>222</v>
      </c>
      <c r="I1508" s="658" t="s">
        <v>206</v>
      </c>
      <c r="J1508" s="303">
        <v>0</v>
      </c>
      <c r="K1508" s="304">
        <v>0</v>
      </c>
      <c r="L1508" s="305">
        <v>0</v>
      </c>
      <c r="M1508" s="305">
        <v>0</v>
      </c>
      <c r="N1508" s="303">
        <v>0</v>
      </c>
      <c r="O1508" s="306">
        <v>0</v>
      </c>
      <c r="P1508" s="303">
        <v>0</v>
      </c>
      <c r="Q1508" s="171">
        <f>VLOOKUP(C1508&amp;D1508&amp;A1508,'Delivery Counts'!$A$87:$I$118,8,FALSE)</f>
        <v>0</v>
      </c>
      <c r="R1508" s="171">
        <f>VLOOKUP(C1508&amp;D1508&amp;A1508,'Delivery Counts'!$A$87:$I$118,9,FALSE)</f>
        <v>0</v>
      </c>
      <c r="S1508" s="16">
        <f t="shared" si="81"/>
        <v>0</v>
      </c>
      <c r="T1508" s="237"/>
      <c r="U1508" s="237"/>
    </row>
    <row r="1509" spans="1:21" s="172" customFormat="1">
      <c r="A1509" s="38">
        <v>19</v>
      </c>
      <c r="B1509" s="39">
        <f t="shared" si="82"/>
        <v>0</v>
      </c>
      <c r="C1509" s="39" t="str">
        <f t="shared" si="80"/>
        <v>2020 Initial Year</v>
      </c>
      <c r="D1509" s="40">
        <v>3</v>
      </c>
      <c r="E1509" s="40">
        <v>19</v>
      </c>
      <c r="F1509" s="40" t="s">
        <v>739</v>
      </c>
      <c r="G1509" s="311" t="s">
        <v>139</v>
      </c>
      <c r="H1509" s="40" t="s">
        <v>223</v>
      </c>
      <c r="I1509" s="658" t="s">
        <v>181</v>
      </c>
      <c r="J1509" s="303">
        <v>0</v>
      </c>
      <c r="K1509" s="304">
        <v>0</v>
      </c>
      <c r="L1509" s="305">
        <v>0</v>
      </c>
      <c r="M1509" s="305">
        <v>0</v>
      </c>
      <c r="N1509" s="303">
        <v>0</v>
      </c>
      <c r="O1509" s="306">
        <v>0</v>
      </c>
      <c r="P1509" s="303">
        <v>0</v>
      </c>
      <c r="Q1509" s="171">
        <f>VLOOKUP(C1509&amp;D1509&amp;A1509,'Delivery Counts'!$A$87:$I$118,8,FALSE)</f>
        <v>0</v>
      </c>
      <c r="R1509" s="171">
        <f>VLOOKUP(C1509&amp;D1509&amp;A1509,'Delivery Counts'!$A$87:$I$118,9,FALSE)</f>
        <v>0</v>
      </c>
      <c r="S1509" s="16">
        <f t="shared" si="81"/>
        <v>0</v>
      </c>
      <c r="T1509" s="237"/>
      <c r="U1509" s="237"/>
    </row>
    <row r="1510" spans="1:21" s="172" customFormat="1">
      <c r="A1510" s="38">
        <v>19</v>
      </c>
      <c r="B1510" s="39">
        <f t="shared" si="82"/>
        <v>0</v>
      </c>
      <c r="C1510" s="39" t="str">
        <f t="shared" si="80"/>
        <v>2020 Initial Year</v>
      </c>
      <c r="D1510" s="40">
        <v>3</v>
      </c>
      <c r="E1510" s="40">
        <v>19</v>
      </c>
      <c r="F1510" s="40" t="s">
        <v>739</v>
      </c>
      <c r="G1510" s="311" t="s">
        <v>139</v>
      </c>
      <c r="H1510" s="40" t="s">
        <v>150</v>
      </c>
      <c r="I1510" s="658" t="s">
        <v>204</v>
      </c>
      <c r="J1510" s="303">
        <v>0</v>
      </c>
      <c r="K1510" s="304">
        <v>0</v>
      </c>
      <c r="L1510" s="305">
        <v>0</v>
      </c>
      <c r="M1510" s="305">
        <v>0</v>
      </c>
      <c r="N1510" s="303">
        <v>0</v>
      </c>
      <c r="O1510" s="306">
        <v>0</v>
      </c>
      <c r="P1510" s="303">
        <v>0</v>
      </c>
      <c r="Q1510" s="171">
        <f>VLOOKUP(C1510&amp;D1510&amp;A1510,'Delivery Counts'!$A$87:$I$118,8,FALSE)</f>
        <v>0</v>
      </c>
      <c r="R1510" s="171">
        <f>VLOOKUP(C1510&amp;D1510&amp;A1510,'Delivery Counts'!$A$87:$I$118,9,FALSE)</f>
        <v>0</v>
      </c>
      <c r="S1510" s="16">
        <f t="shared" si="81"/>
        <v>0</v>
      </c>
      <c r="T1510" s="237"/>
      <c r="U1510" s="237"/>
    </row>
    <row r="1511" spans="1:21" s="172" customFormat="1">
      <c r="A1511" s="38">
        <v>19</v>
      </c>
      <c r="B1511" s="39">
        <f t="shared" si="82"/>
        <v>0</v>
      </c>
      <c r="C1511" s="39" t="str">
        <f t="shared" si="80"/>
        <v>2020 Initial Year</v>
      </c>
      <c r="D1511" s="40">
        <v>3</v>
      </c>
      <c r="E1511" s="40">
        <v>19</v>
      </c>
      <c r="F1511" s="40" t="s">
        <v>739</v>
      </c>
      <c r="G1511" s="311" t="s">
        <v>139</v>
      </c>
      <c r="H1511" s="40" t="s">
        <v>151</v>
      </c>
      <c r="I1511" s="658" t="s">
        <v>205</v>
      </c>
      <c r="J1511" s="303">
        <v>0</v>
      </c>
      <c r="K1511" s="304">
        <v>0</v>
      </c>
      <c r="L1511" s="305">
        <v>0</v>
      </c>
      <c r="M1511" s="305">
        <v>0</v>
      </c>
      <c r="N1511" s="303">
        <v>0</v>
      </c>
      <c r="O1511" s="306">
        <v>0</v>
      </c>
      <c r="P1511" s="303">
        <v>0</v>
      </c>
      <c r="Q1511" s="171">
        <f>VLOOKUP(C1511&amp;D1511&amp;A1511,'Delivery Counts'!$A$87:$I$118,8,FALSE)</f>
        <v>0</v>
      </c>
      <c r="R1511" s="171">
        <f>VLOOKUP(C1511&amp;D1511&amp;A1511,'Delivery Counts'!$A$87:$I$118,9,FALSE)</f>
        <v>0</v>
      </c>
      <c r="S1511" s="16">
        <f t="shared" si="81"/>
        <v>0</v>
      </c>
      <c r="T1511" s="237"/>
      <c r="U1511" s="237"/>
    </row>
    <row r="1512" spans="1:21" s="172" customFormat="1">
      <c r="A1512" s="38">
        <v>19</v>
      </c>
      <c r="B1512" s="39">
        <f t="shared" si="82"/>
        <v>0</v>
      </c>
      <c r="C1512" s="39" t="str">
        <f t="shared" si="80"/>
        <v>2020 Initial Year</v>
      </c>
      <c r="D1512" s="40">
        <v>3</v>
      </c>
      <c r="E1512" s="40">
        <v>19</v>
      </c>
      <c r="F1512" s="40" t="s">
        <v>739</v>
      </c>
      <c r="G1512" s="311" t="s">
        <v>139</v>
      </c>
      <c r="H1512" s="40" t="s">
        <v>152</v>
      </c>
      <c r="I1512" s="658" t="s">
        <v>182</v>
      </c>
      <c r="J1512" s="303">
        <v>0</v>
      </c>
      <c r="K1512" s="304">
        <v>0</v>
      </c>
      <c r="L1512" s="305">
        <v>0</v>
      </c>
      <c r="M1512" s="305">
        <v>0</v>
      </c>
      <c r="N1512" s="303">
        <v>0</v>
      </c>
      <c r="O1512" s="306">
        <v>0</v>
      </c>
      <c r="P1512" s="303">
        <v>0</v>
      </c>
      <c r="Q1512" s="171">
        <f>VLOOKUP(C1512&amp;D1512&amp;A1512,'Delivery Counts'!$A$87:$I$118,8,FALSE)</f>
        <v>0</v>
      </c>
      <c r="R1512" s="171">
        <f>VLOOKUP(C1512&amp;D1512&amp;A1512,'Delivery Counts'!$A$87:$I$118,9,FALSE)</f>
        <v>0</v>
      </c>
      <c r="S1512" s="16">
        <f t="shared" si="81"/>
        <v>0</v>
      </c>
      <c r="T1512" s="237"/>
      <c r="U1512" s="237"/>
    </row>
    <row r="1513" spans="1:21" s="172" customFormat="1">
      <c r="A1513" s="38">
        <v>19</v>
      </c>
      <c r="B1513" s="39">
        <f t="shared" si="82"/>
        <v>0</v>
      </c>
      <c r="C1513" s="39" t="str">
        <f t="shared" si="80"/>
        <v>2020 Initial Year</v>
      </c>
      <c r="D1513" s="40">
        <v>3</v>
      </c>
      <c r="E1513" s="40">
        <v>19</v>
      </c>
      <c r="F1513" s="40" t="s">
        <v>739</v>
      </c>
      <c r="G1513" s="311" t="s">
        <v>139</v>
      </c>
      <c r="H1513" s="40" t="s">
        <v>70</v>
      </c>
      <c r="I1513" s="658" t="s">
        <v>265</v>
      </c>
      <c r="J1513" s="303">
        <v>0</v>
      </c>
      <c r="K1513" s="304">
        <v>0</v>
      </c>
      <c r="L1513" s="305">
        <v>0</v>
      </c>
      <c r="M1513" s="305">
        <v>0</v>
      </c>
      <c r="N1513" s="303">
        <v>0</v>
      </c>
      <c r="O1513" s="306">
        <v>0</v>
      </c>
      <c r="P1513" s="303">
        <v>0</v>
      </c>
      <c r="Q1513" s="171">
        <f>VLOOKUP(C1513&amp;D1513&amp;A1513,'Delivery Counts'!$A$87:$I$118,8,FALSE)</f>
        <v>0</v>
      </c>
      <c r="R1513" s="171">
        <f>VLOOKUP(C1513&amp;D1513&amp;A1513,'Delivery Counts'!$A$87:$I$118,9,FALSE)</f>
        <v>0</v>
      </c>
      <c r="S1513" s="16">
        <f t="shared" si="81"/>
        <v>0</v>
      </c>
      <c r="T1513" s="237"/>
      <c r="U1513" s="237"/>
    </row>
    <row r="1514" spans="1:21" s="172" customFormat="1">
      <c r="A1514" s="38">
        <v>19</v>
      </c>
      <c r="B1514" s="39">
        <f t="shared" si="82"/>
        <v>0</v>
      </c>
      <c r="C1514" s="39" t="str">
        <f t="shared" si="80"/>
        <v>2020 Initial Year</v>
      </c>
      <c r="D1514" s="40">
        <v>3</v>
      </c>
      <c r="E1514" s="40">
        <v>19</v>
      </c>
      <c r="F1514" s="40" t="s">
        <v>739</v>
      </c>
      <c r="G1514" s="311" t="s">
        <v>139</v>
      </c>
      <c r="H1514" s="40" t="s">
        <v>71</v>
      </c>
      <c r="I1514" s="658" t="s">
        <v>266</v>
      </c>
      <c r="J1514" s="303">
        <v>0</v>
      </c>
      <c r="K1514" s="304">
        <v>0</v>
      </c>
      <c r="L1514" s="305">
        <v>0</v>
      </c>
      <c r="M1514" s="305">
        <v>0</v>
      </c>
      <c r="N1514" s="303">
        <v>0</v>
      </c>
      <c r="O1514" s="306">
        <v>0</v>
      </c>
      <c r="P1514" s="303">
        <v>0</v>
      </c>
      <c r="Q1514" s="171">
        <f>VLOOKUP(C1514&amp;D1514&amp;A1514,'Delivery Counts'!$A$87:$I$118,8,FALSE)</f>
        <v>0</v>
      </c>
      <c r="R1514" s="171">
        <f>VLOOKUP(C1514&amp;D1514&amp;A1514,'Delivery Counts'!$A$87:$I$118,9,FALSE)</f>
        <v>0</v>
      </c>
      <c r="S1514" s="16">
        <f t="shared" si="81"/>
        <v>0</v>
      </c>
      <c r="T1514" s="237"/>
      <c r="U1514" s="237"/>
    </row>
    <row r="1515" spans="1:21" s="172" customFormat="1">
      <c r="A1515" s="38">
        <v>19</v>
      </c>
      <c r="B1515" s="39">
        <f t="shared" si="82"/>
        <v>0</v>
      </c>
      <c r="C1515" s="39" t="str">
        <f t="shared" si="80"/>
        <v>2020 Initial Year</v>
      </c>
      <c r="D1515" s="40">
        <v>3</v>
      </c>
      <c r="E1515" s="40">
        <v>19</v>
      </c>
      <c r="F1515" s="40" t="s">
        <v>739</v>
      </c>
      <c r="G1515" s="311" t="s">
        <v>139</v>
      </c>
      <c r="H1515" s="40" t="s">
        <v>72</v>
      </c>
      <c r="I1515" s="658" t="s">
        <v>527</v>
      </c>
      <c r="J1515" s="303">
        <v>0</v>
      </c>
      <c r="K1515" s="304">
        <v>0</v>
      </c>
      <c r="L1515" s="305">
        <v>0</v>
      </c>
      <c r="M1515" s="305">
        <v>0</v>
      </c>
      <c r="N1515" s="303">
        <v>0</v>
      </c>
      <c r="O1515" s="306">
        <v>0</v>
      </c>
      <c r="P1515" s="303">
        <v>0</v>
      </c>
      <c r="Q1515" s="171">
        <f>VLOOKUP(C1515&amp;D1515&amp;A1515,'Delivery Counts'!$A$87:$I$118,8,FALSE)</f>
        <v>0</v>
      </c>
      <c r="R1515" s="171">
        <f>VLOOKUP(C1515&amp;D1515&amp;A1515,'Delivery Counts'!$A$87:$I$118,9,FALSE)</f>
        <v>0</v>
      </c>
      <c r="S1515" s="16">
        <f t="shared" si="81"/>
        <v>0</v>
      </c>
      <c r="T1515" s="237"/>
      <c r="U1515" s="237"/>
    </row>
    <row r="1516" spans="1:21" s="172" customFormat="1">
      <c r="A1516" s="38">
        <v>19</v>
      </c>
      <c r="B1516" s="39">
        <f t="shared" si="82"/>
        <v>0</v>
      </c>
      <c r="C1516" s="39" t="str">
        <f t="shared" si="80"/>
        <v>2020 Initial Year</v>
      </c>
      <c r="D1516" s="40">
        <v>3</v>
      </c>
      <c r="E1516" s="40">
        <v>19</v>
      </c>
      <c r="F1516" s="40" t="s">
        <v>739</v>
      </c>
      <c r="G1516" s="40" t="s">
        <v>139</v>
      </c>
      <c r="H1516" s="40" t="s">
        <v>73</v>
      </c>
      <c r="I1516" s="658" t="s">
        <v>528</v>
      </c>
      <c r="J1516" s="303">
        <v>0</v>
      </c>
      <c r="K1516" s="304">
        <v>0</v>
      </c>
      <c r="L1516" s="305">
        <v>0</v>
      </c>
      <c r="M1516" s="305">
        <v>0</v>
      </c>
      <c r="N1516" s="303">
        <v>0</v>
      </c>
      <c r="O1516" s="306">
        <v>0</v>
      </c>
      <c r="P1516" s="303">
        <v>0</v>
      </c>
      <c r="Q1516" s="171">
        <f>VLOOKUP(C1516&amp;D1516&amp;A1516,'Delivery Counts'!$A$87:$I$118,8,FALSE)</f>
        <v>0</v>
      </c>
      <c r="R1516" s="171">
        <f>VLOOKUP(C1516&amp;D1516&amp;A1516,'Delivery Counts'!$A$87:$I$118,9,FALSE)</f>
        <v>0</v>
      </c>
      <c r="S1516" s="16">
        <f t="shared" si="81"/>
        <v>0</v>
      </c>
      <c r="T1516" s="237"/>
      <c r="U1516" s="237"/>
    </row>
    <row r="1517" spans="1:21" s="172" customFormat="1">
      <c r="A1517" s="38">
        <v>19</v>
      </c>
      <c r="B1517" s="39">
        <f t="shared" si="64"/>
        <v>0</v>
      </c>
      <c r="C1517" s="39" t="str">
        <f t="shared" si="80"/>
        <v>2020 Initial Year</v>
      </c>
      <c r="D1517" s="40">
        <v>3</v>
      </c>
      <c r="E1517" s="40">
        <v>19</v>
      </c>
      <c r="F1517" s="40" t="s">
        <v>739</v>
      </c>
      <c r="G1517" s="40" t="s">
        <v>139</v>
      </c>
      <c r="H1517" s="40" t="s">
        <v>409</v>
      </c>
      <c r="I1517" s="640" t="s">
        <v>803</v>
      </c>
      <c r="J1517" s="303">
        <v>0</v>
      </c>
      <c r="K1517" s="304">
        <v>0</v>
      </c>
      <c r="L1517" s="305">
        <v>0</v>
      </c>
      <c r="M1517" s="305">
        <v>0</v>
      </c>
      <c r="N1517" s="303">
        <v>0</v>
      </c>
      <c r="O1517" s="306">
        <v>0</v>
      </c>
      <c r="P1517" s="303">
        <v>0</v>
      </c>
      <c r="Q1517" s="171">
        <f>VLOOKUP(C1517&amp;D1517&amp;A1517,'Delivery Counts'!$A$87:$I$118,8,FALSE)</f>
        <v>0</v>
      </c>
      <c r="R1517" s="171">
        <f>VLOOKUP(C1517&amp;D1517&amp;A1517,'Delivery Counts'!$A$87:$I$118,9,FALSE)</f>
        <v>0</v>
      </c>
      <c r="S1517" s="16">
        <f t="shared" si="81"/>
        <v>0</v>
      </c>
      <c r="T1517" s="237"/>
      <c r="U1517" s="237"/>
    </row>
    <row r="1518" spans="1:21" s="172" customFormat="1">
      <c r="A1518" s="38">
        <v>20</v>
      </c>
      <c r="B1518" s="39">
        <f t="shared" si="64"/>
        <v>0</v>
      </c>
      <c r="C1518" s="39" t="str">
        <f t="shared" si="80"/>
        <v>2020 Initial Year</v>
      </c>
      <c r="D1518" s="40">
        <v>3</v>
      </c>
      <c r="E1518" s="40">
        <v>20</v>
      </c>
      <c r="F1518" s="662" t="s">
        <v>740</v>
      </c>
      <c r="G1518" s="40" t="s">
        <v>138</v>
      </c>
      <c r="H1518" s="40" t="s">
        <v>211</v>
      </c>
      <c r="I1518" s="640" t="s">
        <v>261</v>
      </c>
      <c r="J1518" s="303">
        <v>0</v>
      </c>
      <c r="K1518" s="304">
        <v>0</v>
      </c>
      <c r="L1518" s="305">
        <v>0</v>
      </c>
      <c r="M1518" s="305">
        <v>0</v>
      </c>
      <c r="N1518" s="303">
        <v>0</v>
      </c>
      <c r="O1518" s="306">
        <v>0</v>
      </c>
      <c r="P1518" s="303">
        <v>0</v>
      </c>
      <c r="Q1518" s="171">
        <f>VLOOKUP(C1518&amp;D1518&amp;A1518,'Delivery Counts'!$A$87:$I$118,8,FALSE)</f>
        <v>0</v>
      </c>
      <c r="R1518" s="171">
        <f>VLOOKUP(C1518&amp;D1518&amp;A1518,'Delivery Counts'!$A$87:$I$118,9,FALSE)</f>
        <v>0</v>
      </c>
      <c r="S1518" s="16">
        <f t="shared" si="81"/>
        <v>0</v>
      </c>
      <c r="T1518" s="237"/>
      <c r="U1518" s="237"/>
    </row>
    <row r="1519" spans="1:21" s="172" customFormat="1">
      <c r="A1519" s="38">
        <v>20</v>
      </c>
      <c r="B1519" s="39">
        <f t="shared" ref="B1519:B1534" si="83">$B$6</f>
        <v>0</v>
      </c>
      <c r="C1519" s="39" t="str">
        <f t="shared" si="80"/>
        <v>2020 Initial Year</v>
      </c>
      <c r="D1519" s="40">
        <v>3</v>
      </c>
      <c r="E1519" s="40">
        <v>20</v>
      </c>
      <c r="F1519" s="40" t="s">
        <v>740</v>
      </c>
      <c r="G1519" s="311" t="s">
        <v>138</v>
      </c>
      <c r="H1519" s="40" t="s">
        <v>214</v>
      </c>
      <c r="I1519" s="658" t="s">
        <v>676</v>
      </c>
      <c r="J1519" s="303">
        <v>0</v>
      </c>
      <c r="K1519" s="304">
        <v>0</v>
      </c>
      <c r="L1519" s="305">
        <v>0</v>
      </c>
      <c r="M1519" s="305">
        <v>0</v>
      </c>
      <c r="N1519" s="303">
        <v>0</v>
      </c>
      <c r="O1519" s="306">
        <v>0</v>
      </c>
      <c r="P1519" s="303">
        <v>0</v>
      </c>
      <c r="Q1519" s="171">
        <f>VLOOKUP(C1519&amp;D1519&amp;A1519,'Delivery Counts'!$A$87:$I$118,8,FALSE)</f>
        <v>0</v>
      </c>
      <c r="R1519" s="171">
        <f>VLOOKUP(C1519&amp;D1519&amp;A1519,'Delivery Counts'!$A$87:$I$118,9,FALSE)</f>
        <v>0</v>
      </c>
      <c r="S1519" s="16">
        <f t="shared" si="81"/>
        <v>0</v>
      </c>
      <c r="T1519" s="237"/>
      <c r="U1519" s="237"/>
    </row>
    <row r="1520" spans="1:21" s="172" customFormat="1">
      <c r="A1520" s="38">
        <v>20</v>
      </c>
      <c r="B1520" s="39">
        <f t="shared" si="83"/>
        <v>0</v>
      </c>
      <c r="C1520" s="39" t="str">
        <f t="shared" si="80"/>
        <v>2020 Initial Year</v>
      </c>
      <c r="D1520" s="40">
        <v>3</v>
      </c>
      <c r="E1520" s="40">
        <v>20</v>
      </c>
      <c r="F1520" s="40" t="s">
        <v>740</v>
      </c>
      <c r="G1520" s="311" t="s">
        <v>138</v>
      </c>
      <c r="H1520" s="40" t="s">
        <v>215</v>
      </c>
      <c r="I1520" s="658" t="s">
        <v>216</v>
      </c>
      <c r="J1520" s="303">
        <v>0</v>
      </c>
      <c r="K1520" s="304">
        <v>0</v>
      </c>
      <c r="L1520" s="305">
        <v>0</v>
      </c>
      <c r="M1520" s="305">
        <v>0</v>
      </c>
      <c r="N1520" s="303">
        <v>0</v>
      </c>
      <c r="O1520" s="306">
        <v>0</v>
      </c>
      <c r="P1520" s="303">
        <v>0</v>
      </c>
      <c r="Q1520" s="171">
        <f>VLOOKUP(C1520&amp;D1520&amp;A1520,'Delivery Counts'!$A$87:$I$118,8,FALSE)</f>
        <v>0</v>
      </c>
      <c r="R1520" s="171">
        <f>VLOOKUP(C1520&amp;D1520&amp;A1520,'Delivery Counts'!$A$87:$I$118,9,FALSE)</f>
        <v>0</v>
      </c>
      <c r="S1520" s="16">
        <f t="shared" si="81"/>
        <v>0</v>
      </c>
      <c r="T1520" s="237"/>
      <c r="U1520" s="237"/>
    </row>
    <row r="1521" spans="1:21">
      <c r="A1521" s="38">
        <v>20</v>
      </c>
      <c r="B1521" s="39">
        <f t="shared" si="83"/>
        <v>0</v>
      </c>
      <c r="C1521" s="39" t="str">
        <f t="shared" si="80"/>
        <v>2020 Initial Year</v>
      </c>
      <c r="D1521" s="40">
        <v>3</v>
      </c>
      <c r="E1521" s="40">
        <v>20</v>
      </c>
      <c r="F1521" s="40" t="s">
        <v>740</v>
      </c>
      <c r="G1521" s="311" t="s">
        <v>138</v>
      </c>
      <c r="H1521" s="40" t="s">
        <v>217</v>
      </c>
      <c r="I1521" s="658" t="s">
        <v>262</v>
      </c>
      <c r="J1521" s="303">
        <v>0</v>
      </c>
      <c r="K1521" s="304">
        <v>0</v>
      </c>
      <c r="L1521" s="305">
        <v>0</v>
      </c>
      <c r="M1521" s="305">
        <v>0</v>
      </c>
      <c r="N1521" s="303">
        <v>0</v>
      </c>
      <c r="O1521" s="306">
        <v>0</v>
      </c>
      <c r="P1521" s="303">
        <v>0</v>
      </c>
      <c r="Q1521" s="171">
        <f>VLOOKUP(C1521&amp;D1521&amp;A1521,'Delivery Counts'!$A$87:$I$118,8,FALSE)</f>
        <v>0</v>
      </c>
      <c r="R1521" s="171">
        <f>VLOOKUP(C1521&amp;D1521&amp;A1521,'Delivery Counts'!$A$87:$I$118,9,FALSE)</f>
        <v>0</v>
      </c>
      <c r="S1521" s="16">
        <f t="shared" si="81"/>
        <v>0</v>
      </c>
    </row>
    <row r="1522" spans="1:21">
      <c r="A1522" s="38">
        <v>20</v>
      </c>
      <c r="B1522" s="39">
        <f t="shared" si="83"/>
        <v>0</v>
      </c>
      <c r="C1522" s="39" t="str">
        <f t="shared" si="80"/>
        <v>2020 Initial Year</v>
      </c>
      <c r="D1522" s="40">
        <v>3</v>
      </c>
      <c r="E1522" s="40">
        <v>20</v>
      </c>
      <c r="F1522" s="40" t="s">
        <v>740</v>
      </c>
      <c r="G1522" s="311" t="s">
        <v>138</v>
      </c>
      <c r="H1522" s="40" t="s">
        <v>218</v>
      </c>
      <c r="I1522" s="658" t="s">
        <v>677</v>
      </c>
      <c r="J1522" s="303">
        <v>0</v>
      </c>
      <c r="K1522" s="304">
        <v>0</v>
      </c>
      <c r="L1522" s="305">
        <v>0</v>
      </c>
      <c r="M1522" s="305">
        <v>0</v>
      </c>
      <c r="N1522" s="303">
        <v>0</v>
      </c>
      <c r="O1522" s="306">
        <v>0</v>
      </c>
      <c r="P1522" s="303">
        <v>0</v>
      </c>
      <c r="Q1522" s="171">
        <f>VLOOKUP(C1522&amp;D1522&amp;A1522,'Delivery Counts'!$A$87:$I$118,8,FALSE)</f>
        <v>0</v>
      </c>
      <c r="R1522" s="171">
        <f>VLOOKUP(C1522&amp;D1522&amp;A1522,'Delivery Counts'!$A$87:$I$118,9,FALSE)</f>
        <v>0</v>
      </c>
      <c r="S1522" s="16">
        <f t="shared" si="81"/>
        <v>0</v>
      </c>
    </row>
    <row r="1523" spans="1:21" s="172" customFormat="1">
      <c r="A1523" s="38">
        <v>20</v>
      </c>
      <c r="B1523" s="39">
        <f t="shared" si="83"/>
        <v>0</v>
      </c>
      <c r="C1523" s="39" t="str">
        <f t="shared" si="80"/>
        <v>2020 Initial Year</v>
      </c>
      <c r="D1523" s="40">
        <v>3</v>
      </c>
      <c r="E1523" s="40">
        <v>20</v>
      </c>
      <c r="F1523" s="40" t="s">
        <v>740</v>
      </c>
      <c r="G1523" s="311" t="s">
        <v>138</v>
      </c>
      <c r="H1523" s="40" t="s">
        <v>219</v>
      </c>
      <c r="I1523" s="658" t="s">
        <v>263</v>
      </c>
      <c r="J1523" s="303">
        <v>0</v>
      </c>
      <c r="K1523" s="304">
        <v>0</v>
      </c>
      <c r="L1523" s="305">
        <v>0</v>
      </c>
      <c r="M1523" s="305">
        <v>0</v>
      </c>
      <c r="N1523" s="303">
        <v>0</v>
      </c>
      <c r="O1523" s="306">
        <v>0</v>
      </c>
      <c r="P1523" s="303">
        <v>0</v>
      </c>
      <c r="Q1523" s="171">
        <f>VLOOKUP(C1523&amp;D1523&amp;A1523,'Delivery Counts'!$A$87:$I$118,8,FALSE)</f>
        <v>0</v>
      </c>
      <c r="R1523" s="171">
        <f>VLOOKUP(C1523&amp;D1523&amp;A1523,'Delivery Counts'!$A$87:$I$118,9,FALSE)</f>
        <v>0</v>
      </c>
      <c r="S1523" s="16">
        <f t="shared" si="81"/>
        <v>0</v>
      </c>
    </row>
    <row r="1524" spans="1:21" s="172" customFormat="1">
      <c r="A1524" s="38">
        <v>20</v>
      </c>
      <c r="B1524" s="39">
        <f t="shared" si="83"/>
        <v>0</v>
      </c>
      <c r="C1524" s="39" t="str">
        <f t="shared" si="80"/>
        <v>2020 Initial Year</v>
      </c>
      <c r="D1524" s="40">
        <v>3</v>
      </c>
      <c r="E1524" s="40">
        <v>20</v>
      </c>
      <c r="F1524" s="40" t="s">
        <v>740</v>
      </c>
      <c r="G1524" s="311" t="s">
        <v>138</v>
      </c>
      <c r="H1524" s="40" t="s">
        <v>220</v>
      </c>
      <c r="I1524" s="658" t="s">
        <v>675</v>
      </c>
      <c r="J1524" s="303">
        <v>0</v>
      </c>
      <c r="K1524" s="304">
        <v>0</v>
      </c>
      <c r="L1524" s="305">
        <v>0</v>
      </c>
      <c r="M1524" s="305">
        <v>0</v>
      </c>
      <c r="N1524" s="303">
        <v>0</v>
      </c>
      <c r="O1524" s="306">
        <v>0</v>
      </c>
      <c r="P1524" s="303">
        <v>0</v>
      </c>
      <c r="Q1524" s="171">
        <f>VLOOKUP(C1524&amp;D1524&amp;A1524,'Delivery Counts'!$A$87:$I$118,8,FALSE)</f>
        <v>0</v>
      </c>
      <c r="R1524" s="171">
        <f>VLOOKUP(C1524&amp;D1524&amp;A1524,'Delivery Counts'!$A$87:$I$118,9,FALSE)</f>
        <v>0</v>
      </c>
      <c r="S1524" s="16">
        <f t="shared" si="81"/>
        <v>0</v>
      </c>
      <c r="T1524" s="237"/>
      <c r="U1524" s="237"/>
    </row>
    <row r="1525" spans="1:21" s="172" customFormat="1">
      <c r="A1525" s="38">
        <v>20</v>
      </c>
      <c r="B1525" s="39">
        <f t="shared" si="83"/>
        <v>0</v>
      </c>
      <c r="C1525" s="39" t="str">
        <f t="shared" si="80"/>
        <v>2020 Initial Year</v>
      </c>
      <c r="D1525" s="40">
        <v>3</v>
      </c>
      <c r="E1525" s="40">
        <v>20</v>
      </c>
      <c r="F1525" s="40" t="s">
        <v>740</v>
      </c>
      <c r="G1525" s="311" t="s">
        <v>138</v>
      </c>
      <c r="H1525" s="40" t="s">
        <v>221</v>
      </c>
      <c r="I1525" s="658" t="s">
        <v>264</v>
      </c>
      <c r="J1525" s="303">
        <v>0</v>
      </c>
      <c r="K1525" s="304">
        <v>0</v>
      </c>
      <c r="L1525" s="305">
        <v>0</v>
      </c>
      <c r="M1525" s="305">
        <v>0</v>
      </c>
      <c r="N1525" s="303">
        <v>0</v>
      </c>
      <c r="O1525" s="306">
        <v>0</v>
      </c>
      <c r="P1525" s="303">
        <v>0</v>
      </c>
      <c r="Q1525" s="171">
        <f>VLOOKUP(C1525&amp;D1525&amp;A1525,'Delivery Counts'!$A$87:$I$118,8,FALSE)</f>
        <v>0</v>
      </c>
      <c r="R1525" s="171">
        <f>VLOOKUP(C1525&amp;D1525&amp;A1525,'Delivery Counts'!$A$87:$I$118,9,FALSE)</f>
        <v>0</v>
      </c>
      <c r="S1525" s="16">
        <f t="shared" si="81"/>
        <v>0</v>
      </c>
      <c r="T1525" s="237"/>
      <c r="U1525" s="237"/>
    </row>
    <row r="1526" spans="1:21" s="172" customFormat="1">
      <c r="A1526" s="38">
        <v>20</v>
      </c>
      <c r="B1526" s="39">
        <f t="shared" si="83"/>
        <v>0</v>
      </c>
      <c r="C1526" s="39" t="str">
        <f t="shared" si="80"/>
        <v>2020 Initial Year</v>
      </c>
      <c r="D1526" s="40">
        <v>3</v>
      </c>
      <c r="E1526" s="40">
        <v>20</v>
      </c>
      <c r="F1526" s="40" t="s">
        <v>740</v>
      </c>
      <c r="G1526" s="311" t="s">
        <v>138</v>
      </c>
      <c r="H1526" s="40" t="s">
        <v>222</v>
      </c>
      <c r="I1526" s="658" t="s">
        <v>206</v>
      </c>
      <c r="J1526" s="303">
        <v>0</v>
      </c>
      <c r="K1526" s="304">
        <v>0</v>
      </c>
      <c r="L1526" s="305">
        <v>0</v>
      </c>
      <c r="M1526" s="305">
        <v>0</v>
      </c>
      <c r="N1526" s="303">
        <v>0</v>
      </c>
      <c r="O1526" s="306">
        <v>0</v>
      </c>
      <c r="P1526" s="303">
        <v>0</v>
      </c>
      <c r="Q1526" s="171">
        <f>VLOOKUP(C1526&amp;D1526&amp;A1526,'Delivery Counts'!$A$87:$I$118,8,FALSE)</f>
        <v>0</v>
      </c>
      <c r="R1526" s="171">
        <f>VLOOKUP(C1526&amp;D1526&amp;A1526,'Delivery Counts'!$A$87:$I$118,9,FALSE)</f>
        <v>0</v>
      </c>
      <c r="S1526" s="16">
        <f t="shared" si="81"/>
        <v>0</v>
      </c>
      <c r="T1526" s="237"/>
      <c r="U1526" s="237"/>
    </row>
    <row r="1527" spans="1:21" s="172" customFormat="1">
      <c r="A1527" s="38">
        <v>20</v>
      </c>
      <c r="B1527" s="39">
        <f t="shared" si="83"/>
        <v>0</v>
      </c>
      <c r="C1527" s="39" t="str">
        <f t="shared" si="80"/>
        <v>2020 Initial Year</v>
      </c>
      <c r="D1527" s="40">
        <v>3</v>
      </c>
      <c r="E1527" s="40">
        <v>20</v>
      </c>
      <c r="F1527" s="40" t="s">
        <v>740</v>
      </c>
      <c r="G1527" s="311" t="s">
        <v>138</v>
      </c>
      <c r="H1527" s="40" t="s">
        <v>223</v>
      </c>
      <c r="I1527" s="658" t="s">
        <v>181</v>
      </c>
      <c r="J1527" s="303">
        <v>0</v>
      </c>
      <c r="K1527" s="304">
        <v>0</v>
      </c>
      <c r="L1527" s="305">
        <v>0</v>
      </c>
      <c r="M1527" s="305">
        <v>0</v>
      </c>
      <c r="N1527" s="303">
        <v>0</v>
      </c>
      <c r="O1527" s="306">
        <v>0</v>
      </c>
      <c r="P1527" s="303">
        <v>0</v>
      </c>
      <c r="Q1527" s="171">
        <f>VLOOKUP(C1527&amp;D1527&amp;A1527,'Delivery Counts'!$A$87:$I$118,8,FALSE)</f>
        <v>0</v>
      </c>
      <c r="R1527" s="171">
        <f>VLOOKUP(C1527&amp;D1527&amp;A1527,'Delivery Counts'!$A$87:$I$118,9,FALSE)</f>
        <v>0</v>
      </c>
      <c r="S1527" s="16">
        <f t="shared" si="81"/>
        <v>0</v>
      </c>
      <c r="T1527" s="237"/>
      <c r="U1527" s="237"/>
    </row>
    <row r="1528" spans="1:21" s="172" customFormat="1">
      <c r="A1528" s="38">
        <v>20</v>
      </c>
      <c r="B1528" s="39">
        <f t="shared" si="83"/>
        <v>0</v>
      </c>
      <c r="C1528" s="39" t="str">
        <f t="shared" si="80"/>
        <v>2020 Initial Year</v>
      </c>
      <c r="D1528" s="40">
        <v>3</v>
      </c>
      <c r="E1528" s="40">
        <v>20</v>
      </c>
      <c r="F1528" s="40" t="s">
        <v>740</v>
      </c>
      <c r="G1528" s="311" t="s">
        <v>138</v>
      </c>
      <c r="H1528" s="40" t="s">
        <v>150</v>
      </c>
      <c r="I1528" s="658" t="s">
        <v>204</v>
      </c>
      <c r="J1528" s="303">
        <v>0</v>
      </c>
      <c r="K1528" s="304">
        <v>0</v>
      </c>
      <c r="L1528" s="305">
        <v>0</v>
      </c>
      <c r="M1528" s="305">
        <v>0</v>
      </c>
      <c r="N1528" s="303">
        <v>0</v>
      </c>
      <c r="O1528" s="306">
        <v>0</v>
      </c>
      <c r="P1528" s="303">
        <v>0</v>
      </c>
      <c r="Q1528" s="171">
        <f>VLOOKUP(C1528&amp;D1528&amp;A1528,'Delivery Counts'!$A$87:$I$118,8,FALSE)</f>
        <v>0</v>
      </c>
      <c r="R1528" s="171">
        <f>VLOOKUP(C1528&amp;D1528&amp;A1528,'Delivery Counts'!$A$87:$I$118,9,FALSE)</f>
        <v>0</v>
      </c>
      <c r="S1528" s="16">
        <f t="shared" si="81"/>
        <v>0</v>
      </c>
      <c r="T1528" s="237"/>
      <c r="U1528" s="237"/>
    </row>
    <row r="1529" spans="1:21" s="172" customFormat="1">
      <c r="A1529" s="38">
        <v>20</v>
      </c>
      <c r="B1529" s="39">
        <f t="shared" si="83"/>
        <v>0</v>
      </c>
      <c r="C1529" s="39" t="str">
        <f t="shared" si="80"/>
        <v>2020 Initial Year</v>
      </c>
      <c r="D1529" s="40">
        <v>3</v>
      </c>
      <c r="E1529" s="40">
        <v>20</v>
      </c>
      <c r="F1529" s="40" t="s">
        <v>740</v>
      </c>
      <c r="G1529" s="311" t="s">
        <v>138</v>
      </c>
      <c r="H1529" s="40" t="s">
        <v>151</v>
      </c>
      <c r="I1529" s="658" t="s">
        <v>205</v>
      </c>
      <c r="J1529" s="303">
        <v>0</v>
      </c>
      <c r="K1529" s="304">
        <v>0</v>
      </c>
      <c r="L1529" s="305">
        <v>0</v>
      </c>
      <c r="M1529" s="305">
        <v>0</v>
      </c>
      <c r="N1529" s="303">
        <v>0</v>
      </c>
      <c r="O1529" s="306">
        <v>0</v>
      </c>
      <c r="P1529" s="303">
        <v>0</v>
      </c>
      <c r="Q1529" s="171">
        <f>VLOOKUP(C1529&amp;D1529&amp;A1529,'Delivery Counts'!$A$87:$I$118,8,FALSE)</f>
        <v>0</v>
      </c>
      <c r="R1529" s="171">
        <f>VLOOKUP(C1529&amp;D1529&amp;A1529,'Delivery Counts'!$A$87:$I$118,9,FALSE)</f>
        <v>0</v>
      </c>
      <c r="S1529" s="16">
        <f t="shared" si="81"/>
        <v>0</v>
      </c>
      <c r="T1529" s="237"/>
      <c r="U1529" s="237"/>
    </row>
    <row r="1530" spans="1:21" s="172" customFormat="1">
      <c r="A1530" s="38">
        <v>20</v>
      </c>
      <c r="B1530" s="39">
        <f t="shared" si="83"/>
        <v>0</v>
      </c>
      <c r="C1530" s="39" t="str">
        <f t="shared" si="80"/>
        <v>2020 Initial Year</v>
      </c>
      <c r="D1530" s="40">
        <v>3</v>
      </c>
      <c r="E1530" s="40">
        <v>20</v>
      </c>
      <c r="F1530" s="40" t="s">
        <v>740</v>
      </c>
      <c r="G1530" s="311" t="s">
        <v>138</v>
      </c>
      <c r="H1530" s="40" t="s">
        <v>152</v>
      </c>
      <c r="I1530" s="658" t="s">
        <v>182</v>
      </c>
      <c r="J1530" s="303">
        <v>0</v>
      </c>
      <c r="K1530" s="304">
        <v>0</v>
      </c>
      <c r="L1530" s="305">
        <v>0</v>
      </c>
      <c r="M1530" s="305">
        <v>0</v>
      </c>
      <c r="N1530" s="303">
        <v>0</v>
      </c>
      <c r="O1530" s="306">
        <v>0</v>
      </c>
      <c r="P1530" s="303">
        <v>0</v>
      </c>
      <c r="Q1530" s="171">
        <f>VLOOKUP(C1530&amp;D1530&amp;A1530,'Delivery Counts'!$A$87:$I$118,8,FALSE)</f>
        <v>0</v>
      </c>
      <c r="R1530" s="171">
        <f>VLOOKUP(C1530&amp;D1530&amp;A1530,'Delivery Counts'!$A$87:$I$118,9,FALSE)</f>
        <v>0</v>
      </c>
      <c r="S1530" s="16">
        <f t="shared" si="81"/>
        <v>0</v>
      </c>
      <c r="T1530" s="237"/>
      <c r="U1530" s="237"/>
    </row>
    <row r="1531" spans="1:21" s="172" customFormat="1">
      <c r="A1531" s="38">
        <v>20</v>
      </c>
      <c r="B1531" s="39">
        <f t="shared" si="83"/>
        <v>0</v>
      </c>
      <c r="C1531" s="39" t="str">
        <f t="shared" si="80"/>
        <v>2020 Initial Year</v>
      </c>
      <c r="D1531" s="40">
        <v>3</v>
      </c>
      <c r="E1531" s="40">
        <v>20</v>
      </c>
      <c r="F1531" s="40" t="s">
        <v>740</v>
      </c>
      <c r="G1531" s="311" t="s">
        <v>138</v>
      </c>
      <c r="H1531" s="40" t="s">
        <v>70</v>
      </c>
      <c r="I1531" s="658" t="s">
        <v>265</v>
      </c>
      <c r="J1531" s="303">
        <v>0</v>
      </c>
      <c r="K1531" s="304">
        <v>0</v>
      </c>
      <c r="L1531" s="305">
        <v>0</v>
      </c>
      <c r="M1531" s="305">
        <v>0</v>
      </c>
      <c r="N1531" s="303">
        <v>0</v>
      </c>
      <c r="O1531" s="306">
        <v>0</v>
      </c>
      <c r="P1531" s="303">
        <v>0</v>
      </c>
      <c r="Q1531" s="171">
        <f>VLOOKUP(C1531&amp;D1531&amp;A1531,'Delivery Counts'!$A$87:$I$118,8,FALSE)</f>
        <v>0</v>
      </c>
      <c r="R1531" s="171">
        <f>VLOOKUP(C1531&amp;D1531&amp;A1531,'Delivery Counts'!$A$87:$I$118,9,FALSE)</f>
        <v>0</v>
      </c>
      <c r="S1531" s="16">
        <f t="shared" si="81"/>
        <v>0</v>
      </c>
      <c r="T1531" s="237"/>
      <c r="U1531" s="237"/>
    </row>
    <row r="1532" spans="1:21" s="172" customFormat="1">
      <c r="A1532" s="38">
        <v>20</v>
      </c>
      <c r="B1532" s="39">
        <f t="shared" si="83"/>
        <v>0</v>
      </c>
      <c r="C1532" s="39" t="str">
        <f t="shared" si="80"/>
        <v>2020 Initial Year</v>
      </c>
      <c r="D1532" s="40">
        <v>3</v>
      </c>
      <c r="E1532" s="40">
        <v>20</v>
      </c>
      <c r="F1532" s="40" t="s">
        <v>740</v>
      </c>
      <c r="G1532" s="311" t="s">
        <v>138</v>
      </c>
      <c r="H1532" s="40" t="s">
        <v>71</v>
      </c>
      <c r="I1532" s="658" t="s">
        <v>266</v>
      </c>
      <c r="J1532" s="303">
        <v>0</v>
      </c>
      <c r="K1532" s="304">
        <v>0</v>
      </c>
      <c r="L1532" s="305">
        <v>0</v>
      </c>
      <c r="M1532" s="305">
        <v>0</v>
      </c>
      <c r="N1532" s="303">
        <v>0</v>
      </c>
      <c r="O1532" s="306">
        <v>0</v>
      </c>
      <c r="P1532" s="303">
        <v>0</v>
      </c>
      <c r="Q1532" s="171">
        <f>VLOOKUP(C1532&amp;D1532&amp;A1532,'Delivery Counts'!$A$87:$I$118,8,FALSE)</f>
        <v>0</v>
      </c>
      <c r="R1532" s="171">
        <f>VLOOKUP(C1532&amp;D1532&amp;A1532,'Delivery Counts'!$A$87:$I$118,9,FALSE)</f>
        <v>0</v>
      </c>
      <c r="S1532" s="16">
        <f t="shared" si="81"/>
        <v>0</v>
      </c>
      <c r="T1532" s="237"/>
      <c r="U1532" s="237"/>
    </row>
    <row r="1533" spans="1:21" s="172" customFormat="1">
      <c r="A1533" s="38">
        <v>20</v>
      </c>
      <c r="B1533" s="39">
        <f t="shared" si="83"/>
        <v>0</v>
      </c>
      <c r="C1533" s="39" t="str">
        <f t="shared" si="80"/>
        <v>2020 Initial Year</v>
      </c>
      <c r="D1533" s="40">
        <v>3</v>
      </c>
      <c r="E1533" s="40">
        <v>20</v>
      </c>
      <c r="F1533" s="40" t="s">
        <v>740</v>
      </c>
      <c r="G1533" s="311" t="s">
        <v>138</v>
      </c>
      <c r="H1533" s="40" t="s">
        <v>72</v>
      </c>
      <c r="I1533" s="658" t="s">
        <v>527</v>
      </c>
      <c r="J1533" s="303">
        <v>0</v>
      </c>
      <c r="K1533" s="304">
        <v>0</v>
      </c>
      <c r="L1533" s="305">
        <v>0</v>
      </c>
      <c r="M1533" s="305">
        <v>0</v>
      </c>
      <c r="N1533" s="303">
        <v>0</v>
      </c>
      <c r="O1533" s="306">
        <v>0</v>
      </c>
      <c r="P1533" s="303">
        <v>0</v>
      </c>
      <c r="Q1533" s="171">
        <f>VLOOKUP(C1533&amp;D1533&amp;A1533,'Delivery Counts'!$A$87:$I$118,8,FALSE)</f>
        <v>0</v>
      </c>
      <c r="R1533" s="171">
        <f>VLOOKUP(C1533&amp;D1533&amp;A1533,'Delivery Counts'!$A$87:$I$118,9,FALSE)</f>
        <v>0</v>
      </c>
      <c r="S1533" s="16">
        <f t="shared" si="81"/>
        <v>0</v>
      </c>
      <c r="T1533" s="237"/>
      <c r="U1533" s="237"/>
    </row>
    <row r="1534" spans="1:21" s="172" customFormat="1">
      <c r="A1534" s="38">
        <v>20</v>
      </c>
      <c r="B1534" s="39">
        <f t="shared" si="83"/>
        <v>0</v>
      </c>
      <c r="C1534" s="39" t="str">
        <f t="shared" si="80"/>
        <v>2020 Initial Year</v>
      </c>
      <c r="D1534" s="40">
        <v>3</v>
      </c>
      <c r="E1534" s="40">
        <v>20</v>
      </c>
      <c r="F1534" s="40" t="s">
        <v>740</v>
      </c>
      <c r="G1534" s="40" t="s">
        <v>138</v>
      </c>
      <c r="H1534" s="40" t="s">
        <v>73</v>
      </c>
      <c r="I1534" s="658" t="s">
        <v>528</v>
      </c>
      <c r="J1534" s="303">
        <v>0</v>
      </c>
      <c r="K1534" s="304">
        <v>0</v>
      </c>
      <c r="L1534" s="305">
        <v>0</v>
      </c>
      <c r="M1534" s="305">
        <v>0</v>
      </c>
      <c r="N1534" s="303">
        <v>0</v>
      </c>
      <c r="O1534" s="306">
        <v>0</v>
      </c>
      <c r="P1534" s="303">
        <v>0</v>
      </c>
      <c r="Q1534" s="171">
        <f>VLOOKUP(C1534&amp;D1534&amp;A1534,'Delivery Counts'!$A$87:$I$118,8,FALSE)</f>
        <v>0</v>
      </c>
      <c r="R1534" s="171">
        <f>VLOOKUP(C1534&amp;D1534&amp;A1534,'Delivery Counts'!$A$87:$I$118,9,FALSE)</f>
        <v>0</v>
      </c>
      <c r="S1534" s="16">
        <f t="shared" si="81"/>
        <v>0</v>
      </c>
      <c r="T1534" s="237"/>
      <c r="U1534" s="237"/>
    </row>
    <row r="1535" spans="1:21" s="172" customFormat="1">
      <c r="A1535" s="38">
        <v>20</v>
      </c>
      <c r="B1535" s="39">
        <f t="shared" si="64"/>
        <v>0</v>
      </c>
      <c r="C1535" s="39" t="str">
        <f t="shared" si="80"/>
        <v>2020 Initial Year</v>
      </c>
      <c r="D1535" s="40">
        <v>3</v>
      </c>
      <c r="E1535" s="40">
        <v>20</v>
      </c>
      <c r="F1535" s="40" t="s">
        <v>740</v>
      </c>
      <c r="G1535" s="40" t="s">
        <v>138</v>
      </c>
      <c r="H1535" s="40" t="s">
        <v>409</v>
      </c>
      <c r="I1535" s="640" t="s">
        <v>803</v>
      </c>
      <c r="J1535" s="303">
        <v>0</v>
      </c>
      <c r="K1535" s="304">
        <v>0</v>
      </c>
      <c r="L1535" s="305">
        <v>0</v>
      </c>
      <c r="M1535" s="305">
        <v>0</v>
      </c>
      <c r="N1535" s="303">
        <v>0</v>
      </c>
      <c r="O1535" s="306">
        <v>0</v>
      </c>
      <c r="P1535" s="303">
        <v>0</v>
      </c>
      <c r="Q1535" s="171">
        <f>VLOOKUP(C1535&amp;D1535&amp;A1535,'Delivery Counts'!$A$87:$I$118,8,FALSE)</f>
        <v>0</v>
      </c>
      <c r="R1535" s="171">
        <f>VLOOKUP(C1535&amp;D1535&amp;A1535,'Delivery Counts'!$A$87:$I$118,9,FALSE)</f>
        <v>0</v>
      </c>
      <c r="S1535" s="16">
        <f t="shared" si="81"/>
        <v>0</v>
      </c>
      <c r="T1535" s="237"/>
      <c r="U1535" s="237"/>
    </row>
    <row r="1536" spans="1:21" s="172" customFormat="1">
      <c r="A1536" s="38">
        <v>21</v>
      </c>
      <c r="B1536" s="39">
        <f t="shared" ref="B1536:B1571" si="84">$B$6</f>
        <v>0</v>
      </c>
      <c r="C1536" s="39" t="str">
        <f t="shared" si="80"/>
        <v>2020 Initial Year</v>
      </c>
      <c r="D1536" s="40">
        <v>3</v>
      </c>
      <c r="E1536" s="40">
        <v>21</v>
      </c>
      <c r="F1536" s="40">
        <v>2</v>
      </c>
      <c r="G1536" s="40" t="s">
        <v>139</v>
      </c>
      <c r="H1536" s="40" t="s">
        <v>211</v>
      </c>
      <c r="I1536" s="991" t="s">
        <v>261</v>
      </c>
      <c r="J1536" s="303">
        <v>0</v>
      </c>
      <c r="K1536" s="304">
        <v>0</v>
      </c>
      <c r="L1536" s="305">
        <v>0</v>
      </c>
      <c r="M1536" s="305">
        <v>0</v>
      </c>
      <c r="N1536" s="303">
        <v>0</v>
      </c>
      <c r="O1536" s="306">
        <v>0</v>
      </c>
      <c r="P1536" s="303">
        <v>0</v>
      </c>
      <c r="Q1536" s="171">
        <f>VLOOKUP(C1536&amp;D1536&amp;A1536,'Delivery Counts'!$A$87:$I$118,8,FALSE)</f>
        <v>0</v>
      </c>
      <c r="R1536" s="171">
        <f>VLOOKUP(C1536&amp;D1536&amp;A1536,'Delivery Counts'!$A$87:$I$118,9,FALSE)</f>
        <v>0</v>
      </c>
      <c r="S1536" s="16">
        <f t="shared" ref="S1536:S1571" si="85">Q1536+R1536</f>
        <v>0</v>
      </c>
      <c r="T1536" s="237"/>
      <c r="U1536" s="237"/>
    </row>
    <row r="1537" spans="1:21" s="172" customFormat="1">
      <c r="A1537" s="38">
        <v>21</v>
      </c>
      <c r="B1537" s="39">
        <f t="shared" si="84"/>
        <v>0</v>
      </c>
      <c r="C1537" s="39" t="str">
        <f t="shared" si="80"/>
        <v>2020 Initial Year</v>
      </c>
      <c r="D1537" s="40">
        <v>3</v>
      </c>
      <c r="E1537" s="40">
        <v>21</v>
      </c>
      <c r="F1537" s="40">
        <v>2</v>
      </c>
      <c r="G1537" s="311" t="s">
        <v>139</v>
      </c>
      <c r="H1537" s="40" t="s">
        <v>214</v>
      </c>
      <c r="I1537" s="991" t="s">
        <v>676</v>
      </c>
      <c r="J1537" s="303">
        <v>0</v>
      </c>
      <c r="K1537" s="304">
        <v>0</v>
      </c>
      <c r="L1537" s="305">
        <v>0</v>
      </c>
      <c r="M1537" s="305">
        <v>0</v>
      </c>
      <c r="N1537" s="303">
        <v>0</v>
      </c>
      <c r="O1537" s="306">
        <v>0</v>
      </c>
      <c r="P1537" s="303">
        <v>0</v>
      </c>
      <c r="Q1537" s="171">
        <f>VLOOKUP(C1537&amp;D1537&amp;A1537,'Delivery Counts'!$A$87:$I$118,8,FALSE)</f>
        <v>0</v>
      </c>
      <c r="R1537" s="171">
        <f>VLOOKUP(C1537&amp;D1537&amp;A1537,'Delivery Counts'!$A$87:$I$118,9,FALSE)</f>
        <v>0</v>
      </c>
      <c r="S1537" s="16">
        <f t="shared" si="85"/>
        <v>0</v>
      </c>
      <c r="T1537" s="237"/>
      <c r="U1537" s="237"/>
    </row>
    <row r="1538" spans="1:21" s="172" customFormat="1">
      <c r="A1538" s="38">
        <v>21</v>
      </c>
      <c r="B1538" s="39">
        <f t="shared" si="84"/>
        <v>0</v>
      </c>
      <c r="C1538" s="39" t="str">
        <f t="shared" si="80"/>
        <v>2020 Initial Year</v>
      </c>
      <c r="D1538" s="40">
        <v>3</v>
      </c>
      <c r="E1538" s="40">
        <v>21</v>
      </c>
      <c r="F1538" s="40">
        <v>2</v>
      </c>
      <c r="G1538" s="311" t="s">
        <v>139</v>
      </c>
      <c r="H1538" s="40" t="s">
        <v>215</v>
      </c>
      <c r="I1538" s="991" t="s">
        <v>216</v>
      </c>
      <c r="J1538" s="303">
        <v>0</v>
      </c>
      <c r="K1538" s="304">
        <v>0</v>
      </c>
      <c r="L1538" s="305">
        <v>0</v>
      </c>
      <c r="M1538" s="305">
        <v>0</v>
      </c>
      <c r="N1538" s="303">
        <v>0</v>
      </c>
      <c r="O1538" s="306">
        <v>0</v>
      </c>
      <c r="P1538" s="303">
        <v>0</v>
      </c>
      <c r="Q1538" s="171">
        <f>VLOOKUP(C1538&amp;D1538&amp;A1538,'Delivery Counts'!$A$87:$I$118,8,FALSE)</f>
        <v>0</v>
      </c>
      <c r="R1538" s="171">
        <f>VLOOKUP(C1538&amp;D1538&amp;A1538,'Delivery Counts'!$A$87:$I$118,9,FALSE)</f>
        <v>0</v>
      </c>
      <c r="S1538" s="16">
        <f t="shared" si="85"/>
        <v>0</v>
      </c>
      <c r="T1538" s="237"/>
      <c r="U1538" s="237"/>
    </row>
    <row r="1539" spans="1:21" s="172" customFormat="1">
      <c r="A1539" s="38">
        <v>21</v>
      </c>
      <c r="B1539" s="39">
        <f t="shared" si="84"/>
        <v>0</v>
      </c>
      <c r="C1539" s="39" t="str">
        <f t="shared" si="80"/>
        <v>2020 Initial Year</v>
      </c>
      <c r="D1539" s="40">
        <v>3</v>
      </c>
      <c r="E1539" s="40">
        <v>21</v>
      </c>
      <c r="F1539" s="40">
        <v>2</v>
      </c>
      <c r="G1539" s="311" t="s">
        <v>139</v>
      </c>
      <c r="H1539" s="40" t="s">
        <v>217</v>
      </c>
      <c r="I1539" s="991" t="s">
        <v>262</v>
      </c>
      <c r="J1539" s="303">
        <v>0</v>
      </c>
      <c r="K1539" s="304">
        <v>0</v>
      </c>
      <c r="L1539" s="305">
        <v>0</v>
      </c>
      <c r="M1539" s="305">
        <v>0</v>
      </c>
      <c r="N1539" s="303">
        <v>0</v>
      </c>
      <c r="O1539" s="306">
        <v>0</v>
      </c>
      <c r="P1539" s="303">
        <v>0</v>
      </c>
      <c r="Q1539" s="171">
        <f>VLOOKUP(C1539&amp;D1539&amp;A1539,'Delivery Counts'!$A$87:$I$118,8,FALSE)</f>
        <v>0</v>
      </c>
      <c r="R1539" s="171">
        <f>VLOOKUP(C1539&amp;D1539&amp;A1539,'Delivery Counts'!$A$87:$I$118,9,FALSE)</f>
        <v>0</v>
      </c>
      <c r="S1539" s="16">
        <f t="shared" si="85"/>
        <v>0</v>
      </c>
      <c r="T1539" s="237"/>
      <c r="U1539" s="237"/>
    </row>
    <row r="1540" spans="1:21" s="172" customFormat="1">
      <c r="A1540" s="38">
        <v>21</v>
      </c>
      <c r="B1540" s="39">
        <f t="shared" si="84"/>
        <v>0</v>
      </c>
      <c r="C1540" s="39" t="str">
        <f t="shared" si="80"/>
        <v>2020 Initial Year</v>
      </c>
      <c r="D1540" s="40">
        <v>3</v>
      </c>
      <c r="E1540" s="40">
        <v>21</v>
      </c>
      <c r="F1540" s="40">
        <v>2</v>
      </c>
      <c r="G1540" s="311" t="s">
        <v>139</v>
      </c>
      <c r="H1540" s="40" t="s">
        <v>218</v>
      </c>
      <c r="I1540" s="991" t="s">
        <v>677</v>
      </c>
      <c r="J1540" s="303">
        <v>0</v>
      </c>
      <c r="K1540" s="304">
        <v>0</v>
      </c>
      <c r="L1540" s="305">
        <v>0</v>
      </c>
      <c r="M1540" s="305">
        <v>0</v>
      </c>
      <c r="N1540" s="303">
        <v>0</v>
      </c>
      <c r="O1540" s="306">
        <v>0</v>
      </c>
      <c r="P1540" s="303">
        <v>0</v>
      </c>
      <c r="Q1540" s="171">
        <f>VLOOKUP(C1540&amp;D1540&amp;A1540,'Delivery Counts'!$A$87:$I$118,8,FALSE)</f>
        <v>0</v>
      </c>
      <c r="R1540" s="171">
        <f>VLOOKUP(C1540&amp;D1540&amp;A1540,'Delivery Counts'!$A$87:$I$118,9,FALSE)</f>
        <v>0</v>
      </c>
      <c r="S1540" s="16">
        <f t="shared" si="85"/>
        <v>0</v>
      </c>
      <c r="T1540" s="237"/>
      <c r="U1540" s="237"/>
    </row>
    <row r="1541" spans="1:21" s="172" customFormat="1">
      <c r="A1541" s="38">
        <v>21</v>
      </c>
      <c r="B1541" s="39">
        <f t="shared" si="84"/>
        <v>0</v>
      </c>
      <c r="C1541" s="39" t="str">
        <f t="shared" si="80"/>
        <v>2020 Initial Year</v>
      </c>
      <c r="D1541" s="40">
        <v>3</v>
      </c>
      <c r="E1541" s="40">
        <v>21</v>
      </c>
      <c r="F1541" s="40">
        <v>2</v>
      </c>
      <c r="G1541" s="311" t="s">
        <v>139</v>
      </c>
      <c r="H1541" s="40" t="s">
        <v>219</v>
      </c>
      <c r="I1541" s="991" t="s">
        <v>263</v>
      </c>
      <c r="J1541" s="303">
        <v>0</v>
      </c>
      <c r="K1541" s="304">
        <v>0</v>
      </c>
      <c r="L1541" s="305">
        <v>0</v>
      </c>
      <c r="M1541" s="305">
        <v>0</v>
      </c>
      <c r="N1541" s="303">
        <v>0</v>
      </c>
      <c r="O1541" s="306">
        <v>0</v>
      </c>
      <c r="P1541" s="303">
        <v>0</v>
      </c>
      <c r="Q1541" s="171">
        <f>VLOOKUP(C1541&amp;D1541&amp;A1541,'Delivery Counts'!$A$87:$I$118,8,FALSE)</f>
        <v>0</v>
      </c>
      <c r="R1541" s="171">
        <f>VLOOKUP(C1541&amp;D1541&amp;A1541,'Delivery Counts'!$A$87:$I$118,9,FALSE)</f>
        <v>0</v>
      </c>
      <c r="S1541" s="16">
        <f t="shared" si="85"/>
        <v>0</v>
      </c>
      <c r="T1541" s="237"/>
      <c r="U1541" s="237"/>
    </row>
    <row r="1542" spans="1:21" s="172" customFormat="1">
      <c r="A1542" s="38">
        <v>21</v>
      </c>
      <c r="B1542" s="39">
        <f t="shared" si="84"/>
        <v>0</v>
      </c>
      <c r="C1542" s="39" t="str">
        <f t="shared" si="80"/>
        <v>2020 Initial Year</v>
      </c>
      <c r="D1542" s="40">
        <v>3</v>
      </c>
      <c r="E1542" s="40">
        <v>21</v>
      </c>
      <c r="F1542" s="40">
        <v>2</v>
      </c>
      <c r="G1542" s="311" t="s">
        <v>139</v>
      </c>
      <c r="H1542" s="40" t="s">
        <v>220</v>
      </c>
      <c r="I1542" s="991" t="s">
        <v>675</v>
      </c>
      <c r="J1542" s="303">
        <v>0</v>
      </c>
      <c r="K1542" s="304">
        <v>0</v>
      </c>
      <c r="L1542" s="305">
        <v>0</v>
      </c>
      <c r="M1542" s="305">
        <v>0</v>
      </c>
      <c r="N1542" s="303">
        <v>0</v>
      </c>
      <c r="O1542" s="306">
        <v>0</v>
      </c>
      <c r="P1542" s="303">
        <v>0</v>
      </c>
      <c r="Q1542" s="171">
        <f>VLOOKUP(C1542&amp;D1542&amp;A1542,'Delivery Counts'!$A$87:$I$118,8,FALSE)</f>
        <v>0</v>
      </c>
      <c r="R1542" s="171">
        <f>VLOOKUP(C1542&amp;D1542&amp;A1542,'Delivery Counts'!$A$87:$I$118,9,FALSE)</f>
        <v>0</v>
      </c>
      <c r="S1542" s="16">
        <f t="shared" si="85"/>
        <v>0</v>
      </c>
      <c r="T1542" s="237"/>
      <c r="U1542" s="237"/>
    </row>
    <row r="1543" spans="1:21" s="172" customFormat="1">
      <c r="A1543" s="38">
        <v>21</v>
      </c>
      <c r="B1543" s="39">
        <f t="shared" si="84"/>
        <v>0</v>
      </c>
      <c r="C1543" s="39" t="str">
        <f t="shared" si="80"/>
        <v>2020 Initial Year</v>
      </c>
      <c r="D1543" s="40">
        <v>3</v>
      </c>
      <c r="E1543" s="40">
        <v>21</v>
      </c>
      <c r="F1543" s="40">
        <v>2</v>
      </c>
      <c r="G1543" s="311" t="s">
        <v>139</v>
      </c>
      <c r="H1543" s="40" t="s">
        <v>221</v>
      </c>
      <c r="I1543" s="991" t="s">
        <v>264</v>
      </c>
      <c r="J1543" s="303">
        <v>0</v>
      </c>
      <c r="K1543" s="304">
        <v>0</v>
      </c>
      <c r="L1543" s="305">
        <v>0</v>
      </c>
      <c r="M1543" s="305">
        <v>0</v>
      </c>
      <c r="N1543" s="303">
        <v>0</v>
      </c>
      <c r="O1543" s="306">
        <v>0</v>
      </c>
      <c r="P1543" s="303">
        <v>0</v>
      </c>
      <c r="Q1543" s="171">
        <f>VLOOKUP(C1543&amp;D1543&amp;A1543,'Delivery Counts'!$A$87:$I$118,8,FALSE)</f>
        <v>0</v>
      </c>
      <c r="R1543" s="171">
        <f>VLOOKUP(C1543&amp;D1543&amp;A1543,'Delivery Counts'!$A$87:$I$118,9,FALSE)</f>
        <v>0</v>
      </c>
      <c r="S1543" s="16">
        <f t="shared" si="85"/>
        <v>0</v>
      </c>
      <c r="T1543" s="237"/>
      <c r="U1543" s="237"/>
    </row>
    <row r="1544" spans="1:21" s="172" customFormat="1">
      <c r="A1544" s="38">
        <v>21</v>
      </c>
      <c r="B1544" s="39">
        <f t="shared" si="84"/>
        <v>0</v>
      </c>
      <c r="C1544" s="39" t="str">
        <f t="shared" si="80"/>
        <v>2020 Initial Year</v>
      </c>
      <c r="D1544" s="40">
        <v>3</v>
      </c>
      <c r="E1544" s="40">
        <v>21</v>
      </c>
      <c r="F1544" s="40">
        <v>2</v>
      </c>
      <c r="G1544" s="311" t="s">
        <v>139</v>
      </c>
      <c r="H1544" s="40" t="s">
        <v>222</v>
      </c>
      <c r="I1544" s="991" t="s">
        <v>206</v>
      </c>
      <c r="J1544" s="303">
        <v>0</v>
      </c>
      <c r="K1544" s="304">
        <v>0</v>
      </c>
      <c r="L1544" s="305">
        <v>0</v>
      </c>
      <c r="M1544" s="305">
        <v>0</v>
      </c>
      <c r="N1544" s="303">
        <v>0</v>
      </c>
      <c r="O1544" s="306">
        <v>0</v>
      </c>
      <c r="P1544" s="303">
        <v>0</v>
      </c>
      <c r="Q1544" s="171">
        <f>VLOOKUP(C1544&amp;D1544&amp;A1544,'Delivery Counts'!$A$87:$I$118,8,FALSE)</f>
        <v>0</v>
      </c>
      <c r="R1544" s="171">
        <f>VLOOKUP(C1544&amp;D1544&amp;A1544,'Delivery Counts'!$A$87:$I$118,9,FALSE)</f>
        <v>0</v>
      </c>
      <c r="S1544" s="16">
        <f t="shared" si="85"/>
        <v>0</v>
      </c>
      <c r="T1544" s="237"/>
      <c r="U1544" s="237"/>
    </row>
    <row r="1545" spans="1:21" s="172" customFormat="1">
      <c r="A1545" s="38">
        <v>21</v>
      </c>
      <c r="B1545" s="39">
        <f t="shared" si="84"/>
        <v>0</v>
      </c>
      <c r="C1545" s="39" t="str">
        <f t="shared" si="80"/>
        <v>2020 Initial Year</v>
      </c>
      <c r="D1545" s="40">
        <v>3</v>
      </c>
      <c r="E1545" s="40">
        <v>21</v>
      </c>
      <c r="F1545" s="40">
        <v>2</v>
      </c>
      <c r="G1545" s="311" t="s">
        <v>139</v>
      </c>
      <c r="H1545" s="40" t="s">
        <v>223</v>
      </c>
      <c r="I1545" s="991" t="s">
        <v>181</v>
      </c>
      <c r="J1545" s="303">
        <v>0</v>
      </c>
      <c r="K1545" s="304">
        <v>0</v>
      </c>
      <c r="L1545" s="305">
        <v>0</v>
      </c>
      <c r="M1545" s="305">
        <v>0</v>
      </c>
      <c r="N1545" s="303">
        <v>0</v>
      </c>
      <c r="O1545" s="306">
        <v>0</v>
      </c>
      <c r="P1545" s="303">
        <v>0</v>
      </c>
      <c r="Q1545" s="171">
        <f>VLOOKUP(C1545&amp;D1545&amp;A1545,'Delivery Counts'!$A$87:$I$118,8,FALSE)</f>
        <v>0</v>
      </c>
      <c r="R1545" s="171">
        <f>VLOOKUP(C1545&amp;D1545&amp;A1545,'Delivery Counts'!$A$87:$I$118,9,FALSE)</f>
        <v>0</v>
      </c>
      <c r="S1545" s="16">
        <f t="shared" si="85"/>
        <v>0</v>
      </c>
      <c r="T1545" s="237"/>
      <c r="U1545" s="237"/>
    </row>
    <row r="1546" spans="1:21" s="172" customFormat="1">
      <c r="A1546" s="38">
        <v>21</v>
      </c>
      <c r="B1546" s="39">
        <f t="shared" si="84"/>
        <v>0</v>
      </c>
      <c r="C1546" s="39" t="str">
        <f t="shared" si="80"/>
        <v>2020 Initial Year</v>
      </c>
      <c r="D1546" s="40">
        <v>3</v>
      </c>
      <c r="E1546" s="40">
        <v>21</v>
      </c>
      <c r="F1546" s="40">
        <v>2</v>
      </c>
      <c r="G1546" s="311" t="s">
        <v>139</v>
      </c>
      <c r="H1546" s="40" t="s">
        <v>150</v>
      </c>
      <c r="I1546" s="991" t="s">
        <v>204</v>
      </c>
      <c r="J1546" s="303">
        <v>0</v>
      </c>
      <c r="K1546" s="304">
        <v>0</v>
      </c>
      <c r="L1546" s="305">
        <v>0</v>
      </c>
      <c r="M1546" s="305">
        <v>0</v>
      </c>
      <c r="N1546" s="303">
        <v>0</v>
      </c>
      <c r="O1546" s="306">
        <v>0</v>
      </c>
      <c r="P1546" s="303">
        <v>0</v>
      </c>
      <c r="Q1546" s="171">
        <f>VLOOKUP(C1546&amp;D1546&amp;A1546,'Delivery Counts'!$A$87:$I$118,8,FALSE)</f>
        <v>0</v>
      </c>
      <c r="R1546" s="171">
        <f>VLOOKUP(C1546&amp;D1546&amp;A1546,'Delivery Counts'!$A$87:$I$118,9,FALSE)</f>
        <v>0</v>
      </c>
      <c r="S1546" s="16">
        <f t="shared" si="85"/>
        <v>0</v>
      </c>
      <c r="T1546" s="237"/>
      <c r="U1546" s="237"/>
    </row>
    <row r="1547" spans="1:21" s="172" customFormat="1">
      <c r="A1547" s="38">
        <v>21</v>
      </c>
      <c r="B1547" s="39">
        <f t="shared" si="84"/>
        <v>0</v>
      </c>
      <c r="C1547" s="39" t="str">
        <f t="shared" si="80"/>
        <v>2020 Initial Year</v>
      </c>
      <c r="D1547" s="40">
        <v>3</v>
      </c>
      <c r="E1547" s="40">
        <v>21</v>
      </c>
      <c r="F1547" s="40">
        <v>2</v>
      </c>
      <c r="G1547" s="311" t="s">
        <v>139</v>
      </c>
      <c r="H1547" s="40" t="s">
        <v>151</v>
      </c>
      <c r="I1547" s="991" t="s">
        <v>205</v>
      </c>
      <c r="J1547" s="303">
        <v>0</v>
      </c>
      <c r="K1547" s="304">
        <v>0</v>
      </c>
      <c r="L1547" s="305">
        <v>0</v>
      </c>
      <c r="M1547" s="305">
        <v>0</v>
      </c>
      <c r="N1547" s="303">
        <v>0</v>
      </c>
      <c r="O1547" s="306">
        <v>0</v>
      </c>
      <c r="P1547" s="303">
        <v>0</v>
      </c>
      <c r="Q1547" s="171">
        <f>VLOOKUP(C1547&amp;D1547&amp;A1547,'Delivery Counts'!$A$87:$I$118,8,FALSE)</f>
        <v>0</v>
      </c>
      <c r="R1547" s="171">
        <f>VLOOKUP(C1547&amp;D1547&amp;A1547,'Delivery Counts'!$A$87:$I$118,9,FALSE)</f>
        <v>0</v>
      </c>
      <c r="S1547" s="16">
        <f t="shared" si="85"/>
        <v>0</v>
      </c>
      <c r="T1547" s="237"/>
      <c r="U1547" s="237"/>
    </row>
    <row r="1548" spans="1:21" s="172" customFormat="1">
      <c r="A1548" s="38">
        <v>21</v>
      </c>
      <c r="B1548" s="39">
        <f t="shared" si="84"/>
        <v>0</v>
      </c>
      <c r="C1548" s="39" t="str">
        <f t="shared" si="80"/>
        <v>2020 Initial Year</v>
      </c>
      <c r="D1548" s="40">
        <v>3</v>
      </c>
      <c r="E1548" s="40">
        <v>21</v>
      </c>
      <c r="F1548" s="40">
        <v>2</v>
      </c>
      <c r="G1548" s="311" t="s">
        <v>139</v>
      </c>
      <c r="H1548" s="40" t="s">
        <v>152</v>
      </c>
      <c r="I1548" s="991" t="s">
        <v>182</v>
      </c>
      <c r="J1548" s="303">
        <v>0</v>
      </c>
      <c r="K1548" s="304">
        <v>0</v>
      </c>
      <c r="L1548" s="305">
        <v>0</v>
      </c>
      <c r="M1548" s="305">
        <v>0</v>
      </c>
      <c r="N1548" s="303">
        <v>0</v>
      </c>
      <c r="O1548" s="306">
        <v>0</v>
      </c>
      <c r="P1548" s="303">
        <v>0</v>
      </c>
      <c r="Q1548" s="171">
        <f>VLOOKUP(C1548&amp;D1548&amp;A1548,'Delivery Counts'!$A$87:$I$118,8,FALSE)</f>
        <v>0</v>
      </c>
      <c r="R1548" s="171">
        <f>VLOOKUP(C1548&amp;D1548&amp;A1548,'Delivery Counts'!$A$87:$I$118,9,FALSE)</f>
        <v>0</v>
      </c>
      <c r="S1548" s="16">
        <f t="shared" si="85"/>
        <v>0</v>
      </c>
      <c r="T1548" s="237"/>
      <c r="U1548" s="237"/>
    </row>
    <row r="1549" spans="1:21" s="172" customFormat="1">
      <c r="A1549" s="38">
        <v>21</v>
      </c>
      <c r="B1549" s="39">
        <f t="shared" si="84"/>
        <v>0</v>
      </c>
      <c r="C1549" s="39" t="str">
        <f t="shared" si="80"/>
        <v>2020 Initial Year</v>
      </c>
      <c r="D1549" s="40">
        <v>3</v>
      </c>
      <c r="E1549" s="40">
        <v>21</v>
      </c>
      <c r="F1549" s="40">
        <v>2</v>
      </c>
      <c r="G1549" s="311" t="s">
        <v>139</v>
      </c>
      <c r="H1549" s="40" t="s">
        <v>70</v>
      </c>
      <c r="I1549" s="991" t="s">
        <v>265</v>
      </c>
      <c r="J1549" s="303">
        <v>0</v>
      </c>
      <c r="K1549" s="304">
        <v>0</v>
      </c>
      <c r="L1549" s="305">
        <v>0</v>
      </c>
      <c r="M1549" s="305">
        <v>0</v>
      </c>
      <c r="N1549" s="303">
        <v>0</v>
      </c>
      <c r="O1549" s="306">
        <v>0</v>
      </c>
      <c r="P1549" s="303">
        <v>0</v>
      </c>
      <c r="Q1549" s="171">
        <f>VLOOKUP(C1549&amp;D1549&amp;A1549,'Delivery Counts'!$A$87:$I$118,8,FALSE)</f>
        <v>0</v>
      </c>
      <c r="R1549" s="171">
        <f>VLOOKUP(C1549&amp;D1549&amp;A1549,'Delivery Counts'!$A$87:$I$118,9,FALSE)</f>
        <v>0</v>
      </c>
      <c r="S1549" s="16">
        <f t="shared" si="85"/>
        <v>0</v>
      </c>
      <c r="T1549" s="237"/>
      <c r="U1549" s="237"/>
    </row>
    <row r="1550" spans="1:21" s="172" customFormat="1">
      <c r="A1550" s="38">
        <v>21</v>
      </c>
      <c r="B1550" s="39">
        <f t="shared" si="84"/>
        <v>0</v>
      </c>
      <c r="C1550" s="39" t="str">
        <f t="shared" si="80"/>
        <v>2020 Initial Year</v>
      </c>
      <c r="D1550" s="40">
        <v>3</v>
      </c>
      <c r="E1550" s="40">
        <v>21</v>
      </c>
      <c r="F1550" s="40">
        <v>2</v>
      </c>
      <c r="G1550" s="311" t="s">
        <v>139</v>
      </c>
      <c r="H1550" s="40" t="s">
        <v>71</v>
      </c>
      <c r="I1550" s="991" t="s">
        <v>266</v>
      </c>
      <c r="J1550" s="303">
        <v>0</v>
      </c>
      <c r="K1550" s="304">
        <v>0</v>
      </c>
      <c r="L1550" s="305">
        <v>0</v>
      </c>
      <c r="M1550" s="305">
        <v>0</v>
      </c>
      <c r="N1550" s="303">
        <v>0</v>
      </c>
      <c r="O1550" s="306">
        <v>0</v>
      </c>
      <c r="P1550" s="303">
        <v>0</v>
      </c>
      <c r="Q1550" s="171">
        <f>VLOOKUP(C1550&amp;D1550&amp;A1550,'Delivery Counts'!$A$87:$I$118,8,FALSE)</f>
        <v>0</v>
      </c>
      <c r="R1550" s="171">
        <f>VLOOKUP(C1550&amp;D1550&amp;A1550,'Delivery Counts'!$A$87:$I$118,9,FALSE)</f>
        <v>0</v>
      </c>
      <c r="S1550" s="16">
        <f t="shared" si="85"/>
        <v>0</v>
      </c>
      <c r="T1550" s="237"/>
      <c r="U1550" s="237"/>
    </row>
    <row r="1551" spans="1:21" s="172" customFormat="1">
      <c r="A1551" s="38">
        <v>21</v>
      </c>
      <c r="B1551" s="39">
        <f t="shared" si="84"/>
        <v>0</v>
      </c>
      <c r="C1551" s="39" t="str">
        <f t="shared" si="80"/>
        <v>2020 Initial Year</v>
      </c>
      <c r="D1551" s="40">
        <v>3</v>
      </c>
      <c r="E1551" s="40">
        <v>21</v>
      </c>
      <c r="F1551" s="40">
        <v>2</v>
      </c>
      <c r="G1551" s="311" t="s">
        <v>139</v>
      </c>
      <c r="H1551" s="40" t="s">
        <v>72</v>
      </c>
      <c r="I1551" s="991" t="s">
        <v>527</v>
      </c>
      <c r="J1551" s="303">
        <v>0</v>
      </c>
      <c r="K1551" s="304">
        <v>0</v>
      </c>
      <c r="L1551" s="305">
        <v>0</v>
      </c>
      <c r="M1551" s="305">
        <v>0</v>
      </c>
      <c r="N1551" s="303">
        <v>0</v>
      </c>
      <c r="O1551" s="306">
        <v>0</v>
      </c>
      <c r="P1551" s="303">
        <v>0</v>
      </c>
      <c r="Q1551" s="171">
        <f>VLOOKUP(C1551&amp;D1551&amp;A1551,'Delivery Counts'!$A$87:$I$118,8,FALSE)</f>
        <v>0</v>
      </c>
      <c r="R1551" s="171">
        <f>VLOOKUP(C1551&amp;D1551&amp;A1551,'Delivery Counts'!$A$87:$I$118,9,FALSE)</f>
        <v>0</v>
      </c>
      <c r="S1551" s="16">
        <f t="shared" si="85"/>
        <v>0</v>
      </c>
      <c r="T1551" s="237"/>
      <c r="U1551" s="237"/>
    </row>
    <row r="1552" spans="1:21" s="172" customFormat="1">
      <c r="A1552" s="38">
        <v>21</v>
      </c>
      <c r="B1552" s="39">
        <f t="shared" si="84"/>
        <v>0</v>
      </c>
      <c r="C1552" s="39" t="str">
        <f t="shared" si="80"/>
        <v>2020 Initial Year</v>
      </c>
      <c r="D1552" s="40">
        <v>3</v>
      </c>
      <c r="E1552" s="40">
        <v>21</v>
      </c>
      <c r="F1552" s="40">
        <v>2</v>
      </c>
      <c r="G1552" s="40" t="s">
        <v>139</v>
      </c>
      <c r="H1552" s="40" t="s">
        <v>73</v>
      </c>
      <c r="I1552" s="991" t="s">
        <v>528</v>
      </c>
      <c r="J1552" s="303">
        <v>0</v>
      </c>
      <c r="K1552" s="304">
        <v>0</v>
      </c>
      <c r="L1552" s="305">
        <v>0</v>
      </c>
      <c r="M1552" s="305">
        <v>0</v>
      </c>
      <c r="N1552" s="303">
        <v>0</v>
      </c>
      <c r="O1552" s="306">
        <v>0</v>
      </c>
      <c r="P1552" s="303">
        <v>0</v>
      </c>
      <c r="Q1552" s="171">
        <f>VLOOKUP(C1552&amp;D1552&amp;A1552,'Delivery Counts'!$A$87:$I$118,8,FALSE)</f>
        <v>0</v>
      </c>
      <c r="R1552" s="171">
        <f>VLOOKUP(C1552&amp;D1552&amp;A1552,'Delivery Counts'!$A$87:$I$118,9,FALSE)</f>
        <v>0</v>
      </c>
      <c r="S1552" s="16">
        <f t="shared" si="85"/>
        <v>0</v>
      </c>
      <c r="T1552" s="237"/>
      <c r="U1552" s="237"/>
    </row>
    <row r="1553" spans="1:21" s="172" customFormat="1">
      <c r="A1553" s="38">
        <v>21</v>
      </c>
      <c r="B1553" s="39">
        <f t="shared" si="84"/>
        <v>0</v>
      </c>
      <c r="C1553" s="39" t="str">
        <f t="shared" si="80"/>
        <v>2020 Initial Year</v>
      </c>
      <c r="D1553" s="40">
        <v>3</v>
      </c>
      <c r="E1553" s="40">
        <v>21</v>
      </c>
      <c r="F1553" s="40">
        <v>2</v>
      </c>
      <c r="G1553" s="40" t="s">
        <v>139</v>
      </c>
      <c r="H1553" s="40" t="s">
        <v>409</v>
      </c>
      <c r="I1553" s="991" t="s">
        <v>803</v>
      </c>
      <c r="J1553" s="303">
        <v>0</v>
      </c>
      <c r="K1553" s="304">
        <v>0</v>
      </c>
      <c r="L1553" s="305">
        <v>0</v>
      </c>
      <c r="M1553" s="305">
        <v>0</v>
      </c>
      <c r="N1553" s="303">
        <v>0</v>
      </c>
      <c r="O1553" s="306">
        <v>0</v>
      </c>
      <c r="P1553" s="303">
        <v>0</v>
      </c>
      <c r="Q1553" s="171">
        <f>VLOOKUP(C1553&amp;D1553&amp;A1553,'Delivery Counts'!$A$87:$I$118,8,FALSE)</f>
        <v>0</v>
      </c>
      <c r="R1553" s="171">
        <f>VLOOKUP(C1553&amp;D1553&amp;A1553,'Delivery Counts'!$A$87:$I$118,9,FALSE)</f>
        <v>0</v>
      </c>
      <c r="S1553" s="16">
        <f t="shared" si="85"/>
        <v>0</v>
      </c>
      <c r="T1553" s="237"/>
      <c r="U1553" s="237"/>
    </row>
    <row r="1554" spans="1:21" s="172" customFormat="1">
      <c r="A1554" s="38">
        <v>27</v>
      </c>
      <c r="B1554" s="39">
        <f t="shared" si="84"/>
        <v>0</v>
      </c>
      <c r="C1554" s="39" t="str">
        <f t="shared" si="80"/>
        <v>2020 Initial Year</v>
      </c>
      <c r="D1554" s="40">
        <v>3</v>
      </c>
      <c r="E1554" s="40">
        <v>27</v>
      </c>
      <c r="F1554" s="40">
        <v>6</v>
      </c>
      <c r="G1554" s="40" t="s">
        <v>138</v>
      </c>
      <c r="H1554" s="40" t="s">
        <v>211</v>
      </c>
      <c r="I1554" s="1014" t="s">
        <v>261</v>
      </c>
      <c r="J1554" s="303">
        <v>0</v>
      </c>
      <c r="K1554" s="304">
        <v>0</v>
      </c>
      <c r="L1554" s="305">
        <v>0</v>
      </c>
      <c r="M1554" s="305">
        <v>0</v>
      </c>
      <c r="N1554" s="303">
        <v>0</v>
      </c>
      <c r="O1554" s="306">
        <v>0</v>
      </c>
      <c r="P1554" s="303">
        <v>0</v>
      </c>
      <c r="Q1554" s="171">
        <f>VLOOKUP(C1554&amp;D1554&amp;A1554,'Delivery Counts'!$A$87:$I$118,8,FALSE)</f>
        <v>0</v>
      </c>
      <c r="R1554" s="171">
        <f>VLOOKUP(C1554&amp;D1554&amp;A1554,'Delivery Counts'!$A$87:$I$118,9,FALSE)</f>
        <v>0</v>
      </c>
      <c r="S1554" s="16">
        <f t="shared" si="85"/>
        <v>0</v>
      </c>
      <c r="T1554" s="237"/>
      <c r="U1554" s="237"/>
    </row>
    <row r="1555" spans="1:21" s="172" customFormat="1">
      <c r="A1555" s="38">
        <v>27</v>
      </c>
      <c r="B1555" s="39">
        <f t="shared" si="84"/>
        <v>0</v>
      </c>
      <c r="C1555" s="39" t="str">
        <f t="shared" si="80"/>
        <v>2020 Initial Year</v>
      </c>
      <c r="D1555" s="40">
        <v>3</v>
      </c>
      <c r="E1555" s="40">
        <v>27</v>
      </c>
      <c r="F1555" s="40">
        <v>6</v>
      </c>
      <c r="G1555" s="40" t="s">
        <v>138</v>
      </c>
      <c r="H1555" s="40" t="s">
        <v>214</v>
      </c>
      <c r="I1555" s="1014" t="s">
        <v>676</v>
      </c>
      <c r="J1555" s="303">
        <v>0</v>
      </c>
      <c r="K1555" s="304">
        <v>0</v>
      </c>
      <c r="L1555" s="305">
        <v>0</v>
      </c>
      <c r="M1555" s="305">
        <v>0</v>
      </c>
      <c r="N1555" s="303">
        <v>0</v>
      </c>
      <c r="O1555" s="306">
        <v>0</v>
      </c>
      <c r="P1555" s="303">
        <v>0</v>
      </c>
      <c r="Q1555" s="171">
        <f>VLOOKUP(C1555&amp;D1555&amp;A1555,'Delivery Counts'!$A$87:$I$118,8,FALSE)</f>
        <v>0</v>
      </c>
      <c r="R1555" s="171">
        <f>VLOOKUP(C1555&amp;D1555&amp;A1555,'Delivery Counts'!$A$87:$I$118,9,FALSE)</f>
        <v>0</v>
      </c>
      <c r="S1555" s="16">
        <f t="shared" si="85"/>
        <v>0</v>
      </c>
      <c r="T1555" s="237"/>
      <c r="U1555" s="237"/>
    </row>
    <row r="1556" spans="1:21" s="172" customFormat="1">
      <c r="A1556" s="38">
        <v>27</v>
      </c>
      <c r="B1556" s="39">
        <f t="shared" si="84"/>
        <v>0</v>
      </c>
      <c r="C1556" s="39" t="str">
        <f t="shared" si="80"/>
        <v>2020 Initial Year</v>
      </c>
      <c r="D1556" s="40">
        <v>3</v>
      </c>
      <c r="E1556" s="40">
        <v>27</v>
      </c>
      <c r="F1556" s="40">
        <v>6</v>
      </c>
      <c r="G1556" s="40" t="s">
        <v>138</v>
      </c>
      <c r="H1556" s="40" t="s">
        <v>215</v>
      </c>
      <c r="I1556" s="1014" t="s">
        <v>216</v>
      </c>
      <c r="J1556" s="303">
        <v>0</v>
      </c>
      <c r="K1556" s="304">
        <v>0</v>
      </c>
      <c r="L1556" s="305">
        <v>0</v>
      </c>
      <c r="M1556" s="305">
        <v>0</v>
      </c>
      <c r="N1556" s="303">
        <v>0</v>
      </c>
      <c r="O1556" s="306">
        <v>0</v>
      </c>
      <c r="P1556" s="303">
        <v>0</v>
      </c>
      <c r="Q1556" s="171">
        <f>VLOOKUP(C1556&amp;D1556&amp;A1556,'Delivery Counts'!$A$87:$I$118,8,FALSE)</f>
        <v>0</v>
      </c>
      <c r="R1556" s="171">
        <f>VLOOKUP(C1556&amp;D1556&amp;A1556,'Delivery Counts'!$A$87:$I$118,9,FALSE)</f>
        <v>0</v>
      </c>
      <c r="S1556" s="16">
        <f t="shared" si="85"/>
        <v>0</v>
      </c>
      <c r="T1556" s="237"/>
      <c r="U1556" s="237"/>
    </row>
    <row r="1557" spans="1:21" s="172" customFormat="1">
      <c r="A1557" s="38">
        <v>27</v>
      </c>
      <c r="B1557" s="39">
        <f t="shared" si="84"/>
        <v>0</v>
      </c>
      <c r="C1557" s="39" t="str">
        <f t="shared" si="80"/>
        <v>2020 Initial Year</v>
      </c>
      <c r="D1557" s="40">
        <v>3</v>
      </c>
      <c r="E1557" s="40">
        <v>27</v>
      </c>
      <c r="F1557" s="40">
        <v>6</v>
      </c>
      <c r="G1557" s="40" t="s">
        <v>138</v>
      </c>
      <c r="H1557" s="40" t="s">
        <v>217</v>
      </c>
      <c r="I1557" s="1014" t="s">
        <v>262</v>
      </c>
      <c r="J1557" s="303">
        <v>0</v>
      </c>
      <c r="K1557" s="304">
        <v>0</v>
      </c>
      <c r="L1557" s="305">
        <v>0</v>
      </c>
      <c r="M1557" s="305">
        <v>0</v>
      </c>
      <c r="N1557" s="303">
        <v>0</v>
      </c>
      <c r="O1557" s="306">
        <v>0</v>
      </c>
      <c r="P1557" s="303">
        <v>0</v>
      </c>
      <c r="Q1557" s="171">
        <f>VLOOKUP(C1557&amp;D1557&amp;A1557,'Delivery Counts'!$A$87:$I$118,8,FALSE)</f>
        <v>0</v>
      </c>
      <c r="R1557" s="171">
        <f>VLOOKUP(C1557&amp;D1557&amp;A1557,'Delivery Counts'!$A$87:$I$118,9,FALSE)</f>
        <v>0</v>
      </c>
      <c r="S1557" s="16">
        <f t="shared" si="85"/>
        <v>0</v>
      </c>
      <c r="T1557" s="237"/>
      <c r="U1557" s="237"/>
    </row>
    <row r="1558" spans="1:21" s="172" customFormat="1">
      <c r="A1558" s="38">
        <v>27</v>
      </c>
      <c r="B1558" s="39">
        <f t="shared" si="84"/>
        <v>0</v>
      </c>
      <c r="C1558" s="39" t="str">
        <f t="shared" si="80"/>
        <v>2020 Initial Year</v>
      </c>
      <c r="D1558" s="40">
        <v>3</v>
      </c>
      <c r="E1558" s="40">
        <v>27</v>
      </c>
      <c r="F1558" s="40">
        <v>6</v>
      </c>
      <c r="G1558" s="40" t="s">
        <v>138</v>
      </c>
      <c r="H1558" s="40" t="s">
        <v>218</v>
      </c>
      <c r="I1558" s="1014" t="s">
        <v>677</v>
      </c>
      <c r="J1558" s="303">
        <v>0</v>
      </c>
      <c r="K1558" s="304">
        <v>0</v>
      </c>
      <c r="L1558" s="305">
        <v>0</v>
      </c>
      <c r="M1558" s="305">
        <v>0</v>
      </c>
      <c r="N1558" s="303">
        <v>0</v>
      </c>
      <c r="O1558" s="306">
        <v>0</v>
      </c>
      <c r="P1558" s="303">
        <v>0</v>
      </c>
      <c r="Q1558" s="171">
        <f>VLOOKUP(C1558&amp;D1558&amp;A1558,'Delivery Counts'!$A$87:$I$118,8,FALSE)</f>
        <v>0</v>
      </c>
      <c r="R1558" s="171">
        <f>VLOOKUP(C1558&amp;D1558&amp;A1558,'Delivery Counts'!$A$87:$I$118,9,FALSE)</f>
        <v>0</v>
      </c>
      <c r="S1558" s="16">
        <f t="shared" si="85"/>
        <v>0</v>
      </c>
      <c r="T1558" s="237"/>
      <c r="U1558" s="237"/>
    </row>
    <row r="1559" spans="1:21" s="172" customFormat="1">
      <c r="A1559" s="38">
        <v>27</v>
      </c>
      <c r="B1559" s="39">
        <f t="shared" si="84"/>
        <v>0</v>
      </c>
      <c r="C1559" s="39" t="str">
        <f t="shared" si="80"/>
        <v>2020 Initial Year</v>
      </c>
      <c r="D1559" s="40">
        <v>3</v>
      </c>
      <c r="E1559" s="40">
        <v>27</v>
      </c>
      <c r="F1559" s="40">
        <v>6</v>
      </c>
      <c r="G1559" s="40" t="s">
        <v>138</v>
      </c>
      <c r="H1559" s="40" t="s">
        <v>219</v>
      </c>
      <c r="I1559" s="1014" t="s">
        <v>263</v>
      </c>
      <c r="J1559" s="303">
        <v>0</v>
      </c>
      <c r="K1559" s="304">
        <v>0</v>
      </c>
      <c r="L1559" s="305">
        <v>0</v>
      </c>
      <c r="M1559" s="305">
        <v>0</v>
      </c>
      <c r="N1559" s="303">
        <v>0</v>
      </c>
      <c r="O1559" s="306">
        <v>0</v>
      </c>
      <c r="P1559" s="303">
        <v>0</v>
      </c>
      <c r="Q1559" s="171">
        <f>VLOOKUP(C1559&amp;D1559&amp;A1559,'Delivery Counts'!$A$87:$I$118,8,FALSE)</f>
        <v>0</v>
      </c>
      <c r="R1559" s="171">
        <f>VLOOKUP(C1559&amp;D1559&amp;A1559,'Delivery Counts'!$A$87:$I$118,9,FALSE)</f>
        <v>0</v>
      </c>
      <c r="S1559" s="16">
        <f t="shared" si="85"/>
        <v>0</v>
      </c>
      <c r="T1559" s="237"/>
      <c r="U1559" s="237"/>
    </row>
    <row r="1560" spans="1:21" s="172" customFormat="1">
      <c r="A1560" s="38">
        <v>27</v>
      </c>
      <c r="B1560" s="39">
        <f t="shared" si="84"/>
        <v>0</v>
      </c>
      <c r="C1560" s="39" t="str">
        <f t="shared" si="80"/>
        <v>2020 Initial Year</v>
      </c>
      <c r="D1560" s="40">
        <v>3</v>
      </c>
      <c r="E1560" s="40">
        <v>27</v>
      </c>
      <c r="F1560" s="40">
        <v>6</v>
      </c>
      <c r="G1560" s="40" t="s">
        <v>138</v>
      </c>
      <c r="H1560" s="40" t="s">
        <v>220</v>
      </c>
      <c r="I1560" s="1014" t="s">
        <v>675</v>
      </c>
      <c r="J1560" s="303">
        <v>0</v>
      </c>
      <c r="K1560" s="304">
        <v>0</v>
      </c>
      <c r="L1560" s="305">
        <v>0</v>
      </c>
      <c r="M1560" s="305">
        <v>0</v>
      </c>
      <c r="N1560" s="303">
        <v>0</v>
      </c>
      <c r="O1560" s="306">
        <v>0</v>
      </c>
      <c r="P1560" s="303">
        <v>0</v>
      </c>
      <c r="Q1560" s="171">
        <f>VLOOKUP(C1560&amp;D1560&amp;A1560,'Delivery Counts'!$A$87:$I$118,8,FALSE)</f>
        <v>0</v>
      </c>
      <c r="R1560" s="171">
        <f>VLOOKUP(C1560&amp;D1560&amp;A1560,'Delivery Counts'!$A$87:$I$118,9,FALSE)</f>
        <v>0</v>
      </c>
      <c r="S1560" s="16">
        <f t="shared" si="85"/>
        <v>0</v>
      </c>
      <c r="T1560" s="237"/>
      <c r="U1560" s="237"/>
    </row>
    <row r="1561" spans="1:21" s="172" customFormat="1">
      <c r="A1561" s="38">
        <v>27</v>
      </c>
      <c r="B1561" s="39">
        <f t="shared" si="84"/>
        <v>0</v>
      </c>
      <c r="C1561" s="39" t="str">
        <f t="shared" si="80"/>
        <v>2020 Initial Year</v>
      </c>
      <c r="D1561" s="40">
        <v>3</v>
      </c>
      <c r="E1561" s="40">
        <v>27</v>
      </c>
      <c r="F1561" s="40">
        <v>6</v>
      </c>
      <c r="G1561" s="40" t="s">
        <v>138</v>
      </c>
      <c r="H1561" s="40" t="s">
        <v>221</v>
      </c>
      <c r="I1561" s="1014" t="s">
        <v>264</v>
      </c>
      <c r="J1561" s="303">
        <v>0</v>
      </c>
      <c r="K1561" s="304">
        <v>0</v>
      </c>
      <c r="L1561" s="305">
        <v>0</v>
      </c>
      <c r="M1561" s="305">
        <v>0</v>
      </c>
      <c r="N1561" s="303">
        <v>0</v>
      </c>
      <c r="O1561" s="306">
        <v>0</v>
      </c>
      <c r="P1561" s="303">
        <v>0</v>
      </c>
      <c r="Q1561" s="171">
        <f>VLOOKUP(C1561&amp;D1561&amp;A1561,'Delivery Counts'!$A$87:$I$118,8,FALSE)</f>
        <v>0</v>
      </c>
      <c r="R1561" s="171">
        <f>VLOOKUP(C1561&amp;D1561&amp;A1561,'Delivery Counts'!$A$87:$I$118,9,FALSE)</f>
        <v>0</v>
      </c>
      <c r="S1561" s="16">
        <f t="shared" si="85"/>
        <v>0</v>
      </c>
      <c r="T1561" s="237"/>
      <c r="U1561" s="237"/>
    </row>
    <row r="1562" spans="1:21" s="172" customFormat="1">
      <c r="A1562" s="38">
        <v>27</v>
      </c>
      <c r="B1562" s="39">
        <f t="shared" si="84"/>
        <v>0</v>
      </c>
      <c r="C1562" s="39" t="str">
        <f t="shared" si="80"/>
        <v>2020 Initial Year</v>
      </c>
      <c r="D1562" s="40">
        <v>3</v>
      </c>
      <c r="E1562" s="40">
        <v>27</v>
      </c>
      <c r="F1562" s="40">
        <v>6</v>
      </c>
      <c r="G1562" s="40" t="s">
        <v>138</v>
      </c>
      <c r="H1562" s="40" t="s">
        <v>222</v>
      </c>
      <c r="I1562" s="1014" t="s">
        <v>206</v>
      </c>
      <c r="J1562" s="303">
        <v>0</v>
      </c>
      <c r="K1562" s="304">
        <v>0</v>
      </c>
      <c r="L1562" s="305">
        <v>0</v>
      </c>
      <c r="M1562" s="305">
        <v>0</v>
      </c>
      <c r="N1562" s="303">
        <v>0</v>
      </c>
      <c r="O1562" s="306">
        <v>0</v>
      </c>
      <c r="P1562" s="303">
        <v>0</v>
      </c>
      <c r="Q1562" s="171">
        <f>VLOOKUP(C1562&amp;D1562&amp;A1562,'Delivery Counts'!$A$87:$I$118,8,FALSE)</f>
        <v>0</v>
      </c>
      <c r="R1562" s="171">
        <f>VLOOKUP(C1562&amp;D1562&amp;A1562,'Delivery Counts'!$A$87:$I$118,9,FALSE)</f>
        <v>0</v>
      </c>
      <c r="S1562" s="16">
        <f t="shared" si="85"/>
        <v>0</v>
      </c>
      <c r="T1562" s="237"/>
      <c r="U1562" s="237"/>
    </row>
    <row r="1563" spans="1:21" s="172" customFormat="1">
      <c r="A1563" s="38">
        <v>27</v>
      </c>
      <c r="B1563" s="39">
        <f t="shared" si="84"/>
        <v>0</v>
      </c>
      <c r="C1563" s="39" t="str">
        <f t="shared" si="80"/>
        <v>2020 Initial Year</v>
      </c>
      <c r="D1563" s="40">
        <v>3</v>
      </c>
      <c r="E1563" s="40">
        <v>27</v>
      </c>
      <c r="F1563" s="40">
        <v>6</v>
      </c>
      <c r="G1563" s="40" t="s">
        <v>138</v>
      </c>
      <c r="H1563" s="40" t="s">
        <v>223</v>
      </c>
      <c r="I1563" s="1014" t="s">
        <v>181</v>
      </c>
      <c r="J1563" s="303">
        <v>0</v>
      </c>
      <c r="K1563" s="304">
        <v>0</v>
      </c>
      <c r="L1563" s="305">
        <v>0</v>
      </c>
      <c r="M1563" s="305">
        <v>0</v>
      </c>
      <c r="N1563" s="303">
        <v>0</v>
      </c>
      <c r="O1563" s="306">
        <v>0</v>
      </c>
      <c r="P1563" s="303">
        <v>0</v>
      </c>
      <c r="Q1563" s="171">
        <f>VLOOKUP(C1563&amp;D1563&amp;A1563,'Delivery Counts'!$A$87:$I$118,8,FALSE)</f>
        <v>0</v>
      </c>
      <c r="R1563" s="171">
        <f>VLOOKUP(C1563&amp;D1563&amp;A1563,'Delivery Counts'!$A$87:$I$118,9,FALSE)</f>
        <v>0</v>
      </c>
      <c r="S1563" s="16">
        <f t="shared" si="85"/>
        <v>0</v>
      </c>
      <c r="T1563" s="237"/>
      <c r="U1563" s="237"/>
    </row>
    <row r="1564" spans="1:21" s="172" customFormat="1">
      <c r="A1564" s="38">
        <v>27</v>
      </c>
      <c r="B1564" s="39">
        <f t="shared" si="84"/>
        <v>0</v>
      </c>
      <c r="C1564" s="39" t="str">
        <f t="shared" si="80"/>
        <v>2020 Initial Year</v>
      </c>
      <c r="D1564" s="40">
        <v>3</v>
      </c>
      <c r="E1564" s="40">
        <v>27</v>
      </c>
      <c r="F1564" s="40">
        <v>6</v>
      </c>
      <c r="G1564" s="40" t="s">
        <v>138</v>
      </c>
      <c r="H1564" s="40" t="s">
        <v>150</v>
      </c>
      <c r="I1564" s="1014" t="s">
        <v>204</v>
      </c>
      <c r="J1564" s="303">
        <v>0</v>
      </c>
      <c r="K1564" s="304">
        <v>0</v>
      </c>
      <c r="L1564" s="305">
        <v>0</v>
      </c>
      <c r="M1564" s="305">
        <v>0</v>
      </c>
      <c r="N1564" s="303">
        <v>0</v>
      </c>
      <c r="O1564" s="306">
        <v>0</v>
      </c>
      <c r="P1564" s="303">
        <v>0</v>
      </c>
      <c r="Q1564" s="171">
        <f>VLOOKUP(C1564&amp;D1564&amp;A1564,'Delivery Counts'!$A$87:$I$118,8,FALSE)</f>
        <v>0</v>
      </c>
      <c r="R1564" s="171">
        <f>VLOOKUP(C1564&amp;D1564&amp;A1564,'Delivery Counts'!$A$87:$I$118,9,FALSE)</f>
        <v>0</v>
      </c>
      <c r="S1564" s="16">
        <f t="shared" si="85"/>
        <v>0</v>
      </c>
      <c r="T1564" s="237"/>
      <c r="U1564" s="237"/>
    </row>
    <row r="1565" spans="1:21" s="172" customFormat="1">
      <c r="A1565" s="38">
        <v>27</v>
      </c>
      <c r="B1565" s="39">
        <f t="shared" si="84"/>
        <v>0</v>
      </c>
      <c r="C1565" s="39" t="str">
        <f t="shared" si="80"/>
        <v>2020 Initial Year</v>
      </c>
      <c r="D1565" s="40">
        <v>3</v>
      </c>
      <c r="E1565" s="40">
        <v>27</v>
      </c>
      <c r="F1565" s="40">
        <v>6</v>
      </c>
      <c r="G1565" s="40" t="s">
        <v>138</v>
      </c>
      <c r="H1565" s="40" t="s">
        <v>151</v>
      </c>
      <c r="I1565" s="1014" t="s">
        <v>205</v>
      </c>
      <c r="J1565" s="303">
        <v>0</v>
      </c>
      <c r="K1565" s="304">
        <v>0</v>
      </c>
      <c r="L1565" s="305">
        <v>0</v>
      </c>
      <c r="M1565" s="305">
        <v>0</v>
      </c>
      <c r="N1565" s="303">
        <v>0</v>
      </c>
      <c r="O1565" s="306">
        <v>0</v>
      </c>
      <c r="P1565" s="303">
        <v>0</v>
      </c>
      <c r="Q1565" s="171">
        <f>VLOOKUP(C1565&amp;D1565&amp;A1565,'Delivery Counts'!$A$87:$I$118,8,FALSE)</f>
        <v>0</v>
      </c>
      <c r="R1565" s="171">
        <f>VLOOKUP(C1565&amp;D1565&amp;A1565,'Delivery Counts'!$A$87:$I$118,9,FALSE)</f>
        <v>0</v>
      </c>
      <c r="S1565" s="16">
        <f t="shared" si="85"/>
        <v>0</v>
      </c>
      <c r="T1565" s="237"/>
      <c r="U1565" s="237"/>
    </row>
    <row r="1566" spans="1:21" s="172" customFormat="1">
      <c r="A1566" s="38">
        <v>27</v>
      </c>
      <c r="B1566" s="39">
        <f t="shared" si="84"/>
        <v>0</v>
      </c>
      <c r="C1566" s="39" t="str">
        <f t="shared" si="80"/>
        <v>2020 Initial Year</v>
      </c>
      <c r="D1566" s="40">
        <v>3</v>
      </c>
      <c r="E1566" s="40">
        <v>27</v>
      </c>
      <c r="F1566" s="40">
        <v>6</v>
      </c>
      <c r="G1566" s="40" t="s">
        <v>138</v>
      </c>
      <c r="H1566" s="40" t="s">
        <v>152</v>
      </c>
      <c r="I1566" s="1014" t="s">
        <v>182</v>
      </c>
      <c r="J1566" s="303">
        <v>0</v>
      </c>
      <c r="K1566" s="304">
        <v>0</v>
      </c>
      <c r="L1566" s="305">
        <v>0</v>
      </c>
      <c r="M1566" s="305">
        <v>0</v>
      </c>
      <c r="N1566" s="303">
        <v>0</v>
      </c>
      <c r="O1566" s="306">
        <v>0</v>
      </c>
      <c r="P1566" s="303">
        <v>0</v>
      </c>
      <c r="Q1566" s="171">
        <f>VLOOKUP(C1566&amp;D1566&amp;A1566,'Delivery Counts'!$A$87:$I$118,8,FALSE)</f>
        <v>0</v>
      </c>
      <c r="R1566" s="171">
        <f>VLOOKUP(C1566&amp;D1566&amp;A1566,'Delivery Counts'!$A$87:$I$118,9,FALSE)</f>
        <v>0</v>
      </c>
      <c r="S1566" s="16">
        <f t="shared" si="85"/>
        <v>0</v>
      </c>
      <c r="T1566" s="237"/>
      <c r="U1566" s="237"/>
    </row>
    <row r="1567" spans="1:21" s="172" customFormat="1">
      <c r="A1567" s="38">
        <v>27</v>
      </c>
      <c r="B1567" s="39">
        <f t="shared" si="84"/>
        <v>0</v>
      </c>
      <c r="C1567" s="39" t="str">
        <f t="shared" si="80"/>
        <v>2020 Initial Year</v>
      </c>
      <c r="D1567" s="40">
        <v>3</v>
      </c>
      <c r="E1567" s="40">
        <v>27</v>
      </c>
      <c r="F1567" s="40">
        <v>6</v>
      </c>
      <c r="G1567" s="40" t="s">
        <v>138</v>
      </c>
      <c r="H1567" s="40" t="s">
        <v>70</v>
      </c>
      <c r="I1567" s="1014" t="s">
        <v>265</v>
      </c>
      <c r="J1567" s="303">
        <v>0</v>
      </c>
      <c r="K1567" s="304">
        <v>0</v>
      </c>
      <c r="L1567" s="305">
        <v>0</v>
      </c>
      <c r="M1567" s="305">
        <v>0</v>
      </c>
      <c r="N1567" s="303">
        <v>0</v>
      </c>
      <c r="O1567" s="306">
        <v>0</v>
      </c>
      <c r="P1567" s="303">
        <v>0</v>
      </c>
      <c r="Q1567" s="171">
        <f>VLOOKUP(C1567&amp;D1567&amp;A1567,'Delivery Counts'!$A$87:$I$118,8,FALSE)</f>
        <v>0</v>
      </c>
      <c r="R1567" s="171">
        <f>VLOOKUP(C1567&amp;D1567&amp;A1567,'Delivery Counts'!$A$87:$I$118,9,FALSE)</f>
        <v>0</v>
      </c>
      <c r="S1567" s="16">
        <f t="shared" si="85"/>
        <v>0</v>
      </c>
      <c r="T1567" s="237"/>
      <c r="U1567" s="237"/>
    </row>
    <row r="1568" spans="1:21" s="172" customFormat="1">
      <c r="A1568" s="38">
        <v>27</v>
      </c>
      <c r="B1568" s="39">
        <f t="shared" si="84"/>
        <v>0</v>
      </c>
      <c r="C1568" s="39" t="str">
        <f t="shared" si="80"/>
        <v>2020 Initial Year</v>
      </c>
      <c r="D1568" s="40">
        <v>3</v>
      </c>
      <c r="E1568" s="40">
        <v>27</v>
      </c>
      <c r="F1568" s="40">
        <v>6</v>
      </c>
      <c r="G1568" s="40" t="s">
        <v>138</v>
      </c>
      <c r="H1568" s="40" t="s">
        <v>71</v>
      </c>
      <c r="I1568" s="1014" t="s">
        <v>266</v>
      </c>
      <c r="J1568" s="303">
        <v>0</v>
      </c>
      <c r="K1568" s="304">
        <v>0</v>
      </c>
      <c r="L1568" s="305">
        <v>0</v>
      </c>
      <c r="M1568" s="305">
        <v>0</v>
      </c>
      <c r="N1568" s="303">
        <v>0</v>
      </c>
      <c r="O1568" s="306">
        <v>0</v>
      </c>
      <c r="P1568" s="303">
        <v>0</v>
      </c>
      <c r="Q1568" s="171">
        <f>VLOOKUP(C1568&amp;D1568&amp;A1568,'Delivery Counts'!$A$87:$I$118,8,FALSE)</f>
        <v>0</v>
      </c>
      <c r="R1568" s="171">
        <f>VLOOKUP(C1568&amp;D1568&amp;A1568,'Delivery Counts'!$A$87:$I$118,9,FALSE)</f>
        <v>0</v>
      </c>
      <c r="S1568" s="16">
        <f t="shared" si="85"/>
        <v>0</v>
      </c>
      <c r="T1568" s="237"/>
      <c r="U1568" s="237"/>
    </row>
    <row r="1569" spans="1:21" s="172" customFormat="1">
      <c r="A1569" s="38">
        <v>27</v>
      </c>
      <c r="B1569" s="39">
        <f t="shared" si="84"/>
        <v>0</v>
      </c>
      <c r="C1569" s="39" t="str">
        <f t="shared" si="80"/>
        <v>2020 Initial Year</v>
      </c>
      <c r="D1569" s="40">
        <v>3</v>
      </c>
      <c r="E1569" s="40">
        <v>27</v>
      </c>
      <c r="F1569" s="40">
        <v>6</v>
      </c>
      <c r="G1569" s="40" t="s">
        <v>138</v>
      </c>
      <c r="H1569" s="40" t="s">
        <v>72</v>
      </c>
      <c r="I1569" s="1014" t="s">
        <v>527</v>
      </c>
      <c r="J1569" s="303">
        <v>0</v>
      </c>
      <c r="K1569" s="304">
        <v>0</v>
      </c>
      <c r="L1569" s="305">
        <v>0</v>
      </c>
      <c r="M1569" s="305">
        <v>0</v>
      </c>
      <c r="N1569" s="303">
        <v>0</v>
      </c>
      <c r="O1569" s="306">
        <v>0</v>
      </c>
      <c r="P1569" s="303">
        <v>0</v>
      </c>
      <c r="Q1569" s="171">
        <f>VLOOKUP(C1569&amp;D1569&amp;A1569,'Delivery Counts'!$A$87:$I$118,8,FALSE)</f>
        <v>0</v>
      </c>
      <c r="R1569" s="171">
        <f>VLOOKUP(C1569&amp;D1569&amp;A1569,'Delivery Counts'!$A$87:$I$118,9,FALSE)</f>
        <v>0</v>
      </c>
      <c r="S1569" s="16">
        <f t="shared" si="85"/>
        <v>0</v>
      </c>
      <c r="T1569" s="237"/>
      <c r="U1569" s="237"/>
    </row>
    <row r="1570" spans="1:21" s="172" customFormat="1">
      <c r="A1570" s="38">
        <v>27</v>
      </c>
      <c r="B1570" s="39">
        <f t="shared" si="84"/>
        <v>0</v>
      </c>
      <c r="C1570" s="39" t="str">
        <f t="shared" si="80"/>
        <v>2020 Initial Year</v>
      </c>
      <c r="D1570" s="40">
        <v>3</v>
      </c>
      <c r="E1570" s="40">
        <v>27</v>
      </c>
      <c r="F1570" s="40">
        <v>6</v>
      </c>
      <c r="G1570" s="40" t="s">
        <v>138</v>
      </c>
      <c r="H1570" s="40" t="s">
        <v>73</v>
      </c>
      <c r="I1570" s="1014" t="s">
        <v>528</v>
      </c>
      <c r="J1570" s="303">
        <v>0</v>
      </c>
      <c r="K1570" s="304">
        <v>0</v>
      </c>
      <c r="L1570" s="305">
        <v>0</v>
      </c>
      <c r="M1570" s="305">
        <v>0</v>
      </c>
      <c r="N1570" s="303">
        <v>0</v>
      </c>
      <c r="O1570" s="306">
        <v>0</v>
      </c>
      <c r="P1570" s="303">
        <v>0</v>
      </c>
      <c r="Q1570" s="171">
        <f>VLOOKUP(C1570&amp;D1570&amp;A1570,'Delivery Counts'!$A$87:$I$118,8,FALSE)</f>
        <v>0</v>
      </c>
      <c r="R1570" s="171">
        <f>VLOOKUP(C1570&amp;D1570&amp;A1570,'Delivery Counts'!$A$87:$I$118,9,FALSE)</f>
        <v>0</v>
      </c>
      <c r="S1570" s="16">
        <f t="shared" si="85"/>
        <v>0</v>
      </c>
      <c r="T1570" s="237"/>
      <c r="U1570" s="237"/>
    </row>
    <row r="1571" spans="1:21" s="172" customFormat="1">
      <c r="A1571" s="38">
        <v>27</v>
      </c>
      <c r="B1571" s="39">
        <f t="shared" si="84"/>
        <v>0</v>
      </c>
      <c r="C1571" s="39" t="str">
        <f t="shared" si="80"/>
        <v>2020 Initial Year</v>
      </c>
      <c r="D1571" s="40">
        <v>3</v>
      </c>
      <c r="E1571" s="40">
        <v>27</v>
      </c>
      <c r="F1571" s="40">
        <v>6</v>
      </c>
      <c r="G1571" s="40" t="s">
        <v>138</v>
      </c>
      <c r="H1571" s="40" t="s">
        <v>409</v>
      </c>
      <c r="I1571" s="1014" t="s">
        <v>803</v>
      </c>
      <c r="J1571" s="303">
        <v>0</v>
      </c>
      <c r="K1571" s="304">
        <v>0</v>
      </c>
      <c r="L1571" s="305">
        <v>0</v>
      </c>
      <c r="M1571" s="305">
        <v>0</v>
      </c>
      <c r="N1571" s="303">
        <v>0</v>
      </c>
      <c r="O1571" s="306">
        <v>0</v>
      </c>
      <c r="P1571" s="303">
        <v>0</v>
      </c>
      <c r="Q1571" s="171">
        <f>VLOOKUP(C1571&amp;D1571&amp;A1571,'Delivery Counts'!$A$87:$I$118,8,FALSE)</f>
        <v>0</v>
      </c>
      <c r="R1571" s="171">
        <f>VLOOKUP(C1571&amp;D1571&amp;A1571,'Delivery Counts'!$A$87:$I$118,9,FALSE)</f>
        <v>0</v>
      </c>
      <c r="S1571" s="16">
        <f t="shared" si="85"/>
        <v>0</v>
      </c>
      <c r="T1571" s="237"/>
      <c r="U1571" s="237"/>
    </row>
    <row r="1572" spans="1:21" s="172" customFormat="1">
      <c r="A1572" s="38">
        <v>28</v>
      </c>
      <c r="B1572" s="39">
        <f t="shared" si="64"/>
        <v>0</v>
      </c>
      <c r="C1572" s="39" t="str">
        <f t="shared" si="80"/>
        <v>2020 Initial Year</v>
      </c>
      <c r="D1572" s="40">
        <v>3</v>
      </c>
      <c r="E1572" s="40">
        <v>28</v>
      </c>
      <c r="F1572" s="662">
        <v>6</v>
      </c>
      <c r="G1572" s="40" t="s">
        <v>139</v>
      </c>
      <c r="H1572" s="40" t="s">
        <v>211</v>
      </c>
      <c r="I1572" s="640" t="s">
        <v>261</v>
      </c>
      <c r="J1572" s="303">
        <v>0</v>
      </c>
      <c r="K1572" s="304">
        <v>0</v>
      </c>
      <c r="L1572" s="305">
        <v>0</v>
      </c>
      <c r="M1572" s="305">
        <v>0</v>
      </c>
      <c r="N1572" s="303">
        <v>0</v>
      </c>
      <c r="O1572" s="306">
        <v>0</v>
      </c>
      <c r="P1572" s="303">
        <v>0</v>
      </c>
      <c r="Q1572" s="171">
        <f>VLOOKUP(C1572&amp;D1572&amp;A1572,'Delivery Counts'!$A$87:$I$118,8,FALSE)</f>
        <v>0</v>
      </c>
      <c r="R1572" s="171">
        <f>VLOOKUP(C1572&amp;D1572&amp;A1572,'Delivery Counts'!$A$87:$I$118,9,FALSE)</f>
        <v>0</v>
      </c>
      <c r="S1572" s="16">
        <f t="shared" si="81"/>
        <v>0</v>
      </c>
      <c r="T1572" s="237"/>
      <c r="U1572" s="237"/>
    </row>
    <row r="1573" spans="1:21" s="172" customFormat="1">
      <c r="A1573" s="38">
        <v>28</v>
      </c>
      <c r="B1573" s="39">
        <f t="shared" ref="B1573:B1588" si="86">$B$6</f>
        <v>0</v>
      </c>
      <c r="C1573" s="39" t="str">
        <f t="shared" si="80"/>
        <v>2020 Initial Year</v>
      </c>
      <c r="D1573" s="40">
        <v>3</v>
      </c>
      <c r="E1573" s="40">
        <v>28</v>
      </c>
      <c r="F1573" s="662">
        <v>6</v>
      </c>
      <c r="G1573" s="311" t="s">
        <v>139</v>
      </c>
      <c r="H1573" s="40" t="s">
        <v>214</v>
      </c>
      <c r="I1573" s="658" t="s">
        <v>676</v>
      </c>
      <c r="J1573" s="303">
        <v>0</v>
      </c>
      <c r="K1573" s="304">
        <v>0</v>
      </c>
      <c r="L1573" s="305">
        <v>0</v>
      </c>
      <c r="M1573" s="305">
        <v>0</v>
      </c>
      <c r="N1573" s="303">
        <v>0</v>
      </c>
      <c r="O1573" s="306">
        <v>0</v>
      </c>
      <c r="P1573" s="303">
        <v>0</v>
      </c>
      <c r="Q1573" s="171">
        <f>VLOOKUP(C1573&amp;D1573&amp;A1573,'Delivery Counts'!$A$87:$I$118,8,FALSE)</f>
        <v>0</v>
      </c>
      <c r="R1573" s="171">
        <f>VLOOKUP(C1573&amp;D1573&amp;A1573,'Delivery Counts'!$A$87:$I$118,9,FALSE)</f>
        <v>0</v>
      </c>
      <c r="S1573" s="16">
        <f t="shared" si="81"/>
        <v>0</v>
      </c>
      <c r="T1573" s="237"/>
      <c r="U1573" s="237"/>
    </row>
    <row r="1574" spans="1:21" s="172" customFormat="1">
      <c r="A1574" s="38">
        <v>28</v>
      </c>
      <c r="B1574" s="39">
        <f t="shared" si="86"/>
        <v>0</v>
      </c>
      <c r="C1574" s="39" t="str">
        <f t="shared" si="80"/>
        <v>2020 Initial Year</v>
      </c>
      <c r="D1574" s="40">
        <v>3</v>
      </c>
      <c r="E1574" s="40">
        <v>28</v>
      </c>
      <c r="F1574" s="662">
        <v>6</v>
      </c>
      <c r="G1574" s="311" t="s">
        <v>139</v>
      </c>
      <c r="H1574" s="40" t="s">
        <v>215</v>
      </c>
      <c r="I1574" s="658" t="s">
        <v>216</v>
      </c>
      <c r="J1574" s="303">
        <v>0</v>
      </c>
      <c r="K1574" s="304">
        <v>0</v>
      </c>
      <c r="L1574" s="305">
        <v>0</v>
      </c>
      <c r="M1574" s="305">
        <v>0</v>
      </c>
      <c r="N1574" s="303">
        <v>0</v>
      </c>
      <c r="O1574" s="306">
        <v>0</v>
      </c>
      <c r="P1574" s="303">
        <v>0</v>
      </c>
      <c r="Q1574" s="171">
        <f>VLOOKUP(C1574&amp;D1574&amp;A1574,'Delivery Counts'!$A$87:$I$118,8,FALSE)</f>
        <v>0</v>
      </c>
      <c r="R1574" s="171">
        <f>VLOOKUP(C1574&amp;D1574&amp;A1574,'Delivery Counts'!$A$87:$I$118,9,FALSE)</f>
        <v>0</v>
      </c>
      <c r="S1574" s="16">
        <f t="shared" si="81"/>
        <v>0</v>
      </c>
      <c r="T1574" s="237"/>
      <c r="U1574" s="237"/>
    </row>
    <row r="1575" spans="1:21">
      <c r="A1575" s="38">
        <v>28</v>
      </c>
      <c r="B1575" s="39">
        <f t="shared" si="86"/>
        <v>0</v>
      </c>
      <c r="C1575" s="39" t="str">
        <f t="shared" si="80"/>
        <v>2020 Initial Year</v>
      </c>
      <c r="D1575" s="40">
        <v>3</v>
      </c>
      <c r="E1575" s="40">
        <v>28</v>
      </c>
      <c r="F1575" s="662">
        <v>6</v>
      </c>
      <c r="G1575" s="311" t="s">
        <v>139</v>
      </c>
      <c r="H1575" s="40" t="s">
        <v>217</v>
      </c>
      <c r="I1575" s="658" t="s">
        <v>262</v>
      </c>
      <c r="J1575" s="303">
        <v>0</v>
      </c>
      <c r="K1575" s="304">
        <v>0</v>
      </c>
      <c r="L1575" s="305">
        <v>0</v>
      </c>
      <c r="M1575" s="305">
        <v>0</v>
      </c>
      <c r="N1575" s="303">
        <v>0</v>
      </c>
      <c r="O1575" s="306">
        <v>0</v>
      </c>
      <c r="P1575" s="303">
        <v>0</v>
      </c>
      <c r="Q1575" s="171">
        <f>VLOOKUP(C1575&amp;D1575&amp;A1575,'Delivery Counts'!$A$87:$I$118,8,FALSE)</f>
        <v>0</v>
      </c>
      <c r="R1575" s="171">
        <f>VLOOKUP(C1575&amp;D1575&amp;A1575,'Delivery Counts'!$A$87:$I$118,9,FALSE)</f>
        <v>0</v>
      </c>
      <c r="S1575" s="16">
        <f t="shared" si="81"/>
        <v>0</v>
      </c>
    </row>
    <row r="1576" spans="1:21">
      <c r="A1576" s="38">
        <v>28</v>
      </c>
      <c r="B1576" s="39">
        <f t="shared" si="86"/>
        <v>0</v>
      </c>
      <c r="C1576" s="39" t="str">
        <f t="shared" si="80"/>
        <v>2020 Initial Year</v>
      </c>
      <c r="D1576" s="40">
        <v>3</v>
      </c>
      <c r="E1576" s="40">
        <v>28</v>
      </c>
      <c r="F1576" s="662">
        <v>6</v>
      </c>
      <c r="G1576" s="311" t="s">
        <v>139</v>
      </c>
      <c r="H1576" s="40" t="s">
        <v>218</v>
      </c>
      <c r="I1576" s="658" t="s">
        <v>677</v>
      </c>
      <c r="J1576" s="303">
        <v>0</v>
      </c>
      <c r="K1576" s="304">
        <v>0</v>
      </c>
      <c r="L1576" s="305">
        <v>0</v>
      </c>
      <c r="M1576" s="305">
        <v>0</v>
      </c>
      <c r="N1576" s="303">
        <v>0</v>
      </c>
      <c r="O1576" s="306">
        <v>0</v>
      </c>
      <c r="P1576" s="303">
        <v>0</v>
      </c>
      <c r="Q1576" s="171">
        <f>VLOOKUP(C1576&amp;D1576&amp;A1576,'Delivery Counts'!$A$87:$I$118,8,FALSE)</f>
        <v>0</v>
      </c>
      <c r="R1576" s="171">
        <f>VLOOKUP(C1576&amp;D1576&amp;A1576,'Delivery Counts'!$A$87:$I$118,9,FALSE)</f>
        <v>0</v>
      </c>
      <c r="S1576" s="16">
        <f t="shared" si="81"/>
        <v>0</v>
      </c>
    </row>
    <row r="1577" spans="1:21" s="172" customFormat="1">
      <c r="A1577" s="38">
        <v>28</v>
      </c>
      <c r="B1577" s="39">
        <f t="shared" si="86"/>
        <v>0</v>
      </c>
      <c r="C1577" s="39" t="str">
        <f t="shared" si="80"/>
        <v>2020 Initial Year</v>
      </c>
      <c r="D1577" s="40">
        <v>3</v>
      </c>
      <c r="E1577" s="40">
        <v>28</v>
      </c>
      <c r="F1577" s="662">
        <v>6</v>
      </c>
      <c r="G1577" s="311" t="s">
        <v>139</v>
      </c>
      <c r="H1577" s="40" t="s">
        <v>219</v>
      </c>
      <c r="I1577" s="658" t="s">
        <v>263</v>
      </c>
      <c r="J1577" s="303">
        <v>0</v>
      </c>
      <c r="K1577" s="304">
        <v>0</v>
      </c>
      <c r="L1577" s="305">
        <v>0</v>
      </c>
      <c r="M1577" s="305">
        <v>0</v>
      </c>
      <c r="N1577" s="303">
        <v>0</v>
      </c>
      <c r="O1577" s="306">
        <v>0</v>
      </c>
      <c r="P1577" s="303">
        <v>0</v>
      </c>
      <c r="Q1577" s="171">
        <f>VLOOKUP(C1577&amp;D1577&amp;A1577,'Delivery Counts'!$A$87:$I$118,8,FALSE)</f>
        <v>0</v>
      </c>
      <c r="R1577" s="171">
        <f>VLOOKUP(C1577&amp;D1577&amp;A1577,'Delivery Counts'!$A$87:$I$118,9,FALSE)</f>
        <v>0</v>
      </c>
      <c r="S1577" s="16">
        <f t="shared" si="81"/>
        <v>0</v>
      </c>
    </row>
    <row r="1578" spans="1:21" s="172" customFormat="1">
      <c r="A1578" s="38">
        <v>28</v>
      </c>
      <c r="B1578" s="39">
        <f t="shared" si="86"/>
        <v>0</v>
      </c>
      <c r="C1578" s="39" t="str">
        <f t="shared" si="80"/>
        <v>2020 Initial Year</v>
      </c>
      <c r="D1578" s="40">
        <v>3</v>
      </c>
      <c r="E1578" s="40">
        <v>28</v>
      </c>
      <c r="F1578" s="662">
        <v>6</v>
      </c>
      <c r="G1578" s="311" t="s">
        <v>139</v>
      </c>
      <c r="H1578" s="40" t="s">
        <v>220</v>
      </c>
      <c r="I1578" s="658" t="s">
        <v>675</v>
      </c>
      <c r="J1578" s="303">
        <v>0</v>
      </c>
      <c r="K1578" s="304">
        <v>0</v>
      </c>
      <c r="L1578" s="305">
        <v>0</v>
      </c>
      <c r="M1578" s="305">
        <v>0</v>
      </c>
      <c r="N1578" s="303">
        <v>0</v>
      </c>
      <c r="O1578" s="306">
        <v>0</v>
      </c>
      <c r="P1578" s="303">
        <v>0</v>
      </c>
      <c r="Q1578" s="171">
        <f>VLOOKUP(C1578&amp;D1578&amp;A1578,'Delivery Counts'!$A$87:$I$118,8,FALSE)</f>
        <v>0</v>
      </c>
      <c r="R1578" s="171">
        <f>VLOOKUP(C1578&amp;D1578&amp;A1578,'Delivery Counts'!$A$87:$I$118,9,FALSE)</f>
        <v>0</v>
      </c>
      <c r="S1578" s="16">
        <f t="shared" si="81"/>
        <v>0</v>
      </c>
      <c r="T1578" s="237"/>
      <c r="U1578" s="237"/>
    </row>
    <row r="1579" spans="1:21" s="172" customFormat="1">
      <c r="A1579" s="38">
        <v>28</v>
      </c>
      <c r="B1579" s="39">
        <f t="shared" si="86"/>
        <v>0</v>
      </c>
      <c r="C1579" s="39" t="str">
        <f t="shared" si="80"/>
        <v>2020 Initial Year</v>
      </c>
      <c r="D1579" s="40">
        <v>3</v>
      </c>
      <c r="E1579" s="40">
        <v>28</v>
      </c>
      <c r="F1579" s="662">
        <v>6</v>
      </c>
      <c r="G1579" s="311" t="s">
        <v>139</v>
      </c>
      <c r="H1579" s="40" t="s">
        <v>221</v>
      </c>
      <c r="I1579" s="658" t="s">
        <v>264</v>
      </c>
      <c r="J1579" s="303">
        <v>0</v>
      </c>
      <c r="K1579" s="304">
        <v>0</v>
      </c>
      <c r="L1579" s="305">
        <v>0</v>
      </c>
      <c r="M1579" s="305">
        <v>0</v>
      </c>
      <c r="N1579" s="303">
        <v>0</v>
      </c>
      <c r="O1579" s="306">
        <v>0</v>
      </c>
      <c r="P1579" s="303">
        <v>0</v>
      </c>
      <c r="Q1579" s="171">
        <f>VLOOKUP(C1579&amp;D1579&amp;A1579,'Delivery Counts'!$A$87:$I$118,8,FALSE)</f>
        <v>0</v>
      </c>
      <c r="R1579" s="171">
        <f>VLOOKUP(C1579&amp;D1579&amp;A1579,'Delivery Counts'!$A$87:$I$118,9,FALSE)</f>
        <v>0</v>
      </c>
      <c r="S1579" s="16">
        <f t="shared" si="81"/>
        <v>0</v>
      </c>
      <c r="T1579" s="237"/>
      <c r="U1579" s="237"/>
    </row>
    <row r="1580" spans="1:21" s="172" customFormat="1">
      <c r="A1580" s="38">
        <v>28</v>
      </c>
      <c r="B1580" s="39">
        <f t="shared" si="86"/>
        <v>0</v>
      </c>
      <c r="C1580" s="39" t="str">
        <f t="shared" si="80"/>
        <v>2020 Initial Year</v>
      </c>
      <c r="D1580" s="40">
        <v>3</v>
      </c>
      <c r="E1580" s="40">
        <v>28</v>
      </c>
      <c r="F1580" s="662">
        <v>6</v>
      </c>
      <c r="G1580" s="311" t="s">
        <v>139</v>
      </c>
      <c r="H1580" s="40" t="s">
        <v>222</v>
      </c>
      <c r="I1580" s="658" t="s">
        <v>206</v>
      </c>
      <c r="J1580" s="303">
        <v>0</v>
      </c>
      <c r="K1580" s="304">
        <v>0</v>
      </c>
      <c r="L1580" s="305">
        <v>0</v>
      </c>
      <c r="M1580" s="305">
        <v>0</v>
      </c>
      <c r="N1580" s="303">
        <v>0</v>
      </c>
      <c r="O1580" s="306">
        <v>0</v>
      </c>
      <c r="P1580" s="303">
        <v>0</v>
      </c>
      <c r="Q1580" s="171">
        <f>VLOOKUP(C1580&amp;D1580&amp;A1580,'Delivery Counts'!$A$87:$I$118,8,FALSE)</f>
        <v>0</v>
      </c>
      <c r="R1580" s="171">
        <f>VLOOKUP(C1580&amp;D1580&amp;A1580,'Delivery Counts'!$A$87:$I$118,9,FALSE)</f>
        <v>0</v>
      </c>
      <c r="S1580" s="16">
        <f t="shared" si="81"/>
        <v>0</v>
      </c>
      <c r="T1580" s="237"/>
      <c r="U1580" s="237"/>
    </row>
    <row r="1581" spans="1:21" s="172" customFormat="1">
      <c r="A1581" s="38">
        <v>28</v>
      </c>
      <c r="B1581" s="39">
        <f t="shared" si="86"/>
        <v>0</v>
      </c>
      <c r="C1581" s="39" t="str">
        <f t="shared" si="80"/>
        <v>2020 Initial Year</v>
      </c>
      <c r="D1581" s="40">
        <v>3</v>
      </c>
      <c r="E1581" s="40">
        <v>28</v>
      </c>
      <c r="F1581" s="662">
        <v>6</v>
      </c>
      <c r="G1581" s="311" t="s">
        <v>139</v>
      </c>
      <c r="H1581" s="40" t="s">
        <v>223</v>
      </c>
      <c r="I1581" s="658" t="s">
        <v>181</v>
      </c>
      <c r="J1581" s="303">
        <v>0</v>
      </c>
      <c r="K1581" s="304">
        <v>0</v>
      </c>
      <c r="L1581" s="305">
        <v>0</v>
      </c>
      <c r="M1581" s="305">
        <v>0</v>
      </c>
      <c r="N1581" s="303">
        <v>0</v>
      </c>
      <c r="O1581" s="306">
        <v>0</v>
      </c>
      <c r="P1581" s="303">
        <v>0</v>
      </c>
      <c r="Q1581" s="171">
        <f>VLOOKUP(C1581&amp;D1581&amp;A1581,'Delivery Counts'!$A$87:$I$118,8,FALSE)</f>
        <v>0</v>
      </c>
      <c r="R1581" s="171">
        <f>VLOOKUP(C1581&amp;D1581&amp;A1581,'Delivery Counts'!$A$87:$I$118,9,FALSE)</f>
        <v>0</v>
      </c>
      <c r="S1581" s="16">
        <f t="shared" si="81"/>
        <v>0</v>
      </c>
      <c r="T1581" s="237"/>
      <c r="U1581" s="237"/>
    </row>
    <row r="1582" spans="1:21" s="172" customFormat="1">
      <c r="A1582" s="38">
        <v>28</v>
      </c>
      <c r="B1582" s="39">
        <f t="shared" si="86"/>
        <v>0</v>
      </c>
      <c r="C1582" s="39" t="str">
        <f t="shared" si="80"/>
        <v>2020 Initial Year</v>
      </c>
      <c r="D1582" s="40">
        <v>3</v>
      </c>
      <c r="E1582" s="40">
        <v>28</v>
      </c>
      <c r="F1582" s="662">
        <v>6</v>
      </c>
      <c r="G1582" s="311" t="s">
        <v>139</v>
      </c>
      <c r="H1582" s="40" t="s">
        <v>150</v>
      </c>
      <c r="I1582" s="658" t="s">
        <v>204</v>
      </c>
      <c r="J1582" s="303">
        <v>0</v>
      </c>
      <c r="K1582" s="304">
        <v>0</v>
      </c>
      <c r="L1582" s="305">
        <v>0</v>
      </c>
      <c r="M1582" s="305">
        <v>0</v>
      </c>
      <c r="N1582" s="303">
        <v>0</v>
      </c>
      <c r="O1582" s="306">
        <v>0</v>
      </c>
      <c r="P1582" s="303">
        <v>0</v>
      </c>
      <c r="Q1582" s="171">
        <f>VLOOKUP(C1582&amp;D1582&amp;A1582,'Delivery Counts'!$A$87:$I$118,8,FALSE)</f>
        <v>0</v>
      </c>
      <c r="R1582" s="171">
        <f>VLOOKUP(C1582&amp;D1582&amp;A1582,'Delivery Counts'!$A$87:$I$118,9,FALSE)</f>
        <v>0</v>
      </c>
      <c r="S1582" s="16">
        <f t="shared" si="81"/>
        <v>0</v>
      </c>
      <c r="T1582" s="237"/>
      <c r="U1582" s="237"/>
    </row>
    <row r="1583" spans="1:21" s="172" customFormat="1">
      <c r="A1583" s="38">
        <v>28</v>
      </c>
      <c r="B1583" s="39">
        <f t="shared" si="86"/>
        <v>0</v>
      </c>
      <c r="C1583" s="39" t="str">
        <f t="shared" si="80"/>
        <v>2020 Initial Year</v>
      </c>
      <c r="D1583" s="40">
        <v>3</v>
      </c>
      <c r="E1583" s="40">
        <v>28</v>
      </c>
      <c r="F1583" s="662">
        <v>6</v>
      </c>
      <c r="G1583" s="311" t="s">
        <v>139</v>
      </c>
      <c r="H1583" s="40" t="s">
        <v>151</v>
      </c>
      <c r="I1583" s="658" t="s">
        <v>205</v>
      </c>
      <c r="J1583" s="303">
        <v>0</v>
      </c>
      <c r="K1583" s="304">
        <v>0</v>
      </c>
      <c r="L1583" s="305">
        <v>0</v>
      </c>
      <c r="M1583" s="305">
        <v>0</v>
      </c>
      <c r="N1583" s="303">
        <v>0</v>
      </c>
      <c r="O1583" s="306">
        <v>0</v>
      </c>
      <c r="P1583" s="303">
        <v>0</v>
      </c>
      <c r="Q1583" s="171">
        <f>VLOOKUP(C1583&amp;D1583&amp;A1583,'Delivery Counts'!$A$87:$I$118,8,FALSE)</f>
        <v>0</v>
      </c>
      <c r="R1583" s="171">
        <f>VLOOKUP(C1583&amp;D1583&amp;A1583,'Delivery Counts'!$A$87:$I$118,9,FALSE)</f>
        <v>0</v>
      </c>
      <c r="S1583" s="16">
        <f t="shared" si="81"/>
        <v>0</v>
      </c>
      <c r="T1583" s="237"/>
      <c r="U1583" s="237"/>
    </row>
    <row r="1584" spans="1:21" s="172" customFormat="1">
      <c r="A1584" s="38">
        <v>28</v>
      </c>
      <c r="B1584" s="39">
        <f t="shared" si="86"/>
        <v>0</v>
      </c>
      <c r="C1584" s="39" t="str">
        <f t="shared" si="80"/>
        <v>2020 Initial Year</v>
      </c>
      <c r="D1584" s="40">
        <v>3</v>
      </c>
      <c r="E1584" s="40">
        <v>28</v>
      </c>
      <c r="F1584" s="662">
        <v>6</v>
      </c>
      <c r="G1584" s="311" t="s">
        <v>139</v>
      </c>
      <c r="H1584" s="40" t="s">
        <v>152</v>
      </c>
      <c r="I1584" s="658" t="s">
        <v>182</v>
      </c>
      <c r="J1584" s="303">
        <v>0</v>
      </c>
      <c r="K1584" s="304">
        <v>0</v>
      </c>
      <c r="L1584" s="305">
        <v>0</v>
      </c>
      <c r="M1584" s="305">
        <v>0</v>
      </c>
      <c r="N1584" s="303">
        <v>0</v>
      </c>
      <c r="O1584" s="306">
        <v>0</v>
      </c>
      <c r="P1584" s="303">
        <v>0</v>
      </c>
      <c r="Q1584" s="171">
        <f>VLOOKUP(C1584&amp;D1584&amp;A1584,'Delivery Counts'!$A$87:$I$118,8,FALSE)</f>
        <v>0</v>
      </c>
      <c r="R1584" s="171">
        <f>VLOOKUP(C1584&amp;D1584&amp;A1584,'Delivery Counts'!$A$87:$I$118,9,FALSE)</f>
        <v>0</v>
      </c>
      <c r="S1584" s="16">
        <f t="shared" si="81"/>
        <v>0</v>
      </c>
      <c r="T1584" s="237"/>
      <c r="U1584" s="237"/>
    </row>
    <row r="1585" spans="1:21" s="172" customFormat="1">
      <c r="A1585" s="38">
        <v>28</v>
      </c>
      <c r="B1585" s="39">
        <f t="shared" si="86"/>
        <v>0</v>
      </c>
      <c r="C1585" s="39" t="str">
        <f t="shared" si="80"/>
        <v>2020 Initial Year</v>
      </c>
      <c r="D1585" s="40">
        <v>3</v>
      </c>
      <c r="E1585" s="40">
        <v>28</v>
      </c>
      <c r="F1585" s="662">
        <v>6</v>
      </c>
      <c r="G1585" s="311" t="s">
        <v>139</v>
      </c>
      <c r="H1585" s="40" t="s">
        <v>70</v>
      </c>
      <c r="I1585" s="658" t="s">
        <v>265</v>
      </c>
      <c r="J1585" s="303">
        <v>0</v>
      </c>
      <c r="K1585" s="304">
        <v>0</v>
      </c>
      <c r="L1585" s="305">
        <v>0</v>
      </c>
      <c r="M1585" s="305">
        <v>0</v>
      </c>
      <c r="N1585" s="303">
        <v>0</v>
      </c>
      <c r="O1585" s="306">
        <v>0</v>
      </c>
      <c r="P1585" s="303">
        <v>0</v>
      </c>
      <c r="Q1585" s="171">
        <f>VLOOKUP(C1585&amp;D1585&amp;A1585,'Delivery Counts'!$A$87:$I$118,8,FALSE)</f>
        <v>0</v>
      </c>
      <c r="R1585" s="171">
        <f>VLOOKUP(C1585&amp;D1585&amp;A1585,'Delivery Counts'!$A$87:$I$118,9,FALSE)</f>
        <v>0</v>
      </c>
      <c r="S1585" s="16">
        <f t="shared" si="81"/>
        <v>0</v>
      </c>
      <c r="T1585" s="237"/>
      <c r="U1585" s="237"/>
    </row>
    <row r="1586" spans="1:21" s="172" customFormat="1">
      <c r="A1586" s="38">
        <v>28</v>
      </c>
      <c r="B1586" s="39">
        <f t="shared" si="86"/>
        <v>0</v>
      </c>
      <c r="C1586" s="39" t="str">
        <f t="shared" si="80"/>
        <v>2020 Initial Year</v>
      </c>
      <c r="D1586" s="40">
        <v>3</v>
      </c>
      <c r="E1586" s="40">
        <v>28</v>
      </c>
      <c r="F1586" s="662">
        <v>6</v>
      </c>
      <c r="G1586" s="311" t="s">
        <v>139</v>
      </c>
      <c r="H1586" s="40" t="s">
        <v>71</v>
      </c>
      <c r="I1586" s="658" t="s">
        <v>266</v>
      </c>
      <c r="J1586" s="303">
        <v>0</v>
      </c>
      <c r="K1586" s="304">
        <v>0</v>
      </c>
      <c r="L1586" s="305">
        <v>0</v>
      </c>
      <c r="M1586" s="305">
        <v>0</v>
      </c>
      <c r="N1586" s="303">
        <v>0</v>
      </c>
      <c r="O1586" s="306">
        <v>0</v>
      </c>
      <c r="P1586" s="303">
        <v>0</v>
      </c>
      <c r="Q1586" s="171">
        <f>VLOOKUP(C1586&amp;D1586&amp;A1586,'Delivery Counts'!$A$87:$I$118,8,FALSE)</f>
        <v>0</v>
      </c>
      <c r="R1586" s="171">
        <f>VLOOKUP(C1586&amp;D1586&amp;A1586,'Delivery Counts'!$A$87:$I$118,9,FALSE)</f>
        <v>0</v>
      </c>
      <c r="S1586" s="16">
        <f t="shared" si="81"/>
        <v>0</v>
      </c>
      <c r="T1586" s="237"/>
      <c r="U1586" s="237"/>
    </row>
    <row r="1587" spans="1:21" s="172" customFormat="1">
      <c r="A1587" s="38">
        <v>28</v>
      </c>
      <c r="B1587" s="39">
        <f t="shared" si="86"/>
        <v>0</v>
      </c>
      <c r="C1587" s="39" t="str">
        <f t="shared" ref="C1587:C1650" si="87">$C$1158</f>
        <v>2020 Initial Year</v>
      </c>
      <c r="D1587" s="40">
        <v>3</v>
      </c>
      <c r="E1587" s="40">
        <v>28</v>
      </c>
      <c r="F1587" s="662">
        <v>6</v>
      </c>
      <c r="G1587" s="311" t="s">
        <v>139</v>
      </c>
      <c r="H1587" s="40" t="s">
        <v>72</v>
      </c>
      <c r="I1587" s="658" t="s">
        <v>527</v>
      </c>
      <c r="J1587" s="303">
        <v>0</v>
      </c>
      <c r="K1587" s="304">
        <v>0</v>
      </c>
      <c r="L1587" s="305">
        <v>0</v>
      </c>
      <c r="M1587" s="305">
        <v>0</v>
      </c>
      <c r="N1587" s="303">
        <v>0</v>
      </c>
      <c r="O1587" s="306">
        <v>0</v>
      </c>
      <c r="P1587" s="303">
        <v>0</v>
      </c>
      <c r="Q1587" s="171">
        <f>VLOOKUP(C1587&amp;D1587&amp;A1587,'Delivery Counts'!$A$87:$I$118,8,FALSE)</f>
        <v>0</v>
      </c>
      <c r="R1587" s="171">
        <f>VLOOKUP(C1587&amp;D1587&amp;A1587,'Delivery Counts'!$A$87:$I$118,9,FALSE)</f>
        <v>0</v>
      </c>
      <c r="S1587" s="16">
        <f t="shared" ref="S1587:S1650" si="88">Q1587+R1587</f>
        <v>0</v>
      </c>
      <c r="T1587" s="237"/>
      <c r="U1587" s="237"/>
    </row>
    <row r="1588" spans="1:21" s="172" customFormat="1">
      <c r="A1588" s="38">
        <v>28</v>
      </c>
      <c r="B1588" s="39">
        <f t="shared" si="86"/>
        <v>0</v>
      </c>
      <c r="C1588" s="39" t="str">
        <f t="shared" si="87"/>
        <v>2020 Initial Year</v>
      </c>
      <c r="D1588" s="40">
        <v>3</v>
      </c>
      <c r="E1588" s="40">
        <v>28</v>
      </c>
      <c r="F1588" s="662">
        <v>6</v>
      </c>
      <c r="G1588" s="40" t="s">
        <v>139</v>
      </c>
      <c r="H1588" s="40" t="s">
        <v>73</v>
      </c>
      <c r="I1588" s="658" t="s">
        <v>528</v>
      </c>
      <c r="J1588" s="303">
        <v>0</v>
      </c>
      <c r="K1588" s="304">
        <v>0</v>
      </c>
      <c r="L1588" s="305">
        <v>0</v>
      </c>
      <c r="M1588" s="305">
        <v>0</v>
      </c>
      <c r="N1588" s="303">
        <v>0</v>
      </c>
      <c r="O1588" s="306">
        <v>0</v>
      </c>
      <c r="P1588" s="303">
        <v>0</v>
      </c>
      <c r="Q1588" s="171">
        <f>VLOOKUP(C1588&amp;D1588&amp;A1588,'Delivery Counts'!$A$87:$I$118,8,FALSE)</f>
        <v>0</v>
      </c>
      <c r="R1588" s="171">
        <f>VLOOKUP(C1588&amp;D1588&amp;A1588,'Delivery Counts'!$A$87:$I$118,9,FALSE)</f>
        <v>0</v>
      </c>
      <c r="S1588" s="16">
        <f t="shared" si="88"/>
        <v>0</v>
      </c>
      <c r="T1588" s="237"/>
      <c r="U1588" s="237"/>
    </row>
    <row r="1589" spans="1:21" s="172" customFormat="1">
      <c r="A1589" s="775">
        <v>28</v>
      </c>
      <c r="B1589" s="776">
        <f t="shared" si="64"/>
        <v>0</v>
      </c>
      <c r="C1589" s="776" t="str">
        <f t="shared" si="87"/>
        <v>2020 Initial Year</v>
      </c>
      <c r="D1589" s="777">
        <v>3</v>
      </c>
      <c r="E1589" s="777">
        <v>28</v>
      </c>
      <c r="F1589" s="778">
        <v>6</v>
      </c>
      <c r="G1589" s="777" t="s">
        <v>139</v>
      </c>
      <c r="H1589" s="777" t="s">
        <v>409</v>
      </c>
      <c r="I1589" s="779" t="s">
        <v>803</v>
      </c>
      <c r="J1589" s="781">
        <v>0</v>
      </c>
      <c r="K1589" s="782">
        <v>0</v>
      </c>
      <c r="L1589" s="783">
        <v>0</v>
      </c>
      <c r="M1589" s="783">
        <v>0</v>
      </c>
      <c r="N1589" s="781">
        <v>0</v>
      </c>
      <c r="O1589" s="784">
        <v>0</v>
      </c>
      <c r="P1589" s="781">
        <v>0</v>
      </c>
      <c r="Q1589" s="798">
        <f>VLOOKUP(C1589&amp;D1589&amp;A1589,'Delivery Counts'!$A$87:$I$118,8,FALSE)</f>
        <v>0</v>
      </c>
      <c r="R1589" s="798">
        <f>VLOOKUP(C1589&amp;D1589&amp;A1589,'Delivery Counts'!$A$87:$I$118,9,FALSE)</f>
        <v>0</v>
      </c>
      <c r="S1589" s="785">
        <f t="shared" si="88"/>
        <v>0</v>
      </c>
      <c r="T1589" s="237"/>
      <c r="U1589" s="237"/>
    </row>
    <row r="1590" spans="1:21" s="172" customFormat="1">
      <c r="A1590" s="38">
        <v>16</v>
      </c>
      <c r="B1590" s="39">
        <f t="shared" si="64"/>
        <v>0</v>
      </c>
      <c r="C1590" s="39" t="str">
        <f t="shared" si="87"/>
        <v>2020 Initial Year</v>
      </c>
      <c r="D1590" s="40">
        <v>4</v>
      </c>
      <c r="E1590" s="40">
        <v>16</v>
      </c>
      <c r="F1590" s="40">
        <v>1</v>
      </c>
      <c r="G1590" s="40" t="s">
        <v>138</v>
      </c>
      <c r="H1590" s="40" t="s">
        <v>211</v>
      </c>
      <c r="I1590" s="698" t="s">
        <v>261</v>
      </c>
      <c r="J1590" s="303">
        <v>0</v>
      </c>
      <c r="K1590" s="304">
        <v>0</v>
      </c>
      <c r="L1590" s="305">
        <v>0</v>
      </c>
      <c r="M1590" s="305">
        <v>0</v>
      </c>
      <c r="N1590" s="303">
        <v>0</v>
      </c>
      <c r="O1590" s="306">
        <v>0</v>
      </c>
      <c r="P1590" s="303">
        <v>0</v>
      </c>
      <c r="Q1590" s="171">
        <f>VLOOKUP(C1590&amp;D1590&amp;A1590,'Delivery Counts'!$A$87:$I$118,8,FALSE)</f>
        <v>0</v>
      </c>
      <c r="R1590" s="171">
        <f>VLOOKUP(C1590&amp;D1590&amp;A1590,'Delivery Counts'!$A$87:$I$118,9,FALSE)</f>
        <v>0</v>
      </c>
      <c r="S1590" s="16">
        <f t="shared" si="88"/>
        <v>0</v>
      </c>
      <c r="T1590" s="237"/>
      <c r="U1590" s="237"/>
    </row>
    <row r="1591" spans="1:21" s="172" customFormat="1">
      <c r="A1591" s="38">
        <v>16</v>
      </c>
      <c r="B1591" s="39">
        <f t="shared" ref="B1591:B1606" si="89">$B$6</f>
        <v>0</v>
      </c>
      <c r="C1591" s="39" t="str">
        <f t="shared" si="87"/>
        <v>2020 Initial Year</v>
      </c>
      <c r="D1591" s="40">
        <v>4</v>
      </c>
      <c r="E1591" s="40">
        <v>16</v>
      </c>
      <c r="F1591" s="40">
        <v>1</v>
      </c>
      <c r="G1591" s="311" t="s">
        <v>138</v>
      </c>
      <c r="H1591" s="40" t="s">
        <v>214</v>
      </c>
      <c r="I1591" s="658" t="s">
        <v>676</v>
      </c>
      <c r="J1591" s="303">
        <v>0</v>
      </c>
      <c r="K1591" s="304">
        <v>0</v>
      </c>
      <c r="L1591" s="305">
        <v>0</v>
      </c>
      <c r="M1591" s="305">
        <v>0</v>
      </c>
      <c r="N1591" s="303">
        <v>0</v>
      </c>
      <c r="O1591" s="306">
        <v>0</v>
      </c>
      <c r="P1591" s="303">
        <v>0</v>
      </c>
      <c r="Q1591" s="171">
        <f>VLOOKUP(C1591&amp;D1591&amp;A1591,'Delivery Counts'!$A$87:$I$118,8,FALSE)</f>
        <v>0</v>
      </c>
      <c r="R1591" s="171">
        <f>VLOOKUP(C1591&amp;D1591&amp;A1591,'Delivery Counts'!$A$87:$I$118,9,FALSE)</f>
        <v>0</v>
      </c>
      <c r="S1591" s="16">
        <f t="shared" si="88"/>
        <v>0</v>
      </c>
      <c r="T1591" s="237"/>
      <c r="U1591" s="237"/>
    </row>
    <row r="1592" spans="1:21" s="172" customFormat="1">
      <c r="A1592" s="38">
        <v>16</v>
      </c>
      <c r="B1592" s="39">
        <f t="shared" si="89"/>
        <v>0</v>
      </c>
      <c r="C1592" s="39" t="str">
        <f t="shared" si="87"/>
        <v>2020 Initial Year</v>
      </c>
      <c r="D1592" s="40">
        <v>4</v>
      </c>
      <c r="E1592" s="40">
        <v>16</v>
      </c>
      <c r="F1592" s="40">
        <v>1</v>
      </c>
      <c r="G1592" s="311" t="s">
        <v>138</v>
      </c>
      <c r="H1592" s="40" t="s">
        <v>215</v>
      </c>
      <c r="I1592" s="658" t="s">
        <v>216</v>
      </c>
      <c r="J1592" s="303">
        <v>0</v>
      </c>
      <c r="K1592" s="304">
        <v>0</v>
      </c>
      <c r="L1592" s="305">
        <v>0</v>
      </c>
      <c r="M1592" s="305">
        <v>0</v>
      </c>
      <c r="N1592" s="303">
        <v>0</v>
      </c>
      <c r="O1592" s="306">
        <v>0</v>
      </c>
      <c r="P1592" s="303">
        <v>0</v>
      </c>
      <c r="Q1592" s="171">
        <f>VLOOKUP(C1592&amp;D1592&amp;A1592,'Delivery Counts'!$A$87:$I$118,8,FALSE)</f>
        <v>0</v>
      </c>
      <c r="R1592" s="171">
        <f>VLOOKUP(C1592&amp;D1592&amp;A1592,'Delivery Counts'!$A$87:$I$118,9,FALSE)</f>
        <v>0</v>
      </c>
      <c r="S1592" s="16">
        <f t="shared" si="88"/>
        <v>0</v>
      </c>
      <c r="T1592" s="237"/>
      <c r="U1592" s="237"/>
    </row>
    <row r="1593" spans="1:21">
      <c r="A1593" s="38">
        <v>16</v>
      </c>
      <c r="B1593" s="39">
        <f t="shared" si="89"/>
        <v>0</v>
      </c>
      <c r="C1593" s="39" t="str">
        <f t="shared" si="87"/>
        <v>2020 Initial Year</v>
      </c>
      <c r="D1593" s="40">
        <v>4</v>
      </c>
      <c r="E1593" s="40">
        <v>16</v>
      </c>
      <c r="F1593" s="40">
        <v>1</v>
      </c>
      <c r="G1593" s="311" t="s">
        <v>138</v>
      </c>
      <c r="H1593" s="40" t="s">
        <v>217</v>
      </c>
      <c r="I1593" s="658" t="s">
        <v>262</v>
      </c>
      <c r="J1593" s="303">
        <v>0</v>
      </c>
      <c r="K1593" s="304">
        <v>0</v>
      </c>
      <c r="L1593" s="305">
        <v>0</v>
      </c>
      <c r="M1593" s="305">
        <v>0</v>
      </c>
      <c r="N1593" s="303">
        <v>0</v>
      </c>
      <c r="O1593" s="306">
        <v>0</v>
      </c>
      <c r="P1593" s="303">
        <v>0</v>
      </c>
      <c r="Q1593" s="171">
        <f>VLOOKUP(C1593&amp;D1593&amp;A1593,'Delivery Counts'!$A$87:$I$118,8,FALSE)</f>
        <v>0</v>
      </c>
      <c r="R1593" s="171">
        <f>VLOOKUP(C1593&amp;D1593&amp;A1593,'Delivery Counts'!$A$87:$I$118,9,FALSE)</f>
        <v>0</v>
      </c>
      <c r="S1593" s="16">
        <f t="shared" si="88"/>
        <v>0</v>
      </c>
    </row>
    <row r="1594" spans="1:21">
      <c r="A1594" s="38">
        <v>16</v>
      </c>
      <c r="B1594" s="39">
        <f t="shared" si="89"/>
        <v>0</v>
      </c>
      <c r="C1594" s="39" t="str">
        <f t="shared" si="87"/>
        <v>2020 Initial Year</v>
      </c>
      <c r="D1594" s="40">
        <v>4</v>
      </c>
      <c r="E1594" s="40">
        <v>16</v>
      </c>
      <c r="F1594" s="40">
        <v>1</v>
      </c>
      <c r="G1594" s="311" t="s">
        <v>138</v>
      </c>
      <c r="H1594" s="40" t="s">
        <v>218</v>
      </c>
      <c r="I1594" s="658" t="s">
        <v>677</v>
      </c>
      <c r="J1594" s="303">
        <v>0</v>
      </c>
      <c r="K1594" s="304">
        <v>0</v>
      </c>
      <c r="L1594" s="305">
        <v>0</v>
      </c>
      <c r="M1594" s="305">
        <v>0</v>
      </c>
      <c r="N1594" s="303">
        <v>0</v>
      </c>
      <c r="O1594" s="306">
        <v>0</v>
      </c>
      <c r="P1594" s="303">
        <v>0</v>
      </c>
      <c r="Q1594" s="171">
        <f>VLOOKUP(C1594&amp;D1594&amp;A1594,'Delivery Counts'!$A$87:$I$118,8,FALSE)</f>
        <v>0</v>
      </c>
      <c r="R1594" s="171">
        <f>VLOOKUP(C1594&amp;D1594&amp;A1594,'Delivery Counts'!$A$87:$I$118,9,FALSE)</f>
        <v>0</v>
      </c>
      <c r="S1594" s="16">
        <f t="shared" si="88"/>
        <v>0</v>
      </c>
    </row>
    <row r="1595" spans="1:21" s="172" customFormat="1">
      <c r="A1595" s="38">
        <v>16</v>
      </c>
      <c r="B1595" s="39">
        <f t="shared" si="89"/>
        <v>0</v>
      </c>
      <c r="C1595" s="39" t="str">
        <f t="shared" si="87"/>
        <v>2020 Initial Year</v>
      </c>
      <c r="D1595" s="40">
        <v>4</v>
      </c>
      <c r="E1595" s="40">
        <v>16</v>
      </c>
      <c r="F1595" s="40">
        <v>1</v>
      </c>
      <c r="G1595" s="311" t="s">
        <v>138</v>
      </c>
      <c r="H1595" s="40" t="s">
        <v>219</v>
      </c>
      <c r="I1595" s="658" t="s">
        <v>263</v>
      </c>
      <c r="J1595" s="303">
        <v>0</v>
      </c>
      <c r="K1595" s="304">
        <v>0</v>
      </c>
      <c r="L1595" s="305">
        <v>0</v>
      </c>
      <c r="M1595" s="305">
        <v>0</v>
      </c>
      <c r="N1595" s="303">
        <v>0</v>
      </c>
      <c r="O1595" s="306">
        <v>0</v>
      </c>
      <c r="P1595" s="303">
        <v>0</v>
      </c>
      <c r="Q1595" s="171">
        <f>VLOOKUP(C1595&amp;D1595&amp;A1595,'Delivery Counts'!$A$87:$I$118,8,FALSE)</f>
        <v>0</v>
      </c>
      <c r="R1595" s="171">
        <f>VLOOKUP(C1595&amp;D1595&amp;A1595,'Delivery Counts'!$A$87:$I$118,9,FALSE)</f>
        <v>0</v>
      </c>
      <c r="S1595" s="16">
        <f t="shared" si="88"/>
        <v>0</v>
      </c>
    </row>
    <row r="1596" spans="1:21" s="172" customFormat="1">
      <c r="A1596" s="38">
        <v>16</v>
      </c>
      <c r="B1596" s="39">
        <f t="shared" si="89"/>
        <v>0</v>
      </c>
      <c r="C1596" s="39" t="str">
        <f t="shared" si="87"/>
        <v>2020 Initial Year</v>
      </c>
      <c r="D1596" s="40">
        <v>4</v>
      </c>
      <c r="E1596" s="40">
        <v>16</v>
      </c>
      <c r="F1596" s="40">
        <v>1</v>
      </c>
      <c r="G1596" s="311" t="s">
        <v>138</v>
      </c>
      <c r="H1596" s="40" t="s">
        <v>220</v>
      </c>
      <c r="I1596" s="658" t="s">
        <v>675</v>
      </c>
      <c r="J1596" s="303">
        <v>0</v>
      </c>
      <c r="K1596" s="304">
        <v>0</v>
      </c>
      <c r="L1596" s="305">
        <v>0</v>
      </c>
      <c r="M1596" s="305">
        <v>0</v>
      </c>
      <c r="N1596" s="303">
        <v>0</v>
      </c>
      <c r="O1596" s="306">
        <v>0</v>
      </c>
      <c r="P1596" s="303">
        <v>0</v>
      </c>
      <c r="Q1596" s="171">
        <f>VLOOKUP(C1596&amp;D1596&amp;A1596,'Delivery Counts'!$A$87:$I$118,8,FALSE)</f>
        <v>0</v>
      </c>
      <c r="R1596" s="171">
        <f>VLOOKUP(C1596&amp;D1596&amp;A1596,'Delivery Counts'!$A$87:$I$118,9,FALSE)</f>
        <v>0</v>
      </c>
      <c r="S1596" s="16">
        <f t="shared" si="88"/>
        <v>0</v>
      </c>
      <c r="T1596" s="237"/>
      <c r="U1596" s="237"/>
    </row>
    <row r="1597" spans="1:21" s="172" customFormat="1">
      <c r="A1597" s="38">
        <v>16</v>
      </c>
      <c r="B1597" s="39">
        <f t="shared" si="89"/>
        <v>0</v>
      </c>
      <c r="C1597" s="39" t="str">
        <f t="shared" si="87"/>
        <v>2020 Initial Year</v>
      </c>
      <c r="D1597" s="40">
        <v>4</v>
      </c>
      <c r="E1597" s="40">
        <v>16</v>
      </c>
      <c r="F1597" s="40">
        <v>1</v>
      </c>
      <c r="G1597" s="311" t="s">
        <v>138</v>
      </c>
      <c r="H1597" s="40" t="s">
        <v>221</v>
      </c>
      <c r="I1597" s="658" t="s">
        <v>264</v>
      </c>
      <c r="J1597" s="303">
        <v>0</v>
      </c>
      <c r="K1597" s="304">
        <v>0</v>
      </c>
      <c r="L1597" s="305">
        <v>0</v>
      </c>
      <c r="M1597" s="305">
        <v>0</v>
      </c>
      <c r="N1597" s="303">
        <v>0</v>
      </c>
      <c r="O1597" s="306">
        <v>0</v>
      </c>
      <c r="P1597" s="303">
        <v>0</v>
      </c>
      <c r="Q1597" s="171">
        <f>VLOOKUP(C1597&amp;D1597&amp;A1597,'Delivery Counts'!$A$87:$I$118,8,FALSE)</f>
        <v>0</v>
      </c>
      <c r="R1597" s="171">
        <f>VLOOKUP(C1597&amp;D1597&amp;A1597,'Delivery Counts'!$A$87:$I$118,9,FALSE)</f>
        <v>0</v>
      </c>
      <c r="S1597" s="16">
        <f t="shared" si="88"/>
        <v>0</v>
      </c>
      <c r="T1597" s="237"/>
      <c r="U1597" s="237"/>
    </row>
    <row r="1598" spans="1:21" s="172" customFormat="1">
      <c r="A1598" s="38">
        <v>16</v>
      </c>
      <c r="B1598" s="39">
        <f t="shared" si="89"/>
        <v>0</v>
      </c>
      <c r="C1598" s="39" t="str">
        <f t="shared" si="87"/>
        <v>2020 Initial Year</v>
      </c>
      <c r="D1598" s="40">
        <v>4</v>
      </c>
      <c r="E1598" s="40">
        <v>16</v>
      </c>
      <c r="F1598" s="40">
        <v>1</v>
      </c>
      <c r="G1598" s="311" t="s">
        <v>138</v>
      </c>
      <c r="H1598" s="40" t="s">
        <v>222</v>
      </c>
      <c r="I1598" s="658" t="s">
        <v>206</v>
      </c>
      <c r="J1598" s="303">
        <v>0</v>
      </c>
      <c r="K1598" s="304">
        <v>0</v>
      </c>
      <c r="L1598" s="305">
        <v>0</v>
      </c>
      <c r="M1598" s="305">
        <v>0</v>
      </c>
      <c r="N1598" s="303">
        <v>0</v>
      </c>
      <c r="O1598" s="306">
        <v>0</v>
      </c>
      <c r="P1598" s="303">
        <v>0</v>
      </c>
      <c r="Q1598" s="171">
        <f>VLOOKUP(C1598&amp;D1598&amp;A1598,'Delivery Counts'!$A$87:$I$118,8,FALSE)</f>
        <v>0</v>
      </c>
      <c r="R1598" s="171">
        <f>VLOOKUP(C1598&amp;D1598&amp;A1598,'Delivery Counts'!$A$87:$I$118,9,FALSE)</f>
        <v>0</v>
      </c>
      <c r="S1598" s="16">
        <f t="shared" si="88"/>
        <v>0</v>
      </c>
      <c r="T1598" s="237"/>
      <c r="U1598" s="237"/>
    </row>
    <row r="1599" spans="1:21" s="172" customFormat="1">
      <c r="A1599" s="38">
        <v>16</v>
      </c>
      <c r="B1599" s="39">
        <f t="shared" si="89"/>
        <v>0</v>
      </c>
      <c r="C1599" s="39" t="str">
        <f t="shared" si="87"/>
        <v>2020 Initial Year</v>
      </c>
      <c r="D1599" s="40">
        <v>4</v>
      </c>
      <c r="E1599" s="40">
        <v>16</v>
      </c>
      <c r="F1599" s="40">
        <v>1</v>
      </c>
      <c r="G1599" s="311" t="s">
        <v>138</v>
      </c>
      <c r="H1599" s="40" t="s">
        <v>223</v>
      </c>
      <c r="I1599" s="658" t="s">
        <v>181</v>
      </c>
      <c r="J1599" s="303">
        <v>0</v>
      </c>
      <c r="K1599" s="304">
        <v>0</v>
      </c>
      <c r="L1599" s="305">
        <v>0</v>
      </c>
      <c r="M1599" s="305">
        <v>0</v>
      </c>
      <c r="N1599" s="303">
        <v>0</v>
      </c>
      <c r="O1599" s="306">
        <v>0</v>
      </c>
      <c r="P1599" s="303">
        <v>0</v>
      </c>
      <c r="Q1599" s="171">
        <f>VLOOKUP(C1599&amp;D1599&amp;A1599,'Delivery Counts'!$A$87:$I$118,8,FALSE)</f>
        <v>0</v>
      </c>
      <c r="R1599" s="171">
        <f>VLOOKUP(C1599&amp;D1599&amp;A1599,'Delivery Counts'!$A$87:$I$118,9,FALSE)</f>
        <v>0</v>
      </c>
      <c r="S1599" s="16">
        <f t="shared" si="88"/>
        <v>0</v>
      </c>
      <c r="T1599" s="237"/>
      <c r="U1599" s="237"/>
    </row>
    <row r="1600" spans="1:21" s="172" customFormat="1">
      <c r="A1600" s="38">
        <v>16</v>
      </c>
      <c r="B1600" s="39">
        <f t="shared" si="89"/>
        <v>0</v>
      </c>
      <c r="C1600" s="39" t="str">
        <f t="shared" si="87"/>
        <v>2020 Initial Year</v>
      </c>
      <c r="D1600" s="40">
        <v>4</v>
      </c>
      <c r="E1600" s="40">
        <v>16</v>
      </c>
      <c r="F1600" s="40">
        <v>1</v>
      </c>
      <c r="G1600" s="311" t="s">
        <v>138</v>
      </c>
      <c r="H1600" s="40" t="s">
        <v>150</v>
      </c>
      <c r="I1600" s="658" t="s">
        <v>204</v>
      </c>
      <c r="J1600" s="303">
        <v>0</v>
      </c>
      <c r="K1600" s="304">
        <v>0</v>
      </c>
      <c r="L1600" s="305">
        <v>0</v>
      </c>
      <c r="M1600" s="305">
        <v>0</v>
      </c>
      <c r="N1600" s="303">
        <v>0</v>
      </c>
      <c r="O1600" s="306">
        <v>0</v>
      </c>
      <c r="P1600" s="303">
        <v>0</v>
      </c>
      <c r="Q1600" s="171">
        <f>VLOOKUP(C1600&amp;D1600&amp;A1600,'Delivery Counts'!$A$87:$I$118,8,FALSE)</f>
        <v>0</v>
      </c>
      <c r="R1600" s="171">
        <f>VLOOKUP(C1600&amp;D1600&amp;A1600,'Delivery Counts'!$A$87:$I$118,9,FALSE)</f>
        <v>0</v>
      </c>
      <c r="S1600" s="16">
        <f t="shared" si="88"/>
        <v>0</v>
      </c>
      <c r="T1600" s="237"/>
      <c r="U1600" s="237"/>
    </row>
    <row r="1601" spans="1:21" s="172" customFormat="1">
      <c r="A1601" s="38">
        <v>16</v>
      </c>
      <c r="B1601" s="39">
        <f t="shared" si="89"/>
        <v>0</v>
      </c>
      <c r="C1601" s="39" t="str">
        <f t="shared" si="87"/>
        <v>2020 Initial Year</v>
      </c>
      <c r="D1601" s="40">
        <v>4</v>
      </c>
      <c r="E1601" s="40">
        <v>16</v>
      </c>
      <c r="F1601" s="40">
        <v>1</v>
      </c>
      <c r="G1601" s="311" t="s">
        <v>138</v>
      </c>
      <c r="H1601" s="40" t="s">
        <v>151</v>
      </c>
      <c r="I1601" s="658" t="s">
        <v>205</v>
      </c>
      <c r="J1601" s="303">
        <v>0</v>
      </c>
      <c r="K1601" s="304">
        <v>0</v>
      </c>
      <c r="L1601" s="305">
        <v>0</v>
      </c>
      <c r="M1601" s="305">
        <v>0</v>
      </c>
      <c r="N1601" s="303">
        <v>0</v>
      </c>
      <c r="O1601" s="306">
        <v>0</v>
      </c>
      <c r="P1601" s="303">
        <v>0</v>
      </c>
      <c r="Q1601" s="171">
        <f>VLOOKUP(C1601&amp;D1601&amp;A1601,'Delivery Counts'!$A$87:$I$118,8,FALSE)</f>
        <v>0</v>
      </c>
      <c r="R1601" s="171">
        <f>VLOOKUP(C1601&amp;D1601&amp;A1601,'Delivery Counts'!$A$87:$I$118,9,FALSE)</f>
        <v>0</v>
      </c>
      <c r="S1601" s="16">
        <f t="shared" si="88"/>
        <v>0</v>
      </c>
      <c r="T1601" s="237"/>
      <c r="U1601" s="237"/>
    </row>
    <row r="1602" spans="1:21" s="172" customFormat="1">
      <c r="A1602" s="38">
        <v>16</v>
      </c>
      <c r="B1602" s="39">
        <f t="shared" si="89"/>
        <v>0</v>
      </c>
      <c r="C1602" s="39" t="str">
        <f t="shared" si="87"/>
        <v>2020 Initial Year</v>
      </c>
      <c r="D1602" s="40">
        <v>4</v>
      </c>
      <c r="E1602" s="40">
        <v>16</v>
      </c>
      <c r="F1602" s="40">
        <v>1</v>
      </c>
      <c r="G1602" s="311" t="s">
        <v>138</v>
      </c>
      <c r="H1602" s="40" t="s">
        <v>152</v>
      </c>
      <c r="I1602" s="658" t="s">
        <v>182</v>
      </c>
      <c r="J1602" s="303">
        <v>0</v>
      </c>
      <c r="K1602" s="304">
        <v>0</v>
      </c>
      <c r="L1602" s="305">
        <v>0</v>
      </c>
      <c r="M1602" s="305">
        <v>0</v>
      </c>
      <c r="N1602" s="303">
        <v>0</v>
      </c>
      <c r="O1602" s="306">
        <v>0</v>
      </c>
      <c r="P1602" s="303">
        <v>0</v>
      </c>
      <c r="Q1602" s="171">
        <f>VLOOKUP(C1602&amp;D1602&amp;A1602,'Delivery Counts'!$A$87:$I$118,8,FALSE)</f>
        <v>0</v>
      </c>
      <c r="R1602" s="171">
        <f>VLOOKUP(C1602&amp;D1602&amp;A1602,'Delivery Counts'!$A$87:$I$118,9,FALSE)</f>
        <v>0</v>
      </c>
      <c r="S1602" s="16">
        <f t="shared" si="88"/>
        <v>0</v>
      </c>
      <c r="T1602" s="237"/>
      <c r="U1602" s="237"/>
    </row>
    <row r="1603" spans="1:21" s="172" customFormat="1">
      <c r="A1603" s="38">
        <v>16</v>
      </c>
      <c r="B1603" s="39">
        <f t="shared" si="89"/>
        <v>0</v>
      </c>
      <c r="C1603" s="39" t="str">
        <f t="shared" si="87"/>
        <v>2020 Initial Year</v>
      </c>
      <c r="D1603" s="40">
        <v>4</v>
      </c>
      <c r="E1603" s="40">
        <v>16</v>
      </c>
      <c r="F1603" s="40">
        <v>1</v>
      </c>
      <c r="G1603" s="311" t="s">
        <v>138</v>
      </c>
      <c r="H1603" s="40" t="s">
        <v>70</v>
      </c>
      <c r="I1603" s="658" t="s">
        <v>265</v>
      </c>
      <c r="J1603" s="303">
        <v>0</v>
      </c>
      <c r="K1603" s="304">
        <v>0</v>
      </c>
      <c r="L1603" s="305">
        <v>0</v>
      </c>
      <c r="M1603" s="305">
        <v>0</v>
      </c>
      <c r="N1603" s="303">
        <v>0</v>
      </c>
      <c r="O1603" s="306">
        <v>0</v>
      </c>
      <c r="P1603" s="303">
        <v>0</v>
      </c>
      <c r="Q1603" s="171">
        <f>VLOOKUP(C1603&amp;D1603&amp;A1603,'Delivery Counts'!$A$87:$I$118,8,FALSE)</f>
        <v>0</v>
      </c>
      <c r="R1603" s="171">
        <f>VLOOKUP(C1603&amp;D1603&amp;A1603,'Delivery Counts'!$A$87:$I$118,9,FALSE)</f>
        <v>0</v>
      </c>
      <c r="S1603" s="16">
        <f t="shared" si="88"/>
        <v>0</v>
      </c>
      <c r="T1603" s="237"/>
      <c r="U1603" s="237"/>
    </row>
    <row r="1604" spans="1:21" s="172" customFormat="1">
      <c r="A1604" s="38">
        <v>16</v>
      </c>
      <c r="B1604" s="39">
        <f t="shared" si="89"/>
        <v>0</v>
      </c>
      <c r="C1604" s="39" t="str">
        <f t="shared" si="87"/>
        <v>2020 Initial Year</v>
      </c>
      <c r="D1604" s="40">
        <v>4</v>
      </c>
      <c r="E1604" s="40">
        <v>16</v>
      </c>
      <c r="F1604" s="40">
        <v>1</v>
      </c>
      <c r="G1604" s="311" t="s">
        <v>138</v>
      </c>
      <c r="H1604" s="40" t="s">
        <v>71</v>
      </c>
      <c r="I1604" s="658" t="s">
        <v>266</v>
      </c>
      <c r="J1604" s="303">
        <v>0</v>
      </c>
      <c r="K1604" s="304">
        <v>0</v>
      </c>
      <c r="L1604" s="305">
        <v>0</v>
      </c>
      <c r="M1604" s="305">
        <v>0</v>
      </c>
      <c r="N1604" s="303">
        <v>0</v>
      </c>
      <c r="O1604" s="306">
        <v>0</v>
      </c>
      <c r="P1604" s="303">
        <v>0</v>
      </c>
      <c r="Q1604" s="171">
        <f>VLOOKUP(C1604&amp;D1604&amp;A1604,'Delivery Counts'!$A$87:$I$118,8,FALSE)</f>
        <v>0</v>
      </c>
      <c r="R1604" s="171">
        <f>VLOOKUP(C1604&amp;D1604&amp;A1604,'Delivery Counts'!$A$87:$I$118,9,FALSE)</f>
        <v>0</v>
      </c>
      <c r="S1604" s="16">
        <f t="shared" si="88"/>
        <v>0</v>
      </c>
      <c r="T1604" s="237"/>
      <c r="U1604" s="237"/>
    </row>
    <row r="1605" spans="1:21" s="172" customFormat="1">
      <c r="A1605" s="38">
        <v>16</v>
      </c>
      <c r="B1605" s="39">
        <f t="shared" si="89"/>
        <v>0</v>
      </c>
      <c r="C1605" s="39" t="str">
        <f t="shared" si="87"/>
        <v>2020 Initial Year</v>
      </c>
      <c r="D1605" s="40">
        <v>4</v>
      </c>
      <c r="E1605" s="40">
        <v>16</v>
      </c>
      <c r="F1605" s="40">
        <v>1</v>
      </c>
      <c r="G1605" s="311" t="s">
        <v>138</v>
      </c>
      <c r="H1605" s="40" t="s">
        <v>72</v>
      </c>
      <c r="I1605" s="658" t="s">
        <v>527</v>
      </c>
      <c r="J1605" s="303">
        <v>0</v>
      </c>
      <c r="K1605" s="304">
        <v>0</v>
      </c>
      <c r="L1605" s="305">
        <v>0</v>
      </c>
      <c r="M1605" s="305">
        <v>0</v>
      </c>
      <c r="N1605" s="303">
        <v>0</v>
      </c>
      <c r="O1605" s="306">
        <v>0</v>
      </c>
      <c r="P1605" s="303">
        <v>0</v>
      </c>
      <c r="Q1605" s="171">
        <f>VLOOKUP(C1605&amp;D1605&amp;A1605,'Delivery Counts'!$A$87:$I$118,8,FALSE)</f>
        <v>0</v>
      </c>
      <c r="R1605" s="171">
        <f>VLOOKUP(C1605&amp;D1605&amp;A1605,'Delivery Counts'!$A$87:$I$118,9,FALSE)</f>
        <v>0</v>
      </c>
      <c r="S1605" s="16">
        <f t="shared" si="88"/>
        <v>0</v>
      </c>
      <c r="T1605" s="237"/>
      <c r="U1605" s="237"/>
    </row>
    <row r="1606" spans="1:21" s="172" customFormat="1">
      <c r="A1606" s="38">
        <v>16</v>
      </c>
      <c r="B1606" s="39">
        <f t="shared" si="89"/>
        <v>0</v>
      </c>
      <c r="C1606" s="39" t="str">
        <f t="shared" si="87"/>
        <v>2020 Initial Year</v>
      </c>
      <c r="D1606" s="40">
        <v>4</v>
      </c>
      <c r="E1606" s="40">
        <v>16</v>
      </c>
      <c r="F1606" s="40">
        <v>1</v>
      </c>
      <c r="G1606" s="40" t="s">
        <v>138</v>
      </c>
      <c r="H1606" s="40" t="s">
        <v>73</v>
      </c>
      <c r="I1606" s="658" t="s">
        <v>528</v>
      </c>
      <c r="J1606" s="303">
        <v>0</v>
      </c>
      <c r="K1606" s="304">
        <v>0</v>
      </c>
      <c r="L1606" s="305">
        <v>0</v>
      </c>
      <c r="M1606" s="305">
        <v>0</v>
      </c>
      <c r="N1606" s="303">
        <v>0</v>
      </c>
      <c r="O1606" s="306">
        <v>0</v>
      </c>
      <c r="P1606" s="303">
        <v>0</v>
      </c>
      <c r="Q1606" s="171">
        <f>VLOOKUP(C1606&amp;D1606&amp;A1606,'Delivery Counts'!$A$87:$I$118,8,FALSE)</f>
        <v>0</v>
      </c>
      <c r="R1606" s="171">
        <f>VLOOKUP(C1606&amp;D1606&amp;A1606,'Delivery Counts'!$A$87:$I$118,9,FALSE)</f>
        <v>0</v>
      </c>
      <c r="S1606" s="16">
        <f t="shared" si="88"/>
        <v>0</v>
      </c>
      <c r="T1606" s="237"/>
      <c r="U1606" s="237"/>
    </row>
    <row r="1607" spans="1:21" s="172" customFormat="1">
      <c r="A1607" s="38">
        <v>16</v>
      </c>
      <c r="B1607" s="39">
        <f t="shared" si="64"/>
        <v>0</v>
      </c>
      <c r="C1607" s="39" t="str">
        <f t="shared" si="87"/>
        <v>2020 Initial Year</v>
      </c>
      <c r="D1607" s="40">
        <v>4</v>
      </c>
      <c r="E1607" s="40">
        <v>16</v>
      </c>
      <c r="F1607" s="40">
        <v>1</v>
      </c>
      <c r="G1607" s="40" t="s">
        <v>138</v>
      </c>
      <c r="H1607" s="40" t="s">
        <v>409</v>
      </c>
      <c r="I1607" s="640" t="s">
        <v>803</v>
      </c>
      <c r="J1607" s="303">
        <v>0</v>
      </c>
      <c r="K1607" s="304">
        <v>0</v>
      </c>
      <c r="L1607" s="305">
        <v>0</v>
      </c>
      <c r="M1607" s="305">
        <v>0</v>
      </c>
      <c r="N1607" s="303">
        <v>0</v>
      </c>
      <c r="O1607" s="306">
        <v>0</v>
      </c>
      <c r="P1607" s="303">
        <v>0</v>
      </c>
      <c r="Q1607" s="171">
        <f>VLOOKUP(C1607&amp;D1607&amp;A1607,'Delivery Counts'!$A$87:$I$118,8,FALSE)</f>
        <v>0</v>
      </c>
      <c r="R1607" s="171">
        <f>VLOOKUP(C1607&amp;D1607&amp;A1607,'Delivery Counts'!$A$87:$I$118,9,FALSE)</f>
        <v>0</v>
      </c>
      <c r="S1607" s="16">
        <f t="shared" si="88"/>
        <v>0</v>
      </c>
      <c r="T1607" s="237"/>
      <c r="U1607" s="237"/>
    </row>
    <row r="1608" spans="1:21" s="172" customFormat="1">
      <c r="A1608" s="38">
        <v>17</v>
      </c>
      <c r="B1608" s="39">
        <f t="shared" si="64"/>
        <v>0</v>
      </c>
      <c r="C1608" s="39" t="str">
        <f t="shared" si="87"/>
        <v>2020 Initial Year</v>
      </c>
      <c r="D1608" s="40">
        <v>4</v>
      </c>
      <c r="E1608" s="40">
        <v>17</v>
      </c>
      <c r="F1608" s="40">
        <v>1</v>
      </c>
      <c r="G1608" s="40" t="s">
        <v>139</v>
      </c>
      <c r="H1608" s="40" t="s">
        <v>211</v>
      </c>
      <c r="I1608" s="640" t="s">
        <v>261</v>
      </c>
      <c r="J1608" s="303">
        <v>0</v>
      </c>
      <c r="K1608" s="304">
        <v>0</v>
      </c>
      <c r="L1608" s="305">
        <v>0</v>
      </c>
      <c r="M1608" s="305">
        <v>0</v>
      </c>
      <c r="N1608" s="303">
        <v>0</v>
      </c>
      <c r="O1608" s="306">
        <v>0</v>
      </c>
      <c r="P1608" s="303">
        <v>0</v>
      </c>
      <c r="Q1608" s="171">
        <f>VLOOKUP(C1608&amp;D1608&amp;A1608,'Delivery Counts'!$A$87:$I$118,8,FALSE)</f>
        <v>0</v>
      </c>
      <c r="R1608" s="171">
        <f>VLOOKUP(C1608&amp;D1608&amp;A1608,'Delivery Counts'!$A$87:$I$118,9,FALSE)</f>
        <v>0</v>
      </c>
      <c r="S1608" s="16">
        <f t="shared" si="88"/>
        <v>0</v>
      </c>
      <c r="T1608" s="237"/>
      <c r="U1608" s="237"/>
    </row>
    <row r="1609" spans="1:21" s="172" customFormat="1">
      <c r="A1609" s="38">
        <v>17</v>
      </c>
      <c r="B1609" s="39">
        <f t="shared" ref="B1609:B1624" si="90">$B$6</f>
        <v>0</v>
      </c>
      <c r="C1609" s="39" t="str">
        <f t="shared" si="87"/>
        <v>2020 Initial Year</v>
      </c>
      <c r="D1609" s="40">
        <v>4</v>
      </c>
      <c r="E1609" s="40">
        <v>17</v>
      </c>
      <c r="F1609" s="40">
        <v>1</v>
      </c>
      <c r="G1609" s="311" t="s">
        <v>139</v>
      </c>
      <c r="H1609" s="40" t="s">
        <v>214</v>
      </c>
      <c r="I1609" s="658" t="s">
        <v>676</v>
      </c>
      <c r="J1609" s="303">
        <v>0</v>
      </c>
      <c r="K1609" s="304">
        <v>0</v>
      </c>
      <c r="L1609" s="305">
        <v>0</v>
      </c>
      <c r="M1609" s="305">
        <v>0</v>
      </c>
      <c r="N1609" s="303">
        <v>0</v>
      </c>
      <c r="O1609" s="306">
        <v>0</v>
      </c>
      <c r="P1609" s="303">
        <v>0</v>
      </c>
      <c r="Q1609" s="171">
        <f>VLOOKUP(C1609&amp;D1609&amp;A1609,'Delivery Counts'!$A$87:$I$118,8,FALSE)</f>
        <v>0</v>
      </c>
      <c r="R1609" s="171">
        <f>VLOOKUP(C1609&amp;D1609&amp;A1609,'Delivery Counts'!$A$87:$I$118,9,FALSE)</f>
        <v>0</v>
      </c>
      <c r="S1609" s="16">
        <f t="shared" si="88"/>
        <v>0</v>
      </c>
      <c r="T1609" s="237"/>
      <c r="U1609" s="237"/>
    </row>
    <row r="1610" spans="1:21" s="172" customFormat="1">
      <c r="A1610" s="38">
        <v>17</v>
      </c>
      <c r="B1610" s="39">
        <f t="shared" si="90"/>
        <v>0</v>
      </c>
      <c r="C1610" s="39" t="str">
        <f t="shared" si="87"/>
        <v>2020 Initial Year</v>
      </c>
      <c r="D1610" s="40">
        <v>4</v>
      </c>
      <c r="E1610" s="40">
        <v>17</v>
      </c>
      <c r="F1610" s="40">
        <v>1</v>
      </c>
      <c r="G1610" s="311" t="s">
        <v>139</v>
      </c>
      <c r="H1610" s="40" t="s">
        <v>215</v>
      </c>
      <c r="I1610" s="658" t="s">
        <v>216</v>
      </c>
      <c r="J1610" s="303">
        <v>0</v>
      </c>
      <c r="K1610" s="304">
        <v>0</v>
      </c>
      <c r="L1610" s="305">
        <v>0</v>
      </c>
      <c r="M1610" s="305">
        <v>0</v>
      </c>
      <c r="N1610" s="303">
        <v>0</v>
      </c>
      <c r="O1610" s="306">
        <v>0</v>
      </c>
      <c r="P1610" s="303">
        <v>0</v>
      </c>
      <c r="Q1610" s="171">
        <f>VLOOKUP(C1610&amp;D1610&amp;A1610,'Delivery Counts'!$A$87:$I$118,8,FALSE)</f>
        <v>0</v>
      </c>
      <c r="R1610" s="171">
        <f>VLOOKUP(C1610&amp;D1610&amp;A1610,'Delivery Counts'!$A$87:$I$118,9,FALSE)</f>
        <v>0</v>
      </c>
      <c r="S1610" s="16">
        <f t="shared" si="88"/>
        <v>0</v>
      </c>
      <c r="T1610" s="237"/>
      <c r="U1610" s="237"/>
    </row>
    <row r="1611" spans="1:21">
      <c r="A1611" s="38">
        <v>17</v>
      </c>
      <c r="B1611" s="39">
        <f t="shared" si="90"/>
        <v>0</v>
      </c>
      <c r="C1611" s="39" t="str">
        <f t="shared" si="87"/>
        <v>2020 Initial Year</v>
      </c>
      <c r="D1611" s="40">
        <v>4</v>
      </c>
      <c r="E1611" s="40">
        <v>17</v>
      </c>
      <c r="F1611" s="40">
        <v>1</v>
      </c>
      <c r="G1611" s="311" t="s">
        <v>139</v>
      </c>
      <c r="H1611" s="40" t="s">
        <v>217</v>
      </c>
      <c r="I1611" s="658" t="s">
        <v>262</v>
      </c>
      <c r="J1611" s="303">
        <v>0</v>
      </c>
      <c r="K1611" s="304">
        <v>0</v>
      </c>
      <c r="L1611" s="305">
        <v>0</v>
      </c>
      <c r="M1611" s="305">
        <v>0</v>
      </c>
      <c r="N1611" s="303">
        <v>0</v>
      </c>
      <c r="O1611" s="306">
        <v>0</v>
      </c>
      <c r="P1611" s="303">
        <v>0</v>
      </c>
      <c r="Q1611" s="171">
        <f>VLOOKUP(C1611&amp;D1611&amp;A1611,'Delivery Counts'!$A$87:$I$118,8,FALSE)</f>
        <v>0</v>
      </c>
      <c r="R1611" s="171">
        <f>VLOOKUP(C1611&amp;D1611&amp;A1611,'Delivery Counts'!$A$87:$I$118,9,FALSE)</f>
        <v>0</v>
      </c>
      <c r="S1611" s="16">
        <f t="shared" si="88"/>
        <v>0</v>
      </c>
    </row>
    <row r="1612" spans="1:21">
      <c r="A1612" s="38">
        <v>17</v>
      </c>
      <c r="B1612" s="39">
        <f t="shared" si="90"/>
        <v>0</v>
      </c>
      <c r="C1612" s="39" t="str">
        <f t="shared" si="87"/>
        <v>2020 Initial Year</v>
      </c>
      <c r="D1612" s="40">
        <v>4</v>
      </c>
      <c r="E1612" s="40">
        <v>17</v>
      </c>
      <c r="F1612" s="40">
        <v>1</v>
      </c>
      <c r="G1612" s="311" t="s">
        <v>139</v>
      </c>
      <c r="H1612" s="40" t="s">
        <v>218</v>
      </c>
      <c r="I1612" s="658" t="s">
        <v>677</v>
      </c>
      <c r="J1612" s="303">
        <v>0</v>
      </c>
      <c r="K1612" s="304">
        <v>0</v>
      </c>
      <c r="L1612" s="305">
        <v>0</v>
      </c>
      <c r="M1612" s="305">
        <v>0</v>
      </c>
      <c r="N1612" s="303">
        <v>0</v>
      </c>
      <c r="O1612" s="306">
        <v>0</v>
      </c>
      <c r="P1612" s="303">
        <v>0</v>
      </c>
      <c r="Q1612" s="171">
        <f>VLOOKUP(C1612&amp;D1612&amp;A1612,'Delivery Counts'!$A$87:$I$118,8,FALSE)</f>
        <v>0</v>
      </c>
      <c r="R1612" s="171">
        <f>VLOOKUP(C1612&amp;D1612&amp;A1612,'Delivery Counts'!$A$87:$I$118,9,FALSE)</f>
        <v>0</v>
      </c>
      <c r="S1612" s="16">
        <f t="shared" si="88"/>
        <v>0</v>
      </c>
    </row>
    <row r="1613" spans="1:21" s="172" customFormat="1">
      <c r="A1613" s="38">
        <v>17</v>
      </c>
      <c r="B1613" s="39">
        <f t="shared" si="90"/>
        <v>0</v>
      </c>
      <c r="C1613" s="39" t="str">
        <f t="shared" si="87"/>
        <v>2020 Initial Year</v>
      </c>
      <c r="D1613" s="40">
        <v>4</v>
      </c>
      <c r="E1613" s="40">
        <v>17</v>
      </c>
      <c r="F1613" s="40">
        <v>1</v>
      </c>
      <c r="G1613" s="311" t="s">
        <v>139</v>
      </c>
      <c r="H1613" s="40" t="s">
        <v>219</v>
      </c>
      <c r="I1613" s="658" t="s">
        <v>263</v>
      </c>
      <c r="J1613" s="303">
        <v>0</v>
      </c>
      <c r="K1613" s="304">
        <v>0</v>
      </c>
      <c r="L1613" s="305">
        <v>0</v>
      </c>
      <c r="M1613" s="305">
        <v>0</v>
      </c>
      <c r="N1613" s="303">
        <v>0</v>
      </c>
      <c r="O1613" s="306">
        <v>0</v>
      </c>
      <c r="P1613" s="303">
        <v>0</v>
      </c>
      <c r="Q1613" s="171">
        <f>VLOOKUP(C1613&amp;D1613&amp;A1613,'Delivery Counts'!$A$87:$I$118,8,FALSE)</f>
        <v>0</v>
      </c>
      <c r="R1613" s="171">
        <f>VLOOKUP(C1613&amp;D1613&amp;A1613,'Delivery Counts'!$A$87:$I$118,9,FALSE)</f>
        <v>0</v>
      </c>
      <c r="S1613" s="16">
        <f t="shared" si="88"/>
        <v>0</v>
      </c>
    </row>
    <row r="1614" spans="1:21" s="172" customFormat="1">
      <c r="A1614" s="38">
        <v>17</v>
      </c>
      <c r="B1614" s="39">
        <f t="shared" si="90"/>
        <v>0</v>
      </c>
      <c r="C1614" s="39" t="str">
        <f t="shared" si="87"/>
        <v>2020 Initial Year</v>
      </c>
      <c r="D1614" s="40">
        <v>4</v>
      </c>
      <c r="E1614" s="40">
        <v>17</v>
      </c>
      <c r="F1614" s="40">
        <v>1</v>
      </c>
      <c r="G1614" s="311" t="s">
        <v>139</v>
      </c>
      <c r="H1614" s="40" t="s">
        <v>220</v>
      </c>
      <c r="I1614" s="658" t="s">
        <v>675</v>
      </c>
      <c r="J1614" s="303">
        <v>0</v>
      </c>
      <c r="K1614" s="304">
        <v>0</v>
      </c>
      <c r="L1614" s="305">
        <v>0</v>
      </c>
      <c r="M1614" s="305">
        <v>0</v>
      </c>
      <c r="N1614" s="303">
        <v>0</v>
      </c>
      <c r="O1614" s="306">
        <v>0</v>
      </c>
      <c r="P1614" s="303">
        <v>0</v>
      </c>
      <c r="Q1614" s="171">
        <f>VLOOKUP(C1614&amp;D1614&amp;A1614,'Delivery Counts'!$A$87:$I$118,8,FALSE)</f>
        <v>0</v>
      </c>
      <c r="R1614" s="171">
        <f>VLOOKUP(C1614&amp;D1614&amp;A1614,'Delivery Counts'!$A$87:$I$118,9,FALSE)</f>
        <v>0</v>
      </c>
      <c r="S1614" s="16">
        <f t="shared" si="88"/>
        <v>0</v>
      </c>
      <c r="T1614" s="237"/>
      <c r="U1614" s="237"/>
    </row>
    <row r="1615" spans="1:21" s="172" customFormat="1">
      <c r="A1615" s="38">
        <v>17</v>
      </c>
      <c r="B1615" s="39">
        <f t="shared" si="90"/>
        <v>0</v>
      </c>
      <c r="C1615" s="39" t="str">
        <f t="shared" si="87"/>
        <v>2020 Initial Year</v>
      </c>
      <c r="D1615" s="40">
        <v>4</v>
      </c>
      <c r="E1615" s="40">
        <v>17</v>
      </c>
      <c r="F1615" s="40">
        <v>1</v>
      </c>
      <c r="G1615" s="311" t="s">
        <v>139</v>
      </c>
      <c r="H1615" s="40" t="s">
        <v>221</v>
      </c>
      <c r="I1615" s="658" t="s">
        <v>264</v>
      </c>
      <c r="J1615" s="303">
        <v>0</v>
      </c>
      <c r="K1615" s="304">
        <v>0</v>
      </c>
      <c r="L1615" s="305">
        <v>0</v>
      </c>
      <c r="M1615" s="305">
        <v>0</v>
      </c>
      <c r="N1615" s="303">
        <v>0</v>
      </c>
      <c r="O1615" s="306">
        <v>0</v>
      </c>
      <c r="P1615" s="303">
        <v>0</v>
      </c>
      <c r="Q1615" s="171">
        <f>VLOOKUP(C1615&amp;D1615&amp;A1615,'Delivery Counts'!$A$87:$I$118,8,FALSE)</f>
        <v>0</v>
      </c>
      <c r="R1615" s="171">
        <f>VLOOKUP(C1615&amp;D1615&amp;A1615,'Delivery Counts'!$A$87:$I$118,9,FALSE)</f>
        <v>0</v>
      </c>
      <c r="S1615" s="16">
        <f t="shared" si="88"/>
        <v>0</v>
      </c>
      <c r="T1615" s="237"/>
      <c r="U1615" s="237"/>
    </row>
    <row r="1616" spans="1:21" s="172" customFormat="1">
      <c r="A1616" s="38">
        <v>17</v>
      </c>
      <c r="B1616" s="39">
        <f t="shared" si="90"/>
        <v>0</v>
      </c>
      <c r="C1616" s="39" t="str">
        <f t="shared" si="87"/>
        <v>2020 Initial Year</v>
      </c>
      <c r="D1616" s="40">
        <v>4</v>
      </c>
      <c r="E1616" s="40">
        <v>17</v>
      </c>
      <c r="F1616" s="40">
        <v>1</v>
      </c>
      <c r="G1616" s="311" t="s">
        <v>139</v>
      </c>
      <c r="H1616" s="40" t="s">
        <v>222</v>
      </c>
      <c r="I1616" s="658" t="s">
        <v>206</v>
      </c>
      <c r="J1616" s="303">
        <v>0</v>
      </c>
      <c r="K1616" s="304">
        <v>0</v>
      </c>
      <c r="L1616" s="305">
        <v>0</v>
      </c>
      <c r="M1616" s="305">
        <v>0</v>
      </c>
      <c r="N1616" s="303">
        <v>0</v>
      </c>
      <c r="O1616" s="306">
        <v>0</v>
      </c>
      <c r="P1616" s="303">
        <v>0</v>
      </c>
      <c r="Q1616" s="171">
        <f>VLOOKUP(C1616&amp;D1616&amp;A1616,'Delivery Counts'!$A$87:$I$118,8,FALSE)</f>
        <v>0</v>
      </c>
      <c r="R1616" s="171">
        <f>VLOOKUP(C1616&amp;D1616&amp;A1616,'Delivery Counts'!$A$87:$I$118,9,FALSE)</f>
        <v>0</v>
      </c>
      <c r="S1616" s="16">
        <f t="shared" si="88"/>
        <v>0</v>
      </c>
      <c r="T1616" s="237"/>
      <c r="U1616" s="237"/>
    </row>
    <row r="1617" spans="1:21" s="172" customFormat="1">
      <c r="A1617" s="38">
        <v>17</v>
      </c>
      <c r="B1617" s="39">
        <f t="shared" si="90"/>
        <v>0</v>
      </c>
      <c r="C1617" s="39" t="str">
        <f t="shared" si="87"/>
        <v>2020 Initial Year</v>
      </c>
      <c r="D1617" s="40">
        <v>4</v>
      </c>
      <c r="E1617" s="40">
        <v>17</v>
      </c>
      <c r="F1617" s="40">
        <v>1</v>
      </c>
      <c r="G1617" s="311" t="s">
        <v>139</v>
      </c>
      <c r="H1617" s="40" t="s">
        <v>223</v>
      </c>
      <c r="I1617" s="658" t="s">
        <v>181</v>
      </c>
      <c r="J1617" s="303">
        <v>0</v>
      </c>
      <c r="K1617" s="304">
        <v>0</v>
      </c>
      <c r="L1617" s="305">
        <v>0</v>
      </c>
      <c r="M1617" s="305">
        <v>0</v>
      </c>
      <c r="N1617" s="303">
        <v>0</v>
      </c>
      <c r="O1617" s="306">
        <v>0</v>
      </c>
      <c r="P1617" s="303">
        <v>0</v>
      </c>
      <c r="Q1617" s="171">
        <f>VLOOKUP(C1617&amp;D1617&amp;A1617,'Delivery Counts'!$A$87:$I$118,8,FALSE)</f>
        <v>0</v>
      </c>
      <c r="R1617" s="171">
        <f>VLOOKUP(C1617&amp;D1617&amp;A1617,'Delivery Counts'!$A$87:$I$118,9,FALSE)</f>
        <v>0</v>
      </c>
      <c r="S1617" s="16">
        <f t="shared" si="88"/>
        <v>0</v>
      </c>
      <c r="T1617" s="237"/>
      <c r="U1617" s="237"/>
    </row>
    <row r="1618" spans="1:21" s="172" customFormat="1">
      <c r="A1618" s="38">
        <v>17</v>
      </c>
      <c r="B1618" s="39">
        <f t="shared" si="90"/>
        <v>0</v>
      </c>
      <c r="C1618" s="39" t="str">
        <f t="shared" si="87"/>
        <v>2020 Initial Year</v>
      </c>
      <c r="D1618" s="40">
        <v>4</v>
      </c>
      <c r="E1618" s="40">
        <v>17</v>
      </c>
      <c r="F1618" s="40">
        <v>1</v>
      </c>
      <c r="G1618" s="311" t="s">
        <v>139</v>
      </c>
      <c r="H1618" s="40" t="s">
        <v>150</v>
      </c>
      <c r="I1618" s="658" t="s">
        <v>204</v>
      </c>
      <c r="J1618" s="303">
        <v>0</v>
      </c>
      <c r="K1618" s="304">
        <v>0</v>
      </c>
      <c r="L1618" s="305">
        <v>0</v>
      </c>
      <c r="M1618" s="305">
        <v>0</v>
      </c>
      <c r="N1618" s="303">
        <v>0</v>
      </c>
      <c r="O1618" s="306">
        <v>0</v>
      </c>
      <c r="P1618" s="303">
        <v>0</v>
      </c>
      <c r="Q1618" s="171">
        <f>VLOOKUP(C1618&amp;D1618&amp;A1618,'Delivery Counts'!$A$87:$I$118,8,FALSE)</f>
        <v>0</v>
      </c>
      <c r="R1618" s="171">
        <f>VLOOKUP(C1618&amp;D1618&amp;A1618,'Delivery Counts'!$A$87:$I$118,9,FALSE)</f>
        <v>0</v>
      </c>
      <c r="S1618" s="16">
        <f t="shared" si="88"/>
        <v>0</v>
      </c>
      <c r="T1618" s="237"/>
      <c r="U1618" s="237"/>
    </row>
    <row r="1619" spans="1:21" s="172" customFormat="1">
      <c r="A1619" s="38">
        <v>17</v>
      </c>
      <c r="B1619" s="39">
        <f t="shared" si="90"/>
        <v>0</v>
      </c>
      <c r="C1619" s="39" t="str">
        <f t="shared" si="87"/>
        <v>2020 Initial Year</v>
      </c>
      <c r="D1619" s="40">
        <v>4</v>
      </c>
      <c r="E1619" s="40">
        <v>17</v>
      </c>
      <c r="F1619" s="40">
        <v>1</v>
      </c>
      <c r="G1619" s="311" t="s">
        <v>139</v>
      </c>
      <c r="H1619" s="40" t="s">
        <v>151</v>
      </c>
      <c r="I1619" s="658" t="s">
        <v>205</v>
      </c>
      <c r="J1619" s="303">
        <v>0</v>
      </c>
      <c r="K1619" s="304">
        <v>0</v>
      </c>
      <c r="L1619" s="305">
        <v>0</v>
      </c>
      <c r="M1619" s="305">
        <v>0</v>
      </c>
      <c r="N1619" s="303">
        <v>0</v>
      </c>
      <c r="O1619" s="306">
        <v>0</v>
      </c>
      <c r="P1619" s="303">
        <v>0</v>
      </c>
      <c r="Q1619" s="171">
        <f>VLOOKUP(C1619&amp;D1619&amp;A1619,'Delivery Counts'!$A$87:$I$118,8,FALSE)</f>
        <v>0</v>
      </c>
      <c r="R1619" s="171">
        <f>VLOOKUP(C1619&amp;D1619&amp;A1619,'Delivery Counts'!$A$87:$I$118,9,FALSE)</f>
        <v>0</v>
      </c>
      <c r="S1619" s="16">
        <f t="shared" si="88"/>
        <v>0</v>
      </c>
      <c r="T1619" s="237"/>
      <c r="U1619" s="237"/>
    </row>
    <row r="1620" spans="1:21" s="172" customFormat="1">
      <c r="A1620" s="38">
        <v>17</v>
      </c>
      <c r="B1620" s="39">
        <f t="shared" si="90"/>
        <v>0</v>
      </c>
      <c r="C1620" s="39" t="str">
        <f t="shared" si="87"/>
        <v>2020 Initial Year</v>
      </c>
      <c r="D1620" s="40">
        <v>4</v>
      </c>
      <c r="E1620" s="40">
        <v>17</v>
      </c>
      <c r="F1620" s="40">
        <v>1</v>
      </c>
      <c r="G1620" s="311" t="s">
        <v>139</v>
      </c>
      <c r="H1620" s="40" t="s">
        <v>152</v>
      </c>
      <c r="I1620" s="658" t="s">
        <v>182</v>
      </c>
      <c r="J1620" s="303">
        <v>0</v>
      </c>
      <c r="K1620" s="304">
        <v>0</v>
      </c>
      <c r="L1620" s="305">
        <v>0</v>
      </c>
      <c r="M1620" s="305">
        <v>0</v>
      </c>
      <c r="N1620" s="303">
        <v>0</v>
      </c>
      <c r="O1620" s="306">
        <v>0</v>
      </c>
      <c r="P1620" s="303">
        <v>0</v>
      </c>
      <c r="Q1620" s="171">
        <f>VLOOKUP(C1620&amp;D1620&amp;A1620,'Delivery Counts'!$A$87:$I$118,8,FALSE)</f>
        <v>0</v>
      </c>
      <c r="R1620" s="171">
        <f>VLOOKUP(C1620&amp;D1620&amp;A1620,'Delivery Counts'!$A$87:$I$118,9,FALSE)</f>
        <v>0</v>
      </c>
      <c r="S1620" s="16">
        <f t="shared" si="88"/>
        <v>0</v>
      </c>
      <c r="T1620" s="237"/>
      <c r="U1620" s="237"/>
    </row>
    <row r="1621" spans="1:21" s="172" customFormat="1">
      <c r="A1621" s="38">
        <v>17</v>
      </c>
      <c r="B1621" s="39">
        <f t="shared" si="90"/>
        <v>0</v>
      </c>
      <c r="C1621" s="39" t="str">
        <f t="shared" si="87"/>
        <v>2020 Initial Year</v>
      </c>
      <c r="D1621" s="40">
        <v>4</v>
      </c>
      <c r="E1621" s="40">
        <v>17</v>
      </c>
      <c r="F1621" s="40">
        <v>1</v>
      </c>
      <c r="G1621" s="311" t="s">
        <v>139</v>
      </c>
      <c r="H1621" s="40" t="s">
        <v>70</v>
      </c>
      <c r="I1621" s="658" t="s">
        <v>265</v>
      </c>
      <c r="J1621" s="303">
        <v>0</v>
      </c>
      <c r="K1621" s="304">
        <v>0</v>
      </c>
      <c r="L1621" s="305">
        <v>0</v>
      </c>
      <c r="M1621" s="305">
        <v>0</v>
      </c>
      <c r="N1621" s="303">
        <v>0</v>
      </c>
      <c r="O1621" s="306">
        <v>0</v>
      </c>
      <c r="P1621" s="303">
        <v>0</v>
      </c>
      <c r="Q1621" s="171">
        <f>VLOOKUP(C1621&amp;D1621&amp;A1621,'Delivery Counts'!$A$87:$I$118,8,FALSE)</f>
        <v>0</v>
      </c>
      <c r="R1621" s="171">
        <f>VLOOKUP(C1621&amp;D1621&amp;A1621,'Delivery Counts'!$A$87:$I$118,9,FALSE)</f>
        <v>0</v>
      </c>
      <c r="S1621" s="16">
        <f t="shared" si="88"/>
        <v>0</v>
      </c>
      <c r="T1621" s="237"/>
      <c r="U1621" s="237"/>
    </row>
    <row r="1622" spans="1:21" s="172" customFormat="1">
      <c r="A1622" s="38">
        <v>17</v>
      </c>
      <c r="B1622" s="39">
        <f t="shared" si="90"/>
        <v>0</v>
      </c>
      <c r="C1622" s="39" t="str">
        <f t="shared" si="87"/>
        <v>2020 Initial Year</v>
      </c>
      <c r="D1622" s="40">
        <v>4</v>
      </c>
      <c r="E1622" s="40">
        <v>17</v>
      </c>
      <c r="F1622" s="40">
        <v>1</v>
      </c>
      <c r="G1622" s="311" t="s">
        <v>139</v>
      </c>
      <c r="H1622" s="40" t="s">
        <v>71</v>
      </c>
      <c r="I1622" s="658" t="s">
        <v>266</v>
      </c>
      <c r="J1622" s="303">
        <v>0</v>
      </c>
      <c r="K1622" s="304">
        <v>0</v>
      </c>
      <c r="L1622" s="305">
        <v>0</v>
      </c>
      <c r="M1622" s="305">
        <v>0</v>
      </c>
      <c r="N1622" s="303">
        <v>0</v>
      </c>
      <c r="O1622" s="306">
        <v>0</v>
      </c>
      <c r="P1622" s="303">
        <v>0</v>
      </c>
      <c r="Q1622" s="171">
        <f>VLOOKUP(C1622&amp;D1622&amp;A1622,'Delivery Counts'!$A$87:$I$118,8,FALSE)</f>
        <v>0</v>
      </c>
      <c r="R1622" s="171">
        <f>VLOOKUP(C1622&amp;D1622&amp;A1622,'Delivery Counts'!$A$87:$I$118,9,FALSE)</f>
        <v>0</v>
      </c>
      <c r="S1622" s="16">
        <f t="shared" si="88"/>
        <v>0</v>
      </c>
      <c r="T1622" s="237"/>
      <c r="U1622" s="237"/>
    </row>
    <row r="1623" spans="1:21" s="172" customFormat="1">
      <c r="A1623" s="38">
        <v>17</v>
      </c>
      <c r="B1623" s="39">
        <f t="shared" si="90"/>
        <v>0</v>
      </c>
      <c r="C1623" s="39" t="str">
        <f t="shared" si="87"/>
        <v>2020 Initial Year</v>
      </c>
      <c r="D1623" s="40">
        <v>4</v>
      </c>
      <c r="E1623" s="40">
        <v>17</v>
      </c>
      <c r="F1623" s="40">
        <v>1</v>
      </c>
      <c r="G1623" s="311" t="s">
        <v>139</v>
      </c>
      <c r="H1623" s="40" t="s">
        <v>72</v>
      </c>
      <c r="I1623" s="658" t="s">
        <v>527</v>
      </c>
      <c r="J1623" s="303">
        <v>0</v>
      </c>
      <c r="K1623" s="304">
        <v>0</v>
      </c>
      <c r="L1623" s="305">
        <v>0</v>
      </c>
      <c r="M1623" s="305">
        <v>0</v>
      </c>
      <c r="N1623" s="303">
        <v>0</v>
      </c>
      <c r="O1623" s="306">
        <v>0</v>
      </c>
      <c r="P1623" s="303">
        <v>0</v>
      </c>
      <c r="Q1623" s="171">
        <f>VLOOKUP(C1623&amp;D1623&amp;A1623,'Delivery Counts'!$A$87:$I$118,8,FALSE)</f>
        <v>0</v>
      </c>
      <c r="R1623" s="171">
        <f>VLOOKUP(C1623&amp;D1623&amp;A1623,'Delivery Counts'!$A$87:$I$118,9,FALSE)</f>
        <v>0</v>
      </c>
      <c r="S1623" s="16">
        <f t="shared" si="88"/>
        <v>0</v>
      </c>
      <c r="T1623" s="237"/>
      <c r="U1623" s="237"/>
    </row>
    <row r="1624" spans="1:21" s="172" customFormat="1">
      <c r="A1624" s="38">
        <v>17</v>
      </c>
      <c r="B1624" s="39">
        <f t="shared" si="90"/>
        <v>0</v>
      </c>
      <c r="C1624" s="39" t="str">
        <f t="shared" si="87"/>
        <v>2020 Initial Year</v>
      </c>
      <c r="D1624" s="40">
        <v>4</v>
      </c>
      <c r="E1624" s="40">
        <v>17</v>
      </c>
      <c r="F1624" s="40">
        <v>1</v>
      </c>
      <c r="G1624" s="40" t="s">
        <v>139</v>
      </c>
      <c r="H1624" s="40" t="s">
        <v>73</v>
      </c>
      <c r="I1624" s="658" t="s">
        <v>528</v>
      </c>
      <c r="J1624" s="303">
        <v>0</v>
      </c>
      <c r="K1624" s="304">
        <v>0</v>
      </c>
      <c r="L1624" s="305">
        <v>0</v>
      </c>
      <c r="M1624" s="305">
        <v>0</v>
      </c>
      <c r="N1624" s="303">
        <v>0</v>
      </c>
      <c r="O1624" s="306">
        <v>0</v>
      </c>
      <c r="P1624" s="303">
        <v>0</v>
      </c>
      <c r="Q1624" s="171">
        <f>VLOOKUP(C1624&amp;D1624&amp;A1624,'Delivery Counts'!$A$87:$I$118,8,FALSE)</f>
        <v>0</v>
      </c>
      <c r="R1624" s="171">
        <f>VLOOKUP(C1624&amp;D1624&amp;A1624,'Delivery Counts'!$A$87:$I$118,9,FALSE)</f>
        <v>0</v>
      </c>
      <c r="S1624" s="16">
        <f t="shared" si="88"/>
        <v>0</v>
      </c>
      <c r="T1624" s="237"/>
      <c r="U1624" s="237"/>
    </row>
    <row r="1625" spans="1:21" s="172" customFormat="1">
      <c r="A1625" s="38">
        <v>17</v>
      </c>
      <c r="B1625" s="39">
        <f t="shared" si="64"/>
        <v>0</v>
      </c>
      <c r="C1625" s="39" t="str">
        <f t="shared" si="87"/>
        <v>2020 Initial Year</v>
      </c>
      <c r="D1625" s="40">
        <v>4</v>
      </c>
      <c r="E1625" s="40">
        <v>17</v>
      </c>
      <c r="F1625" s="40">
        <v>1</v>
      </c>
      <c r="G1625" s="40" t="s">
        <v>139</v>
      </c>
      <c r="H1625" s="40" t="s">
        <v>409</v>
      </c>
      <c r="I1625" s="640" t="s">
        <v>803</v>
      </c>
      <c r="J1625" s="303">
        <v>0</v>
      </c>
      <c r="K1625" s="304">
        <v>0</v>
      </c>
      <c r="L1625" s="305">
        <v>0</v>
      </c>
      <c r="M1625" s="305">
        <v>0</v>
      </c>
      <c r="N1625" s="303">
        <v>0</v>
      </c>
      <c r="O1625" s="306">
        <v>0</v>
      </c>
      <c r="P1625" s="303">
        <v>0</v>
      </c>
      <c r="Q1625" s="171">
        <f>VLOOKUP(C1625&amp;D1625&amp;A1625,'Delivery Counts'!$A$87:$I$118,8,FALSE)</f>
        <v>0</v>
      </c>
      <c r="R1625" s="171">
        <f>VLOOKUP(C1625&amp;D1625&amp;A1625,'Delivery Counts'!$A$87:$I$118,9,FALSE)</f>
        <v>0</v>
      </c>
      <c r="S1625" s="16">
        <f t="shared" si="88"/>
        <v>0</v>
      </c>
      <c r="T1625" s="237"/>
      <c r="U1625" s="237"/>
    </row>
    <row r="1626" spans="1:21" s="172" customFormat="1">
      <c r="A1626" s="38">
        <v>18</v>
      </c>
      <c r="B1626" s="39">
        <f t="shared" si="64"/>
        <v>0</v>
      </c>
      <c r="C1626" s="39" t="str">
        <f t="shared" si="87"/>
        <v>2020 Initial Year</v>
      </c>
      <c r="D1626" s="40">
        <v>4</v>
      </c>
      <c r="E1626" s="40">
        <v>18</v>
      </c>
      <c r="F1626" s="662" t="s">
        <v>739</v>
      </c>
      <c r="G1626" s="40" t="s">
        <v>138</v>
      </c>
      <c r="H1626" s="40" t="s">
        <v>211</v>
      </c>
      <c r="I1626" s="640" t="s">
        <v>261</v>
      </c>
      <c r="J1626" s="303">
        <v>0</v>
      </c>
      <c r="K1626" s="304">
        <v>0</v>
      </c>
      <c r="L1626" s="305">
        <v>0</v>
      </c>
      <c r="M1626" s="305">
        <v>0</v>
      </c>
      <c r="N1626" s="303">
        <v>0</v>
      </c>
      <c r="O1626" s="306">
        <v>0</v>
      </c>
      <c r="P1626" s="303">
        <v>0</v>
      </c>
      <c r="Q1626" s="171">
        <f>VLOOKUP(C1626&amp;D1626&amp;A1626,'Delivery Counts'!$A$87:$I$118,8,FALSE)</f>
        <v>0</v>
      </c>
      <c r="R1626" s="171">
        <f>VLOOKUP(C1626&amp;D1626&amp;A1626,'Delivery Counts'!$A$87:$I$118,9,FALSE)</f>
        <v>0</v>
      </c>
      <c r="S1626" s="16">
        <f t="shared" si="88"/>
        <v>0</v>
      </c>
      <c r="T1626" s="237"/>
      <c r="U1626" s="237"/>
    </row>
    <row r="1627" spans="1:21" s="172" customFormat="1">
      <c r="A1627" s="38">
        <v>18</v>
      </c>
      <c r="B1627" s="39">
        <f t="shared" ref="B1627:B1642" si="91">$B$6</f>
        <v>0</v>
      </c>
      <c r="C1627" s="39" t="str">
        <f t="shared" si="87"/>
        <v>2020 Initial Year</v>
      </c>
      <c r="D1627" s="40">
        <v>4</v>
      </c>
      <c r="E1627" s="40">
        <v>18</v>
      </c>
      <c r="F1627" s="40" t="s">
        <v>739</v>
      </c>
      <c r="G1627" s="311" t="s">
        <v>138</v>
      </c>
      <c r="H1627" s="40" t="s">
        <v>214</v>
      </c>
      <c r="I1627" s="658" t="s">
        <v>676</v>
      </c>
      <c r="J1627" s="303">
        <v>0</v>
      </c>
      <c r="K1627" s="304">
        <v>0</v>
      </c>
      <c r="L1627" s="305">
        <v>0</v>
      </c>
      <c r="M1627" s="305">
        <v>0</v>
      </c>
      <c r="N1627" s="303">
        <v>0</v>
      </c>
      <c r="O1627" s="306">
        <v>0</v>
      </c>
      <c r="P1627" s="303">
        <v>0</v>
      </c>
      <c r="Q1627" s="171">
        <f>VLOOKUP(C1627&amp;D1627&amp;A1627,'Delivery Counts'!$A$87:$I$118,8,FALSE)</f>
        <v>0</v>
      </c>
      <c r="R1627" s="171">
        <f>VLOOKUP(C1627&amp;D1627&amp;A1627,'Delivery Counts'!$A$87:$I$118,9,FALSE)</f>
        <v>0</v>
      </c>
      <c r="S1627" s="16">
        <f t="shared" si="88"/>
        <v>0</v>
      </c>
      <c r="T1627" s="237"/>
      <c r="U1627" s="237"/>
    </row>
    <row r="1628" spans="1:21" s="172" customFormat="1">
      <c r="A1628" s="38">
        <v>18</v>
      </c>
      <c r="B1628" s="39">
        <f t="shared" si="91"/>
        <v>0</v>
      </c>
      <c r="C1628" s="39" t="str">
        <f t="shared" si="87"/>
        <v>2020 Initial Year</v>
      </c>
      <c r="D1628" s="40">
        <v>4</v>
      </c>
      <c r="E1628" s="40">
        <v>18</v>
      </c>
      <c r="F1628" s="40" t="s">
        <v>739</v>
      </c>
      <c r="G1628" s="311" t="s">
        <v>138</v>
      </c>
      <c r="H1628" s="40" t="s">
        <v>215</v>
      </c>
      <c r="I1628" s="658" t="s">
        <v>216</v>
      </c>
      <c r="J1628" s="303">
        <v>0</v>
      </c>
      <c r="K1628" s="304">
        <v>0</v>
      </c>
      <c r="L1628" s="305">
        <v>0</v>
      </c>
      <c r="M1628" s="305">
        <v>0</v>
      </c>
      <c r="N1628" s="303">
        <v>0</v>
      </c>
      <c r="O1628" s="306">
        <v>0</v>
      </c>
      <c r="P1628" s="303">
        <v>0</v>
      </c>
      <c r="Q1628" s="171">
        <f>VLOOKUP(C1628&amp;D1628&amp;A1628,'Delivery Counts'!$A$87:$I$118,8,FALSE)</f>
        <v>0</v>
      </c>
      <c r="R1628" s="171">
        <f>VLOOKUP(C1628&amp;D1628&amp;A1628,'Delivery Counts'!$A$87:$I$118,9,FALSE)</f>
        <v>0</v>
      </c>
      <c r="S1628" s="16">
        <f t="shared" si="88"/>
        <v>0</v>
      </c>
      <c r="T1628" s="237"/>
      <c r="U1628" s="237"/>
    </row>
    <row r="1629" spans="1:21">
      <c r="A1629" s="38">
        <v>18</v>
      </c>
      <c r="B1629" s="39">
        <f t="shared" si="91"/>
        <v>0</v>
      </c>
      <c r="C1629" s="39" t="str">
        <f t="shared" si="87"/>
        <v>2020 Initial Year</v>
      </c>
      <c r="D1629" s="40">
        <v>4</v>
      </c>
      <c r="E1629" s="40">
        <v>18</v>
      </c>
      <c r="F1629" s="40" t="s">
        <v>739</v>
      </c>
      <c r="G1629" s="311" t="s">
        <v>138</v>
      </c>
      <c r="H1629" s="40" t="s">
        <v>217</v>
      </c>
      <c r="I1629" s="658" t="s">
        <v>262</v>
      </c>
      <c r="J1629" s="303">
        <v>0</v>
      </c>
      <c r="K1629" s="304">
        <v>0</v>
      </c>
      <c r="L1629" s="305">
        <v>0</v>
      </c>
      <c r="M1629" s="305">
        <v>0</v>
      </c>
      <c r="N1629" s="303">
        <v>0</v>
      </c>
      <c r="O1629" s="306">
        <v>0</v>
      </c>
      <c r="P1629" s="303">
        <v>0</v>
      </c>
      <c r="Q1629" s="171">
        <f>VLOOKUP(C1629&amp;D1629&amp;A1629,'Delivery Counts'!$A$87:$I$118,8,FALSE)</f>
        <v>0</v>
      </c>
      <c r="R1629" s="171">
        <f>VLOOKUP(C1629&amp;D1629&amp;A1629,'Delivery Counts'!$A$87:$I$118,9,FALSE)</f>
        <v>0</v>
      </c>
      <c r="S1629" s="16">
        <f t="shared" si="88"/>
        <v>0</v>
      </c>
    </row>
    <row r="1630" spans="1:21">
      <c r="A1630" s="38">
        <v>18</v>
      </c>
      <c r="B1630" s="39">
        <f t="shared" si="91"/>
        <v>0</v>
      </c>
      <c r="C1630" s="39" t="str">
        <f t="shared" si="87"/>
        <v>2020 Initial Year</v>
      </c>
      <c r="D1630" s="40">
        <v>4</v>
      </c>
      <c r="E1630" s="40">
        <v>18</v>
      </c>
      <c r="F1630" s="40" t="s">
        <v>739</v>
      </c>
      <c r="G1630" s="311" t="s">
        <v>138</v>
      </c>
      <c r="H1630" s="40" t="s">
        <v>218</v>
      </c>
      <c r="I1630" s="658" t="s">
        <v>677</v>
      </c>
      <c r="J1630" s="303">
        <v>0</v>
      </c>
      <c r="K1630" s="304">
        <v>0</v>
      </c>
      <c r="L1630" s="305">
        <v>0</v>
      </c>
      <c r="M1630" s="305">
        <v>0</v>
      </c>
      <c r="N1630" s="303">
        <v>0</v>
      </c>
      <c r="O1630" s="306">
        <v>0</v>
      </c>
      <c r="P1630" s="303">
        <v>0</v>
      </c>
      <c r="Q1630" s="171">
        <f>VLOOKUP(C1630&amp;D1630&amp;A1630,'Delivery Counts'!$A$87:$I$118,8,FALSE)</f>
        <v>0</v>
      </c>
      <c r="R1630" s="171">
        <f>VLOOKUP(C1630&amp;D1630&amp;A1630,'Delivery Counts'!$A$87:$I$118,9,FALSE)</f>
        <v>0</v>
      </c>
      <c r="S1630" s="16">
        <f t="shared" si="88"/>
        <v>0</v>
      </c>
    </row>
    <row r="1631" spans="1:21" s="172" customFormat="1">
      <c r="A1631" s="38">
        <v>18</v>
      </c>
      <c r="B1631" s="39">
        <f t="shared" si="91"/>
        <v>0</v>
      </c>
      <c r="C1631" s="39" t="str">
        <f t="shared" si="87"/>
        <v>2020 Initial Year</v>
      </c>
      <c r="D1631" s="40">
        <v>4</v>
      </c>
      <c r="E1631" s="40">
        <v>18</v>
      </c>
      <c r="F1631" s="40" t="s">
        <v>739</v>
      </c>
      <c r="G1631" s="311" t="s">
        <v>138</v>
      </c>
      <c r="H1631" s="40" t="s">
        <v>219</v>
      </c>
      <c r="I1631" s="658" t="s">
        <v>263</v>
      </c>
      <c r="J1631" s="303">
        <v>0</v>
      </c>
      <c r="K1631" s="304">
        <v>0</v>
      </c>
      <c r="L1631" s="305">
        <v>0</v>
      </c>
      <c r="M1631" s="305">
        <v>0</v>
      </c>
      <c r="N1631" s="303">
        <v>0</v>
      </c>
      <c r="O1631" s="306">
        <v>0</v>
      </c>
      <c r="P1631" s="303">
        <v>0</v>
      </c>
      <c r="Q1631" s="171">
        <f>VLOOKUP(C1631&amp;D1631&amp;A1631,'Delivery Counts'!$A$87:$I$118,8,FALSE)</f>
        <v>0</v>
      </c>
      <c r="R1631" s="171">
        <f>VLOOKUP(C1631&amp;D1631&amp;A1631,'Delivery Counts'!$A$87:$I$118,9,FALSE)</f>
        <v>0</v>
      </c>
      <c r="S1631" s="16">
        <f t="shared" si="88"/>
        <v>0</v>
      </c>
    </row>
    <row r="1632" spans="1:21" s="172" customFormat="1">
      <c r="A1632" s="38">
        <v>18</v>
      </c>
      <c r="B1632" s="39">
        <f t="shared" si="91"/>
        <v>0</v>
      </c>
      <c r="C1632" s="39" t="str">
        <f t="shared" si="87"/>
        <v>2020 Initial Year</v>
      </c>
      <c r="D1632" s="40">
        <v>4</v>
      </c>
      <c r="E1632" s="40">
        <v>18</v>
      </c>
      <c r="F1632" s="40" t="s">
        <v>739</v>
      </c>
      <c r="G1632" s="311" t="s">
        <v>138</v>
      </c>
      <c r="H1632" s="40" t="s">
        <v>220</v>
      </c>
      <c r="I1632" s="658" t="s">
        <v>675</v>
      </c>
      <c r="J1632" s="303">
        <v>0</v>
      </c>
      <c r="K1632" s="304">
        <v>0</v>
      </c>
      <c r="L1632" s="305">
        <v>0</v>
      </c>
      <c r="M1632" s="305">
        <v>0</v>
      </c>
      <c r="N1632" s="303">
        <v>0</v>
      </c>
      <c r="O1632" s="306">
        <v>0</v>
      </c>
      <c r="P1632" s="303">
        <v>0</v>
      </c>
      <c r="Q1632" s="171">
        <f>VLOOKUP(C1632&amp;D1632&amp;A1632,'Delivery Counts'!$A$87:$I$118,8,FALSE)</f>
        <v>0</v>
      </c>
      <c r="R1632" s="171">
        <f>VLOOKUP(C1632&amp;D1632&amp;A1632,'Delivery Counts'!$A$87:$I$118,9,FALSE)</f>
        <v>0</v>
      </c>
      <c r="S1632" s="16">
        <f t="shared" si="88"/>
        <v>0</v>
      </c>
      <c r="T1632" s="237"/>
      <c r="U1632" s="237"/>
    </row>
    <row r="1633" spans="1:21" s="172" customFormat="1">
      <c r="A1633" s="38">
        <v>18</v>
      </c>
      <c r="B1633" s="39">
        <f t="shared" si="91"/>
        <v>0</v>
      </c>
      <c r="C1633" s="39" t="str">
        <f t="shared" si="87"/>
        <v>2020 Initial Year</v>
      </c>
      <c r="D1633" s="40">
        <v>4</v>
      </c>
      <c r="E1633" s="40">
        <v>18</v>
      </c>
      <c r="F1633" s="40" t="s">
        <v>739</v>
      </c>
      <c r="G1633" s="311" t="s">
        <v>138</v>
      </c>
      <c r="H1633" s="40" t="s">
        <v>221</v>
      </c>
      <c r="I1633" s="658" t="s">
        <v>264</v>
      </c>
      <c r="J1633" s="303">
        <v>0</v>
      </c>
      <c r="K1633" s="304">
        <v>0</v>
      </c>
      <c r="L1633" s="305">
        <v>0</v>
      </c>
      <c r="M1633" s="305">
        <v>0</v>
      </c>
      <c r="N1633" s="303">
        <v>0</v>
      </c>
      <c r="O1633" s="306">
        <v>0</v>
      </c>
      <c r="P1633" s="303">
        <v>0</v>
      </c>
      <c r="Q1633" s="171">
        <f>VLOOKUP(C1633&amp;D1633&amp;A1633,'Delivery Counts'!$A$87:$I$118,8,FALSE)</f>
        <v>0</v>
      </c>
      <c r="R1633" s="171">
        <f>VLOOKUP(C1633&amp;D1633&amp;A1633,'Delivery Counts'!$A$87:$I$118,9,FALSE)</f>
        <v>0</v>
      </c>
      <c r="S1633" s="16">
        <f t="shared" si="88"/>
        <v>0</v>
      </c>
      <c r="T1633" s="237"/>
      <c r="U1633" s="237"/>
    </row>
    <row r="1634" spans="1:21" s="172" customFormat="1">
      <c r="A1634" s="38">
        <v>18</v>
      </c>
      <c r="B1634" s="39">
        <f t="shared" si="91"/>
        <v>0</v>
      </c>
      <c r="C1634" s="39" t="str">
        <f t="shared" si="87"/>
        <v>2020 Initial Year</v>
      </c>
      <c r="D1634" s="40">
        <v>4</v>
      </c>
      <c r="E1634" s="40">
        <v>18</v>
      </c>
      <c r="F1634" s="40" t="s">
        <v>739</v>
      </c>
      <c r="G1634" s="311" t="s">
        <v>138</v>
      </c>
      <c r="H1634" s="40" t="s">
        <v>222</v>
      </c>
      <c r="I1634" s="658" t="s">
        <v>206</v>
      </c>
      <c r="J1634" s="303">
        <v>0</v>
      </c>
      <c r="K1634" s="304">
        <v>0</v>
      </c>
      <c r="L1634" s="305">
        <v>0</v>
      </c>
      <c r="M1634" s="305">
        <v>0</v>
      </c>
      <c r="N1634" s="303">
        <v>0</v>
      </c>
      <c r="O1634" s="306">
        <v>0</v>
      </c>
      <c r="P1634" s="303">
        <v>0</v>
      </c>
      <c r="Q1634" s="171">
        <f>VLOOKUP(C1634&amp;D1634&amp;A1634,'Delivery Counts'!$A$87:$I$118,8,FALSE)</f>
        <v>0</v>
      </c>
      <c r="R1634" s="171">
        <f>VLOOKUP(C1634&amp;D1634&amp;A1634,'Delivery Counts'!$A$87:$I$118,9,FALSE)</f>
        <v>0</v>
      </c>
      <c r="S1634" s="16">
        <f t="shared" si="88"/>
        <v>0</v>
      </c>
      <c r="T1634" s="237"/>
      <c r="U1634" s="237"/>
    </row>
    <row r="1635" spans="1:21" s="172" customFormat="1">
      <c r="A1635" s="38">
        <v>18</v>
      </c>
      <c r="B1635" s="39">
        <f t="shared" si="91"/>
        <v>0</v>
      </c>
      <c r="C1635" s="39" t="str">
        <f t="shared" si="87"/>
        <v>2020 Initial Year</v>
      </c>
      <c r="D1635" s="40">
        <v>4</v>
      </c>
      <c r="E1635" s="40">
        <v>18</v>
      </c>
      <c r="F1635" s="40" t="s">
        <v>739</v>
      </c>
      <c r="G1635" s="311" t="s">
        <v>138</v>
      </c>
      <c r="H1635" s="40" t="s">
        <v>223</v>
      </c>
      <c r="I1635" s="658" t="s">
        <v>181</v>
      </c>
      <c r="J1635" s="303">
        <v>0</v>
      </c>
      <c r="K1635" s="304">
        <v>0</v>
      </c>
      <c r="L1635" s="305">
        <v>0</v>
      </c>
      <c r="M1635" s="305">
        <v>0</v>
      </c>
      <c r="N1635" s="303">
        <v>0</v>
      </c>
      <c r="O1635" s="306">
        <v>0</v>
      </c>
      <c r="P1635" s="303">
        <v>0</v>
      </c>
      <c r="Q1635" s="171">
        <f>VLOOKUP(C1635&amp;D1635&amp;A1635,'Delivery Counts'!$A$87:$I$118,8,FALSE)</f>
        <v>0</v>
      </c>
      <c r="R1635" s="171">
        <f>VLOOKUP(C1635&amp;D1635&amp;A1635,'Delivery Counts'!$A$87:$I$118,9,FALSE)</f>
        <v>0</v>
      </c>
      <c r="S1635" s="16">
        <f t="shared" si="88"/>
        <v>0</v>
      </c>
      <c r="T1635" s="237"/>
      <c r="U1635" s="237"/>
    </row>
    <row r="1636" spans="1:21" s="172" customFormat="1">
      <c r="A1636" s="38">
        <v>18</v>
      </c>
      <c r="B1636" s="39">
        <f t="shared" si="91"/>
        <v>0</v>
      </c>
      <c r="C1636" s="39" t="str">
        <f t="shared" si="87"/>
        <v>2020 Initial Year</v>
      </c>
      <c r="D1636" s="40">
        <v>4</v>
      </c>
      <c r="E1636" s="40">
        <v>18</v>
      </c>
      <c r="F1636" s="40" t="s">
        <v>739</v>
      </c>
      <c r="G1636" s="311" t="s">
        <v>138</v>
      </c>
      <c r="H1636" s="40" t="s">
        <v>150</v>
      </c>
      <c r="I1636" s="658" t="s">
        <v>204</v>
      </c>
      <c r="J1636" s="303">
        <v>0</v>
      </c>
      <c r="K1636" s="304">
        <v>0</v>
      </c>
      <c r="L1636" s="305">
        <v>0</v>
      </c>
      <c r="M1636" s="305">
        <v>0</v>
      </c>
      <c r="N1636" s="303">
        <v>0</v>
      </c>
      <c r="O1636" s="306">
        <v>0</v>
      </c>
      <c r="P1636" s="303">
        <v>0</v>
      </c>
      <c r="Q1636" s="171">
        <f>VLOOKUP(C1636&amp;D1636&amp;A1636,'Delivery Counts'!$A$87:$I$118,8,FALSE)</f>
        <v>0</v>
      </c>
      <c r="R1636" s="171">
        <f>VLOOKUP(C1636&amp;D1636&amp;A1636,'Delivery Counts'!$A$87:$I$118,9,FALSE)</f>
        <v>0</v>
      </c>
      <c r="S1636" s="16">
        <f t="shared" si="88"/>
        <v>0</v>
      </c>
      <c r="T1636" s="237"/>
      <c r="U1636" s="237"/>
    </row>
    <row r="1637" spans="1:21" s="172" customFormat="1">
      <c r="A1637" s="38">
        <v>18</v>
      </c>
      <c r="B1637" s="39">
        <f t="shared" si="91"/>
        <v>0</v>
      </c>
      <c r="C1637" s="39" t="str">
        <f t="shared" si="87"/>
        <v>2020 Initial Year</v>
      </c>
      <c r="D1637" s="40">
        <v>4</v>
      </c>
      <c r="E1637" s="40">
        <v>18</v>
      </c>
      <c r="F1637" s="40" t="s">
        <v>739</v>
      </c>
      <c r="G1637" s="311" t="s">
        <v>138</v>
      </c>
      <c r="H1637" s="40" t="s">
        <v>151</v>
      </c>
      <c r="I1637" s="658" t="s">
        <v>205</v>
      </c>
      <c r="J1637" s="303">
        <v>0</v>
      </c>
      <c r="K1637" s="304">
        <v>0</v>
      </c>
      <c r="L1637" s="305">
        <v>0</v>
      </c>
      <c r="M1637" s="305">
        <v>0</v>
      </c>
      <c r="N1637" s="303">
        <v>0</v>
      </c>
      <c r="O1637" s="306">
        <v>0</v>
      </c>
      <c r="P1637" s="303">
        <v>0</v>
      </c>
      <c r="Q1637" s="171">
        <f>VLOOKUP(C1637&amp;D1637&amp;A1637,'Delivery Counts'!$A$87:$I$118,8,FALSE)</f>
        <v>0</v>
      </c>
      <c r="R1637" s="171">
        <f>VLOOKUP(C1637&amp;D1637&amp;A1637,'Delivery Counts'!$A$87:$I$118,9,FALSE)</f>
        <v>0</v>
      </c>
      <c r="S1637" s="16">
        <f t="shared" si="88"/>
        <v>0</v>
      </c>
      <c r="T1637" s="237"/>
      <c r="U1637" s="237"/>
    </row>
    <row r="1638" spans="1:21" s="172" customFormat="1">
      <c r="A1638" s="38">
        <v>18</v>
      </c>
      <c r="B1638" s="39">
        <f t="shared" si="91"/>
        <v>0</v>
      </c>
      <c r="C1638" s="39" t="str">
        <f t="shared" si="87"/>
        <v>2020 Initial Year</v>
      </c>
      <c r="D1638" s="40">
        <v>4</v>
      </c>
      <c r="E1638" s="40">
        <v>18</v>
      </c>
      <c r="F1638" s="40" t="s">
        <v>739</v>
      </c>
      <c r="G1638" s="311" t="s">
        <v>138</v>
      </c>
      <c r="H1638" s="40" t="s">
        <v>152</v>
      </c>
      <c r="I1638" s="658" t="s">
        <v>182</v>
      </c>
      <c r="J1638" s="303">
        <v>0</v>
      </c>
      <c r="K1638" s="304">
        <v>0</v>
      </c>
      <c r="L1638" s="305">
        <v>0</v>
      </c>
      <c r="M1638" s="305">
        <v>0</v>
      </c>
      <c r="N1638" s="303">
        <v>0</v>
      </c>
      <c r="O1638" s="306">
        <v>0</v>
      </c>
      <c r="P1638" s="303">
        <v>0</v>
      </c>
      <c r="Q1638" s="171">
        <f>VLOOKUP(C1638&amp;D1638&amp;A1638,'Delivery Counts'!$A$87:$I$118,8,FALSE)</f>
        <v>0</v>
      </c>
      <c r="R1638" s="171">
        <f>VLOOKUP(C1638&amp;D1638&amp;A1638,'Delivery Counts'!$A$87:$I$118,9,FALSE)</f>
        <v>0</v>
      </c>
      <c r="S1638" s="16">
        <f t="shared" si="88"/>
        <v>0</v>
      </c>
      <c r="T1638" s="237"/>
      <c r="U1638" s="237"/>
    </row>
    <row r="1639" spans="1:21" s="172" customFormat="1">
      <c r="A1639" s="38">
        <v>18</v>
      </c>
      <c r="B1639" s="39">
        <f t="shared" si="91"/>
        <v>0</v>
      </c>
      <c r="C1639" s="39" t="str">
        <f t="shared" si="87"/>
        <v>2020 Initial Year</v>
      </c>
      <c r="D1639" s="40">
        <v>4</v>
      </c>
      <c r="E1639" s="40">
        <v>18</v>
      </c>
      <c r="F1639" s="40" t="s">
        <v>739</v>
      </c>
      <c r="G1639" s="311" t="s">
        <v>138</v>
      </c>
      <c r="H1639" s="40" t="s">
        <v>70</v>
      </c>
      <c r="I1639" s="658" t="s">
        <v>265</v>
      </c>
      <c r="J1639" s="303">
        <v>0</v>
      </c>
      <c r="K1639" s="304">
        <v>0</v>
      </c>
      <c r="L1639" s="305">
        <v>0</v>
      </c>
      <c r="M1639" s="305">
        <v>0</v>
      </c>
      <c r="N1639" s="303">
        <v>0</v>
      </c>
      <c r="O1639" s="306">
        <v>0</v>
      </c>
      <c r="P1639" s="303">
        <v>0</v>
      </c>
      <c r="Q1639" s="171">
        <f>VLOOKUP(C1639&amp;D1639&amp;A1639,'Delivery Counts'!$A$87:$I$118,8,FALSE)</f>
        <v>0</v>
      </c>
      <c r="R1639" s="171">
        <f>VLOOKUP(C1639&amp;D1639&amp;A1639,'Delivery Counts'!$A$87:$I$118,9,FALSE)</f>
        <v>0</v>
      </c>
      <c r="S1639" s="16">
        <f t="shared" si="88"/>
        <v>0</v>
      </c>
      <c r="T1639" s="237"/>
      <c r="U1639" s="237"/>
    </row>
    <row r="1640" spans="1:21" s="172" customFormat="1">
      <c r="A1640" s="38">
        <v>18</v>
      </c>
      <c r="B1640" s="39">
        <f t="shared" si="91"/>
        <v>0</v>
      </c>
      <c r="C1640" s="39" t="str">
        <f t="shared" si="87"/>
        <v>2020 Initial Year</v>
      </c>
      <c r="D1640" s="40">
        <v>4</v>
      </c>
      <c r="E1640" s="40">
        <v>18</v>
      </c>
      <c r="F1640" s="40" t="s">
        <v>739</v>
      </c>
      <c r="G1640" s="311" t="s">
        <v>138</v>
      </c>
      <c r="H1640" s="40" t="s">
        <v>71</v>
      </c>
      <c r="I1640" s="658" t="s">
        <v>266</v>
      </c>
      <c r="J1640" s="303">
        <v>0</v>
      </c>
      <c r="K1640" s="304">
        <v>0</v>
      </c>
      <c r="L1640" s="305">
        <v>0</v>
      </c>
      <c r="M1640" s="305">
        <v>0</v>
      </c>
      <c r="N1640" s="303">
        <v>0</v>
      </c>
      <c r="O1640" s="306">
        <v>0</v>
      </c>
      <c r="P1640" s="303">
        <v>0</v>
      </c>
      <c r="Q1640" s="171">
        <f>VLOOKUP(C1640&amp;D1640&amp;A1640,'Delivery Counts'!$A$87:$I$118,8,FALSE)</f>
        <v>0</v>
      </c>
      <c r="R1640" s="171">
        <f>VLOOKUP(C1640&amp;D1640&amp;A1640,'Delivery Counts'!$A$87:$I$118,9,FALSE)</f>
        <v>0</v>
      </c>
      <c r="S1640" s="16">
        <f t="shared" si="88"/>
        <v>0</v>
      </c>
      <c r="T1640" s="237"/>
      <c r="U1640" s="237"/>
    </row>
    <row r="1641" spans="1:21" s="172" customFormat="1">
      <c r="A1641" s="38">
        <v>18</v>
      </c>
      <c r="B1641" s="39">
        <f t="shared" si="91"/>
        <v>0</v>
      </c>
      <c r="C1641" s="39" t="str">
        <f t="shared" si="87"/>
        <v>2020 Initial Year</v>
      </c>
      <c r="D1641" s="40">
        <v>4</v>
      </c>
      <c r="E1641" s="40">
        <v>18</v>
      </c>
      <c r="F1641" s="40" t="s">
        <v>739</v>
      </c>
      <c r="G1641" s="311" t="s">
        <v>138</v>
      </c>
      <c r="H1641" s="40" t="s">
        <v>72</v>
      </c>
      <c r="I1641" s="658" t="s">
        <v>527</v>
      </c>
      <c r="J1641" s="303">
        <v>0</v>
      </c>
      <c r="K1641" s="304">
        <v>0</v>
      </c>
      <c r="L1641" s="305">
        <v>0</v>
      </c>
      <c r="M1641" s="305">
        <v>0</v>
      </c>
      <c r="N1641" s="303">
        <v>0</v>
      </c>
      <c r="O1641" s="306">
        <v>0</v>
      </c>
      <c r="P1641" s="303">
        <v>0</v>
      </c>
      <c r="Q1641" s="171">
        <f>VLOOKUP(C1641&amp;D1641&amp;A1641,'Delivery Counts'!$A$87:$I$118,8,FALSE)</f>
        <v>0</v>
      </c>
      <c r="R1641" s="171">
        <f>VLOOKUP(C1641&amp;D1641&amp;A1641,'Delivery Counts'!$A$87:$I$118,9,FALSE)</f>
        <v>0</v>
      </c>
      <c r="S1641" s="16">
        <f t="shared" si="88"/>
        <v>0</v>
      </c>
      <c r="T1641" s="237"/>
      <c r="U1641" s="237"/>
    </row>
    <row r="1642" spans="1:21" s="172" customFormat="1">
      <c r="A1642" s="38">
        <v>18</v>
      </c>
      <c r="B1642" s="39">
        <f t="shared" si="91"/>
        <v>0</v>
      </c>
      <c r="C1642" s="39" t="str">
        <f t="shared" si="87"/>
        <v>2020 Initial Year</v>
      </c>
      <c r="D1642" s="40">
        <v>4</v>
      </c>
      <c r="E1642" s="40">
        <v>18</v>
      </c>
      <c r="F1642" s="40" t="s">
        <v>739</v>
      </c>
      <c r="G1642" s="40" t="s">
        <v>138</v>
      </c>
      <c r="H1642" s="40" t="s">
        <v>73</v>
      </c>
      <c r="I1642" s="658" t="s">
        <v>528</v>
      </c>
      <c r="J1642" s="303">
        <v>0</v>
      </c>
      <c r="K1642" s="304">
        <v>0</v>
      </c>
      <c r="L1642" s="305">
        <v>0</v>
      </c>
      <c r="M1642" s="305">
        <v>0</v>
      </c>
      <c r="N1642" s="303">
        <v>0</v>
      </c>
      <c r="O1642" s="306">
        <v>0</v>
      </c>
      <c r="P1642" s="303">
        <v>0</v>
      </c>
      <c r="Q1642" s="171">
        <f>VLOOKUP(C1642&amp;D1642&amp;A1642,'Delivery Counts'!$A$87:$I$118,8,FALSE)</f>
        <v>0</v>
      </c>
      <c r="R1642" s="171">
        <f>VLOOKUP(C1642&amp;D1642&amp;A1642,'Delivery Counts'!$A$87:$I$118,9,FALSE)</f>
        <v>0</v>
      </c>
      <c r="S1642" s="16">
        <f t="shared" si="88"/>
        <v>0</v>
      </c>
      <c r="T1642" s="237"/>
      <c r="U1642" s="237"/>
    </row>
    <row r="1643" spans="1:21" s="172" customFormat="1">
      <c r="A1643" s="38">
        <v>18</v>
      </c>
      <c r="B1643" s="39">
        <f t="shared" si="64"/>
        <v>0</v>
      </c>
      <c r="C1643" s="39" t="str">
        <f t="shared" si="87"/>
        <v>2020 Initial Year</v>
      </c>
      <c r="D1643" s="40">
        <v>4</v>
      </c>
      <c r="E1643" s="40">
        <v>18</v>
      </c>
      <c r="F1643" s="40" t="s">
        <v>739</v>
      </c>
      <c r="G1643" s="40" t="s">
        <v>138</v>
      </c>
      <c r="H1643" s="40" t="s">
        <v>409</v>
      </c>
      <c r="I1643" s="640" t="s">
        <v>803</v>
      </c>
      <c r="J1643" s="303">
        <v>0</v>
      </c>
      <c r="K1643" s="304">
        <v>0</v>
      </c>
      <c r="L1643" s="305">
        <v>0</v>
      </c>
      <c r="M1643" s="305">
        <v>0</v>
      </c>
      <c r="N1643" s="303">
        <v>0</v>
      </c>
      <c r="O1643" s="306">
        <v>0</v>
      </c>
      <c r="P1643" s="303">
        <v>0</v>
      </c>
      <c r="Q1643" s="171">
        <f>VLOOKUP(C1643&amp;D1643&amp;A1643,'Delivery Counts'!$A$87:$I$118,8,FALSE)</f>
        <v>0</v>
      </c>
      <c r="R1643" s="171">
        <f>VLOOKUP(C1643&amp;D1643&amp;A1643,'Delivery Counts'!$A$87:$I$118,9,FALSE)</f>
        <v>0</v>
      </c>
      <c r="S1643" s="16">
        <f t="shared" si="88"/>
        <v>0</v>
      </c>
      <c r="T1643" s="237"/>
      <c r="U1643" s="237"/>
    </row>
    <row r="1644" spans="1:21" s="172" customFormat="1">
      <c r="A1644" s="38">
        <v>19</v>
      </c>
      <c r="B1644" s="39">
        <f t="shared" si="64"/>
        <v>0</v>
      </c>
      <c r="C1644" s="39" t="str">
        <f t="shared" si="87"/>
        <v>2020 Initial Year</v>
      </c>
      <c r="D1644" s="40">
        <v>4</v>
      </c>
      <c r="E1644" s="40">
        <v>19</v>
      </c>
      <c r="F1644" s="40" t="s">
        <v>739</v>
      </c>
      <c r="G1644" s="40" t="s">
        <v>139</v>
      </c>
      <c r="H1644" s="40" t="s">
        <v>211</v>
      </c>
      <c r="I1644" s="640" t="s">
        <v>261</v>
      </c>
      <c r="J1644" s="303">
        <v>0</v>
      </c>
      <c r="K1644" s="304">
        <v>0</v>
      </c>
      <c r="L1644" s="305">
        <v>0</v>
      </c>
      <c r="M1644" s="305">
        <v>0</v>
      </c>
      <c r="N1644" s="303">
        <v>0</v>
      </c>
      <c r="O1644" s="306">
        <v>0</v>
      </c>
      <c r="P1644" s="303">
        <v>0</v>
      </c>
      <c r="Q1644" s="171">
        <f>VLOOKUP(C1644&amp;D1644&amp;A1644,'Delivery Counts'!$A$87:$I$118,8,FALSE)</f>
        <v>0</v>
      </c>
      <c r="R1644" s="171">
        <f>VLOOKUP(C1644&amp;D1644&amp;A1644,'Delivery Counts'!$A$87:$I$118,9,FALSE)</f>
        <v>0</v>
      </c>
      <c r="S1644" s="16">
        <f t="shared" si="88"/>
        <v>0</v>
      </c>
      <c r="T1644" s="237"/>
      <c r="U1644" s="237"/>
    </row>
    <row r="1645" spans="1:21" s="172" customFormat="1">
      <c r="A1645" s="38">
        <v>19</v>
      </c>
      <c r="B1645" s="39">
        <f t="shared" ref="B1645:B1660" si="92">$B$6</f>
        <v>0</v>
      </c>
      <c r="C1645" s="39" t="str">
        <f t="shared" si="87"/>
        <v>2020 Initial Year</v>
      </c>
      <c r="D1645" s="40">
        <v>4</v>
      </c>
      <c r="E1645" s="40">
        <v>19</v>
      </c>
      <c r="F1645" s="40" t="s">
        <v>739</v>
      </c>
      <c r="G1645" s="311" t="s">
        <v>139</v>
      </c>
      <c r="H1645" s="40" t="s">
        <v>214</v>
      </c>
      <c r="I1645" s="658" t="s">
        <v>676</v>
      </c>
      <c r="J1645" s="303">
        <v>0</v>
      </c>
      <c r="K1645" s="304">
        <v>0</v>
      </c>
      <c r="L1645" s="305">
        <v>0</v>
      </c>
      <c r="M1645" s="305">
        <v>0</v>
      </c>
      <c r="N1645" s="303">
        <v>0</v>
      </c>
      <c r="O1645" s="306">
        <v>0</v>
      </c>
      <c r="P1645" s="303">
        <v>0</v>
      </c>
      <c r="Q1645" s="171">
        <f>VLOOKUP(C1645&amp;D1645&amp;A1645,'Delivery Counts'!$A$87:$I$118,8,FALSE)</f>
        <v>0</v>
      </c>
      <c r="R1645" s="171">
        <f>VLOOKUP(C1645&amp;D1645&amp;A1645,'Delivery Counts'!$A$87:$I$118,9,FALSE)</f>
        <v>0</v>
      </c>
      <c r="S1645" s="16">
        <f t="shared" si="88"/>
        <v>0</v>
      </c>
      <c r="T1645" s="237"/>
      <c r="U1645" s="237"/>
    </row>
    <row r="1646" spans="1:21" s="172" customFormat="1">
      <c r="A1646" s="38">
        <v>19</v>
      </c>
      <c r="B1646" s="39">
        <f t="shared" si="92"/>
        <v>0</v>
      </c>
      <c r="C1646" s="39" t="str">
        <f t="shared" si="87"/>
        <v>2020 Initial Year</v>
      </c>
      <c r="D1646" s="40">
        <v>4</v>
      </c>
      <c r="E1646" s="40">
        <v>19</v>
      </c>
      <c r="F1646" s="40" t="s">
        <v>739</v>
      </c>
      <c r="G1646" s="311" t="s">
        <v>139</v>
      </c>
      <c r="H1646" s="40" t="s">
        <v>215</v>
      </c>
      <c r="I1646" s="658" t="s">
        <v>216</v>
      </c>
      <c r="J1646" s="303">
        <v>0</v>
      </c>
      <c r="K1646" s="304">
        <v>0</v>
      </c>
      <c r="L1646" s="305">
        <v>0</v>
      </c>
      <c r="M1646" s="305">
        <v>0</v>
      </c>
      <c r="N1646" s="303">
        <v>0</v>
      </c>
      <c r="O1646" s="306">
        <v>0</v>
      </c>
      <c r="P1646" s="303">
        <v>0</v>
      </c>
      <c r="Q1646" s="171">
        <f>VLOOKUP(C1646&amp;D1646&amp;A1646,'Delivery Counts'!$A$87:$I$118,8,FALSE)</f>
        <v>0</v>
      </c>
      <c r="R1646" s="171">
        <f>VLOOKUP(C1646&amp;D1646&amp;A1646,'Delivery Counts'!$A$87:$I$118,9,FALSE)</f>
        <v>0</v>
      </c>
      <c r="S1646" s="16">
        <f t="shared" si="88"/>
        <v>0</v>
      </c>
      <c r="T1646" s="237"/>
      <c r="U1646" s="237"/>
    </row>
    <row r="1647" spans="1:21">
      <c r="A1647" s="38">
        <v>19</v>
      </c>
      <c r="B1647" s="39">
        <f t="shared" si="92"/>
        <v>0</v>
      </c>
      <c r="C1647" s="39" t="str">
        <f t="shared" si="87"/>
        <v>2020 Initial Year</v>
      </c>
      <c r="D1647" s="40">
        <v>4</v>
      </c>
      <c r="E1647" s="40">
        <v>19</v>
      </c>
      <c r="F1647" s="40" t="s">
        <v>739</v>
      </c>
      <c r="G1647" s="311" t="s">
        <v>139</v>
      </c>
      <c r="H1647" s="40" t="s">
        <v>217</v>
      </c>
      <c r="I1647" s="658" t="s">
        <v>262</v>
      </c>
      <c r="J1647" s="303">
        <v>0</v>
      </c>
      <c r="K1647" s="304">
        <v>0</v>
      </c>
      <c r="L1647" s="305">
        <v>0</v>
      </c>
      <c r="M1647" s="305">
        <v>0</v>
      </c>
      <c r="N1647" s="303">
        <v>0</v>
      </c>
      <c r="O1647" s="306">
        <v>0</v>
      </c>
      <c r="P1647" s="303">
        <v>0</v>
      </c>
      <c r="Q1647" s="171">
        <f>VLOOKUP(C1647&amp;D1647&amp;A1647,'Delivery Counts'!$A$87:$I$118,8,FALSE)</f>
        <v>0</v>
      </c>
      <c r="R1647" s="171">
        <f>VLOOKUP(C1647&amp;D1647&amp;A1647,'Delivery Counts'!$A$87:$I$118,9,FALSE)</f>
        <v>0</v>
      </c>
      <c r="S1647" s="16">
        <f t="shared" si="88"/>
        <v>0</v>
      </c>
    </row>
    <row r="1648" spans="1:21">
      <c r="A1648" s="38">
        <v>19</v>
      </c>
      <c r="B1648" s="39">
        <f t="shared" si="92"/>
        <v>0</v>
      </c>
      <c r="C1648" s="39" t="str">
        <f t="shared" si="87"/>
        <v>2020 Initial Year</v>
      </c>
      <c r="D1648" s="40">
        <v>4</v>
      </c>
      <c r="E1648" s="40">
        <v>19</v>
      </c>
      <c r="F1648" s="40" t="s">
        <v>739</v>
      </c>
      <c r="G1648" s="311" t="s">
        <v>139</v>
      </c>
      <c r="H1648" s="40" t="s">
        <v>218</v>
      </c>
      <c r="I1648" s="658" t="s">
        <v>677</v>
      </c>
      <c r="J1648" s="303">
        <v>0</v>
      </c>
      <c r="K1648" s="304">
        <v>0</v>
      </c>
      <c r="L1648" s="305">
        <v>0</v>
      </c>
      <c r="M1648" s="305">
        <v>0</v>
      </c>
      <c r="N1648" s="303">
        <v>0</v>
      </c>
      <c r="O1648" s="306">
        <v>0</v>
      </c>
      <c r="P1648" s="303">
        <v>0</v>
      </c>
      <c r="Q1648" s="171">
        <f>VLOOKUP(C1648&amp;D1648&amp;A1648,'Delivery Counts'!$A$87:$I$118,8,FALSE)</f>
        <v>0</v>
      </c>
      <c r="R1648" s="171">
        <f>VLOOKUP(C1648&amp;D1648&amp;A1648,'Delivery Counts'!$A$87:$I$118,9,FALSE)</f>
        <v>0</v>
      </c>
      <c r="S1648" s="16">
        <f t="shared" si="88"/>
        <v>0</v>
      </c>
    </row>
    <row r="1649" spans="1:21" s="172" customFormat="1">
      <c r="A1649" s="38">
        <v>19</v>
      </c>
      <c r="B1649" s="39">
        <f t="shared" si="92"/>
        <v>0</v>
      </c>
      <c r="C1649" s="39" t="str">
        <f t="shared" si="87"/>
        <v>2020 Initial Year</v>
      </c>
      <c r="D1649" s="40">
        <v>4</v>
      </c>
      <c r="E1649" s="40">
        <v>19</v>
      </c>
      <c r="F1649" s="40" t="s">
        <v>739</v>
      </c>
      <c r="G1649" s="311" t="s">
        <v>139</v>
      </c>
      <c r="H1649" s="40" t="s">
        <v>219</v>
      </c>
      <c r="I1649" s="658" t="s">
        <v>263</v>
      </c>
      <c r="J1649" s="303">
        <v>0</v>
      </c>
      <c r="K1649" s="304">
        <v>0</v>
      </c>
      <c r="L1649" s="305">
        <v>0</v>
      </c>
      <c r="M1649" s="305">
        <v>0</v>
      </c>
      <c r="N1649" s="303">
        <v>0</v>
      </c>
      <c r="O1649" s="306">
        <v>0</v>
      </c>
      <c r="P1649" s="303">
        <v>0</v>
      </c>
      <c r="Q1649" s="171">
        <f>VLOOKUP(C1649&amp;D1649&amp;A1649,'Delivery Counts'!$A$87:$I$118,8,FALSE)</f>
        <v>0</v>
      </c>
      <c r="R1649" s="171">
        <f>VLOOKUP(C1649&amp;D1649&amp;A1649,'Delivery Counts'!$A$87:$I$118,9,FALSE)</f>
        <v>0</v>
      </c>
      <c r="S1649" s="16">
        <f t="shared" si="88"/>
        <v>0</v>
      </c>
    </row>
    <row r="1650" spans="1:21" s="172" customFormat="1">
      <c r="A1650" s="38">
        <v>19</v>
      </c>
      <c r="B1650" s="39">
        <f t="shared" si="92"/>
        <v>0</v>
      </c>
      <c r="C1650" s="39" t="str">
        <f t="shared" si="87"/>
        <v>2020 Initial Year</v>
      </c>
      <c r="D1650" s="40">
        <v>4</v>
      </c>
      <c r="E1650" s="40">
        <v>19</v>
      </c>
      <c r="F1650" s="40" t="s">
        <v>739</v>
      </c>
      <c r="G1650" s="311" t="s">
        <v>139</v>
      </c>
      <c r="H1650" s="40" t="s">
        <v>220</v>
      </c>
      <c r="I1650" s="658" t="s">
        <v>675</v>
      </c>
      <c r="J1650" s="303">
        <v>0</v>
      </c>
      <c r="K1650" s="304">
        <v>0</v>
      </c>
      <c r="L1650" s="305">
        <v>0</v>
      </c>
      <c r="M1650" s="305">
        <v>0</v>
      </c>
      <c r="N1650" s="303">
        <v>0</v>
      </c>
      <c r="O1650" s="306">
        <v>0</v>
      </c>
      <c r="P1650" s="303">
        <v>0</v>
      </c>
      <c r="Q1650" s="171">
        <f>VLOOKUP(C1650&amp;D1650&amp;A1650,'Delivery Counts'!$A$87:$I$118,8,FALSE)</f>
        <v>0</v>
      </c>
      <c r="R1650" s="171">
        <f>VLOOKUP(C1650&amp;D1650&amp;A1650,'Delivery Counts'!$A$87:$I$118,9,FALSE)</f>
        <v>0</v>
      </c>
      <c r="S1650" s="16">
        <f t="shared" si="88"/>
        <v>0</v>
      </c>
      <c r="T1650" s="237"/>
      <c r="U1650" s="237"/>
    </row>
    <row r="1651" spans="1:21" s="172" customFormat="1">
      <c r="A1651" s="38">
        <v>19</v>
      </c>
      <c r="B1651" s="39">
        <f t="shared" si="92"/>
        <v>0</v>
      </c>
      <c r="C1651" s="39" t="str">
        <f t="shared" ref="C1651:C1733" si="93">$C$1158</f>
        <v>2020 Initial Year</v>
      </c>
      <c r="D1651" s="40">
        <v>4</v>
      </c>
      <c r="E1651" s="40">
        <v>19</v>
      </c>
      <c r="F1651" s="40" t="s">
        <v>739</v>
      </c>
      <c r="G1651" s="311" t="s">
        <v>139</v>
      </c>
      <c r="H1651" s="40" t="s">
        <v>221</v>
      </c>
      <c r="I1651" s="658" t="s">
        <v>264</v>
      </c>
      <c r="J1651" s="303">
        <v>0</v>
      </c>
      <c r="K1651" s="304">
        <v>0</v>
      </c>
      <c r="L1651" s="305">
        <v>0</v>
      </c>
      <c r="M1651" s="305">
        <v>0</v>
      </c>
      <c r="N1651" s="303">
        <v>0</v>
      </c>
      <c r="O1651" s="306">
        <v>0</v>
      </c>
      <c r="P1651" s="303">
        <v>0</v>
      </c>
      <c r="Q1651" s="171">
        <f>VLOOKUP(C1651&amp;D1651&amp;A1651,'Delivery Counts'!$A$87:$I$118,8,FALSE)</f>
        <v>0</v>
      </c>
      <c r="R1651" s="171">
        <f>VLOOKUP(C1651&amp;D1651&amp;A1651,'Delivery Counts'!$A$87:$I$118,9,FALSE)</f>
        <v>0</v>
      </c>
      <c r="S1651" s="16">
        <f t="shared" ref="S1651:S1733" si="94">Q1651+R1651</f>
        <v>0</v>
      </c>
      <c r="T1651" s="237"/>
      <c r="U1651" s="237"/>
    </row>
    <row r="1652" spans="1:21" s="172" customFormat="1">
      <c r="A1652" s="38">
        <v>19</v>
      </c>
      <c r="B1652" s="39">
        <f t="shared" si="92"/>
        <v>0</v>
      </c>
      <c r="C1652" s="39" t="str">
        <f t="shared" si="93"/>
        <v>2020 Initial Year</v>
      </c>
      <c r="D1652" s="40">
        <v>4</v>
      </c>
      <c r="E1652" s="40">
        <v>19</v>
      </c>
      <c r="F1652" s="40" t="s">
        <v>739</v>
      </c>
      <c r="G1652" s="311" t="s">
        <v>139</v>
      </c>
      <c r="H1652" s="40" t="s">
        <v>222</v>
      </c>
      <c r="I1652" s="658" t="s">
        <v>206</v>
      </c>
      <c r="J1652" s="303">
        <v>0</v>
      </c>
      <c r="K1652" s="304">
        <v>0</v>
      </c>
      <c r="L1652" s="305">
        <v>0</v>
      </c>
      <c r="M1652" s="305">
        <v>0</v>
      </c>
      <c r="N1652" s="303">
        <v>0</v>
      </c>
      <c r="O1652" s="306">
        <v>0</v>
      </c>
      <c r="P1652" s="303">
        <v>0</v>
      </c>
      <c r="Q1652" s="171">
        <f>VLOOKUP(C1652&amp;D1652&amp;A1652,'Delivery Counts'!$A$87:$I$118,8,FALSE)</f>
        <v>0</v>
      </c>
      <c r="R1652" s="171">
        <f>VLOOKUP(C1652&amp;D1652&amp;A1652,'Delivery Counts'!$A$87:$I$118,9,FALSE)</f>
        <v>0</v>
      </c>
      <c r="S1652" s="16">
        <f t="shared" si="94"/>
        <v>0</v>
      </c>
      <c r="T1652" s="237"/>
      <c r="U1652" s="237"/>
    </row>
    <row r="1653" spans="1:21" s="172" customFormat="1">
      <c r="A1653" s="38">
        <v>19</v>
      </c>
      <c r="B1653" s="39">
        <f t="shared" si="92"/>
        <v>0</v>
      </c>
      <c r="C1653" s="39" t="str">
        <f t="shared" si="93"/>
        <v>2020 Initial Year</v>
      </c>
      <c r="D1653" s="40">
        <v>4</v>
      </c>
      <c r="E1653" s="40">
        <v>19</v>
      </c>
      <c r="F1653" s="40" t="s">
        <v>739</v>
      </c>
      <c r="G1653" s="311" t="s">
        <v>139</v>
      </c>
      <c r="H1653" s="40" t="s">
        <v>223</v>
      </c>
      <c r="I1653" s="658" t="s">
        <v>181</v>
      </c>
      <c r="J1653" s="303">
        <v>0</v>
      </c>
      <c r="K1653" s="304">
        <v>0</v>
      </c>
      <c r="L1653" s="305">
        <v>0</v>
      </c>
      <c r="M1653" s="305">
        <v>0</v>
      </c>
      <c r="N1653" s="303">
        <v>0</v>
      </c>
      <c r="O1653" s="306">
        <v>0</v>
      </c>
      <c r="P1653" s="303">
        <v>0</v>
      </c>
      <c r="Q1653" s="171">
        <f>VLOOKUP(C1653&amp;D1653&amp;A1653,'Delivery Counts'!$A$87:$I$118,8,FALSE)</f>
        <v>0</v>
      </c>
      <c r="R1653" s="171">
        <f>VLOOKUP(C1653&amp;D1653&amp;A1653,'Delivery Counts'!$A$87:$I$118,9,FALSE)</f>
        <v>0</v>
      </c>
      <c r="S1653" s="16">
        <f t="shared" si="94"/>
        <v>0</v>
      </c>
      <c r="T1653" s="237"/>
      <c r="U1653" s="237"/>
    </row>
    <row r="1654" spans="1:21" s="172" customFormat="1">
      <c r="A1654" s="38">
        <v>19</v>
      </c>
      <c r="B1654" s="39">
        <f t="shared" si="92"/>
        <v>0</v>
      </c>
      <c r="C1654" s="39" t="str">
        <f t="shared" si="93"/>
        <v>2020 Initial Year</v>
      </c>
      <c r="D1654" s="40">
        <v>4</v>
      </c>
      <c r="E1654" s="40">
        <v>19</v>
      </c>
      <c r="F1654" s="40" t="s">
        <v>739</v>
      </c>
      <c r="G1654" s="311" t="s">
        <v>139</v>
      </c>
      <c r="H1654" s="40" t="s">
        <v>150</v>
      </c>
      <c r="I1654" s="658" t="s">
        <v>204</v>
      </c>
      <c r="J1654" s="303">
        <v>0</v>
      </c>
      <c r="K1654" s="304">
        <v>0</v>
      </c>
      <c r="L1654" s="305">
        <v>0</v>
      </c>
      <c r="M1654" s="305">
        <v>0</v>
      </c>
      <c r="N1654" s="303">
        <v>0</v>
      </c>
      <c r="O1654" s="306">
        <v>0</v>
      </c>
      <c r="P1654" s="303">
        <v>0</v>
      </c>
      <c r="Q1654" s="171">
        <f>VLOOKUP(C1654&amp;D1654&amp;A1654,'Delivery Counts'!$A$87:$I$118,8,FALSE)</f>
        <v>0</v>
      </c>
      <c r="R1654" s="171">
        <f>VLOOKUP(C1654&amp;D1654&amp;A1654,'Delivery Counts'!$A$87:$I$118,9,FALSE)</f>
        <v>0</v>
      </c>
      <c r="S1654" s="16">
        <f t="shared" si="94"/>
        <v>0</v>
      </c>
      <c r="T1654" s="237"/>
      <c r="U1654" s="237"/>
    </row>
    <row r="1655" spans="1:21" s="172" customFormat="1">
      <c r="A1655" s="38">
        <v>19</v>
      </c>
      <c r="B1655" s="39">
        <f t="shared" si="92"/>
        <v>0</v>
      </c>
      <c r="C1655" s="39" t="str">
        <f t="shared" si="93"/>
        <v>2020 Initial Year</v>
      </c>
      <c r="D1655" s="40">
        <v>4</v>
      </c>
      <c r="E1655" s="40">
        <v>19</v>
      </c>
      <c r="F1655" s="40" t="s">
        <v>739</v>
      </c>
      <c r="G1655" s="311" t="s">
        <v>139</v>
      </c>
      <c r="H1655" s="40" t="s">
        <v>151</v>
      </c>
      <c r="I1655" s="658" t="s">
        <v>205</v>
      </c>
      <c r="J1655" s="303">
        <v>0</v>
      </c>
      <c r="K1655" s="304">
        <v>0</v>
      </c>
      <c r="L1655" s="305">
        <v>0</v>
      </c>
      <c r="M1655" s="305">
        <v>0</v>
      </c>
      <c r="N1655" s="303">
        <v>0</v>
      </c>
      <c r="O1655" s="306">
        <v>0</v>
      </c>
      <c r="P1655" s="303">
        <v>0</v>
      </c>
      <c r="Q1655" s="171">
        <f>VLOOKUP(C1655&amp;D1655&amp;A1655,'Delivery Counts'!$A$87:$I$118,8,FALSE)</f>
        <v>0</v>
      </c>
      <c r="R1655" s="171">
        <f>VLOOKUP(C1655&amp;D1655&amp;A1655,'Delivery Counts'!$A$87:$I$118,9,FALSE)</f>
        <v>0</v>
      </c>
      <c r="S1655" s="16">
        <f t="shared" si="94"/>
        <v>0</v>
      </c>
      <c r="T1655" s="237"/>
      <c r="U1655" s="237"/>
    </row>
    <row r="1656" spans="1:21" s="172" customFormat="1">
      <c r="A1656" s="38">
        <v>19</v>
      </c>
      <c r="B1656" s="39">
        <f t="shared" si="92"/>
        <v>0</v>
      </c>
      <c r="C1656" s="39" t="str">
        <f t="shared" si="93"/>
        <v>2020 Initial Year</v>
      </c>
      <c r="D1656" s="40">
        <v>4</v>
      </c>
      <c r="E1656" s="40">
        <v>19</v>
      </c>
      <c r="F1656" s="40" t="s">
        <v>739</v>
      </c>
      <c r="G1656" s="311" t="s">
        <v>139</v>
      </c>
      <c r="H1656" s="40" t="s">
        <v>152</v>
      </c>
      <c r="I1656" s="658" t="s">
        <v>182</v>
      </c>
      <c r="J1656" s="303">
        <v>0</v>
      </c>
      <c r="K1656" s="304">
        <v>0</v>
      </c>
      <c r="L1656" s="305">
        <v>0</v>
      </c>
      <c r="M1656" s="305">
        <v>0</v>
      </c>
      <c r="N1656" s="303">
        <v>0</v>
      </c>
      <c r="O1656" s="306">
        <v>0</v>
      </c>
      <c r="P1656" s="303">
        <v>0</v>
      </c>
      <c r="Q1656" s="171">
        <f>VLOOKUP(C1656&amp;D1656&amp;A1656,'Delivery Counts'!$A$87:$I$118,8,FALSE)</f>
        <v>0</v>
      </c>
      <c r="R1656" s="171">
        <f>VLOOKUP(C1656&amp;D1656&amp;A1656,'Delivery Counts'!$A$87:$I$118,9,FALSE)</f>
        <v>0</v>
      </c>
      <c r="S1656" s="16">
        <f t="shared" si="94"/>
        <v>0</v>
      </c>
      <c r="T1656" s="237"/>
      <c r="U1656" s="237"/>
    </row>
    <row r="1657" spans="1:21" s="172" customFormat="1">
      <c r="A1657" s="38">
        <v>19</v>
      </c>
      <c r="B1657" s="39">
        <f t="shared" si="92"/>
        <v>0</v>
      </c>
      <c r="C1657" s="39" t="str">
        <f t="shared" si="93"/>
        <v>2020 Initial Year</v>
      </c>
      <c r="D1657" s="40">
        <v>4</v>
      </c>
      <c r="E1657" s="40">
        <v>19</v>
      </c>
      <c r="F1657" s="40" t="s">
        <v>739</v>
      </c>
      <c r="G1657" s="311" t="s">
        <v>139</v>
      </c>
      <c r="H1657" s="40" t="s">
        <v>70</v>
      </c>
      <c r="I1657" s="658" t="s">
        <v>265</v>
      </c>
      <c r="J1657" s="303">
        <v>0</v>
      </c>
      <c r="K1657" s="304">
        <v>0</v>
      </c>
      <c r="L1657" s="305">
        <v>0</v>
      </c>
      <c r="M1657" s="305">
        <v>0</v>
      </c>
      <c r="N1657" s="303">
        <v>0</v>
      </c>
      <c r="O1657" s="306">
        <v>0</v>
      </c>
      <c r="P1657" s="303">
        <v>0</v>
      </c>
      <c r="Q1657" s="171">
        <f>VLOOKUP(C1657&amp;D1657&amp;A1657,'Delivery Counts'!$A$87:$I$118,8,FALSE)</f>
        <v>0</v>
      </c>
      <c r="R1657" s="171">
        <f>VLOOKUP(C1657&amp;D1657&amp;A1657,'Delivery Counts'!$A$87:$I$118,9,FALSE)</f>
        <v>0</v>
      </c>
      <c r="S1657" s="16">
        <f t="shared" si="94"/>
        <v>0</v>
      </c>
      <c r="T1657" s="237"/>
      <c r="U1657" s="237"/>
    </row>
    <row r="1658" spans="1:21" s="172" customFormat="1">
      <c r="A1658" s="38">
        <v>19</v>
      </c>
      <c r="B1658" s="39">
        <f t="shared" si="92"/>
        <v>0</v>
      </c>
      <c r="C1658" s="39" t="str">
        <f t="shared" si="93"/>
        <v>2020 Initial Year</v>
      </c>
      <c r="D1658" s="40">
        <v>4</v>
      </c>
      <c r="E1658" s="40">
        <v>19</v>
      </c>
      <c r="F1658" s="40" t="s">
        <v>739</v>
      </c>
      <c r="G1658" s="311" t="s">
        <v>139</v>
      </c>
      <c r="H1658" s="40" t="s">
        <v>71</v>
      </c>
      <c r="I1658" s="658" t="s">
        <v>266</v>
      </c>
      <c r="J1658" s="303">
        <v>0</v>
      </c>
      <c r="K1658" s="304">
        <v>0</v>
      </c>
      <c r="L1658" s="305">
        <v>0</v>
      </c>
      <c r="M1658" s="305">
        <v>0</v>
      </c>
      <c r="N1658" s="303">
        <v>0</v>
      </c>
      <c r="O1658" s="306">
        <v>0</v>
      </c>
      <c r="P1658" s="303">
        <v>0</v>
      </c>
      <c r="Q1658" s="171">
        <f>VLOOKUP(C1658&amp;D1658&amp;A1658,'Delivery Counts'!$A$87:$I$118,8,FALSE)</f>
        <v>0</v>
      </c>
      <c r="R1658" s="171">
        <f>VLOOKUP(C1658&amp;D1658&amp;A1658,'Delivery Counts'!$A$87:$I$118,9,FALSE)</f>
        <v>0</v>
      </c>
      <c r="S1658" s="16">
        <f t="shared" si="94"/>
        <v>0</v>
      </c>
      <c r="T1658" s="237"/>
      <c r="U1658" s="237"/>
    </row>
    <row r="1659" spans="1:21" s="172" customFormat="1">
      <c r="A1659" s="38">
        <v>19</v>
      </c>
      <c r="B1659" s="39">
        <f t="shared" si="92"/>
        <v>0</v>
      </c>
      <c r="C1659" s="39" t="str">
        <f t="shared" si="93"/>
        <v>2020 Initial Year</v>
      </c>
      <c r="D1659" s="40">
        <v>4</v>
      </c>
      <c r="E1659" s="40">
        <v>19</v>
      </c>
      <c r="F1659" s="40" t="s">
        <v>739</v>
      </c>
      <c r="G1659" s="311" t="s">
        <v>139</v>
      </c>
      <c r="H1659" s="40" t="s">
        <v>72</v>
      </c>
      <c r="I1659" s="658" t="s">
        <v>527</v>
      </c>
      <c r="J1659" s="303">
        <v>0</v>
      </c>
      <c r="K1659" s="304">
        <v>0</v>
      </c>
      <c r="L1659" s="305">
        <v>0</v>
      </c>
      <c r="M1659" s="305">
        <v>0</v>
      </c>
      <c r="N1659" s="303">
        <v>0</v>
      </c>
      <c r="O1659" s="306">
        <v>0</v>
      </c>
      <c r="P1659" s="303">
        <v>0</v>
      </c>
      <c r="Q1659" s="171">
        <f>VLOOKUP(C1659&amp;D1659&amp;A1659,'Delivery Counts'!$A$87:$I$118,8,FALSE)</f>
        <v>0</v>
      </c>
      <c r="R1659" s="171">
        <f>VLOOKUP(C1659&amp;D1659&amp;A1659,'Delivery Counts'!$A$87:$I$118,9,FALSE)</f>
        <v>0</v>
      </c>
      <c r="S1659" s="16">
        <f t="shared" si="94"/>
        <v>0</v>
      </c>
      <c r="T1659" s="237"/>
      <c r="U1659" s="237"/>
    </row>
    <row r="1660" spans="1:21" s="172" customFormat="1">
      <c r="A1660" s="38">
        <v>19</v>
      </c>
      <c r="B1660" s="39">
        <f t="shared" si="92"/>
        <v>0</v>
      </c>
      <c r="C1660" s="39" t="str">
        <f t="shared" si="93"/>
        <v>2020 Initial Year</v>
      </c>
      <c r="D1660" s="40">
        <v>4</v>
      </c>
      <c r="E1660" s="40">
        <v>19</v>
      </c>
      <c r="F1660" s="40" t="s">
        <v>739</v>
      </c>
      <c r="G1660" s="40" t="s">
        <v>139</v>
      </c>
      <c r="H1660" s="40" t="s">
        <v>73</v>
      </c>
      <c r="I1660" s="658" t="s">
        <v>528</v>
      </c>
      <c r="J1660" s="303">
        <v>0</v>
      </c>
      <c r="K1660" s="304">
        <v>0</v>
      </c>
      <c r="L1660" s="305">
        <v>0</v>
      </c>
      <c r="M1660" s="305">
        <v>0</v>
      </c>
      <c r="N1660" s="303">
        <v>0</v>
      </c>
      <c r="O1660" s="306">
        <v>0</v>
      </c>
      <c r="P1660" s="303">
        <v>0</v>
      </c>
      <c r="Q1660" s="171">
        <f>VLOOKUP(C1660&amp;D1660&amp;A1660,'Delivery Counts'!$A$87:$I$118,8,FALSE)</f>
        <v>0</v>
      </c>
      <c r="R1660" s="171">
        <f>VLOOKUP(C1660&amp;D1660&amp;A1660,'Delivery Counts'!$A$87:$I$118,9,FALSE)</f>
        <v>0</v>
      </c>
      <c r="S1660" s="16">
        <f t="shared" si="94"/>
        <v>0</v>
      </c>
      <c r="T1660" s="237"/>
      <c r="U1660" s="237"/>
    </row>
    <row r="1661" spans="1:21" s="172" customFormat="1">
      <c r="A1661" s="38">
        <v>19</v>
      </c>
      <c r="B1661" s="39">
        <f t="shared" si="64"/>
        <v>0</v>
      </c>
      <c r="C1661" s="39" t="str">
        <f t="shared" si="93"/>
        <v>2020 Initial Year</v>
      </c>
      <c r="D1661" s="40">
        <v>4</v>
      </c>
      <c r="E1661" s="40">
        <v>19</v>
      </c>
      <c r="F1661" s="40" t="s">
        <v>739</v>
      </c>
      <c r="G1661" s="40" t="s">
        <v>139</v>
      </c>
      <c r="H1661" s="40" t="s">
        <v>409</v>
      </c>
      <c r="I1661" s="640" t="s">
        <v>803</v>
      </c>
      <c r="J1661" s="303">
        <v>0</v>
      </c>
      <c r="K1661" s="304">
        <v>0</v>
      </c>
      <c r="L1661" s="305">
        <v>0</v>
      </c>
      <c r="M1661" s="305">
        <v>0</v>
      </c>
      <c r="N1661" s="303">
        <v>0</v>
      </c>
      <c r="O1661" s="306">
        <v>0</v>
      </c>
      <c r="P1661" s="303">
        <v>0</v>
      </c>
      <c r="Q1661" s="171">
        <f>VLOOKUP(C1661&amp;D1661&amp;A1661,'Delivery Counts'!$A$87:$I$118,8,FALSE)</f>
        <v>0</v>
      </c>
      <c r="R1661" s="171">
        <f>VLOOKUP(C1661&amp;D1661&amp;A1661,'Delivery Counts'!$A$87:$I$118,9,FALSE)</f>
        <v>0</v>
      </c>
      <c r="S1661" s="16">
        <f t="shared" si="94"/>
        <v>0</v>
      </c>
      <c r="T1661" s="237"/>
      <c r="U1661" s="237"/>
    </row>
    <row r="1662" spans="1:21" s="172" customFormat="1">
      <c r="A1662" s="38">
        <v>20</v>
      </c>
      <c r="B1662" s="39">
        <f t="shared" si="64"/>
        <v>0</v>
      </c>
      <c r="C1662" s="39" t="str">
        <f t="shared" si="93"/>
        <v>2020 Initial Year</v>
      </c>
      <c r="D1662" s="40">
        <v>4</v>
      </c>
      <c r="E1662" s="40">
        <v>20</v>
      </c>
      <c r="F1662" s="662" t="s">
        <v>740</v>
      </c>
      <c r="G1662" s="40" t="s">
        <v>138</v>
      </c>
      <c r="H1662" s="40" t="s">
        <v>211</v>
      </c>
      <c r="I1662" s="640" t="s">
        <v>261</v>
      </c>
      <c r="J1662" s="303">
        <v>0</v>
      </c>
      <c r="K1662" s="304">
        <v>0</v>
      </c>
      <c r="L1662" s="305">
        <v>0</v>
      </c>
      <c r="M1662" s="305">
        <v>0</v>
      </c>
      <c r="N1662" s="303">
        <v>0</v>
      </c>
      <c r="O1662" s="306">
        <v>0</v>
      </c>
      <c r="P1662" s="303">
        <v>0</v>
      </c>
      <c r="Q1662" s="171">
        <f>VLOOKUP(C1662&amp;D1662&amp;A1662,'Delivery Counts'!$A$87:$I$118,8,FALSE)</f>
        <v>0</v>
      </c>
      <c r="R1662" s="171">
        <f>VLOOKUP(C1662&amp;D1662&amp;A1662,'Delivery Counts'!$A$87:$I$118,9,FALSE)</f>
        <v>0</v>
      </c>
      <c r="S1662" s="16">
        <f t="shared" si="94"/>
        <v>0</v>
      </c>
      <c r="T1662" s="237"/>
      <c r="U1662" s="237"/>
    </row>
    <row r="1663" spans="1:21" s="172" customFormat="1">
      <c r="A1663" s="38">
        <v>20</v>
      </c>
      <c r="B1663" s="39">
        <f t="shared" ref="B1663:B1678" si="95">$B$6</f>
        <v>0</v>
      </c>
      <c r="C1663" s="39" t="str">
        <f t="shared" si="93"/>
        <v>2020 Initial Year</v>
      </c>
      <c r="D1663" s="40">
        <v>4</v>
      </c>
      <c r="E1663" s="40">
        <v>20</v>
      </c>
      <c r="F1663" s="40" t="s">
        <v>740</v>
      </c>
      <c r="G1663" s="311" t="s">
        <v>138</v>
      </c>
      <c r="H1663" s="40" t="s">
        <v>214</v>
      </c>
      <c r="I1663" s="658" t="s">
        <v>676</v>
      </c>
      <c r="J1663" s="303">
        <v>0</v>
      </c>
      <c r="K1663" s="304">
        <v>0</v>
      </c>
      <c r="L1663" s="305">
        <v>0</v>
      </c>
      <c r="M1663" s="305">
        <v>0</v>
      </c>
      <c r="N1663" s="303">
        <v>0</v>
      </c>
      <c r="O1663" s="306">
        <v>0</v>
      </c>
      <c r="P1663" s="303">
        <v>0</v>
      </c>
      <c r="Q1663" s="171">
        <f>VLOOKUP(C1663&amp;D1663&amp;A1663,'Delivery Counts'!$A$87:$I$118,8,FALSE)</f>
        <v>0</v>
      </c>
      <c r="R1663" s="171">
        <f>VLOOKUP(C1663&amp;D1663&amp;A1663,'Delivery Counts'!$A$87:$I$118,9,FALSE)</f>
        <v>0</v>
      </c>
      <c r="S1663" s="16">
        <f t="shared" si="94"/>
        <v>0</v>
      </c>
      <c r="T1663" s="237"/>
      <c r="U1663" s="237"/>
    </row>
    <row r="1664" spans="1:21" s="172" customFormat="1">
      <c r="A1664" s="38">
        <v>20</v>
      </c>
      <c r="B1664" s="39">
        <f t="shared" si="95"/>
        <v>0</v>
      </c>
      <c r="C1664" s="39" t="str">
        <f t="shared" si="93"/>
        <v>2020 Initial Year</v>
      </c>
      <c r="D1664" s="40">
        <v>4</v>
      </c>
      <c r="E1664" s="40">
        <v>20</v>
      </c>
      <c r="F1664" s="40" t="s">
        <v>740</v>
      </c>
      <c r="G1664" s="311" t="s">
        <v>138</v>
      </c>
      <c r="H1664" s="40" t="s">
        <v>215</v>
      </c>
      <c r="I1664" s="658" t="s">
        <v>216</v>
      </c>
      <c r="J1664" s="303">
        <v>0</v>
      </c>
      <c r="K1664" s="304">
        <v>0</v>
      </c>
      <c r="L1664" s="305">
        <v>0</v>
      </c>
      <c r="M1664" s="305">
        <v>0</v>
      </c>
      <c r="N1664" s="303">
        <v>0</v>
      </c>
      <c r="O1664" s="306">
        <v>0</v>
      </c>
      <c r="P1664" s="303">
        <v>0</v>
      </c>
      <c r="Q1664" s="171">
        <f>VLOOKUP(C1664&amp;D1664&amp;A1664,'Delivery Counts'!$A$87:$I$118,8,FALSE)</f>
        <v>0</v>
      </c>
      <c r="R1664" s="171">
        <f>VLOOKUP(C1664&amp;D1664&amp;A1664,'Delivery Counts'!$A$87:$I$118,9,FALSE)</f>
        <v>0</v>
      </c>
      <c r="S1664" s="16">
        <f t="shared" si="94"/>
        <v>0</v>
      </c>
      <c r="T1664" s="237"/>
      <c r="U1664" s="237"/>
    </row>
    <row r="1665" spans="1:21">
      <c r="A1665" s="38">
        <v>20</v>
      </c>
      <c r="B1665" s="39">
        <f t="shared" si="95"/>
        <v>0</v>
      </c>
      <c r="C1665" s="39" t="str">
        <f t="shared" si="93"/>
        <v>2020 Initial Year</v>
      </c>
      <c r="D1665" s="40">
        <v>4</v>
      </c>
      <c r="E1665" s="40">
        <v>20</v>
      </c>
      <c r="F1665" s="40" t="s">
        <v>740</v>
      </c>
      <c r="G1665" s="311" t="s">
        <v>138</v>
      </c>
      <c r="H1665" s="40" t="s">
        <v>217</v>
      </c>
      <c r="I1665" s="658" t="s">
        <v>262</v>
      </c>
      <c r="J1665" s="303">
        <v>0</v>
      </c>
      <c r="K1665" s="304">
        <v>0</v>
      </c>
      <c r="L1665" s="305">
        <v>0</v>
      </c>
      <c r="M1665" s="305">
        <v>0</v>
      </c>
      <c r="N1665" s="303">
        <v>0</v>
      </c>
      <c r="O1665" s="306">
        <v>0</v>
      </c>
      <c r="P1665" s="303">
        <v>0</v>
      </c>
      <c r="Q1665" s="171">
        <f>VLOOKUP(C1665&amp;D1665&amp;A1665,'Delivery Counts'!$A$87:$I$118,8,FALSE)</f>
        <v>0</v>
      </c>
      <c r="R1665" s="171">
        <f>VLOOKUP(C1665&amp;D1665&amp;A1665,'Delivery Counts'!$A$87:$I$118,9,FALSE)</f>
        <v>0</v>
      </c>
      <c r="S1665" s="16">
        <f t="shared" si="94"/>
        <v>0</v>
      </c>
    </row>
    <row r="1666" spans="1:21">
      <c r="A1666" s="38">
        <v>20</v>
      </c>
      <c r="B1666" s="39">
        <f t="shared" si="95"/>
        <v>0</v>
      </c>
      <c r="C1666" s="39" t="str">
        <f t="shared" si="93"/>
        <v>2020 Initial Year</v>
      </c>
      <c r="D1666" s="40">
        <v>4</v>
      </c>
      <c r="E1666" s="40">
        <v>20</v>
      </c>
      <c r="F1666" s="40" t="s">
        <v>740</v>
      </c>
      <c r="G1666" s="311" t="s">
        <v>138</v>
      </c>
      <c r="H1666" s="40" t="s">
        <v>218</v>
      </c>
      <c r="I1666" s="658" t="s">
        <v>677</v>
      </c>
      <c r="J1666" s="303">
        <v>0</v>
      </c>
      <c r="K1666" s="304">
        <v>0</v>
      </c>
      <c r="L1666" s="305">
        <v>0</v>
      </c>
      <c r="M1666" s="305">
        <v>0</v>
      </c>
      <c r="N1666" s="303">
        <v>0</v>
      </c>
      <c r="O1666" s="306">
        <v>0</v>
      </c>
      <c r="P1666" s="303">
        <v>0</v>
      </c>
      <c r="Q1666" s="171">
        <f>VLOOKUP(C1666&amp;D1666&amp;A1666,'Delivery Counts'!$A$87:$I$118,8,FALSE)</f>
        <v>0</v>
      </c>
      <c r="R1666" s="171">
        <f>VLOOKUP(C1666&amp;D1666&amp;A1666,'Delivery Counts'!$A$87:$I$118,9,FALSE)</f>
        <v>0</v>
      </c>
      <c r="S1666" s="16">
        <f t="shared" si="94"/>
        <v>0</v>
      </c>
    </row>
    <row r="1667" spans="1:21" s="172" customFormat="1">
      <c r="A1667" s="38">
        <v>20</v>
      </c>
      <c r="B1667" s="39">
        <f t="shared" si="95"/>
        <v>0</v>
      </c>
      <c r="C1667" s="39" t="str">
        <f t="shared" si="93"/>
        <v>2020 Initial Year</v>
      </c>
      <c r="D1667" s="40">
        <v>4</v>
      </c>
      <c r="E1667" s="40">
        <v>20</v>
      </c>
      <c r="F1667" s="40" t="s">
        <v>740</v>
      </c>
      <c r="G1667" s="311" t="s">
        <v>138</v>
      </c>
      <c r="H1667" s="40" t="s">
        <v>219</v>
      </c>
      <c r="I1667" s="658" t="s">
        <v>263</v>
      </c>
      <c r="J1667" s="303">
        <v>0</v>
      </c>
      <c r="K1667" s="304">
        <v>0</v>
      </c>
      <c r="L1667" s="305">
        <v>0</v>
      </c>
      <c r="M1667" s="305">
        <v>0</v>
      </c>
      <c r="N1667" s="303">
        <v>0</v>
      </c>
      <c r="O1667" s="306">
        <v>0</v>
      </c>
      <c r="P1667" s="303">
        <v>0</v>
      </c>
      <c r="Q1667" s="171">
        <f>VLOOKUP(C1667&amp;D1667&amp;A1667,'Delivery Counts'!$A$87:$I$118,8,FALSE)</f>
        <v>0</v>
      </c>
      <c r="R1667" s="171">
        <f>VLOOKUP(C1667&amp;D1667&amp;A1667,'Delivery Counts'!$A$87:$I$118,9,FALSE)</f>
        <v>0</v>
      </c>
      <c r="S1667" s="16">
        <f t="shared" si="94"/>
        <v>0</v>
      </c>
    </row>
    <row r="1668" spans="1:21" s="172" customFormat="1">
      <c r="A1668" s="38">
        <v>20</v>
      </c>
      <c r="B1668" s="39">
        <f t="shared" si="95"/>
        <v>0</v>
      </c>
      <c r="C1668" s="39" t="str">
        <f t="shared" si="93"/>
        <v>2020 Initial Year</v>
      </c>
      <c r="D1668" s="40">
        <v>4</v>
      </c>
      <c r="E1668" s="40">
        <v>20</v>
      </c>
      <c r="F1668" s="40" t="s">
        <v>740</v>
      </c>
      <c r="G1668" s="311" t="s">
        <v>138</v>
      </c>
      <c r="H1668" s="40" t="s">
        <v>220</v>
      </c>
      <c r="I1668" s="658" t="s">
        <v>675</v>
      </c>
      <c r="J1668" s="303">
        <v>0</v>
      </c>
      <c r="K1668" s="304">
        <v>0</v>
      </c>
      <c r="L1668" s="305">
        <v>0</v>
      </c>
      <c r="M1668" s="305">
        <v>0</v>
      </c>
      <c r="N1668" s="303">
        <v>0</v>
      </c>
      <c r="O1668" s="306">
        <v>0</v>
      </c>
      <c r="P1668" s="303">
        <v>0</v>
      </c>
      <c r="Q1668" s="171">
        <f>VLOOKUP(C1668&amp;D1668&amp;A1668,'Delivery Counts'!$A$87:$I$118,8,FALSE)</f>
        <v>0</v>
      </c>
      <c r="R1668" s="171">
        <f>VLOOKUP(C1668&amp;D1668&amp;A1668,'Delivery Counts'!$A$87:$I$118,9,FALSE)</f>
        <v>0</v>
      </c>
      <c r="S1668" s="16">
        <f t="shared" si="94"/>
        <v>0</v>
      </c>
      <c r="T1668" s="237"/>
      <c r="U1668" s="237"/>
    </row>
    <row r="1669" spans="1:21" s="172" customFormat="1">
      <c r="A1669" s="38">
        <v>20</v>
      </c>
      <c r="B1669" s="39">
        <f t="shared" si="95"/>
        <v>0</v>
      </c>
      <c r="C1669" s="39" t="str">
        <f t="shared" si="93"/>
        <v>2020 Initial Year</v>
      </c>
      <c r="D1669" s="40">
        <v>4</v>
      </c>
      <c r="E1669" s="40">
        <v>20</v>
      </c>
      <c r="F1669" s="40" t="s">
        <v>740</v>
      </c>
      <c r="G1669" s="311" t="s">
        <v>138</v>
      </c>
      <c r="H1669" s="40" t="s">
        <v>221</v>
      </c>
      <c r="I1669" s="658" t="s">
        <v>264</v>
      </c>
      <c r="J1669" s="303">
        <v>0</v>
      </c>
      <c r="K1669" s="304">
        <v>0</v>
      </c>
      <c r="L1669" s="305">
        <v>0</v>
      </c>
      <c r="M1669" s="305">
        <v>0</v>
      </c>
      <c r="N1669" s="303">
        <v>0</v>
      </c>
      <c r="O1669" s="306">
        <v>0</v>
      </c>
      <c r="P1669" s="303">
        <v>0</v>
      </c>
      <c r="Q1669" s="171">
        <f>VLOOKUP(C1669&amp;D1669&amp;A1669,'Delivery Counts'!$A$87:$I$118,8,FALSE)</f>
        <v>0</v>
      </c>
      <c r="R1669" s="171">
        <f>VLOOKUP(C1669&amp;D1669&amp;A1669,'Delivery Counts'!$A$87:$I$118,9,FALSE)</f>
        <v>0</v>
      </c>
      <c r="S1669" s="16">
        <f t="shared" si="94"/>
        <v>0</v>
      </c>
      <c r="T1669" s="237"/>
      <c r="U1669" s="237"/>
    </row>
    <row r="1670" spans="1:21" s="172" customFormat="1">
      <c r="A1670" s="38">
        <v>20</v>
      </c>
      <c r="B1670" s="39">
        <f t="shared" si="95"/>
        <v>0</v>
      </c>
      <c r="C1670" s="39" t="str">
        <f t="shared" si="93"/>
        <v>2020 Initial Year</v>
      </c>
      <c r="D1670" s="40">
        <v>4</v>
      </c>
      <c r="E1670" s="40">
        <v>20</v>
      </c>
      <c r="F1670" s="40" t="s">
        <v>740</v>
      </c>
      <c r="G1670" s="311" t="s">
        <v>138</v>
      </c>
      <c r="H1670" s="40" t="s">
        <v>222</v>
      </c>
      <c r="I1670" s="658" t="s">
        <v>206</v>
      </c>
      <c r="J1670" s="303">
        <v>0</v>
      </c>
      <c r="K1670" s="304">
        <v>0</v>
      </c>
      <c r="L1670" s="305">
        <v>0</v>
      </c>
      <c r="M1670" s="305">
        <v>0</v>
      </c>
      <c r="N1670" s="303">
        <v>0</v>
      </c>
      <c r="O1670" s="306">
        <v>0</v>
      </c>
      <c r="P1670" s="303">
        <v>0</v>
      </c>
      <c r="Q1670" s="171">
        <f>VLOOKUP(C1670&amp;D1670&amp;A1670,'Delivery Counts'!$A$87:$I$118,8,FALSE)</f>
        <v>0</v>
      </c>
      <c r="R1670" s="171">
        <f>VLOOKUP(C1670&amp;D1670&amp;A1670,'Delivery Counts'!$A$87:$I$118,9,FALSE)</f>
        <v>0</v>
      </c>
      <c r="S1670" s="16">
        <f t="shared" si="94"/>
        <v>0</v>
      </c>
      <c r="T1670" s="237"/>
      <c r="U1670" s="237"/>
    </row>
    <row r="1671" spans="1:21" s="172" customFormat="1">
      <c r="A1671" s="38">
        <v>20</v>
      </c>
      <c r="B1671" s="39">
        <f t="shared" si="95"/>
        <v>0</v>
      </c>
      <c r="C1671" s="39" t="str">
        <f t="shared" si="93"/>
        <v>2020 Initial Year</v>
      </c>
      <c r="D1671" s="40">
        <v>4</v>
      </c>
      <c r="E1671" s="40">
        <v>20</v>
      </c>
      <c r="F1671" s="40" t="s">
        <v>740</v>
      </c>
      <c r="G1671" s="311" t="s">
        <v>138</v>
      </c>
      <c r="H1671" s="40" t="s">
        <v>223</v>
      </c>
      <c r="I1671" s="658" t="s">
        <v>181</v>
      </c>
      <c r="J1671" s="303">
        <v>0</v>
      </c>
      <c r="K1671" s="304">
        <v>0</v>
      </c>
      <c r="L1671" s="305">
        <v>0</v>
      </c>
      <c r="M1671" s="305">
        <v>0</v>
      </c>
      <c r="N1671" s="303">
        <v>0</v>
      </c>
      <c r="O1671" s="306">
        <v>0</v>
      </c>
      <c r="P1671" s="303">
        <v>0</v>
      </c>
      <c r="Q1671" s="171">
        <f>VLOOKUP(C1671&amp;D1671&amp;A1671,'Delivery Counts'!$A$87:$I$118,8,FALSE)</f>
        <v>0</v>
      </c>
      <c r="R1671" s="171">
        <f>VLOOKUP(C1671&amp;D1671&amp;A1671,'Delivery Counts'!$A$87:$I$118,9,FALSE)</f>
        <v>0</v>
      </c>
      <c r="S1671" s="16">
        <f t="shared" si="94"/>
        <v>0</v>
      </c>
      <c r="T1671" s="237"/>
      <c r="U1671" s="237"/>
    </row>
    <row r="1672" spans="1:21" s="172" customFormat="1">
      <c r="A1672" s="38">
        <v>20</v>
      </c>
      <c r="B1672" s="39">
        <f t="shared" si="95"/>
        <v>0</v>
      </c>
      <c r="C1672" s="39" t="str">
        <f t="shared" si="93"/>
        <v>2020 Initial Year</v>
      </c>
      <c r="D1672" s="40">
        <v>4</v>
      </c>
      <c r="E1672" s="40">
        <v>20</v>
      </c>
      <c r="F1672" s="40" t="s">
        <v>740</v>
      </c>
      <c r="G1672" s="311" t="s">
        <v>138</v>
      </c>
      <c r="H1672" s="40" t="s">
        <v>150</v>
      </c>
      <c r="I1672" s="658" t="s">
        <v>204</v>
      </c>
      <c r="J1672" s="303">
        <v>0</v>
      </c>
      <c r="K1672" s="304">
        <v>0</v>
      </c>
      <c r="L1672" s="305">
        <v>0</v>
      </c>
      <c r="M1672" s="305">
        <v>0</v>
      </c>
      <c r="N1672" s="303">
        <v>0</v>
      </c>
      <c r="O1672" s="306">
        <v>0</v>
      </c>
      <c r="P1672" s="303">
        <v>0</v>
      </c>
      <c r="Q1672" s="171">
        <f>VLOOKUP(C1672&amp;D1672&amp;A1672,'Delivery Counts'!$A$87:$I$118,8,FALSE)</f>
        <v>0</v>
      </c>
      <c r="R1672" s="171">
        <f>VLOOKUP(C1672&amp;D1672&amp;A1672,'Delivery Counts'!$A$87:$I$118,9,FALSE)</f>
        <v>0</v>
      </c>
      <c r="S1672" s="16">
        <f t="shared" si="94"/>
        <v>0</v>
      </c>
      <c r="T1672" s="237"/>
      <c r="U1672" s="237"/>
    </row>
    <row r="1673" spans="1:21" s="172" customFormat="1">
      <c r="A1673" s="38">
        <v>20</v>
      </c>
      <c r="B1673" s="39">
        <f t="shared" si="95"/>
        <v>0</v>
      </c>
      <c r="C1673" s="39" t="str">
        <f t="shared" si="93"/>
        <v>2020 Initial Year</v>
      </c>
      <c r="D1673" s="40">
        <v>4</v>
      </c>
      <c r="E1673" s="40">
        <v>20</v>
      </c>
      <c r="F1673" s="40" t="s">
        <v>740</v>
      </c>
      <c r="G1673" s="311" t="s">
        <v>138</v>
      </c>
      <c r="H1673" s="40" t="s">
        <v>151</v>
      </c>
      <c r="I1673" s="658" t="s">
        <v>205</v>
      </c>
      <c r="J1673" s="303">
        <v>0</v>
      </c>
      <c r="K1673" s="304">
        <v>0</v>
      </c>
      <c r="L1673" s="305">
        <v>0</v>
      </c>
      <c r="M1673" s="305">
        <v>0</v>
      </c>
      <c r="N1673" s="303">
        <v>0</v>
      </c>
      <c r="O1673" s="306">
        <v>0</v>
      </c>
      <c r="P1673" s="303">
        <v>0</v>
      </c>
      <c r="Q1673" s="171">
        <f>VLOOKUP(C1673&amp;D1673&amp;A1673,'Delivery Counts'!$A$87:$I$118,8,FALSE)</f>
        <v>0</v>
      </c>
      <c r="R1673" s="171">
        <f>VLOOKUP(C1673&amp;D1673&amp;A1673,'Delivery Counts'!$A$87:$I$118,9,FALSE)</f>
        <v>0</v>
      </c>
      <c r="S1673" s="16">
        <f t="shared" si="94"/>
        <v>0</v>
      </c>
      <c r="T1673" s="237"/>
      <c r="U1673" s="237"/>
    </row>
    <row r="1674" spans="1:21" s="172" customFormat="1">
      <c r="A1674" s="38">
        <v>20</v>
      </c>
      <c r="B1674" s="39">
        <f t="shared" si="95"/>
        <v>0</v>
      </c>
      <c r="C1674" s="39" t="str">
        <f t="shared" si="93"/>
        <v>2020 Initial Year</v>
      </c>
      <c r="D1674" s="40">
        <v>4</v>
      </c>
      <c r="E1674" s="40">
        <v>20</v>
      </c>
      <c r="F1674" s="40" t="s">
        <v>740</v>
      </c>
      <c r="G1674" s="311" t="s">
        <v>138</v>
      </c>
      <c r="H1674" s="40" t="s">
        <v>152</v>
      </c>
      <c r="I1674" s="658" t="s">
        <v>182</v>
      </c>
      <c r="J1674" s="303">
        <v>0</v>
      </c>
      <c r="K1674" s="304">
        <v>0</v>
      </c>
      <c r="L1674" s="305">
        <v>0</v>
      </c>
      <c r="M1674" s="305">
        <v>0</v>
      </c>
      <c r="N1674" s="303">
        <v>0</v>
      </c>
      <c r="O1674" s="306">
        <v>0</v>
      </c>
      <c r="P1674" s="303">
        <v>0</v>
      </c>
      <c r="Q1674" s="171">
        <f>VLOOKUP(C1674&amp;D1674&amp;A1674,'Delivery Counts'!$A$87:$I$118,8,FALSE)</f>
        <v>0</v>
      </c>
      <c r="R1674" s="171">
        <f>VLOOKUP(C1674&amp;D1674&amp;A1674,'Delivery Counts'!$A$87:$I$118,9,FALSE)</f>
        <v>0</v>
      </c>
      <c r="S1674" s="16">
        <f t="shared" si="94"/>
        <v>0</v>
      </c>
      <c r="T1674" s="237"/>
      <c r="U1674" s="237"/>
    </row>
    <row r="1675" spans="1:21" s="172" customFormat="1">
      <c r="A1675" s="38">
        <v>20</v>
      </c>
      <c r="B1675" s="39">
        <f t="shared" si="95"/>
        <v>0</v>
      </c>
      <c r="C1675" s="39" t="str">
        <f t="shared" si="93"/>
        <v>2020 Initial Year</v>
      </c>
      <c r="D1675" s="40">
        <v>4</v>
      </c>
      <c r="E1675" s="40">
        <v>20</v>
      </c>
      <c r="F1675" s="40" t="s">
        <v>740</v>
      </c>
      <c r="G1675" s="311" t="s">
        <v>138</v>
      </c>
      <c r="H1675" s="40" t="s">
        <v>70</v>
      </c>
      <c r="I1675" s="658" t="s">
        <v>265</v>
      </c>
      <c r="J1675" s="303">
        <v>0</v>
      </c>
      <c r="K1675" s="304">
        <v>0</v>
      </c>
      <c r="L1675" s="305">
        <v>0</v>
      </c>
      <c r="M1675" s="305">
        <v>0</v>
      </c>
      <c r="N1675" s="303">
        <v>0</v>
      </c>
      <c r="O1675" s="306">
        <v>0</v>
      </c>
      <c r="P1675" s="303">
        <v>0</v>
      </c>
      <c r="Q1675" s="171">
        <f>VLOOKUP(C1675&amp;D1675&amp;A1675,'Delivery Counts'!$A$87:$I$118,8,FALSE)</f>
        <v>0</v>
      </c>
      <c r="R1675" s="171">
        <f>VLOOKUP(C1675&amp;D1675&amp;A1675,'Delivery Counts'!$A$87:$I$118,9,FALSE)</f>
        <v>0</v>
      </c>
      <c r="S1675" s="16">
        <f t="shared" si="94"/>
        <v>0</v>
      </c>
      <c r="T1675" s="237"/>
      <c r="U1675" s="237"/>
    </row>
    <row r="1676" spans="1:21" s="172" customFormat="1">
      <c r="A1676" s="38">
        <v>20</v>
      </c>
      <c r="B1676" s="39">
        <f t="shared" si="95"/>
        <v>0</v>
      </c>
      <c r="C1676" s="39" t="str">
        <f t="shared" si="93"/>
        <v>2020 Initial Year</v>
      </c>
      <c r="D1676" s="40">
        <v>4</v>
      </c>
      <c r="E1676" s="40">
        <v>20</v>
      </c>
      <c r="F1676" s="40" t="s">
        <v>740</v>
      </c>
      <c r="G1676" s="311" t="s">
        <v>138</v>
      </c>
      <c r="H1676" s="40" t="s">
        <v>71</v>
      </c>
      <c r="I1676" s="658" t="s">
        <v>266</v>
      </c>
      <c r="J1676" s="303">
        <v>0</v>
      </c>
      <c r="K1676" s="304">
        <v>0</v>
      </c>
      <c r="L1676" s="305">
        <v>0</v>
      </c>
      <c r="M1676" s="305">
        <v>0</v>
      </c>
      <c r="N1676" s="303">
        <v>0</v>
      </c>
      <c r="O1676" s="306">
        <v>0</v>
      </c>
      <c r="P1676" s="303">
        <v>0</v>
      </c>
      <c r="Q1676" s="171">
        <f>VLOOKUP(C1676&amp;D1676&amp;A1676,'Delivery Counts'!$A$87:$I$118,8,FALSE)</f>
        <v>0</v>
      </c>
      <c r="R1676" s="171">
        <f>VLOOKUP(C1676&amp;D1676&amp;A1676,'Delivery Counts'!$A$87:$I$118,9,FALSE)</f>
        <v>0</v>
      </c>
      <c r="S1676" s="16">
        <f t="shared" si="94"/>
        <v>0</v>
      </c>
      <c r="T1676" s="237"/>
      <c r="U1676" s="237"/>
    </row>
    <row r="1677" spans="1:21" s="172" customFormat="1">
      <c r="A1677" s="38">
        <v>20</v>
      </c>
      <c r="B1677" s="39">
        <f t="shared" si="95"/>
        <v>0</v>
      </c>
      <c r="C1677" s="39" t="str">
        <f t="shared" si="93"/>
        <v>2020 Initial Year</v>
      </c>
      <c r="D1677" s="40">
        <v>4</v>
      </c>
      <c r="E1677" s="40">
        <v>20</v>
      </c>
      <c r="F1677" s="40" t="s">
        <v>740</v>
      </c>
      <c r="G1677" s="311" t="s">
        <v>138</v>
      </c>
      <c r="H1677" s="40" t="s">
        <v>72</v>
      </c>
      <c r="I1677" s="658" t="s">
        <v>527</v>
      </c>
      <c r="J1677" s="303">
        <v>0</v>
      </c>
      <c r="K1677" s="304">
        <v>0</v>
      </c>
      <c r="L1677" s="305">
        <v>0</v>
      </c>
      <c r="M1677" s="305">
        <v>0</v>
      </c>
      <c r="N1677" s="303">
        <v>0</v>
      </c>
      <c r="O1677" s="306">
        <v>0</v>
      </c>
      <c r="P1677" s="303">
        <v>0</v>
      </c>
      <c r="Q1677" s="171">
        <f>VLOOKUP(C1677&amp;D1677&amp;A1677,'Delivery Counts'!$A$87:$I$118,8,FALSE)</f>
        <v>0</v>
      </c>
      <c r="R1677" s="171">
        <f>VLOOKUP(C1677&amp;D1677&amp;A1677,'Delivery Counts'!$A$87:$I$118,9,FALSE)</f>
        <v>0</v>
      </c>
      <c r="S1677" s="16">
        <f t="shared" si="94"/>
        <v>0</v>
      </c>
      <c r="T1677" s="237"/>
      <c r="U1677" s="237"/>
    </row>
    <row r="1678" spans="1:21" s="172" customFormat="1">
      <c r="A1678" s="38">
        <v>20</v>
      </c>
      <c r="B1678" s="39">
        <f t="shared" si="95"/>
        <v>0</v>
      </c>
      <c r="C1678" s="39" t="str">
        <f t="shared" si="93"/>
        <v>2020 Initial Year</v>
      </c>
      <c r="D1678" s="40">
        <v>4</v>
      </c>
      <c r="E1678" s="40">
        <v>20</v>
      </c>
      <c r="F1678" s="40" t="s">
        <v>740</v>
      </c>
      <c r="G1678" s="40" t="s">
        <v>138</v>
      </c>
      <c r="H1678" s="40" t="s">
        <v>73</v>
      </c>
      <c r="I1678" s="658" t="s">
        <v>528</v>
      </c>
      <c r="J1678" s="303">
        <v>0</v>
      </c>
      <c r="K1678" s="304">
        <v>0</v>
      </c>
      <c r="L1678" s="305">
        <v>0</v>
      </c>
      <c r="M1678" s="305">
        <v>0</v>
      </c>
      <c r="N1678" s="303">
        <v>0</v>
      </c>
      <c r="O1678" s="306">
        <v>0</v>
      </c>
      <c r="P1678" s="303">
        <v>0</v>
      </c>
      <c r="Q1678" s="171">
        <f>VLOOKUP(C1678&amp;D1678&amp;A1678,'Delivery Counts'!$A$87:$I$118,8,FALSE)</f>
        <v>0</v>
      </c>
      <c r="R1678" s="171">
        <f>VLOOKUP(C1678&amp;D1678&amp;A1678,'Delivery Counts'!$A$87:$I$118,9,FALSE)</f>
        <v>0</v>
      </c>
      <c r="S1678" s="16">
        <f t="shared" si="94"/>
        <v>0</v>
      </c>
      <c r="T1678" s="237"/>
      <c r="U1678" s="237"/>
    </row>
    <row r="1679" spans="1:21" s="172" customFormat="1">
      <c r="A1679" s="38">
        <v>20</v>
      </c>
      <c r="B1679" s="39">
        <f t="shared" si="64"/>
        <v>0</v>
      </c>
      <c r="C1679" s="39" t="str">
        <f t="shared" si="93"/>
        <v>2020 Initial Year</v>
      </c>
      <c r="D1679" s="40">
        <v>4</v>
      </c>
      <c r="E1679" s="40">
        <v>20</v>
      </c>
      <c r="F1679" s="40" t="s">
        <v>740</v>
      </c>
      <c r="G1679" s="40" t="s">
        <v>138</v>
      </c>
      <c r="H1679" s="40" t="s">
        <v>409</v>
      </c>
      <c r="I1679" s="640" t="s">
        <v>803</v>
      </c>
      <c r="J1679" s="303">
        <v>0</v>
      </c>
      <c r="K1679" s="304">
        <v>0</v>
      </c>
      <c r="L1679" s="305">
        <v>0</v>
      </c>
      <c r="M1679" s="305">
        <v>0</v>
      </c>
      <c r="N1679" s="303">
        <v>0</v>
      </c>
      <c r="O1679" s="306">
        <v>0</v>
      </c>
      <c r="P1679" s="303">
        <v>0</v>
      </c>
      <c r="Q1679" s="171">
        <f>VLOOKUP(C1679&amp;D1679&amp;A1679,'Delivery Counts'!$A$87:$I$118,8,FALSE)</f>
        <v>0</v>
      </c>
      <c r="R1679" s="171">
        <f>VLOOKUP(C1679&amp;D1679&amp;A1679,'Delivery Counts'!$A$87:$I$118,9,FALSE)</f>
        <v>0</v>
      </c>
      <c r="S1679" s="16">
        <f t="shared" si="94"/>
        <v>0</v>
      </c>
      <c r="T1679" s="237"/>
      <c r="U1679" s="237"/>
    </row>
    <row r="1680" spans="1:21" s="172" customFormat="1">
      <c r="A1680" s="38">
        <v>21</v>
      </c>
      <c r="B1680" s="39">
        <f t="shared" ref="B1680:B1715" si="96">$B$6</f>
        <v>0</v>
      </c>
      <c r="C1680" s="39" t="str">
        <f t="shared" si="93"/>
        <v>2020 Initial Year</v>
      </c>
      <c r="D1680" s="40">
        <v>4</v>
      </c>
      <c r="E1680" s="40">
        <v>21</v>
      </c>
      <c r="F1680" s="40">
        <v>2</v>
      </c>
      <c r="G1680" s="40" t="s">
        <v>139</v>
      </c>
      <c r="H1680" s="40" t="s">
        <v>211</v>
      </c>
      <c r="I1680" s="991" t="s">
        <v>261</v>
      </c>
      <c r="J1680" s="303">
        <v>0</v>
      </c>
      <c r="K1680" s="304">
        <v>0</v>
      </c>
      <c r="L1680" s="305">
        <v>0</v>
      </c>
      <c r="M1680" s="305">
        <v>0</v>
      </c>
      <c r="N1680" s="303">
        <v>0</v>
      </c>
      <c r="O1680" s="306">
        <v>0</v>
      </c>
      <c r="P1680" s="303">
        <v>0</v>
      </c>
      <c r="Q1680" s="171">
        <f>VLOOKUP(C1680&amp;D1680&amp;A1680,'Delivery Counts'!$A$87:$I$118,8,FALSE)</f>
        <v>0</v>
      </c>
      <c r="R1680" s="171">
        <f>VLOOKUP(C1680&amp;D1680&amp;A1680,'Delivery Counts'!$A$87:$I$118,9,FALSE)</f>
        <v>0</v>
      </c>
      <c r="S1680" s="16">
        <f t="shared" si="94"/>
        <v>0</v>
      </c>
      <c r="T1680" s="237"/>
      <c r="U1680" s="237"/>
    </row>
    <row r="1681" spans="1:21" s="172" customFormat="1">
      <c r="A1681" s="38">
        <v>21</v>
      </c>
      <c r="B1681" s="39">
        <f t="shared" si="96"/>
        <v>0</v>
      </c>
      <c r="C1681" s="39" t="str">
        <f t="shared" si="93"/>
        <v>2020 Initial Year</v>
      </c>
      <c r="D1681" s="40">
        <v>4</v>
      </c>
      <c r="E1681" s="40">
        <v>21</v>
      </c>
      <c r="F1681" s="40">
        <v>2</v>
      </c>
      <c r="G1681" s="311" t="s">
        <v>139</v>
      </c>
      <c r="H1681" s="40" t="s">
        <v>214</v>
      </c>
      <c r="I1681" s="991" t="s">
        <v>676</v>
      </c>
      <c r="J1681" s="303">
        <v>0</v>
      </c>
      <c r="K1681" s="304">
        <v>0</v>
      </c>
      <c r="L1681" s="305">
        <v>0</v>
      </c>
      <c r="M1681" s="305">
        <v>0</v>
      </c>
      <c r="N1681" s="303">
        <v>0</v>
      </c>
      <c r="O1681" s="306">
        <v>0</v>
      </c>
      <c r="P1681" s="303">
        <v>0</v>
      </c>
      <c r="Q1681" s="171">
        <f>VLOOKUP(C1681&amp;D1681&amp;A1681,'Delivery Counts'!$A$87:$I$118,8,FALSE)</f>
        <v>0</v>
      </c>
      <c r="R1681" s="171">
        <f>VLOOKUP(C1681&amp;D1681&amp;A1681,'Delivery Counts'!$A$87:$I$118,9,FALSE)</f>
        <v>0</v>
      </c>
      <c r="S1681" s="16">
        <f t="shared" si="94"/>
        <v>0</v>
      </c>
      <c r="T1681" s="237"/>
      <c r="U1681" s="237"/>
    </row>
    <row r="1682" spans="1:21" s="172" customFormat="1">
      <c r="A1682" s="38">
        <v>21</v>
      </c>
      <c r="B1682" s="39">
        <f t="shared" si="96"/>
        <v>0</v>
      </c>
      <c r="C1682" s="39" t="str">
        <f t="shared" si="93"/>
        <v>2020 Initial Year</v>
      </c>
      <c r="D1682" s="40">
        <v>4</v>
      </c>
      <c r="E1682" s="40">
        <v>21</v>
      </c>
      <c r="F1682" s="40">
        <v>2</v>
      </c>
      <c r="G1682" s="311" t="s">
        <v>139</v>
      </c>
      <c r="H1682" s="40" t="s">
        <v>215</v>
      </c>
      <c r="I1682" s="991" t="s">
        <v>216</v>
      </c>
      <c r="J1682" s="303">
        <v>0</v>
      </c>
      <c r="K1682" s="304">
        <v>0</v>
      </c>
      <c r="L1682" s="305">
        <v>0</v>
      </c>
      <c r="M1682" s="305">
        <v>0</v>
      </c>
      <c r="N1682" s="303">
        <v>0</v>
      </c>
      <c r="O1682" s="306">
        <v>0</v>
      </c>
      <c r="P1682" s="303">
        <v>0</v>
      </c>
      <c r="Q1682" s="171">
        <f>VLOOKUP(C1682&amp;D1682&amp;A1682,'Delivery Counts'!$A$87:$I$118,8,FALSE)</f>
        <v>0</v>
      </c>
      <c r="R1682" s="171">
        <f>VLOOKUP(C1682&amp;D1682&amp;A1682,'Delivery Counts'!$A$87:$I$118,9,FALSE)</f>
        <v>0</v>
      </c>
      <c r="S1682" s="16">
        <f t="shared" si="94"/>
        <v>0</v>
      </c>
      <c r="T1682" s="237"/>
      <c r="U1682" s="237"/>
    </row>
    <row r="1683" spans="1:21" s="172" customFormat="1">
      <c r="A1683" s="38">
        <v>21</v>
      </c>
      <c r="B1683" s="39">
        <f t="shared" si="96"/>
        <v>0</v>
      </c>
      <c r="C1683" s="39" t="str">
        <f t="shared" si="93"/>
        <v>2020 Initial Year</v>
      </c>
      <c r="D1683" s="40">
        <v>4</v>
      </c>
      <c r="E1683" s="40">
        <v>21</v>
      </c>
      <c r="F1683" s="40">
        <v>2</v>
      </c>
      <c r="G1683" s="311" t="s">
        <v>139</v>
      </c>
      <c r="H1683" s="40" t="s">
        <v>217</v>
      </c>
      <c r="I1683" s="991" t="s">
        <v>262</v>
      </c>
      <c r="J1683" s="303">
        <v>0</v>
      </c>
      <c r="K1683" s="304">
        <v>0</v>
      </c>
      <c r="L1683" s="305">
        <v>0</v>
      </c>
      <c r="M1683" s="305">
        <v>0</v>
      </c>
      <c r="N1683" s="303">
        <v>0</v>
      </c>
      <c r="O1683" s="306">
        <v>0</v>
      </c>
      <c r="P1683" s="303">
        <v>0</v>
      </c>
      <c r="Q1683" s="171">
        <f>VLOOKUP(C1683&amp;D1683&amp;A1683,'Delivery Counts'!$A$87:$I$118,8,FALSE)</f>
        <v>0</v>
      </c>
      <c r="R1683" s="171">
        <f>VLOOKUP(C1683&amp;D1683&amp;A1683,'Delivery Counts'!$A$87:$I$118,9,FALSE)</f>
        <v>0</v>
      </c>
      <c r="S1683" s="16">
        <f t="shared" si="94"/>
        <v>0</v>
      </c>
      <c r="T1683" s="237"/>
      <c r="U1683" s="237"/>
    </row>
    <row r="1684" spans="1:21" s="172" customFormat="1">
      <c r="A1684" s="38">
        <v>21</v>
      </c>
      <c r="B1684" s="39">
        <f t="shared" si="96"/>
        <v>0</v>
      </c>
      <c r="C1684" s="39" t="str">
        <f t="shared" si="93"/>
        <v>2020 Initial Year</v>
      </c>
      <c r="D1684" s="40">
        <v>4</v>
      </c>
      <c r="E1684" s="40">
        <v>21</v>
      </c>
      <c r="F1684" s="40">
        <v>2</v>
      </c>
      <c r="G1684" s="311" t="s">
        <v>139</v>
      </c>
      <c r="H1684" s="40" t="s">
        <v>218</v>
      </c>
      <c r="I1684" s="991" t="s">
        <v>677</v>
      </c>
      <c r="J1684" s="303">
        <v>0</v>
      </c>
      <c r="K1684" s="304">
        <v>0</v>
      </c>
      <c r="L1684" s="305">
        <v>0</v>
      </c>
      <c r="M1684" s="305">
        <v>0</v>
      </c>
      <c r="N1684" s="303">
        <v>0</v>
      </c>
      <c r="O1684" s="306">
        <v>0</v>
      </c>
      <c r="P1684" s="303">
        <v>0</v>
      </c>
      <c r="Q1684" s="171">
        <f>VLOOKUP(C1684&amp;D1684&amp;A1684,'Delivery Counts'!$A$87:$I$118,8,FALSE)</f>
        <v>0</v>
      </c>
      <c r="R1684" s="171">
        <f>VLOOKUP(C1684&amp;D1684&amp;A1684,'Delivery Counts'!$A$87:$I$118,9,FALSE)</f>
        <v>0</v>
      </c>
      <c r="S1684" s="16">
        <f t="shared" si="94"/>
        <v>0</v>
      </c>
      <c r="T1684" s="237"/>
      <c r="U1684" s="237"/>
    </row>
    <row r="1685" spans="1:21" s="172" customFormat="1">
      <c r="A1685" s="38">
        <v>21</v>
      </c>
      <c r="B1685" s="39">
        <f t="shared" si="96"/>
        <v>0</v>
      </c>
      <c r="C1685" s="39" t="str">
        <f t="shared" si="93"/>
        <v>2020 Initial Year</v>
      </c>
      <c r="D1685" s="40">
        <v>4</v>
      </c>
      <c r="E1685" s="40">
        <v>21</v>
      </c>
      <c r="F1685" s="40">
        <v>2</v>
      </c>
      <c r="G1685" s="311" t="s">
        <v>139</v>
      </c>
      <c r="H1685" s="40" t="s">
        <v>219</v>
      </c>
      <c r="I1685" s="991" t="s">
        <v>263</v>
      </c>
      <c r="J1685" s="303">
        <v>0</v>
      </c>
      <c r="K1685" s="304">
        <v>0</v>
      </c>
      <c r="L1685" s="305">
        <v>0</v>
      </c>
      <c r="M1685" s="305">
        <v>0</v>
      </c>
      <c r="N1685" s="303">
        <v>0</v>
      </c>
      <c r="O1685" s="306">
        <v>0</v>
      </c>
      <c r="P1685" s="303">
        <v>0</v>
      </c>
      <c r="Q1685" s="171">
        <f>VLOOKUP(C1685&amp;D1685&amp;A1685,'Delivery Counts'!$A$87:$I$118,8,FALSE)</f>
        <v>0</v>
      </c>
      <c r="R1685" s="171">
        <f>VLOOKUP(C1685&amp;D1685&amp;A1685,'Delivery Counts'!$A$87:$I$118,9,FALSE)</f>
        <v>0</v>
      </c>
      <c r="S1685" s="16">
        <f t="shared" si="94"/>
        <v>0</v>
      </c>
      <c r="T1685" s="237"/>
      <c r="U1685" s="237"/>
    </row>
    <row r="1686" spans="1:21" s="172" customFormat="1">
      <c r="A1686" s="38">
        <v>21</v>
      </c>
      <c r="B1686" s="39">
        <f t="shared" si="96"/>
        <v>0</v>
      </c>
      <c r="C1686" s="39" t="str">
        <f t="shared" si="93"/>
        <v>2020 Initial Year</v>
      </c>
      <c r="D1686" s="40">
        <v>4</v>
      </c>
      <c r="E1686" s="40">
        <v>21</v>
      </c>
      <c r="F1686" s="40">
        <v>2</v>
      </c>
      <c r="G1686" s="311" t="s">
        <v>139</v>
      </c>
      <c r="H1686" s="40" t="s">
        <v>220</v>
      </c>
      <c r="I1686" s="991" t="s">
        <v>675</v>
      </c>
      <c r="J1686" s="303">
        <v>0</v>
      </c>
      <c r="K1686" s="304">
        <v>0</v>
      </c>
      <c r="L1686" s="305">
        <v>0</v>
      </c>
      <c r="M1686" s="305">
        <v>0</v>
      </c>
      <c r="N1686" s="303">
        <v>0</v>
      </c>
      <c r="O1686" s="306">
        <v>0</v>
      </c>
      <c r="P1686" s="303">
        <v>0</v>
      </c>
      <c r="Q1686" s="171">
        <f>VLOOKUP(C1686&amp;D1686&amp;A1686,'Delivery Counts'!$A$87:$I$118,8,FALSE)</f>
        <v>0</v>
      </c>
      <c r="R1686" s="171">
        <f>VLOOKUP(C1686&amp;D1686&amp;A1686,'Delivery Counts'!$A$87:$I$118,9,FALSE)</f>
        <v>0</v>
      </c>
      <c r="S1686" s="16">
        <f t="shared" si="94"/>
        <v>0</v>
      </c>
      <c r="T1686" s="237"/>
      <c r="U1686" s="237"/>
    </row>
    <row r="1687" spans="1:21" s="172" customFormat="1">
      <c r="A1687" s="38">
        <v>21</v>
      </c>
      <c r="B1687" s="39">
        <f t="shared" si="96"/>
        <v>0</v>
      </c>
      <c r="C1687" s="39" t="str">
        <f t="shared" si="93"/>
        <v>2020 Initial Year</v>
      </c>
      <c r="D1687" s="40">
        <v>4</v>
      </c>
      <c r="E1687" s="40">
        <v>21</v>
      </c>
      <c r="F1687" s="40">
        <v>2</v>
      </c>
      <c r="G1687" s="311" t="s">
        <v>139</v>
      </c>
      <c r="H1687" s="40" t="s">
        <v>221</v>
      </c>
      <c r="I1687" s="991" t="s">
        <v>264</v>
      </c>
      <c r="J1687" s="303">
        <v>0</v>
      </c>
      <c r="K1687" s="304">
        <v>0</v>
      </c>
      <c r="L1687" s="305">
        <v>0</v>
      </c>
      <c r="M1687" s="305">
        <v>0</v>
      </c>
      <c r="N1687" s="303">
        <v>0</v>
      </c>
      <c r="O1687" s="306">
        <v>0</v>
      </c>
      <c r="P1687" s="303">
        <v>0</v>
      </c>
      <c r="Q1687" s="171">
        <f>VLOOKUP(C1687&amp;D1687&amp;A1687,'Delivery Counts'!$A$87:$I$118,8,FALSE)</f>
        <v>0</v>
      </c>
      <c r="R1687" s="171">
        <f>VLOOKUP(C1687&amp;D1687&amp;A1687,'Delivery Counts'!$A$87:$I$118,9,FALSE)</f>
        <v>0</v>
      </c>
      <c r="S1687" s="16">
        <f t="shared" ref="S1687:S1715" si="97">Q1687+R1687</f>
        <v>0</v>
      </c>
      <c r="T1687" s="237"/>
      <c r="U1687" s="237"/>
    </row>
    <row r="1688" spans="1:21" s="172" customFormat="1">
      <c r="A1688" s="38">
        <v>21</v>
      </c>
      <c r="B1688" s="39">
        <f t="shared" si="96"/>
        <v>0</v>
      </c>
      <c r="C1688" s="39" t="str">
        <f t="shared" si="93"/>
        <v>2020 Initial Year</v>
      </c>
      <c r="D1688" s="40">
        <v>4</v>
      </c>
      <c r="E1688" s="40">
        <v>21</v>
      </c>
      <c r="F1688" s="40">
        <v>2</v>
      </c>
      <c r="G1688" s="311" t="s">
        <v>139</v>
      </c>
      <c r="H1688" s="40" t="s">
        <v>222</v>
      </c>
      <c r="I1688" s="991" t="s">
        <v>206</v>
      </c>
      <c r="J1688" s="303">
        <v>0</v>
      </c>
      <c r="K1688" s="304">
        <v>0</v>
      </c>
      <c r="L1688" s="305">
        <v>0</v>
      </c>
      <c r="M1688" s="305">
        <v>0</v>
      </c>
      <c r="N1688" s="303">
        <v>0</v>
      </c>
      <c r="O1688" s="306">
        <v>0</v>
      </c>
      <c r="P1688" s="303">
        <v>0</v>
      </c>
      <c r="Q1688" s="171">
        <f>VLOOKUP(C1688&amp;D1688&amp;A1688,'Delivery Counts'!$A$87:$I$118,8,FALSE)</f>
        <v>0</v>
      </c>
      <c r="R1688" s="171">
        <f>VLOOKUP(C1688&amp;D1688&amp;A1688,'Delivery Counts'!$A$87:$I$118,9,FALSE)</f>
        <v>0</v>
      </c>
      <c r="S1688" s="16">
        <f t="shared" si="97"/>
        <v>0</v>
      </c>
      <c r="T1688" s="237"/>
      <c r="U1688" s="237"/>
    </row>
    <row r="1689" spans="1:21" s="172" customFormat="1">
      <c r="A1689" s="38">
        <v>21</v>
      </c>
      <c r="B1689" s="39">
        <f t="shared" si="96"/>
        <v>0</v>
      </c>
      <c r="C1689" s="39" t="str">
        <f t="shared" si="93"/>
        <v>2020 Initial Year</v>
      </c>
      <c r="D1689" s="40">
        <v>4</v>
      </c>
      <c r="E1689" s="40">
        <v>21</v>
      </c>
      <c r="F1689" s="40">
        <v>2</v>
      </c>
      <c r="G1689" s="311" t="s">
        <v>139</v>
      </c>
      <c r="H1689" s="40" t="s">
        <v>223</v>
      </c>
      <c r="I1689" s="991" t="s">
        <v>181</v>
      </c>
      <c r="J1689" s="303">
        <v>0</v>
      </c>
      <c r="K1689" s="304">
        <v>0</v>
      </c>
      <c r="L1689" s="305">
        <v>0</v>
      </c>
      <c r="M1689" s="305">
        <v>0</v>
      </c>
      <c r="N1689" s="303">
        <v>0</v>
      </c>
      <c r="O1689" s="306">
        <v>0</v>
      </c>
      <c r="P1689" s="303">
        <v>0</v>
      </c>
      <c r="Q1689" s="171">
        <f>VLOOKUP(C1689&amp;D1689&amp;A1689,'Delivery Counts'!$A$87:$I$118,8,FALSE)</f>
        <v>0</v>
      </c>
      <c r="R1689" s="171">
        <f>VLOOKUP(C1689&amp;D1689&amp;A1689,'Delivery Counts'!$A$87:$I$118,9,FALSE)</f>
        <v>0</v>
      </c>
      <c r="S1689" s="16">
        <f t="shared" si="97"/>
        <v>0</v>
      </c>
      <c r="T1689" s="237"/>
      <c r="U1689" s="237"/>
    </row>
    <row r="1690" spans="1:21" s="172" customFormat="1">
      <c r="A1690" s="38">
        <v>21</v>
      </c>
      <c r="B1690" s="39">
        <f t="shared" si="96"/>
        <v>0</v>
      </c>
      <c r="C1690" s="39" t="str">
        <f t="shared" si="93"/>
        <v>2020 Initial Year</v>
      </c>
      <c r="D1690" s="40">
        <v>4</v>
      </c>
      <c r="E1690" s="40">
        <v>21</v>
      </c>
      <c r="F1690" s="40">
        <v>2</v>
      </c>
      <c r="G1690" s="311" t="s">
        <v>139</v>
      </c>
      <c r="H1690" s="40" t="s">
        <v>150</v>
      </c>
      <c r="I1690" s="991" t="s">
        <v>204</v>
      </c>
      <c r="J1690" s="303">
        <v>0</v>
      </c>
      <c r="K1690" s="304">
        <v>0</v>
      </c>
      <c r="L1690" s="305">
        <v>0</v>
      </c>
      <c r="M1690" s="305">
        <v>0</v>
      </c>
      <c r="N1690" s="303">
        <v>0</v>
      </c>
      <c r="O1690" s="306">
        <v>0</v>
      </c>
      <c r="P1690" s="303">
        <v>0</v>
      </c>
      <c r="Q1690" s="171">
        <f>VLOOKUP(C1690&amp;D1690&amp;A1690,'Delivery Counts'!$A$87:$I$118,8,FALSE)</f>
        <v>0</v>
      </c>
      <c r="R1690" s="171">
        <f>VLOOKUP(C1690&amp;D1690&amp;A1690,'Delivery Counts'!$A$87:$I$118,9,FALSE)</f>
        <v>0</v>
      </c>
      <c r="S1690" s="16">
        <f t="shared" si="97"/>
        <v>0</v>
      </c>
      <c r="T1690" s="237"/>
      <c r="U1690" s="237"/>
    </row>
    <row r="1691" spans="1:21" s="172" customFormat="1">
      <c r="A1691" s="38">
        <v>21</v>
      </c>
      <c r="B1691" s="39">
        <f t="shared" si="96"/>
        <v>0</v>
      </c>
      <c r="C1691" s="39" t="str">
        <f t="shared" si="93"/>
        <v>2020 Initial Year</v>
      </c>
      <c r="D1691" s="40">
        <v>4</v>
      </c>
      <c r="E1691" s="40">
        <v>21</v>
      </c>
      <c r="F1691" s="40">
        <v>2</v>
      </c>
      <c r="G1691" s="311" t="s">
        <v>139</v>
      </c>
      <c r="H1691" s="40" t="s">
        <v>151</v>
      </c>
      <c r="I1691" s="991" t="s">
        <v>205</v>
      </c>
      <c r="J1691" s="303">
        <v>0</v>
      </c>
      <c r="K1691" s="304">
        <v>0</v>
      </c>
      <c r="L1691" s="305">
        <v>0</v>
      </c>
      <c r="M1691" s="305">
        <v>0</v>
      </c>
      <c r="N1691" s="303">
        <v>0</v>
      </c>
      <c r="O1691" s="306">
        <v>0</v>
      </c>
      <c r="P1691" s="303">
        <v>0</v>
      </c>
      <c r="Q1691" s="171">
        <f>VLOOKUP(C1691&amp;D1691&amp;A1691,'Delivery Counts'!$A$87:$I$118,8,FALSE)</f>
        <v>0</v>
      </c>
      <c r="R1691" s="171">
        <f>VLOOKUP(C1691&amp;D1691&amp;A1691,'Delivery Counts'!$A$87:$I$118,9,FALSE)</f>
        <v>0</v>
      </c>
      <c r="S1691" s="16">
        <f t="shared" si="97"/>
        <v>0</v>
      </c>
      <c r="T1691" s="237"/>
      <c r="U1691" s="237"/>
    </row>
    <row r="1692" spans="1:21" s="172" customFormat="1">
      <c r="A1692" s="38">
        <v>21</v>
      </c>
      <c r="B1692" s="39">
        <f t="shared" si="96"/>
        <v>0</v>
      </c>
      <c r="C1692" s="39" t="str">
        <f t="shared" si="93"/>
        <v>2020 Initial Year</v>
      </c>
      <c r="D1692" s="40">
        <v>4</v>
      </c>
      <c r="E1692" s="40">
        <v>21</v>
      </c>
      <c r="F1692" s="40">
        <v>2</v>
      </c>
      <c r="G1692" s="311" t="s">
        <v>139</v>
      </c>
      <c r="H1692" s="40" t="s">
        <v>152</v>
      </c>
      <c r="I1692" s="991" t="s">
        <v>182</v>
      </c>
      <c r="J1692" s="303">
        <v>0</v>
      </c>
      <c r="K1692" s="304">
        <v>0</v>
      </c>
      <c r="L1692" s="305">
        <v>0</v>
      </c>
      <c r="M1692" s="305">
        <v>0</v>
      </c>
      <c r="N1692" s="303">
        <v>0</v>
      </c>
      <c r="O1692" s="306">
        <v>0</v>
      </c>
      <c r="P1692" s="303">
        <v>0</v>
      </c>
      <c r="Q1692" s="171">
        <f>VLOOKUP(C1692&amp;D1692&amp;A1692,'Delivery Counts'!$A$87:$I$118,8,FALSE)</f>
        <v>0</v>
      </c>
      <c r="R1692" s="171">
        <f>VLOOKUP(C1692&amp;D1692&amp;A1692,'Delivery Counts'!$A$87:$I$118,9,FALSE)</f>
        <v>0</v>
      </c>
      <c r="S1692" s="16">
        <f t="shared" si="97"/>
        <v>0</v>
      </c>
      <c r="T1692" s="237"/>
      <c r="U1692" s="237"/>
    </row>
    <row r="1693" spans="1:21" s="172" customFormat="1">
      <c r="A1693" s="38">
        <v>21</v>
      </c>
      <c r="B1693" s="39">
        <f t="shared" si="96"/>
        <v>0</v>
      </c>
      <c r="C1693" s="39" t="str">
        <f t="shared" si="93"/>
        <v>2020 Initial Year</v>
      </c>
      <c r="D1693" s="40">
        <v>4</v>
      </c>
      <c r="E1693" s="40">
        <v>21</v>
      </c>
      <c r="F1693" s="40">
        <v>2</v>
      </c>
      <c r="G1693" s="311" t="s">
        <v>139</v>
      </c>
      <c r="H1693" s="40" t="s">
        <v>70</v>
      </c>
      <c r="I1693" s="991" t="s">
        <v>265</v>
      </c>
      <c r="J1693" s="303">
        <v>0</v>
      </c>
      <c r="K1693" s="304">
        <v>0</v>
      </c>
      <c r="L1693" s="305">
        <v>0</v>
      </c>
      <c r="M1693" s="305">
        <v>0</v>
      </c>
      <c r="N1693" s="303">
        <v>0</v>
      </c>
      <c r="O1693" s="306">
        <v>0</v>
      </c>
      <c r="P1693" s="303">
        <v>0</v>
      </c>
      <c r="Q1693" s="171">
        <f>VLOOKUP(C1693&amp;D1693&amp;A1693,'Delivery Counts'!$A$87:$I$118,8,FALSE)</f>
        <v>0</v>
      </c>
      <c r="R1693" s="171">
        <f>VLOOKUP(C1693&amp;D1693&amp;A1693,'Delivery Counts'!$A$87:$I$118,9,FALSE)</f>
        <v>0</v>
      </c>
      <c r="S1693" s="16">
        <f t="shared" si="97"/>
        <v>0</v>
      </c>
      <c r="T1693" s="237"/>
      <c r="U1693" s="237"/>
    </row>
    <row r="1694" spans="1:21" s="172" customFormat="1">
      <c r="A1694" s="38">
        <v>21</v>
      </c>
      <c r="B1694" s="39">
        <f t="shared" si="96"/>
        <v>0</v>
      </c>
      <c r="C1694" s="39" t="str">
        <f t="shared" si="93"/>
        <v>2020 Initial Year</v>
      </c>
      <c r="D1694" s="40">
        <v>4</v>
      </c>
      <c r="E1694" s="40">
        <v>21</v>
      </c>
      <c r="F1694" s="40">
        <v>2</v>
      </c>
      <c r="G1694" s="311" t="s">
        <v>139</v>
      </c>
      <c r="H1694" s="40" t="s">
        <v>71</v>
      </c>
      <c r="I1694" s="991" t="s">
        <v>266</v>
      </c>
      <c r="J1694" s="303">
        <v>0</v>
      </c>
      <c r="K1694" s="304">
        <v>0</v>
      </c>
      <c r="L1694" s="305">
        <v>0</v>
      </c>
      <c r="M1694" s="305">
        <v>0</v>
      </c>
      <c r="N1694" s="303">
        <v>0</v>
      </c>
      <c r="O1694" s="306">
        <v>0</v>
      </c>
      <c r="P1694" s="303">
        <v>0</v>
      </c>
      <c r="Q1694" s="171">
        <f>VLOOKUP(C1694&amp;D1694&amp;A1694,'Delivery Counts'!$A$87:$I$118,8,FALSE)</f>
        <v>0</v>
      </c>
      <c r="R1694" s="171">
        <f>VLOOKUP(C1694&amp;D1694&amp;A1694,'Delivery Counts'!$A$87:$I$118,9,FALSE)</f>
        <v>0</v>
      </c>
      <c r="S1694" s="16">
        <f t="shared" si="97"/>
        <v>0</v>
      </c>
      <c r="T1694" s="237"/>
      <c r="U1694" s="237"/>
    </row>
    <row r="1695" spans="1:21" s="172" customFormat="1">
      <c r="A1695" s="38">
        <v>21</v>
      </c>
      <c r="B1695" s="39">
        <f t="shared" si="96"/>
        <v>0</v>
      </c>
      <c r="C1695" s="39" t="str">
        <f t="shared" si="93"/>
        <v>2020 Initial Year</v>
      </c>
      <c r="D1695" s="40">
        <v>4</v>
      </c>
      <c r="E1695" s="40">
        <v>21</v>
      </c>
      <c r="F1695" s="40">
        <v>2</v>
      </c>
      <c r="G1695" s="311" t="s">
        <v>139</v>
      </c>
      <c r="H1695" s="40" t="s">
        <v>72</v>
      </c>
      <c r="I1695" s="991" t="s">
        <v>527</v>
      </c>
      <c r="J1695" s="303">
        <v>0</v>
      </c>
      <c r="K1695" s="304">
        <v>0</v>
      </c>
      <c r="L1695" s="305">
        <v>0</v>
      </c>
      <c r="M1695" s="305">
        <v>0</v>
      </c>
      <c r="N1695" s="303">
        <v>0</v>
      </c>
      <c r="O1695" s="306">
        <v>0</v>
      </c>
      <c r="P1695" s="303">
        <v>0</v>
      </c>
      <c r="Q1695" s="171">
        <f>VLOOKUP(C1695&amp;D1695&amp;A1695,'Delivery Counts'!$A$87:$I$118,8,FALSE)</f>
        <v>0</v>
      </c>
      <c r="R1695" s="171">
        <f>VLOOKUP(C1695&amp;D1695&amp;A1695,'Delivery Counts'!$A$87:$I$118,9,FALSE)</f>
        <v>0</v>
      </c>
      <c r="S1695" s="16">
        <f t="shared" si="97"/>
        <v>0</v>
      </c>
      <c r="T1695" s="237"/>
      <c r="U1695" s="237"/>
    </row>
    <row r="1696" spans="1:21" s="172" customFormat="1">
      <c r="A1696" s="38">
        <v>21</v>
      </c>
      <c r="B1696" s="39">
        <f t="shared" si="96"/>
        <v>0</v>
      </c>
      <c r="C1696" s="39" t="str">
        <f t="shared" si="93"/>
        <v>2020 Initial Year</v>
      </c>
      <c r="D1696" s="40">
        <v>4</v>
      </c>
      <c r="E1696" s="40">
        <v>21</v>
      </c>
      <c r="F1696" s="40">
        <v>2</v>
      </c>
      <c r="G1696" s="40" t="s">
        <v>139</v>
      </c>
      <c r="H1696" s="40" t="s">
        <v>73</v>
      </c>
      <c r="I1696" s="991" t="s">
        <v>528</v>
      </c>
      <c r="J1696" s="303">
        <v>0</v>
      </c>
      <c r="K1696" s="304">
        <v>0</v>
      </c>
      <c r="L1696" s="305">
        <v>0</v>
      </c>
      <c r="M1696" s="305">
        <v>0</v>
      </c>
      <c r="N1696" s="303">
        <v>0</v>
      </c>
      <c r="O1696" s="306">
        <v>0</v>
      </c>
      <c r="P1696" s="303">
        <v>0</v>
      </c>
      <c r="Q1696" s="171">
        <f>VLOOKUP(C1696&amp;D1696&amp;A1696,'Delivery Counts'!$A$87:$I$118,8,FALSE)</f>
        <v>0</v>
      </c>
      <c r="R1696" s="171">
        <f>VLOOKUP(C1696&amp;D1696&amp;A1696,'Delivery Counts'!$A$87:$I$118,9,FALSE)</f>
        <v>0</v>
      </c>
      <c r="S1696" s="16">
        <f t="shared" si="97"/>
        <v>0</v>
      </c>
      <c r="T1696" s="237"/>
      <c r="U1696" s="237"/>
    </row>
    <row r="1697" spans="1:21" s="172" customFormat="1">
      <c r="A1697" s="38">
        <v>21</v>
      </c>
      <c r="B1697" s="39">
        <f t="shared" si="96"/>
        <v>0</v>
      </c>
      <c r="C1697" s="39" t="str">
        <f t="shared" si="93"/>
        <v>2020 Initial Year</v>
      </c>
      <c r="D1697" s="40">
        <v>4</v>
      </c>
      <c r="E1697" s="40">
        <v>21</v>
      </c>
      <c r="F1697" s="40">
        <v>2</v>
      </c>
      <c r="G1697" s="40" t="s">
        <v>139</v>
      </c>
      <c r="H1697" s="40" t="s">
        <v>409</v>
      </c>
      <c r="I1697" s="991" t="s">
        <v>803</v>
      </c>
      <c r="J1697" s="303">
        <v>0</v>
      </c>
      <c r="K1697" s="304">
        <v>0</v>
      </c>
      <c r="L1697" s="305">
        <v>0</v>
      </c>
      <c r="M1697" s="305">
        <v>0</v>
      </c>
      <c r="N1697" s="303">
        <v>0</v>
      </c>
      <c r="O1697" s="306">
        <v>0</v>
      </c>
      <c r="P1697" s="303">
        <v>0</v>
      </c>
      <c r="Q1697" s="171">
        <f>VLOOKUP(C1697&amp;D1697&amp;A1697,'Delivery Counts'!$A$87:$I$118,8,FALSE)</f>
        <v>0</v>
      </c>
      <c r="R1697" s="171">
        <f>VLOOKUP(C1697&amp;D1697&amp;A1697,'Delivery Counts'!$A$87:$I$118,9,FALSE)</f>
        <v>0</v>
      </c>
      <c r="S1697" s="16">
        <f t="shared" si="97"/>
        <v>0</v>
      </c>
      <c r="T1697" s="237"/>
      <c r="U1697" s="237"/>
    </row>
    <row r="1698" spans="1:21" s="172" customFormat="1">
      <c r="A1698" s="38">
        <v>27</v>
      </c>
      <c r="B1698" s="39">
        <f t="shared" si="96"/>
        <v>0</v>
      </c>
      <c r="C1698" s="39" t="str">
        <f t="shared" si="93"/>
        <v>2020 Initial Year</v>
      </c>
      <c r="D1698" s="40">
        <v>4</v>
      </c>
      <c r="E1698" s="40">
        <v>27</v>
      </c>
      <c r="F1698" s="40">
        <v>6</v>
      </c>
      <c r="G1698" s="40" t="s">
        <v>138</v>
      </c>
      <c r="H1698" s="40" t="s">
        <v>211</v>
      </c>
      <c r="I1698" s="1014" t="s">
        <v>261</v>
      </c>
      <c r="J1698" s="303">
        <v>0</v>
      </c>
      <c r="K1698" s="304">
        <v>0</v>
      </c>
      <c r="L1698" s="305">
        <v>0</v>
      </c>
      <c r="M1698" s="305">
        <v>0</v>
      </c>
      <c r="N1698" s="303">
        <v>0</v>
      </c>
      <c r="O1698" s="306">
        <v>0</v>
      </c>
      <c r="P1698" s="303">
        <v>0</v>
      </c>
      <c r="Q1698" s="171">
        <f>VLOOKUP(C1698&amp;D1698&amp;A1698,'Delivery Counts'!$A$87:$I$118,8,FALSE)</f>
        <v>0</v>
      </c>
      <c r="R1698" s="171">
        <f>VLOOKUP(C1698&amp;D1698&amp;A1698,'Delivery Counts'!$A$87:$I$118,9,FALSE)</f>
        <v>0</v>
      </c>
      <c r="S1698" s="16">
        <f>Q1698+R1698</f>
        <v>0</v>
      </c>
      <c r="T1698" s="237"/>
      <c r="U1698" s="237"/>
    </row>
    <row r="1699" spans="1:21" s="172" customFormat="1">
      <c r="A1699" s="38">
        <v>27</v>
      </c>
      <c r="B1699" s="39">
        <f t="shared" si="96"/>
        <v>0</v>
      </c>
      <c r="C1699" s="39" t="str">
        <f t="shared" si="93"/>
        <v>2020 Initial Year</v>
      </c>
      <c r="D1699" s="40">
        <v>4</v>
      </c>
      <c r="E1699" s="40">
        <v>27</v>
      </c>
      <c r="F1699" s="40">
        <v>6</v>
      </c>
      <c r="G1699" s="40" t="s">
        <v>138</v>
      </c>
      <c r="H1699" s="40" t="s">
        <v>214</v>
      </c>
      <c r="I1699" s="1014" t="s">
        <v>676</v>
      </c>
      <c r="J1699" s="303">
        <v>0</v>
      </c>
      <c r="K1699" s="304">
        <v>0</v>
      </c>
      <c r="L1699" s="305">
        <v>0</v>
      </c>
      <c r="M1699" s="305">
        <v>0</v>
      </c>
      <c r="N1699" s="303">
        <v>0</v>
      </c>
      <c r="O1699" s="306">
        <v>0</v>
      </c>
      <c r="P1699" s="303">
        <v>0</v>
      </c>
      <c r="Q1699" s="171">
        <f>VLOOKUP(C1699&amp;D1699&amp;A1699,'Delivery Counts'!$A$87:$I$118,8,FALSE)</f>
        <v>0</v>
      </c>
      <c r="R1699" s="171">
        <f>VLOOKUP(C1699&amp;D1699&amp;A1699,'Delivery Counts'!$A$87:$I$118,9,FALSE)</f>
        <v>0</v>
      </c>
      <c r="S1699" s="16">
        <f t="shared" si="97"/>
        <v>0</v>
      </c>
      <c r="T1699" s="237"/>
      <c r="U1699" s="237"/>
    </row>
    <row r="1700" spans="1:21" s="172" customFormat="1">
      <c r="A1700" s="38">
        <v>27</v>
      </c>
      <c r="B1700" s="39">
        <f t="shared" si="96"/>
        <v>0</v>
      </c>
      <c r="C1700" s="39" t="str">
        <f t="shared" si="93"/>
        <v>2020 Initial Year</v>
      </c>
      <c r="D1700" s="40">
        <v>4</v>
      </c>
      <c r="E1700" s="40">
        <v>27</v>
      </c>
      <c r="F1700" s="40">
        <v>6</v>
      </c>
      <c r="G1700" s="40" t="s">
        <v>138</v>
      </c>
      <c r="H1700" s="40" t="s">
        <v>215</v>
      </c>
      <c r="I1700" s="1014" t="s">
        <v>216</v>
      </c>
      <c r="J1700" s="303">
        <v>0</v>
      </c>
      <c r="K1700" s="304">
        <v>0</v>
      </c>
      <c r="L1700" s="305">
        <v>0</v>
      </c>
      <c r="M1700" s="305">
        <v>0</v>
      </c>
      <c r="N1700" s="303">
        <v>0</v>
      </c>
      <c r="O1700" s="306">
        <v>0</v>
      </c>
      <c r="P1700" s="303">
        <v>0</v>
      </c>
      <c r="Q1700" s="171">
        <f>VLOOKUP(C1700&amp;D1700&amp;A1700,'Delivery Counts'!$A$87:$I$118,8,FALSE)</f>
        <v>0</v>
      </c>
      <c r="R1700" s="171">
        <f>VLOOKUP(C1700&amp;D1700&amp;A1700,'Delivery Counts'!$A$87:$I$118,9,FALSE)</f>
        <v>0</v>
      </c>
      <c r="S1700" s="16">
        <f t="shared" si="97"/>
        <v>0</v>
      </c>
      <c r="T1700" s="237"/>
      <c r="U1700" s="237"/>
    </row>
    <row r="1701" spans="1:21" s="172" customFormat="1">
      <c r="A1701" s="38">
        <v>27</v>
      </c>
      <c r="B1701" s="39">
        <f t="shared" si="96"/>
        <v>0</v>
      </c>
      <c r="C1701" s="39" t="str">
        <f t="shared" si="93"/>
        <v>2020 Initial Year</v>
      </c>
      <c r="D1701" s="40">
        <v>4</v>
      </c>
      <c r="E1701" s="40">
        <v>27</v>
      </c>
      <c r="F1701" s="40">
        <v>6</v>
      </c>
      <c r="G1701" s="40" t="s">
        <v>138</v>
      </c>
      <c r="H1701" s="40" t="s">
        <v>217</v>
      </c>
      <c r="I1701" s="1014" t="s">
        <v>262</v>
      </c>
      <c r="J1701" s="303">
        <v>0</v>
      </c>
      <c r="K1701" s="304">
        <v>0</v>
      </c>
      <c r="L1701" s="305">
        <v>0</v>
      </c>
      <c r="M1701" s="305">
        <v>0</v>
      </c>
      <c r="N1701" s="303">
        <v>0</v>
      </c>
      <c r="O1701" s="306">
        <v>0</v>
      </c>
      <c r="P1701" s="303">
        <v>0</v>
      </c>
      <c r="Q1701" s="171">
        <f>VLOOKUP(C1701&amp;D1701&amp;A1701,'Delivery Counts'!$A$87:$I$118,8,FALSE)</f>
        <v>0</v>
      </c>
      <c r="R1701" s="171">
        <f>VLOOKUP(C1701&amp;D1701&amp;A1701,'Delivery Counts'!$A$87:$I$118,9,FALSE)</f>
        <v>0</v>
      </c>
      <c r="S1701" s="16">
        <f t="shared" si="97"/>
        <v>0</v>
      </c>
      <c r="T1701" s="237"/>
      <c r="U1701" s="237"/>
    </row>
    <row r="1702" spans="1:21" s="172" customFormat="1">
      <c r="A1702" s="38">
        <v>27</v>
      </c>
      <c r="B1702" s="39">
        <f t="shared" si="96"/>
        <v>0</v>
      </c>
      <c r="C1702" s="39" t="str">
        <f t="shared" si="93"/>
        <v>2020 Initial Year</v>
      </c>
      <c r="D1702" s="40">
        <v>4</v>
      </c>
      <c r="E1702" s="40">
        <v>27</v>
      </c>
      <c r="F1702" s="40">
        <v>6</v>
      </c>
      <c r="G1702" s="40" t="s">
        <v>138</v>
      </c>
      <c r="H1702" s="40" t="s">
        <v>218</v>
      </c>
      <c r="I1702" s="1014" t="s">
        <v>677</v>
      </c>
      <c r="J1702" s="303">
        <v>0</v>
      </c>
      <c r="K1702" s="304">
        <v>0</v>
      </c>
      <c r="L1702" s="305">
        <v>0</v>
      </c>
      <c r="M1702" s="305">
        <v>0</v>
      </c>
      <c r="N1702" s="303">
        <v>0</v>
      </c>
      <c r="O1702" s="306">
        <v>0</v>
      </c>
      <c r="P1702" s="303">
        <v>0</v>
      </c>
      <c r="Q1702" s="171">
        <f>VLOOKUP(C1702&amp;D1702&amp;A1702,'Delivery Counts'!$A$87:$I$118,8,FALSE)</f>
        <v>0</v>
      </c>
      <c r="R1702" s="171">
        <f>VLOOKUP(C1702&amp;D1702&amp;A1702,'Delivery Counts'!$A$87:$I$118,9,FALSE)</f>
        <v>0</v>
      </c>
      <c r="S1702" s="16">
        <f t="shared" si="97"/>
        <v>0</v>
      </c>
      <c r="T1702" s="237"/>
      <c r="U1702" s="237"/>
    </row>
    <row r="1703" spans="1:21" s="172" customFormat="1">
      <c r="A1703" s="38">
        <v>27</v>
      </c>
      <c r="B1703" s="39">
        <f t="shared" si="96"/>
        <v>0</v>
      </c>
      <c r="C1703" s="39" t="str">
        <f t="shared" si="93"/>
        <v>2020 Initial Year</v>
      </c>
      <c r="D1703" s="40">
        <v>4</v>
      </c>
      <c r="E1703" s="40">
        <v>27</v>
      </c>
      <c r="F1703" s="40">
        <v>6</v>
      </c>
      <c r="G1703" s="40" t="s">
        <v>138</v>
      </c>
      <c r="H1703" s="40" t="s">
        <v>219</v>
      </c>
      <c r="I1703" s="1014" t="s">
        <v>263</v>
      </c>
      <c r="J1703" s="303">
        <v>0</v>
      </c>
      <c r="K1703" s="304">
        <v>0</v>
      </c>
      <c r="L1703" s="305">
        <v>0</v>
      </c>
      <c r="M1703" s="305">
        <v>0</v>
      </c>
      <c r="N1703" s="303">
        <v>0</v>
      </c>
      <c r="O1703" s="306">
        <v>0</v>
      </c>
      <c r="P1703" s="303">
        <v>0</v>
      </c>
      <c r="Q1703" s="171">
        <f>VLOOKUP(C1703&amp;D1703&amp;A1703,'Delivery Counts'!$A$87:$I$118,8,FALSE)</f>
        <v>0</v>
      </c>
      <c r="R1703" s="171">
        <f>VLOOKUP(C1703&amp;D1703&amp;A1703,'Delivery Counts'!$A$87:$I$118,9,FALSE)</f>
        <v>0</v>
      </c>
      <c r="S1703" s="16">
        <f t="shared" si="97"/>
        <v>0</v>
      </c>
      <c r="T1703" s="237"/>
      <c r="U1703" s="237"/>
    </row>
    <row r="1704" spans="1:21" s="172" customFormat="1">
      <c r="A1704" s="38">
        <v>27</v>
      </c>
      <c r="B1704" s="39">
        <f t="shared" si="96"/>
        <v>0</v>
      </c>
      <c r="C1704" s="39" t="str">
        <f t="shared" si="93"/>
        <v>2020 Initial Year</v>
      </c>
      <c r="D1704" s="40">
        <v>4</v>
      </c>
      <c r="E1704" s="40">
        <v>27</v>
      </c>
      <c r="F1704" s="40">
        <v>6</v>
      </c>
      <c r="G1704" s="40" t="s">
        <v>138</v>
      </c>
      <c r="H1704" s="40" t="s">
        <v>220</v>
      </c>
      <c r="I1704" s="1014" t="s">
        <v>675</v>
      </c>
      <c r="J1704" s="303">
        <v>0</v>
      </c>
      <c r="K1704" s="304">
        <v>0</v>
      </c>
      <c r="L1704" s="305">
        <v>0</v>
      </c>
      <c r="M1704" s="305">
        <v>0</v>
      </c>
      <c r="N1704" s="303">
        <v>0</v>
      </c>
      <c r="O1704" s="306">
        <v>0</v>
      </c>
      <c r="P1704" s="303">
        <v>0</v>
      </c>
      <c r="Q1704" s="171">
        <f>VLOOKUP(C1704&amp;D1704&amp;A1704,'Delivery Counts'!$A$87:$I$118,8,FALSE)</f>
        <v>0</v>
      </c>
      <c r="R1704" s="171">
        <f>VLOOKUP(C1704&amp;D1704&amp;A1704,'Delivery Counts'!$A$87:$I$118,9,FALSE)</f>
        <v>0</v>
      </c>
      <c r="S1704" s="16">
        <f t="shared" si="97"/>
        <v>0</v>
      </c>
      <c r="T1704" s="237"/>
      <c r="U1704" s="237"/>
    </row>
    <row r="1705" spans="1:21" s="172" customFormat="1">
      <c r="A1705" s="38">
        <v>27</v>
      </c>
      <c r="B1705" s="39">
        <f t="shared" si="96"/>
        <v>0</v>
      </c>
      <c r="C1705" s="39" t="str">
        <f t="shared" si="93"/>
        <v>2020 Initial Year</v>
      </c>
      <c r="D1705" s="40">
        <v>4</v>
      </c>
      <c r="E1705" s="40">
        <v>27</v>
      </c>
      <c r="F1705" s="40">
        <v>6</v>
      </c>
      <c r="G1705" s="40" t="s">
        <v>138</v>
      </c>
      <c r="H1705" s="40" t="s">
        <v>221</v>
      </c>
      <c r="I1705" s="1014" t="s">
        <v>264</v>
      </c>
      <c r="J1705" s="303">
        <v>0</v>
      </c>
      <c r="K1705" s="304">
        <v>0</v>
      </c>
      <c r="L1705" s="305">
        <v>0</v>
      </c>
      <c r="M1705" s="305">
        <v>0</v>
      </c>
      <c r="N1705" s="303">
        <v>0</v>
      </c>
      <c r="O1705" s="306">
        <v>0</v>
      </c>
      <c r="P1705" s="303">
        <v>0</v>
      </c>
      <c r="Q1705" s="171">
        <f>VLOOKUP(C1705&amp;D1705&amp;A1705,'Delivery Counts'!$A$87:$I$118,8,FALSE)</f>
        <v>0</v>
      </c>
      <c r="R1705" s="171">
        <f>VLOOKUP(C1705&amp;D1705&amp;A1705,'Delivery Counts'!$A$87:$I$118,9,FALSE)</f>
        <v>0</v>
      </c>
      <c r="S1705" s="16">
        <f t="shared" si="97"/>
        <v>0</v>
      </c>
      <c r="T1705" s="237"/>
      <c r="U1705" s="237"/>
    </row>
    <row r="1706" spans="1:21" s="172" customFormat="1">
      <c r="A1706" s="38">
        <v>27</v>
      </c>
      <c r="B1706" s="39">
        <f t="shared" si="96"/>
        <v>0</v>
      </c>
      <c r="C1706" s="39" t="str">
        <f t="shared" si="93"/>
        <v>2020 Initial Year</v>
      </c>
      <c r="D1706" s="40">
        <v>4</v>
      </c>
      <c r="E1706" s="40">
        <v>27</v>
      </c>
      <c r="F1706" s="40">
        <v>6</v>
      </c>
      <c r="G1706" s="40" t="s">
        <v>138</v>
      </c>
      <c r="H1706" s="40" t="s">
        <v>222</v>
      </c>
      <c r="I1706" s="1014" t="s">
        <v>206</v>
      </c>
      <c r="J1706" s="303">
        <v>0</v>
      </c>
      <c r="K1706" s="304">
        <v>0</v>
      </c>
      <c r="L1706" s="305">
        <v>0</v>
      </c>
      <c r="M1706" s="305">
        <v>0</v>
      </c>
      <c r="N1706" s="303">
        <v>0</v>
      </c>
      <c r="O1706" s="306">
        <v>0</v>
      </c>
      <c r="P1706" s="303">
        <v>0</v>
      </c>
      <c r="Q1706" s="171">
        <f>VLOOKUP(C1706&amp;D1706&amp;A1706,'Delivery Counts'!$A$87:$I$118,8,FALSE)</f>
        <v>0</v>
      </c>
      <c r="R1706" s="171">
        <f>VLOOKUP(C1706&amp;D1706&amp;A1706,'Delivery Counts'!$A$87:$I$118,9,FALSE)</f>
        <v>0</v>
      </c>
      <c r="S1706" s="16">
        <f t="shared" si="97"/>
        <v>0</v>
      </c>
      <c r="T1706" s="237"/>
      <c r="U1706" s="237"/>
    </row>
    <row r="1707" spans="1:21" s="172" customFormat="1">
      <c r="A1707" s="38">
        <v>27</v>
      </c>
      <c r="B1707" s="39">
        <f t="shared" si="96"/>
        <v>0</v>
      </c>
      <c r="C1707" s="39" t="str">
        <f t="shared" si="93"/>
        <v>2020 Initial Year</v>
      </c>
      <c r="D1707" s="40">
        <v>4</v>
      </c>
      <c r="E1707" s="40">
        <v>27</v>
      </c>
      <c r="F1707" s="40">
        <v>6</v>
      </c>
      <c r="G1707" s="40" t="s">
        <v>138</v>
      </c>
      <c r="H1707" s="40" t="s">
        <v>223</v>
      </c>
      <c r="I1707" s="1014" t="s">
        <v>181</v>
      </c>
      <c r="J1707" s="303">
        <v>0</v>
      </c>
      <c r="K1707" s="304">
        <v>0</v>
      </c>
      <c r="L1707" s="305">
        <v>0</v>
      </c>
      <c r="M1707" s="305">
        <v>0</v>
      </c>
      <c r="N1707" s="303">
        <v>0</v>
      </c>
      <c r="O1707" s="306">
        <v>0</v>
      </c>
      <c r="P1707" s="303">
        <v>0</v>
      </c>
      <c r="Q1707" s="171">
        <f>VLOOKUP(C1707&amp;D1707&amp;A1707,'Delivery Counts'!$A$87:$I$118,8,FALSE)</f>
        <v>0</v>
      </c>
      <c r="R1707" s="171">
        <f>VLOOKUP(C1707&amp;D1707&amp;A1707,'Delivery Counts'!$A$87:$I$118,9,FALSE)</f>
        <v>0</v>
      </c>
      <c r="S1707" s="16">
        <f t="shared" si="97"/>
        <v>0</v>
      </c>
      <c r="T1707" s="237"/>
      <c r="U1707" s="237"/>
    </row>
    <row r="1708" spans="1:21" s="172" customFormat="1">
      <c r="A1708" s="38">
        <v>27</v>
      </c>
      <c r="B1708" s="39">
        <f t="shared" si="96"/>
        <v>0</v>
      </c>
      <c r="C1708" s="39" t="str">
        <f t="shared" si="93"/>
        <v>2020 Initial Year</v>
      </c>
      <c r="D1708" s="40">
        <v>4</v>
      </c>
      <c r="E1708" s="40">
        <v>27</v>
      </c>
      <c r="F1708" s="40">
        <v>6</v>
      </c>
      <c r="G1708" s="40" t="s">
        <v>138</v>
      </c>
      <c r="H1708" s="40" t="s">
        <v>150</v>
      </c>
      <c r="I1708" s="1014" t="s">
        <v>204</v>
      </c>
      <c r="J1708" s="303">
        <v>0</v>
      </c>
      <c r="K1708" s="304">
        <v>0</v>
      </c>
      <c r="L1708" s="305">
        <v>0</v>
      </c>
      <c r="M1708" s="305">
        <v>0</v>
      </c>
      <c r="N1708" s="303">
        <v>0</v>
      </c>
      <c r="O1708" s="306">
        <v>0</v>
      </c>
      <c r="P1708" s="303">
        <v>0</v>
      </c>
      <c r="Q1708" s="171">
        <f>VLOOKUP(C1708&amp;D1708&amp;A1708,'Delivery Counts'!$A$87:$I$118,8,FALSE)</f>
        <v>0</v>
      </c>
      <c r="R1708" s="171">
        <f>VLOOKUP(C1708&amp;D1708&amp;A1708,'Delivery Counts'!$A$87:$I$118,9,FALSE)</f>
        <v>0</v>
      </c>
      <c r="S1708" s="16">
        <f t="shared" si="97"/>
        <v>0</v>
      </c>
      <c r="T1708" s="237"/>
      <c r="U1708" s="237"/>
    </row>
    <row r="1709" spans="1:21" s="172" customFormat="1">
      <c r="A1709" s="38">
        <v>27</v>
      </c>
      <c r="B1709" s="39">
        <f t="shared" si="96"/>
        <v>0</v>
      </c>
      <c r="C1709" s="39" t="str">
        <f t="shared" si="93"/>
        <v>2020 Initial Year</v>
      </c>
      <c r="D1709" s="40">
        <v>4</v>
      </c>
      <c r="E1709" s="40">
        <v>27</v>
      </c>
      <c r="F1709" s="40">
        <v>6</v>
      </c>
      <c r="G1709" s="40" t="s">
        <v>138</v>
      </c>
      <c r="H1709" s="40" t="s">
        <v>151</v>
      </c>
      <c r="I1709" s="1014" t="s">
        <v>205</v>
      </c>
      <c r="J1709" s="303">
        <v>0</v>
      </c>
      <c r="K1709" s="304">
        <v>0</v>
      </c>
      <c r="L1709" s="305">
        <v>0</v>
      </c>
      <c r="M1709" s="305">
        <v>0</v>
      </c>
      <c r="N1709" s="303">
        <v>0</v>
      </c>
      <c r="O1709" s="306">
        <v>0</v>
      </c>
      <c r="P1709" s="303">
        <v>0</v>
      </c>
      <c r="Q1709" s="171">
        <f>VLOOKUP(C1709&amp;D1709&amp;A1709,'Delivery Counts'!$A$87:$I$118,8,FALSE)</f>
        <v>0</v>
      </c>
      <c r="R1709" s="171">
        <f>VLOOKUP(C1709&amp;D1709&amp;A1709,'Delivery Counts'!$A$87:$I$118,9,FALSE)</f>
        <v>0</v>
      </c>
      <c r="S1709" s="16">
        <f t="shared" si="97"/>
        <v>0</v>
      </c>
      <c r="T1709" s="237"/>
      <c r="U1709" s="237"/>
    </row>
    <row r="1710" spans="1:21" s="172" customFormat="1">
      <c r="A1710" s="38">
        <v>27</v>
      </c>
      <c r="B1710" s="39">
        <f t="shared" si="96"/>
        <v>0</v>
      </c>
      <c r="C1710" s="39" t="str">
        <f t="shared" si="93"/>
        <v>2020 Initial Year</v>
      </c>
      <c r="D1710" s="40">
        <v>4</v>
      </c>
      <c r="E1710" s="40">
        <v>27</v>
      </c>
      <c r="F1710" s="40">
        <v>6</v>
      </c>
      <c r="G1710" s="40" t="s">
        <v>138</v>
      </c>
      <c r="H1710" s="40" t="s">
        <v>152</v>
      </c>
      <c r="I1710" s="1014" t="s">
        <v>182</v>
      </c>
      <c r="J1710" s="303">
        <v>0</v>
      </c>
      <c r="K1710" s="304">
        <v>0</v>
      </c>
      <c r="L1710" s="305">
        <v>0</v>
      </c>
      <c r="M1710" s="305">
        <v>0</v>
      </c>
      <c r="N1710" s="303">
        <v>0</v>
      </c>
      <c r="O1710" s="306">
        <v>0</v>
      </c>
      <c r="P1710" s="303">
        <v>0</v>
      </c>
      <c r="Q1710" s="171">
        <f>VLOOKUP(C1710&amp;D1710&amp;A1710,'Delivery Counts'!$A$87:$I$118,8,FALSE)</f>
        <v>0</v>
      </c>
      <c r="R1710" s="171">
        <f>VLOOKUP(C1710&amp;D1710&amp;A1710,'Delivery Counts'!$A$87:$I$118,9,FALSE)</f>
        <v>0</v>
      </c>
      <c r="S1710" s="16">
        <f t="shared" si="97"/>
        <v>0</v>
      </c>
      <c r="T1710" s="237"/>
      <c r="U1710" s="237"/>
    </row>
    <row r="1711" spans="1:21" s="172" customFormat="1">
      <c r="A1711" s="38">
        <v>27</v>
      </c>
      <c r="B1711" s="39">
        <f t="shared" si="96"/>
        <v>0</v>
      </c>
      <c r="C1711" s="39" t="str">
        <f t="shared" si="93"/>
        <v>2020 Initial Year</v>
      </c>
      <c r="D1711" s="40">
        <v>4</v>
      </c>
      <c r="E1711" s="40">
        <v>27</v>
      </c>
      <c r="F1711" s="40">
        <v>6</v>
      </c>
      <c r="G1711" s="40" t="s">
        <v>138</v>
      </c>
      <c r="H1711" s="40" t="s">
        <v>70</v>
      </c>
      <c r="I1711" s="1014" t="s">
        <v>265</v>
      </c>
      <c r="J1711" s="303">
        <v>0</v>
      </c>
      <c r="K1711" s="304">
        <v>0</v>
      </c>
      <c r="L1711" s="305">
        <v>0</v>
      </c>
      <c r="M1711" s="305">
        <v>0</v>
      </c>
      <c r="N1711" s="303">
        <v>0</v>
      </c>
      <c r="O1711" s="306">
        <v>0</v>
      </c>
      <c r="P1711" s="303">
        <v>0</v>
      </c>
      <c r="Q1711" s="171">
        <f>VLOOKUP(C1711&amp;D1711&amp;A1711,'Delivery Counts'!$A$87:$I$118,8,FALSE)</f>
        <v>0</v>
      </c>
      <c r="R1711" s="171">
        <f>VLOOKUP(C1711&amp;D1711&amp;A1711,'Delivery Counts'!$A$87:$I$118,9,FALSE)</f>
        <v>0</v>
      </c>
      <c r="S1711" s="16">
        <f t="shared" si="97"/>
        <v>0</v>
      </c>
      <c r="T1711" s="237"/>
      <c r="U1711" s="237"/>
    </row>
    <row r="1712" spans="1:21" s="172" customFormat="1">
      <c r="A1712" s="38">
        <v>27</v>
      </c>
      <c r="B1712" s="39">
        <f t="shared" si="96"/>
        <v>0</v>
      </c>
      <c r="C1712" s="39" t="str">
        <f t="shared" si="93"/>
        <v>2020 Initial Year</v>
      </c>
      <c r="D1712" s="40">
        <v>4</v>
      </c>
      <c r="E1712" s="40">
        <v>27</v>
      </c>
      <c r="F1712" s="40">
        <v>6</v>
      </c>
      <c r="G1712" s="40" t="s">
        <v>138</v>
      </c>
      <c r="H1712" s="40" t="s">
        <v>71</v>
      </c>
      <c r="I1712" s="1014" t="s">
        <v>266</v>
      </c>
      <c r="J1712" s="303">
        <v>0</v>
      </c>
      <c r="K1712" s="304">
        <v>0</v>
      </c>
      <c r="L1712" s="305">
        <v>0</v>
      </c>
      <c r="M1712" s="305">
        <v>0</v>
      </c>
      <c r="N1712" s="303">
        <v>0</v>
      </c>
      <c r="O1712" s="306">
        <v>0</v>
      </c>
      <c r="P1712" s="303">
        <v>0</v>
      </c>
      <c r="Q1712" s="171">
        <f>VLOOKUP(C1712&amp;D1712&amp;A1712,'Delivery Counts'!$A$87:$I$118,8,FALSE)</f>
        <v>0</v>
      </c>
      <c r="R1712" s="171">
        <f>VLOOKUP(C1712&amp;D1712&amp;A1712,'Delivery Counts'!$A$87:$I$118,9,FALSE)</f>
        <v>0</v>
      </c>
      <c r="S1712" s="16">
        <f t="shared" si="97"/>
        <v>0</v>
      </c>
      <c r="T1712" s="237"/>
      <c r="U1712" s="237"/>
    </row>
    <row r="1713" spans="1:21" s="172" customFormat="1">
      <c r="A1713" s="38">
        <v>27</v>
      </c>
      <c r="B1713" s="39">
        <f t="shared" si="96"/>
        <v>0</v>
      </c>
      <c r="C1713" s="39" t="str">
        <f t="shared" si="93"/>
        <v>2020 Initial Year</v>
      </c>
      <c r="D1713" s="40">
        <v>4</v>
      </c>
      <c r="E1713" s="40">
        <v>27</v>
      </c>
      <c r="F1713" s="40">
        <v>6</v>
      </c>
      <c r="G1713" s="40" t="s">
        <v>138</v>
      </c>
      <c r="H1713" s="40" t="s">
        <v>72</v>
      </c>
      <c r="I1713" s="1014" t="s">
        <v>527</v>
      </c>
      <c r="J1713" s="303">
        <v>0</v>
      </c>
      <c r="K1713" s="304">
        <v>0</v>
      </c>
      <c r="L1713" s="305">
        <v>0</v>
      </c>
      <c r="M1713" s="305">
        <v>0</v>
      </c>
      <c r="N1713" s="303">
        <v>0</v>
      </c>
      <c r="O1713" s="306">
        <v>0</v>
      </c>
      <c r="P1713" s="303">
        <v>0</v>
      </c>
      <c r="Q1713" s="171">
        <f>VLOOKUP(C1713&amp;D1713&amp;A1713,'Delivery Counts'!$A$87:$I$118,8,FALSE)</f>
        <v>0</v>
      </c>
      <c r="R1713" s="171">
        <f>VLOOKUP(C1713&amp;D1713&amp;A1713,'Delivery Counts'!$A$87:$I$118,9,FALSE)</f>
        <v>0</v>
      </c>
      <c r="S1713" s="16">
        <f t="shared" si="97"/>
        <v>0</v>
      </c>
      <c r="T1713" s="237"/>
      <c r="U1713" s="237"/>
    </row>
    <row r="1714" spans="1:21" s="172" customFormat="1">
      <c r="A1714" s="38">
        <v>27</v>
      </c>
      <c r="B1714" s="39">
        <f t="shared" si="96"/>
        <v>0</v>
      </c>
      <c r="C1714" s="39" t="str">
        <f t="shared" si="93"/>
        <v>2020 Initial Year</v>
      </c>
      <c r="D1714" s="40">
        <v>4</v>
      </c>
      <c r="E1714" s="40">
        <v>27</v>
      </c>
      <c r="F1714" s="40">
        <v>6</v>
      </c>
      <c r="G1714" s="40" t="s">
        <v>138</v>
      </c>
      <c r="H1714" s="40" t="s">
        <v>73</v>
      </c>
      <c r="I1714" s="1014" t="s">
        <v>528</v>
      </c>
      <c r="J1714" s="303">
        <v>0</v>
      </c>
      <c r="K1714" s="304">
        <v>0</v>
      </c>
      <c r="L1714" s="305">
        <v>0</v>
      </c>
      <c r="M1714" s="305">
        <v>0</v>
      </c>
      <c r="N1714" s="303">
        <v>0</v>
      </c>
      <c r="O1714" s="306">
        <v>0</v>
      </c>
      <c r="P1714" s="303">
        <v>0</v>
      </c>
      <c r="Q1714" s="171">
        <f>VLOOKUP(C1714&amp;D1714&amp;A1714,'Delivery Counts'!$A$87:$I$118,8,FALSE)</f>
        <v>0</v>
      </c>
      <c r="R1714" s="171">
        <f>VLOOKUP(C1714&amp;D1714&amp;A1714,'Delivery Counts'!$A$87:$I$118,9,FALSE)</f>
        <v>0</v>
      </c>
      <c r="S1714" s="16">
        <f t="shared" si="97"/>
        <v>0</v>
      </c>
      <c r="T1714" s="237"/>
      <c r="U1714" s="237"/>
    </row>
    <row r="1715" spans="1:21" s="172" customFormat="1">
      <c r="A1715" s="38">
        <v>27</v>
      </c>
      <c r="B1715" s="39">
        <f t="shared" si="96"/>
        <v>0</v>
      </c>
      <c r="C1715" s="39" t="str">
        <f t="shared" si="93"/>
        <v>2020 Initial Year</v>
      </c>
      <c r="D1715" s="40">
        <v>4</v>
      </c>
      <c r="E1715" s="40">
        <v>27</v>
      </c>
      <c r="F1715" s="40">
        <v>6</v>
      </c>
      <c r="G1715" s="40" t="s">
        <v>138</v>
      </c>
      <c r="H1715" s="40" t="s">
        <v>409</v>
      </c>
      <c r="I1715" s="1014" t="s">
        <v>803</v>
      </c>
      <c r="J1715" s="303">
        <v>0</v>
      </c>
      <c r="K1715" s="304">
        <v>0</v>
      </c>
      <c r="L1715" s="305">
        <v>0</v>
      </c>
      <c r="M1715" s="305">
        <v>0</v>
      </c>
      <c r="N1715" s="303">
        <v>0</v>
      </c>
      <c r="O1715" s="306">
        <v>0</v>
      </c>
      <c r="P1715" s="303">
        <v>0</v>
      </c>
      <c r="Q1715" s="171">
        <f>VLOOKUP(C1715&amp;D1715&amp;A1715,'Delivery Counts'!$A$87:$I$118,8,FALSE)</f>
        <v>0</v>
      </c>
      <c r="R1715" s="171">
        <f>VLOOKUP(C1715&amp;D1715&amp;A1715,'Delivery Counts'!$A$87:$I$118,9,FALSE)</f>
        <v>0</v>
      </c>
      <c r="S1715" s="16">
        <f t="shared" si="97"/>
        <v>0</v>
      </c>
      <c r="T1715" s="237"/>
      <c r="U1715" s="237"/>
    </row>
    <row r="1716" spans="1:21" s="172" customFormat="1">
      <c r="A1716" s="38">
        <v>28</v>
      </c>
      <c r="B1716" s="39">
        <f t="shared" si="64"/>
        <v>0</v>
      </c>
      <c r="C1716" s="39" t="str">
        <f t="shared" si="93"/>
        <v>2020 Initial Year</v>
      </c>
      <c r="D1716" s="40">
        <v>4</v>
      </c>
      <c r="E1716" s="40">
        <v>28</v>
      </c>
      <c r="F1716" s="662">
        <v>6</v>
      </c>
      <c r="G1716" s="40" t="s">
        <v>139</v>
      </c>
      <c r="H1716" s="40" t="s">
        <v>211</v>
      </c>
      <c r="I1716" s="640" t="s">
        <v>261</v>
      </c>
      <c r="J1716" s="303">
        <v>0</v>
      </c>
      <c r="K1716" s="304">
        <v>0</v>
      </c>
      <c r="L1716" s="305">
        <v>0</v>
      </c>
      <c r="M1716" s="305">
        <v>0</v>
      </c>
      <c r="N1716" s="303">
        <v>0</v>
      </c>
      <c r="O1716" s="306">
        <v>0</v>
      </c>
      <c r="P1716" s="303">
        <v>0</v>
      </c>
      <c r="Q1716" s="171">
        <f>VLOOKUP(C1716&amp;D1716&amp;A1716,'Delivery Counts'!$A$87:$I$118,8,FALSE)</f>
        <v>0</v>
      </c>
      <c r="R1716" s="171">
        <f>VLOOKUP(C1716&amp;D1716&amp;A1716,'Delivery Counts'!$A$87:$I$118,9,FALSE)</f>
        <v>0</v>
      </c>
      <c r="S1716" s="16">
        <f t="shared" si="94"/>
        <v>0</v>
      </c>
      <c r="T1716" s="237"/>
      <c r="U1716" s="237"/>
    </row>
    <row r="1717" spans="1:21" s="172" customFormat="1">
      <c r="A1717" s="38">
        <v>28</v>
      </c>
      <c r="B1717" s="39">
        <f t="shared" ref="B1717:B1732" si="98">$B$6</f>
        <v>0</v>
      </c>
      <c r="C1717" s="39" t="str">
        <f t="shared" si="93"/>
        <v>2020 Initial Year</v>
      </c>
      <c r="D1717" s="40">
        <v>4</v>
      </c>
      <c r="E1717" s="40">
        <v>28</v>
      </c>
      <c r="F1717" s="662">
        <v>6</v>
      </c>
      <c r="G1717" s="311" t="s">
        <v>139</v>
      </c>
      <c r="H1717" s="40" t="s">
        <v>214</v>
      </c>
      <c r="I1717" s="658" t="s">
        <v>676</v>
      </c>
      <c r="J1717" s="303">
        <v>0</v>
      </c>
      <c r="K1717" s="304">
        <v>0</v>
      </c>
      <c r="L1717" s="305">
        <v>0</v>
      </c>
      <c r="M1717" s="305">
        <v>0</v>
      </c>
      <c r="N1717" s="303">
        <v>0</v>
      </c>
      <c r="O1717" s="306">
        <v>0</v>
      </c>
      <c r="P1717" s="303">
        <v>0</v>
      </c>
      <c r="Q1717" s="171">
        <f>VLOOKUP(C1717&amp;D1717&amp;A1717,'Delivery Counts'!$A$87:$I$118,8,FALSE)</f>
        <v>0</v>
      </c>
      <c r="R1717" s="171">
        <f>VLOOKUP(C1717&amp;D1717&amp;A1717,'Delivery Counts'!$A$87:$I$118,9,FALSE)</f>
        <v>0</v>
      </c>
      <c r="S1717" s="16">
        <f t="shared" si="94"/>
        <v>0</v>
      </c>
      <c r="T1717" s="237"/>
      <c r="U1717" s="237"/>
    </row>
    <row r="1718" spans="1:21" s="172" customFormat="1">
      <c r="A1718" s="38">
        <v>28</v>
      </c>
      <c r="B1718" s="39">
        <f t="shared" si="98"/>
        <v>0</v>
      </c>
      <c r="C1718" s="39" t="str">
        <f t="shared" si="93"/>
        <v>2020 Initial Year</v>
      </c>
      <c r="D1718" s="40">
        <v>4</v>
      </c>
      <c r="E1718" s="40">
        <v>28</v>
      </c>
      <c r="F1718" s="662">
        <v>6</v>
      </c>
      <c r="G1718" s="311" t="s">
        <v>139</v>
      </c>
      <c r="H1718" s="40" t="s">
        <v>215</v>
      </c>
      <c r="I1718" s="658" t="s">
        <v>216</v>
      </c>
      <c r="J1718" s="303">
        <v>0</v>
      </c>
      <c r="K1718" s="304">
        <v>0</v>
      </c>
      <c r="L1718" s="305">
        <v>0</v>
      </c>
      <c r="M1718" s="305">
        <v>0</v>
      </c>
      <c r="N1718" s="303">
        <v>0</v>
      </c>
      <c r="O1718" s="306">
        <v>0</v>
      </c>
      <c r="P1718" s="303">
        <v>0</v>
      </c>
      <c r="Q1718" s="171">
        <f>VLOOKUP(C1718&amp;D1718&amp;A1718,'Delivery Counts'!$A$87:$I$118,8,FALSE)</f>
        <v>0</v>
      </c>
      <c r="R1718" s="171">
        <f>VLOOKUP(C1718&amp;D1718&amp;A1718,'Delivery Counts'!$A$87:$I$118,9,FALSE)</f>
        <v>0</v>
      </c>
      <c r="S1718" s="16">
        <f t="shared" si="94"/>
        <v>0</v>
      </c>
      <c r="T1718" s="237"/>
      <c r="U1718" s="237"/>
    </row>
    <row r="1719" spans="1:21">
      <c r="A1719" s="38">
        <v>28</v>
      </c>
      <c r="B1719" s="39">
        <f t="shared" si="98"/>
        <v>0</v>
      </c>
      <c r="C1719" s="39" t="str">
        <f t="shared" si="93"/>
        <v>2020 Initial Year</v>
      </c>
      <c r="D1719" s="40">
        <v>4</v>
      </c>
      <c r="E1719" s="40">
        <v>28</v>
      </c>
      <c r="F1719" s="662">
        <v>6</v>
      </c>
      <c r="G1719" s="311" t="s">
        <v>139</v>
      </c>
      <c r="H1719" s="40" t="s">
        <v>217</v>
      </c>
      <c r="I1719" s="658" t="s">
        <v>262</v>
      </c>
      <c r="J1719" s="303">
        <v>0</v>
      </c>
      <c r="K1719" s="304">
        <v>0</v>
      </c>
      <c r="L1719" s="305">
        <v>0</v>
      </c>
      <c r="M1719" s="305">
        <v>0</v>
      </c>
      <c r="N1719" s="303">
        <v>0</v>
      </c>
      <c r="O1719" s="306">
        <v>0</v>
      </c>
      <c r="P1719" s="303">
        <v>0</v>
      </c>
      <c r="Q1719" s="171">
        <f>VLOOKUP(C1719&amp;D1719&amp;A1719,'Delivery Counts'!$A$87:$I$118,8,FALSE)</f>
        <v>0</v>
      </c>
      <c r="R1719" s="171">
        <f>VLOOKUP(C1719&amp;D1719&amp;A1719,'Delivery Counts'!$A$87:$I$118,9,FALSE)</f>
        <v>0</v>
      </c>
      <c r="S1719" s="16">
        <f t="shared" si="94"/>
        <v>0</v>
      </c>
    </row>
    <row r="1720" spans="1:21">
      <c r="A1720" s="38">
        <v>28</v>
      </c>
      <c r="B1720" s="39">
        <f t="shared" si="98"/>
        <v>0</v>
      </c>
      <c r="C1720" s="39" t="str">
        <f t="shared" si="93"/>
        <v>2020 Initial Year</v>
      </c>
      <c r="D1720" s="40">
        <v>4</v>
      </c>
      <c r="E1720" s="40">
        <v>28</v>
      </c>
      <c r="F1720" s="662">
        <v>6</v>
      </c>
      <c r="G1720" s="311" t="s">
        <v>139</v>
      </c>
      <c r="H1720" s="40" t="s">
        <v>218</v>
      </c>
      <c r="I1720" s="658" t="s">
        <v>677</v>
      </c>
      <c r="J1720" s="303">
        <v>0</v>
      </c>
      <c r="K1720" s="304">
        <v>0</v>
      </c>
      <c r="L1720" s="305">
        <v>0</v>
      </c>
      <c r="M1720" s="305">
        <v>0</v>
      </c>
      <c r="N1720" s="303">
        <v>0</v>
      </c>
      <c r="O1720" s="306">
        <v>0</v>
      </c>
      <c r="P1720" s="303">
        <v>0</v>
      </c>
      <c r="Q1720" s="171">
        <f>VLOOKUP(C1720&amp;D1720&amp;A1720,'Delivery Counts'!$A$87:$I$118,8,FALSE)</f>
        <v>0</v>
      </c>
      <c r="R1720" s="171">
        <f>VLOOKUP(C1720&amp;D1720&amp;A1720,'Delivery Counts'!$A$87:$I$118,9,FALSE)</f>
        <v>0</v>
      </c>
      <c r="S1720" s="16">
        <f t="shared" si="94"/>
        <v>0</v>
      </c>
    </row>
    <row r="1721" spans="1:21" s="172" customFormat="1">
      <c r="A1721" s="38">
        <v>28</v>
      </c>
      <c r="B1721" s="39">
        <f t="shared" si="98"/>
        <v>0</v>
      </c>
      <c r="C1721" s="39" t="str">
        <f t="shared" si="93"/>
        <v>2020 Initial Year</v>
      </c>
      <c r="D1721" s="40">
        <v>4</v>
      </c>
      <c r="E1721" s="40">
        <v>28</v>
      </c>
      <c r="F1721" s="662">
        <v>6</v>
      </c>
      <c r="G1721" s="311" t="s">
        <v>139</v>
      </c>
      <c r="H1721" s="40" t="s">
        <v>219</v>
      </c>
      <c r="I1721" s="658" t="s">
        <v>263</v>
      </c>
      <c r="J1721" s="303">
        <v>0</v>
      </c>
      <c r="K1721" s="304">
        <v>0</v>
      </c>
      <c r="L1721" s="305">
        <v>0</v>
      </c>
      <c r="M1721" s="305">
        <v>0</v>
      </c>
      <c r="N1721" s="303">
        <v>0</v>
      </c>
      <c r="O1721" s="306">
        <v>0</v>
      </c>
      <c r="P1721" s="303">
        <v>0</v>
      </c>
      <c r="Q1721" s="171">
        <f>VLOOKUP(C1721&amp;D1721&amp;A1721,'Delivery Counts'!$A$87:$I$118,8,FALSE)</f>
        <v>0</v>
      </c>
      <c r="R1721" s="171">
        <f>VLOOKUP(C1721&amp;D1721&amp;A1721,'Delivery Counts'!$A$87:$I$118,9,FALSE)</f>
        <v>0</v>
      </c>
      <c r="S1721" s="16">
        <f t="shared" si="94"/>
        <v>0</v>
      </c>
    </row>
    <row r="1722" spans="1:21" s="172" customFormat="1">
      <c r="A1722" s="38">
        <v>28</v>
      </c>
      <c r="B1722" s="39">
        <f t="shared" si="98"/>
        <v>0</v>
      </c>
      <c r="C1722" s="39" t="str">
        <f t="shared" si="93"/>
        <v>2020 Initial Year</v>
      </c>
      <c r="D1722" s="40">
        <v>4</v>
      </c>
      <c r="E1722" s="40">
        <v>28</v>
      </c>
      <c r="F1722" s="662">
        <v>6</v>
      </c>
      <c r="G1722" s="311" t="s">
        <v>139</v>
      </c>
      <c r="H1722" s="40" t="s">
        <v>220</v>
      </c>
      <c r="I1722" s="658" t="s">
        <v>675</v>
      </c>
      <c r="J1722" s="303">
        <v>0</v>
      </c>
      <c r="K1722" s="304">
        <v>0</v>
      </c>
      <c r="L1722" s="305">
        <v>0</v>
      </c>
      <c r="M1722" s="305">
        <v>0</v>
      </c>
      <c r="N1722" s="303">
        <v>0</v>
      </c>
      <c r="O1722" s="306">
        <v>0</v>
      </c>
      <c r="P1722" s="303">
        <v>0</v>
      </c>
      <c r="Q1722" s="171">
        <f>VLOOKUP(C1722&amp;D1722&amp;A1722,'Delivery Counts'!$A$87:$I$118,8,FALSE)</f>
        <v>0</v>
      </c>
      <c r="R1722" s="171">
        <f>VLOOKUP(C1722&amp;D1722&amp;A1722,'Delivery Counts'!$A$87:$I$118,9,FALSE)</f>
        <v>0</v>
      </c>
      <c r="S1722" s="16">
        <f t="shared" si="94"/>
        <v>0</v>
      </c>
      <c r="T1722" s="237"/>
      <c r="U1722" s="237"/>
    </row>
    <row r="1723" spans="1:21" s="172" customFormat="1">
      <c r="A1723" s="38">
        <v>28</v>
      </c>
      <c r="B1723" s="39">
        <f t="shared" si="98"/>
        <v>0</v>
      </c>
      <c r="C1723" s="39" t="str">
        <f t="shared" si="93"/>
        <v>2020 Initial Year</v>
      </c>
      <c r="D1723" s="40">
        <v>4</v>
      </c>
      <c r="E1723" s="40">
        <v>28</v>
      </c>
      <c r="F1723" s="662">
        <v>6</v>
      </c>
      <c r="G1723" s="311" t="s">
        <v>139</v>
      </c>
      <c r="H1723" s="40" t="s">
        <v>221</v>
      </c>
      <c r="I1723" s="658" t="s">
        <v>264</v>
      </c>
      <c r="J1723" s="303">
        <v>0</v>
      </c>
      <c r="K1723" s="304">
        <v>0</v>
      </c>
      <c r="L1723" s="305">
        <v>0</v>
      </c>
      <c r="M1723" s="305">
        <v>0</v>
      </c>
      <c r="N1723" s="303">
        <v>0</v>
      </c>
      <c r="O1723" s="306">
        <v>0</v>
      </c>
      <c r="P1723" s="303">
        <v>0</v>
      </c>
      <c r="Q1723" s="171">
        <f>VLOOKUP(C1723&amp;D1723&amp;A1723,'Delivery Counts'!$A$87:$I$118,8,FALSE)</f>
        <v>0</v>
      </c>
      <c r="R1723" s="171">
        <f>VLOOKUP(C1723&amp;D1723&amp;A1723,'Delivery Counts'!$A$87:$I$118,9,FALSE)</f>
        <v>0</v>
      </c>
      <c r="S1723" s="16">
        <f t="shared" si="94"/>
        <v>0</v>
      </c>
      <c r="T1723" s="237"/>
      <c r="U1723" s="237"/>
    </row>
    <row r="1724" spans="1:21" s="172" customFormat="1">
      <c r="A1724" s="38">
        <v>28</v>
      </c>
      <c r="B1724" s="39">
        <f t="shared" si="98"/>
        <v>0</v>
      </c>
      <c r="C1724" s="39" t="str">
        <f t="shared" si="93"/>
        <v>2020 Initial Year</v>
      </c>
      <c r="D1724" s="40">
        <v>4</v>
      </c>
      <c r="E1724" s="40">
        <v>28</v>
      </c>
      <c r="F1724" s="662">
        <v>6</v>
      </c>
      <c r="G1724" s="311" t="s">
        <v>139</v>
      </c>
      <c r="H1724" s="40" t="s">
        <v>222</v>
      </c>
      <c r="I1724" s="658" t="s">
        <v>206</v>
      </c>
      <c r="J1724" s="303">
        <v>0</v>
      </c>
      <c r="K1724" s="304">
        <v>0</v>
      </c>
      <c r="L1724" s="305">
        <v>0</v>
      </c>
      <c r="M1724" s="305">
        <v>0</v>
      </c>
      <c r="N1724" s="303">
        <v>0</v>
      </c>
      <c r="O1724" s="306">
        <v>0</v>
      </c>
      <c r="P1724" s="303">
        <v>0</v>
      </c>
      <c r="Q1724" s="171">
        <f>VLOOKUP(C1724&amp;D1724&amp;A1724,'Delivery Counts'!$A$87:$I$118,8,FALSE)</f>
        <v>0</v>
      </c>
      <c r="R1724" s="171">
        <f>VLOOKUP(C1724&amp;D1724&amp;A1724,'Delivery Counts'!$A$87:$I$118,9,FALSE)</f>
        <v>0</v>
      </c>
      <c r="S1724" s="16">
        <f t="shared" si="94"/>
        <v>0</v>
      </c>
      <c r="T1724" s="237"/>
      <c r="U1724" s="237"/>
    </row>
    <row r="1725" spans="1:21" s="172" customFormat="1">
      <c r="A1725" s="38">
        <v>28</v>
      </c>
      <c r="B1725" s="39">
        <f t="shared" si="98"/>
        <v>0</v>
      </c>
      <c r="C1725" s="39" t="str">
        <f t="shared" si="93"/>
        <v>2020 Initial Year</v>
      </c>
      <c r="D1725" s="40">
        <v>4</v>
      </c>
      <c r="E1725" s="40">
        <v>28</v>
      </c>
      <c r="F1725" s="662">
        <v>6</v>
      </c>
      <c r="G1725" s="311" t="s">
        <v>139</v>
      </c>
      <c r="H1725" s="40" t="s">
        <v>223</v>
      </c>
      <c r="I1725" s="658" t="s">
        <v>181</v>
      </c>
      <c r="J1725" s="303">
        <v>0</v>
      </c>
      <c r="K1725" s="304">
        <v>0</v>
      </c>
      <c r="L1725" s="305">
        <v>0</v>
      </c>
      <c r="M1725" s="305">
        <v>0</v>
      </c>
      <c r="N1725" s="303">
        <v>0</v>
      </c>
      <c r="O1725" s="306">
        <v>0</v>
      </c>
      <c r="P1725" s="303">
        <v>0</v>
      </c>
      <c r="Q1725" s="171">
        <f>VLOOKUP(C1725&amp;D1725&amp;A1725,'Delivery Counts'!$A$87:$I$118,8,FALSE)</f>
        <v>0</v>
      </c>
      <c r="R1725" s="171">
        <f>VLOOKUP(C1725&amp;D1725&amp;A1725,'Delivery Counts'!$A$87:$I$118,9,FALSE)</f>
        <v>0</v>
      </c>
      <c r="S1725" s="16">
        <f t="shared" si="94"/>
        <v>0</v>
      </c>
      <c r="T1725" s="237"/>
      <c r="U1725" s="237"/>
    </row>
    <row r="1726" spans="1:21" s="172" customFormat="1">
      <c r="A1726" s="38">
        <v>28</v>
      </c>
      <c r="B1726" s="39">
        <f t="shared" si="98"/>
        <v>0</v>
      </c>
      <c r="C1726" s="39" t="str">
        <f t="shared" si="93"/>
        <v>2020 Initial Year</v>
      </c>
      <c r="D1726" s="40">
        <v>4</v>
      </c>
      <c r="E1726" s="40">
        <v>28</v>
      </c>
      <c r="F1726" s="662">
        <v>6</v>
      </c>
      <c r="G1726" s="311" t="s">
        <v>139</v>
      </c>
      <c r="H1726" s="40" t="s">
        <v>150</v>
      </c>
      <c r="I1726" s="658" t="s">
        <v>204</v>
      </c>
      <c r="J1726" s="303">
        <v>0</v>
      </c>
      <c r="K1726" s="304">
        <v>0</v>
      </c>
      <c r="L1726" s="305">
        <v>0</v>
      </c>
      <c r="M1726" s="305">
        <v>0</v>
      </c>
      <c r="N1726" s="303">
        <v>0</v>
      </c>
      <c r="O1726" s="306">
        <v>0</v>
      </c>
      <c r="P1726" s="303">
        <v>0</v>
      </c>
      <c r="Q1726" s="171">
        <f>VLOOKUP(C1726&amp;D1726&amp;A1726,'Delivery Counts'!$A$87:$I$118,8,FALSE)</f>
        <v>0</v>
      </c>
      <c r="R1726" s="171">
        <f>VLOOKUP(C1726&amp;D1726&amp;A1726,'Delivery Counts'!$A$87:$I$118,9,FALSE)</f>
        <v>0</v>
      </c>
      <c r="S1726" s="16">
        <f t="shared" si="94"/>
        <v>0</v>
      </c>
      <c r="T1726" s="237"/>
      <c r="U1726" s="237"/>
    </row>
    <row r="1727" spans="1:21" s="172" customFormat="1">
      <c r="A1727" s="38">
        <v>28</v>
      </c>
      <c r="B1727" s="39">
        <f t="shared" si="98"/>
        <v>0</v>
      </c>
      <c r="C1727" s="39" t="str">
        <f t="shared" si="93"/>
        <v>2020 Initial Year</v>
      </c>
      <c r="D1727" s="40">
        <v>4</v>
      </c>
      <c r="E1727" s="40">
        <v>28</v>
      </c>
      <c r="F1727" s="662">
        <v>6</v>
      </c>
      <c r="G1727" s="311" t="s">
        <v>139</v>
      </c>
      <c r="H1727" s="40" t="s">
        <v>151</v>
      </c>
      <c r="I1727" s="658" t="s">
        <v>205</v>
      </c>
      <c r="J1727" s="303">
        <v>0</v>
      </c>
      <c r="K1727" s="304">
        <v>0</v>
      </c>
      <c r="L1727" s="305">
        <v>0</v>
      </c>
      <c r="M1727" s="305">
        <v>0</v>
      </c>
      <c r="N1727" s="303">
        <v>0</v>
      </c>
      <c r="O1727" s="306">
        <v>0</v>
      </c>
      <c r="P1727" s="303">
        <v>0</v>
      </c>
      <c r="Q1727" s="171">
        <f>VLOOKUP(C1727&amp;D1727&amp;A1727,'Delivery Counts'!$A$87:$I$118,8,FALSE)</f>
        <v>0</v>
      </c>
      <c r="R1727" s="171">
        <f>VLOOKUP(C1727&amp;D1727&amp;A1727,'Delivery Counts'!$A$87:$I$118,9,FALSE)</f>
        <v>0</v>
      </c>
      <c r="S1727" s="16">
        <f t="shared" si="94"/>
        <v>0</v>
      </c>
      <c r="T1727" s="237"/>
      <c r="U1727" s="237"/>
    </row>
    <row r="1728" spans="1:21" s="172" customFormat="1">
      <c r="A1728" s="38">
        <v>28</v>
      </c>
      <c r="B1728" s="39">
        <f t="shared" si="98"/>
        <v>0</v>
      </c>
      <c r="C1728" s="39" t="str">
        <f t="shared" si="93"/>
        <v>2020 Initial Year</v>
      </c>
      <c r="D1728" s="40">
        <v>4</v>
      </c>
      <c r="E1728" s="40">
        <v>28</v>
      </c>
      <c r="F1728" s="662">
        <v>6</v>
      </c>
      <c r="G1728" s="311" t="s">
        <v>139</v>
      </c>
      <c r="H1728" s="40" t="s">
        <v>152</v>
      </c>
      <c r="I1728" s="658" t="s">
        <v>182</v>
      </c>
      <c r="J1728" s="303">
        <v>0</v>
      </c>
      <c r="K1728" s="304">
        <v>0</v>
      </c>
      <c r="L1728" s="305">
        <v>0</v>
      </c>
      <c r="M1728" s="305">
        <v>0</v>
      </c>
      <c r="N1728" s="303">
        <v>0</v>
      </c>
      <c r="O1728" s="306">
        <v>0</v>
      </c>
      <c r="P1728" s="303">
        <v>0</v>
      </c>
      <c r="Q1728" s="171">
        <f>VLOOKUP(C1728&amp;D1728&amp;A1728,'Delivery Counts'!$A$87:$I$118,8,FALSE)</f>
        <v>0</v>
      </c>
      <c r="R1728" s="171">
        <f>VLOOKUP(C1728&amp;D1728&amp;A1728,'Delivery Counts'!$A$87:$I$118,9,FALSE)</f>
        <v>0</v>
      </c>
      <c r="S1728" s="16">
        <f t="shared" si="94"/>
        <v>0</v>
      </c>
      <c r="T1728" s="237"/>
      <c r="U1728" s="237"/>
    </row>
    <row r="1729" spans="1:21" s="172" customFormat="1">
      <c r="A1729" s="38">
        <v>28</v>
      </c>
      <c r="B1729" s="39">
        <f t="shared" si="98"/>
        <v>0</v>
      </c>
      <c r="C1729" s="39" t="str">
        <f t="shared" si="93"/>
        <v>2020 Initial Year</v>
      </c>
      <c r="D1729" s="40">
        <v>4</v>
      </c>
      <c r="E1729" s="40">
        <v>28</v>
      </c>
      <c r="F1729" s="662">
        <v>6</v>
      </c>
      <c r="G1729" s="311" t="s">
        <v>139</v>
      </c>
      <c r="H1729" s="40" t="s">
        <v>70</v>
      </c>
      <c r="I1729" s="658" t="s">
        <v>265</v>
      </c>
      <c r="J1729" s="303">
        <v>0</v>
      </c>
      <c r="K1729" s="304">
        <v>0</v>
      </c>
      <c r="L1729" s="305">
        <v>0</v>
      </c>
      <c r="M1729" s="305">
        <v>0</v>
      </c>
      <c r="N1729" s="303">
        <v>0</v>
      </c>
      <c r="O1729" s="306">
        <v>0</v>
      </c>
      <c r="P1729" s="303">
        <v>0</v>
      </c>
      <c r="Q1729" s="171">
        <f>VLOOKUP(C1729&amp;D1729&amp;A1729,'Delivery Counts'!$A$87:$I$118,8,FALSE)</f>
        <v>0</v>
      </c>
      <c r="R1729" s="171">
        <f>VLOOKUP(C1729&amp;D1729&amp;A1729,'Delivery Counts'!$A$87:$I$118,9,FALSE)</f>
        <v>0</v>
      </c>
      <c r="S1729" s="16">
        <f t="shared" si="94"/>
        <v>0</v>
      </c>
      <c r="T1729" s="237"/>
      <c r="U1729" s="237"/>
    </row>
    <row r="1730" spans="1:21" s="172" customFormat="1">
      <c r="A1730" s="38">
        <v>28</v>
      </c>
      <c r="B1730" s="39">
        <f t="shared" si="98"/>
        <v>0</v>
      </c>
      <c r="C1730" s="39" t="str">
        <f t="shared" si="93"/>
        <v>2020 Initial Year</v>
      </c>
      <c r="D1730" s="40">
        <v>4</v>
      </c>
      <c r="E1730" s="40">
        <v>28</v>
      </c>
      <c r="F1730" s="662">
        <v>6</v>
      </c>
      <c r="G1730" s="311" t="s">
        <v>139</v>
      </c>
      <c r="H1730" s="40" t="s">
        <v>71</v>
      </c>
      <c r="I1730" s="658" t="s">
        <v>266</v>
      </c>
      <c r="J1730" s="303">
        <v>0</v>
      </c>
      <c r="K1730" s="304">
        <v>0</v>
      </c>
      <c r="L1730" s="305">
        <v>0</v>
      </c>
      <c r="M1730" s="305">
        <v>0</v>
      </c>
      <c r="N1730" s="303">
        <v>0</v>
      </c>
      <c r="O1730" s="306">
        <v>0</v>
      </c>
      <c r="P1730" s="303">
        <v>0</v>
      </c>
      <c r="Q1730" s="171">
        <f>VLOOKUP(C1730&amp;D1730&amp;A1730,'Delivery Counts'!$A$87:$I$118,8,FALSE)</f>
        <v>0</v>
      </c>
      <c r="R1730" s="171">
        <f>VLOOKUP(C1730&amp;D1730&amp;A1730,'Delivery Counts'!$A$87:$I$118,9,FALSE)</f>
        <v>0</v>
      </c>
      <c r="S1730" s="16">
        <f t="shared" si="94"/>
        <v>0</v>
      </c>
      <c r="T1730" s="237"/>
      <c r="U1730" s="237"/>
    </row>
    <row r="1731" spans="1:21" s="172" customFormat="1">
      <c r="A1731" s="38">
        <v>28</v>
      </c>
      <c r="B1731" s="39">
        <f t="shared" si="98"/>
        <v>0</v>
      </c>
      <c r="C1731" s="39" t="str">
        <f t="shared" si="93"/>
        <v>2020 Initial Year</v>
      </c>
      <c r="D1731" s="40">
        <v>4</v>
      </c>
      <c r="E1731" s="40">
        <v>28</v>
      </c>
      <c r="F1731" s="662">
        <v>6</v>
      </c>
      <c r="G1731" s="311" t="s">
        <v>139</v>
      </c>
      <c r="H1731" s="40" t="s">
        <v>72</v>
      </c>
      <c r="I1731" s="658" t="s">
        <v>527</v>
      </c>
      <c r="J1731" s="303">
        <v>0</v>
      </c>
      <c r="K1731" s="304">
        <v>0</v>
      </c>
      <c r="L1731" s="305">
        <v>0</v>
      </c>
      <c r="M1731" s="305">
        <v>0</v>
      </c>
      <c r="N1731" s="303">
        <v>0</v>
      </c>
      <c r="O1731" s="306">
        <v>0</v>
      </c>
      <c r="P1731" s="303">
        <v>0</v>
      </c>
      <c r="Q1731" s="171">
        <f>VLOOKUP(C1731&amp;D1731&amp;A1731,'Delivery Counts'!$A$87:$I$118,8,FALSE)</f>
        <v>0</v>
      </c>
      <c r="R1731" s="171">
        <f>VLOOKUP(C1731&amp;D1731&amp;A1731,'Delivery Counts'!$A$87:$I$118,9,FALSE)</f>
        <v>0</v>
      </c>
      <c r="S1731" s="16">
        <f t="shared" si="94"/>
        <v>0</v>
      </c>
      <c r="T1731" s="237"/>
      <c r="U1731" s="237"/>
    </row>
    <row r="1732" spans="1:21" s="172" customFormat="1">
      <c r="A1732" s="38">
        <v>28</v>
      </c>
      <c r="B1732" s="39">
        <f t="shared" si="98"/>
        <v>0</v>
      </c>
      <c r="C1732" s="39" t="str">
        <f t="shared" si="93"/>
        <v>2020 Initial Year</v>
      </c>
      <c r="D1732" s="40">
        <v>4</v>
      </c>
      <c r="E1732" s="40">
        <v>28</v>
      </c>
      <c r="F1732" s="662">
        <v>6</v>
      </c>
      <c r="G1732" s="40" t="s">
        <v>139</v>
      </c>
      <c r="H1732" s="40" t="s">
        <v>73</v>
      </c>
      <c r="I1732" s="658" t="s">
        <v>528</v>
      </c>
      <c r="J1732" s="303">
        <v>0</v>
      </c>
      <c r="K1732" s="304">
        <v>0</v>
      </c>
      <c r="L1732" s="305">
        <v>0</v>
      </c>
      <c r="M1732" s="305">
        <v>0</v>
      </c>
      <c r="N1732" s="303">
        <v>0</v>
      </c>
      <c r="O1732" s="306">
        <v>0</v>
      </c>
      <c r="P1732" s="303">
        <v>0</v>
      </c>
      <c r="Q1732" s="171">
        <f>VLOOKUP(C1732&amp;D1732&amp;A1732,'Delivery Counts'!$A$87:$I$118,8,FALSE)</f>
        <v>0</v>
      </c>
      <c r="R1732" s="171">
        <f>VLOOKUP(C1732&amp;D1732&amp;A1732,'Delivery Counts'!$A$87:$I$118,9,FALSE)</f>
        <v>0</v>
      </c>
      <c r="S1732" s="16">
        <f t="shared" si="94"/>
        <v>0</v>
      </c>
      <c r="T1732" s="237"/>
      <c r="U1732" s="237"/>
    </row>
    <row r="1733" spans="1:21" s="172" customFormat="1" ht="10.5" thickBot="1">
      <c r="A1733" s="312">
        <v>28</v>
      </c>
      <c r="B1733" s="868">
        <f t="shared" si="64"/>
        <v>0</v>
      </c>
      <c r="C1733" s="868" t="str">
        <f t="shared" si="93"/>
        <v>2020 Initial Year</v>
      </c>
      <c r="D1733" s="869">
        <v>4</v>
      </c>
      <c r="E1733" s="869">
        <v>28</v>
      </c>
      <c r="F1733" s="663">
        <v>6</v>
      </c>
      <c r="G1733" s="869" t="s">
        <v>139</v>
      </c>
      <c r="H1733" s="869" t="s">
        <v>409</v>
      </c>
      <c r="I1733" s="870" t="s">
        <v>803</v>
      </c>
      <c r="J1733" s="871">
        <v>0</v>
      </c>
      <c r="K1733" s="872">
        <v>0</v>
      </c>
      <c r="L1733" s="873">
        <v>0</v>
      </c>
      <c r="M1733" s="873">
        <v>0</v>
      </c>
      <c r="N1733" s="871">
        <v>0</v>
      </c>
      <c r="O1733" s="1010">
        <v>0</v>
      </c>
      <c r="P1733" s="871">
        <v>0</v>
      </c>
      <c r="Q1733" s="1011">
        <f>VLOOKUP(C1733&amp;D1733&amp;A1733,'Delivery Counts'!$A$87:$I$118,8,FALSE)</f>
        <v>0</v>
      </c>
      <c r="R1733" s="1011">
        <f>VLOOKUP(C1733&amp;D1733&amp;A1733,'Delivery Counts'!$A$87:$I$118,9,FALSE)</f>
        <v>0</v>
      </c>
      <c r="S1733" s="313">
        <f t="shared" si="94"/>
        <v>0</v>
      </c>
      <c r="T1733" s="237"/>
      <c r="U1733" s="237"/>
    </row>
    <row r="1734" spans="1:21" s="172" customFormat="1">
      <c r="A1734" s="233"/>
      <c r="B1734" s="231"/>
      <c r="C1734" s="232"/>
      <c r="D1734" s="232"/>
      <c r="E1734" s="40"/>
      <c r="F1734" s="232"/>
      <c r="G1734" s="232"/>
      <c r="H1734" s="231"/>
      <c r="I1734" s="169"/>
      <c r="J1734" s="169"/>
      <c r="K1734" s="169"/>
      <c r="L1734" s="169"/>
      <c r="M1734" s="169"/>
      <c r="N1734" s="169"/>
      <c r="O1734" s="169"/>
      <c r="P1734" s="169"/>
      <c r="Q1734" s="169"/>
      <c r="R1734" s="169"/>
      <c r="T1734" s="237"/>
      <c r="U1734" s="237"/>
    </row>
    <row r="1735" spans="1:21" s="172" customFormat="1" ht="10.5" thickBot="1">
      <c r="A1735" s="233"/>
      <c r="B1735" s="231"/>
      <c r="C1735" s="232"/>
      <c r="D1735" s="232"/>
      <c r="E1735" s="40"/>
      <c r="F1735" s="232"/>
      <c r="G1735" s="232"/>
      <c r="H1735" s="231"/>
      <c r="I1735" s="169"/>
      <c r="J1735" s="169"/>
      <c r="K1735" s="169"/>
      <c r="L1735" s="169"/>
      <c r="M1735" s="169"/>
      <c r="N1735" s="169"/>
      <c r="O1735" s="169"/>
      <c r="P1735" s="169"/>
      <c r="Q1735" s="169"/>
      <c r="R1735" s="169"/>
      <c r="S1735" s="169"/>
      <c r="T1735" s="237"/>
      <c r="U1735" s="237"/>
    </row>
    <row r="1736" spans="1:21" s="172" customFormat="1" ht="20">
      <c r="A1736" s="233"/>
      <c r="B1736" s="231"/>
      <c r="C1736" s="232"/>
      <c r="D1736" s="232"/>
      <c r="E1736" s="799" t="s">
        <v>79</v>
      </c>
      <c r="F1736" s="788"/>
      <c r="G1736" s="788"/>
      <c r="H1736" s="789"/>
      <c r="I1736" s="790" t="s">
        <v>49</v>
      </c>
      <c r="J1736" s="791" t="s">
        <v>240</v>
      </c>
      <c r="K1736" s="790" t="s">
        <v>243</v>
      </c>
      <c r="L1736" s="790" t="s">
        <v>241</v>
      </c>
      <c r="M1736" s="790" t="s">
        <v>242</v>
      </c>
      <c r="N1736" s="790" t="s">
        <v>245</v>
      </c>
      <c r="O1736" s="790" t="s">
        <v>246</v>
      </c>
      <c r="P1736" s="790" t="s">
        <v>549</v>
      </c>
      <c r="Q1736" s="790" t="s">
        <v>37</v>
      </c>
      <c r="R1736" s="790" t="s">
        <v>38</v>
      </c>
      <c r="S1736" s="793" t="s">
        <v>39</v>
      </c>
      <c r="T1736" s="237"/>
      <c r="U1736" s="237"/>
    </row>
    <row r="1737" spans="1:21">
      <c r="E1737" s="800" t="str">
        <f>LEFT(E1741,4)&amp;" Quarter 1 Total"</f>
        <v>2022 Quarter 1 Total</v>
      </c>
      <c r="F1737" s="232"/>
      <c r="G1737" s="232"/>
      <c r="H1737" s="232"/>
      <c r="I1737" s="117">
        <v>0</v>
      </c>
      <c r="J1737" s="17">
        <f t="shared" ref="J1737:P1737" si="99">SUM(J6:J149)</f>
        <v>0</v>
      </c>
      <c r="K1737" s="17">
        <f t="shared" si="99"/>
        <v>0</v>
      </c>
      <c r="L1737" s="107">
        <f t="shared" si="99"/>
        <v>0</v>
      </c>
      <c r="M1737" s="107">
        <f t="shared" si="99"/>
        <v>0</v>
      </c>
      <c r="N1737" s="17">
        <f t="shared" si="99"/>
        <v>0</v>
      </c>
      <c r="O1737" s="107">
        <f t="shared" si="99"/>
        <v>0</v>
      </c>
      <c r="P1737" s="17">
        <f t="shared" si="99"/>
        <v>0</v>
      </c>
      <c r="Q1737" s="107" t="e">
        <f>SUM(Q6:Q149)/18</f>
        <v>#N/A</v>
      </c>
      <c r="R1737" s="107" t="e">
        <f>SUM(R6:R149)/18</f>
        <v>#N/A</v>
      </c>
      <c r="S1737" s="797" t="e">
        <f>SUM(S6:S149)/18</f>
        <v>#N/A</v>
      </c>
    </row>
    <row r="1738" spans="1:21">
      <c r="E1738" s="964" t="str">
        <f>LEFT(E1739,4)&amp;" Quarter 2 Total"</f>
        <v>2022 Quarter 2 Total</v>
      </c>
      <c r="F1738" s="962"/>
      <c r="G1738" s="232"/>
      <c r="H1738" s="232"/>
      <c r="I1738" s="118">
        <v>0</v>
      </c>
      <c r="J1738" s="18">
        <f t="shared" ref="J1738:P1738" si="100">SUM(J150:J293)</f>
        <v>0</v>
      </c>
      <c r="K1738" s="18">
        <f t="shared" si="100"/>
        <v>0</v>
      </c>
      <c r="L1738" s="108">
        <f t="shared" si="100"/>
        <v>0</v>
      </c>
      <c r="M1738" s="108">
        <f t="shared" si="100"/>
        <v>0</v>
      </c>
      <c r="N1738" s="18">
        <f t="shared" si="100"/>
        <v>0</v>
      </c>
      <c r="O1738" s="108">
        <f t="shared" si="100"/>
        <v>0</v>
      </c>
      <c r="P1738" s="18">
        <f t="shared" si="100"/>
        <v>0</v>
      </c>
      <c r="Q1738" s="108" t="e">
        <f>SUM(Q150:Q293)/18</f>
        <v>#N/A</v>
      </c>
      <c r="R1738" s="108" t="e">
        <f>SUM(R150:R293)/18</f>
        <v>#N/A</v>
      </c>
      <c r="S1738" s="16" t="e">
        <f>SUM(S150:S293)/18</f>
        <v>#N/A</v>
      </c>
    </row>
    <row r="1739" spans="1:21">
      <c r="E1739" s="961" t="str">
        <f>LEFT(E1740,4)&amp;" Quarter 3 Total"</f>
        <v>2022 Quarter 3 Total</v>
      </c>
      <c r="F1739" s="962"/>
      <c r="G1739" s="232"/>
      <c r="H1739" s="232"/>
      <c r="I1739" s="965">
        <v>0</v>
      </c>
      <c r="J1739" s="971">
        <f t="shared" ref="J1739:P1739" si="101">SUM(J294:J437)</f>
        <v>0</v>
      </c>
      <c r="K1739" s="18">
        <f t="shared" si="101"/>
        <v>0</v>
      </c>
      <c r="L1739" s="108">
        <f t="shared" si="101"/>
        <v>0</v>
      </c>
      <c r="M1739" s="108">
        <f t="shared" si="101"/>
        <v>0</v>
      </c>
      <c r="N1739" s="18">
        <f t="shared" si="101"/>
        <v>0</v>
      </c>
      <c r="O1739" s="108">
        <f t="shared" si="101"/>
        <v>0</v>
      </c>
      <c r="P1739" s="18">
        <f t="shared" si="101"/>
        <v>0</v>
      </c>
      <c r="Q1739" s="108" t="e">
        <f>SUM(Q294:Q437)/18</f>
        <v>#N/A</v>
      </c>
      <c r="R1739" s="108" t="e">
        <f>SUM(R294:R437)/18</f>
        <v>#N/A</v>
      </c>
      <c r="S1739" s="16" t="e">
        <f>SUM(S294:S437)/18</f>
        <v>#N/A</v>
      </c>
    </row>
    <row r="1740" spans="1:21" ht="10.5" thickBot="1">
      <c r="E1740" s="963" t="str">
        <f>LEFT(E1741,4)&amp;" Quarter 4 Total"</f>
        <v>2022 Quarter 4 Total</v>
      </c>
      <c r="F1740" s="832"/>
      <c r="G1740" s="832"/>
      <c r="H1740" s="832"/>
      <c r="I1740" s="842">
        <v>0</v>
      </c>
      <c r="J1740" s="262">
        <f t="shared" ref="J1740:P1740" si="102">SUM(J438:J581)</f>
        <v>0</v>
      </c>
      <c r="K1740" s="262">
        <f t="shared" si="102"/>
        <v>0</v>
      </c>
      <c r="L1740" s="833">
        <f t="shared" si="102"/>
        <v>0</v>
      </c>
      <c r="M1740" s="833">
        <f t="shared" si="102"/>
        <v>0</v>
      </c>
      <c r="N1740" s="262">
        <f t="shared" si="102"/>
        <v>0</v>
      </c>
      <c r="O1740" s="833">
        <f t="shared" si="102"/>
        <v>0</v>
      </c>
      <c r="P1740" s="262">
        <f t="shared" si="102"/>
        <v>0</v>
      </c>
      <c r="Q1740" s="833" t="e">
        <f>SUM(Q438:Q581)/18</f>
        <v>#N/A</v>
      </c>
      <c r="R1740" s="833" t="e">
        <f>SUM(R438:R581)/18</f>
        <v>#N/A</v>
      </c>
      <c r="S1740" s="843" t="e">
        <f>SUM(S438:S581)/18</f>
        <v>#N/A</v>
      </c>
    </row>
    <row r="1741" spans="1:21" s="172" customFormat="1" ht="10.5" thickTop="1">
      <c r="A1741" s="233"/>
      <c r="B1741" s="231"/>
      <c r="C1741" s="232"/>
      <c r="D1741" s="232"/>
      <c r="E1741" s="860" t="str">
        <f>C527&amp;" - All Quarters Grand Total"</f>
        <v>2022 Current Year - All Quarters Grand Total</v>
      </c>
      <c r="F1741" s="855"/>
      <c r="G1741" s="855"/>
      <c r="H1741" s="856"/>
      <c r="I1741" s="857">
        <f>SUM(I1737:I1740)</f>
        <v>0</v>
      </c>
      <c r="J1741" s="263">
        <f t="shared" ref="J1741:O1741" si="103">SUM(J1737:J1740)</f>
        <v>0</v>
      </c>
      <c r="K1741" s="263">
        <f t="shared" si="103"/>
        <v>0</v>
      </c>
      <c r="L1741" s="858">
        <f t="shared" si="103"/>
        <v>0</v>
      </c>
      <c r="M1741" s="858">
        <f t="shared" si="103"/>
        <v>0</v>
      </c>
      <c r="N1741" s="263">
        <f t="shared" si="103"/>
        <v>0</v>
      </c>
      <c r="O1741" s="859">
        <f t="shared" si="103"/>
        <v>0</v>
      </c>
      <c r="P1741" s="263">
        <f t="shared" ref="P1741" si="104">SUM(P1737:P1740)</f>
        <v>0</v>
      </c>
      <c r="Q1741" s="859" t="e">
        <f>SUM(Q1737:Q1740)</f>
        <v>#N/A</v>
      </c>
      <c r="R1741" s="859" t="e">
        <f>SUM(R1737:R1740)</f>
        <v>#N/A</v>
      </c>
      <c r="S1741" s="795" t="e">
        <f>SUM(S1737:S1740)</f>
        <v>#N/A</v>
      </c>
    </row>
    <row r="1742" spans="1:21" s="172" customFormat="1">
      <c r="A1742" s="233"/>
      <c r="B1742" s="231"/>
      <c r="C1742" s="232"/>
      <c r="D1742" s="232"/>
      <c r="E1742" s="800" t="str">
        <f>LEFT(E1746,4)&amp;" Quarter 1 Total"</f>
        <v>2021 Quarter 1 Total</v>
      </c>
      <c r="F1742" s="232"/>
      <c r="G1742" s="232"/>
      <c r="H1742" s="232"/>
      <c r="I1742" s="118">
        <v>0</v>
      </c>
      <c r="J1742" s="18">
        <f t="shared" ref="J1742:P1742" si="105">SUM(J582:J725)</f>
        <v>0</v>
      </c>
      <c r="K1742" s="18">
        <f t="shared" si="105"/>
        <v>0</v>
      </c>
      <c r="L1742" s="108">
        <f t="shared" si="105"/>
        <v>0</v>
      </c>
      <c r="M1742" s="108">
        <f t="shared" si="105"/>
        <v>0</v>
      </c>
      <c r="N1742" s="18">
        <f t="shared" si="105"/>
        <v>0</v>
      </c>
      <c r="O1742" s="108">
        <f t="shared" si="105"/>
        <v>0</v>
      </c>
      <c r="P1742" s="18">
        <f t="shared" si="105"/>
        <v>0</v>
      </c>
      <c r="Q1742" s="108">
        <f>SUM(Q582:Q725)/18</f>
        <v>0</v>
      </c>
      <c r="R1742" s="108">
        <f>SUM(R582:R725)/18</f>
        <v>0</v>
      </c>
      <c r="S1742" s="16">
        <f>SUM(S582:S725)/18</f>
        <v>0</v>
      </c>
      <c r="T1742" s="237"/>
      <c r="U1742" s="237"/>
    </row>
    <row r="1743" spans="1:21" s="172" customFormat="1">
      <c r="A1743" s="233"/>
      <c r="B1743" s="231"/>
      <c r="C1743" s="232"/>
      <c r="D1743" s="232"/>
      <c r="E1743" s="801" t="str">
        <f>LEFT(E1746,4)&amp;" Quarter 2 Total"</f>
        <v>2021 Quarter 2 Total</v>
      </c>
      <c r="F1743" s="232"/>
      <c r="G1743" s="232"/>
      <c r="H1743" s="232"/>
      <c r="I1743" s="118">
        <v>0</v>
      </c>
      <c r="J1743" s="18">
        <f t="shared" ref="J1743:P1743" si="106">SUM(J726:J869)</f>
        <v>0</v>
      </c>
      <c r="K1743" s="18">
        <f t="shared" si="106"/>
        <v>0</v>
      </c>
      <c r="L1743" s="108">
        <f t="shared" si="106"/>
        <v>0</v>
      </c>
      <c r="M1743" s="108">
        <f t="shared" si="106"/>
        <v>0</v>
      </c>
      <c r="N1743" s="18">
        <f t="shared" si="106"/>
        <v>0</v>
      </c>
      <c r="O1743" s="108">
        <f t="shared" si="106"/>
        <v>0</v>
      </c>
      <c r="P1743" s="18">
        <f t="shared" si="106"/>
        <v>0</v>
      </c>
      <c r="Q1743" s="108">
        <f>SUM(Q726:Q869)/18</f>
        <v>0</v>
      </c>
      <c r="R1743" s="108">
        <f>SUM(R726:R869)/18</f>
        <v>0</v>
      </c>
      <c r="S1743" s="16">
        <f>SUM(S726:S869)/18</f>
        <v>0</v>
      </c>
      <c r="T1743" s="237"/>
      <c r="U1743" s="237"/>
    </row>
    <row r="1744" spans="1:21" s="172" customFormat="1">
      <c r="A1744" s="233"/>
      <c r="B1744" s="231"/>
      <c r="C1744" s="232"/>
      <c r="D1744" s="232"/>
      <c r="E1744" s="801" t="str">
        <f>LEFT(E1746,4)&amp;" Quarter 3 Total"</f>
        <v>2021 Quarter 3 Total</v>
      </c>
      <c r="F1744" s="232"/>
      <c r="G1744" s="232"/>
      <c r="H1744" s="232"/>
      <c r="I1744" s="118">
        <v>0</v>
      </c>
      <c r="J1744" s="18">
        <f t="shared" ref="J1744:P1744" si="107">SUM(J870:J1013)</f>
        <v>0</v>
      </c>
      <c r="K1744" s="18">
        <f t="shared" si="107"/>
        <v>0</v>
      </c>
      <c r="L1744" s="108">
        <f t="shared" si="107"/>
        <v>0</v>
      </c>
      <c r="M1744" s="108">
        <f t="shared" si="107"/>
        <v>0</v>
      </c>
      <c r="N1744" s="18">
        <f t="shared" si="107"/>
        <v>0</v>
      </c>
      <c r="O1744" s="108">
        <f t="shared" si="107"/>
        <v>0</v>
      </c>
      <c r="P1744" s="18">
        <f t="shared" si="107"/>
        <v>0</v>
      </c>
      <c r="Q1744" s="108">
        <f>SUM(Q870:Q1013)/18</f>
        <v>0</v>
      </c>
      <c r="R1744" s="108">
        <f>SUM(R870:R1013)/18</f>
        <v>0</v>
      </c>
      <c r="S1744" s="16">
        <f>SUM(S870:S1013)/18</f>
        <v>0</v>
      </c>
      <c r="T1744" s="237"/>
      <c r="U1744" s="237"/>
    </row>
    <row r="1745" spans="1:21" s="172" customFormat="1" ht="10.5" thickBot="1">
      <c r="A1745" s="233"/>
      <c r="B1745" s="231"/>
      <c r="C1745" s="232"/>
      <c r="D1745" s="232"/>
      <c r="E1745" s="854" t="str">
        <f>LEFT(E1746,4)&amp;" Quarter 4 Total"</f>
        <v>2021 Quarter 4 Total</v>
      </c>
      <c r="F1745" s="832"/>
      <c r="G1745" s="832"/>
      <c r="H1745" s="832"/>
      <c r="I1745" s="842">
        <v>0</v>
      </c>
      <c r="J1745" s="262">
        <f t="shared" ref="J1745:P1745" si="108">SUM(J1014:J1157)</f>
        <v>0</v>
      </c>
      <c r="K1745" s="262">
        <f t="shared" si="108"/>
        <v>0</v>
      </c>
      <c r="L1745" s="833">
        <f t="shared" si="108"/>
        <v>0</v>
      </c>
      <c r="M1745" s="833">
        <f t="shared" si="108"/>
        <v>0</v>
      </c>
      <c r="N1745" s="262">
        <f t="shared" si="108"/>
        <v>0</v>
      </c>
      <c r="O1745" s="833">
        <f t="shared" si="108"/>
        <v>0</v>
      </c>
      <c r="P1745" s="262">
        <f t="shared" si="108"/>
        <v>0</v>
      </c>
      <c r="Q1745" s="833">
        <f>SUM(Q1014:Q1157)/18</f>
        <v>0</v>
      </c>
      <c r="R1745" s="833">
        <f>SUM(R1014:R1157)/18</f>
        <v>0</v>
      </c>
      <c r="S1745" s="843">
        <f>SUM(S1014:S1157)/18</f>
        <v>0</v>
      </c>
      <c r="T1745" s="237"/>
      <c r="U1745" s="237"/>
    </row>
    <row r="1746" spans="1:21" s="172" customFormat="1" ht="10.5" thickTop="1">
      <c r="A1746" s="233"/>
      <c r="B1746" s="231"/>
      <c r="C1746" s="232"/>
      <c r="D1746" s="232"/>
      <c r="E1746" s="860" t="str">
        <f>C1157&amp;" - All Quarters Grand Total"</f>
        <v>2021 Prior Year - All Quarters Grand Total</v>
      </c>
      <c r="F1746" s="855"/>
      <c r="G1746" s="855"/>
      <c r="H1746" s="856"/>
      <c r="I1746" s="857">
        <f>SUM(I1742:I1745)</f>
        <v>0</v>
      </c>
      <c r="J1746" s="263">
        <f t="shared" ref="J1746:O1746" si="109">SUM(J1742:J1745)</f>
        <v>0</v>
      </c>
      <c r="K1746" s="263">
        <f t="shared" si="109"/>
        <v>0</v>
      </c>
      <c r="L1746" s="858">
        <f t="shared" si="109"/>
        <v>0</v>
      </c>
      <c r="M1746" s="858">
        <f t="shared" si="109"/>
        <v>0</v>
      </c>
      <c r="N1746" s="263">
        <f t="shared" si="109"/>
        <v>0</v>
      </c>
      <c r="O1746" s="859">
        <f t="shared" si="109"/>
        <v>0</v>
      </c>
      <c r="P1746" s="263">
        <f t="shared" ref="P1746" si="110">SUM(P1742:P1745)</f>
        <v>0</v>
      </c>
      <c r="Q1746" s="859">
        <f>SUM(Q1742:Q1745)</f>
        <v>0</v>
      </c>
      <c r="R1746" s="859">
        <f>SUM(R1742:R1745)</f>
        <v>0</v>
      </c>
      <c r="S1746" s="795">
        <f>SUM(S1742:S1745)</f>
        <v>0</v>
      </c>
      <c r="T1746" s="237"/>
      <c r="U1746" s="237"/>
    </row>
    <row r="1747" spans="1:21" s="172" customFormat="1">
      <c r="A1747" s="233"/>
      <c r="B1747" s="231"/>
      <c r="C1747" s="232"/>
      <c r="D1747" s="232"/>
      <c r="E1747" s="800" t="str">
        <f>LEFT(E1751,4)&amp;" Quarter 1 Total"</f>
        <v>2020 Quarter 1 Total</v>
      </c>
      <c r="F1747" s="232"/>
      <c r="G1747" s="232"/>
      <c r="H1747" s="232"/>
      <c r="I1747" s="118">
        <v>0</v>
      </c>
      <c r="J1747" s="18">
        <f t="shared" ref="J1747:P1747" si="111">SUM(J1158:J1301)</f>
        <v>0</v>
      </c>
      <c r="K1747" s="18">
        <f t="shared" si="111"/>
        <v>0</v>
      </c>
      <c r="L1747" s="108">
        <f t="shared" si="111"/>
        <v>0</v>
      </c>
      <c r="M1747" s="108">
        <f t="shared" si="111"/>
        <v>0</v>
      </c>
      <c r="N1747" s="18">
        <f t="shared" si="111"/>
        <v>0</v>
      </c>
      <c r="O1747" s="108">
        <f t="shared" si="111"/>
        <v>0</v>
      </c>
      <c r="P1747" s="18">
        <f t="shared" si="111"/>
        <v>0</v>
      </c>
      <c r="Q1747" s="108">
        <f>SUM(Q1158:Q1301)/18</f>
        <v>0</v>
      </c>
      <c r="R1747" s="108">
        <f>SUM(R1158:R1301)/18</f>
        <v>0</v>
      </c>
      <c r="S1747" s="16">
        <f>SUM(S1158:S1301)/18</f>
        <v>0</v>
      </c>
      <c r="T1747" s="237"/>
      <c r="U1747" s="237"/>
    </row>
    <row r="1748" spans="1:21" s="172" customFormat="1">
      <c r="A1748" s="233"/>
      <c r="B1748" s="231"/>
      <c r="C1748" s="232"/>
      <c r="D1748" s="232"/>
      <c r="E1748" s="801" t="str">
        <f>LEFT(E1751,4)&amp;" Quarter 2 Total"</f>
        <v>2020 Quarter 2 Total</v>
      </c>
      <c r="F1748" s="232"/>
      <c r="G1748" s="232"/>
      <c r="H1748" s="232"/>
      <c r="I1748" s="118">
        <v>0</v>
      </c>
      <c r="J1748" s="18">
        <f t="shared" ref="J1748:P1748" si="112">SUM(J1302:J1445)</f>
        <v>0</v>
      </c>
      <c r="K1748" s="18">
        <f t="shared" si="112"/>
        <v>0</v>
      </c>
      <c r="L1748" s="108">
        <f t="shared" si="112"/>
        <v>0</v>
      </c>
      <c r="M1748" s="108">
        <f t="shared" si="112"/>
        <v>0</v>
      </c>
      <c r="N1748" s="18">
        <f t="shared" si="112"/>
        <v>0</v>
      </c>
      <c r="O1748" s="108">
        <f t="shared" si="112"/>
        <v>0</v>
      </c>
      <c r="P1748" s="18">
        <f t="shared" si="112"/>
        <v>0</v>
      </c>
      <c r="Q1748" s="108">
        <f>SUM(Q1302:Q1445)/18</f>
        <v>0</v>
      </c>
      <c r="R1748" s="108">
        <f>SUM(R1302:R1445)/18</f>
        <v>0</v>
      </c>
      <c r="S1748" s="16">
        <f>SUM(S1302:S1445)/18</f>
        <v>0</v>
      </c>
      <c r="T1748" s="237"/>
      <c r="U1748" s="237"/>
    </row>
    <row r="1749" spans="1:21" s="172" customFormat="1">
      <c r="A1749" s="233"/>
      <c r="B1749" s="231"/>
      <c r="C1749" s="232"/>
      <c r="D1749" s="232"/>
      <c r="E1749" s="801" t="str">
        <f>LEFT(E1751,4)&amp;" Quarter 3 Total"</f>
        <v>2020 Quarter 3 Total</v>
      </c>
      <c r="F1749" s="232"/>
      <c r="G1749" s="232"/>
      <c r="H1749" s="232"/>
      <c r="I1749" s="118">
        <v>0</v>
      </c>
      <c r="J1749" s="18">
        <f t="shared" ref="J1749:P1749" si="113">SUM(J1446:J1589)</f>
        <v>0</v>
      </c>
      <c r="K1749" s="18">
        <f t="shared" si="113"/>
        <v>0</v>
      </c>
      <c r="L1749" s="108">
        <f t="shared" si="113"/>
        <v>0</v>
      </c>
      <c r="M1749" s="108">
        <f t="shared" si="113"/>
        <v>0</v>
      </c>
      <c r="N1749" s="18">
        <f t="shared" si="113"/>
        <v>0</v>
      </c>
      <c r="O1749" s="108">
        <f t="shared" si="113"/>
        <v>0</v>
      </c>
      <c r="P1749" s="18">
        <f t="shared" si="113"/>
        <v>0</v>
      </c>
      <c r="Q1749" s="108">
        <f>SUM(Q1446:Q1589)/18</f>
        <v>0</v>
      </c>
      <c r="R1749" s="108">
        <f>SUM(R1446:R1589)/18</f>
        <v>0</v>
      </c>
      <c r="S1749" s="16">
        <f>SUM(S1446:S1589)/18</f>
        <v>0</v>
      </c>
      <c r="T1749" s="237"/>
      <c r="U1749" s="237"/>
    </row>
    <row r="1750" spans="1:21" s="172" customFormat="1" ht="10.5" thickBot="1">
      <c r="A1750" s="233"/>
      <c r="B1750" s="231"/>
      <c r="C1750" s="232"/>
      <c r="D1750" s="232"/>
      <c r="E1750" s="854" t="str">
        <f>LEFT(E1751,4)&amp;" Quarter 4 Total"</f>
        <v>2020 Quarter 4 Total</v>
      </c>
      <c r="F1750" s="832"/>
      <c r="G1750" s="832"/>
      <c r="H1750" s="832"/>
      <c r="I1750" s="842">
        <v>0</v>
      </c>
      <c r="J1750" s="262">
        <f t="shared" ref="J1750:P1750" si="114">SUM(J1590:J1733)</f>
        <v>0</v>
      </c>
      <c r="K1750" s="262">
        <f t="shared" si="114"/>
        <v>0</v>
      </c>
      <c r="L1750" s="833">
        <f t="shared" si="114"/>
        <v>0</v>
      </c>
      <c r="M1750" s="833">
        <f t="shared" si="114"/>
        <v>0</v>
      </c>
      <c r="N1750" s="262">
        <f t="shared" si="114"/>
        <v>0</v>
      </c>
      <c r="O1750" s="833">
        <f t="shared" si="114"/>
        <v>0</v>
      </c>
      <c r="P1750" s="262">
        <f t="shared" si="114"/>
        <v>0</v>
      </c>
      <c r="Q1750" s="833">
        <f>SUM(Q1590:Q1733)/18</f>
        <v>0</v>
      </c>
      <c r="R1750" s="833">
        <f>SUM(R1590:R1733)/18</f>
        <v>0</v>
      </c>
      <c r="S1750" s="843">
        <f>SUM(S1590:S1733)/18</f>
        <v>0</v>
      </c>
      <c r="T1750" s="237"/>
      <c r="U1750" s="237"/>
    </row>
    <row r="1751" spans="1:21" s="172" customFormat="1" ht="11" thickTop="1" thickBot="1">
      <c r="A1751" s="233"/>
      <c r="B1751" s="231"/>
      <c r="C1751" s="232"/>
      <c r="D1751" s="232"/>
      <c r="E1751" s="834" t="str">
        <f>C1733&amp;" - All Quarters Grand Total"</f>
        <v>2020 Initial Year - All Quarters Grand Total</v>
      </c>
      <c r="F1751" s="853"/>
      <c r="G1751" s="853"/>
      <c r="H1751" s="836"/>
      <c r="I1751" s="837">
        <f>SUM(I1747:I1750)</f>
        <v>0</v>
      </c>
      <c r="J1751" s="838">
        <f t="shared" ref="J1751:O1751" si="115">SUM(J1747:J1750)</f>
        <v>0</v>
      </c>
      <c r="K1751" s="838">
        <f t="shared" si="115"/>
        <v>0</v>
      </c>
      <c r="L1751" s="839">
        <f t="shared" si="115"/>
        <v>0</v>
      </c>
      <c r="M1751" s="839">
        <f t="shared" si="115"/>
        <v>0</v>
      </c>
      <c r="N1751" s="838">
        <f t="shared" si="115"/>
        <v>0</v>
      </c>
      <c r="O1751" s="840">
        <f t="shared" si="115"/>
        <v>0</v>
      </c>
      <c r="P1751" s="838">
        <f t="shared" ref="P1751" si="116">SUM(P1747:P1750)</f>
        <v>0</v>
      </c>
      <c r="Q1751" s="840">
        <f>SUM(Q1747:Q1750)</f>
        <v>0</v>
      </c>
      <c r="R1751" s="840">
        <f>SUM(R1747:R1750)</f>
        <v>0</v>
      </c>
      <c r="S1751" s="841">
        <f>SUM(S1747:S1750)</f>
        <v>0</v>
      </c>
      <c r="T1751" s="237"/>
      <c r="U1751" s="237"/>
    </row>
    <row r="1752" spans="1:21" s="172" customFormat="1">
      <c r="A1752" s="233"/>
      <c r="B1752" s="231"/>
      <c r="C1752" s="232"/>
      <c r="D1752" s="232"/>
      <c r="E1752" s="232"/>
      <c r="F1752" s="231"/>
      <c r="G1752" s="231"/>
      <c r="H1752" s="231"/>
      <c r="I1752" s="169"/>
      <c r="J1752" s="169"/>
      <c r="K1752" s="169"/>
      <c r="L1752" s="169"/>
      <c r="M1752" s="169"/>
      <c r="N1752" s="169"/>
      <c r="O1752" s="169"/>
      <c r="Q1752" s="169"/>
      <c r="R1752" s="169"/>
      <c r="S1752" s="169"/>
      <c r="T1752" s="237"/>
      <c r="U1752" s="237"/>
    </row>
    <row r="1753" spans="1:21" s="172" customFormat="1">
      <c r="T1753" s="237"/>
      <c r="U1753" s="237"/>
    </row>
    <row r="1754" spans="1:21" s="172" customFormat="1">
      <c r="T1754" s="237"/>
      <c r="U1754" s="237"/>
    </row>
    <row r="1755" spans="1:21" s="172" customFormat="1">
      <c r="T1755" s="237"/>
      <c r="U1755" s="237"/>
    </row>
    <row r="1756" spans="1:21" s="172" customFormat="1">
      <c r="T1756" s="237"/>
      <c r="U1756" s="237"/>
    </row>
  </sheetData>
  <sheetProtection algorithmName="SHA-512" hashValue="Czcl06f/cRy+mHwvokGy86X6vwEgOdV9ofLu8aWLWR/Nj3b8JETCXVEu8X2qcQfICPrERqdSGXHTcJ4G9f4eNA==" saltValue="O1AO9Glhz3YvfEMLOPdBLQ==" spinCount="100000" sheet="1" formatColumns="0"/>
  <mergeCells count="1">
    <mergeCell ref="A4:S4"/>
  </mergeCells>
  <phoneticPr fontId="13" type="noConversion"/>
  <pageMargins left="0.75" right="0.75" top="1" bottom="1" header="0.5" footer="0.5"/>
  <pageSetup scale="10" orientation="portrait" r:id="rId1"/>
  <headerFooter alignWithMargins="0"/>
  <rowBreaks count="2" manualBreakCount="2">
    <brk id="581" max="18" man="1"/>
    <brk id="1157"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view="pageBreakPreview" zoomScale="70" zoomScaleNormal="85" zoomScaleSheetLayoutView="70" workbookViewId="0"/>
  </sheetViews>
  <sheetFormatPr defaultRowHeight="12.5"/>
  <cols>
    <col min="2" max="2" width="12.81640625" customWidth="1"/>
    <col min="3" max="4" width="19.453125" customWidth="1"/>
    <col min="5" max="5" width="13.81640625" customWidth="1"/>
    <col min="6" max="8" width="19.453125" customWidth="1"/>
    <col min="9" max="9" width="13.81640625" customWidth="1"/>
    <col min="10" max="11" width="19.453125" style="441" customWidth="1"/>
    <col min="12" max="12" width="13.81640625" style="441" customWidth="1"/>
    <col min="13" max="13" width="19.453125" customWidth="1"/>
    <col min="14" max="14" width="13.81640625" customWidth="1"/>
  </cols>
  <sheetData>
    <row r="1" spans="1:14" ht="13">
      <c r="A1" s="173" t="s">
        <v>407</v>
      </c>
      <c r="J1" s="489"/>
      <c r="K1" s="489"/>
      <c r="L1" s="489"/>
    </row>
    <row r="2" spans="1:14">
      <c r="J2" s="489"/>
      <c r="K2" s="489"/>
      <c r="L2" s="489"/>
    </row>
    <row r="3" spans="1:14">
      <c r="B3" t="s">
        <v>136</v>
      </c>
      <c r="J3" s="489"/>
      <c r="K3" s="489"/>
      <c r="L3" s="489"/>
    </row>
    <row r="4" spans="1:14">
      <c r="J4" s="489"/>
      <c r="K4" s="489"/>
      <c r="L4" s="489"/>
    </row>
    <row r="5" spans="1:14" ht="13">
      <c r="B5" s="1183" t="str">
        <f>'Member Months'!C18</f>
        <v>2022 Current Year</v>
      </c>
      <c r="C5" s="1184"/>
      <c r="D5" s="1184"/>
      <c r="E5" s="1184"/>
      <c r="F5" s="1184"/>
      <c r="G5" s="1184"/>
      <c r="H5" s="1184"/>
      <c r="I5" s="1184"/>
      <c r="J5" s="1184"/>
      <c r="K5" s="1184"/>
      <c r="L5" s="1184"/>
      <c r="M5" s="1184"/>
      <c r="N5" s="1185"/>
    </row>
    <row r="6" spans="1:14" s="512" customFormat="1" ht="26">
      <c r="B6" s="513" t="s">
        <v>58</v>
      </c>
      <c r="C6" s="513" t="s">
        <v>63</v>
      </c>
      <c r="D6" s="514" t="s">
        <v>55</v>
      </c>
      <c r="E6" s="513" t="s">
        <v>56</v>
      </c>
      <c r="F6" s="513" t="s">
        <v>66</v>
      </c>
      <c r="G6" s="553" t="s">
        <v>245</v>
      </c>
      <c r="H6" s="593" t="s">
        <v>615</v>
      </c>
      <c r="I6" s="515" t="s">
        <v>56</v>
      </c>
      <c r="J6" s="593" t="s">
        <v>606</v>
      </c>
      <c r="K6" s="593" t="s">
        <v>616</v>
      </c>
      <c r="L6" s="515" t="s">
        <v>56</v>
      </c>
      <c r="M6" s="515" t="s">
        <v>57</v>
      </c>
      <c r="N6" s="515" t="s">
        <v>86</v>
      </c>
    </row>
    <row r="7" spans="1:14">
      <c r="B7" s="19" t="s">
        <v>59</v>
      </c>
      <c r="C7" s="22">
        <f>SUM(SUMIF('Non-Delivery Svcs Report'!$I$6:$I$1301,{"01","02"},'Non-Delivery Svcs Report'!$K$6:$K$1301))+SUM(SUMIF('Delivery Svcs Report'!$H$6:$H$581,{"01","02"},'Delivery Svcs Report'!$J$6:$J$581))</f>
        <v>0</v>
      </c>
      <c r="D7" s="75">
        <f>SUMIFS('Lag Triangles'!$C$57:$AL$57,'Lag Triangles'!$C$18:$AL$18,LEFT($B$5,4))</f>
        <v>0</v>
      </c>
      <c r="E7" s="545">
        <f>IF(D7=0,0,(C7/D7)-1)</f>
        <v>0</v>
      </c>
      <c r="F7" s="537">
        <f>SUM(SUMIF('Non-Delivery Svcs Report'!$I$6:$I$1301,{"01","02"},'Non-Delivery Svcs Report'!$L$6:$L$1301))+SUM(SUMIF('Delivery Svcs Report'!$H$6:$H$581,{"01","02"},'Delivery Svcs Report'!$K$6:$K$581))</f>
        <v>0</v>
      </c>
      <c r="G7" s="22">
        <f>SUM(SUMIF('Non-Delivery Svcs Report'!$I$6:$I$1301,{"01","02"},'Non-Delivery Svcs Report'!$O$6:$O$1301))+SUM(SUMIF('Delivery Svcs Report'!$H$6:$H$581,{"01","02"},'Delivery Svcs Report'!$N$6:$N$581))</f>
        <v>0</v>
      </c>
      <c r="H7" s="75">
        <f>SUMIFS('Lag Triangles'!$C$58:$AL$58,'Lag Triangles'!$C$18:$AL$18,LEFT($B$5,4))</f>
        <v>0</v>
      </c>
      <c r="I7" s="594">
        <f>IF(H7=0,0,(G7/H7)-1)</f>
        <v>0</v>
      </c>
      <c r="J7" s="541">
        <f>SUM(SUMIF('Non-Delivery Svcs Report'!$I$6:$I$1301,{"01","02"},'Non-Delivery Svcs Report'!$Q$6:$Q$1301))+SUM(SUMIF('Delivery Svcs Report'!$H$6:$H$581,{"01","02"},'Delivery Svcs Report'!$P$6:$P$581))</f>
        <v>0</v>
      </c>
      <c r="K7" s="75">
        <f>SUMIFS('Lag Triangles'!$C$59:$AL$59,'Lag Triangles'!$C$18:$AL$18,LEFT($B$5,4))</f>
        <v>0</v>
      </c>
      <c r="L7" s="594">
        <f>IF(K7=0,0,(J7/K7)-1)</f>
        <v>0</v>
      </c>
      <c r="M7" s="541">
        <f>C7+F7+G7+J7</f>
        <v>0</v>
      </c>
      <c r="N7" s="77">
        <f>IF('Member Months'!$L$236=0,0,M7/'Member Months'!$L$236)</f>
        <v>0</v>
      </c>
    </row>
    <row r="8" spans="1:14">
      <c r="B8" s="20" t="s">
        <v>60</v>
      </c>
      <c r="C8" s="22">
        <f>SUM(SUMIF('Non-Delivery Svcs Report'!$I$6:$I$1301,{"03","04","05"},'Non-Delivery Svcs Report'!$K$6:$K$1301))+SUM(SUMIF('Delivery Svcs Report'!$H$6:$H$581,{"03","04","05"},'Delivery Svcs Report'!$J$6:$J$581))</f>
        <v>0</v>
      </c>
      <c r="D8" s="75">
        <f>SUMIFS('Lag Triangles'!$C$103:$AL$103,'Lag Triangles'!$C$18:$AL$18,LEFT($B$5,4))</f>
        <v>0</v>
      </c>
      <c r="E8" s="545">
        <f>IF(D8=0,0,(C8/D8)-1)</f>
        <v>0</v>
      </c>
      <c r="F8" s="538">
        <f>SUM(SUMIF('Non-Delivery Svcs Report'!$I$6:$I$1301,{"03","04","05"},'Non-Delivery Svcs Report'!$L$6:$L$1301))+SUM(SUMIF('Delivery Svcs Report'!$H$6:$H$581,{"03","04","05"},'Delivery Svcs Report'!$K$6:$K$581))</f>
        <v>0</v>
      </c>
      <c r="G8" s="22">
        <f>SUM(SUMIF('Non-Delivery Svcs Report'!$I$6:$I$1301,{"03","04","05"},'Non-Delivery Svcs Report'!$O$6:$O$1301))+SUM(SUMIF('Delivery Svcs Report'!$H$6:$H$581,{"03","04","05"},'Delivery Svcs Report'!$N$6:$N$581))</f>
        <v>0</v>
      </c>
      <c r="H8" s="75">
        <f>SUMIFS('Lag Triangles'!$C$104:$AL$104,'Lag Triangles'!$C$18:$AL$18,LEFT($B$5,4))</f>
        <v>0</v>
      </c>
      <c r="I8" s="595">
        <f>IF(H8=0,0,(G8/H8)-1)</f>
        <v>0</v>
      </c>
      <c r="J8" s="541">
        <f>SUM(SUMIF('Non-Delivery Svcs Report'!$I$6:$I$1301,{"03","04","05"},'Non-Delivery Svcs Report'!$Q$6:$Q$1301))+SUM(SUMIF('Delivery Svcs Report'!$H$6:$H$581,{"03","04","05"},'Delivery Svcs Report'!$P$6:$P$581))</f>
        <v>0</v>
      </c>
      <c r="K8" s="75">
        <f>SUMIFS('Lag Triangles'!$C$105:$AL$105,'Lag Triangles'!$C$18:$AL$18,LEFT($B$5,4))</f>
        <v>0</v>
      </c>
      <c r="L8" s="595">
        <f>IF(K8=0,0,(J8/K8)-1)</f>
        <v>0</v>
      </c>
      <c r="M8" s="541">
        <f>C8+F8+G8+J8</f>
        <v>0</v>
      </c>
      <c r="N8" s="78">
        <f>IF('Member Months'!$L$236=0,0,M8/'Member Months'!$L$236)</f>
        <v>0</v>
      </c>
    </row>
    <row r="9" spans="1:14">
      <c r="B9" s="20" t="s">
        <v>192</v>
      </c>
      <c r="C9" s="22">
        <f>SUM(SUMIF('Non-Delivery Svcs Report'!$I$6:$I$1301,{"06","07","08","12","15","16","17","18"},'Non-Delivery Svcs Report'!$K$6:$K$1301))+SUM(SUMIF('Delivery Svcs Report'!$H$6:$H$581,{"06","07","08","12","15","16","17","18"},'Delivery Svcs Report'!$J$6:$J$581))</f>
        <v>0</v>
      </c>
      <c r="D9" s="75">
        <f>SUMIFS('Lag Triangles'!$C$149:$AL$149,'Lag Triangles'!$C$18:$AL$18,LEFT($B$5,4))</f>
        <v>0</v>
      </c>
      <c r="E9" s="545">
        <f>IF(D9=0,0,(C9/D9)-1)</f>
        <v>0</v>
      </c>
      <c r="F9" s="538">
        <f>SUM(SUMIF('Non-Delivery Svcs Report'!$I$6:$I$1301,{"06","07","08","12","15","16","17","18"},'Non-Delivery Svcs Report'!$L$6:$L$1301))+SUM(SUMIF('Delivery Svcs Report'!$H$6:$H$581,{"06","07","08","12","15","16","17","18"},'Delivery Svcs Report'!$K$6:$K$581))</f>
        <v>0</v>
      </c>
      <c r="G9" s="22">
        <f>SUM(SUMIF('Non-Delivery Svcs Report'!$I$6:$I$1301,{"06","07","08","12","15","16","17","18"},'Non-Delivery Svcs Report'!$O$6:$O$1301))+SUM(SUMIF('Delivery Svcs Report'!$H$6:$H$581,{"06","07","08","12","15","16","17","18"},'Delivery Svcs Report'!$N$6:$N$581))</f>
        <v>0</v>
      </c>
      <c r="H9" s="75">
        <f>SUMIFS('Lag Triangles'!$C$150:$AL$150,'Lag Triangles'!$C$18:$AL$18,LEFT($B$5,4))</f>
        <v>0</v>
      </c>
      <c r="I9" s="595">
        <f>IF(H9=0,0,(G9/H9)-1)</f>
        <v>0</v>
      </c>
      <c r="J9" s="541">
        <f>SUM(SUMIF('Non-Delivery Svcs Report'!$I$6:$I$1301,{"06","07","08","12","15","16","17","18"},'Non-Delivery Svcs Report'!$Q$6:$Q$1301))+SUM(SUMIF('Delivery Svcs Report'!$H$6:$H$581,{"06","07","08","12","15","16","17","18"},'Delivery Svcs Report'!$P$6:$P$581))</f>
        <v>0</v>
      </c>
      <c r="K9" s="75">
        <f>SUMIFS('Lag Triangles'!$C$151:$AL$151,'Lag Triangles'!$C$18:$AL$18,LEFT($B$5,4))</f>
        <v>0</v>
      </c>
      <c r="L9" s="595">
        <f>IF(K9=0,0,(J9/K9)-1)</f>
        <v>0</v>
      </c>
      <c r="M9" s="541">
        <f>C9+F9+G9+J9</f>
        <v>0</v>
      </c>
      <c r="N9" s="78">
        <f>IF('Member Months'!$L$236=0,0,M9/'Member Months'!$L$236)</f>
        <v>0</v>
      </c>
    </row>
    <row r="10" spans="1:14">
      <c r="B10" s="21" t="s">
        <v>193</v>
      </c>
      <c r="C10" s="23">
        <f>SUM(SUMIF('Non-Delivery Svcs Report'!$I$6:$I$1301,{"09","10","11","13","14"},'Non-Delivery Svcs Report'!$K$6:$K$1301))+SUM(SUMIF('Delivery Svcs Report'!$H$6:$H$581,{"09","10","11","13","14"},'Delivery Svcs Report'!$J$6:$J$581))</f>
        <v>0</v>
      </c>
      <c r="D10" s="75">
        <f>SUMIFS('Lag Triangles'!$C$195:$AL$195,'Lag Triangles'!$C$18:$AL$18,LEFT($B$5,4))</f>
        <v>0</v>
      </c>
      <c r="E10" s="546">
        <f>IF(D10=0,0,(C10/D10)-1)</f>
        <v>0</v>
      </c>
      <c r="F10" s="539">
        <f>SUM(SUMIF('Non-Delivery Svcs Report'!$I$6:$I$1301,{"09","10","11","13","14"},'Non-Delivery Svcs Report'!$L$6:$L$1301))+SUM(SUMIF('Delivery Svcs Report'!$H$6:$H$581,{"09","10","11","13","14"},'Delivery Svcs Report'!$K$6:$K$581))</f>
        <v>0</v>
      </c>
      <c r="G10" s="26">
        <f>SUM(SUMIF('Non-Delivery Svcs Report'!$I$6:$I$1301,{"09","10","11","13","14"},'Non-Delivery Svcs Report'!$O$6:$O$1301))+SUM(SUMIF('Delivery Svcs Report'!$H$6:$H$581,{"09","10","11","13","14"},'Delivery Svcs Report'!$N$6:$N$581))</f>
        <v>0</v>
      </c>
      <c r="H10" s="75">
        <f>SUMIFS('Lag Triangles'!$C$196:$AL$196,'Lag Triangles'!$C$18:$AL$18,LEFT($B$5,4))</f>
        <v>0</v>
      </c>
      <c r="I10" s="596">
        <f>IF(H10=0,0,(G10/H10)-1)</f>
        <v>0</v>
      </c>
      <c r="J10" s="542">
        <f>SUM(SUMIF('Non-Delivery Svcs Report'!$I$6:$I$1301,{"09","10","11","13","14"},'Non-Delivery Svcs Report'!$Q$6:$Q$1301))+SUM(SUMIF('Delivery Svcs Report'!$H$6:$H$581,{"09","10","11","13","14"},'Delivery Svcs Report'!$P$6:$P$581))</f>
        <v>0</v>
      </c>
      <c r="K10" s="75">
        <f>SUMIFS('Lag Triangles'!$C$197:$AL$197,'Lag Triangles'!$C$18:$AL$18,LEFT($B$5,4))</f>
        <v>0</v>
      </c>
      <c r="L10" s="596">
        <f>IF(K10=0,0,(J10/K10)-1)</f>
        <v>0</v>
      </c>
      <c r="M10" s="542">
        <f>C10+F10+G10+J10</f>
        <v>0</v>
      </c>
      <c r="N10" s="79">
        <f>IF('Member Months'!$L$236=0,0,M10/'Member Months'!$L$236)</f>
        <v>0</v>
      </c>
    </row>
    <row r="11" spans="1:14" ht="13">
      <c r="B11" s="29" t="s">
        <v>61</v>
      </c>
      <c r="C11" s="27">
        <f>SUM(C7:C10)</f>
        <v>0</v>
      </c>
      <c r="D11" s="28">
        <f>SUM(D7:D10)</f>
        <v>0</v>
      </c>
      <c r="E11" s="547">
        <f>IF(D11=0,0,(C11/D11)-1)</f>
        <v>0</v>
      </c>
      <c r="F11" s="540">
        <f>SUM(F7:F10)</f>
        <v>0</v>
      </c>
      <c r="G11" s="28">
        <f>SUM(G7:G10)</f>
        <v>0</v>
      </c>
      <c r="H11" s="543">
        <f>SUM(H7:H10)</f>
        <v>0</v>
      </c>
      <c r="I11" s="597">
        <f>IF(H11=0,0,(G11/H11)-1)</f>
        <v>0</v>
      </c>
      <c r="J11" s="543">
        <f>SUM(J7:J10)</f>
        <v>0</v>
      </c>
      <c r="K11" s="543">
        <f>SUM(K7:K10)</f>
        <v>0</v>
      </c>
      <c r="L11" s="597">
        <f>IF(K11=0,0,(J11/K11)-1)</f>
        <v>0</v>
      </c>
      <c r="M11" s="543">
        <f>SUM(M7:M10)</f>
        <v>0</v>
      </c>
      <c r="N11" s="80">
        <f>IF('Member Months'!$L$236=0,0,M11/'Member Months'!$L$236)</f>
        <v>0</v>
      </c>
    </row>
    <row r="12" spans="1:14">
      <c r="J12" s="489"/>
      <c r="K12" s="489"/>
      <c r="L12" s="489"/>
    </row>
    <row r="13" spans="1:14">
      <c r="J13" s="489"/>
      <c r="K13" s="489"/>
      <c r="L13" s="489"/>
    </row>
    <row r="14" spans="1:14" ht="13">
      <c r="B14" s="1183" t="str">
        <f>'Member Months'!C90</f>
        <v>2021 Prior Year</v>
      </c>
      <c r="C14" s="1184"/>
      <c r="D14" s="1184"/>
      <c r="E14" s="1184"/>
      <c r="F14" s="1184"/>
      <c r="G14" s="1184"/>
      <c r="H14" s="1184"/>
      <c r="I14" s="1184"/>
      <c r="J14" s="1184"/>
      <c r="K14" s="1184"/>
      <c r="L14" s="1184"/>
      <c r="M14" s="1184"/>
      <c r="N14" s="1185"/>
    </row>
    <row r="15" spans="1:14" s="512" customFormat="1" ht="26">
      <c r="B15" s="513" t="s">
        <v>58</v>
      </c>
      <c r="C15" s="513" t="s">
        <v>63</v>
      </c>
      <c r="D15" s="514" t="s">
        <v>55</v>
      </c>
      <c r="E15" s="513" t="s">
        <v>56</v>
      </c>
      <c r="F15" s="513" t="s">
        <v>66</v>
      </c>
      <c r="G15" s="553" t="s">
        <v>245</v>
      </c>
      <c r="H15" s="593" t="s">
        <v>615</v>
      </c>
      <c r="I15" s="515" t="s">
        <v>56</v>
      </c>
      <c r="J15" s="593" t="s">
        <v>606</v>
      </c>
      <c r="K15" s="593" t="s">
        <v>616</v>
      </c>
      <c r="L15" s="515" t="s">
        <v>56</v>
      </c>
      <c r="M15" s="515" t="s">
        <v>57</v>
      </c>
      <c r="N15" s="515" t="s">
        <v>86</v>
      </c>
    </row>
    <row r="16" spans="1:14">
      <c r="B16" s="19" t="s">
        <v>59</v>
      </c>
      <c r="C16" s="24">
        <f>SUM(SUMIF('Non-Delivery Svcs Report'!$I$1302:$I$2597,{"01","02"},'Non-Delivery Svcs Report'!$K$1302:$K$2597))+SUM(SUMIF('Delivery Svcs Report'!$H$582:$H$1157,{"01","02"},'Delivery Svcs Report'!$J$582:$J$1157))</f>
        <v>0</v>
      </c>
      <c r="D16" s="75">
        <f>SUMIFS('Lag Triangles'!$C$57:$AL$57,'Lag Triangles'!$C$18:$AL$18,LEFT($B$14,4))</f>
        <v>0</v>
      </c>
      <c r="E16" s="544">
        <f>IF(D16=0,0,(C16/D16)-1)</f>
        <v>0</v>
      </c>
      <c r="F16" s="538">
        <f>SUM(SUMIF('Non-Delivery Svcs Report'!$I$1302:$I$2597,{"01","02"},'Non-Delivery Svcs Report'!$L$1302:$L$2597))+SUM(SUMIF('Delivery Svcs Report'!$H$582:$H$1157,{"01","02"},'Delivery Svcs Report'!$K$582:$K$1157))</f>
        <v>0</v>
      </c>
      <c r="G16" s="22">
        <f>SUM(SUMIF('Non-Delivery Svcs Report'!$I$1302:$I$2597,{"01","02"},'Non-Delivery Svcs Report'!$O$1302:$O$2597))+SUM(SUMIF('Delivery Svcs Report'!$H$582:$H$1157,{"01","02"},'Delivery Svcs Report'!$N$582:$N$1157))</f>
        <v>0</v>
      </c>
      <c r="H16" s="75">
        <f>SUMIFS('Lag Triangles'!$C$58:$AL$58,'Lag Triangles'!$C$18:$AL$18,LEFT($B$14,4))</f>
        <v>0</v>
      </c>
      <c r="I16" s="594">
        <f>IF(H16=0,0,(G16/H16)-1)</f>
        <v>0</v>
      </c>
      <c r="J16" s="541">
        <f>SUM(SUMIF('Non-Delivery Svcs Report'!$I$1302:$I$2597,{"01","02"},'Non-Delivery Svcs Report'!$Q$1302:$Q$2597))+SUM(SUMIF('Delivery Svcs Report'!$H$582:$H$1157,{"01","02"},'Delivery Svcs Report'!$P$582:$P$1157))</f>
        <v>0</v>
      </c>
      <c r="K16" s="75">
        <f>SUMIFS('Lag Triangles'!$C$59:$AL$59,'Lag Triangles'!$C$18:$AL$18,LEFT($B$14,4))</f>
        <v>0</v>
      </c>
      <c r="L16" s="594">
        <f>IF(K16=0,0,(J16/K16)-1)</f>
        <v>0</v>
      </c>
      <c r="M16" s="541">
        <f>C16+F16+G16+J16</f>
        <v>0</v>
      </c>
      <c r="N16" s="77">
        <f>IF('Member Months'!$L$237=0,0,M16/'Member Months'!$L$237)</f>
        <v>0</v>
      </c>
    </row>
    <row r="17" spans="2:14">
      <c r="B17" s="20" t="s">
        <v>60</v>
      </c>
      <c r="C17" s="25">
        <f>SUM(SUMIF('Non-Delivery Svcs Report'!$I$1302:$I$2597,{"03","04","05"},'Non-Delivery Svcs Report'!$K$1302:$K$2597))+SUM(SUMIF('Delivery Svcs Report'!$H$582:$H$1157,{"03","04","05"},'Delivery Svcs Report'!$J$582:$J$1157))</f>
        <v>0</v>
      </c>
      <c r="D17" s="75">
        <f>SUMIFS('Lag Triangles'!$C$103:$AL$103,'Lag Triangles'!$C$18:$AL$18,LEFT($B$14,4))</f>
        <v>0</v>
      </c>
      <c r="E17" s="545">
        <f>IF(D17=0,0,(C17/D17)-1)</f>
        <v>0</v>
      </c>
      <c r="F17" s="538">
        <f>SUM(SUMIF('Non-Delivery Svcs Report'!$I$1302:$I$2597,{"03","04","05"},'Non-Delivery Svcs Report'!$L$1302:$L$2597))+SUM(SUMIF('Delivery Svcs Report'!$H$582:$H$1157,{"03","04","05"},'Delivery Svcs Report'!$K$582:$K$1157))</f>
        <v>0</v>
      </c>
      <c r="G17" s="22">
        <f>SUM(SUMIF('Non-Delivery Svcs Report'!$I$1302:$I$2597,{"03","04","05"},'Non-Delivery Svcs Report'!$O$1302:$O$2597))+SUM(SUMIF('Delivery Svcs Report'!$H$582:$H$1157,{"03","04","05"},'Delivery Svcs Report'!$N$582:$N$1157))</f>
        <v>0</v>
      </c>
      <c r="H17" s="75">
        <f>SUMIFS('Lag Triangles'!$C$104:$AL$104,'Lag Triangles'!$C$18:$AL$18,LEFT($B$14,4))</f>
        <v>0</v>
      </c>
      <c r="I17" s="595">
        <f>IF(H17=0,0,(G17/H17)-1)</f>
        <v>0</v>
      </c>
      <c r="J17" s="541">
        <f>SUM(SUMIF('Non-Delivery Svcs Report'!$I$1302:$I$2597,{"03","04","05"},'Non-Delivery Svcs Report'!$Q$1302:$Q$2597))+SUM(SUMIF('Delivery Svcs Report'!$H$582:$H$1157,{"03","04","05"},'Delivery Svcs Report'!$P$582:$P$1157))</f>
        <v>0</v>
      </c>
      <c r="K17" s="75">
        <f>SUMIFS('Lag Triangles'!$C$105:$AL$105,'Lag Triangles'!$C$18:$AL$18,LEFT($B$14,4))</f>
        <v>0</v>
      </c>
      <c r="L17" s="595">
        <f>IF(K17=0,0,(J17/K17)-1)</f>
        <v>0</v>
      </c>
      <c r="M17" s="541">
        <f t="shared" ref="M17:M19" si="0">C17+F17+G17+J17</f>
        <v>0</v>
      </c>
      <c r="N17" s="78">
        <f>IF('Member Months'!$L$237=0,0,M17/'Member Months'!$L$237)</f>
        <v>0</v>
      </c>
    </row>
    <row r="18" spans="2:14">
      <c r="B18" s="20" t="s">
        <v>192</v>
      </c>
      <c r="C18" s="25">
        <f>SUM(SUMIF('Non-Delivery Svcs Report'!$I$1302:$I$2597,{"06","07","08","12","15","16","17","18"},'Non-Delivery Svcs Report'!$K$1302:$K$2597))+SUM(SUMIF('Delivery Svcs Report'!$H$582:$H$1157,{"06","07","08","12","15","16","17","18"},'Delivery Svcs Report'!$J$582:$J$1157))</f>
        <v>0</v>
      </c>
      <c r="D18" s="75">
        <f>SUMIFS('Lag Triangles'!$C$149:$AL$149,'Lag Triangles'!$C$18:$AL$18,LEFT($B$14,4))</f>
        <v>0</v>
      </c>
      <c r="E18" s="545">
        <f>IF(D18=0,0,(C18/D18)-1)</f>
        <v>0</v>
      </c>
      <c r="F18" s="538">
        <f>SUM(SUMIF('Non-Delivery Svcs Report'!$I$1302:$I$2597,{"06","07","08","12","15","16","17","18"},'Non-Delivery Svcs Report'!$L$1302:$L$2597))+SUM(SUMIF('Delivery Svcs Report'!$H$582:$H$1157,{"06","07","08","12","15","16","17","18"},'Delivery Svcs Report'!$K$582:$K$1157))</f>
        <v>0</v>
      </c>
      <c r="G18" s="22">
        <f>SUM(SUMIF('Non-Delivery Svcs Report'!$I$1302:$I$2597,{"06","07","08","12","15","16","17","18"},'Non-Delivery Svcs Report'!$O$1302:$O$2597))+SUM(SUMIF('Delivery Svcs Report'!$H$582:$H$1157,{"06","07","08","12","15","16","17","18"},'Delivery Svcs Report'!$N$582:$N$1157))</f>
        <v>0</v>
      </c>
      <c r="H18" s="75">
        <f>SUMIFS('Lag Triangles'!$C$150:$AL$150,'Lag Triangles'!$C$18:$AL$18,LEFT($B$14,4))</f>
        <v>0</v>
      </c>
      <c r="I18" s="595">
        <f>IF(H18=0,0,(G18/H18)-1)</f>
        <v>0</v>
      </c>
      <c r="J18" s="541">
        <f>SUM(SUMIF('Non-Delivery Svcs Report'!$I$1302:$I$2597,{"06","07","08","12","15","16","17","18"},'Non-Delivery Svcs Report'!$Q$1302:$Q$2597))+SUM(SUMIF('Delivery Svcs Report'!$H$582:$H$1157,{"06","07","08","12","15","16","17","18"},'Delivery Svcs Report'!$P$582:$P$1157))</f>
        <v>0</v>
      </c>
      <c r="K18" s="75">
        <f>SUMIFS('Lag Triangles'!$C$151:$AL$151,'Lag Triangles'!$C$18:$AL$18,LEFT($B$14,4))</f>
        <v>0</v>
      </c>
      <c r="L18" s="595">
        <f>IF(K18=0,0,(J18/K18)-1)</f>
        <v>0</v>
      </c>
      <c r="M18" s="541">
        <f t="shared" si="0"/>
        <v>0</v>
      </c>
      <c r="N18" s="78">
        <f>IF('Member Months'!$L$237=0,0,M18/'Member Months'!$L$237)</f>
        <v>0</v>
      </c>
    </row>
    <row r="19" spans="2:14">
      <c r="B19" s="21" t="s">
        <v>193</v>
      </c>
      <c r="C19" s="23">
        <f>SUM(SUMIF('Non-Delivery Svcs Report'!$I$1302:$I$2597,{"09","10","11","13","14"},'Non-Delivery Svcs Report'!$K$1302:$K$2597))+SUM(SUMIF('Delivery Svcs Report'!$H$582:$H$1157,{"09","10","11","13","14"},'Delivery Svcs Report'!$J$582:$J$1157))</f>
        <v>0</v>
      </c>
      <c r="D19" s="75">
        <f>SUMIFS('Lag Triangles'!$C$195:$AL$195,'Lag Triangles'!$C$18:$AL$18,LEFT($B$14,4))</f>
        <v>0</v>
      </c>
      <c r="E19" s="546">
        <f>IF(D19=0,0,(C19/D19)-1)</f>
        <v>0</v>
      </c>
      <c r="F19" s="539">
        <f>SUM(SUMIF('Non-Delivery Svcs Report'!$I$1302:$I$2597,{"09","10","11","13","14"},'Non-Delivery Svcs Report'!$L$1302:$L$2597))+SUM(SUMIF('Delivery Svcs Report'!$H$582:$H$1157,{"09","10","11","13","14"},'Delivery Svcs Report'!$K$582:$K$1157))</f>
        <v>0</v>
      </c>
      <c r="G19" s="26">
        <f>SUM(SUMIF('Non-Delivery Svcs Report'!$I$1302:$I$2597,{"09","10","11","13","14"},'Non-Delivery Svcs Report'!$O$1302:$O$2597))+SUM(SUMIF('Delivery Svcs Report'!$H$582:$H$1157,{"09","10","11","13","14"},'Delivery Svcs Report'!$N$582:$N$1157))</f>
        <v>0</v>
      </c>
      <c r="H19" s="75">
        <f>SUMIFS('Lag Triangles'!$C$196:$AL$196,'Lag Triangles'!$C$18:$AL$18,LEFT($B$14,4))</f>
        <v>0</v>
      </c>
      <c r="I19" s="596">
        <f>IF(H19=0,0,(G19/H19)-1)</f>
        <v>0</v>
      </c>
      <c r="J19" s="542">
        <f>SUM(SUMIF('Non-Delivery Svcs Report'!$I$1302:$I$2597,{"09","10","11","13","14"},'Non-Delivery Svcs Report'!$Q$1302:$Q$2597))+SUM(SUMIF('Delivery Svcs Report'!$H$582:$H$1157,{"09","10","11","13","14"},'Delivery Svcs Report'!$P$582:$P$1157))</f>
        <v>0</v>
      </c>
      <c r="K19" s="75">
        <f>SUMIFS('Lag Triangles'!$C$197:$AL$197,'Lag Triangles'!$C$18:$AL$18,LEFT($B$14,4))</f>
        <v>0</v>
      </c>
      <c r="L19" s="596">
        <f>IF(K19=0,0,(J19/K19)-1)</f>
        <v>0</v>
      </c>
      <c r="M19" s="542">
        <f t="shared" si="0"/>
        <v>0</v>
      </c>
      <c r="N19" s="79">
        <f>IF('Member Months'!$L$237=0,0,M19/'Member Months'!$L$237)</f>
        <v>0</v>
      </c>
    </row>
    <row r="20" spans="2:14" ht="13">
      <c r="B20" s="29" t="s">
        <v>61</v>
      </c>
      <c r="C20" s="27">
        <f>SUM(C16:C19)</f>
        <v>0</v>
      </c>
      <c r="D20" s="28">
        <f>SUM(D16:D19)</f>
        <v>0</v>
      </c>
      <c r="E20" s="547">
        <f>IF(D20=0,0,(C20/D20)-1)</f>
        <v>0</v>
      </c>
      <c r="F20" s="540">
        <f>SUM(F16:F19)</f>
        <v>0</v>
      </c>
      <c r="G20" s="28">
        <f>SUM(G16:G19)</f>
        <v>0</v>
      </c>
      <c r="H20" s="543">
        <f>SUM(H16:H19)</f>
        <v>0</v>
      </c>
      <c r="I20" s="597">
        <f>IF(H20=0,0,(G20/H20)-1)</f>
        <v>0</v>
      </c>
      <c r="J20" s="543">
        <f>SUM(J16:J19)</f>
        <v>0</v>
      </c>
      <c r="K20" s="543">
        <f>SUM(K16:K19)</f>
        <v>0</v>
      </c>
      <c r="L20" s="597">
        <f>IF(K20=0,0,(J20/K20)-1)</f>
        <v>0</v>
      </c>
      <c r="M20" s="543">
        <f>SUM(M16:M19)</f>
        <v>0</v>
      </c>
      <c r="N20" s="80">
        <f>IF('Member Months'!$L$237=0,0,M20/'Member Months'!$L$237)</f>
        <v>0</v>
      </c>
    </row>
    <row r="21" spans="2:14">
      <c r="J21" s="489"/>
      <c r="K21" s="489"/>
      <c r="L21" s="489"/>
    </row>
    <row r="22" spans="2:14">
      <c r="J22" s="489"/>
      <c r="K22" s="489"/>
      <c r="L22" s="489"/>
    </row>
    <row r="23" spans="2:14" ht="13">
      <c r="B23" s="1183" t="str">
        <f>'Member Months'!C162</f>
        <v>2020 Initial Year</v>
      </c>
      <c r="C23" s="1184"/>
      <c r="D23" s="1184"/>
      <c r="E23" s="1184"/>
      <c r="F23" s="1184"/>
      <c r="G23" s="1184"/>
      <c r="H23" s="1184"/>
      <c r="I23" s="1184"/>
      <c r="J23" s="1184"/>
      <c r="K23" s="1184"/>
      <c r="L23" s="1184"/>
      <c r="M23" s="1184"/>
      <c r="N23" s="1185"/>
    </row>
    <row r="24" spans="2:14" s="512" customFormat="1" ht="26">
      <c r="B24" s="513" t="s">
        <v>58</v>
      </c>
      <c r="C24" s="513" t="s">
        <v>63</v>
      </c>
      <c r="D24" s="514" t="s">
        <v>55</v>
      </c>
      <c r="E24" s="513" t="s">
        <v>56</v>
      </c>
      <c r="F24" s="513" t="s">
        <v>66</v>
      </c>
      <c r="G24" s="553" t="s">
        <v>245</v>
      </c>
      <c r="H24" s="593" t="s">
        <v>615</v>
      </c>
      <c r="I24" s="515" t="s">
        <v>56</v>
      </c>
      <c r="J24" s="593" t="s">
        <v>606</v>
      </c>
      <c r="K24" s="593" t="s">
        <v>616</v>
      </c>
      <c r="L24" s="515" t="s">
        <v>56</v>
      </c>
      <c r="M24" s="515" t="s">
        <v>57</v>
      </c>
      <c r="N24" s="515" t="s">
        <v>86</v>
      </c>
    </row>
    <row r="25" spans="2:14">
      <c r="B25" s="19" t="s">
        <v>59</v>
      </c>
      <c r="C25" s="24">
        <f>SUM(SUMIF('Non-Delivery Svcs Report'!$I$2598:$I$3893,{"01","02"},'Non-Delivery Svcs Report'!$K$2598:$K$3893))+SUM(SUMIF('Delivery Svcs Report'!$H$1158:$H$1733,{"01","02"},'Delivery Svcs Report'!$J$1158:$J$1733))</f>
        <v>0</v>
      </c>
      <c r="D25" s="75">
        <f>SUMIFS('Lag Triangles'!$C$57:$AL$57,'Lag Triangles'!$C$18:$AL$18,LEFT($B$23,4))</f>
        <v>0</v>
      </c>
      <c r="E25" s="544">
        <f>IF(D25=0,0,(C25/D25)-1)</f>
        <v>0</v>
      </c>
      <c r="F25" s="538">
        <f>SUM(SUMIF('Non-Delivery Svcs Report'!$I$2598:$I$3893,{"01","02"},'Non-Delivery Svcs Report'!$L$2598:$L$3893))+SUM(SUMIF('Delivery Svcs Report'!$H$1158:$H$1733,{"01","02"},'Delivery Svcs Report'!$K$1158:$K$1733))</f>
        <v>0</v>
      </c>
      <c r="G25" s="22">
        <f>SUM(SUMIF('Non-Delivery Svcs Report'!$I$2598:$I$3893,{"01","02"},'Non-Delivery Svcs Report'!$O$2598:$O$3893))+SUM(SUMIF('Delivery Svcs Report'!$H$1158:$H$1733,{"01","02"},'Delivery Svcs Report'!$N$1158:$N$1733))</f>
        <v>0</v>
      </c>
      <c r="H25" s="75">
        <f>SUMIFS('Lag Triangles'!$C$58:$AL$58,'Lag Triangles'!$C$18:$AL$18,LEFT($B$23,4))</f>
        <v>0</v>
      </c>
      <c r="I25" s="594">
        <f>IF(H25=0,0,(G25/H25)-1)</f>
        <v>0</v>
      </c>
      <c r="J25" s="541">
        <f>SUM(SUMIF('Non-Delivery Svcs Report'!$I$2598:$I$3893,{"01","02"},'Non-Delivery Svcs Report'!$Q$2598:$Q$3893))+SUM(SUMIF('Delivery Svcs Report'!$H$1158:$H$1733,{"01","02"},'Delivery Svcs Report'!$P$1158:$P$1733))</f>
        <v>0</v>
      </c>
      <c r="K25" s="75">
        <f>SUMIFS('Lag Triangles'!$C$59:$AL$59,'Lag Triangles'!$C$18:$AL$18,LEFT($B$23,4))</f>
        <v>0</v>
      </c>
      <c r="L25" s="594">
        <f>IF(K25=0,0,(J25/K25)-1)</f>
        <v>0</v>
      </c>
      <c r="M25" s="541">
        <f>C25+F25+G25+J25</f>
        <v>0</v>
      </c>
      <c r="N25" s="77">
        <f>IF('Member Months'!$L$238=0,0,M25/'Member Months'!$L$238)</f>
        <v>0</v>
      </c>
    </row>
    <row r="26" spans="2:14">
      <c r="B26" s="20" t="s">
        <v>60</v>
      </c>
      <c r="C26" s="25">
        <f>SUM(SUMIF('Non-Delivery Svcs Report'!$I$2598:$I$3893,{"03","04","05"},'Non-Delivery Svcs Report'!$K$2598:$K$3893))+SUM(SUMIF('Delivery Svcs Report'!$H$1158:$H$1733,{"03","04","05"},'Delivery Svcs Report'!$J$1158:$J$1733))</f>
        <v>0</v>
      </c>
      <c r="D26" s="75">
        <f>SUMIFS('Lag Triangles'!$C$103:$AL$103,'Lag Triangles'!$C$18:$AL$18,LEFT($B$23,4))</f>
        <v>0</v>
      </c>
      <c r="E26" s="545">
        <f>IF(D26=0,0,(C26/D26)-1)</f>
        <v>0</v>
      </c>
      <c r="F26" s="538">
        <f>SUM(SUMIF('Non-Delivery Svcs Report'!$I$2598:$I$3893,{"03","04","05"},'Non-Delivery Svcs Report'!$L$2598:$L$3893))+SUM(SUMIF('Delivery Svcs Report'!$H$1158:$H$1733,{"03","04","05"},'Delivery Svcs Report'!$K$1158:$K$1733))</f>
        <v>0</v>
      </c>
      <c r="G26" s="22">
        <f>SUM(SUMIF('Non-Delivery Svcs Report'!$I$2598:$I$3893,{"03","04","05"},'Non-Delivery Svcs Report'!$O$2598:$O$3893))+SUM(SUMIF('Delivery Svcs Report'!$H$1158:$H$1733,{"03","04","05"},'Delivery Svcs Report'!$N$1158:$N$1733))</f>
        <v>0</v>
      </c>
      <c r="H26" s="75">
        <f>SUMIFS('Lag Triangles'!$C$104:$AL$104,'Lag Triangles'!$C$18:$AL$18,LEFT($B$23,4))</f>
        <v>0</v>
      </c>
      <c r="I26" s="595">
        <f>IF(H26=0,0,(G26/H26)-1)</f>
        <v>0</v>
      </c>
      <c r="J26" s="541">
        <f>SUM(SUMIF('Non-Delivery Svcs Report'!$I$2598:$I$3893,{"03","04","05"},'Non-Delivery Svcs Report'!$Q$2598:$Q$3893))+SUM(SUMIF('Delivery Svcs Report'!$H$1158:$H$1733,{"03","04","05"},'Delivery Svcs Report'!$P$1158:$P$1733))</f>
        <v>0</v>
      </c>
      <c r="K26" s="75">
        <f>SUMIFS('Lag Triangles'!$C$105:$AL$105,'Lag Triangles'!$C$18:$AL$18,LEFT($B$23,4))</f>
        <v>0</v>
      </c>
      <c r="L26" s="595">
        <f>IF(K26=0,0,(J26/K26)-1)</f>
        <v>0</v>
      </c>
      <c r="M26" s="541">
        <f t="shared" ref="M26:M28" si="1">C26+F26+G26+J26</f>
        <v>0</v>
      </c>
      <c r="N26" s="78">
        <f>IF('Member Months'!$L$238=0,0,M26/'Member Months'!$L$238)</f>
        <v>0</v>
      </c>
    </row>
    <row r="27" spans="2:14">
      <c r="B27" s="20" t="s">
        <v>192</v>
      </c>
      <c r="C27" s="25">
        <f>SUM(SUMIF('Non-Delivery Svcs Report'!$I$2598:$I$3893,{"06","07","08","12","15","16","17","18"},'Non-Delivery Svcs Report'!$K$2598:$K$3893))+SUM(SUMIF('Delivery Svcs Report'!$H$1158:$H$1733,{"06","07","08","12","15","16","17","18"},'Delivery Svcs Report'!$J$1158:$J$1733))</f>
        <v>0</v>
      </c>
      <c r="D27" s="75">
        <f>SUMIFS('Lag Triangles'!$C$149:$AL$149,'Lag Triangles'!$C$18:$AL$18,LEFT($B$23,4))</f>
        <v>0</v>
      </c>
      <c r="E27" s="545">
        <f>IF(D27=0,0,(C27/D27)-1)</f>
        <v>0</v>
      </c>
      <c r="F27" s="538">
        <f>SUM(SUMIF('Non-Delivery Svcs Report'!$I$2598:$I$3893,{"06","07","08","12","15","16","17","18"},'Non-Delivery Svcs Report'!$L$2598:$L$3893))+SUM(SUMIF('Delivery Svcs Report'!$H$1158:$H$1733,{"06","07","08","12","15","16","17","18"},'Delivery Svcs Report'!$K$1158:$K$1733))</f>
        <v>0</v>
      </c>
      <c r="G27" s="22">
        <f>SUM(SUMIF('Non-Delivery Svcs Report'!$I$2598:$I$3893,{"06","07","08","12","15","16","17","18"},'Non-Delivery Svcs Report'!$O$2598:$O$3893))+SUM(SUMIF('Delivery Svcs Report'!$H$1158:$H$1733,{"06","07","08","12","15","16","17","18"},'Delivery Svcs Report'!$N$1158:$N$1733))</f>
        <v>0</v>
      </c>
      <c r="H27" s="75">
        <f>SUMIFS('Lag Triangles'!$C$150:$AL$150,'Lag Triangles'!$C$18:$AL$18,LEFT($B$23,4))</f>
        <v>0</v>
      </c>
      <c r="I27" s="595">
        <f>IF(H27=0,0,(G27/H27)-1)</f>
        <v>0</v>
      </c>
      <c r="J27" s="541">
        <f>SUM(SUMIF('Non-Delivery Svcs Report'!$I$2598:$I$3893,{"06","07","08","12","15","16","17","18"},'Non-Delivery Svcs Report'!$Q$2598:$Q$3893))+SUM(SUMIF('Delivery Svcs Report'!$H$1158:$H$1733,{"06","07","08","12","15","16","17","18"},'Delivery Svcs Report'!$P$1158:$P$1733))</f>
        <v>0</v>
      </c>
      <c r="K27" s="75">
        <f>SUMIFS('Lag Triangles'!$C$151:$AL$151,'Lag Triangles'!$C$18:$AL$18,LEFT($B$23,4))</f>
        <v>0</v>
      </c>
      <c r="L27" s="595">
        <f>IF(K27=0,0,(J27/K27)-1)</f>
        <v>0</v>
      </c>
      <c r="M27" s="541">
        <f t="shared" si="1"/>
        <v>0</v>
      </c>
      <c r="N27" s="78">
        <f>IF('Member Months'!$L$238=0,0,M27/'Member Months'!$L$238)</f>
        <v>0</v>
      </c>
    </row>
    <row r="28" spans="2:14">
      <c r="B28" s="21" t="s">
        <v>193</v>
      </c>
      <c r="C28" s="23">
        <f>SUM(SUMIF('Non-Delivery Svcs Report'!$I$2598:$I$3893,{"09","10","11","13","14"},'Non-Delivery Svcs Report'!$K$2598:$K$3893))+SUM(SUMIF('Delivery Svcs Report'!$H$1158:$H$1733,{"09","10","11","13","14"},'Delivery Svcs Report'!$J$1158:$J$1733))</f>
        <v>0</v>
      </c>
      <c r="D28" s="75">
        <f>SUMIFS('Lag Triangles'!$C$195:$AL$195,'Lag Triangles'!$C$18:$AL$18,LEFT($B$23,4))</f>
        <v>0</v>
      </c>
      <c r="E28" s="546">
        <f>IF(D28=0,0,(C28/D28)-1)</f>
        <v>0</v>
      </c>
      <c r="F28" s="539">
        <f>SUM(SUMIF('Non-Delivery Svcs Report'!$I$2598:$I$3893,{"09","10","11","13","14"},'Non-Delivery Svcs Report'!$L$2598:$L$3893))+SUM(SUMIF('Delivery Svcs Report'!$H$1158:$H$1733,{"09","10","11","13","14"},'Delivery Svcs Report'!$K$1158:$K$1733))</f>
        <v>0</v>
      </c>
      <c r="G28" s="26">
        <f>SUM(SUMIF('Non-Delivery Svcs Report'!$I$2598:$I$3893,{"09","10","11","13","14"},'Non-Delivery Svcs Report'!$O$2598:$O$3893))+SUM(SUMIF('Delivery Svcs Report'!$H$1158:$H$1733,{"09","10","11","13","14"},'Delivery Svcs Report'!$N$1158:$N$1733))</f>
        <v>0</v>
      </c>
      <c r="H28" s="75">
        <f>SUMIFS('Lag Triangles'!$C$196:$AL$196,'Lag Triangles'!$C$18:$AL$18,LEFT($B$23,4))</f>
        <v>0</v>
      </c>
      <c r="I28" s="596">
        <f>IF(H28=0,0,(G28/H28)-1)</f>
        <v>0</v>
      </c>
      <c r="J28" s="542">
        <f>SUM(SUMIF('Non-Delivery Svcs Report'!$I$2598:$I$3893,{"09","10","11","13","14"},'Non-Delivery Svcs Report'!$Q$2598:$Q$3893))+SUM(SUMIF('Delivery Svcs Report'!$H$1158:$H$1733,{"09","10","11","13","14"},'Delivery Svcs Report'!$P$1158:$P$1733))</f>
        <v>0</v>
      </c>
      <c r="K28" s="75">
        <f>SUMIFS('Lag Triangles'!$C$197:$AL$197,'Lag Triangles'!$C$18:$AL$18,LEFT($B$23,4))</f>
        <v>0</v>
      </c>
      <c r="L28" s="596">
        <f>IF(K28=0,0,(J28/K28)-1)</f>
        <v>0</v>
      </c>
      <c r="M28" s="542">
        <f t="shared" si="1"/>
        <v>0</v>
      </c>
      <c r="N28" s="79">
        <f>IF('Member Months'!$L$238=0,0,M28/'Member Months'!$L$238)</f>
        <v>0</v>
      </c>
    </row>
    <row r="29" spans="2:14" ht="13">
      <c r="B29" s="29" t="s">
        <v>61</v>
      </c>
      <c r="C29" s="27">
        <f>SUM(C25:C28)</f>
        <v>0</v>
      </c>
      <c r="D29" s="28">
        <f>SUM(D25:D28)</f>
        <v>0</v>
      </c>
      <c r="E29" s="547">
        <f>IF(D29=0,0,(C29/D29)-1)</f>
        <v>0</v>
      </c>
      <c r="F29" s="540">
        <f>SUM(F25:F28)</f>
        <v>0</v>
      </c>
      <c r="G29" s="28">
        <f>SUM(G25:G28)</f>
        <v>0</v>
      </c>
      <c r="H29" s="543">
        <f>SUM(H25:H28)</f>
        <v>0</v>
      </c>
      <c r="I29" s="597">
        <f>IF(H29=0,0,(G29/H29)-1)</f>
        <v>0</v>
      </c>
      <c r="J29" s="543">
        <f>SUM(J25:J28)</f>
        <v>0</v>
      </c>
      <c r="K29" s="543">
        <f>SUM(K25:K28)</f>
        <v>0</v>
      </c>
      <c r="L29" s="597">
        <f>IF(K29=0,0,(J29/K29)-1)</f>
        <v>0</v>
      </c>
      <c r="M29" s="543">
        <f>SUM(M25:M28)</f>
        <v>0</v>
      </c>
      <c r="N29" s="80">
        <f>IF('Member Months'!$L$238=0,0,M29/'Member Months'!$L$238)</f>
        <v>0</v>
      </c>
    </row>
    <row r="30" spans="2:14">
      <c r="J30" s="489"/>
      <c r="K30" s="489"/>
      <c r="L30" s="489"/>
    </row>
    <row r="31" spans="2:14">
      <c r="D31" s="76"/>
      <c r="J31" s="489"/>
      <c r="K31" s="489"/>
      <c r="L31" s="489"/>
    </row>
    <row r="32" spans="2:14">
      <c r="B32" s="1189" t="s">
        <v>195</v>
      </c>
      <c r="C32" s="1190"/>
      <c r="D32" s="1191" t="s">
        <v>84</v>
      </c>
      <c r="E32" s="1191"/>
      <c r="F32" s="1190"/>
      <c r="J32" s="489"/>
      <c r="K32" s="489"/>
      <c r="L32" s="489"/>
    </row>
    <row r="33" spans="2:12">
      <c r="B33" s="1186" t="s">
        <v>64</v>
      </c>
      <c r="C33" s="1187"/>
      <c r="D33" s="1192" t="s">
        <v>159</v>
      </c>
      <c r="E33" s="1176"/>
      <c r="F33" s="1177"/>
      <c r="J33" s="489"/>
      <c r="K33" s="489"/>
      <c r="L33" s="489"/>
    </row>
    <row r="34" spans="2:12">
      <c r="B34" s="1186" t="s">
        <v>85</v>
      </c>
      <c r="C34" s="1187"/>
      <c r="D34" s="1176" t="s">
        <v>160</v>
      </c>
      <c r="E34" s="1176"/>
      <c r="F34" s="1177"/>
      <c r="J34" s="489"/>
      <c r="K34" s="489"/>
      <c r="L34" s="489"/>
    </row>
    <row r="35" spans="2:12">
      <c r="B35" s="1186" t="s">
        <v>192</v>
      </c>
      <c r="C35" s="1187"/>
      <c r="D35" s="1188" t="s">
        <v>679</v>
      </c>
      <c r="E35" s="1176"/>
      <c r="F35" s="1177"/>
      <c r="J35" s="489"/>
      <c r="K35" s="489"/>
      <c r="L35" s="489"/>
    </row>
    <row r="36" spans="2:12">
      <c r="B36" s="1178" t="s">
        <v>193</v>
      </c>
      <c r="C36" s="1179"/>
      <c r="D36" s="1180" t="s">
        <v>411</v>
      </c>
      <c r="E36" s="1181"/>
      <c r="F36" s="1182"/>
      <c r="J36" s="489"/>
      <c r="K36" s="489"/>
      <c r="L36" s="489"/>
    </row>
    <row r="37" spans="2:12">
      <c r="J37" s="489"/>
      <c r="K37" s="489"/>
      <c r="L37" s="489"/>
    </row>
  </sheetData>
  <sheetProtection algorithmName="SHA-512" hashValue="jII4PUMZK1MdxmbMcTXJRIj5N3KyWIf4DgFVI6586UJbt7WAZJNfouOeXLMgxxLCLLDN8jOGzdAs2sL+1ejedA==" saltValue="JEJPRGFpJmNAKkHubUjcIg==" spinCount="100000" sheet="1" objects="1" scenarios="1"/>
  <mergeCells count="13">
    <mergeCell ref="D34:F34"/>
    <mergeCell ref="B36:C36"/>
    <mergeCell ref="D36:F36"/>
    <mergeCell ref="B5:N5"/>
    <mergeCell ref="B14:N14"/>
    <mergeCell ref="B23:N23"/>
    <mergeCell ref="B35:C35"/>
    <mergeCell ref="D35:F35"/>
    <mergeCell ref="B32:C32"/>
    <mergeCell ref="D32:F32"/>
    <mergeCell ref="B33:C33"/>
    <mergeCell ref="D33:F33"/>
    <mergeCell ref="B34:C34"/>
  </mergeCells>
  <phoneticPr fontId="32" type="noConversion"/>
  <pageMargins left="0.75" right="0.75" top="1" bottom="1" header="0.5" footer="0.5"/>
  <pageSetup scale="3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00"/>
  <sheetViews>
    <sheetView view="pageBreakPreview" zoomScale="70" zoomScaleNormal="70" zoomScaleSheetLayoutView="70" workbookViewId="0"/>
  </sheetViews>
  <sheetFormatPr defaultColWidth="9.1796875" defaultRowHeight="12.5"/>
  <cols>
    <col min="1" max="1" width="11.81640625" style="69" customWidth="1"/>
    <col min="2" max="2" width="42.54296875" style="69" customWidth="1"/>
    <col min="3" max="3" width="18.453125" style="69" customWidth="1"/>
    <col min="4" max="9" width="11.81640625" style="69" customWidth="1"/>
    <col min="10" max="10" width="18.1796875" style="69" customWidth="1"/>
    <col min="11" max="11" width="14.1796875" style="69" customWidth="1"/>
    <col min="12" max="12" width="13.54296875" style="69" customWidth="1"/>
    <col min="13" max="38" width="11.81640625" style="69" customWidth="1"/>
    <col min="39" max="39" width="14.81640625" style="69" customWidth="1"/>
    <col min="40" max="40" width="9.1796875" style="69" customWidth="1"/>
    <col min="41" max="16384" width="9.1796875" style="42"/>
  </cols>
  <sheetData>
    <row r="1" spans="1:15" ht="13">
      <c r="A1" s="228" t="s">
        <v>407</v>
      </c>
    </row>
    <row r="2" spans="1:15" ht="13">
      <c r="A2" s="228"/>
    </row>
    <row r="3" spans="1:15" ht="13">
      <c r="B3" s="68" t="s">
        <v>186</v>
      </c>
      <c r="C3" s="114"/>
      <c r="D3"/>
    </row>
    <row r="4" spans="1:15" ht="13">
      <c r="B4" s="68" t="s">
        <v>187</v>
      </c>
      <c r="C4" s="114"/>
      <c r="D4"/>
    </row>
    <row r="5" spans="1:15" ht="13">
      <c r="B5" s="68" t="s">
        <v>103</v>
      </c>
      <c r="C5" s="115">
        <v>44469</v>
      </c>
      <c r="D5" s="69" t="s">
        <v>77</v>
      </c>
    </row>
    <row r="6" spans="1:15">
      <c r="B6" s="68" t="s">
        <v>163</v>
      </c>
      <c r="C6" s="70" t="s">
        <v>170</v>
      </c>
      <c r="D6" s="227"/>
    </row>
    <row r="7" spans="1:15">
      <c r="B7" s="68"/>
      <c r="C7" s="70"/>
    </row>
    <row r="8" spans="1:15">
      <c r="B8" s="68"/>
      <c r="C8" s="71"/>
    </row>
    <row r="9" spans="1:15">
      <c r="B9" s="227" t="s">
        <v>914</v>
      </c>
      <c r="C9" s="71"/>
    </row>
    <row r="10" spans="1:15" ht="13" thickBot="1">
      <c r="B10" s="68"/>
      <c r="C10" s="71"/>
    </row>
    <row r="11" spans="1:15" ht="37.5">
      <c r="A11" s="1199" t="s">
        <v>195</v>
      </c>
      <c r="B11" s="1200"/>
      <c r="C11" s="1197" t="s">
        <v>194</v>
      </c>
      <c r="D11" s="1197"/>
      <c r="E11" s="1198"/>
      <c r="F11" s="1194" t="s">
        <v>171</v>
      </c>
      <c r="G11" s="1195"/>
      <c r="H11" s="1196"/>
      <c r="J11" s="100"/>
      <c r="K11" s="101" t="s">
        <v>81</v>
      </c>
      <c r="L11" s="101" t="s">
        <v>80</v>
      </c>
      <c r="M11" s="102" t="s">
        <v>82</v>
      </c>
      <c r="O11" s="87"/>
    </row>
    <row r="12" spans="1:15">
      <c r="A12" s="1193" t="s">
        <v>64</v>
      </c>
      <c r="B12" s="1187"/>
      <c r="C12" s="1176" t="s">
        <v>159</v>
      </c>
      <c r="D12" s="1176"/>
      <c r="E12" s="1177"/>
      <c r="F12" s="64"/>
      <c r="G12" s="41">
        <v>36</v>
      </c>
      <c r="H12" s="65"/>
      <c r="J12" s="97" t="str">
        <f>'Member Months'!C18</f>
        <v>2022 Current Year</v>
      </c>
      <c r="K12" s="103">
        <f>'Report vs Lags'!C11</f>
        <v>0</v>
      </c>
      <c r="L12" s="103">
        <f>'Report vs Lags'!D11</f>
        <v>0</v>
      </c>
      <c r="M12" s="93">
        <f>IF(L12=0,0,K12/L12-1)</f>
        <v>0</v>
      </c>
    </row>
    <row r="13" spans="1:15">
      <c r="A13" s="1193" t="s">
        <v>85</v>
      </c>
      <c r="B13" s="1187"/>
      <c r="C13" s="1176" t="s">
        <v>160</v>
      </c>
      <c r="D13" s="1176"/>
      <c r="E13" s="1177"/>
      <c r="F13" s="64"/>
      <c r="G13" s="41">
        <v>36</v>
      </c>
      <c r="H13" s="65"/>
      <c r="J13" s="98" t="str">
        <f>'Member Months'!C90</f>
        <v>2021 Prior Year</v>
      </c>
      <c r="K13" s="104">
        <f>'Report vs Lags'!C20</f>
        <v>0</v>
      </c>
      <c r="L13" s="104">
        <f>'Report vs Lags'!D20</f>
        <v>0</v>
      </c>
      <c r="M13" s="94">
        <f>IF(L13=0,0,K13/L13-1)</f>
        <v>0</v>
      </c>
    </row>
    <row r="14" spans="1:15">
      <c r="A14" s="1193" t="s">
        <v>192</v>
      </c>
      <c r="B14" s="1187"/>
      <c r="C14" s="1188" t="s">
        <v>679</v>
      </c>
      <c r="D14" s="1176"/>
      <c r="E14" s="1177"/>
      <c r="F14" s="64"/>
      <c r="G14" s="41">
        <v>36</v>
      </c>
      <c r="H14" s="65"/>
      <c r="J14" s="99" t="str">
        <f>'Member Months'!C162</f>
        <v>2020 Initial Year</v>
      </c>
      <c r="K14" s="95">
        <f>'Report vs Lags'!C29</f>
        <v>0</v>
      </c>
      <c r="L14" s="105">
        <f>'Report vs Lags'!D29</f>
        <v>0</v>
      </c>
      <c r="M14" s="96">
        <f>IF(L14=0,0,K14/L14-1)</f>
        <v>0</v>
      </c>
    </row>
    <row r="15" spans="1:15" ht="13.5" thickBot="1">
      <c r="A15" s="1208" t="s">
        <v>193</v>
      </c>
      <c r="B15" s="1209"/>
      <c r="C15" s="1205" t="s">
        <v>411</v>
      </c>
      <c r="D15" s="1206"/>
      <c r="E15" s="1207"/>
      <c r="F15" s="66"/>
      <c r="G15" s="46">
        <v>36</v>
      </c>
      <c r="H15" s="67"/>
      <c r="J15" s="92" t="str">
        <f>IF(OR(M12&gt;0.02,M12&lt;-0.02,M13&gt;0.02,M13&lt;-0.02,M14&gt;0.02,M14&lt;-0.02),"Please explain the reason for the discrepancy between the lag triangle paid amounts and the Reported Paid amounts on the Services tabs.","")</f>
        <v/>
      </c>
      <c r="K15" s="227"/>
    </row>
    <row r="16" spans="1:15" ht="12" customHeight="1">
      <c r="A16" s="41"/>
      <c r="B16" s="41"/>
      <c r="C16" s="195"/>
      <c r="D16" s="195"/>
      <c r="E16" s="195"/>
      <c r="F16" s="42"/>
      <c r="G16" s="41"/>
      <c r="H16" s="42"/>
      <c r="J16" s="106" t="str">
        <f>IF(OR(M12&gt;0.02,M12&lt;-0.02,M13&gt;0.02,M13&lt;-0.02,M14&gt;0.02,M14&lt;-0.02),"Plan explanation:","")</f>
        <v/>
      </c>
      <c r="K16" s="71"/>
    </row>
    <row r="17" spans="1:39" ht="12" customHeight="1">
      <c r="A17" s="41"/>
      <c r="B17" s="41"/>
      <c r="C17" s="195"/>
      <c r="D17" s="195"/>
      <c r="E17" s="195"/>
      <c r="F17" s="42"/>
      <c r="G17" s="41"/>
      <c r="H17" s="42"/>
    </row>
    <row r="18" spans="1:39" ht="13.5" customHeight="1">
      <c r="B18" s="980" t="s">
        <v>913</v>
      </c>
      <c r="C18" s="88">
        <f>YEAR(C$20)</f>
        <v>2021</v>
      </c>
      <c r="D18" s="88">
        <f t="shared" ref="D18:AL18" si="0">YEAR(D$20)</f>
        <v>2021</v>
      </c>
      <c r="E18" s="88">
        <f t="shared" si="0"/>
        <v>2021</v>
      </c>
      <c r="F18" s="88">
        <f t="shared" si="0"/>
        <v>2021</v>
      </c>
      <c r="G18" s="88">
        <f t="shared" si="0"/>
        <v>2021</v>
      </c>
      <c r="H18" s="88">
        <f t="shared" si="0"/>
        <v>2021</v>
      </c>
      <c r="I18" s="88">
        <f t="shared" si="0"/>
        <v>2021</v>
      </c>
      <c r="J18" s="88">
        <f t="shared" si="0"/>
        <v>2021</v>
      </c>
      <c r="K18" s="88">
        <f t="shared" si="0"/>
        <v>2021</v>
      </c>
      <c r="L18" s="88">
        <f t="shared" si="0"/>
        <v>2020</v>
      </c>
      <c r="M18" s="88">
        <f t="shared" si="0"/>
        <v>2020</v>
      </c>
      <c r="N18" s="88">
        <f t="shared" si="0"/>
        <v>2020</v>
      </c>
      <c r="O18" s="88">
        <f t="shared" si="0"/>
        <v>2020</v>
      </c>
      <c r="P18" s="88">
        <f t="shared" si="0"/>
        <v>2020</v>
      </c>
      <c r="Q18" s="88">
        <f t="shared" si="0"/>
        <v>2020</v>
      </c>
      <c r="R18" s="88">
        <f t="shared" si="0"/>
        <v>2020</v>
      </c>
      <c r="S18" s="88">
        <f t="shared" si="0"/>
        <v>2020</v>
      </c>
      <c r="T18" s="88">
        <f t="shared" si="0"/>
        <v>2020</v>
      </c>
      <c r="U18" s="88">
        <f t="shared" si="0"/>
        <v>2020</v>
      </c>
      <c r="V18" s="88">
        <f t="shared" si="0"/>
        <v>2020</v>
      </c>
      <c r="W18" s="88">
        <f t="shared" si="0"/>
        <v>2020</v>
      </c>
      <c r="X18" s="88">
        <f t="shared" si="0"/>
        <v>2019</v>
      </c>
      <c r="Y18" s="88">
        <f t="shared" si="0"/>
        <v>2019</v>
      </c>
      <c r="Z18" s="88">
        <f t="shared" si="0"/>
        <v>2019</v>
      </c>
      <c r="AA18" s="88">
        <f t="shared" si="0"/>
        <v>2019</v>
      </c>
      <c r="AB18" s="88">
        <f t="shared" si="0"/>
        <v>2019</v>
      </c>
      <c r="AC18" s="88">
        <f t="shared" si="0"/>
        <v>2019</v>
      </c>
      <c r="AD18" s="88">
        <f t="shared" si="0"/>
        <v>2019</v>
      </c>
      <c r="AE18" s="88">
        <f t="shared" si="0"/>
        <v>2019</v>
      </c>
      <c r="AF18" s="88">
        <f t="shared" si="0"/>
        <v>2019</v>
      </c>
      <c r="AG18" s="88">
        <f t="shared" si="0"/>
        <v>2019</v>
      </c>
      <c r="AH18" s="88">
        <f t="shared" si="0"/>
        <v>2019</v>
      </c>
      <c r="AI18" s="88">
        <f t="shared" si="0"/>
        <v>2019</v>
      </c>
      <c r="AJ18" s="88">
        <f t="shared" si="0"/>
        <v>2018</v>
      </c>
      <c r="AK18" s="88">
        <f t="shared" si="0"/>
        <v>2018</v>
      </c>
      <c r="AL18" s="88">
        <f t="shared" si="0"/>
        <v>2018</v>
      </c>
    </row>
    <row r="19" spans="1:39" s="69" customFormat="1" ht="28.5" customHeight="1">
      <c r="A19" s="1203" t="s">
        <v>64</v>
      </c>
      <c r="B19" s="1204"/>
      <c r="C19" s="89" t="s">
        <v>189</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8"/>
      <c r="AM19" s="1201" t="s">
        <v>190</v>
      </c>
    </row>
    <row r="20" spans="1:39" ht="39.75" customHeight="1">
      <c r="A20" s="62" t="s">
        <v>188</v>
      </c>
      <c r="B20" s="61" t="s">
        <v>67</v>
      </c>
      <c r="C20" s="91">
        <f>$C$5</f>
        <v>44469</v>
      </c>
      <c r="D20" s="91">
        <f t="shared" ref="D20:AL20" si="1">DATE(YEAR(C20), MONTH(C20)-1,1)</f>
        <v>44409</v>
      </c>
      <c r="E20" s="91">
        <f t="shared" si="1"/>
        <v>44378</v>
      </c>
      <c r="F20" s="91">
        <f t="shared" si="1"/>
        <v>44348</v>
      </c>
      <c r="G20" s="91">
        <f t="shared" si="1"/>
        <v>44317</v>
      </c>
      <c r="H20" s="91">
        <f t="shared" si="1"/>
        <v>44287</v>
      </c>
      <c r="I20" s="91">
        <f t="shared" si="1"/>
        <v>44256</v>
      </c>
      <c r="J20" s="91">
        <f t="shared" si="1"/>
        <v>44228</v>
      </c>
      <c r="K20" s="91">
        <f t="shared" si="1"/>
        <v>44197</v>
      </c>
      <c r="L20" s="91">
        <f t="shared" si="1"/>
        <v>44166</v>
      </c>
      <c r="M20" s="91">
        <f t="shared" si="1"/>
        <v>44136</v>
      </c>
      <c r="N20" s="91">
        <f t="shared" si="1"/>
        <v>44105</v>
      </c>
      <c r="O20" s="91">
        <f t="shared" si="1"/>
        <v>44075</v>
      </c>
      <c r="P20" s="91">
        <f t="shared" si="1"/>
        <v>44044</v>
      </c>
      <c r="Q20" s="91">
        <f t="shared" si="1"/>
        <v>44013</v>
      </c>
      <c r="R20" s="91">
        <f t="shared" si="1"/>
        <v>43983</v>
      </c>
      <c r="S20" s="91">
        <f t="shared" si="1"/>
        <v>43952</v>
      </c>
      <c r="T20" s="91">
        <f t="shared" si="1"/>
        <v>43922</v>
      </c>
      <c r="U20" s="91">
        <f t="shared" si="1"/>
        <v>43891</v>
      </c>
      <c r="V20" s="91">
        <f t="shared" si="1"/>
        <v>43862</v>
      </c>
      <c r="W20" s="91">
        <f t="shared" si="1"/>
        <v>43831</v>
      </c>
      <c r="X20" s="91">
        <f t="shared" si="1"/>
        <v>43800</v>
      </c>
      <c r="Y20" s="91">
        <f t="shared" si="1"/>
        <v>43770</v>
      </c>
      <c r="Z20" s="91">
        <f t="shared" si="1"/>
        <v>43739</v>
      </c>
      <c r="AA20" s="91">
        <f t="shared" si="1"/>
        <v>43709</v>
      </c>
      <c r="AB20" s="91">
        <f t="shared" si="1"/>
        <v>43678</v>
      </c>
      <c r="AC20" s="91">
        <f t="shared" si="1"/>
        <v>43647</v>
      </c>
      <c r="AD20" s="91">
        <f t="shared" si="1"/>
        <v>43617</v>
      </c>
      <c r="AE20" s="91">
        <f t="shared" si="1"/>
        <v>43586</v>
      </c>
      <c r="AF20" s="91">
        <f t="shared" si="1"/>
        <v>43556</v>
      </c>
      <c r="AG20" s="91">
        <f t="shared" si="1"/>
        <v>43525</v>
      </c>
      <c r="AH20" s="91">
        <f t="shared" si="1"/>
        <v>43497</v>
      </c>
      <c r="AI20" s="91">
        <f t="shared" si="1"/>
        <v>43466</v>
      </c>
      <c r="AJ20" s="91">
        <f t="shared" si="1"/>
        <v>43435</v>
      </c>
      <c r="AK20" s="91">
        <f t="shared" si="1"/>
        <v>43405</v>
      </c>
      <c r="AL20" s="91">
        <f t="shared" si="1"/>
        <v>43374</v>
      </c>
      <c r="AM20" s="1202"/>
    </row>
    <row r="21" spans="1:39">
      <c r="A21" s="63">
        <v>1</v>
      </c>
      <c r="B21" s="91">
        <f>$C$5</f>
        <v>44469</v>
      </c>
      <c r="C21" s="280">
        <v>0</v>
      </c>
      <c r="D21" s="280">
        <v>0</v>
      </c>
      <c r="E21" s="280">
        <v>0</v>
      </c>
      <c r="F21" s="280">
        <v>0</v>
      </c>
      <c r="G21" s="280">
        <v>0</v>
      </c>
      <c r="H21" s="280">
        <v>0</v>
      </c>
      <c r="I21" s="280">
        <v>0</v>
      </c>
      <c r="J21" s="280">
        <v>0</v>
      </c>
      <c r="K21" s="280">
        <v>0</v>
      </c>
      <c r="L21" s="280">
        <v>0</v>
      </c>
      <c r="M21" s="280">
        <v>0</v>
      </c>
      <c r="N21" s="280">
        <v>0</v>
      </c>
      <c r="O21" s="280">
        <v>0</v>
      </c>
      <c r="P21" s="280">
        <v>0</v>
      </c>
      <c r="Q21" s="280">
        <v>0</v>
      </c>
      <c r="R21" s="280">
        <v>0</v>
      </c>
      <c r="S21" s="280">
        <v>0</v>
      </c>
      <c r="T21" s="280">
        <v>0</v>
      </c>
      <c r="U21" s="280">
        <v>0</v>
      </c>
      <c r="V21" s="280">
        <v>0</v>
      </c>
      <c r="W21" s="280">
        <v>0</v>
      </c>
      <c r="X21" s="280">
        <v>0</v>
      </c>
      <c r="Y21" s="280">
        <v>0</v>
      </c>
      <c r="Z21" s="280">
        <v>0</v>
      </c>
      <c r="AA21" s="280">
        <v>0</v>
      </c>
      <c r="AB21" s="280">
        <v>0</v>
      </c>
      <c r="AC21" s="280">
        <v>0</v>
      </c>
      <c r="AD21" s="280">
        <v>0</v>
      </c>
      <c r="AE21" s="280">
        <v>0</v>
      </c>
      <c r="AF21" s="280">
        <v>0</v>
      </c>
      <c r="AG21" s="280">
        <v>0</v>
      </c>
      <c r="AH21" s="280">
        <v>0</v>
      </c>
      <c r="AI21" s="280">
        <v>0</v>
      </c>
      <c r="AJ21" s="280">
        <v>0</v>
      </c>
      <c r="AK21" s="280">
        <v>0</v>
      </c>
      <c r="AL21" s="280">
        <v>0</v>
      </c>
      <c r="AM21" s="74">
        <f>SUM(C21:AL21)</f>
        <v>0</v>
      </c>
    </row>
    <row r="22" spans="1:39">
      <c r="A22" s="63">
        <v>2</v>
      </c>
      <c r="B22" s="91">
        <f>DATE(YEAR(B21), MONTH(B21)-1,1)</f>
        <v>44409</v>
      </c>
      <c r="C22" s="876"/>
      <c r="D22" s="280">
        <v>0</v>
      </c>
      <c r="E22" s="280">
        <v>0</v>
      </c>
      <c r="F22" s="280">
        <v>0</v>
      </c>
      <c r="G22" s="280">
        <v>0</v>
      </c>
      <c r="H22" s="280">
        <v>0</v>
      </c>
      <c r="I22" s="280">
        <v>0</v>
      </c>
      <c r="J22" s="280">
        <v>0</v>
      </c>
      <c r="K22" s="280">
        <v>0</v>
      </c>
      <c r="L22" s="280">
        <v>0</v>
      </c>
      <c r="M22" s="280">
        <v>0</v>
      </c>
      <c r="N22" s="280">
        <v>0</v>
      </c>
      <c r="O22" s="280">
        <v>0</v>
      </c>
      <c r="P22" s="280">
        <v>0</v>
      </c>
      <c r="Q22" s="280">
        <v>0</v>
      </c>
      <c r="R22" s="280">
        <v>0</v>
      </c>
      <c r="S22" s="280">
        <v>0</v>
      </c>
      <c r="T22" s="280">
        <v>0</v>
      </c>
      <c r="U22" s="280">
        <v>0</v>
      </c>
      <c r="V22" s="280">
        <v>0</v>
      </c>
      <c r="W22" s="280">
        <v>0</v>
      </c>
      <c r="X22" s="280">
        <v>0</v>
      </c>
      <c r="Y22" s="280">
        <v>0</v>
      </c>
      <c r="Z22" s="280">
        <v>0</v>
      </c>
      <c r="AA22" s="280">
        <v>0</v>
      </c>
      <c r="AB22" s="280">
        <v>0</v>
      </c>
      <c r="AC22" s="280">
        <v>0</v>
      </c>
      <c r="AD22" s="280">
        <v>0</v>
      </c>
      <c r="AE22" s="280">
        <v>0</v>
      </c>
      <c r="AF22" s="280">
        <v>0</v>
      </c>
      <c r="AG22" s="280">
        <v>0</v>
      </c>
      <c r="AH22" s="280">
        <v>0</v>
      </c>
      <c r="AI22" s="280">
        <v>0</v>
      </c>
      <c r="AJ22" s="280">
        <v>0</v>
      </c>
      <c r="AK22" s="280">
        <v>0</v>
      </c>
      <c r="AL22" s="280">
        <v>0</v>
      </c>
      <c r="AM22" s="74">
        <f t="shared" ref="AM22:AM56" si="2">SUM(C22:AL22)</f>
        <v>0</v>
      </c>
    </row>
    <row r="23" spans="1:39">
      <c r="A23" s="63">
        <v>3</v>
      </c>
      <c r="B23" s="91">
        <f t="shared" ref="B23:B56" si="3">DATE(YEAR(B22), MONTH(B22)-1,1)</f>
        <v>44378</v>
      </c>
      <c r="C23" s="876"/>
      <c r="D23" s="876"/>
      <c r="E23" s="280">
        <v>0</v>
      </c>
      <c r="F23" s="280">
        <v>0</v>
      </c>
      <c r="G23" s="280">
        <v>0</v>
      </c>
      <c r="H23" s="280">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74">
        <f t="shared" si="2"/>
        <v>0</v>
      </c>
    </row>
    <row r="24" spans="1:39">
      <c r="A24" s="63">
        <v>4</v>
      </c>
      <c r="B24" s="91">
        <f t="shared" si="3"/>
        <v>44348</v>
      </c>
      <c r="C24" s="876"/>
      <c r="D24" s="876"/>
      <c r="E24" s="876"/>
      <c r="F24" s="280">
        <v>0</v>
      </c>
      <c r="G24" s="280">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74">
        <f t="shared" si="2"/>
        <v>0</v>
      </c>
    </row>
    <row r="25" spans="1:39">
      <c r="A25" s="63">
        <v>5</v>
      </c>
      <c r="B25" s="91">
        <f t="shared" si="3"/>
        <v>44317</v>
      </c>
      <c r="C25" s="876"/>
      <c r="D25" s="876"/>
      <c r="E25" s="876"/>
      <c r="F25" s="876"/>
      <c r="G25" s="280">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74">
        <f t="shared" si="2"/>
        <v>0</v>
      </c>
    </row>
    <row r="26" spans="1:39">
      <c r="A26" s="63">
        <v>6</v>
      </c>
      <c r="B26" s="91">
        <f t="shared" si="3"/>
        <v>44287</v>
      </c>
      <c r="C26" s="876"/>
      <c r="D26" s="876"/>
      <c r="E26" s="876"/>
      <c r="F26" s="876"/>
      <c r="G26" s="876"/>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74">
        <f t="shared" si="2"/>
        <v>0</v>
      </c>
    </row>
    <row r="27" spans="1:39">
      <c r="A27" s="63">
        <v>7</v>
      </c>
      <c r="B27" s="91">
        <f t="shared" si="3"/>
        <v>44256</v>
      </c>
      <c r="C27" s="876"/>
      <c r="D27" s="876"/>
      <c r="E27" s="876"/>
      <c r="F27" s="876"/>
      <c r="G27" s="876"/>
      <c r="H27" s="876"/>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74">
        <f t="shared" si="2"/>
        <v>0</v>
      </c>
    </row>
    <row r="28" spans="1:39">
      <c r="A28" s="63">
        <v>8</v>
      </c>
      <c r="B28" s="91">
        <f t="shared" si="3"/>
        <v>44228</v>
      </c>
      <c r="C28" s="876"/>
      <c r="D28" s="876"/>
      <c r="E28" s="876"/>
      <c r="F28" s="876"/>
      <c r="G28" s="876"/>
      <c r="H28" s="876"/>
      <c r="I28" s="876"/>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74">
        <f t="shared" si="2"/>
        <v>0</v>
      </c>
    </row>
    <row r="29" spans="1:39">
      <c r="A29" s="63">
        <v>9</v>
      </c>
      <c r="B29" s="91">
        <f t="shared" si="3"/>
        <v>44197</v>
      </c>
      <c r="C29" s="876"/>
      <c r="D29" s="876"/>
      <c r="E29" s="876"/>
      <c r="F29" s="876"/>
      <c r="G29" s="876"/>
      <c r="H29" s="876"/>
      <c r="I29" s="876"/>
      <c r="J29" s="876"/>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74">
        <f t="shared" si="2"/>
        <v>0</v>
      </c>
    </row>
    <row r="30" spans="1:39">
      <c r="A30" s="63">
        <v>10</v>
      </c>
      <c r="B30" s="91">
        <f t="shared" si="3"/>
        <v>44166</v>
      </c>
      <c r="C30" s="876"/>
      <c r="D30" s="876"/>
      <c r="E30" s="876"/>
      <c r="F30" s="876"/>
      <c r="G30" s="876"/>
      <c r="H30" s="876"/>
      <c r="I30" s="876"/>
      <c r="J30" s="876"/>
      <c r="K30" s="876"/>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74">
        <f t="shared" si="2"/>
        <v>0</v>
      </c>
    </row>
    <row r="31" spans="1:39">
      <c r="A31" s="63">
        <v>11</v>
      </c>
      <c r="B31" s="91">
        <f t="shared" si="3"/>
        <v>44136</v>
      </c>
      <c r="C31" s="876"/>
      <c r="D31" s="876"/>
      <c r="E31" s="876"/>
      <c r="F31" s="876"/>
      <c r="G31" s="876"/>
      <c r="H31" s="876"/>
      <c r="I31" s="876"/>
      <c r="J31" s="876"/>
      <c r="K31" s="876"/>
      <c r="L31" s="876"/>
      <c r="M31" s="280">
        <v>0</v>
      </c>
      <c r="N31" s="280">
        <v>0</v>
      </c>
      <c r="O31" s="280">
        <v>0</v>
      </c>
      <c r="P31" s="280">
        <v>0</v>
      </c>
      <c r="Q31" s="280">
        <v>0</v>
      </c>
      <c r="R31" s="280">
        <v>0</v>
      </c>
      <c r="S31" s="280">
        <v>0</v>
      </c>
      <c r="T31" s="280">
        <v>0</v>
      </c>
      <c r="U31" s="280">
        <v>0</v>
      </c>
      <c r="V31" s="280">
        <v>0</v>
      </c>
      <c r="W31" s="280">
        <v>0</v>
      </c>
      <c r="X31" s="280">
        <v>0</v>
      </c>
      <c r="Y31" s="280">
        <v>0</v>
      </c>
      <c r="Z31" s="280">
        <v>0</v>
      </c>
      <c r="AA31" s="280">
        <v>0</v>
      </c>
      <c r="AB31" s="280">
        <v>0</v>
      </c>
      <c r="AC31" s="280">
        <v>0</v>
      </c>
      <c r="AD31" s="280">
        <v>0</v>
      </c>
      <c r="AE31" s="280">
        <v>0</v>
      </c>
      <c r="AF31" s="280">
        <v>0</v>
      </c>
      <c r="AG31" s="280">
        <v>0</v>
      </c>
      <c r="AH31" s="280">
        <v>0</v>
      </c>
      <c r="AI31" s="280">
        <v>0</v>
      </c>
      <c r="AJ31" s="280">
        <v>0</v>
      </c>
      <c r="AK31" s="280">
        <v>0</v>
      </c>
      <c r="AL31" s="280">
        <v>0</v>
      </c>
      <c r="AM31" s="74">
        <f t="shared" si="2"/>
        <v>0</v>
      </c>
    </row>
    <row r="32" spans="1:39">
      <c r="A32" s="63">
        <v>12</v>
      </c>
      <c r="B32" s="91">
        <f t="shared" si="3"/>
        <v>44105</v>
      </c>
      <c r="C32" s="876"/>
      <c r="D32" s="876"/>
      <c r="E32" s="876"/>
      <c r="F32" s="876"/>
      <c r="G32" s="876"/>
      <c r="H32" s="876"/>
      <c r="I32" s="876"/>
      <c r="J32" s="876"/>
      <c r="K32" s="876"/>
      <c r="L32" s="876"/>
      <c r="M32" s="876"/>
      <c r="N32" s="280">
        <v>0</v>
      </c>
      <c r="O32" s="280">
        <v>0</v>
      </c>
      <c r="P32" s="280">
        <v>0</v>
      </c>
      <c r="Q32" s="280">
        <v>0</v>
      </c>
      <c r="R32" s="280">
        <v>0</v>
      </c>
      <c r="S32" s="280">
        <v>0</v>
      </c>
      <c r="T32" s="280">
        <v>0</v>
      </c>
      <c r="U32" s="280">
        <v>0</v>
      </c>
      <c r="V32" s="280">
        <v>0</v>
      </c>
      <c r="W32" s="280">
        <v>0</v>
      </c>
      <c r="X32" s="280">
        <v>0</v>
      </c>
      <c r="Y32" s="280">
        <v>0</v>
      </c>
      <c r="Z32" s="280">
        <v>0</v>
      </c>
      <c r="AA32" s="280">
        <v>0</v>
      </c>
      <c r="AB32" s="280">
        <v>0</v>
      </c>
      <c r="AC32" s="280">
        <v>0</v>
      </c>
      <c r="AD32" s="280">
        <v>0</v>
      </c>
      <c r="AE32" s="280">
        <v>0</v>
      </c>
      <c r="AF32" s="280">
        <v>0</v>
      </c>
      <c r="AG32" s="280">
        <v>0</v>
      </c>
      <c r="AH32" s="280">
        <v>0</v>
      </c>
      <c r="AI32" s="280">
        <v>0</v>
      </c>
      <c r="AJ32" s="280">
        <v>0</v>
      </c>
      <c r="AK32" s="280">
        <v>0</v>
      </c>
      <c r="AL32" s="280">
        <v>0</v>
      </c>
      <c r="AM32" s="74">
        <f t="shared" si="2"/>
        <v>0</v>
      </c>
    </row>
    <row r="33" spans="1:39">
      <c r="A33" s="63">
        <v>13</v>
      </c>
      <c r="B33" s="91">
        <f t="shared" si="3"/>
        <v>44075</v>
      </c>
      <c r="C33" s="876"/>
      <c r="D33" s="876"/>
      <c r="E33" s="876"/>
      <c r="F33" s="876"/>
      <c r="G33" s="876"/>
      <c r="H33" s="876"/>
      <c r="I33" s="876"/>
      <c r="J33" s="876"/>
      <c r="K33" s="876"/>
      <c r="L33" s="876"/>
      <c r="M33" s="876"/>
      <c r="N33" s="876"/>
      <c r="O33" s="280">
        <v>0</v>
      </c>
      <c r="P33" s="280">
        <v>0</v>
      </c>
      <c r="Q33" s="280">
        <v>0</v>
      </c>
      <c r="R33" s="280">
        <v>0</v>
      </c>
      <c r="S33" s="280">
        <v>0</v>
      </c>
      <c r="T33" s="280">
        <v>0</v>
      </c>
      <c r="U33" s="280">
        <v>0</v>
      </c>
      <c r="V33" s="280">
        <v>0</v>
      </c>
      <c r="W33" s="280">
        <v>0</v>
      </c>
      <c r="X33" s="280">
        <v>0</v>
      </c>
      <c r="Y33" s="280">
        <v>0</v>
      </c>
      <c r="Z33" s="280">
        <v>0</v>
      </c>
      <c r="AA33" s="280">
        <v>0</v>
      </c>
      <c r="AB33" s="280">
        <v>0</v>
      </c>
      <c r="AC33" s="280">
        <v>0</v>
      </c>
      <c r="AD33" s="280">
        <v>0</v>
      </c>
      <c r="AE33" s="280">
        <v>0</v>
      </c>
      <c r="AF33" s="280">
        <v>0</v>
      </c>
      <c r="AG33" s="280">
        <v>0</v>
      </c>
      <c r="AH33" s="280">
        <v>0</v>
      </c>
      <c r="AI33" s="280">
        <v>0</v>
      </c>
      <c r="AJ33" s="280">
        <v>0</v>
      </c>
      <c r="AK33" s="280">
        <v>0</v>
      </c>
      <c r="AL33" s="280">
        <v>0</v>
      </c>
      <c r="AM33" s="74">
        <f t="shared" si="2"/>
        <v>0</v>
      </c>
    </row>
    <row r="34" spans="1:39">
      <c r="A34" s="63">
        <v>14</v>
      </c>
      <c r="B34" s="91">
        <f t="shared" si="3"/>
        <v>44044</v>
      </c>
      <c r="C34" s="876"/>
      <c r="D34" s="876"/>
      <c r="E34" s="876"/>
      <c r="F34" s="876"/>
      <c r="G34" s="876"/>
      <c r="H34" s="876"/>
      <c r="I34" s="876"/>
      <c r="J34" s="876"/>
      <c r="K34" s="876"/>
      <c r="L34" s="876"/>
      <c r="M34" s="876"/>
      <c r="N34" s="876"/>
      <c r="O34" s="876"/>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v>0</v>
      </c>
      <c r="AF34" s="280">
        <v>0</v>
      </c>
      <c r="AG34" s="280">
        <v>0</v>
      </c>
      <c r="AH34" s="280">
        <v>0</v>
      </c>
      <c r="AI34" s="280">
        <v>0</v>
      </c>
      <c r="AJ34" s="280">
        <v>0</v>
      </c>
      <c r="AK34" s="280">
        <v>0</v>
      </c>
      <c r="AL34" s="280">
        <v>0</v>
      </c>
      <c r="AM34" s="74">
        <f t="shared" si="2"/>
        <v>0</v>
      </c>
    </row>
    <row r="35" spans="1:39">
      <c r="A35" s="63">
        <v>15</v>
      </c>
      <c r="B35" s="91">
        <f t="shared" si="3"/>
        <v>44013</v>
      </c>
      <c r="C35" s="876"/>
      <c r="D35" s="876"/>
      <c r="E35" s="876"/>
      <c r="F35" s="876"/>
      <c r="G35" s="876"/>
      <c r="H35" s="876"/>
      <c r="I35" s="876"/>
      <c r="J35" s="876"/>
      <c r="K35" s="876"/>
      <c r="L35" s="876"/>
      <c r="M35" s="876"/>
      <c r="N35" s="876"/>
      <c r="O35" s="876"/>
      <c r="P35" s="876"/>
      <c r="Q35" s="280">
        <v>0</v>
      </c>
      <c r="R35" s="280">
        <v>0</v>
      </c>
      <c r="S35" s="280">
        <v>0</v>
      </c>
      <c r="T35" s="280">
        <v>0</v>
      </c>
      <c r="U35" s="280">
        <v>0</v>
      </c>
      <c r="V35" s="280">
        <v>0</v>
      </c>
      <c r="W35" s="280">
        <v>0</v>
      </c>
      <c r="X35" s="280">
        <v>0</v>
      </c>
      <c r="Y35" s="280">
        <v>0</v>
      </c>
      <c r="Z35" s="280">
        <v>0</v>
      </c>
      <c r="AA35" s="280">
        <v>0</v>
      </c>
      <c r="AB35" s="280">
        <v>0</v>
      </c>
      <c r="AC35" s="280">
        <v>0</v>
      </c>
      <c r="AD35" s="280">
        <v>0</v>
      </c>
      <c r="AE35" s="280">
        <v>0</v>
      </c>
      <c r="AF35" s="280">
        <v>0</v>
      </c>
      <c r="AG35" s="280">
        <v>0</v>
      </c>
      <c r="AH35" s="280">
        <v>0</v>
      </c>
      <c r="AI35" s="280">
        <v>0</v>
      </c>
      <c r="AJ35" s="280">
        <v>0</v>
      </c>
      <c r="AK35" s="280">
        <v>0</v>
      </c>
      <c r="AL35" s="280">
        <v>0</v>
      </c>
      <c r="AM35" s="74">
        <f t="shared" si="2"/>
        <v>0</v>
      </c>
    </row>
    <row r="36" spans="1:39">
      <c r="A36" s="63">
        <v>16</v>
      </c>
      <c r="B36" s="91">
        <f t="shared" si="3"/>
        <v>43983</v>
      </c>
      <c r="C36" s="876"/>
      <c r="D36" s="876"/>
      <c r="E36" s="876"/>
      <c r="F36" s="876"/>
      <c r="G36" s="876"/>
      <c r="H36" s="876"/>
      <c r="I36" s="876"/>
      <c r="J36" s="876"/>
      <c r="K36" s="876"/>
      <c r="L36" s="876"/>
      <c r="M36" s="876"/>
      <c r="N36" s="876"/>
      <c r="O36" s="876"/>
      <c r="P36" s="876"/>
      <c r="Q36" s="876"/>
      <c r="R36" s="280">
        <v>0</v>
      </c>
      <c r="S36" s="280">
        <v>0</v>
      </c>
      <c r="T36" s="280">
        <v>0</v>
      </c>
      <c r="U36" s="280">
        <v>0</v>
      </c>
      <c r="V36" s="280">
        <v>0</v>
      </c>
      <c r="W36" s="280">
        <v>0</v>
      </c>
      <c r="X36" s="280">
        <v>0</v>
      </c>
      <c r="Y36" s="280">
        <v>0</v>
      </c>
      <c r="Z36" s="280">
        <v>0</v>
      </c>
      <c r="AA36" s="280">
        <v>0</v>
      </c>
      <c r="AB36" s="280">
        <v>0</v>
      </c>
      <c r="AC36" s="280">
        <v>0</v>
      </c>
      <c r="AD36" s="280">
        <v>0</v>
      </c>
      <c r="AE36" s="280">
        <v>0</v>
      </c>
      <c r="AF36" s="280">
        <v>0</v>
      </c>
      <c r="AG36" s="280">
        <v>0</v>
      </c>
      <c r="AH36" s="280">
        <v>0</v>
      </c>
      <c r="AI36" s="280">
        <v>0</v>
      </c>
      <c r="AJ36" s="280">
        <v>0</v>
      </c>
      <c r="AK36" s="280">
        <v>0</v>
      </c>
      <c r="AL36" s="280">
        <v>0</v>
      </c>
      <c r="AM36" s="74">
        <f t="shared" si="2"/>
        <v>0</v>
      </c>
    </row>
    <row r="37" spans="1:39">
      <c r="A37" s="63">
        <v>17</v>
      </c>
      <c r="B37" s="91">
        <f t="shared" si="3"/>
        <v>43952</v>
      </c>
      <c r="C37" s="876"/>
      <c r="D37" s="876"/>
      <c r="E37" s="876"/>
      <c r="F37" s="876"/>
      <c r="G37" s="876"/>
      <c r="H37" s="876"/>
      <c r="I37" s="876"/>
      <c r="J37" s="876"/>
      <c r="K37" s="876"/>
      <c r="L37" s="876"/>
      <c r="M37" s="876"/>
      <c r="N37" s="876"/>
      <c r="O37" s="876"/>
      <c r="P37" s="876"/>
      <c r="Q37" s="876"/>
      <c r="R37" s="876"/>
      <c r="S37" s="280">
        <v>0</v>
      </c>
      <c r="T37" s="280">
        <v>0</v>
      </c>
      <c r="U37" s="280">
        <v>0</v>
      </c>
      <c r="V37" s="280">
        <v>0</v>
      </c>
      <c r="W37" s="280">
        <v>0</v>
      </c>
      <c r="X37" s="280">
        <v>0</v>
      </c>
      <c r="Y37" s="280">
        <v>0</v>
      </c>
      <c r="Z37" s="280">
        <v>0</v>
      </c>
      <c r="AA37" s="280">
        <v>0</v>
      </c>
      <c r="AB37" s="280">
        <v>0</v>
      </c>
      <c r="AC37" s="280">
        <v>0</v>
      </c>
      <c r="AD37" s="280">
        <v>0</v>
      </c>
      <c r="AE37" s="280">
        <v>0</v>
      </c>
      <c r="AF37" s="280">
        <v>0</v>
      </c>
      <c r="AG37" s="280">
        <v>0</v>
      </c>
      <c r="AH37" s="280">
        <v>0</v>
      </c>
      <c r="AI37" s="280">
        <v>0</v>
      </c>
      <c r="AJ37" s="280">
        <v>0</v>
      </c>
      <c r="AK37" s="280">
        <v>0</v>
      </c>
      <c r="AL37" s="280">
        <v>0</v>
      </c>
      <c r="AM37" s="74">
        <f t="shared" si="2"/>
        <v>0</v>
      </c>
    </row>
    <row r="38" spans="1:39">
      <c r="A38" s="63">
        <v>18</v>
      </c>
      <c r="B38" s="91">
        <f t="shared" si="3"/>
        <v>43922</v>
      </c>
      <c r="C38" s="876"/>
      <c r="D38" s="876"/>
      <c r="E38" s="876"/>
      <c r="F38" s="876"/>
      <c r="G38" s="876"/>
      <c r="H38" s="876"/>
      <c r="I38" s="876"/>
      <c r="J38" s="876"/>
      <c r="K38" s="876"/>
      <c r="L38" s="876"/>
      <c r="M38" s="876"/>
      <c r="N38" s="876"/>
      <c r="O38" s="876"/>
      <c r="P38" s="876"/>
      <c r="Q38" s="876"/>
      <c r="R38" s="876"/>
      <c r="S38" s="876"/>
      <c r="T38" s="280">
        <v>0</v>
      </c>
      <c r="U38" s="280">
        <v>0</v>
      </c>
      <c r="V38" s="280">
        <v>0</v>
      </c>
      <c r="W38" s="280">
        <v>0</v>
      </c>
      <c r="X38" s="280">
        <v>0</v>
      </c>
      <c r="Y38" s="280">
        <v>0</v>
      </c>
      <c r="Z38" s="280">
        <v>0</v>
      </c>
      <c r="AA38" s="280">
        <v>0</v>
      </c>
      <c r="AB38" s="280">
        <v>0</v>
      </c>
      <c r="AC38" s="280">
        <v>0</v>
      </c>
      <c r="AD38" s="280">
        <v>0</v>
      </c>
      <c r="AE38" s="280">
        <v>0</v>
      </c>
      <c r="AF38" s="280">
        <v>0</v>
      </c>
      <c r="AG38" s="280">
        <v>0</v>
      </c>
      <c r="AH38" s="280">
        <v>0</v>
      </c>
      <c r="AI38" s="280">
        <v>0</v>
      </c>
      <c r="AJ38" s="280">
        <v>0</v>
      </c>
      <c r="AK38" s="280">
        <v>0</v>
      </c>
      <c r="AL38" s="280">
        <v>0</v>
      </c>
      <c r="AM38" s="74">
        <f t="shared" si="2"/>
        <v>0</v>
      </c>
    </row>
    <row r="39" spans="1:39">
      <c r="A39" s="63">
        <v>19</v>
      </c>
      <c r="B39" s="91">
        <f t="shared" si="3"/>
        <v>43891</v>
      </c>
      <c r="C39" s="876"/>
      <c r="D39" s="876"/>
      <c r="E39" s="876"/>
      <c r="F39" s="876"/>
      <c r="G39" s="876"/>
      <c r="H39" s="876"/>
      <c r="I39" s="876"/>
      <c r="J39" s="876"/>
      <c r="K39" s="876"/>
      <c r="L39" s="876"/>
      <c r="M39" s="876"/>
      <c r="N39" s="876"/>
      <c r="O39" s="876"/>
      <c r="P39" s="876"/>
      <c r="Q39" s="876"/>
      <c r="R39" s="876"/>
      <c r="S39" s="876"/>
      <c r="T39" s="876"/>
      <c r="U39" s="280">
        <v>0</v>
      </c>
      <c r="V39" s="280">
        <v>0</v>
      </c>
      <c r="W39" s="280">
        <v>0</v>
      </c>
      <c r="X39" s="280">
        <v>0</v>
      </c>
      <c r="Y39" s="280">
        <v>0</v>
      </c>
      <c r="Z39" s="280">
        <v>0</v>
      </c>
      <c r="AA39" s="280">
        <v>0</v>
      </c>
      <c r="AB39" s="280">
        <v>0</v>
      </c>
      <c r="AC39" s="280">
        <v>0</v>
      </c>
      <c r="AD39" s="280">
        <v>0</v>
      </c>
      <c r="AE39" s="280">
        <v>0</v>
      </c>
      <c r="AF39" s="280">
        <v>0</v>
      </c>
      <c r="AG39" s="280">
        <v>0</v>
      </c>
      <c r="AH39" s="280">
        <v>0</v>
      </c>
      <c r="AI39" s="280">
        <v>0</v>
      </c>
      <c r="AJ39" s="280">
        <v>0</v>
      </c>
      <c r="AK39" s="280">
        <v>0</v>
      </c>
      <c r="AL39" s="280">
        <v>0</v>
      </c>
      <c r="AM39" s="74">
        <f t="shared" si="2"/>
        <v>0</v>
      </c>
    </row>
    <row r="40" spans="1:39">
      <c r="A40" s="63">
        <v>20</v>
      </c>
      <c r="B40" s="91">
        <f t="shared" si="3"/>
        <v>43862</v>
      </c>
      <c r="C40" s="876"/>
      <c r="D40" s="876"/>
      <c r="E40" s="876"/>
      <c r="F40" s="876"/>
      <c r="G40" s="876"/>
      <c r="H40" s="876"/>
      <c r="I40" s="876"/>
      <c r="J40" s="876"/>
      <c r="K40" s="876"/>
      <c r="L40" s="876"/>
      <c r="M40" s="876"/>
      <c r="N40" s="876"/>
      <c r="O40" s="876"/>
      <c r="P40" s="876"/>
      <c r="Q40" s="876"/>
      <c r="R40" s="876"/>
      <c r="S40" s="876"/>
      <c r="T40" s="876"/>
      <c r="U40" s="876"/>
      <c r="V40" s="280">
        <v>0</v>
      </c>
      <c r="W40" s="280">
        <v>0</v>
      </c>
      <c r="X40" s="280">
        <v>0</v>
      </c>
      <c r="Y40" s="280">
        <v>0</v>
      </c>
      <c r="Z40" s="280">
        <v>0</v>
      </c>
      <c r="AA40" s="280">
        <v>0</v>
      </c>
      <c r="AB40" s="280">
        <v>0</v>
      </c>
      <c r="AC40" s="280">
        <v>0</v>
      </c>
      <c r="AD40" s="280">
        <v>0</v>
      </c>
      <c r="AE40" s="280">
        <v>0</v>
      </c>
      <c r="AF40" s="280">
        <v>0</v>
      </c>
      <c r="AG40" s="280">
        <v>0</v>
      </c>
      <c r="AH40" s="280">
        <v>0</v>
      </c>
      <c r="AI40" s="280">
        <v>0</v>
      </c>
      <c r="AJ40" s="280">
        <v>0</v>
      </c>
      <c r="AK40" s="280">
        <v>0</v>
      </c>
      <c r="AL40" s="280">
        <v>0</v>
      </c>
      <c r="AM40" s="74">
        <f t="shared" si="2"/>
        <v>0</v>
      </c>
    </row>
    <row r="41" spans="1:39">
      <c r="A41" s="63">
        <v>21</v>
      </c>
      <c r="B41" s="91">
        <f t="shared" si="3"/>
        <v>43831</v>
      </c>
      <c r="C41" s="876"/>
      <c r="D41" s="876"/>
      <c r="E41" s="876"/>
      <c r="F41" s="876"/>
      <c r="G41" s="876"/>
      <c r="H41" s="876"/>
      <c r="I41" s="876"/>
      <c r="J41" s="876"/>
      <c r="K41" s="876"/>
      <c r="L41" s="876"/>
      <c r="M41" s="876"/>
      <c r="N41" s="876"/>
      <c r="O41" s="876"/>
      <c r="P41" s="876"/>
      <c r="Q41" s="876"/>
      <c r="R41" s="876"/>
      <c r="S41" s="876"/>
      <c r="T41" s="876"/>
      <c r="U41" s="876"/>
      <c r="V41" s="876"/>
      <c r="W41" s="280">
        <v>0</v>
      </c>
      <c r="X41" s="280">
        <v>0</v>
      </c>
      <c r="Y41" s="280">
        <v>0</v>
      </c>
      <c r="Z41" s="280">
        <v>0</v>
      </c>
      <c r="AA41" s="280">
        <v>0</v>
      </c>
      <c r="AB41" s="280">
        <v>0</v>
      </c>
      <c r="AC41" s="280">
        <v>0</v>
      </c>
      <c r="AD41" s="280">
        <v>0</v>
      </c>
      <c r="AE41" s="280">
        <v>0</v>
      </c>
      <c r="AF41" s="280">
        <v>0</v>
      </c>
      <c r="AG41" s="280">
        <v>0</v>
      </c>
      <c r="AH41" s="280">
        <v>0</v>
      </c>
      <c r="AI41" s="280">
        <v>0</v>
      </c>
      <c r="AJ41" s="280">
        <v>0</v>
      </c>
      <c r="AK41" s="280">
        <v>0</v>
      </c>
      <c r="AL41" s="280">
        <v>0</v>
      </c>
      <c r="AM41" s="74">
        <f t="shared" si="2"/>
        <v>0</v>
      </c>
    </row>
    <row r="42" spans="1:39">
      <c r="A42" s="63">
        <v>22</v>
      </c>
      <c r="B42" s="91">
        <f t="shared" si="3"/>
        <v>43800</v>
      </c>
      <c r="C42" s="876"/>
      <c r="D42" s="876"/>
      <c r="E42" s="876"/>
      <c r="F42" s="876"/>
      <c r="G42" s="876"/>
      <c r="H42" s="876"/>
      <c r="I42" s="876"/>
      <c r="J42" s="876"/>
      <c r="K42" s="876"/>
      <c r="L42" s="876"/>
      <c r="M42" s="876"/>
      <c r="N42" s="876"/>
      <c r="O42" s="876"/>
      <c r="P42" s="876"/>
      <c r="Q42" s="876"/>
      <c r="R42" s="876"/>
      <c r="S42" s="876"/>
      <c r="T42" s="876"/>
      <c r="U42" s="876"/>
      <c r="V42" s="876"/>
      <c r="W42" s="876"/>
      <c r="X42" s="280">
        <v>0</v>
      </c>
      <c r="Y42" s="280">
        <v>0</v>
      </c>
      <c r="Z42" s="280">
        <v>0</v>
      </c>
      <c r="AA42" s="280">
        <v>0</v>
      </c>
      <c r="AB42" s="280">
        <v>0</v>
      </c>
      <c r="AC42" s="280">
        <v>0</v>
      </c>
      <c r="AD42" s="280">
        <v>0</v>
      </c>
      <c r="AE42" s="280">
        <v>0</v>
      </c>
      <c r="AF42" s="280">
        <v>0</v>
      </c>
      <c r="AG42" s="280">
        <v>0</v>
      </c>
      <c r="AH42" s="280">
        <v>0</v>
      </c>
      <c r="AI42" s="280">
        <v>0</v>
      </c>
      <c r="AJ42" s="280">
        <v>0</v>
      </c>
      <c r="AK42" s="280">
        <v>0</v>
      </c>
      <c r="AL42" s="280">
        <v>0</v>
      </c>
      <c r="AM42" s="74">
        <f t="shared" si="2"/>
        <v>0</v>
      </c>
    </row>
    <row r="43" spans="1:39">
      <c r="A43" s="63">
        <v>23</v>
      </c>
      <c r="B43" s="91">
        <f t="shared" si="3"/>
        <v>43770</v>
      </c>
      <c r="C43" s="876"/>
      <c r="D43" s="876"/>
      <c r="E43" s="876"/>
      <c r="F43" s="876"/>
      <c r="G43" s="876"/>
      <c r="H43" s="876"/>
      <c r="I43" s="876"/>
      <c r="J43" s="876"/>
      <c r="K43" s="876"/>
      <c r="L43" s="876"/>
      <c r="M43" s="876"/>
      <c r="N43" s="876"/>
      <c r="O43" s="876"/>
      <c r="P43" s="876"/>
      <c r="Q43" s="876"/>
      <c r="R43" s="876"/>
      <c r="S43" s="876"/>
      <c r="T43" s="876"/>
      <c r="U43" s="876"/>
      <c r="V43" s="876"/>
      <c r="W43" s="876"/>
      <c r="X43" s="876"/>
      <c r="Y43" s="280">
        <v>0</v>
      </c>
      <c r="Z43" s="280">
        <v>0</v>
      </c>
      <c r="AA43" s="280">
        <v>0</v>
      </c>
      <c r="AB43" s="280">
        <v>0</v>
      </c>
      <c r="AC43" s="280">
        <v>0</v>
      </c>
      <c r="AD43" s="280">
        <v>0</v>
      </c>
      <c r="AE43" s="280">
        <v>0</v>
      </c>
      <c r="AF43" s="280">
        <v>0</v>
      </c>
      <c r="AG43" s="280">
        <v>0</v>
      </c>
      <c r="AH43" s="280">
        <v>0</v>
      </c>
      <c r="AI43" s="280">
        <v>0</v>
      </c>
      <c r="AJ43" s="280">
        <v>0</v>
      </c>
      <c r="AK43" s="280">
        <v>0</v>
      </c>
      <c r="AL43" s="280">
        <v>0</v>
      </c>
      <c r="AM43" s="74">
        <f t="shared" si="2"/>
        <v>0</v>
      </c>
    </row>
    <row r="44" spans="1:39">
      <c r="A44" s="63">
        <v>24</v>
      </c>
      <c r="B44" s="91">
        <f t="shared" si="3"/>
        <v>43739</v>
      </c>
      <c r="C44" s="876"/>
      <c r="D44" s="876"/>
      <c r="E44" s="876"/>
      <c r="F44" s="876"/>
      <c r="G44" s="876"/>
      <c r="H44" s="876"/>
      <c r="I44" s="876"/>
      <c r="J44" s="876"/>
      <c r="K44" s="876"/>
      <c r="L44" s="876"/>
      <c r="M44" s="876"/>
      <c r="N44" s="876"/>
      <c r="O44" s="876"/>
      <c r="P44" s="876"/>
      <c r="Q44" s="876"/>
      <c r="R44" s="876"/>
      <c r="S44" s="876"/>
      <c r="T44" s="876"/>
      <c r="U44" s="876"/>
      <c r="V44" s="876"/>
      <c r="W44" s="876"/>
      <c r="X44" s="876"/>
      <c r="Y44" s="876"/>
      <c r="Z44" s="280">
        <v>0</v>
      </c>
      <c r="AA44" s="280">
        <v>0</v>
      </c>
      <c r="AB44" s="280">
        <v>0</v>
      </c>
      <c r="AC44" s="280">
        <v>0</v>
      </c>
      <c r="AD44" s="280">
        <v>0</v>
      </c>
      <c r="AE44" s="280">
        <v>0</v>
      </c>
      <c r="AF44" s="280">
        <v>0</v>
      </c>
      <c r="AG44" s="280">
        <v>0</v>
      </c>
      <c r="AH44" s="280">
        <v>0</v>
      </c>
      <c r="AI44" s="280">
        <v>0</v>
      </c>
      <c r="AJ44" s="280">
        <v>0</v>
      </c>
      <c r="AK44" s="280">
        <v>0</v>
      </c>
      <c r="AL44" s="280">
        <v>0</v>
      </c>
      <c r="AM44" s="74">
        <f t="shared" si="2"/>
        <v>0</v>
      </c>
    </row>
    <row r="45" spans="1:39">
      <c r="A45" s="63">
        <v>25</v>
      </c>
      <c r="B45" s="91">
        <f t="shared" si="3"/>
        <v>43709</v>
      </c>
      <c r="C45" s="876"/>
      <c r="D45" s="876"/>
      <c r="E45" s="876"/>
      <c r="F45" s="876"/>
      <c r="G45" s="876"/>
      <c r="H45" s="876"/>
      <c r="I45" s="876"/>
      <c r="J45" s="876"/>
      <c r="K45" s="876"/>
      <c r="L45" s="876"/>
      <c r="M45" s="876"/>
      <c r="N45" s="876"/>
      <c r="O45" s="876"/>
      <c r="P45" s="876"/>
      <c r="Q45" s="876"/>
      <c r="R45" s="876"/>
      <c r="S45" s="876"/>
      <c r="T45" s="876"/>
      <c r="U45" s="876"/>
      <c r="V45" s="876"/>
      <c r="W45" s="876"/>
      <c r="X45" s="876"/>
      <c r="Y45" s="876"/>
      <c r="Z45" s="876"/>
      <c r="AA45" s="280">
        <v>0</v>
      </c>
      <c r="AB45" s="280">
        <v>0</v>
      </c>
      <c r="AC45" s="280">
        <v>0</v>
      </c>
      <c r="AD45" s="280">
        <v>0</v>
      </c>
      <c r="AE45" s="280">
        <v>0</v>
      </c>
      <c r="AF45" s="280">
        <v>0</v>
      </c>
      <c r="AG45" s="280">
        <v>0</v>
      </c>
      <c r="AH45" s="280">
        <v>0</v>
      </c>
      <c r="AI45" s="280">
        <v>0</v>
      </c>
      <c r="AJ45" s="280">
        <v>0</v>
      </c>
      <c r="AK45" s="280">
        <v>0</v>
      </c>
      <c r="AL45" s="280">
        <v>0</v>
      </c>
      <c r="AM45" s="74">
        <f t="shared" si="2"/>
        <v>0</v>
      </c>
    </row>
    <row r="46" spans="1:39">
      <c r="A46" s="63">
        <v>26</v>
      </c>
      <c r="B46" s="91">
        <f t="shared" si="3"/>
        <v>43678</v>
      </c>
      <c r="C46" s="876"/>
      <c r="D46" s="876"/>
      <c r="E46" s="876"/>
      <c r="F46" s="876"/>
      <c r="G46" s="876"/>
      <c r="H46" s="876"/>
      <c r="I46" s="876"/>
      <c r="J46" s="876"/>
      <c r="K46" s="876"/>
      <c r="L46" s="876"/>
      <c r="M46" s="876"/>
      <c r="N46" s="876"/>
      <c r="O46" s="876"/>
      <c r="P46" s="876"/>
      <c r="Q46" s="876"/>
      <c r="R46" s="876"/>
      <c r="S46" s="876"/>
      <c r="T46" s="876"/>
      <c r="U46" s="876"/>
      <c r="V46" s="876"/>
      <c r="W46" s="876"/>
      <c r="X46" s="876"/>
      <c r="Y46" s="876"/>
      <c r="Z46" s="876"/>
      <c r="AA46" s="876"/>
      <c r="AB46" s="280">
        <v>0</v>
      </c>
      <c r="AC46" s="280">
        <v>0</v>
      </c>
      <c r="AD46" s="280">
        <v>0</v>
      </c>
      <c r="AE46" s="280">
        <v>0</v>
      </c>
      <c r="AF46" s="280">
        <v>0</v>
      </c>
      <c r="AG46" s="280">
        <v>0</v>
      </c>
      <c r="AH46" s="280">
        <v>0</v>
      </c>
      <c r="AI46" s="280">
        <v>0</v>
      </c>
      <c r="AJ46" s="280">
        <v>0</v>
      </c>
      <c r="AK46" s="280">
        <v>0</v>
      </c>
      <c r="AL46" s="280">
        <v>0</v>
      </c>
      <c r="AM46" s="74">
        <f t="shared" si="2"/>
        <v>0</v>
      </c>
    </row>
    <row r="47" spans="1:39">
      <c r="A47" s="63">
        <v>27</v>
      </c>
      <c r="B47" s="91">
        <f t="shared" si="3"/>
        <v>43647</v>
      </c>
      <c r="C47" s="876"/>
      <c r="D47" s="876"/>
      <c r="E47" s="876"/>
      <c r="F47" s="876"/>
      <c r="G47" s="876"/>
      <c r="H47" s="876"/>
      <c r="I47" s="876"/>
      <c r="J47" s="876"/>
      <c r="K47" s="876"/>
      <c r="L47" s="876"/>
      <c r="M47" s="876"/>
      <c r="N47" s="876"/>
      <c r="O47" s="876"/>
      <c r="P47" s="876"/>
      <c r="Q47" s="876"/>
      <c r="R47" s="876"/>
      <c r="S47" s="876"/>
      <c r="T47" s="876"/>
      <c r="U47" s="876"/>
      <c r="V47" s="876"/>
      <c r="W47" s="876"/>
      <c r="X47" s="876"/>
      <c r="Y47" s="876"/>
      <c r="Z47" s="876"/>
      <c r="AA47" s="876"/>
      <c r="AB47" s="876"/>
      <c r="AC47" s="280">
        <v>0</v>
      </c>
      <c r="AD47" s="280">
        <v>0</v>
      </c>
      <c r="AE47" s="280">
        <v>0</v>
      </c>
      <c r="AF47" s="280">
        <v>0</v>
      </c>
      <c r="AG47" s="280">
        <v>0</v>
      </c>
      <c r="AH47" s="280">
        <v>0</v>
      </c>
      <c r="AI47" s="280">
        <v>0</v>
      </c>
      <c r="AJ47" s="280">
        <v>0</v>
      </c>
      <c r="AK47" s="280">
        <v>0</v>
      </c>
      <c r="AL47" s="280">
        <v>0</v>
      </c>
      <c r="AM47" s="74">
        <f t="shared" si="2"/>
        <v>0</v>
      </c>
    </row>
    <row r="48" spans="1:39">
      <c r="A48" s="63">
        <v>28</v>
      </c>
      <c r="B48" s="91">
        <f t="shared" si="3"/>
        <v>43617</v>
      </c>
      <c r="C48" s="876"/>
      <c r="D48" s="876"/>
      <c r="E48" s="876"/>
      <c r="F48" s="876"/>
      <c r="G48" s="876"/>
      <c r="H48" s="876"/>
      <c r="I48" s="876"/>
      <c r="J48" s="876"/>
      <c r="K48" s="876"/>
      <c r="L48" s="876"/>
      <c r="M48" s="876"/>
      <c r="N48" s="876"/>
      <c r="O48" s="876"/>
      <c r="P48" s="876"/>
      <c r="Q48" s="876"/>
      <c r="R48" s="876"/>
      <c r="S48" s="876"/>
      <c r="T48" s="876"/>
      <c r="U48" s="876"/>
      <c r="V48" s="876"/>
      <c r="W48" s="876"/>
      <c r="X48" s="876"/>
      <c r="Y48" s="876"/>
      <c r="Z48" s="876"/>
      <c r="AA48" s="876"/>
      <c r="AB48" s="876"/>
      <c r="AC48" s="876"/>
      <c r="AD48" s="280">
        <v>0</v>
      </c>
      <c r="AE48" s="280">
        <v>0</v>
      </c>
      <c r="AF48" s="280">
        <v>0</v>
      </c>
      <c r="AG48" s="280">
        <v>0</v>
      </c>
      <c r="AH48" s="280">
        <v>0</v>
      </c>
      <c r="AI48" s="280">
        <v>0</v>
      </c>
      <c r="AJ48" s="280">
        <v>0</v>
      </c>
      <c r="AK48" s="280">
        <v>0</v>
      </c>
      <c r="AL48" s="280">
        <v>0</v>
      </c>
      <c r="AM48" s="74">
        <f t="shared" si="2"/>
        <v>0</v>
      </c>
    </row>
    <row r="49" spans="1:40">
      <c r="A49" s="63">
        <v>29</v>
      </c>
      <c r="B49" s="91">
        <f t="shared" si="3"/>
        <v>43586</v>
      </c>
      <c r="C49" s="876"/>
      <c r="D49" s="876"/>
      <c r="E49" s="876"/>
      <c r="F49" s="876"/>
      <c r="G49" s="876"/>
      <c r="H49" s="876"/>
      <c r="I49" s="876"/>
      <c r="J49" s="876"/>
      <c r="K49" s="876"/>
      <c r="L49" s="876"/>
      <c r="M49" s="876"/>
      <c r="N49" s="876"/>
      <c r="O49" s="876"/>
      <c r="P49" s="876"/>
      <c r="Q49" s="876"/>
      <c r="R49" s="876"/>
      <c r="S49" s="876"/>
      <c r="T49" s="876"/>
      <c r="U49" s="876"/>
      <c r="V49" s="876"/>
      <c r="W49" s="876"/>
      <c r="X49" s="876"/>
      <c r="Y49" s="876"/>
      <c r="Z49" s="876"/>
      <c r="AA49" s="876"/>
      <c r="AB49" s="876"/>
      <c r="AC49" s="876"/>
      <c r="AD49" s="876"/>
      <c r="AE49" s="280">
        <v>0</v>
      </c>
      <c r="AF49" s="280">
        <v>0</v>
      </c>
      <c r="AG49" s="280">
        <v>0</v>
      </c>
      <c r="AH49" s="280">
        <v>0</v>
      </c>
      <c r="AI49" s="280">
        <v>0</v>
      </c>
      <c r="AJ49" s="280">
        <v>0</v>
      </c>
      <c r="AK49" s="280">
        <v>0</v>
      </c>
      <c r="AL49" s="280">
        <v>0</v>
      </c>
      <c r="AM49" s="74">
        <f t="shared" si="2"/>
        <v>0</v>
      </c>
    </row>
    <row r="50" spans="1:40">
      <c r="A50" s="63">
        <v>30</v>
      </c>
      <c r="B50" s="91">
        <f t="shared" si="3"/>
        <v>43556</v>
      </c>
      <c r="C50" s="876"/>
      <c r="D50" s="876"/>
      <c r="E50" s="876"/>
      <c r="F50" s="876"/>
      <c r="G50" s="876"/>
      <c r="H50" s="876"/>
      <c r="I50" s="876"/>
      <c r="J50" s="876"/>
      <c r="K50" s="876"/>
      <c r="L50" s="876"/>
      <c r="M50" s="876"/>
      <c r="N50" s="876"/>
      <c r="O50" s="876"/>
      <c r="P50" s="876"/>
      <c r="Q50" s="876"/>
      <c r="R50" s="876"/>
      <c r="S50" s="876"/>
      <c r="T50" s="876"/>
      <c r="U50" s="876"/>
      <c r="V50" s="876"/>
      <c r="W50" s="876"/>
      <c r="X50" s="876"/>
      <c r="Y50" s="876"/>
      <c r="Z50" s="876"/>
      <c r="AA50" s="876"/>
      <c r="AB50" s="876"/>
      <c r="AC50" s="876"/>
      <c r="AD50" s="876"/>
      <c r="AE50" s="876"/>
      <c r="AF50" s="280">
        <v>0</v>
      </c>
      <c r="AG50" s="280">
        <v>0</v>
      </c>
      <c r="AH50" s="280">
        <v>0</v>
      </c>
      <c r="AI50" s="280">
        <v>0</v>
      </c>
      <c r="AJ50" s="280">
        <v>0</v>
      </c>
      <c r="AK50" s="280">
        <v>0</v>
      </c>
      <c r="AL50" s="280">
        <v>0</v>
      </c>
      <c r="AM50" s="74">
        <f t="shared" si="2"/>
        <v>0</v>
      </c>
    </row>
    <row r="51" spans="1:40">
      <c r="A51" s="63">
        <v>31</v>
      </c>
      <c r="B51" s="91">
        <f t="shared" si="3"/>
        <v>43525</v>
      </c>
      <c r="C51" s="876"/>
      <c r="D51" s="876"/>
      <c r="E51" s="876"/>
      <c r="F51" s="876"/>
      <c r="G51" s="876"/>
      <c r="H51" s="876"/>
      <c r="I51" s="876"/>
      <c r="J51" s="876"/>
      <c r="K51" s="876"/>
      <c r="L51" s="876"/>
      <c r="M51" s="876"/>
      <c r="N51" s="876"/>
      <c r="O51" s="876"/>
      <c r="P51" s="876"/>
      <c r="Q51" s="876"/>
      <c r="R51" s="876"/>
      <c r="S51" s="876"/>
      <c r="T51" s="876"/>
      <c r="U51" s="876"/>
      <c r="V51" s="876"/>
      <c r="W51" s="876"/>
      <c r="X51" s="876"/>
      <c r="Y51" s="876"/>
      <c r="Z51" s="876"/>
      <c r="AA51" s="876"/>
      <c r="AB51" s="876"/>
      <c r="AC51" s="876"/>
      <c r="AD51" s="876"/>
      <c r="AE51" s="876"/>
      <c r="AF51" s="876"/>
      <c r="AG51" s="280">
        <v>0</v>
      </c>
      <c r="AH51" s="280">
        <v>0</v>
      </c>
      <c r="AI51" s="280">
        <v>0</v>
      </c>
      <c r="AJ51" s="280">
        <v>0</v>
      </c>
      <c r="AK51" s="280">
        <v>0</v>
      </c>
      <c r="AL51" s="280">
        <v>0</v>
      </c>
      <c r="AM51" s="74">
        <f t="shared" si="2"/>
        <v>0</v>
      </c>
    </row>
    <row r="52" spans="1:40">
      <c r="A52" s="63">
        <v>32</v>
      </c>
      <c r="B52" s="91">
        <f t="shared" si="3"/>
        <v>43497</v>
      </c>
      <c r="C52" s="876"/>
      <c r="D52" s="876"/>
      <c r="E52" s="876"/>
      <c r="F52" s="876"/>
      <c r="G52" s="876"/>
      <c r="H52" s="876"/>
      <c r="I52" s="876"/>
      <c r="J52" s="876"/>
      <c r="K52" s="876"/>
      <c r="L52" s="876"/>
      <c r="M52" s="876"/>
      <c r="N52" s="876"/>
      <c r="O52" s="876"/>
      <c r="P52" s="876"/>
      <c r="Q52" s="876"/>
      <c r="R52" s="876"/>
      <c r="S52" s="876"/>
      <c r="T52" s="876"/>
      <c r="U52" s="876"/>
      <c r="V52" s="876"/>
      <c r="W52" s="876"/>
      <c r="X52" s="876"/>
      <c r="Y52" s="876"/>
      <c r="Z52" s="876"/>
      <c r="AA52" s="876"/>
      <c r="AB52" s="876"/>
      <c r="AC52" s="876"/>
      <c r="AD52" s="876"/>
      <c r="AE52" s="876"/>
      <c r="AF52" s="876"/>
      <c r="AG52" s="876"/>
      <c r="AH52" s="280">
        <v>0</v>
      </c>
      <c r="AI52" s="280">
        <v>0</v>
      </c>
      <c r="AJ52" s="280">
        <v>0</v>
      </c>
      <c r="AK52" s="280">
        <v>0</v>
      </c>
      <c r="AL52" s="280">
        <v>0</v>
      </c>
      <c r="AM52" s="74">
        <f t="shared" si="2"/>
        <v>0</v>
      </c>
    </row>
    <row r="53" spans="1:40">
      <c r="A53" s="63">
        <v>33</v>
      </c>
      <c r="B53" s="91">
        <f t="shared" si="3"/>
        <v>43466</v>
      </c>
      <c r="C53" s="876"/>
      <c r="D53" s="876"/>
      <c r="E53" s="876"/>
      <c r="F53" s="876"/>
      <c r="G53" s="876"/>
      <c r="H53" s="876"/>
      <c r="I53" s="876"/>
      <c r="J53" s="876"/>
      <c r="K53" s="876"/>
      <c r="L53" s="876"/>
      <c r="M53" s="876"/>
      <c r="N53" s="876"/>
      <c r="O53" s="876"/>
      <c r="P53" s="876"/>
      <c r="Q53" s="876"/>
      <c r="R53" s="876"/>
      <c r="S53" s="876"/>
      <c r="T53" s="876"/>
      <c r="U53" s="876"/>
      <c r="V53" s="876"/>
      <c r="W53" s="876"/>
      <c r="X53" s="876"/>
      <c r="Y53" s="876"/>
      <c r="Z53" s="876"/>
      <c r="AA53" s="876"/>
      <c r="AB53" s="876"/>
      <c r="AC53" s="876"/>
      <c r="AD53" s="876"/>
      <c r="AE53" s="876"/>
      <c r="AF53" s="876"/>
      <c r="AG53" s="876"/>
      <c r="AH53" s="876"/>
      <c r="AI53" s="280">
        <v>0</v>
      </c>
      <c r="AJ53" s="280">
        <v>0</v>
      </c>
      <c r="AK53" s="280">
        <v>0</v>
      </c>
      <c r="AL53" s="280">
        <v>0</v>
      </c>
      <c r="AM53" s="74">
        <f t="shared" si="2"/>
        <v>0</v>
      </c>
    </row>
    <row r="54" spans="1:40">
      <c r="A54" s="63">
        <v>34</v>
      </c>
      <c r="B54" s="91">
        <f t="shared" si="3"/>
        <v>43435</v>
      </c>
      <c r="C54" s="876"/>
      <c r="D54" s="876"/>
      <c r="E54" s="876"/>
      <c r="F54" s="876"/>
      <c r="G54" s="876"/>
      <c r="H54" s="876"/>
      <c r="I54" s="876"/>
      <c r="J54" s="876"/>
      <c r="K54" s="876"/>
      <c r="L54" s="876"/>
      <c r="M54" s="876"/>
      <c r="N54" s="876"/>
      <c r="O54" s="876"/>
      <c r="P54" s="876"/>
      <c r="Q54" s="876"/>
      <c r="R54" s="876"/>
      <c r="S54" s="876"/>
      <c r="T54" s="876"/>
      <c r="U54" s="876"/>
      <c r="V54" s="876"/>
      <c r="W54" s="876"/>
      <c r="X54" s="876"/>
      <c r="Y54" s="876"/>
      <c r="Z54" s="876"/>
      <c r="AA54" s="876"/>
      <c r="AB54" s="876"/>
      <c r="AC54" s="876"/>
      <c r="AD54" s="876"/>
      <c r="AE54" s="876"/>
      <c r="AF54" s="876"/>
      <c r="AG54" s="876"/>
      <c r="AH54" s="876"/>
      <c r="AI54" s="876"/>
      <c r="AJ54" s="280">
        <v>0</v>
      </c>
      <c r="AK54" s="280">
        <v>0</v>
      </c>
      <c r="AL54" s="280">
        <v>0</v>
      </c>
      <c r="AM54" s="74">
        <f t="shared" si="2"/>
        <v>0</v>
      </c>
    </row>
    <row r="55" spans="1:40">
      <c r="A55" s="63">
        <v>35</v>
      </c>
      <c r="B55" s="91">
        <f t="shared" si="3"/>
        <v>43405</v>
      </c>
      <c r="C55" s="876"/>
      <c r="D55" s="876"/>
      <c r="E55" s="876"/>
      <c r="F55" s="876"/>
      <c r="G55" s="876"/>
      <c r="H55" s="876"/>
      <c r="I55" s="876"/>
      <c r="J55" s="876"/>
      <c r="K55" s="876"/>
      <c r="L55" s="876"/>
      <c r="M55" s="876"/>
      <c r="N55" s="876"/>
      <c r="O55" s="876"/>
      <c r="P55" s="876"/>
      <c r="Q55" s="876"/>
      <c r="R55" s="876"/>
      <c r="S55" s="876"/>
      <c r="T55" s="876"/>
      <c r="U55" s="876"/>
      <c r="V55" s="876"/>
      <c r="W55" s="876"/>
      <c r="X55" s="876"/>
      <c r="Y55" s="876"/>
      <c r="Z55" s="876"/>
      <c r="AA55" s="876"/>
      <c r="AB55" s="876"/>
      <c r="AC55" s="876"/>
      <c r="AD55" s="876"/>
      <c r="AE55" s="876"/>
      <c r="AF55" s="876"/>
      <c r="AG55" s="876"/>
      <c r="AH55" s="876"/>
      <c r="AI55" s="876"/>
      <c r="AJ55" s="876"/>
      <c r="AK55" s="280">
        <v>0</v>
      </c>
      <c r="AL55" s="280">
        <v>0</v>
      </c>
      <c r="AM55" s="74">
        <f t="shared" si="2"/>
        <v>0</v>
      </c>
    </row>
    <row r="56" spans="1:40">
      <c r="A56" s="63">
        <v>36</v>
      </c>
      <c r="B56" s="91">
        <f t="shared" si="3"/>
        <v>43374</v>
      </c>
      <c r="C56" s="876"/>
      <c r="D56" s="876"/>
      <c r="E56" s="876"/>
      <c r="F56" s="876"/>
      <c r="G56" s="876"/>
      <c r="H56" s="876"/>
      <c r="I56" s="876"/>
      <c r="J56" s="876"/>
      <c r="K56" s="876"/>
      <c r="L56" s="876"/>
      <c r="M56" s="876"/>
      <c r="N56" s="876"/>
      <c r="O56" s="876"/>
      <c r="P56" s="876"/>
      <c r="Q56" s="876"/>
      <c r="R56" s="876"/>
      <c r="S56" s="876"/>
      <c r="T56" s="876"/>
      <c r="U56" s="876"/>
      <c r="V56" s="876"/>
      <c r="W56" s="876"/>
      <c r="X56" s="876"/>
      <c r="Y56" s="876"/>
      <c r="Z56" s="876"/>
      <c r="AA56" s="876"/>
      <c r="AB56" s="876"/>
      <c r="AC56" s="876"/>
      <c r="AD56" s="876"/>
      <c r="AE56" s="876"/>
      <c r="AF56" s="876"/>
      <c r="AG56" s="876"/>
      <c r="AH56" s="876"/>
      <c r="AI56" s="876"/>
      <c r="AJ56" s="876"/>
      <c r="AK56" s="876"/>
      <c r="AL56" s="280">
        <v>0</v>
      </c>
      <c r="AM56" s="74">
        <f t="shared" si="2"/>
        <v>0</v>
      </c>
    </row>
    <row r="57" spans="1:40" s="439" customFormat="1" ht="28.5" customHeight="1">
      <c r="A57" s="598">
        <v>37</v>
      </c>
      <c r="B57" s="599" t="s">
        <v>609</v>
      </c>
      <c r="C57" s="438">
        <f>SUM(C21:C56)</f>
        <v>0</v>
      </c>
      <c r="D57" s="438">
        <f t="shared" ref="D57:AM57" si="4">SUM(D21:D56)</f>
        <v>0</v>
      </c>
      <c r="E57" s="438">
        <f t="shared" si="4"/>
        <v>0</v>
      </c>
      <c r="F57" s="438">
        <f t="shared" si="4"/>
        <v>0</v>
      </c>
      <c r="G57" s="438">
        <f t="shared" si="4"/>
        <v>0</v>
      </c>
      <c r="H57" s="438">
        <f t="shared" si="4"/>
        <v>0</v>
      </c>
      <c r="I57" s="438">
        <f t="shared" si="4"/>
        <v>0</v>
      </c>
      <c r="J57" s="438">
        <f t="shared" si="4"/>
        <v>0</v>
      </c>
      <c r="K57" s="438">
        <f t="shared" si="4"/>
        <v>0</v>
      </c>
      <c r="L57" s="438">
        <f t="shared" si="4"/>
        <v>0</v>
      </c>
      <c r="M57" s="438">
        <f t="shared" si="4"/>
        <v>0</v>
      </c>
      <c r="N57" s="438">
        <f t="shared" si="4"/>
        <v>0</v>
      </c>
      <c r="O57" s="438">
        <f t="shared" si="4"/>
        <v>0</v>
      </c>
      <c r="P57" s="438">
        <f t="shared" si="4"/>
        <v>0</v>
      </c>
      <c r="Q57" s="438">
        <f t="shared" si="4"/>
        <v>0</v>
      </c>
      <c r="R57" s="438">
        <f t="shared" si="4"/>
        <v>0</v>
      </c>
      <c r="S57" s="438">
        <f t="shared" si="4"/>
        <v>0</v>
      </c>
      <c r="T57" s="438">
        <f t="shared" si="4"/>
        <v>0</v>
      </c>
      <c r="U57" s="438">
        <f t="shared" si="4"/>
        <v>0</v>
      </c>
      <c r="V57" s="438">
        <f t="shared" si="4"/>
        <v>0</v>
      </c>
      <c r="W57" s="438">
        <f t="shared" si="4"/>
        <v>0</v>
      </c>
      <c r="X57" s="438">
        <f t="shared" si="4"/>
        <v>0</v>
      </c>
      <c r="Y57" s="438">
        <f t="shared" si="4"/>
        <v>0</v>
      </c>
      <c r="Z57" s="438">
        <f t="shared" si="4"/>
        <v>0</v>
      </c>
      <c r="AA57" s="438">
        <f t="shared" si="4"/>
        <v>0</v>
      </c>
      <c r="AB57" s="438">
        <f t="shared" si="4"/>
        <v>0</v>
      </c>
      <c r="AC57" s="438">
        <f t="shared" si="4"/>
        <v>0</v>
      </c>
      <c r="AD57" s="438">
        <f t="shared" si="4"/>
        <v>0</v>
      </c>
      <c r="AE57" s="438">
        <f t="shared" si="4"/>
        <v>0</v>
      </c>
      <c r="AF57" s="438">
        <f t="shared" si="4"/>
        <v>0</v>
      </c>
      <c r="AG57" s="438">
        <f t="shared" si="4"/>
        <v>0</v>
      </c>
      <c r="AH57" s="438">
        <f t="shared" si="4"/>
        <v>0</v>
      </c>
      <c r="AI57" s="438">
        <f t="shared" si="4"/>
        <v>0</v>
      </c>
      <c r="AJ57" s="438">
        <f t="shared" si="4"/>
        <v>0</v>
      </c>
      <c r="AK57" s="438">
        <f t="shared" si="4"/>
        <v>0</v>
      </c>
      <c r="AL57" s="438">
        <f t="shared" si="4"/>
        <v>0</v>
      </c>
      <c r="AM57" s="438">
        <f t="shared" si="4"/>
        <v>0</v>
      </c>
      <c r="AN57" s="634"/>
    </row>
    <row r="58" spans="1:40" s="439" customFormat="1">
      <c r="A58" s="598">
        <v>38</v>
      </c>
      <c r="B58" s="599" t="s">
        <v>550</v>
      </c>
      <c r="C58" s="440">
        <v>0</v>
      </c>
      <c r="D58" s="440">
        <v>0</v>
      </c>
      <c r="E58" s="440">
        <v>0</v>
      </c>
      <c r="F58" s="440">
        <v>0</v>
      </c>
      <c r="G58" s="440">
        <v>0</v>
      </c>
      <c r="H58" s="440">
        <v>0</v>
      </c>
      <c r="I58" s="440">
        <v>0</v>
      </c>
      <c r="J58" s="440">
        <v>0</v>
      </c>
      <c r="K58" s="440">
        <v>0</v>
      </c>
      <c r="L58" s="440">
        <v>0</v>
      </c>
      <c r="M58" s="440">
        <v>0</v>
      </c>
      <c r="N58" s="440">
        <v>0</v>
      </c>
      <c r="O58" s="440">
        <v>0</v>
      </c>
      <c r="P58" s="440">
        <v>0</v>
      </c>
      <c r="Q58" s="440">
        <v>0</v>
      </c>
      <c r="R58" s="440">
        <v>0</v>
      </c>
      <c r="S58" s="440">
        <v>0</v>
      </c>
      <c r="T58" s="440">
        <v>0</v>
      </c>
      <c r="U58" s="440">
        <v>0</v>
      </c>
      <c r="V58" s="440">
        <v>0</v>
      </c>
      <c r="W58" s="440">
        <v>0</v>
      </c>
      <c r="X58" s="440">
        <v>0</v>
      </c>
      <c r="Y58" s="440">
        <v>0</v>
      </c>
      <c r="Z58" s="440">
        <v>0</v>
      </c>
      <c r="AA58" s="440">
        <v>0</v>
      </c>
      <c r="AB58" s="440">
        <v>0</v>
      </c>
      <c r="AC58" s="440">
        <v>0</v>
      </c>
      <c r="AD58" s="440">
        <v>0</v>
      </c>
      <c r="AE58" s="440">
        <v>0</v>
      </c>
      <c r="AF58" s="440">
        <v>0</v>
      </c>
      <c r="AG58" s="440">
        <v>0</v>
      </c>
      <c r="AH58" s="440">
        <v>0</v>
      </c>
      <c r="AI58" s="440">
        <v>0</v>
      </c>
      <c r="AJ58" s="440">
        <v>0</v>
      </c>
      <c r="AK58" s="440">
        <v>0</v>
      </c>
      <c r="AL58" s="440">
        <v>0</v>
      </c>
      <c r="AM58" s="438">
        <f>SUM(C58:AL58)</f>
        <v>0</v>
      </c>
      <c r="AN58" s="634"/>
    </row>
    <row r="59" spans="1:40" s="439" customFormat="1">
      <c r="A59" s="598">
        <v>39</v>
      </c>
      <c r="B59" s="599" t="s">
        <v>607</v>
      </c>
      <c r="C59" s="440">
        <v>0</v>
      </c>
      <c r="D59" s="440">
        <v>0</v>
      </c>
      <c r="E59" s="440">
        <v>0</v>
      </c>
      <c r="F59" s="440">
        <v>0</v>
      </c>
      <c r="G59" s="440">
        <v>0</v>
      </c>
      <c r="H59" s="440">
        <v>0</v>
      </c>
      <c r="I59" s="440">
        <v>0</v>
      </c>
      <c r="J59" s="440">
        <v>0</v>
      </c>
      <c r="K59" s="440">
        <v>0</v>
      </c>
      <c r="L59" s="440">
        <v>0</v>
      </c>
      <c r="M59" s="440">
        <v>0</v>
      </c>
      <c r="N59" s="440">
        <v>0</v>
      </c>
      <c r="O59" s="440">
        <v>0</v>
      </c>
      <c r="P59" s="440">
        <v>0</v>
      </c>
      <c r="Q59" s="440">
        <v>0</v>
      </c>
      <c r="R59" s="440">
        <v>0</v>
      </c>
      <c r="S59" s="440">
        <v>0</v>
      </c>
      <c r="T59" s="440">
        <v>0</v>
      </c>
      <c r="U59" s="440">
        <v>0</v>
      </c>
      <c r="V59" s="440">
        <v>0</v>
      </c>
      <c r="W59" s="440">
        <v>0</v>
      </c>
      <c r="X59" s="440">
        <v>0</v>
      </c>
      <c r="Y59" s="440">
        <v>0</v>
      </c>
      <c r="Z59" s="440">
        <v>0</v>
      </c>
      <c r="AA59" s="440">
        <v>0</v>
      </c>
      <c r="AB59" s="440">
        <v>0</v>
      </c>
      <c r="AC59" s="440">
        <v>0</v>
      </c>
      <c r="AD59" s="440">
        <v>0</v>
      </c>
      <c r="AE59" s="440">
        <v>0</v>
      </c>
      <c r="AF59" s="440">
        <v>0</v>
      </c>
      <c r="AG59" s="440">
        <v>0</v>
      </c>
      <c r="AH59" s="440">
        <v>0</v>
      </c>
      <c r="AI59" s="440">
        <v>0</v>
      </c>
      <c r="AJ59" s="440">
        <v>0</v>
      </c>
      <c r="AK59" s="440">
        <v>0</v>
      </c>
      <c r="AL59" s="440">
        <v>0</v>
      </c>
      <c r="AM59" s="438">
        <f>SUM(C59:AL59)</f>
        <v>0</v>
      </c>
      <c r="AN59" s="634"/>
    </row>
    <row r="60" spans="1:40" s="439" customFormat="1" ht="28.5" customHeight="1">
      <c r="A60" s="598">
        <v>40</v>
      </c>
      <c r="B60" s="599" t="s">
        <v>608</v>
      </c>
      <c r="C60" s="438">
        <f>SUM(C57:C59)</f>
        <v>0</v>
      </c>
      <c r="D60" s="438">
        <f t="shared" ref="D60:AM60" si="5">SUM(D57:D59)</f>
        <v>0</v>
      </c>
      <c r="E60" s="438">
        <f t="shared" si="5"/>
        <v>0</v>
      </c>
      <c r="F60" s="438">
        <f t="shared" si="5"/>
        <v>0</v>
      </c>
      <c r="G60" s="438">
        <f t="shared" si="5"/>
        <v>0</v>
      </c>
      <c r="H60" s="438">
        <f t="shared" si="5"/>
        <v>0</v>
      </c>
      <c r="I60" s="438">
        <f t="shared" si="5"/>
        <v>0</v>
      </c>
      <c r="J60" s="438">
        <f t="shared" si="5"/>
        <v>0</v>
      </c>
      <c r="K60" s="438">
        <f t="shared" si="5"/>
        <v>0</v>
      </c>
      <c r="L60" s="438">
        <f t="shared" si="5"/>
        <v>0</v>
      </c>
      <c r="M60" s="438">
        <f t="shared" si="5"/>
        <v>0</v>
      </c>
      <c r="N60" s="438">
        <f t="shared" si="5"/>
        <v>0</v>
      </c>
      <c r="O60" s="438">
        <f t="shared" si="5"/>
        <v>0</v>
      </c>
      <c r="P60" s="438">
        <f t="shared" si="5"/>
        <v>0</v>
      </c>
      <c r="Q60" s="438">
        <f t="shared" si="5"/>
        <v>0</v>
      </c>
      <c r="R60" s="438">
        <f t="shared" si="5"/>
        <v>0</v>
      </c>
      <c r="S60" s="438">
        <f t="shared" si="5"/>
        <v>0</v>
      </c>
      <c r="T60" s="438">
        <f t="shared" si="5"/>
        <v>0</v>
      </c>
      <c r="U60" s="438">
        <f t="shared" si="5"/>
        <v>0</v>
      </c>
      <c r="V60" s="438">
        <f t="shared" si="5"/>
        <v>0</v>
      </c>
      <c r="W60" s="438">
        <f t="shared" si="5"/>
        <v>0</v>
      </c>
      <c r="X60" s="438">
        <f t="shared" si="5"/>
        <v>0</v>
      </c>
      <c r="Y60" s="438">
        <f t="shared" si="5"/>
        <v>0</v>
      </c>
      <c r="Z60" s="438">
        <f t="shared" si="5"/>
        <v>0</v>
      </c>
      <c r="AA60" s="438">
        <f t="shared" si="5"/>
        <v>0</v>
      </c>
      <c r="AB60" s="438">
        <f t="shared" si="5"/>
        <v>0</v>
      </c>
      <c r="AC60" s="438">
        <f t="shared" si="5"/>
        <v>0</v>
      </c>
      <c r="AD60" s="438">
        <f t="shared" si="5"/>
        <v>0</v>
      </c>
      <c r="AE60" s="438">
        <f t="shared" si="5"/>
        <v>0</v>
      </c>
      <c r="AF60" s="438">
        <f t="shared" si="5"/>
        <v>0</v>
      </c>
      <c r="AG60" s="438">
        <f t="shared" si="5"/>
        <v>0</v>
      </c>
      <c r="AH60" s="438">
        <f t="shared" si="5"/>
        <v>0</v>
      </c>
      <c r="AI60" s="438">
        <f t="shared" si="5"/>
        <v>0</v>
      </c>
      <c r="AJ60" s="438">
        <f t="shared" si="5"/>
        <v>0</v>
      </c>
      <c r="AK60" s="438">
        <f t="shared" si="5"/>
        <v>0</v>
      </c>
      <c r="AL60" s="438">
        <f t="shared" si="5"/>
        <v>0</v>
      </c>
      <c r="AM60" s="438">
        <f t="shared" si="5"/>
        <v>0</v>
      </c>
      <c r="AN60" s="634"/>
    </row>
    <row r="61" spans="1:40" s="439" customFormat="1" ht="25">
      <c r="A61" s="598">
        <v>41</v>
      </c>
      <c r="B61" s="599" t="s">
        <v>551</v>
      </c>
      <c r="C61" s="440">
        <v>0</v>
      </c>
      <c r="D61" s="440">
        <v>0</v>
      </c>
      <c r="E61" s="440">
        <v>0</v>
      </c>
      <c r="F61" s="440">
        <v>0</v>
      </c>
      <c r="G61" s="440">
        <v>0</v>
      </c>
      <c r="H61" s="440">
        <v>0</v>
      </c>
      <c r="I61" s="440">
        <v>0</v>
      </c>
      <c r="J61" s="440">
        <v>0</v>
      </c>
      <c r="K61" s="440">
        <v>0</v>
      </c>
      <c r="L61" s="440">
        <v>0</v>
      </c>
      <c r="M61" s="440">
        <v>0</v>
      </c>
      <c r="N61" s="440">
        <v>0</v>
      </c>
      <c r="O61" s="440">
        <v>0</v>
      </c>
      <c r="P61" s="440">
        <v>0</v>
      </c>
      <c r="Q61" s="440">
        <v>0</v>
      </c>
      <c r="R61" s="440">
        <v>0</v>
      </c>
      <c r="S61" s="440">
        <v>0</v>
      </c>
      <c r="T61" s="440">
        <v>0</v>
      </c>
      <c r="U61" s="440">
        <v>0</v>
      </c>
      <c r="V61" s="440">
        <v>0</v>
      </c>
      <c r="W61" s="440">
        <v>0</v>
      </c>
      <c r="X61" s="440">
        <v>0</v>
      </c>
      <c r="Y61" s="440">
        <v>0</v>
      </c>
      <c r="Z61" s="440">
        <v>0</v>
      </c>
      <c r="AA61" s="440">
        <v>0</v>
      </c>
      <c r="AB61" s="440">
        <v>0</v>
      </c>
      <c r="AC61" s="440">
        <v>0</v>
      </c>
      <c r="AD61" s="440">
        <v>0</v>
      </c>
      <c r="AE61" s="440">
        <v>0</v>
      </c>
      <c r="AF61" s="440">
        <v>0</v>
      </c>
      <c r="AG61" s="440">
        <v>0</v>
      </c>
      <c r="AH61" s="440">
        <v>0</v>
      </c>
      <c r="AI61" s="440">
        <v>0</v>
      </c>
      <c r="AJ61" s="440">
        <v>0</v>
      </c>
      <c r="AK61" s="440">
        <v>0</v>
      </c>
      <c r="AL61" s="440">
        <v>0</v>
      </c>
      <c r="AM61" s="438">
        <f>SUM(C61:AL61)</f>
        <v>0</v>
      </c>
      <c r="AN61" s="634"/>
    </row>
    <row r="62" spans="1:40" s="439" customFormat="1" ht="28.5" customHeight="1">
      <c r="A62" s="598">
        <v>42</v>
      </c>
      <c r="B62" s="599" t="s">
        <v>552</v>
      </c>
      <c r="C62" s="438">
        <f>SUM(C60:C61)</f>
        <v>0</v>
      </c>
      <c r="D62" s="438">
        <f t="shared" ref="D62:AL62" si="6">SUM(D60:D61)</f>
        <v>0</v>
      </c>
      <c r="E62" s="438">
        <f t="shared" si="6"/>
        <v>0</v>
      </c>
      <c r="F62" s="438">
        <f t="shared" si="6"/>
        <v>0</v>
      </c>
      <c r="G62" s="438">
        <f t="shared" si="6"/>
        <v>0</v>
      </c>
      <c r="H62" s="438">
        <f t="shared" si="6"/>
        <v>0</v>
      </c>
      <c r="I62" s="438">
        <f t="shared" si="6"/>
        <v>0</v>
      </c>
      <c r="J62" s="438">
        <f t="shared" si="6"/>
        <v>0</v>
      </c>
      <c r="K62" s="438">
        <f t="shared" si="6"/>
        <v>0</v>
      </c>
      <c r="L62" s="438">
        <f t="shared" si="6"/>
        <v>0</v>
      </c>
      <c r="M62" s="438">
        <f t="shared" si="6"/>
        <v>0</v>
      </c>
      <c r="N62" s="438">
        <f t="shared" si="6"/>
        <v>0</v>
      </c>
      <c r="O62" s="438">
        <f t="shared" si="6"/>
        <v>0</v>
      </c>
      <c r="P62" s="438">
        <f t="shared" si="6"/>
        <v>0</v>
      </c>
      <c r="Q62" s="438">
        <f t="shared" si="6"/>
        <v>0</v>
      </c>
      <c r="R62" s="438">
        <f t="shared" si="6"/>
        <v>0</v>
      </c>
      <c r="S62" s="438">
        <f t="shared" si="6"/>
        <v>0</v>
      </c>
      <c r="T62" s="438">
        <f t="shared" si="6"/>
        <v>0</v>
      </c>
      <c r="U62" s="438">
        <f t="shared" si="6"/>
        <v>0</v>
      </c>
      <c r="V62" s="438">
        <f t="shared" si="6"/>
        <v>0</v>
      </c>
      <c r="W62" s="438">
        <f t="shared" si="6"/>
        <v>0</v>
      </c>
      <c r="X62" s="438">
        <f t="shared" si="6"/>
        <v>0</v>
      </c>
      <c r="Y62" s="438">
        <f t="shared" si="6"/>
        <v>0</v>
      </c>
      <c r="Z62" s="438">
        <f t="shared" si="6"/>
        <v>0</v>
      </c>
      <c r="AA62" s="438">
        <f t="shared" si="6"/>
        <v>0</v>
      </c>
      <c r="AB62" s="438">
        <f t="shared" si="6"/>
        <v>0</v>
      </c>
      <c r="AC62" s="438">
        <f t="shared" si="6"/>
        <v>0</v>
      </c>
      <c r="AD62" s="438">
        <f t="shared" si="6"/>
        <v>0</v>
      </c>
      <c r="AE62" s="438">
        <f t="shared" si="6"/>
        <v>0</v>
      </c>
      <c r="AF62" s="438">
        <f t="shared" si="6"/>
        <v>0</v>
      </c>
      <c r="AG62" s="438">
        <f t="shared" si="6"/>
        <v>0</v>
      </c>
      <c r="AH62" s="438">
        <f t="shared" si="6"/>
        <v>0</v>
      </c>
      <c r="AI62" s="438">
        <f t="shared" si="6"/>
        <v>0</v>
      </c>
      <c r="AJ62" s="438">
        <f t="shared" si="6"/>
        <v>0</v>
      </c>
      <c r="AK62" s="438">
        <f>SUM(AK60:AK61)</f>
        <v>0</v>
      </c>
      <c r="AL62" s="438">
        <f t="shared" si="6"/>
        <v>0</v>
      </c>
      <c r="AM62" s="438">
        <f>SUM(AM60:AM61)</f>
        <v>0</v>
      </c>
      <c r="AN62" s="634"/>
    </row>
    <row r="63" spans="1:40">
      <c r="A63" s="52"/>
      <c r="B63" s="436"/>
      <c r="C63" s="437"/>
      <c r="D63" s="437"/>
      <c r="E63" s="437"/>
      <c r="F63" s="437"/>
      <c r="G63" s="437"/>
      <c r="H63" s="437"/>
      <c r="I63" s="437"/>
      <c r="J63" s="437"/>
      <c r="K63" s="4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7"/>
      <c r="AL63" s="437"/>
      <c r="AM63" s="437"/>
    </row>
    <row r="65" spans="1:39" ht="32.25" customHeight="1">
      <c r="A65" s="1203" t="s">
        <v>191</v>
      </c>
      <c r="B65" s="1204"/>
      <c r="C65" s="89" t="s">
        <v>189</v>
      </c>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8"/>
      <c r="AM65" s="1201" t="s">
        <v>190</v>
      </c>
    </row>
    <row r="66" spans="1:39" ht="32.25" customHeight="1">
      <c r="A66" s="62" t="s">
        <v>188</v>
      </c>
      <c r="B66" s="61" t="s">
        <v>67</v>
      </c>
      <c r="C66" s="91">
        <f t="shared" ref="C66:AL66" si="7">C20</f>
        <v>44469</v>
      </c>
      <c r="D66" s="91">
        <f t="shared" si="7"/>
        <v>44409</v>
      </c>
      <c r="E66" s="91">
        <f t="shared" si="7"/>
        <v>44378</v>
      </c>
      <c r="F66" s="91">
        <f t="shared" si="7"/>
        <v>44348</v>
      </c>
      <c r="G66" s="91">
        <f t="shared" si="7"/>
        <v>44317</v>
      </c>
      <c r="H66" s="91">
        <f t="shared" si="7"/>
        <v>44287</v>
      </c>
      <c r="I66" s="91">
        <f t="shared" si="7"/>
        <v>44256</v>
      </c>
      <c r="J66" s="91">
        <f t="shared" si="7"/>
        <v>44228</v>
      </c>
      <c r="K66" s="91">
        <f t="shared" si="7"/>
        <v>44197</v>
      </c>
      <c r="L66" s="91">
        <f t="shared" si="7"/>
        <v>44166</v>
      </c>
      <c r="M66" s="91">
        <f t="shared" si="7"/>
        <v>44136</v>
      </c>
      <c r="N66" s="91">
        <f t="shared" si="7"/>
        <v>44105</v>
      </c>
      <c r="O66" s="91">
        <f t="shared" si="7"/>
        <v>44075</v>
      </c>
      <c r="P66" s="91">
        <f t="shared" si="7"/>
        <v>44044</v>
      </c>
      <c r="Q66" s="91">
        <f t="shared" si="7"/>
        <v>44013</v>
      </c>
      <c r="R66" s="91">
        <f t="shared" si="7"/>
        <v>43983</v>
      </c>
      <c r="S66" s="91">
        <f t="shared" si="7"/>
        <v>43952</v>
      </c>
      <c r="T66" s="91">
        <f t="shared" si="7"/>
        <v>43922</v>
      </c>
      <c r="U66" s="91">
        <f t="shared" si="7"/>
        <v>43891</v>
      </c>
      <c r="V66" s="91">
        <f t="shared" si="7"/>
        <v>43862</v>
      </c>
      <c r="W66" s="91">
        <f t="shared" si="7"/>
        <v>43831</v>
      </c>
      <c r="X66" s="91">
        <f t="shared" si="7"/>
        <v>43800</v>
      </c>
      <c r="Y66" s="91">
        <f t="shared" si="7"/>
        <v>43770</v>
      </c>
      <c r="Z66" s="91">
        <f t="shared" si="7"/>
        <v>43739</v>
      </c>
      <c r="AA66" s="91">
        <f t="shared" si="7"/>
        <v>43709</v>
      </c>
      <c r="AB66" s="91">
        <f t="shared" si="7"/>
        <v>43678</v>
      </c>
      <c r="AC66" s="91">
        <f t="shared" si="7"/>
        <v>43647</v>
      </c>
      <c r="AD66" s="91">
        <f t="shared" si="7"/>
        <v>43617</v>
      </c>
      <c r="AE66" s="91">
        <f t="shared" si="7"/>
        <v>43586</v>
      </c>
      <c r="AF66" s="91">
        <f t="shared" si="7"/>
        <v>43556</v>
      </c>
      <c r="AG66" s="91">
        <f t="shared" si="7"/>
        <v>43525</v>
      </c>
      <c r="AH66" s="91">
        <f t="shared" si="7"/>
        <v>43497</v>
      </c>
      <c r="AI66" s="91">
        <f t="shared" si="7"/>
        <v>43466</v>
      </c>
      <c r="AJ66" s="91">
        <f t="shared" si="7"/>
        <v>43435</v>
      </c>
      <c r="AK66" s="91">
        <f t="shared" si="7"/>
        <v>43405</v>
      </c>
      <c r="AL66" s="91">
        <f t="shared" si="7"/>
        <v>43374</v>
      </c>
      <c r="AM66" s="1202"/>
    </row>
    <row r="67" spans="1:39">
      <c r="A67" s="63">
        <v>1</v>
      </c>
      <c r="B67" s="91">
        <f t="shared" ref="B67:B102" si="8">B21</f>
        <v>44469</v>
      </c>
      <c r="C67" s="280">
        <v>0</v>
      </c>
      <c r="D67" s="280">
        <v>0</v>
      </c>
      <c r="E67" s="280">
        <v>0</v>
      </c>
      <c r="F67" s="280">
        <v>0</v>
      </c>
      <c r="G67" s="280">
        <v>0</v>
      </c>
      <c r="H67" s="280">
        <v>0</v>
      </c>
      <c r="I67" s="280">
        <v>0</v>
      </c>
      <c r="J67" s="280">
        <v>0</v>
      </c>
      <c r="K67" s="280">
        <v>0</v>
      </c>
      <c r="L67" s="280">
        <v>0</v>
      </c>
      <c r="M67" s="280">
        <v>0</v>
      </c>
      <c r="N67" s="280">
        <v>0</v>
      </c>
      <c r="O67" s="280">
        <v>0</v>
      </c>
      <c r="P67" s="280">
        <v>0</v>
      </c>
      <c r="Q67" s="280">
        <v>0</v>
      </c>
      <c r="R67" s="280">
        <v>0</v>
      </c>
      <c r="S67" s="280">
        <v>0</v>
      </c>
      <c r="T67" s="280">
        <v>0</v>
      </c>
      <c r="U67" s="280">
        <v>0</v>
      </c>
      <c r="V67" s="280">
        <v>0</v>
      </c>
      <c r="W67" s="280">
        <v>0</v>
      </c>
      <c r="X67" s="280">
        <v>0</v>
      </c>
      <c r="Y67" s="280">
        <v>0</v>
      </c>
      <c r="Z67" s="280">
        <v>0</v>
      </c>
      <c r="AA67" s="280">
        <v>0</v>
      </c>
      <c r="AB67" s="280">
        <v>0</v>
      </c>
      <c r="AC67" s="280">
        <v>0</v>
      </c>
      <c r="AD67" s="280">
        <v>0</v>
      </c>
      <c r="AE67" s="280">
        <v>0</v>
      </c>
      <c r="AF67" s="280">
        <v>0</v>
      </c>
      <c r="AG67" s="280">
        <v>0</v>
      </c>
      <c r="AH67" s="280">
        <v>0</v>
      </c>
      <c r="AI67" s="280">
        <v>0</v>
      </c>
      <c r="AJ67" s="280">
        <v>0</v>
      </c>
      <c r="AK67" s="280">
        <v>0</v>
      </c>
      <c r="AL67" s="280">
        <v>0</v>
      </c>
      <c r="AM67" s="74">
        <f>SUM(C67:AL67)</f>
        <v>0</v>
      </c>
    </row>
    <row r="68" spans="1:39">
      <c r="A68" s="63">
        <v>2</v>
      </c>
      <c r="B68" s="91">
        <f t="shared" si="8"/>
        <v>44409</v>
      </c>
      <c r="C68" s="876"/>
      <c r="D68" s="280">
        <v>0</v>
      </c>
      <c r="E68" s="280">
        <v>0</v>
      </c>
      <c r="F68" s="280">
        <v>0</v>
      </c>
      <c r="G68" s="280">
        <v>0</v>
      </c>
      <c r="H68" s="280">
        <v>0</v>
      </c>
      <c r="I68" s="280">
        <v>0</v>
      </c>
      <c r="J68" s="280">
        <v>0</v>
      </c>
      <c r="K68" s="280">
        <v>0</v>
      </c>
      <c r="L68" s="280">
        <v>0</v>
      </c>
      <c r="M68" s="280">
        <v>0</v>
      </c>
      <c r="N68" s="280">
        <v>0</v>
      </c>
      <c r="O68" s="280">
        <v>0</v>
      </c>
      <c r="P68" s="280">
        <v>0</v>
      </c>
      <c r="Q68" s="280">
        <v>0</v>
      </c>
      <c r="R68" s="280">
        <v>0</v>
      </c>
      <c r="S68" s="280">
        <v>0</v>
      </c>
      <c r="T68" s="280">
        <v>0</v>
      </c>
      <c r="U68" s="280">
        <v>0</v>
      </c>
      <c r="V68" s="280">
        <v>0</v>
      </c>
      <c r="W68" s="280">
        <v>0</v>
      </c>
      <c r="X68" s="280">
        <v>0</v>
      </c>
      <c r="Y68" s="280">
        <v>0</v>
      </c>
      <c r="Z68" s="280">
        <v>0</v>
      </c>
      <c r="AA68" s="280">
        <v>0</v>
      </c>
      <c r="AB68" s="280">
        <v>0</v>
      </c>
      <c r="AC68" s="280">
        <v>0</v>
      </c>
      <c r="AD68" s="280">
        <v>0</v>
      </c>
      <c r="AE68" s="280">
        <v>0</v>
      </c>
      <c r="AF68" s="280">
        <v>0</v>
      </c>
      <c r="AG68" s="280">
        <v>0</v>
      </c>
      <c r="AH68" s="280">
        <v>0</v>
      </c>
      <c r="AI68" s="280">
        <v>0</v>
      </c>
      <c r="AJ68" s="280">
        <v>0</v>
      </c>
      <c r="AK68" s="280">
        <v>0</v>
      </c>
      <c r="AL68" s="280">
        <v>0</v>
      </c>
      <c r="AM68" s="74">
        <f t="shared" ref="AM68:AM102" si="9">SUM(C68:AL68)</f>
        <v>0</v>
      </c>
    </row>
    <row r="69" spans="1:39">
      <c r="A69" s="63">
        <v>3</v>
      </c>
      <c r="B69" s="91">
        <f t="shared" si="8"/>
        <v>44378</v>
      </c>
      <c r="C69" s="876"/>
      <c r="D69" s="876"/>
      <c r="E69" s="280">
        <v>0</v>
      </c>
      <c r="F69" s="280">
        <v>0</v>
      </c>
      <c r="G69" s="280">
        <v>0</v>
      </c>
      <c r="H69" s="280">
        <v>0</v>
      </c>
      <c r="I69" s="280">
        <v>0</v>
      </c>
      <c r="J69" s="280">
        <v>0</v>
      </c>
      <c r="K69" s="280">
        <v>0</v>
      </c>
      <c r="L69" s="280">
        <v>0</v>
      </c>
      <c r="M69" s="280">
        <v>0</v>
      </c>
      <c r="N69" s="280">
        <v>0</v>
      </c>
      <c r="O69" s="280">
        <v>0</v>
      </c>
      <c r="P69" s="280">
        <v>0</v>
      </c>
      <c r="Q69" s="280">
        <v>0</v>
      </c>
      <c r="R69" s="280">
        <v>0</v>
      </c>
      <c r="S69" s="280">
        <v>0</v>
      </c>
      <c r="T69" s="280">
        <v>0</v>
      </c>
      <c r="U69" s="280">
        <v>0</v>
      </c>
      <c r="V69" s="280">
        <v>0</v>
      </c>
      <c r="W69" s="280">
        <v>0</v>
      </c>
      <c r="X69" s="280">
        <v>0</v>
      </c>
      <c r="Y69" s="280">
        <v>0</v>
      </c>
      <c r="Z69" s="280">
        <v>0</v>
      </c>
      <c r="AA69" s="280">
        <v>0</v>
      </c>
      <c r="AB69" s="280">
        <v>0</v>
      </c>
      <c r="AC69" s="280">
        <v>0</v>
      </c>
      <c r="AD69" s="280">
        <v>0</v>
      </c>
      <c r="AE69" s="280">
        <v>0</v>
      </c>
      <c r="AF69" s="280">
        <v>0</v>
      </c>
      <c r="AG69" s="280">
        <v>0</v>
      </c>
      <c r="AH69" s="280">
        <v>0</v>
      </c>
      <c r="AI69" s="280">
        <v>0</v>
      </c>
      <c r="AJ69" s="280">
        <v>0</v>
      </c>
      <c r="AK69" s="280">
        <v>0</v>
      </c>
      <c r="AL69" s="280">
        <v>0</v>
      </c>
      <c r="AM69" s="74">
        <f t="shared" si="9"/>
        <v>0</v>
      </c>
    </row>
    <row r="70" spans="1:39">
      <c r="A70" s="63">
        <v>4</v>
      </c>
      <c r="B70" s="91">
        <f t="shared" si="8"/>
        <v>44348</v>
      </c>
      <c r="C70" s="876"/>
      <c r="D70" s="876"/>
      <c r="E70" s="876"/>
      <c r="F70" s="280">
        <v>0</v>
      </c>
      <c r="G70" s="280">
        <v>0</v>
      </c>
      <c r="H70" s="280">
        <v>0</v>
      </c>
      <c r="I70" s="280">
        <v>0</v>
      </c>
      <c r="J70" s="280">
        <v>0</v>
      </c>
      <c r="K70" s="280">
        <v>0</v>
      </c>
      <c r="L70" s="280">
        <v>0</v>
      </c>
      <c r="M70" s="280">
        <v>0</v>
      </c>
      <c r="N70" s="280">
        <v>0</v>
      </c>
      <c r="O70" s="280">
        <v>0</v>
      </c>
      <c r="P70" s="280">
        <v>0</v>
      </c>
      <c r="Q70" s="280">
        <v>0</v>
      </c>
      <c r="R70" s="280">
        <v>0</v>
      </c>
      <c r="S70" s="280">
        <v>0</v>
      </c>
      <c r="T70" s="280">
        <v>0</v>
      </c>
      <c r="U70" s="280">
        <v>0</v>
      </c>
      <c r="V70" s="280">
        <v>0</v>
      </c>
      <c r="W70" s="280">
        <v>0</v>
      </c>
      <c r="X70" s="280">
        <v>0</v>
      </c>
      <c r="Y70" s="280">
        <v>0</v>
      </c>
      <c r="Z70" s="280">
        <v>0</v>
      </c>
      <c r="AA70" s="280">
        <v>0</v>
      </c>
      <c r="AB70" s="280">
        <v>0</v>
      </c>
      <c r="AC70" s="280">
        <v>0</v>
      </c>
      <c r="AD70" s="280">
        <v>0</v>
      </c>
      <c r="AE70" s="280">
        <v>0</v>
      </c>
      <c r="AF70" s="280">
        <v>0</v>
      </c>
      <c r="AG70" s="280">
        <v>0</v>
      </c>
      <c r="AH70" s="280">
        <v>0</v>
      </c>
      <c r="AI70" s="280">
        <v>0</v>
      </c>
      <c r="AJ70" s="280">
        <v>0</v>
      </c>
      <c r="AK70" s="280">
        <v>0</v>
      </c>
      <c r="AL70" s="280">
        <v>0</v>
      </c>
      <c r="AM70" s="74">
        <f t="shared" si="9"/>
        <v>0</v>
      </c>
    </row>
    <row r="71" spans="1:39">
      <c r="A71" s="63">
        <v>5</v>
      </c>
      <c r="B71" s="91">
        <f t="shared" si="8"/>
        <v>44317</v>
      </c>
      <c r="C71" s="876"/>
      <c r="D71" s="876"/>
      <c r="E71" s="876"/>
      <c r="F71" s="876"/>
      <c r="G71" s="280">
        <v>0</v>
      </c>
      <c r="H71" s="280">
        <v>0</v>
      </c>
      <c r="I71" s="280">
        <v>0</v>
      </c>
      <c r="J71" s="280">
        <v>0</v>
      </c>
      <c r="K71" s="280">
        <v>0</v>
      </c>
      <c r="L71" s="280">
        <v>0</v>
      </c>
      <c r="M71" s="280">
        <v>0</v>
      </c>
      <c r="N71" s="280">
        <v>0</v>
      </c>
      <c r="O71" s="280">
        <v>0</v>
      </c>
      <c r="P71" s="280">
        <v>0</v>
      </c>
      <c r="Q71" s="280">
        <v>0</v>
      </c>
      <c r="R71" s="280">
        <v>0</v>
      </c>
      <c r="S71" s="280">
        <v>0</v>
      </c>
      <c r="T71" s="280">
        <v>0</v>
      </c>
      <c r="U71" s="280">
        <v>0</v>
      </c>
      <c r="V71" s="280">
        <v>0</v>
      </c>
      <c r="W71" s="280">
        <v>0</v>
      </c>
      <c r="X71" s="280">
        <v>0</v>
      </c>
      <c r="Y71" s="280">
        <v>0</v>
      </c>
      <c r="Z71" s="280">
        <v>0</v>
      </c>
      <c r="AA71" s="280">
        <v>0</v>
      </c>
      <c r="AB71" s="280">
        <v>0</v>
      </c>
      <c r="AC71" s="280">
        <v>0</v>
      </c>
      <c r="AD71" s="280">
        <v>0</v>
      </c>
      <c r="AE71" s="280">
        <v>0</v>
      </c>
      <c r="AF71" s="280">
        <v>0</v>
      </c>
      <c r="AG71" s="280">
        <v>0</v>
      </c>
      <c r="AH71" s="280">
        <v>0</v>
      </c>
      <c r="AI71" s="280">
        <v>0</v>
      </c>
      <c r="AJ71" s="280">
        <v>0</v>
      </c>
      <c r="AK71" s="280">
        <v>0</v>
      </c>
      <c r="AL71" s="280">
        <v>0</v>
      </c>
      <c r="AM71" s="74">
        <f t="shared" si="9"/>
        <v>0</v>
      </c>
    </row>
    <row r="72" spans="1:39">
      <c r="A72" s="63">
        <v>6</v>
      </c>
      <c r="B72" s="91">
        <f t="shared" si="8"/>
        <v>44287</v>
      </c>
      <c r="C72" s="876"/>
      <c r="D72" s="876"/>
      <c r="E72" s="876"/>
      <c r="F72" s="876"/>
      <c r="G72" s="876"/>
      <c r="H72" s="280">
        <v>0</v>
      </c>
      <c r="I72" s="280">
        <v>0</v>
      </c>
      <c r="J72" s="280">
        <v>0</v>
      </c>
      <c r="K72" s="280">
        <v>0</v>
      </c>
      <c r="L72" s="280">
        <v>0</v>
      </c>
      <c r="M72" s="280">
        <v>0</v>
      </c>
      <c r="N72" s="280">
        <v>0</v>
      </c>
      <c r="O72" s="280">
        <v>0</v>
      </c>
      <c r="P72" s="280">
        <v>0</v>
      </c>
      <c r="Q72" s="280">
        <v>0</v>
      </c>
      <c r="R72" s="280">
        <v>0</v>
      </c>
      <c r="S72" s="280">
        <v>0</v>
      </c>
      <c r="T72" s="280">
        <v>0</v>
      </c>
      <c r="U72" s="280">
        <v>0</v>
      </c>
      <c r="V72" s="280">
        <v>0</v>
      </c>
      <c r="W72" s="280">
        <v>0</v>
      </c>
      <c r="X72" s="280">
        <v>0</v>
      </c>
      <c r="Y72" s="280">
        <v>0</v>
      </c>
      <c r="Z72" s="280">
        <v>0</v>
      </c>
      <c r="AA72" s="280">
        <v>0</v>
      </c>
      <c r="AB72" s="280">
        <v>0</v>
      </c>
      <c r="AC72" s="280">
        <v>0</v>
      </c>
      <c r="AD72" s="280">
        <v>0</v>
      </c>
      <c r="AE72" s="280">
        <v>0</v>
      </c>
      <c r="AF72" s="280">
        <v>0</v>
      </c>
      <c r="AG72" s="280">
        <v>0</v>
      </c>
      <c r="AH72" s="280">
        <v>0</v>
      </c>
      <c r="AI72" s="280">
        <v>0</v>
      </c>
      <c r="AJ72" s="280">
        <v>0</v>
      </c>
      <c r="AK72" s="280">
        <v>0</v>
      </c>
      <c r="AL72" s="280">
        <v>0</v>
      </c>
      <c r="AM72" s="74">
        <f t="shared" si="9"/>
        <v>0</v>
      </c>
    </row>
    <row r="73" spans="1:39">
      <c r="A73" s="63">
        <v>7</v>
      </c>
      <c r="B73" s="91">
        <f t="shared" si="8"/>
        <v>44256</v>
      </c>
      <c r="C73" s="876"/>
      <c r="D73" s="876"/>
      <c r="E73" s="876"/>
      <c r="F73" s="876"/>
      <c r="G73" s="876"/>
      <c r="H73" s="876"/>
      <c r="I73" s="280">
        <v>0</v>
      </c>
      <c r="J73" s="280">
        <v>0</v>
      </c>
      <c r="K73" s="280">
        <v>0</v>
      </c>
      <c r="L73" s="280">
        <v>0</v>
      </c>
      <c r="M73" s="280">
        <v>0</v>
      </c>
      <c r="N73" s="280">
        <v>0</v>
      </c>
      <c r="O73" s="280">
        <v>0</v>
      </c>
      <c r="P73" s="280">
        <v>0</v>
      </c>
      <c r="Q73" s="280">
        <v>0</v>
      </c>
      <c r="R73" s="280">
        <v>0</v>
      </c>
      <c r="S73" s="280">
        <v>0</v>
      </c>
      <c r="T73" s="280">
        <v>0</v>
      </c>
      <c r="U73" s="280">
        <v>0</v>
      </c>
      <c r="V73" s="280">
        <v>0</v>
      </c>
      <c r="W73" s="280">
        <v>0</v>
      </c>
      <c r="X73" s="280">
        <v>0</v>
      </c>
      <c r="Y73" s="280">
        <v>0</v>
      </c>
      <c r="Z73" s="280">
        <v>0</v>
      </c>
      <c r="AA73" s="280">
        <v>0</v>
      </c>
      <c r="AB73" s="280">
        <v>0</v>
      </c>
      <c r="AC73" s="280">
        <v>0</v>
      </c>
      <c r="AD73" s="280">
        <v>0</v>
      </c>
      <c r="AE73" s="280">
        <v>0</v>
      </c>
      <c r="AF73" s="280">
        <v>0</v>
      </c>
      <c r="AG73" s="280">
        <v>0</v>
      </c>
      <c r="AH73" s="280">
        <v>0</v>
      </c>
      <c r="AI73" s="280">
        <v>0</v>
      </c>
      <c r="AJ73" s="280">
        <v>0</v>
      </c>
      <c r="AK73" s="280">
        <v>0</v>
      </c>
      <c r="AL73" s="280">
        <v>0</v>
      </c>
      <c r="AM73" s="74">
        <f t="shared" si="9"/>
        <v>0</v>
      </c>
    </row>
    <row r="74" spans="1:39">
      <c r="A74" s="63">
        <v>8</v>
      </c>
      <c r="B74" s="91">
        <f t="shared" si="8"/>
        <v>44228</v>
      </c>
      <c r="C74" s="876"/>
      <c r="D74" s="876"/>
      <c r="E74" s="876"/>
      <c r="F74" s="876"/>
      <c r="G74" s="876"/>
      <c r="H74" s="876"/>
      <c r="I74" s="876"/>
      <c r="J74" s="280">
        <v>0</v>
      </c>
      <c r="K74" s="280">
        <v>0</v>
      </c>
      <c r="L74" s="280">
        <v>0</v>
      </c>
      <c r="M74" s="280">
        <v>0</v>
      </c>
      <c r="N74" s="280">
        <v>0</v>
      </c>
      <c r="O74" s="280">
        <v>0</v>
      </c>
      <c r="P74" s="280">
        <v>0</v>
      </c>
      <c r="Q74" s="280">
        <v>0</v>
      </c>
      <c r="R74" s="280">
        <v>0</v>
      </c>
      <c r="S74" s="280">
        <v>0</v>
      </c>
      <c r="T74" s="280">
        <v>0</v>
      </c>
      <c r="U74" s="280">
        <v>0</v>
      </c>
      <c r="V74" s="280">
        <v>0</v>
      </c>
      <c r="W74" s="280">
        <v>0</v>
      </c>
      <c r="X74" s="280">
        <v>0</v>
      </c>
      <c r="Y74" s="280">
        <v>0</v>
      </c>
      <c r="Z74" s="280">
        <v>0</v>
      </c>
      <c r="AA74" s="280">
        <v>0</v>
      </c>
      <c r="AB74" s="280">
        <v>0</v>
      </c>
      <c r="AC74" s="280">
        <v>0</v>
      </c>
      <c r="AD74" s="280">
        <v>0</v>
      </c>
      <c r="AE74" s="280">
        <v>0</v>
      </c>
      <c r="AF74" s="280">
        <v>0</v>
      </c>
      <c r="AG74" s="280">
        <v>0</v>
      </c>
      <c r="AH74" s="280">
        <v>0</v>
      </c>
      <c r="AI74" s="280">
        <v>0</v>
      </c>
      <c r="AJ74" s="280">
        <v>0</v>
      </c>
      <c r="AK74" s="280">
        <v>0</v>
      </c>
      <c r="AL74" s="280">
        <v>0</v>
      </c>
      <c r="AM74" s="74">
        <f t="shared" si="9"/>
        <v>0</v>
      </c>
    </row>
    <row r="75" spans="1:39">
      <c r="A75" s="63">
        <v>9</v>
      </c>
      <c r="B75" s="91">
        <f t="shared" si="8"/>
        <v>44197</v>
      </c>
      <c r="C75" s="876"/>
      <c r="D75" s="876"/>
      <c r="E75" s="876"/>
      <c r="F75" s="876"/>
      <c r="G75" s="876"/>
      <c r="H75" s="876"/>
      <c r="I75" s="876"/>
      <c r="J75" s="876"/>
      <c r="K75" s="280">
        <v>0</v>
      </c>
      <c r="L75" s="280">
        <v>0</v>
      </c>
      <c r="M75" s="280">
        <v>0</v>
      </c>
      <c r="N75" s="280">
        <v>0</v>
      </c>
      <c r="O75" s="280">
        <v>0</v>
      </c>
      <c r="P75" s="280">
        <v>0</v>
      </c>
      <c r="Q75" s="280">
        <v>0</v>
      </c>
      <c r="R75" s="280">
        <v>0</v>
      </c>
      <c r="S75" s="280">
        <v>0</v>
      </c>
      <c r="T75" s="280">
        <v>0</v>
      </c>
      <c r="U75" s="280">
        <v>0</v>
      </c>
      <c r="V75" s="280">
        <v>0</v>
      </c>
      <c r="W75" s="280">
        <v>0</v>
      </c>
      <c r="X75" s="280">
        <v>0</v>
      </c>
      <c r="Y75" s="280">
        <v>0</v>
      </c>
      <c r="Z75" s="280">
        <v>0</v>
      </c>
      <c r="AA75" s="280">
        <v>0</v>
      </c>
      <c r="AB75" s="280">
        <v>0</v>
      </c>
      <c r="AC75" s="280">
        <v>0</v>
      </c>
      <c r="AD75" s="280">
        <v>0</v>
      </c>
      <c r="AE75" s="280">
        <v>0</v>
      </c>
      <c r="AF75" s="280">
        <v>0</v>
      </c>
      <c r="AG75" s="280">
        <v>0</v>
      </c>
      <c r="AH75" s="280">
        <v>0</v>
      </c>
      <c r="AI75" s="280">
        <v>0</v>
      </c>
      <c r="AJ75" s="280">
        <v>0</v>
      </c>
      <c r="AK75" s="280">
        <v>0</v>
      </c>
      <c r="AL75" s="280">
        <v>0</v>
      </c>
      <c r="AM75" s="74">
        <f t="shared" si="9"/>
        <v>0</v>
      </c>
    </row>
    <row r="76" spans="1:39">
      <c r="A76" s="63">
        <v>10</v>
      </c>
      <c r="B76" s="91">
        <f t="shared" si="8"/>
        <v>44166</v>
      </c>
      <c r="C76" s="876"/>
      <c r="D76" s="876"/>
      <c r="E76" s="876"/>
      <c r="F76" s="876"/>
      <c r="G76" s="876"/>
      <c r="H76" s="876"/>
      <c r="I76" s="876"/>
      <c r="J76" s="876"/>
      <c r="K76" s="876"/>
      <c r="L76" s="280">
        <v>0</v>
      </c>
      <c r="M76" s="280">
        <v>0</v>
      </c>
      <c r="N76" s="280">
        <v>0</v>
      </c>
      <c r="O76" s="280">
        <v>0</v>
      </c>
      <c r="P76" s="280">
        <v>0</v>
      </c>
      <c r="Q76" s="280">
        <v>0</v>
      </c>
      <c r="R76" s="280">
        <v>0</v>
      </c>
      <c r="S76" s="280">
        <v>0</v>
      </c>
      <c r="T76" s="280">
        <v>0</v>
      </c>
      <c r="U76" s="280">
        <v>0</v>
      </c>
      <c r="V76" s="280">
        <v>0</v>
      </c>
      <c r="W76" s="280">
        <v>0</v>
      </c>
      <c r="X76" s="280">
        <v>0</v>
      </c>
      <c r="Y76" s="280">
        <v>0</v>
      </c>
      <c r="Z76" s="280">
        <v>0</v>
      </c>
      <c r="AA76" s="280">
        <v>0</v>
      </c>
      <c r="AB76" s="280">
        <v>0</v>
      </c>
      <c r="AC76" s="280">
        <v>0</v>
      </c>
      <c r="AD76" s="280">
        <v>0</v>
      </c>
      <c r="AE76" s="280">
        <v>0</v>
      </c>
      <c r="AF76" s="280">
        <v>0</v>
      </c>
      <c r="AG76" s="280">
        <v>0</v>
      </c>
      <c r="AH76" s="280">
        <v>0</v>
      </c>
      <c r="AI76" s="280">
        <v>0</v>
      </c>
      <c r="AJ76" s="280">
        <v>0</v>
      </c>
      <c r="AK76" s="280">
        <v>0</v>
      </c>
      <c r="AL76" s="280">
        <v>0</v>
      </c>
      <c r="AM76" s="74">
        <f t="shared" si="9"/>
        <v>0</v>
      </c>
    </row>
    <row r="77" spans="1:39">
      <c r="A77" s="63">
        <v>11</v>
      </c>
      <c r="B77" s="91">
        <f t="shared" si="8"/>
        <v>44136</v>
      </c>
      <c r="C77" s="876"/>
      <c r="D77" s="876"/>
      <c r="E77" s="876"/>
      <c r="F77" s="876"/>
      <c r="G77" s="876"/>
      <c r="H77" s="876"/>
      <c r="I77" s="876"/>
      <c r="J77" s="876"/>
      <c r="K77" s="876"/>
      <c r="L77" s="876"/>
      <c r="M77" s="280">
        <v>0</v>
      </c>
      <c r="N77" s="280">
        <v>0</v>
      </c>
      <c r="O77" s="280">
        <v>0</v>
      </c>
      <c r="P77" s="280">
        <v>0</v>
      </c>
      <c r="Q77" s="280">
        <v>0</v>
      </c>
      <c r="R77" s="280">
        <v>0</v>
      </c>
      <c r="S77" s="280">
        <v>0</v>
      </c>
      <c r="T77" s="280">
        <v>0</v>
      </c>
      <c r="U77" s="280">
        <v>0</v>
      </c>
      <c r="V77" s="280">
        <v>0</v>
      </c>
      <c r="W77" s="280">
        <v>0</v>
      </c>
      <c r="X77" s="280">
        <v>0</v>
      </c>
      <c r="Y77" s="280">
        <v>0</v>
      </c>
      <c r="Z77" s="280">
        <v>0</v>
      </c>
      <c r="AA77" s="280">
        <v>0</v>
      </c>
      <c r="AB77" s="280">
        <v>0</v>
      </c>
      <c r="AC77" s="280">
        <v>0</v>
      </c>
      <c r="AD77" s="280">
        <v>0</v>
      </c>
      <c r="AE77" s="280">
        <v>0</v>
      </c>
      <c r="AF77" s="280">
        <v>0</v>
      </c>
      <c r="AG77" s="280">
        <v>0</v>
      </c>
      <c r="AH77" s="280">
        <v>0</v>
      </c>
      <c r="AI77" s="280">
        <v>0</v>
      </c>
      <c r="AJ77" s="280">
        <v>0</v>
      </c>
      <c r="AK77" s="280">
        <v>0</v>
      </c>
      <c r="AL77" s="280">
        <v>0</v>
      </c>
      <c r="AM77" s="74">
        <f t="shared" si="9"/>
        <v>0</v>
      </c>
    </row>
    <row r="78" spans="1:39">
      <c r="A78" s="63">
        <v>12</v>
      </c>
      <c r="B78" s="91">
        <f t="shared" si="8"/>
        <v>44105</v>
      </c>
      <c r="C78" s="876"/>
      <c r="D78" s="876"/>
      <c r="E78" s="876"/>
      <c r="F78" s="876"/>
      <c r="G78" s="876"/>
      <c r="H78" s="876"/>
      <c r="I78" s="876"/>
      <c r="J78" s="876"/>
      <c r="K78" s="876"/>
      <c r="L78" s="876"/>
      <c r="M78" s="876"/>
      <c r="N78" s="280">
        <v>0</v>
      </c>
      <c r="O78" s="280">
        <v>0</v>
      </c>
      <c r="P78" s="280">
        <v>0</v>
      </c>
      <c r="Q78" s="280">
        <v>0</v>
      </c>
      <c r="R78" s="280">
        <v>0</v>
      </c>
      <c r="S78" s="280">
        <v>0</v>
      </c>
      <c r="T78" s="280">
        <v>0</v>
      </c>
      <c r="U78" s="280">
        <v>0</v>
      </c>
      <c r="V78" s="280">
        <v>0</v>
      </c>
      <c r="W78" s="280">
        <v>0</v>
      </c>
      <c r="X78" s="280">
        <v>0</v>
      </c>
      <c r="Y78" s="280">
        <v>0</v>
      </c>
      <c r="Z78" s="280">
        <v>0</v>
      </c>
      <c r="AA78" s="280">
        <v>0</v>
      </c>
      <c r="AB78" s="280">
        <v>0</v>
      </c>
      <c r="AC78" s="280">
        <v>0</v>
      </c>
      <c r="AD78" s="280">
        <v>0</v>
      </c>
      <c r="AE78" s="280">
        <v>0</v>
      </c>
      <c r="AF78" s="280">
        <v>0</v>
      </c>
      <c r="AG78" s="280">
        <v>0</v>
      </c>
      <c r="AH78" s="280">
        <v>0</v>
      </c>
      <c r="AI78" s="280">
        <v>0</v>
      </c>
      <c r="AJ78" s="280">
        <v>0</v>
      </c>
      <c r="AK78" s="280">
        <v>0</v>
      </c>
      <c r="AL78" s="280">
        <v>0</v>
      </c>
      <c r="AM78" s="74">
        <f t="shared" si="9"/>
        <v>0</v>
      </c>
    </row>
    <row r="79" spans="1:39">
      <c r="A79" s="63">
        <v>13</v>
      </c>
      <c r="B79" s="91">
        <f t="shared" si="8"/>
        <v>44075</v>
      </c>
      <c r="C79" s="876"/>
      <c r="D79" s="876"/>
      <c r="E79" s="876"/>
      <c r="F79" s="876"/>
      <c r="G79" s="876"/>
      <c r="H79" s="876"/>
      <c r="I79" s="876"/>
      <c r="J79" s="876"/>
      <c r="K79" s="876"/>
      <c r="L79" s="876"/>
      <c r="M79" s="876"/>
      <c r="N79" s="876"/>
      <c r="O79" s="280">
        <v>0</v>
      </c>
      <c r="P79" s="280">
        <v>0</v>
      </c>
      <c r="Q79" s="280">
        <v>0</v>
      </c>
      <c r="R79" s="280">
        <v>0</v>
      </c>
      <c r="S79" s="280">
        <v>0</v>
      </c>
      <c r="T79" s="280">
        <v>0</v>
      </c>
      <c r="U79" s="280">
        <v>0</v>
      </c>
      <c r="V79" s="280">
        <v>0</v>
      </c>
      <c r="W79" s="280">
        <v>0</v>
      </c>
      <c r="X79" s="280">
        <v>0</v>
      </c>
      <c r="Y79" s="280">
        <v>0</v>
      </c>
      <c r="Z79" s="280">
        <v>0</v>
      </c>
      <c r="AA79" s="280">
        <v>0</v>
      </c>
      <c r="AB79" s="280">
        <v>0</v>
      </c>
      <c r="AC79" s="280">
        <v>0</v>
      </c>
      <c r="AD79" s="280">
        <v>0</v>
      </c>
      <c r="AE79" s="280">
        <v>0</v>
      </c>
      <c r="AF79" s="280">
        <v>0</v>
      </c>
      <c r="AG79" s="280">
        <v>0</v>
      </c>
      <c r="AH79" s="280">
        <v>0</v>
      </c>
      <c r="AI79" s="280">
        <v>0</v>
      </c>
      <c r="AJ79" s="280">
        <v>0</v>
      </c>
      <c r="AK79" s="280">
        <v>0</v>
      </c>
      <c r="AL79" s="280">
        <v>0</v>
      </c>
      <c r="AM79" s="74">
        <f t="shared" si="9"/>
        <v>0</v>
      </c>
    </row>
    <row r="80" spans="1:39">
      <c r="A80" s="63">
        <v>14</v>
      </c>
      <c r="B80" s="91">
        <f t="shared" si="8"/>
        <v>44044</v>
      </c>
      <c r="C80" s="876"/>
      <c r="D80" s="876"/>
      <c r="E80" s="876"/>
      <c r="F80" s="876"/>
      <c r="G80" s="876"/>
      <c r="H80" s="876"/>
      <c r="I80" s="876"/>
      <c r="J80" s="876"/>
      <c r="K80" s="876"/>
      <c r="L80" s="876"/>
      <c r="M80" s="876"/>
      <c r="N80" s="876"/>
      <c r="O80" s="876"/>
      <c r="P80" s="280">
        <v>0</v>
      </c>
      <c r="Q80" s="280">
        <v>0</v>
      </c>
      <c r="R80" s="280">
        <v>0</v>
      </c>
      <c r="S80" s="280">
        <v>0</v>
      </c>
      <c r="T80" s="280">
        <v>0</v>
      </c>
      <c r="U80" s="280">
        <v>0</v>
      </c>
      <c r="V80" s="280">
        <v>0</v>
      </c>
      <c r="W80" s="280">
        <v>0</v>
      </c>
      <c r="X80" s="280">
        <v>0</v>
      </c>
      <c r="Y80" s="280">
        <v>0</v>
      </c>
      <c r="Z80" s="280">
        <v>0</v>
      </c>
      <c r="AA80" s="280">
        <v>0</v>
      </c>
      <c r="AB80" s="280">
        <v>0</v>
      </c>
      <c r="AC80" s="280">
        <v>0</v>
      </c>
      <c r="AD80" s="280">
        <v>0</v>
      </c>
      <c r="AE80" s="280">
        <v>0</v>
      </c>
      <c r="AF80" s="280">
        <v>0</v>
      </c>
      <c r="AG80" s="280">
        <v>0</v>
      </c>
      <c r="AH80" s="280">
        <v>0</v>
      </c>
      <c r="AI80" s="280">
        <v>0</v>
      </c>
      <c r="AJ80" s="280">
        <v>0</v>
      </c>
      <c r="AK80" s="280">
        <v>0</v>
      </c>
      <c r="AL80" s="280">
        <v>0</v>
      </c>
      <c r="AM80" s="74">
        <f t="shared" si="9"/>
        <v>0</v>
      </c>
    </row>
    <row r="81" spans="1:39">
      <c r="A81" s="63">
        <v>15</v>
      </c>
      <c r="B81" s="91">
        <f t="shared" si="8"/>
        <v>44013</v>
      </c>
      <c r="C81" s="876"/>
      <c r="D81" s="876"/>
      <c r="E81" s="876"/>
      <c r="F81" s="876"/>
      <c r="G81" s="876"/>
      <c r="H81" s="876"/>
      <c r="I81" s="876"/>
      <c r="J81" s="876"/>
      <c r="K81" s="876"/>
      <c r="L81" s="876"/>
      <c r="M81" s="876"/>
      <c r="N81" s="876"/>
      <c r="O81" s="876"/>
      <c r="P81" s="876"/>
      <c r="Q81" s="280">
        <v>0</v>
      </c>
      <c r="R81" s="280">
        <v>0</v>
      </c>
      <c r="S81" s="280">
        <v>0</v>
      </c>
      <c r="T81" s="280">
        <v>0</v>
      </c>
      <c r="U81" s="280">
        <v>0</v>
      </c>
      <c r="V81" s="280">
        <v>0</v>
      </c>
      <c r="W81" s="280">
        <v>0</v>
      </c>
      <c r="X81" s="280">
        <v>0</v>
      </c>
      <c r="Y81" s="280">
        <v>0</v>
      </c>
      <c r="Z81" s="280">
        <v>0</v>
      </c>
      <c r="AA81" s="280">
        <v>0</v>
      </c>
      <c r="AB81" s="280">
        <v>0</v>
      </c>
      <c r="AC81" s="280">
        <v>0</v>
      </c>
      <c r="AD81" s="280">
        <v>0</v>
      </c>
      <c r="AE81" s="280">
        <v>0</v>
      </c>
      <c r="AF81" s="280">
        <v>0</v>
      </c>
      <c r="AG81" s="280">
        <v>0</v>
      </c>
      <c r="AH81" s="280">
        <v>0</v>
      </c>
      <c r="AI81" s="280">
        <v>0</v>
      </c>
      <c r="AJ81" s="280">
        <v>0</v>
      </c>
      <c r="AK81" s="280">
        <v>0</v>
      </c>
      <c r="AL81" s="280">
        <v>0</v>
      </c>
      <c r="AM81" s="74">
        <f t="shared" si="9"/>
        <v>0</v>
      </c>
    </row>
    <row r="82" spans="1:39">
      <c r="A82" s="63">
        <v>16</v>
      </c>
      <c r="B82" s="91">
        <f t="shared" si="8"/>
        <v>43983</v>
      </c>
      <c r="C82" s="876"/>
      <c r="D82" s="876"/>
      <c r="E82" s="876"/>
      <c r="F82" s="876"/>
      <c r="G82" s="876"/>
      <c r="H82" s="876"/>
      <c r="I82" s="876"/>
      <c r="J82" s="876"/>
      <c r="K82" s="876"/>
      <c r="L82" s="876"/>
      <c r="M82" s="876"/>
      <c r="N82" s="876"/>
      <c r="O82" s="876"/>
      <c r="P82" s="876"/>
      <c r="Q82" s="876"/>
      <c r="R82" s="280">
        <v>0</v>
      </c>
      <c r="S82" s="280">
        <v>0</v>
      </c>
      <c r="T82" s="280">
        <v>0</v>
      </c>
      <c r="U82" s="280">
        <v>0</v>
      </c>
      <c r="V82" s="280">
        <v>0</v>
      </c>
      <c r="W82" s="280">
        <v>0</v>
      </c>
      <c r="X82" s="280">
        <v>0</v>
      </c>
      <c r="Y82" s="280">
        <v>0</v>
      </c>
      <c r="Z82" s="280">
        <v>0</v>
      </c>
      <c r="AA82" s="280">
        <v>0</v>
      </c>
      <c r="AB82" s="280">
        <v>0</v>
      </c>
      <c r="AC82" s="280">
        <v>0</v>
      </c>
      <c r="AD82" s="280">
        <v>0</v>
      </c>
      <c r="AE82" s="280">
        <v>0</v>
      </c>
      <c r="AF82" s="280">
        <v>0</v>
      </c>
      <c r="AG82" s="280">
        <v>0</v>
      </c>
      <c r="AH82" s="280">
        <v>0</v>
      </c>
      <c r="AI82" s="280">
        <v>0</v>
      </c>
      <c r="AJ82" s="280">
        <v>0</v>
      </c>
      <c r="AK82" s="280">
        <v>0</v>
      </c>
      <c r="AL82" s="280">
        <v>0</v>
      </c>
      <c r="AM82" s="74">
        <f t="shared" si="9"/>
        <v>0</v>
      </c>
    </row>
    <row r="83" spans="1:39">
      <c r="A83" s="63">
        <v>17</v>
      </c>
      <c r="B83" s="91">
        <f t="shared" si="8"/>
        <v>43952</v>
      </c>
      <c r="C83" s="876"/>
      <c r="D83" s="876"/>
      <c r="E83" s="876"/>
      <c r="F83" s="876"/>
      <c r="G83" s="876"/>
      <c r="H83" s="876"/>
      <c r="I83" s="876"/>
      <c r="J83" s="876"/>
      <c r="K83" s="876"/>
      <c r="L83" s="876"/>
      <c r="M83" s="876"/>
      <c r="N83" s="876"/>
      <c r="O83" s="876"/>
      <c r="P83" s="876"/>
      <c r="Q83" s="876"/>
      <c r="R83" s="876"/>
      <c r="S83" s="280">
        <v>0</v>
      </c>
      <c r="T83" s="280">
        <v>0</v>
      </c>
      <c r="U83" s="280">
        <v>0</v>
      </c>
      <c r="V83" s="280">
        <v>0</v>
      </c>
      <c r="W83" s="280">
        <v>0</v>
      </c>
      <c r="X83" s="280">
        <v>0</v>
      </c>
      <c r="Y83" s="280">
        <v>0</v>
      </c>
      <c r="Z83" s="280">
        <v>0</v>
      </c>
      <c r="AA83" s="280">
        <v>0</v>
      </c>
      <c r="AB83" s="280">
        <v>0</v>
      </c>
      <c r="AC83" s="280">
        <v>0</v>
      </c>
      <c r="AD83" s="280">
        <v>0</v>
      </c>
      <c r="AE83" s="280">
        <v>0</v>
      </c>
      <c r="AF83" s="280">
        <v>0</v>
      </c>
      <c r="AG83" s="280">
        <v>0</v>
      </c>
      <c r="AH83" s="280">
        <v>0</v>
      </c>
      <c r="AI83" s="280">
        <v>0</v>
      </c>
      <c r="AJ83" s="280">
        <v>0</v>
      </c>
      <c r="AK83" s="280">
        <v>0</v>
      </c>
      <c r="AL83" s="280">
        <v>0</v>
      </c>
      <c r="AM83" s="74">
        <f t="shared" si="9"/>
        <v>0</v>
      </c>
    </row>
    <row r="84" spans="1:39">
      <c r="A84" s="63">
        <v>18</v>
      </c>
      <c r="B84" s="91">
        <f t="shared" si="8"/>
        <v>43922</v>
      </c>
      <c r="C84" s="876"/>
      <c r="D84" s="876"/>
      <c r="E84" s="876"/>
      <c r="F84" s="876"/>
      <c r="G84" s="876"/>
      <c r="H84" s="876"/>
      <c r="I84" s="876"/>
      <c r="J84" s="876"/>
      <c r="K84" s="876"/>
      <c r="L84" s="876"/>
      <c r="M84" s="876"/>
      <c r="N84" s="876"/>
      <c r="O84" s="876"/>
      <c r="P84" s="876"/>
      <c r="Q84" s="876"/>
      <c r="R84" s="876"/>
      <c r="S84" s="876"/>
      <c r="T84" s="280">
        <v>0</v>
      </c>
      <c r="U84" s="280">
        <v>0</v>
      </c>
      <c r="V84" s="280">
        <v>0</v>
      </c>
      <c r="W84" s="280">
        <v>0</v>
      </c>
      <c r="X84" s="280">
        <v>0</v>
      </c>
      <c r="Y84" s="280">
        <v>0</v>
      </c>
      <c r="Z84" s="280">
        <v>0</v>
      </c>
      <c r="AA84" s="280">
        <v>0</v>
      </c>
      <c r="AB84" s="280">
        <v>0</v>
      </c>
      <c r="AC84" s="280">
        <v>0</v>
      </c>
      <c r="AD84" s="280">
        <v>0</v>
      </c>
      <c r="AE84" s="280">
        <v>0</v>
      </c>
      <c r="AF84" s="280">
        <v>0</v>
      </c>
      <c r="AG84" s="280">
        <v>0</v>
      </c>
      <c r="AH84" s="280">
        <v>0</v>
      </c>
      <c r="AI84" s="280">
        <v>0</v>
      </c>
      <c r="AJ84" s="280">
        <v>0</v>
      </c>
      <c r="AK84" s="280">
        <v>0</v>
      </c>
      <c r="AL84" s="280">
        <v>0</v>
      </c>
      <c r="AM84" s="74">
        <f t="shared" si="9"/>
        <v>0</v>
      </c>
    </row>
    <row r="85" spans="1:39">
      <c r="A85" s="63">
        <v>19</v>
      </c>
      <c r="B85" s="91">
        <f t="shared" si="8"/>
        <v>43891</v>
      </c>
      <c r="C85" s="876"/>
      <c r="D85" s="876"/>
      <c r="E85" s="876"/>
      <c r="F85" s="876"/>
      <c r="G85" s="876"/>
      <c r="H85" s="876"/>
      <c r="I85" s="876"/>
      <c r="J85" s="876"/>
      <c r="K85" s="876"/>
      <c r="L85" s="876"/>
      <c r="M85" s="876"/>
      <c r="N85" s="876"/>
      <c r="O85" s="876"/>
      <c r="P85" s="876"/>
      <c r="Q85" s="876"/>
      <c r="R85" s="876"/>
      <c r="S85" s="876"/>
      <c r="T85" s="876"/>
      <c r="U85" s="280">
        <v>0</v>
      </c>
      <c r="V85" s="280">
        <v>0</v>
      </c>
      <c r="W85" s="280">
        <v>0</v>
      </c>
      <c r="X85" s="280">
        <v>0</v>
      </c>
      <c r="Y85" s="280">
        <v>0</v>
      </c>
      <c r="Z85" s="280">
        <v>0</v>
      </c>
      <c r="AA85" s="280">
        <v>0</v>
      </c>
      <c r="AB85" s="280">
        <v>0</v>
      </c>
      <c r="AC85" s="280">
        <v>0</v>
      </c>
      <c r="AD85" s="280">
        <v>0</v>
      </c>
      <c r="AE85" s="280">
        <v>0</v>
      </c>
      <c r="AF85" s="280">
        <v>0</v>
      </c>
      <c r="AG85" s="280">
        <v>0</v>
      </c>
      <c r="AH85" s="280">
        <v>0</v>
      </c>
      <c r="AI85" s="280">
        <v>0</v>
      </c>
      <c r="AJ85" s="280">
        <v>0</v>
      </c>
      <c r="AK85" s="280">
        <v>0</v>
      </c>
      <c r="AL85" s="280">
        <v>0</v>
      </c>
      <c r="AM85" s="74">
        <f t="shared" si="9"/>
        <v>0</v>
      </c>
    </row>
    <row r="86" spans="1:39">
      <c r="A86" s="63">
        <v>20</v>
      </c>
      <c r="B86" s="91">
        <f t="shared" si="8"/>
        <v>43862</v>
      </c>
      <c r="C86" s="876"/>
      <c r="D86" s="876"/>
      <c r="E86" s="876"/>
      <c r="F86" s="876"/>
      <c r="G86" s="876"/>
      <c r="H86" s="876"/>
      <c r="I86" s="876"/>
      <c r="J86" s="876"/>
      <c r="K86" s="876"/>
      <c r="L86" s="876"/>
      <c r="M86" s="876"/>
      <c r="N86" s="876"/>
      <c r="O86" s="876"/>
      <c r="P86" s="876"/>
      <c r="Q86" s="876"/>
      <c r="R86" s="876"/>
      <c r="S86" s="876"/>
      <c r="T86" s="876"/>
      <c r="U86" s="876"/>
      <c r="V86" s="280">
        <v>0</v>
      </c>
      <c r="W86" s="280">
        <v>0</v>
      </c>
      <c r="X86" s="280">
        <v>0</v>
      </c>
      <c r="Y86" s="280">
        <v>0</v>
      </c>
      <c r="Z86" s="280">
        <v>0</v>
      </c>
      <c r="AA86" s="280">
        <v>0</v>
      </c>
      <c r="AB86" s="280">
        <v>0</v>
      </c>
      <c r="AC86" s="280">
        <v>0</v>
      </c>
      <c r="AD86" s="280">
        <v>0</v>
      </c>
      <c r="AE86" s="280">
        <v>0</v>
      </c>
      <c r="AF86" s="280">
        <v>0</v>
      </c>
      <c r="AG86" s="280">
        <v>0</v>
      </c>
      <c r="AH86" s="280">
        <v>0</v>
      </c>
      <c r="AI86" s="280">
        <v>0</v>
      </c>
      <c r="AJ86" s="280">
        <v>0</v>
      </c>
      <c r="AK86" s="280">
        <v>0</v>
      </c>
      <c r="AL86" s="280">
        <v>0</v>
      </c>
      <c r="AM86" s="74">
        <f t="shared" si="9"/>
        <v>0</v>
      </c>
    </row>
    <row r="87" spans="1:39">
      <c r="A87" s="63">
        <v>21</v>
      </c>
      <c r="B87" s="91">
        <f t="shared" si="8"/>
        <v>43831</v>
      </c>
      <c r="C87" s="876"/>
      <c r="D87" s="876"/>
      <c r="E87" s="876"/>
      <c r="F87" s="876"/>
      <c r="G87" s="876"/>
      <c r="H87" s="876"/>
      <c r="I87" s="876"/>
      <c r="J87" s="876"/>
      <c r="K87" s="876"/>
      <c r="L87" s="876"/>
      <c r="M87" s="876"/>
      <c r="N87" s="876"/>
      <c r="O87" s="876"/>
      <c r="P87" s="876"/>
      <c r="Q87" s="876"/>
      <c r="R87" s="876"/>
      <c r="S87" s="876"/>
      <c r="T87" s="876"/>
      <c r="U87" s="876"/>
      <c r="V87" s="876"/>
      <c r="W87" s="280">
        <v>0</v>
      </c>
      <c r="X87" s="280">
        <v>0</v>
      </c>
      <c r="Y87" s="280">
        <v>0</v>
      </c>
      <c r="Z87" s="280">
        <v>0</v>
      </c>
      <c r="AA87" s="280">
        <v>0</v>
      </c>
      <c r="AB87" s="280">
        <v>0</v>
      </c>
      <c r="AC87" s="280">
        <v>0</v>
      </c>
      <c r="AD87" s="280">
        <v>0</v>
      </c>
      <c r="AE87" s="280">
        <v>0</v>
      </c>
      <c r="AF87" s="280">
        <v>0</v>
      </c>
      <c r="AG87" s="280">
        <v>0</v>
      </c>
      <c r="AH87" s="280">
        <v>0</v>
      </c>
      <c r="AI87" s="280">
        <v>0</v>
      </c>
      <c r="AJ87" s="280">
        <v>0</v>
      </c>
      <c r="AK87" s="280">
        <v>0</v>
      </c>
      <c r="AL87" s="280">
        <v>0</v>
      </c>
      <c r="AM87" s="74">
        <f t="shared" si="9"/>
        <v>0</v>
      </c>
    </row>
    <row r="88" spans="1:39">
      <c r="A88" s="63">
        <v>22</v>
      </c>
      <c r="B88" s="91">
        <f t="shared" si="8"/>
        <v>43800</v>
      </c>
      <c r="C88" s="876"/>
      <c r="D88" s="876"/>
      <c r="E88" s="876"/>
      <c r="F88" s="876"/>
      <c r="G88" s="876"/>
      <c r="H88" s="876"/>
      <c r="I88" s="876"/>
      <c r="J88" s="876"/>
      <c r="K88" s="876"/>
      <c r="L88" s="876"/>
      <c r="M88" s="876"/>
      <c r="N88" s="876"/>
      <c r="O88" s="876"/>
      <c r="P88" s="876"/>
      <c r="Q88" s="876"/>
      <c r="R88" s="876"/>
      <c r="S88" s="876"/>
      <c r="T88" s="876"/>
      <c r="U88" s="876"/>
      <c r="V88" s="876"/>
      <c r="W88" s="876"/>
      <c r="X88" s="280">
        <v>0</v>
      </c>
      <c r="Y88" s="280">
        <v>0</v>
      </c>
      <c r="Z88" s="280">
        <v>0</v>
      </c>
      <c r="AA88" s="280">
        <v>0</v>
      </c>
      <c r="AB88" s="280">
        <v>0</v>
      </c>
      <c r="AC88" s="280">
        <v>0</v>
      </c>
      <c r="AD88" s="280">
        <v>0</v>
      </c>
      <c r="AE88" s="280">
        <v>0</v>
      </c>
      <c r="AF88" s="280">
        <v>0</v>
      </c>
      <c r="AG88" s="280">
        <v>0</v>
      </c>
      <c r="AH88" s="280">
        <v>0</v>
      </c>
      <c r="AI88" s="280">
        <v>0</v>
      </c>
      <c r="AJ88" s="280">
        <v>0</v>
      </c>
      <c r="AK88" s="280">
        <v>0</v>
      </c>
      <c r="AL88" s="280">
        <v>0</v>
      </c>
      <c r="AM88" s="74">
        <f t="shared" si="9"/>
        <v>0</v>
      </c>
    </row>
    <row r="89" spans="1:39">
      <c r="A89" s="63">
        <v>23</v>
      </c>
      <c r="B89" s="91">
        <f t="shared" si="8"/>
        <v>43770</v>
      </c>
      <c r="C89" s="876"/>
      <c r="D89" s="876"/>
      <c r="E89" s="876"/>
      <c r="F89" s="876"/>
      <c r="G89" s="876"/>
      <c r="H89" s="876"/>
      <c r="I89" s="876"/>
      <c r="J89" s="876"/>
      <c r="K89" s="876"/>
      <c r="L89" s="876"/>
      <c r="M89" s="876"/>
      <c r="N89" s="876"/>
      <c r="O89" s="876"/>
      <c r="P89" s="876"/>
      <c r="Q89" s="876"/>
      <c r="R89" s="876"/>
      <c r="S89" s="876"/>
      <c r="T89" s="876"/>
      <c r="U89" s="876"/>
      <c r="V89" s="876"/>
      <c r="W89" s="876"/>
      <c r="X89" s="876"/>
      <c r="Y89" s="280">
        <v>0</v>
      </c>
      <c r="Z89" s="280">
        <v>0</v>
      </c>
      <c r="AA89" s="280">
        <v>0</v>
      </c>
      <c r="AB89" s="280">
        <v>0</v>
      </c>
      <c r="AC89" s="280">
        <v>0</v>
      </c>
      <c r="AD89" s="280">
        <v>0</v>
      </c>
      <c r="AE89" s="280">
        <v>0</v>
      </c>
      <c r="AF89" s="280">
        <v>0</v>
      </c>
      <c r="AG89" s="280">
        <v>0</v>
      </c>
      <c r="AH89" s="280">
        <v>0</v>
      </c>
      <c r="AI89" s="280">
        <v>0</v>
      </c>
      <c r="AJ89" s="280">
        <v>0</v>
      </c>
      <c r="AK89" s="280">
        <v>0</v>
      </c>
      <c r="AL89" s="280">
        <v>0</v>
      </c>
      <c r="AM89" s="74">
        <f t="shared" si="9"/>
        <v>0</v>
      </c>
    </row>
    <row r="90" spans="1:39">
      <c r="A90" s="63">
        <v>24</v>
      </c>
      <c r="B90" s="91">
        <f t="shared" si="8"/>
        <v>43739</v>
      </c>
      <c r="C90" s="876"/>
      <c r="D90" s="876"/>
      <c r="E90" s="876"/>
      <c r="F90" s="876"/>
      <c r="G90" s="876"/>
      <c r="H90" s="876"/>
      <c r="I90" s="876"/>
      <c r="J90" s="876"/>
      <c r="K90" s="876"/>
      <c r="L90" s="876"/>
      <c r="M90" s="876"/>
      <c r="N90" s="876"/>
      <c r="O90" s="876"/>
      <c r="P90" s="876"/>
      <c r="Q90" s="876"/>
      <c r="R90" s="876"/>
      <c r="S90" s="876"/>
      <c r="T90" s="876"/>
      <c r="U90" s="876"/>
      <c r="V90" s="876"/>
      <c r="W90" s="876"/>
      <c r="X90" s="876"/>
      <c r="Y90" s="876"/>
      <c r="Z90" s="280">
        <v>0</v>
      </c>
      <c r="AA90" s="280">
        <v>0</v>
      </c>
      <c r="AB90" s="280">
        <v>0</v>
      </c>
      <c r="AC90" s="280">
        <v>0</v>
      </c>
      <c r="AD90" s="280">
        <v>0</v>
      </c>
      <c r="AE90" s="280">
        <v>0</v>
      </c>
      <c r="AF90" s="280">
        <v>0</v>
      </c>
      <c r="AG90" s="280">
        <v>0</v>
      </c>
      <c r="AH90" s="280">
        <v>0</v>
      </c>
      <c r="AI90" s="280">
        <v>0</v>
      </c>
      <c r="AJ90" s="280">
        <v>0</v>
      </c>
      <c r="AK90" s="280">
        <v>0</v>
      </c>
      <c r="AL90" s="280">
        <v>0</v>
      </c>
      <c r="AM90" s="74">
        <f t="shared" si="9"/>
        <v>0</v>
      </c>
    </row>
    <row r="91" spans="1:39">
      <c r="A91" s="63">
        <v>25</v>
      </c>
      <c r="B91" s="91">
        <f t="shared" si="8"/>
        <v>43709</v>
      </c>
      <c r="C91" s="876"/>
      <c r="D91" s="876"/>
      <c r="E91" s="876"/>
      <c r="F91" s="876"/>
      <c r="G91" s="876"/>
      <c r="H91" s="876"/>
      <c r="I91" s="876"/>
      <c r="J91" s="876"/>
      <c r="K91" s="876"/>
      <c r="L91" s="876"/>
      <c r="M91" s="876"/>
      <c r="N91" s="876"/>
      <c r="O91" s="876"/>
      <c r="P91" s="876"/>
      <c r="Q91" s="876"/>
      <c r="R91" s="876"/>
      <c r="S91" s="876"/>
      <c r="T91" s="876"/>
      <c r="U91" s="876"/>
      <c r="V91" s="876"/>
      <c r="W91" s="876"/>
      <c r="X91" s="876"/>
      <c r="Y91" s="876"/>
      <c r="Z91" s="876"/>
      <c r="AA91" s="280">
        <v>0</v>
      </c>
      <c r="AB91" s="280">
        <v>0</v>
      </c>
      <c r="AC91" s="280">
        <v>0</v>
      </c>
      <c r="AD91" s="280">
        <v>0</v>
      </c>
      <c r="AE91" s="280">
        <v>0</v>
      </c>
      <c r="AF91" s="280">
        <v>0</v>
      </c>
      <c r="AG91" s="280">
        <v>0</v>
      </c>
      <c r="AH91" s="280">
        <v>0</v>
      </c>
      <c r="AI91" s="280">
        <v>0</v>
      </c>
      <c r="AJ91" s="280">
        <v>0</v>
      </c>
      <c r="AK91" s="280">
        <v>0</v>
      </c>
      <c r="AL91" s="280">
        <v>0</v>
      </c>
      <c r="AM91" s="74">
        <f t="shared" si="9"/>
        <v>0</v>
      </c>
    </row>
    <row r="92" spans="1:39">
      <c r="A92" s="63">
        <v>26</v>
      </c>
      <c r="B92" s="91">
        <f t="shared" si="8"/>
        <v>43678</v>
      </c>
      <c r="C92" s="876"/>
      <c r="D92" s="876"/>
      <c r="E92" s="876"/>
      <c r="F92" s="876"/>
      <c r="G92" s="876"/>
      <c r="H92" s="876"/>
      <c r="I92" s="876"/>
      <c r="J92" s="876"/>
      <c r="K92" s="876"/>
      <c r="L92" s="876"/>
      <c r="M92" s="876"/>
      <c r="N92" s="876"/>
      <c r="O92" s="876"/>
      <c r="P92" s="876"/>
      <c r="Q92" s="876"/>
      <c r="R92" s="876"/>
      <c r="S92" s="876"/>
      <c r="T92" s="876"/>
      <c r="U92" s="876"/>
      <c r="V92" s="876"/>
      <c r="W92" s="876"/>
      <c r="X92" s="876"/>
      <c r="Y92" s="876"/>
      <c r="Z92" s="876"/>
      <c r="AA92" s="876"/>
      <c r="AB92" s="280">
        <v>0</v>
      </c>
      <c r="AC92" s="280">
        <v>0</v>
      </c>
      <c r="AD92" s="280">
        <v>0</v>
      </c>
      <c r="AE92" s="280">
        <v>0</v>
      </c>
      <c r="AF92" s="280">
        <v>0</v>
      </c>
      <c r="AG92" s="280">
        <v>0</v>
      </c>
      <c r="AH92" s="280">
        <v>0</v>
      </c>
      <c r="AI92" s="280">
        <v>0</v>
      </c>
      <c r="AJ92" s="280">
        <v>0</v>
      </c>
      <c r="AK92" s="280">
        <v>0</v>
      </c>
      <c r="AL92" s="280">
        <v>0</v>
      </c>
      <c r="AM92" s="74">
        <f t="shared" si="9"/>
        <v>0</v>
      </c>
    </row>
    <row r="93" spans="1:39">
      <c r="A93" s="63">
        <v>27</v>
      </c>
      <c r="B93" s="91">
        <f t="shared" si="8"/>
        <v>43647</v>
      </c>
      <c r="C93" s="876"/>
      <c r="D93" s="876"/>
      <c r="E93" s="876"/>
      <c r="F93" s="876"/>
      <c r="G93" s="876"/>
      <c r="H93" s="876"/>
      <c r="I93" s="876"/>
      <c r="J93" s="876"/>
      <c r="K93" s="876"/>
      <c r="L93" s="876"/>
      <c r="M93" s="876"/>
      <c r="N93" s="876"/>
      <c r="O93" s="876"/>
      <c r="P93" s="876"/>
      <c r="Q93" s="876"/>
      <c r="R93" s="876"/>
      <c r="S93" s="876"/>
      <c r="T93" s="876"/>
      <c r="U93" s="876"/>
      <c r="V93" s="876"/>
      <c r="W93" s="876"/>
      <c r="X93" s="876"/>
      <c r="Y93" s="876"/>
      <c r="Z93" s="876"/>
      <c r="AA93" s="876"/>
      <c r="AB93" s="876"/>
      <c r="AC93" s="280">
        <v>0</v>
      </c>
      <c r="AD93" s="280">
        <v>0</v>
      </c>
      <c r="AE93" s="280">
        <v>0</v>
      </c>
      <c r="AF93" s="280">
        <v>0</v>
      </c>
      <c r="AG93" s="280">
        <v>0</v>
      </c>
      <c r="AH93" s="280">
        <v>0</v>
      </c>
      <c r="AI93" s="280">
        <v>0</v>
      </c>
      <c r="AJ93" s="280">
        <v>0</v>
      </c>
      <c r="AK93" s="280">
        <v>0</v>
      </c>
      <c r="AL93" s="280">
        <v>0</v>
      </c>
      <c r="AM93" s="74">
        <f t="shared" si="9"/>
        <v>0</v>
      </c>
    </row>
    <row r="94" spans="1:39">
      <c r="A94" s="63">
        <v>28</v>
      </c>
      <c r="B94" s="91">
        <f t="shared" si="8"/>
        <v>43617</v>
      </c>
      <c r="C94" s="876"/>
      <c r="D94" s="876"/>
      <c r="E94" s="876"/>
      <c r="F94" s="876"/>
      <c r="G94" s="876"/>
      <c r="H94" s="876"/>
      <c r="I94" s="876"/>
      <c r="J94" s="876"/>
      <c r="K94" s="876"/>
      <c r="L94" s="876"/>
      <c r="M94" s="876"/>
      <c r="N94" s="876"/>
      <c r="O94" s="876"/>
      <c r="P94" s="876"/>
      <c r="Q94" s="876"/>
      <c r="R94" s="876"/>
      <c r="S94" s="876"/>
      <c r="T94" s="876"/>
      <c r="U94" s="876"/>
      <c r="V94" s="876"/>
      <c r="W94" s="876"/>
      <c r="X94" s="876"/>
      <c r="Y94" s="876"/>
      <c r="Z94" s="876"/>
      <c r="AA94" s="876"/>
      <c r="AB94" s="876"/>
      <c r="AC94" s="876"/>
      <c r="AD94" s="280">
        <v>0</v>
      </c>
      <c r="AE94" s="280">
        <v>0</v>
      </c>
      <c r="AF94" s="280">
        <v>0</v>
      </c>
      <c r="AG94" s="280">
        <v>0</v>
      </c>
      <c r="AH94" s="280">
        <v>0</v>
      </c>
      <c r="AI94" s="280">
        <v>0</v>
      </c>
      <c r="AJ94" s="280">
        <v>0</v>
      </c>
      <c r="AK94" s="280">
        <v>0</v>
      </c>
      <c r="AL94" s="280">
        <v>0</v>
      </c>
      <c r="AM94" s="74">
        <f t="shared" si="9"/>
        <v>0</v>
      </c>
    </row>
    <row r="95" spans="1:39">
      <c r="A95" s="63">
        <v>29</v>
      </c>
      <c r="B95" s="91">
        <f t="shared" si="8"/>
        <v>43586</v>
      </c>
      <c r="C95" s="876"/>
      <c r="D95" s="876"/>
      <c r="E95" s="876"/>
      <c r="F95" s="876"/>
      <c r="G95" s="876"/>
      <c r="H95" s="876"/>
      <c r="I95" s="876"/>
      <c r="J95" s="876"/>
      <c r="K95" s="876"/>
      <c r="L95" s="876"/>
      <c r="M95" s="876"/>
      <c r="N95" s="876"/>
      <c r="O95" s="876"/>
      <c r="P95" s="876"/>
      <c r="Q95" s="876"/>
      <c r="R95" s="876"/>
      <c r="S95" s="876"/>
      <c r="T95" s="876"/>
      <c r="U95" s="876"/>
      <c r="V95" s="876"/>
      <c r="W95" s="876"/>
      <c r="X95" s="876"/>
      <c r="Y95" s="876"/>
      <c r="Z95" s="876"/>
      <c r="AA95" s="876"/>
      <c r="AB95" s="876"/>
      <c r="AC95" s="876"/>
      <c r="AD95" s="876"/>
      <c r="AE95" s="280">
        <v>0</v>
      </c>
      <c r="AF95" s="280">
        <v>0</v>
      </c>
      <c r="AG95" s="280">
        <v>0</v>
      </c>
      <c r="AH95" s="280">
        <v>0</v>
      </c>
      <c r="AI95" s="280">
        <v>0</v>
      </c>
      <c r="AJ95" s="280">
        <v>0</v>
      </c>
      <c r="AK95" s="280">
        <v>0</v>
      </c>
      <c r="AL95" s="280">
        <v>0</v>
      </c>
      <c r="AM95" s="74">
        <f t="shared" si="9"/>
        <v>0</v>
      </c>
    </row>
    <row r="96" spans="1:39">
      <c r="A96" s="63">
        <v>30</v>
      </c>
      <c r="B96" s="91">
        <f t="shared" si="8"/>
        <v>43556</v>
      </c>
      <c r="C96" s="876"/>
      <c r="D96" s="876"/>
      <c r="E96" s="876"/>
      <c r="F96" s="876"/>
      <c r="G96" s="876"/>
      <c r="H96" s="876"/>
      <c r="I96" s="876"/>
      <c r="J96" s="876"/>
      <c r="K96" s="876"/>
      <c r="L96" s="876"/>
      <c r="M96" s="876"/>
      <c r="N96" s="876"/>
      <c r="O96" s="876"/>
      <c r="P96" s="876"/>
      <c r="Q96" s="876"/>
      <c r="R96" s="876"/>
      <c r="S96" s="876"/>
      <c r="T96" s="876"/>
      <c r="U96" s="876"/>
      <c r="V96" s="876"/>
      <c r="W96" s="876"/>
      <c r="X96" s="876"/>
      <c r="Y96" s="876"/>
      <c r="Z96" s="876"/>
      <c r="AA96" s="876"/>
      <c r="AB96" s="876"/>
      <c r="AC96" s="876"/>
      <c r="AD96" s="876"/>
      <c r="AE96" s="876"/>
      <c r="AF96" s="280">
        <v>0</v>
      </c>
      <c r="AG96" s="280">
        <v>0</v>
      </c>
      <c r="AH96" s="280">
        <v>0</v>
      </c>
      <c r="AI96" s="280">
        <v>0</v>
      </c>
      <c r="AJ96" s="280">
        <v>0</v>
      </c>
      <c r="AK96" s="280">
        <v>0</v>
      </c>
      <c r="AL96" s="280">
        <v>0</v>
      </c>
      <c r="AM96" s="74">
        <f t="shared" si="9"/>
        <v>0</v>
      </c>
    </row>
    <row r="97" spans="1:40">
      <c r="A97" s="63">
        <v>31</v>
      </c>
      <c r="B97" s="91">
        <f t="shared" si="8"/>
        <v>43525</v>
      </c>
      <c r="C97" s="876"/>
      <c r="D97" s="876"/>
      <c r="E97" s="876"/>
      <c r="F97" s="876"/>
      <c r="G97" s="876"/>
      <c r="H97" s="876"/>
      <c r="I97" s="876"/>
      <c r="J97" s="876"/>
      <c r="K97" s="876"/>
      <c r="L97" s="876"/>
      <c r="M97" s="876"/>
      <c r="N97" s="876"/>
      <c r="O97" s="876"/>
      <c r="P97" s="876"/>
      <c r="Q97" s="876"/>
      <c r="R97" s="876"/>
      <c r="S97" s="876"/>
      <c r="T97" s="876"/>
      <c r="U97" s="876"/>
      <c r="V97" s="876"/>
      <c r="W97" s="876"/>
      <c r="X97" s="876"/>
      <c r="Y97" s="876"/>
      <c r="Z97" s="876"/>
      <c r="AA97" s="876"/>
      <c r="AB97" s="876"/>
      <c r="AC97" s="876"/>
      <c r="AD97" s="876"/>
      <c r="AE97" s="876"/>
      <c r="AF97" s="876"/>
      <c r="AG97" s="280">
        <v>0</v>
      </c>
      <c r="AH97" s="280">
        <v>0</v>
      </c>
      <c r="AI97" s="280">
        <v>0</v>
      </c>
      <c r="AJ97" s="280">
        <v>0</v>
      </c>
      <c r="AK97" s="280">
        <v>0</v>
      </c>
      <c r="AL97" s="280">
        <v>0</v>
      </c>
      <c r="AM97" s="74">
        <f t="shared" si="9"/>
        <v>0</v>
      </c>
    </row>
    <row r="98" spans="1:40">
      <c r="A98" s="63">
        <v>32</v>
      </c>
      <c r="B98" s="91">
        <f t="shared" si="8"/>
        <v>43497</v>
      </c>
      <c r="C98" s="876"/>
      <c r="D98" s="876"/>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280">
        <v>0</v>
      </c>
      <c r="AI98" s="280">
        <v>0</v>
      </c>
      <c r="AJ98" s="280">
        <v>0</v>
      </c>
      <c r="AK98" s="280">
        <v>0</v>
      </c>
      <c r="AL98" s="280">
        <v>0</v>
      </c>
      <c r="AM98" s="74">
        <f t="shared" si="9"/>
        <v>0</v>
      </c>
    </row>
    <row r="99" spans="1:40">
      <c r="A99" s="63">
        <v>33</v>
      </c>
      <c r="B99" s="91">
        <f t="shared" si="8"/>
        <v>43466</v>
      </c>
      <c r="C99" s="876"/>
      <c r="D99" s="876"/>
      <c r="E99" s="876"/>
      <c r="F99" s="876"/>
      <c r="G99" s="876"/>
      <c r="H99" s="876"/>
      <c r="I99" s="876"/>
      <c r="J99" s="876"/>
      <c r="K99" s="876"/>
      <c r="L99" s="876"/>
      <c r="M99" s="876"/>
      <c r="N99" s="876"/>
      <c r="O99" s="876"/>
      <c r="P99" s="876"/>
      <c r="Q99" s="876"/>
      <c r="R99" s="876"/>
      <c r="S99" s="876"/>
      <c r="T99" s="876"/>
      <c r="U99" s="876"/>
      <c r="V99" s="876"/>
      <c r="W99" s="876"/>
      <c r="X99" s="876"/>
      <c r="Y99" s="876"/>
      <c r="Z99" s="876"/>
      <c r="AA99" s="876"/>
      <c r="AB99" s="876"/>
      <c r="AC99" s="876"/>
      <c r="AD99" s="876"/>
      <c r="AE99" s="876"/>
      <c r="AF99" s="876"/>
      <c r="AG99" s="876"/>
      <c r="AH99" s="876"/>
      <c r="AI99" s="280">
        <v>0</v>
      </c>
      <c r="AJ99" s="280">
        <v>0</v>
      </c>
      <c r="AK99" s="280">
        <v>0</v>
      </c>
      <c r="AL99" s="280">
        <v>0</v>
      </c>
      <c r="AM99" s="74">
        <f t="shared" si="9"/>
        <v>0</v>
      </c>
    </row>
    <row r="100" spans="1:40">
      <c r="A100" s="63">
        <v>34</v>
      </c>
      <c r="B100" s="91">
        <f t="shared" si="8"/>
        <v>43435</v>
      </c>
      <c r="C100" s="876"/>
      <c r="D100" s="876"/>
      <c r="E100" s="876"/>
      <c r="F100" s="876"/>
      <c r="G100" s="876"/>
      <c r="H100" s="876"/>
      <c r="I100" s="876"/>
      <c r="J100" s="876"/>
      <c r="K100" s="876"/>
      <c r="L100" s="876"/>
      <c r="M100" s="876"/>
      <c r="N100" s="876"/>
      <c r="O100" s="876"/>
      <c r="P100" s="876"/>
      <c r="Q100" s="876"/>
      <c r="R100" s="876"/>
      <c r="S100" s="876"/>
      <c r="T100" s="876"/>
      <c r="U100" s="876"/>
      <c r="V100" s="876"/>
      <c r="W100" s="876"/>
      <c r="X100" s="876"/>
      <c r="Y100" s="876"/>
      <c r="Z100" s="876"/>
      <c r="AA100" s="876"/>
      <c r="AB100" s="876"/>
      <c r="AC100" s="876"/>
      <c r="AD100" s="876"/>
      <c r="AE100" s="876"/>
      <c r="AF100" s="876"/>
      <c r="AG100" s="876"/>
      <c r="AH100" s="876"/>
      <c r="AI100" s="876"/>
      <c r="AJ100" s="280">
        <v>0</v>
      </c>
      <c r="AK100" s="280">
        <v>0</v>
      </c>
      <c r="AL100" s="280">
        <v>0</v>
      </c>
      <c r="AM100" s="74">
        <f t="shared" si="9"/>
        <v>0</v>
      </c>
    </row>
    <row r="101" spans="1:40">
      <c r="A101" s="63">
        <v>35</v>
      </c>
      <c r="B101" s="91">
        <f t="shared" si="8"/>
        <v>43405</v>
      </c>
      <c r="C101" s="876"/>
      <c r="D101" s="876"/>
      <c r="E101" s="876"/>
      <c r="F101" s="876"/>
      <c r="G101" s="876"/>
      <c r="H101" s="876"/>
      <c r="I101" s="876"/>
      <c r="J101" s="876"/>
      <c r="K101" s="876"/>
      <c r="L101" s="876"/>
      <c r="M101" s="876"/>
      <c r="N101" s="876"/>
      <c r="O101" s="876"/>
      <c r="P101" s="876"/>
      <c r="Q101" s="876"/>
      <c r="R101" s="876"/>
      <c r="S101" s="876"/>
      <c r="T101" s="876"/>
      <c r="U101" s="876"/>
      <c r="V101" s="876"/>
      <c r="W101" s="876"/>
      <c r="X101" s="876"/>
      <c r="Y101" s="876"/>
      <c r="Z101" s="876"/>
      <c r="AA101" s="876"/>
      <c r="AB101" s="876"/>
      <c r="AC101" s="876"/>
      <c r="AD101" s="876"/>
      <c r="AE101" s="876"/>
      <c r="AF101" s="876"/>
      <c r="AG101" s="876"/>
      <c r="AH101" s="876"/>
      <c r="AI101" s="876"/>
      <c r="AJ101" s="876"/>
      <c r="AK101" s="280">
        <v>0</v>
      </c>
      <c r="AL101" s="280">
        <v>0</v>
      </c>
      <c r="AM101" s="74">
        <f t="shared" si="9"/>
        <v>0</v>
      </c>
    </row>
    <row r="102" spans="1:40">
      <c r="A102" s="63">
        <v>36</v>
      </c>
      <c r="B102" s="91">
        <f t="shared" si="8"/>
        <v>43374</v>
      </c>
      <c r="C102" s="876"/>
      <c r="D102" s="876"/>
      <c r="E102" s="876"/>
      <c r="F102" s="876"/>
      <c r="G102" s="876"/>
      <c r="H102" s="876"/>
      <c r="I102" s="876"/>
      <c r="J102" s="876"/>
      <c r="K102" s="876"/>
      <c r="L102" s="876"/>
      <c r="M102" s="876"/>
      <c r="N102" s="876"/>
      <c r="O102" s="876"/>
      <c r="P102" s="876"/>
      <c r="Q102" s="876"/>
      <c r="R102" s="876"/>
      <c r="S102" s="876"/>
      <c r="T102" s="876"/>
      <c r="U102" s="876"/>
      <c r="V102" s="876"/>
      <c r="W102" s="876"/>
      <c r="X102" s="876"/>
      <c r="Y102" s="876"/>
      <c r="Z102" s="876"/>
      <c r="AA102" s="876"/>
      <c r="AB102" s="876"/>
      <c r="AC102" s="876"/>
      <c r="AD102" s="876"/>
      <c r="AE102" s="876"/>
      <c r="AF102" s="876"/>
      <c r="AG102" s="876"/>
      <c r="AH102" s="876"/>
      <c r="AI102" s="876"/>
      <c r="AJ102" s="876"/>
      <c r="AK102" s="876"/>
      <c r="AL102" s="280">
        <v>0</v>
      </c>
      <c r="AM102" s="74">
        <f t="shared" si="9"/>
        <v>0</v>
      </c>
    </row>
    <row r="103" spans="1:40" s="439" customFormat="1" ht="28.5" customHeight="1">
      <c r="A103" s="598">
        <v>37</v>
      </c>
      <c r="B103" s="599" t="s">
        <v>609</v>
      </c>
      <c r="C103" s="438">
        <f>SUM(C67:C102)</f>
        <v>0</v>
      </c>
      <c r="D103" s="438">
        <f t="shared" ref="D103:AL103" si="10">SUM(D67:D102)</f>
        <v>0</v>
      </c>
      <c r="E103" s="438">
        <f t="shared" si="10"/>
        <v>0</v>
      </c>
      <c r="F103" s="438">
        <f t="shared" si="10"/>
        <v>0</v>
      </c>
      <c r="G103" s="438">
        <f t="shared" si="10"/>
        <v>0</v>
      </c>
      <c r="H103" s="438">
        <f t="shared" si="10"/>
        <v>0</v>
      </c>
      <c r="I103" s="438">
        <f t="shared" si="10"/>
        <v>0</v>
      </c>
      <c r="J103" s="438">
        <f t="shared" si="10"/>
        <v>0</v>
      </c>
      <c r="K103" s="438">
        <f t="shared" si="10"/>
        <v>0</v>
      </c>
      <c r="L103" s="438">
        <f t="shared" si="10"/>
        <v>0</v>
      </c>
      <c r="M103" s="438">
        <f t="shared" si="10"/>
        <v>0</v>
      </c>
      <c r="N103" s="438">
        <f t="shared" si="10"/>
        <v>0</v>
      </c>
      <c r="O103" s="438">
        <f t="shared" si="10"/>
        <v>0</v>
      </c>
      <c r="P103" s="438">
        <f t="shared" si="10"/>
        <v>0</v>
      </c>
      <c r="Q103" s="438">
        <f t="shared" si="10"/>
        <v>0</v>
      </c>
      <c r="R103" s="438">
        <f t="shared" si="10"/>
        <v>0</v>
      </c>
      <c r="S103" s="438">
        <f t="shared" si="10"/>
        <v>0</v>
      </c>
      <c r="T103" s="438">
        <f t="shared" si="10"/>
        <v>0</v>
      </c>
      <c r="U103" s="438">
        <f t="shared" si="10"/>
        <v>0</v>
      </c>
      <c r="V103" s="438">
        <f t="shared" si="10"/>
        <v>0</v>
      </c>
      <c r="W103" s="438">
        <f t="shared" si="10"/>
        <v>0</v>
      </c>
      <c r="X103" s="438">
        <f t="shared" si="10"/>
        <v>0</v>
      </c>
      <c r="Y103" s="438">
        <f t="shared" si="10"/>
        <v>0</v>
      </c>
      <c r="Z103" s="438">
        <f t="shared" si="10"/>
        <v>0</v>
      </c>
      <c r="AA103" s="438">
        <f t="shared" si="10"/>
        <v>0</v>
      </c>
      <c r="AB103" s="438">
        <f t="shared" si="10"/>
        <v>0</v>
      </c>
      <c r="AC103" s="438">
        <f t="shared" si="10"/>
        <v>0</v>
      </c>
      <c r="AD103" s="438">
        <f t="shared" si="10"/>
        <v>0</v>
      </c>
      <c r="AE103" s="438">
        <f t="shared" si="10"/>
        <v>0</v>
      </c>
      <c r="AF103" s="438">
        <f t="shared" si="10"/>
        <v>0</v>
      </c>
      <c r="AG103" s="438">
        <f t="shared" si="10"/>
        <v>0</v>
      </c>
      <c r="AH103" s="438">
        <f t="shared" si="10"/>
        <v>0</v>
      </c>
      <c r="AI103" s="438">
        <f t="shared" si="10"/>
        <v>0</v>
      </c>
      <c r="AJ103" s="438">
        <f t="shared" si="10"/>
        <v>0</v>
      </c>
      <c r="AK103" s="438">
        <f t="shared" si="10"/>
        <v>0</v>
      </c>
      <c r="AL103" s="438">
        <f t="shared" si="10"/>
        <v>0</v>
      </c>
      <c r="AM103" s="438">
        <f>SUM(AM67:AM102)</f>
        <v>0</v>
      </c>
      <c r="AN103" s="634"/>
    </row>
    <row r="104" spans="1:40" s="439" customFormat="1">
      <c r="A104" s="598">
        <v>38</v>
      </c>
      <c r="B104" s="599" t="s">
        <v>550</v>
      </c>
      <c r="C104" s="440">
        <v>0</v>
      </c>
      <c r="D104" s="440">
        <v>0</v>
      </c>
      <c r="E104" s="440">
        <v>0</v>
      </c>
      <c r="F104" s="440">
        <v>0</v>
      </c>
      <c r="G104" s="440">
        <v>0</v>
      </c>
      <c r="H104" s="440">
        <v>0</v>
      </c>
      <c r="I104" s="440">
        <v>0</v>
      </c>
      <c r="J104" s="440">
        <v>0</v>
      </c>
      <c r="K104" s="440">
        <v>0</v>
      </c>
      <c r="L104" s="440">
        <v>0</v>
      </c>
      <c r="M104" s="440">
        <v>0</v>
      </c>
      <c r="N104" s="440">
        <v>0</v>
      </c>
      <c r="O104" s="440">
        <v>0</v>
      </c>
      <c r="P104" s="440">
        <v>0</v>
      </c>
      <c r="Q104" s="440">
        <v>0</v>
      </c>
      <c r="R104" s="440">
        <v>0</v>
      </c>
      <c r="S104" s="440">
        <v>0</v>
      </c>
      <c r="T104" s="440">
        <v>0</v>
      </c>
      <c r="U104" s="440">
        <v>0</v>
      </c>
      <c r="V104" s="440">
        <v>0</v>
      </c>
      <c r="W104" s="440">
        <v>0</v>
      </c>
      <c r="X104" s="440">
        <v>0</v>
      </c>
      <c r="Y104" s="440">
        <v>0</v>
      </c>
      <c r="Z104" s="440">
        <v>0</v>
      </c>
      <c r="AA104" s="440">
        <v>0</v>
      </c>
      <c r="AB104" s="440">
        <v>0</v>
      </c>
      <c r="AC104" s="440">
        <v>0</v>
      </c>
      <c r="AD104" s="440">
        <v>0</v>
      </c>
      <c r="AE104" s="440">
        <v>0</v>
      </c>
      <c r="AF104" s="440">
        <v>0</v>
      </c>
      <c r="AG104" s="440">
        <v>0</v>
      </c>
      <c r="AH104" s="440">
        <v>0</v>
      </c>
      <c r="AI104" s="440">
        <v>0</v>
      </c>
      <c r="AJ104" s="440">
        <v>0</v>
      </c>
      <c r="AK104" s="440">
        <v>0</v>
      </c>
      <c r="AL104" s="440">
        <v>0</v>
      </c>
      <c r="AM104" s="438">
        <f>SUM(C104:AL104)</f>
        <v>0</v>
      </c>
      <c r="AN104" s="634"/>
    </row>
    <row r="105" spans="1:40" s="439" customFormat="1">
      <c r="A105" s="598">
        <v>39</v>
      </c>
      <c r="B105" s="599" t="s">
        <v>607</v>
      </c>
      <c r="C105" s="440">
        <v>0</v>
      </c>
      <c r="D105" s="440">
        <v>0</v>
      </c>
      <c r="E105" s="440">
        <v>0</v>
      </c>
      <c r="F105" s="440">
        <v>0</v>
      </c>
      <c r="G105" s="440">
        <v>0</v>
      </c>
      <c r="H105" s="440">
        <v>0</v>
      </c>
      <c r="I105" s="440">
        <v>0</v>
      </c>
      <c r="J105" s="440">
        <v>0</v>
      </c>
      <c r="K105" s="440">
        <v>0</v>
      </c>
      <c r="L105" s="440">
        <v>0</v>
      </c>
      <c r="M105" s="440">
        <v>0</v>
      </c>
      <c r="N105" s="440">
        <v>0</v>
      </c>
      <c r="O105" s="440">
        <v>0</v>
      </c>
      <c r="P105" s="440">
        <v>0</v>
      </c>
      <c r="Q105" s="440">
        <v>0</v>
      </c>
      <c r="R105" s="440">
        <v>0</v>
      </c>
      <c r="S105" s="440">
        <v>0</v>
      </c>
      <c r="T105" s="440">
        <v>0</v>
      </c>
      <c r="U105" s="440">
        <v>0</v>
      </c>
      <c r="V105" s="440">
        <v>0</v>
      </c>
      <c r="W105" s="440">
        <v>0</v>
      </c>
      <c r="X105" s="440">
        <v>0</v>
      </c>
      <c r="Y105" s="440">
        <v>0</v>
      </c>
      <c r="Z105" s="440">
        <v>0</v>
      </c>
      <c r="AA105" s="440">
        <v>0</v>
      </c>
      <c r="AB105" s="440">
        <v>0</v>
      </c>
      <c r="AC105" s="440">
        <v>0</v>
      </c>
      <c r="AD105" s="440">
        <v>0</v>
      </c>
      <c r="AE105" s="440">
        <v>0</v>
      </c>
      <c r="AF105" s="440">
        <v>0</v>
      </c>
      <c r="AG105" s="440">
        <v>0</v>
      </c>
      <c r="AH105" s="440">
        <v>0</v>
      </c>
      <c r="AI105" s="440">
        <v>0</v>
      </c>
      <c r="AJ105" s="440">
        <v>0</v>
      </c>
      <c r="AK105" s="440">
        <v>0</v>
      </c>
      <c r="AL105" s="440">
        <v>0</v>
      </c>
      <c r="AM105" s="438">
        <f>SUM(C105:AL105)</f>
        <v>0</v>
      </c>
      <c r="AN105" s="634"/>
    </row>
    <row r="106" spans="1:40" s="439" customFormat="1" ht="28.5" customHeight="1">
      <c r="A106" s="598">
        <v>40</v>
      </c>
      <c r="B106" s="599" t="s">
        <v>608</v>
      </c>
      <c r="C106" s="438">
        <f>SUM(C103:C105)</f>
        <v>0</v>
      </c>
      <c r="D106" s="438">
        <f t="shared" ref="D106" si="11">SUM(D103:D105)</f>
        <v>0</v>
      </c>
      <c r="E106" s="438">
        <f t="shared" ref="E106" si="12">SUM(E103:E105)</f>
        <v>0</v>
      </c>
      <c r="F106" s="438">
        <f t="shared" ref="F106" si="13">SUM(F103:F105)</f>
        <v>0</v>
      </c>
      <c r="G106" s="438">
        <f t="shared" ref="G106" si="14">SUM(G103:G105)</f>
        <v>0</v>
      </c>
      <c r="H106" s="438">
        <f t="shared" ref="H106" si="15">SUM(H103:H105)</f>
        <v>0</v>
      </c>
      <c r="I106" s="438">
        <f t="shared" ref="I106" si="16">SUM(I103:I105)</f>
        <v>0</v>
      </c>
      <c r="J106" s="438">
        <f t="shared" ref="J106" si="17">SUM(J103:J105)</f>
        <v>0</v>
      </c>
      <c r="K106" s="438">
        <f t="shared" ref="K106" si="18">SUM(K103:K105)</f>
        <v>0</v>
      </c>
      <c r="L106" s="438">
        <f t="shared" ref="L106" si="19">SUM(L103:L105)</f>
        <v>0</v>
      </c>
      <c r="M106" s="438">
        <f t="shared" ref="M106" si="20">SUM(M103:M105)</f>
        <v>0</v>
      </c>
      <c r="N106" s="438">
        <f t="shared" ref="N106" si="21">SUM(N103:N105)</f>
        <v>0</v>
      </c>
      <c r="O106" s="438">
        <f t="shared" ref="O106" si="22">SUM(O103:O105)</f>
        <v>0</v>
      </c>
      <c r="P106" s="438">
        <f t="shared" ref="P106" si="23">SUM(P103:P105)</f>
        <v>0</v>
      </c>
      <c r="Q106" s="438">
        <f t="shared" ref="Q106" si="24">SUM(Q103:Q105)</f>
        <v>0</v>
      </c>
      <c r="R106" s="438">
        <f t="shared" ref="R106" si="25">SUM(R103:R105)</f>
        <v>0</v>
      </c>
      <c r="S106" s="438">
        <f t="shared" ref="S106" si="26">SUM(S103:S105)</f>
        <v>0</v>
      </c>
      <c r="T106" s="438">
        <f t="shared" ref="T106" si="27">SUM(T103:T105)</f>
        <v>0</v>
      </c>
      <c r="U106" s="438">
        <f t="shared" ref="U106" si="28">SUM(U103:U105)</f>
        <v>0</v>
      </c>
      <c r="V106" s="438">
        <f t="shared" ref="V106" si="29">SUM(V103:V105)</f>
        <v>0</v>
      </c>
      <c r="W106" s="438">
        <f t="shared" ref="W106" si="30">SUM(W103:W105)</f>
        <v>0</v>
      </c>
      <c r="X106" s="438">
        <f t="shared" ref="X106" si="31">SUM(X103:X105)</f>
        <v>0</v>
      </c>
      <c r="Y106" s="438">
        <f t="shared" ref="Y106" si="32">SUM(Y103:Y105)</f>
        <v>0</v>
      </c>
      <c r="Z106" s="438">
        <f t="shared" ref="Z106" si="33">SUM(Z103:Z105)</f>
        <v>0</v>
      </c>
      <c r="AA106" s="438">
        <f t="shared" ref="AA106" si="34">SUM(AA103:AA105)</f>
        <v>0</v>
      </c>
      <c r="AB106" s="438">
        <f t="shared" ref="AB106" si="35">SUM(AB103:AB105)</f>
        <v>0</v>
      </c>
      <c r="AC106" s="438">
        <f t="shared" ref="AC106" si="36">SUM(AC103:AC105)</f>
        <v>0</v>
      </c>
      <c r="AD106" s="438">
        <f t="shared" ref="AD106" si="37">SUM(AD103:AD105)</f>
        <v>0</v>
      </c>
      <c r="AE106" s="438">
        <f t="shared" ref="AE106" si="38">SUM(AE103:AE105)</f>
        <v>0</v>
      </c>
      <c r="AF106" s="438">
        <f t="shared" ref="AF106" si="39">SUM(AF103:AF105)</f>
        <v>0</v>
      </c>
      <c r="AG106" s="438">
        <f t="shared" ref="AG106" si="40">SUM(AG103:AG105)</f>
        <v>0</v>
      </c>
      <c r="AH106" s="438">
        <f t="shared" ref="AH106" si="41">SUM(AH103:AH105)</f>
        <v>0</v>
      </c>
      <c r="AI106" s="438">
        <f t="shared" ref="AI106" si="42">SUM(AI103:AI105)</f>
        <v>0</v>
      </c>
      <c r="AJ106" s="438">
        <f t="shared" ref="AJ106" si="43">SUM(AJ103:AJ105)</f>
        <v>0</v>
      </c>
      <c r="AK106" s="438">
        <f t="shared" ref="AK106" si="44">SUM(AK103:AK105)</f>
        <v>0</v>
      </c>
      <c r="AL106" s="438">
        <f t="shared" ref="AL106" si="45">SUM(AL103:AL105)</f>
        <v>0</v>
      </c>
      <c r="AM106" s="438">
        <f>SUM(AM103:AM105)</f>
        <v>0</v>
      </c>
      <c r="AN106" s="634"/>
    </row>
    <row r="107" spans="1:40" s="439" customFormat="1" ht="25">
      <c r="A107" s="598">
        <v>41</v>
      </c>
      <c r="B107" s="599" t="s">
        <v>551</v>
      </c>
      <c r="C107" s="440">
        <v>0</v>
      </c>
      <c r="D107" s="440">
        <v>0</v>
      </c>
      <c r="E107" s="440">
        <v>0</v>
      </c>
      <c r="F107" s="440">
        <v>0</v>
      </c>
      <c r="G107" s="440">
        <v>0</v>
      </c>
      <c r="H107" s="440">
        <v>0</v>
      </c>
      <c r="I107" s="440">
        <v>0</v>
      </c>
      <c r="J107" s="440">
        <v>0</v>
      </c>
      <c r="K107" s="440">
        <v>0</v>
      </c>
      <c r="L107" s="440">
        <v>0</v>
      </c>
      <c r="M107" s="440">
        <v>0</v>
      </c>
      <c r="N107" s="440">
        <v>0</v>
      </c>
      <c r="O107" s="440">
        <v>0</v>
      </c>
      <c r="P107" s="440">
        <v>0</v>
      </c>
      <c r="Q107" s="440">
        <v>0</v>
      </c>
      <c r="R107" s="440">
        <v>0</v>
      </c>
      <c r="S107" s="440">
        <v>0</v>
      </c>
      <c r="T107" s="440">
        <v>0</v>
      </c>
      <c r="U107" s="440">
        <v>0</v>
      </c>
      <c r="V107" s="440">
        <v>0</v>
      </c>
      <c r="W107" s="440">
        <v>0</v>
      </c>
      <c r="X107" s="440">
        <v>0</v>
      </c>
      <c r="Y107" s="440">
        <v>0</v>
      </c>
      <c r="Z107" s="440">
        <v>0</v>
      </c>
      <c r="AA107" s="440">
        <v>0</v>
      </c>
      <c r="AB107" s="440">
        <v>0</v>
      </c>
      <c r="AC107" s="440">
        <v>0</v>
      </c>
      <c r="AD107" s="440">
        <v>0</v>
      </c>
      <c r="AE107" s="440">
        <v>0</v>
      </c>
      <c r="AF107" s="440">
        <v>0</v>
      </c>
      <c r="AG107" s="440">
        <v>0</v>
      </c>
      <c r="AH107" s="440">
        <v>0</v>
      </c>
      <c r="AI107" s="440">
        <v>0</v>
      </c>
      <c r="AJ107" s="440">
        <v>0</v>
      </c>
      <c r="AK107" s="440">
        <v>0</v>
      </c>
      <c r="AL107" s="440">
        <v>0</v>
      </c>
      <c r="AM107" s="438">
        <f>SUM(C107:AL107)</f>
        <v>0</v>
      </c>
      <c r="AN107" s="634"/>
    </row>
    <row r="108" spans="1:40" s="439" customFormat="1" ht="28.5" customHeight="1">
      <c r="A108" s="598">
        <v>42</v>
      </c>
      <c r="B108" s="599" t="s">
        <v>552</v>
      </c>
      <c r="C108" s="438">
        <f>SUM(C106:C107)</f>
        <v>0</v>
      </c>
      <c r="D108" s="438">
        <f t="shared" ref="D108" si="46">SUM(D106:D107)</f>
        <v>0</v>
      </c>
      <c r="E108" s="438">
        <f t="shared" ref="E108" si="47">SUM(E106:E107)</f>
        <v>0</v>
      </c>
      <c r="F108" s="438">
        <f t="shared" ref="F108" si="48">SUM(F106:F107)</f>
        <v>0</v>
      </c>
      <c r="G108" s="438">
        <f t="shared" ref="G108" si="49">SUM(G106:G107)</f>
        <v>0</v>
      </c>
      <c r="H108" s="438">
        <f t="shared" ref="H108" si="50">SUM(H106:H107)</f>
        <v>0</v>
      </c>
      <c r="I108" s="438">
        <f t="shared" ref="I108" si="51">SUM(I106:I107)</f>
        <v>0</v>
      </c>
      <c r="J108" s="438">
        <f t="shared" ref="J108" si="52">SUM(J106:J107)</f>
        <v>0</v>
      </c>
      <c r="K108" s="438">
        <f t="shared" ref="K108" si="53">SUM(K106:K107)</f>
        <v>0</v>
      </c>
      <c r="L108" s="438">
        <f t="shared" ref="L108" si="54">SUM(L106:L107)</f>
        <v>0</v>
      </c>
      <c r="M108" s="438">
        <f t="shared" ref="M108" si="55">SUM(M106:M107)</f>
        <v>0</v>
      </c>
      <c r="N108" s="438">
        <f t="shared" ref="N108" si="56">SUM(N106:N107)</f>
        <v>0</v>
      </c>
      <c r="O108" s="438">
        <f t="shared" ref="O108" si="57">SUM(O106:O107)</f>
        <v>0</v>
      </c>
      <c r="P108" s="438">
        <f t="shared" ref="P108" si="58">SUM(P106:P107)</f>
        <v>0</v>
      </c>
      <c r="Q108" s="438">
        <f t="shared" ref="Q108" si="59">SUM(Q106:Q107)</f>
        <v>0</v>
      </c>
      <c r="R108" s="438">
        <f t="shared" ref="R108" si="60">SUM(R106:R107)</f>
        <v>0</v>
      </c>
      <c r="S108" s="438">
        <f t="shared" ref="S108" si="61">SUM(S106:S107)</f>
        <v>0</v>
      </c>
      <c r="T108" s="438">
        <f t="shared" ref="T108" si="62">SUM(T106:T107)</f>
        <v>0</v>
      </c>
      <c r="U108" s="438">
        <f t="shared" ref="U108" si="63">SUM(U106:U107)</f>
        <v>0</v>
      </c>
      <c r="V108" s="438">
        <f t="shared" ref="V108" si="64">SUM(V106:V107)</f>
        <v>0</v>
      </c>
      <c r="W108" s="438">
        <f t="shared" ref="W108" si="65">SUM(W106:W107)</f>
        <v>0</v>
      </c>
      <c r="X108" s="438">
        <f t="shared" ref="X108" si="66">SUM(X106:X107)</f>
        <v>0</v>
      </c>
      <c r="Y108" s="438">
        <f t="shared" ref="Y108" si="67">SUM(Y106:Y107)</f>
        <v>0</v>
      </c>
      <c r="Z108" s="438">
        <f t="shared" ref="Z108" si="68">SUM(Z106:Z107)</f>
        <v>0</v>
      </c>
      <c r="AA108" s="438">
        <f t="shared" ref="AA108" si="69">SUM(AA106:AA107)</f>
        <v>0</v>
      </c>
      <c r="AB108" s="438">
        <f t="shared" ref="AB108" si="70">SUM(AB106:AB107)</f>
        <v>0</v>
      </c>
      <c r="AC108" s="438">
        <f t="shared" ref="AC108" si="71">SUM(AC106:AC107)</f>
        <v>0</v>
      </c>
      <c r="AD108" s="438">
        <f t="shared" ref="AD108" si="72">SUM(AD106:AD107)</f>
        <v>0</v>
      </c>
      <c r="AE108" s="438">
        <f t="shared" ref="AE108" si="73">SUM(AE106:AE107)</f>
        <v>0</v>
      </c>
      <c r="AF108" s="438">
        <f t="shared" ref="AF108" si="74">SUM(AF106:AF107)</f>
        <v>0</v>
      </c>
      <c r="AG108" s="438">
        <f t="shared" ref="AG108" si="75">SUM(AG106:AG107)</f>
        <v>0</v>
      </c>
      <c r="AH108" s="438">
        <f t="shared" ref="AH108" si="76">SUM(AH106:AH107)</f>
        <v>0</v>
      </c>
      <c r="AI108" s="438">
        <f t="shared" ref="AI108" si="77">SUM(AI106:AI107)</f>
        <v>0</v>
      </c>
      <c r="AJ108" s="438">
        <f t="shared" ref="AJ108" si="78">SUM(AJ106:AJ107)</f>
        <v>0</v>
      </c>
      <c r="AK108" s="438">
        <f>SUM(AK106:AK107)</f>
        <v>0</v>
      </c>
      <c r="AL108" s="438">
        <f t="shared" ref="AL108" si="79">SUM(AL106:AL107)</f>
        <v>0</v>
      </c>
      <c r="AM108" s="438">
        <f>SUM(AM106:AM107)</f>
        <v>0</v>
      </c>
      <c r="AN108" s="634"/>
    </row>
    <row r="111" spans="1:40" ht="32.25" customHeight="1">
      <c r="A111" s="1203" t="s">
        <v>192</v>
      </c>
      <c r="B111" s="1204"/>
      <c r="C111" s="89" t="s">
        <v>189</v>
      </c>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8"/>
      <c r="AM111" s="1201" t="s">
        <v>190</v>
      </c>
    </row>
    <row r="112" spans="1:40" ht="32.25" customHeight="1">
      <c r="A112" s="62" t="s">
        <v>188</v>
      </c>
      <c r="B112" s="61" t="s">
        <v>67</v>
      </c>
      <c r="C112" s="91">
        <f>C66</f>
        <v>44469</v>
      </c>
      <c r="D112" s="91">
        <f t="shared" ref="D112:AL112" si="80">D66</f>
        <v>44409</v>
      </c>
      <c r="E112" s="91">
        <f t="shared" si="80"/>
        <v>44378</v>
      </c>
      <c r="F112" s="91">
        <f t="shared" si="80"/>
        <v>44348</v>
      </c>
      <c r="G112" s="91">
        <f t="shared" si="80"/>
        <v>44317</v>
      </c>
      <c r="H112" s="91">
        <f t="shared" si="80"/>
        <v>44287</v>
      </c>
      <c r="I112" s="91">
        <f t="shared" si="80"/>
        <v>44256</v>
      </c>
      <c r="J112" s="91">
        <f t="shared" si="80"/>
        <v>44228</v>
      </c>
      <c r="K112" s="91">
        <f t="shared" si="80"/>
        <v>44197</v>
      </c>
      <c r="L112" s="91">
        <f t="shared" si="80"/>
        <v>44166</v>
      </c>
      <c r="M112" s="91">
        <f t="shared" si="80"/>
        <v>44136</v>
      </c>
      <c r="N112" s="91">
        <f t="shared" si="80"/>
        <v>44105</v>
      </c>
      <c r="O112" s="91">
        <f t="shared" si="80"/>
        <v>44075</v>
      </c>
      <c r="P112" s="91">
        <f t="shared" si="80"/>
        <v>44044</v>
      </c>
      <c r="Q112" s="91">
        <f t="shared" si="80"/>
        <v>44013</v>
      </c>
      <c r="R112" s="91">
        <f t="shared" si="80"/>
        <v>43983</v>
      </c>
      <c r="S112" s="91">
        <f t="shared" si="80"/>
        <v>43952</v>
      </c>
      <c r="T112" s="91">
        <f t="shared" si="80"/>
        <v>43922</v>
      </c>
      <c r="U112" s="91">
        <f t="shared" si="80"/>
        <v>43891</v>
      </c>
      <c r="V112" s="91">
        <f t="shared" si="80"/>
        <v>43862</v>
      </c>
      <c r="W112" s="91">
        <f t="shared" si="80"/>
        <v>43831</v>
      </c>
      <c r="X112" s="91">
        <f t="shared" si="80"/>
        <v>43800</v>
      </c>
      <c r="Y112" s="91">
        <f t="shared" si="80"/>
        <v>43770</v>
      </c>
      <c r="Z112" s="91">
        <f t="shared" si="80"/>
        <v>43739</v>
      </c>
      <c r="AA112" s="91">
        <f t="shared" si="80"/>
        <v>43709</v>
      </c>
      <c r="AB112" s="91">
        <f t="shared" si="80"/>
        <v>43678</v>
      </c>
      <c r="AC112" s="91">
        <f t="shared" si="80"/>
        <v>43647</v>
      </c>
      <c r="AD112" s="91">
        <f t="shared" si="80"/>
        <v>43617</v>
      </c>
      <c r="AE112" s="91">
        <f t="shared" si="80"/>
        <v>43586</v>
      </c>
      <c r="AF112" s="91">
        <f t="shared" si="80"/>
        <v>43556</v>
      </c>
      <c r="AG112" s="91">
        <f t="shared" si="80"/>
        <v>43525</v>
      </c>
      <c r="AH112" s="91">
        <f t="shared" si="80"/>
        <v>43497</v>
      </c>
      <c r="AI112" s="91">
        <f t="shared" si="80"/>
        <v>43466</v>
      </c>
      <c r="AJ112" s="91">
        <f t="shared" si="80"/>
        <v>43435</v>
      </c>
      <c r="AK112" s="91">
        <f t="shared" si="80"/>
        <v>43405</v>
      </c>
      <c r="AL112" s="91">
        <f t="shared" si="80"/>
        <v>43374</v>
      </c>
      <c r="AM112" s="1202"/>
    </row>
    <row r="113" spans="1:39">
      <c r="A113" s="63">
        <v>1</v>
      </c>
      <c r="B113" s="91">
        <f t="shared" ref="B113:B148" si="81">B67</f>
        <v>44469</v>
      </c>
      <c r="C113" s="280">
        <v>0</v>
      </c>
      <c r="D113" s="280">
        <v>0</v>
      </c>
      <c r="E113" s="280">
        <v>0</v>
      </c>
      <c r="F113" s="280">
        <v>0</v>
      </c>
      <c r="G113" s="280">
        <v>0</v>
      </c>
      <c r="H113" s="280">
        <v>0</v>
      </c>
      <c r="I113" s="280">
        <v>0</v>
      </c>
      <c r="J113" s="280">
        <v>0</v>
      </c>
      <c r="K113" s="280">
        <v>0</v>
      </c>
      <c r="L113" s="280">
        <v>0</v>
      </c>
      <c r="M113" s="280">
        <v>0</v>
      </c>
      <c r="N113" s="280">
        <v>0</v>
      </c>
      <c r="O113" s="280">
        <v>0</v>
      </c>
      <c r="P113" s="280">
        <v>0</v>
      </c>
      <c r="Q113" s="280">
        <v>0</v>
      </c>
      <c r="R113" s="280">
        <v>0</v>
      </c>
      <c r="S113" s="280">
        <v>0</v>
      </c>
      <c r="T113" s="280">
        <v>0</v>
      </c>
      <c r="U113" s="280">
        <v>0</v>
      </c>
      <c r="V113" s="280">
        <v>0</v>
      </c>
      <c r="W113" s="280">
        <v>0</v>
      </c>
      <c r="X113" s="280">
        <v>0</v>
      </c>
      <c r="Y113" s="280">
        <v>0</v>
      </c>
      <c r="Z113" s="280">
        <v>0</v>
      </c>
      <c r="AA113" s="280">
        <v>0</v>
      </c>
      <c r="AB113" s="280">
        <v>0</v>
      </c>
      <c r="AC113" s="280">
        <v>0</v>
      </c>
      <c r="AD113" s="280">
        <v>0</v>
      </c>
      <c r="AE113" s="280">
        <v>0</v>
      </c>
      <c r="AF113" s="280">
        <v>0</v>
      </c>
      <c r="AG113" s="280">
        <v>0</v>
      </c>
      <c r="AH113" s="280">
        <v>0</v>
      </c>
      <c r="AI113" s="280">
        <v>0</v>
      </c>
      <c r="AJ113" s="280">
        <v>0</v>
      </c>
      <c r="AK113" s="280">
        <v>0</v>
      </c>
      <c r="AL113" s="280">
        <v>0</v>
      </c>
      <c r="AM113" s="74">
        <f>SUM(C113:AL113)</f>
        <v>0</v>
      </c>
    </row>
    <row r="114" spans="1:39">
      <c r="A114" s="63">
        <v>2</v>
      </c>
      <c r="B114" s="91">
        <f t="shared" si="81"/>
        <v>44409</v>
      </c>
      <c r="C114" s="876"/>
      <c r="D114" s="280">
        <v>0</v>
      </c>
      <c r="E114" s="280">
        <v>0</v>
      </c>
      <c r="F114" s="280">
        <v>0</v>
      </c>
      <c r="G114" s="280">
        <v>0</v>
      </c>
      <c r="H114" s="280">
        <v>0</v>
      </c>
      <c r="I114" s="280">
        <v>0</v>
      </c>
      <c r="J114" s="280">
        <v>0</v>
      </c>
      <c r="K114" s="280">
        <v>0</v>
      </c>
      <c r="L114" s="280">
        <v>0</v>
      </c>
      <c r="M114" s="280">
        <v>0</v>
      </c>
      <c r="N114" s="280">
        <v>0</v>
      </c>
      <c r="O114" s="280">
        <v>0</v>
      </c>
      <c r="P114" s="280">
        <v>0</v>
      </c>
      <c r="Q114" s="280">
        <v>0</v>
      </c>
      <c r="R114" s="280">
        <v>0</v>
      </c>
      <c r="S114" s="280">
        <v>0</v>
      </c>
      <c r="T114" s="280">
        <v>0</v>
      </c>
      <c r="U114" s="280">
        <v>0</v>
      </c>
      <c r="V114" s="280">
        <v>0</v>
      </c>
      <c r="W114" s="280">
        <v>0</v>
      </c>
      <c r="X114" s="280">
        <v>0</v>
      </c>
      <c r="Y114" s="280">
        <v>0</v>
      </c>
      <c r="Z114" s="280">
        <v>0</v>
      </c>
      <c r="AA114" s="280">
        <v>0</v>
      </c>
      <c r="AB114" s="280">
        <v>0</v>
      </c>
      <c r="AC114" s="280">
        <v>0</v>
      </c>
      <c r="AD114" s="280">
        <v>0</v>
      </c>
      <c r="AE114" s="280">
        <v>0</v>
      </c>
      <c r="AF114" s="280">
        <v>0</v>
      </c>
      <c r="AG114" s="280">
        <v>0</v>
      </c>
      <c r="AH114" s="280">
        <v>0</v>
      </c>
      <c r="AI114" s="280">
        <v>0</v>
      </c>
      <c r="AJ114" s="280">
        <v>0</v>
      </c>
      <c r="AK114" s="280">
        <v>0</v>
      </c>
      <c r="AL114" s="280">
        <v>0</v>
      </c>
      <c r="AM114" s="74">
        <f t="shared" ref="AM114:AM148" si="82">SUM(C114:AL114)</f>
        <v>0</v>
      </c>
    </row>
    <row r="115" spans="1:39">
      <c r="A115" s="63">
        <v>3</v>
      </c>
      <c r="B115" s="91">
        <f t="shared" si="81"/>
        <v>44378</v>
      </c>
      <c r="C115" s="876"/>
      <c r="D115" s="876"/>
      <c r="E115" s="280">
        <v>0</v>
      </c>
      <c r="F115" s="280">
        <v>0</v>
      </c>
      <c r="G115" s="280">
        <v>0</v>
      </c>
      <c r="H115" s="280">
        <v>0</v>
      </c>
      <c r="I115" s="280">
        <v>0</v>
      </c>
      <c r="J115" s="280">
        <v>0</v>
      </c>
      <c r="K115" s="280">
        <v>0</v>
      </c>
      <c r="L115" s="280">
        <v>0</v>
      </c>
      <c r="M115" s="280">
        <v>0</v>
      </c>
      <c r="N115" s="280">
        <v>0</v>
      </c>
      <c r="O115" s="280">
        <v>0</v>
      </c>
      <c r="P115" s="280">
        <v>0</v>
      </c>
      <c r="Q115" s="280">
        <v>0</v>
      </c>
      <c r="R115" s="280">
        <v>0</v>
      </c>
      <c r="S115" s="280">
        <v>0</v>
      </c>
      <c r="T115" s="280">
        <v>0</v>
      </c>
      <c r="U115" s="280">
        <v>0</v>
      </c>
      <c r="V115" s="280">
        <v>0</v>
      </c>
      <c r="W115" s="280">
        <v>0</v>
      </c>
      <c r="X115" s="280">
        <v>0</v>
      </c>
      <c r="Y115" s="280">
        <v>0</v>
      </c>
      <c r="Z115" s="280">
        <v>0</v>
      </c>
      <c r="AA115" s="280">
        <v>0</v>
      </c>
      <c r="AB115" s="280">
        <v>0</v>
      </c>
      <c r="AC115" s="280">
        <v>0</v>
      </c>
      <c r="AD115" s="280">
        <v>0</v>
      </c>
      <c r="AE115" s="280">
        <v>0</v>
      </c>
      <c r="AF115" s="280">
        <v>0</v>
      </c>
      <c r="AG115" s="280">
        <v>0</v>
      </c>
      <c r="AH115" s="280">
        <v>0</v>
      </c>
      <c r="AI115" s="280">
        <v>0</v>
      </c>
      <c r="AJ115" s="280">
        <v>0</v>
      </c>
      <c r="AK115" s="280">
        <v>0</v>
      </c>
      <c r="AL115" s="280">
        <v>0</v>
      </c>
      <c r="AM115" s="74">
        <f t="shared" si="82"/>
        <v>0</v>
      </c>
    </row>
    <row r="116" spans="1:39">
      <c r="A116" s="63">
        <v>4</v>
      </c>
      <c r="B116" s="91">
        <f t="shared" si="81"/>
        <v>44348</v>
      </c>
      <c r="C116" s="876"/>
      <c r="D116" s="876"/>
      <c r="E116" s="876"/>
      <c r="F116" s="280">
        <v>0</v>
      </c>
      <c r="G116" s="280">
        <v>0</v>
      </c>
      <c r="H116" s="280">
        <v>0</v>
      </c>
      <c r="I116" s="280">
        <v>0</v>
      </c>
      <c r="J116" s="280">
        <v>0</v>
      </c>
      <c r="K116" s="280">
        <v>0</v>
      </c>
      <c r="L116" s="280">
        <v>0</v>
      </c>
      <c r="M116" s="280">
        <v>0</v>
      </c>
      <c r="N116" s="280">
        <v>0</v>
      </c>
      <c r="O116" s="280">
        <v>0</v>
      </c>
      <c r="P116" s="280">
        <v>0</v>
      </c>
      <c r="Q116" s="280">
        <v>0</v>
      </c>
      <c r="R116" s="280">
        <v>0</v>
      </c>
      <c r="S116" s="280">
        <v>0</v>
      </c>
      <c r="T116" s="280">
        <v>0</v>
      </c>
      <c r="U116" s="280">
        <v>0</v>
      </c>
      <c r="V116" s="280">
        <v>0</v>
      </c>
      <c r="W116" s="280">
        <v>0</v>
      </c>
      <c r="X116" s="280">
        <v>0</v>
      </c>
      <c r="Y116" s="280">
        <v>0</v>
      </c>
      <c r="Z116" s="280">
        <v>0</v>
      </c>
      <c r="AA116" s="280">
        <v>0</v>
      </c>
      <c r="AB116" s="280">
        <v>0</v>
      </c>
      <c r="AC116" s="280">
        <v>0</v>
      </c>
      <c r="AD116" s="280">
        <v>0</v>
      </c>
      <c r="AE116" s="280">
        <v>0</v>
      </c>
      <c r="AF116" s="280">
        <v>0</v>
      </c>
      <c r="AG116" s="280">
        <v>0</v>
      </c>
      <c r="AH116" s="280">
        <v>0</v>
      </c>
      <c r="AI116" s="280">
        <v>0</v>
      </c>
      <c r="AJ116" s="280">
        <v>0</v>
      </c>
      <c r="AK116" s="280">
        <v>0</v>
      </c>
      <c r="AL116" s="280">
        <v>0</v>
      </c>
      <c r="AM116" s="74">
        <f t="shared" si="82"/>
        <v>0</v>
      </c>
    </row>
    <row r="117" spans="1:39">
      <c r="A117" s="63">
        <v>5</v>
      </c>
      <c r="B117" s="91">
        <f t="shared" si="81"/>
        <v>44317</v>
      </c>
      <c r="C117" s="876"/>
      <c r="D117" s="876"/>
      <c r="E117" s="876"/>
      <c r="F117" s="876"/>
      <c r="G117" s="280">
        <v>0</v>
      </c>
      <c r="H117" s="280">
        <v>0</v>
      </c>
      <c r="I117" s="280">
        <v>0</v>
      </c>
      <c r="J117" s="280">
        <v>0</v>
      </c>
      <c r="K117" s="280">
        <v>0</v>
      </c>
      <c r="L117" s="280">
        <v>0</v>
      </c>
      <c r="M117" s="280">
        <v>0</v>
      </c>
      <c r="N117" s="280">
        <v>0</v>
      </c>
      <c r="O117" s="280">
        <v>0</v>
      </c>
      <c r="P117" s="280">
        <v>0</v>
      </c>
      <c r="Q117" s="280">
        <v>0</v>
      </c>
      <c r="R117" s="280">
        <v>0</v>
      </c>
      <c r="S117" s="280">
        <v>0</v>
      </c>
      <c r="T117" s="280">
        <v>0</v>
      </c>
      <c r="U117" s="280">
        <v>0</v>
      </c>
      <c r="V117" s="280">
        <v>0</v>
      </c>
      <c r="W117" s="280">
        <v>0</v>
      </c>
      <c r="X117" s="280">
        <v>0</v>
      </c>
      <c r="Y117" s="280">
        <v>0</v>
      </c>
      <c r="Z117" s="280">
        <v>0</v>
      </c>
      <c r="AA117" s="280">
        <v>0</v>
      </c>
      <c r="AB117" s="280">
        <v>0</v>
      </c>
      <c r="AC117" s="280">
        <v>0</v>
      </c>
      <c r="AD117" s="280">
        <v>0</v>
      </c>
      <c r="AE117" s="280">
        <v>0</v>
      </c>
      <c r="AF117" s="280">
        <v>0</v>
      </c>
      <c r="AG117" s="280">
        <v>0</v>
      </c>
      <c r="AH117" s="280">
        <v>0</v>
      </c>
      <c r="AI117" s="280">
        <v>0</v>
      </c>
      <c r="AJ117" s="280">
        <v>0</v>
      </c>
      <c r="AK117" s="280">
        <v>0</v>
      </c>
      <c r="AL117" s="280">
        <v>0</v>
      </c>
      <c r="AM117" s="74">
        <f t="shared" si="82"/>
        <v>0</v>
      </c>
    </row>
    <row r="118" spans="1:39">
      <c r="A118" s="63">
        <v>6</v>
      </c>
      <c r="B118" s="91">
        <f t="shared" si="81"/>
        <v>44287</v>
      </c>
      <c r="C118" s="876"/>
      <c r="D118" s="876"/>
      <c r="E118" s="876"/>
      <c r="F118" s="876"/>
      <c r="G118" s="876"/>
      <c r="H118" s="280">
        <v>0</v>
      </c>
      <c r="I118" s="280">
        <v>0</v>
      </c>
      <c r="J118" s="280">
        <v>0</v>
      </c>
      <c r="K118" s="280">
        <v>0</v>
      </c>
      <c r="L118" s="280">
        <v>0</v>
      </c>
      <c r="M118" s="280">
        <v>0</v>
      </c>
      <c r="N118" s="280">
        <v>0</v>
      </c>
      <c r="O118" s="280">
        <v>0</v>
      </c>
      <c r="P118" s="280">
        <v>0</v>
      </c>
      <c r="Q118" s="280">
        <v>0</v>
      </c>
      <c r="R118" s="280">
        <v>0</v>
      </c>
      <c r="S118" s="280">
        <v>0</v>
      </c>
      <c r="T118" s="280">
        <v>0</v>
      </c>
      <c r="U118" s="280">
        <v>0</v>
      </c>
      <c r="V118" s="280">
        <v>0</v>
      </c>
      <c r="W118" s="280">
        <v>0</v>
      </c>
      <c r="X118" s="280">
        <v>0</v>
      </c>
      <c r="Y118" s="280">
        <v>0</v>
      </c>
      <c r="Z118" s="280">
        <v>0</v>
      </c>
      <c r="AA118" s="280">
        <v>0</v>
      </c>
      <c r="AB118" s="280">
        <v>0</v>
      </c>
      <c r="AC118" s="280">
        <v>0</v>
      </c>
      <c r="AD118" s="280">
        <v>0</v>
      </c>
      <c r="AE118" s="280">
        <v>0</v>
      </c>
      <c r="AF118" s="280">
        <v>0</v>
      </c>
      <c r="AG118" s="280">
        <v>0</v>
      </c>
      <c r="AH118" s="280">
        <v>0</v>
      </c>
      <c r="AI118" s="280">
        <v>0</v>
      </c>
      <c r="AJ118" s="280">
        <v>0</v>
      </c>
      <c r="AK118" s="280">
        <v>0</v>
      </c>
      <c r="AL118" s="280">
        <v>0</v>
      </c>
      <c r="AM118" s="74">
        <f t="shared" si="82"/>
        <v>0</v>
      </c>
    </row>
    <row r="119" spans="1:39">
      <c r="A119" s="63">
        <v>7</v>
      </c>
      <c r="B119" s="91">
        <f t="shared" si="81"/>
        <v>44256</v>
      </c>
      <c r="C119" s="876"/>
      <c r="D119" s="876"/>
      <c r="E119" s="876"/>
      <c r="F119" s="876"/>
      <c r="G119" s="876"/>
      <c r="H119" s="876"/>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280">
        <v>0</v>
      </c>
      <c r="Y119" s="280">
        <v>0</v>
      </c>
      <c r="Z119" s="280">
        <v>0</v>
      </c>
      <c r="AA119" s="280">
        <v>0</v>
      </c>
      <c r="AB119" s="280">
        <v>0</v>
      </c>
      <c r="AC119" s="280">
        <v>0</v>
      </c>
      <c r="AD119" s="280">
        <v>0</v>
      </c>
      <c r="AE119" s="280">
        <v>0</v>
      </c>
      <c r="AF119" s="280">
        <v>0</v>
      </c>
      <c r="AG119" s="280">
        <v>0</v>
      </c>
      <c r="AH119" s="280">
        <v>0</v>
      </c>
      <c r="AI119" s="280">
        <v>0</v>
      </c>
      <c r="AJ119" s="280">
        <v>0</v>
      </c>
      <c r="AK119" s="280">
        <v>0</v>
      </c>
      <c r="AL119" s="280">
        <v>0</v>
      </c>
      <c r="AM119" s="74">
        <f t="shared" si="82"/>
        <v>0</v>
      </c>
    </row>
    <row r="120" spans="1:39">
      <c r="A120" s="63">
        <v>8</v>
      </c>
      <c r="B120" s="91">
        <f t="shared" si="81"/>
        <v>44228</v>
      </c>
      <c r="C120" s="876"/>
      <c r="D120" s="876"/>
      <c r="E120" s="876"/>
      <c r="F120" s="876"/>
      <c r="G120" s="876"/>
      <c r="H120" s="876"/>
      <c r="I120" s="876"/>
      <c r="J120" s="280">
        <v>0</v>
      </c>
      <c r="K120" s="280">
        <v>0</v>
      </c>
      <c r="L120" s="280">
        <v>0</v>
      </c>
      <c r="M120" s="280">
        <v>0</v>
      </c>
      <c r="N120" s="280">
        <v>0</v>
      </c>
      <c r="O120" s="280">
        <v>0</v>
      </c>
      <c r="P120" s="280">
        <v>0</v>
      </c>
      <c r="Q120" s="280">
        <v>0</v>
      </c>
      <c r="R120" s="280">
        <v>0</v>
      </c>
      <c r="S120" s="280">
        <v>0</v>
      </c>
      <c r="T120" s="280">
        <v>0</v>
      </c>
      <c r="U120" s="280">
        <v>0</v>
      </c>
      <c r="V120" s="280">
        <v>0</v>
      </c>
      <c r="W120" s="280">
        <v>0</v>
      </c>
      <c r="X120" s="280">
        <v>0</v>
      </c>
      <c r="Y120" s="280">
        <v>0</v>
      </c>
      <c r="Z120" s="280">
        <v>0</v>
      </c>
      <c r="AA120" s="280">
        <v>0</v>
      </c>
      <c r="AB120" s="280">
        <v>0</v>
      </c>
      <c r="AC120" s="280">
        <v>0</v>
      </c>
      <c r="AD120" s="280">
        <v>0</v>
      </c>
      <c r="AE120" s="280">
        <v>0</v>
      </c>
      <c r="AF120" s="280">
        <v>0</v>
      </c>
      <c r="AG120" s="280">
        <v>0</v>
      </c>
      <c r="AH120" s="280">
        <v>0</v>
      </c>
      <c r="AI120" s="280">
        <v>0</v>
      </c>
      <c r="AJ120" s="280">
        <v>0</v>
      </c>
      <c r="AK120" s="280">
        <v>0</v>
      </c>
      <c r="AL120" s="280">
        <v>0</v>
      </c>
      <c r="AM120" s="74">
        <f t="shared" si="82"/>
        <v>0</v>
      </c>
    </row>
    <row r="121" spans="1:39">
      <c r="A121" s="63">
        <v>9</v>
      </c>
      <c r="B121" s="91">
        <f t="shared" si="81"/>
        <v>44197</v>
      </c>
      <c r="C121" s="876"/>
      <c r="D121" s="876"/>
      <c r="E121" s="876"/>
      <c r="F121" s="876"/>
      <c r="G121" s="876"/>
      <c r="H121" s="876"/>
      <c r="I121" s="876"/>
      <c r="J121" s="876"/>
      <c r="K121" s="280">
        <v>0</v>
      </c>
      <c r="L121" s="280">
        <v>0</v>
      </c>
      <c r="M121" s="280">
        <v>0</v>
      </c>
      <c r="N121" s="280">
        <v>0</v>
      </c>
      <c r="O121" s="280">
        <v>0</v>
      </c>
      <c r="P121" s="280">
        <v>0</v>
      </c>
      <c r="Q121" s="280">
        <v>0</v>
      </c>
      <c r="R121" s="280">
        <v>0</v>
      </c>
      <c r="S121" s="280">
        <v>0</v>
      </c>
      <c r="T121" s="280">
        <v>0</v>
      </c>
      <c r="U121" s="280">
        <v>0</v>
      </c>
      <c r="V121" s="280">
        <v>0</v>
      </c>
      <c r="W121" s="280">
        <v>0</v>
      </c>
      <c r="X121" s="280">
        <v>0</v>
      </c>
      <c r="Y121" s="280">
        <v>0</v>
      </c>
      <c r="Z121" s="280">
        <v>0</v>
      </c>
      <c r="AA121" s="280">
        <v>0</v>
      </c>
      <c r="AB121" s="280">
        <v>0</v>
      </c>
      <c r="AC121" s="280">
        <v>0</v>
      </c>
      <c r="AD121" s="280">
        <v>0</v>
      </c>
      <c r="AE121" s="280">
        <v>0</v>
      </c>
      <c r="AF121" s="280">
        <v>0</v>
      </c>
      <c r="AG121" s="280">
        <v>0</v>
      </c>
      <c r="AH121" s="280">
        <v>0</v>
      </c>
      <c r="AI121" s="280">
        <v>0</v>
      </c>
      <c r="AJ121" s="280">
        <v>0</v>
      </c>
      <c r="AK121" s="280">
        <v>0</v>
      </c>
      <c r="AL121" s="280">
        <v>0</v>
      </c>
      <c r="AM121" s="74">
        <f t="shared" si="82"/>
        <v>0</v>
      </c>
    </row>
    <row r="122" spans="1:39">
      <c r="A122" s="63">
        <v>10</v>
      </c>
      <c r="B122" s="91">
        <f t="shared" si="81"/>
        <v>44166</v>
      </c>
      <c r="C122" s="876"/>
      <c r="D122" s="876"/>
      <c r="E122" s="876"/>
      <c r="F122" s="876"/>
      <c r="G122" s="876"/>
      <c r="H122" s="876"/>
      <c r="I122" s="876"/>
      <c r="J122" s="876"/>
      <c r="K122" s="876"/>
      <c r="L122" s="280">
        <v>0</v>
      </c>
      <c r="M122" s="280">
        <v>0</v>
      </c>
      <c r="N122" s="280">
        <v>0</v>
      </c>
      <c r="O122" s="280">
        <v>0</v>
      </c>
      <c r="P122" s="280">
        <v>0</v>
      </c>
      <c r="Q122" s="280">
        <v>0</v>
      </c>
      <c r="R122" s="280">
        <v>0</v>
      </c>
      <c r="S122" s="280">
        <v>0</v>
      </c>
      <c r="T122" s="280">
        <v>0</v>
      </c>
      <c r="U122" s="280">
        <v>0</v>
      </c>
      <c r="V122" s="280">
        <v>0</v>
      </c>
      <c r="W122" s="280">
        <v>0</v>
      </c>
      <c r="X122" s="280">
        <v>0</v>
      </c>
      <c r="Y122" s="280">
        <v>0</v>
      </c>
      <c r="Z122" s="280">
        <v>0</v>
      </c>
      <c r="AA122" s="280">
        <v>0</v>
      </c>
      <c r="AB122" s="280">
        <v>0</v>
      </c>
      <c r="AC122" s="280">
        <v>0</v>
      </c>
      <c r="AD122" s="280">
        <v>0</v>
      </c>
      <c r="AE122" s="280">
        <v>0</v>
      </c>
      <c r="AF122" s="280">
        <v>0</v>
      </c>
      <c r="AG122" s="280">
        <v>0</v>
      </c>
      <c r="AH122" s="280">
        <v>0</v>
      </c>
      <c r="AI122" s="280">
        <v>0</v>
      </c>
      <c r="AJ122" s="280">
        <v>0</v>
      </c>
      <c r="AK122" s="280">
        <v>0</v>
      </c>
      <c r="AL122" s="280">
        <v>0</v>
      </c>
      <c r="AM122" s="74">
        <f t="shared" si="82"/>
        <v>0</v>
      </c>
    </row>
    <row r="123" spans="1:39">
      <c r="A123" s="63">
        <v>11</v>
      </c>
      <c r="B123" s="91">
        <f t="shared" si="81"/>
        <v>44136</v>
      </c>
      <c r="C123" s="876"/>
      <c r="D123" s="876"/>
      <c r="E123" s="876"/>
      <c r="F123" s="876"/>
      <c r="G123" s="876"/>
      <c r="H123" s="876"/>
      <c r="I123" s="876"/>
      <c r="J123" s="876"/>
      <c r="K123" s="876"/>
      <c r="L123" s="876"/>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74">
        <f t="shared" si="82"/>
        <v>0</v>
      </c>
    </row>
    <row r="124" spans="1:39">
      <c r="A124" s="63">
        <v>12</v>
      </c>
      <c r="B124" s="91">
        <f t="shared" si="81"/>
        <v>44105</v>
      </c>
      <c r="C124" s="876"/>
      <c r="D124" s="876"/>
      <c r="E124" s="876"/>
      <c r="F124" s="876"/>
      <c r="G124" s="876"/>
      <c r="H124" s="876"/>
      <c r="I124" s="876"/>
      <c r="J124" s="876"/>
      <c r="K124" s="876"/>
      <c r="L124" s="876"/>
      <c r="M124" s="876"/>
      <c r="N124" s="280">
        <v>0</v>
      </c>
      <c r="O124" s="280">
        <v>0</v>
      </c>
      <c r="P124" s="280">
        <v>0</v>
      </c>
      <c r="Q124" s="280">
        <v>0</v>
      </c>
      <c r="R124" s="280">
        <v>0</v>
      </c>
      <c r="S124" s="280">
        <v>0</v>
      </c>
      <c r="T124" s="280">
        <v>0</v>
      </c>
      <c r="U124" s="280">
        <v>0</v>
      </c>
      <c r="V124" s="280">
        <v>0</v>
      </c>
      <c r="W124" s="280">
        <v>0</v>
      </c>
      <c r="X124" s="280">
        <v>0</v>
      </c>
      <c r="Y124" s="280">
        <v>0</v>
      </c>
      <c r="Z124" s="280">
        <v>0</v>
      </c>
      <c r="AA124" s="280">
        <v>0</v>
      </c>
      <c r="AB124" s="280">
        <v>0</v>
      </c>
      <c r="AC124" s="280">
        <v>0</v>
      </c>
      <c r="AD124" s="280">
        <v>0</v>
      </c>
      <c r="AE124" s="280">
        <v>0</v>
      </c>
      <c r="AF124" s="280">
        <v>0</v>
      </c>
      <c r="AG124" s="280">
        <v>0</v>
      </c>
      <c r="AH124" s="280">
        <v>0</v>
      </c>
      <c r="AI124" s="280">
        <v>0</v>
      </c>
      <c r="AJ124" s="280">
        <v>0</v>
      </c>
      <c r="AK124" s="280">
        <v>0</v>
      </c>
      <c r="AL124" s="280">
        <v>0</v>
      </c>
      <c r="AM124" s="74">
        <f t="shared" si="82"/>
        <v>0</v>
      </c>
    </row>
    <row r="125" spans="1:39">
      <c r="A125" s="63">
        <v>13</v>
      </c>
      <c r="B125" s="91">
        <f t="shared" si="81"/>
        <v>44075</v>
      </c>
      <c r="C125" s="876"/>
      <c r="D125" s="876"/>
      <c r="E125" s="876"/>
      <c r="F125" s="876"/>
      <c r="G125" s="876"/>
      <c r="H125" s="876"/>
      <c r="I125" s="876"/>
      <c r="J125" s="876"/>
      <c r="K125" s="876"/>
      <c r="L125" s="876"/>
      <c r="M125" s="876"/>
      <c r="N125" s="876"/>
      <c r="O125" s="280">
        <v>0</v>
      </c>
      <c r="P125" s="280">
        <v>0</v>
      </c>
      <c r="Q125" s="280">
        <v>0</v>
      </c>
      <c r="R125" s="280">
        <v>0</v>
      </c>
      <c r="S125" s="280">
        <v>0</v>
      </c>
      <c r="T125" s="280">
        <v>0</v>
      </c>
      <c r="U125" s="280">
        <v>0</v>
      </c>
      <c r="V125" s="280">
        <v>0</v>
      </c>
      <c r="W125" s="280">
        <v>0</v>
      </c>
      <c r="X125" s="280">
        <v>0</v>
      </c>
      <c r="Y125" s="280">
        <v>0</v>
      </c>
      <c r="Z125" s="280">
        <v>0</v>
      </c>
      <c r="AA125" s="280">
        <v>0</v>
      </c>
      <c r="AB125" s="280">
        <v>0</v>
      </c>
      <c r="AC125" s="280">
        <v>0</v>
      </c>
      <c r="AD125" s="280">
        <v>0</v>
      </c>
      <c r="AE125" s="280">
        <v>0</v>
      </c>
      <c r="AF125" s="280">
        <v>0</v>
      </c>
      <c r="AG125" s="280">
        <v>0</v>
      </c>
      <c r="AH125" s="280">
        <v>0</v>
      </c>
      <c r="AI125" s="280">
        <v>0</v>
      </c>
      <c r="AJ125" s="280">
        <v>0</v>
      </c>
      <c r="AK125" s="280">
        <v>0</v>
      </c>
      <c r="AL125" s="280">
        <v>0</v>
      </c>
      <c r="AM125" s="74">
        <f t="shared" si="82"/>
        <v>0</v>
      </c>
    </row>
    <row r="126" spans="1:39">
      <c r="A126" s="63">
        <v>14</v>
      </c>
      <c r="B126" s="91">
        <f t="shared" si="81"/>
        <v>44044</v>
      </c>
      <c r="C126" s="876"/>
      <c r="D126" s="876"/>
      <c r="E126" s="876"/>
      <c r="F126" s="876"/>
      <c r="G126" s="876"/>
      <c r="H126" s="876"/>
      <c r="I126" s="876"/>
      <c r="J126" s="876"/>
      <c r="K126" s="876"/>
      <c r="L126" s="876"/>
      <c r="M126" s="876"/>
      <c r="N126" s="876"/>
      <c r="O126" s="876"/>
      <c r="P126" s="280">
        <v>0</v>
      </c>
      <c r="Q126" s="280">
        <v>0</v>
      </c>
      <c r="R126" s="280">
        <v>0</v>
      </c>
      <c r="S126" s="280">
        <v>0</v>
      </c>
      <c r="T126" s="280">
        <v>0</v>
      </c>
      <c r="U126" s="280">
        <v>0</v>
      </c>
      <c r="V126" s="280">
        <v>0</v>
      </c>
      <c r="W126" s="280">
        <v>0</v>
      </c>
      <c r="X126" s="280">
        <v>0</v>
      </c>
      <c r="Y126" s="280">
        <v>0</v>
      </c>
      <c r="Z126" s="280">
        <v>0</v>
      </c>
      <c r="AA126" s="280">
        <v>0</v>
      </c>
      <c r="AB126" s="280">
        <v>0</v>
      </c>
      <c r="AC126" s="280">
        <v>0</v>
      </c>
      <c r="AD126" s="280">
        <v>0</v>
      </c>
      <c r="AE126" s="280">
        <v>0</v>
      </c>
      <c r="AF126" s="280">
        <v>0</v>
      </c>
      <c r="AG126" s="280">
        <v>0</v>
      </c>
      <c r="AH126" s="280">
        <v>0</v>
      </c>
      <c r="AI126" s="280">
        <v>0</v>
      </c>
      <c r="AJ126" s="280">
        <v>0</v>
      </c>
      <c r="AK126" s="280">
        <v>0</v>
      </c>
      <c r="AL126" s="280">
        <v>0</v>
      </c>
      <c r="AM126" s="74">
        <f t="shared" si="82"/>
        <v>0</v>
      </c>
    </row>
    <row r="127" spans="1:39">
      <c r="A127" s="63">
        <v>15</v>
      </c>
      <c r="B127" s="91">
        <f t="shared" si="81"/>
        <v>44013</v>
      </c>
      <c r="C127" s="876"/>
      <c r="D127" s="876"/>
      <c r="E127" s="876"/>
      <c r="F127" s="876"/>
      <c r="G127" s="876"/>
      <c r="H127" s="876"/>
      <c r="I127" s="876"/>
      <c r="J127" s="876"/>
      <c r="K127" s="876"/>
      <c r="L127" s="876"/>
      <c r="M127" s="876"/>
      <c r="N127" s="876"/>
      <c r="O127" s="876"/>
      <c r="P127" s="876"/>
      <c r="Q127" s="280">
        <v>0</v>
      </c>
      <c r="R127" s="280">
        <v>0</v>
      </c>
      <c r="S127" s="280">
        <v>0</v>
      </c>
      <c r="T127" s="280">
        <v>0</v>
      </c>
      <c r="U127" s="280">
        <v>0</v>
      </c>
      <c r="V127" s="280">
        <v>0</v>
      </c>
      <c r="W127" s="280">
        <v>0</v>
      </c>
      <c r="X127" s="280">
        <v>0</v>
      </c>
      <c r="Y127" s="280">
        <v>0</v>
      </c>
      <c r="Z127" s="280">
        <v>0</v>
      </c>
      <c r="AA127" s="280">
        <v>0</v>
      </c>
      <c r="AB127" s="280">
        <v>0</v>
      </c>
      <c r="AC127" s="280">
        <v>0</v>
      </c>
      <c r="AD127" s="280">
        <v>0</v>
      </c>
      <c r="AE127" s="280">
        <v>0</v>
      </c>
      <c r="AF127" s="280">
        <v>0</v>
      </c>
      <c r="AG127" s="280">
        <v>0</v>
      </c>
      <c r="AH127" s="280">
        <v>0</v>
      </c>
      <c r="AI127" s="280">
        <v>0</v>
      </c>
      <c r="AJ127" s="280">
        <v>0</v>
      </c>
      <c r="AK127" s="280">
        <v>0</v>
      </c>
      <c r="AL127" s="280">
        <v>0</v>
      </c>
      <c r="AM127" s="74">
        <f t="shared" si="82"/>
        <v>0</v>
      </c>
    </row>
    <row r="128" spans="1:39">
      <c r="A128" s="63">
        <v>16</v>
      </c>
      <c r="B128" s="91">
        <f t="shared" si="81"/>
        <v>43983</v>
      </c>
      <c r="C128" s="876"/>
      <c r="D128" s="876"/>
      <c r="E128" s="876"/>
      <c r="F128" s="876"/>
      <c r="G128" s="876"/>
      <c r="H128" s="876"/>
      <c r="I128" s="876"/>
      <c r="J128" s="876"/>
      <c r="K128" s="876"/>
      <c r="L128" s="876"/>
      <c r="M128" s="876"/>
      <c r="N128" s="876"/>
      <c r="O128" s="876"/>
      <c r="P128" s="876"/>
      <c r="Q128" s="876"/>
      <c r="R128" s="280">
        <v>0</v>
      </c>
      <c r="S128" s="280">
        <v>0</v>
      </c>
      <c r="T128" s="280">
        <v>0</v>
      </c>
      <c r="U128" s="280">
        <v>0</v>
      </c>
      <c r="V128" s="280">
        <v>0</v>
      </c>
      <c r="W128" s="280">
        <v>0</v>
      </c>
      <c r="X128" s="280">
        <v>0</v>
      </c>
      <c r="Y128" s="280">
        <v>0</v>
      </c>
      <c r="Z128" s="280">
        <v>0</v>
      </c>
      <c r="AA128" s="280">
        <v>0</v>
      </c>
      <c r="AB128" s="280">
        <v>0</v>
      </c>
      <c r="AC128" s="280">
        <v>0</v>
      </c>
      <c r="AD128" s="280">
        <v>0</v>
      </c>
      <c r="AE128" s="280">
        <v>0</v>
      </c>
      <c r="AF128" s="280">
        <v>0</v>
      </c>
      <c r="AG128" s="280">
        <v>0</v>
      </c>
      <c r="AH128" s="280">
        <v>0</v>
      </c>
      <c r="AI128" s="280">
        <v>0</v>
      </c>
      <c r="AJ128" s="280">
        <v>0</v>
      </c>
      <c r="AK128" s="280">
        <v>0</v>
      </c>
      <c r="AL128" s="280">
        <v>0</v>
      </c>
      <c r="AM128" s="74">
        <f t="shared" si="82"/>
        <v>0</v>
      </c>
    </row>
    <row r="129" spans="1:39">
      <c r="A129" s="63">
        <v>17</v>
      </c>
      <c r="B129" s="91">
        <f t="shared" si="81"/>
        <v>43952</v>
      </c>
      <c r="C129" s="876"/>
      <c r="D129" s="876"/>
      <c r="E129" s="876"/>
      <c r="F129" s="876"/>
      <c r="G129" s="876"/>
      <c r="H129" s="876"/>
      <c r="I129" s="876"/>
      <c r="J129" s="876"/>
      <c r="K129" s="876"/>
      <c r="L129" s="876"/>
      <c r="M129" s="876"/>
      <c r="N129" s="876"/>
      <c r="O129" s="876"/>
      <c r="P129" s="876"/>
      <c r="Q129" s="876"/>
      <c r="R129" s="876"/>
      <c r="S129" s="280">
        <v>0</v>
      </c>
      <c r="T129" s="280">
        <v>0</v>
      </c>
      <c r="U129" s="280">
        <v>0</v>
      </c>
      <c r="V129" s="280">
        <v>0</v>
      </c>
      <c r="W129" s="280">
        <v>0</v>
      </c>
      <c r="X129" s="280">
        <v>0</v>
      </c>
      <c r="Y129" s="280">
        <v>0</v>
      </c>
      <c r="Z129" s="280">
        <v>0</v>
      </c>
      <c r="AA129" s="280">
        <v>0</v>
      </c>
      <c r="AB129" s="280">
        <v>0</v>
      </c>
      <c r="AC129" s="280">
        <v>0</v>
      </c>
      <c r="AD129" s="280">
        <v>0</v>
      </c>
      <c r="AE129" s="280">
        <v>0</v>
      </c>
      <c r="AF129" s="280">
        <v>0</v>
      </c>
      <c r="AG129" s="280">
        <v>0</v>
      </c>
      <c r="AH129" s="280">
        <v>0</v>
      </c>
      <c r="AI129" s="280">
        <v>0</v>
      </c>
      <c r="AJ129" s="280">
        <v>0</v>
      </c>
      <c r="AK129" s="280">
        <v>0</v>
      </c>
      <c r="AL129" s="280">
        <v>0</v>
      </c>
      <c r="AM129" s="74">
        <f t="shared" si="82"/>
        <v>0</v>
      </c>
    </row>
    <row r="130" spans="1:39">
      <c r="A130" s="63">
        <v>18</v>
      </c>
      <c r="B130" s="91">
        <f t="shared" si="81"/>
        <v>43922</v>
      </c>
      <c r="C130" s="876"/>
      <c r="D130" s="876"/>
      <c r="E130" s="876"/>
      <c r="F130" s="876"/>
      <c r="G130" s="876"/>
      <c r="H130" s="876"/>
      <c r="I130" s="876"/>
      <c r="J130" s="876"/>
      <c r="K130" s="876"/>
      <c r="L130" s="876"/>
      <c r="M130" s="876"/>
      <c r="N130" s="876"/>
      <c r="O130" s="876"/>
      <c r="P130" s="876"/>
      <c r="Q130" s="876"/>
      <c r="R130" s="876"/>
      <c r="S130" s="876"/>
      <c r="T130" s="280">
        <v>0</v>
      </c>
      <c r="U130" s="280">
        <v>0</v>
      </c>
      <c r="V130" s="280">
        <v>0</v>
      </c>
      <c r="W130" s="280">
        <v>0</v>
      </c>
      <c r="X130" s="280">
        <v>0</v>
      </c>
      <c r="Y130" s="280">
        <v>0</v>
      </c>
      <c r="Z130" s="280">
        <v>0</v>
      </c>
      <c r="AA130" s="280">
        <v>0</v>
      </c>
      <c r="AB130" s="280">
        <v>0</v>
      </c>
      <c r="AC130" s="280">
        <v>0</v>
      </c>
      <c r="AD130" s="280">
        <v>0</v>
      </c>
      <c r="AE130" s="280">
        <v>0</v>
      </c>
      <c r="AF130" s="280">
        <v>0</v>
      </c>
      <c r="AG130" s="280">
        <v>0</v>
      </c>
      <c r="AH130" s="280">
        <v>0</v>
      </c>
      <c r="AI130" s="280">
        <v>0</v>
      </c>
      <c r="AJ130" s="280">
        <v>0</v>
      </c>
      <c r="AK130" s="280">
        <v>0</v>
      </c>
      <c r="AL130" s="280">
        <v>0</v>
      </c>
      <c r="AM130" s="74">
        <f t="shared" si="82"/>
        <v>0</v>
      </c>
    </row>
    <row r="131" spans="1:39">
      <c r="A131" s="63">
        <v>19</v>
      </c>
      <c r="B131" s="91">
        <f t="shared" si="81"/>
        <v>43891</v>
      </c>
      <c r="C131" s="876"/>
      <c r="D131" s="876"/>
      <c r="E131" s="876"/>
      <c r="F131" s="876"/>
      <c r="G131" s="876"/>
      <c r="H131" s="876"/>
      <c r="I131" s="876"/>
      <c r="J131" s="876"/>
      <c r="K131" s="876"/>
      <c r="L131" s="876"/>
      <c r="M131" s="876"/>
      <c r="N131" s="876"/>
      <c r="O131" s="876"/>
      <c r="P131" s="876"/>
      <c r="Q131" s="876"/>
      <c r="R131" s="876"/>
      <c r="S131" s="876"/>
      <c r="T131" s="876"/>
      <c r="U131" s="280">
        <v>0</v>
      </c>
      <c r="V131" s="280">
        <v>0</v>
      </c>
      <c r="W131" s="280">
        <v>0</v>
      </c>
      <c r="X131" s="280">
        <v>0</v>
      </c>
      <c r="Y131" s="280">
        <v>0</v>
      </c>
      <c r="Z131" s="280">
        <v>0</v>
      </c>
      <c r="AA131" s="280">
        <v>0</v>
      </c>
      <c r="AB131" s="280">
        <v>0</v>
      </c>
      <c r="AC131" s="280">
        <v>0</v>
      </c>
      <c r="AD131" s="280">
        <v>0</v>
      </c>
      <c r="AE131" s="280">
        <v>0</v>
      </c>
      <c r="AF131" s="280">
        <v>0</v>
      </c>
      <c r="AG131" s="280">
        <v>0</v>
      </c>
      <c r="AH131" s="280">
        <v>0</v>
      </c>
      <c r="AI131" s="280">
        <v>0</v>
      </c>
      <c r="AJ131" s="280">
        <v>0</v>
      </c>
      <c r="AK131" s="280">
        <v>0</v>
      </c>
      <c r="AL131" s="280">
        <v>0</v>
      </c>
      <c r="AM131" s="74">
        <f t="shared" si="82"/>
        <v>0</v>
      </c>
    </row>
    <row r="132" spans="1:39">
      <c r="A132" s="63">
        <v>20</v>
      </c>
      <c r="B132" s="91">
        <f t="shared" si="81"/>
        <v>43862</v>
      </c>
      <c r="C132" s="876"/>
      <c r="D132" s="876"/>
      <c r="E132" s="876"/>
      <c r="F132" s="876"/>
      <c r="G132" s="876"/>
      <c r="H132" s="876"/>
      <c r="I132" s="876"/>
      <c r="J132" s="876"/>
      <c r="K132" s="876"/>
      <c r="L132" s="876"/>
      <c r="M132" s="876"/>
      <c r="N132" s="876"/>
      <c r="O132" s="876"/>
      <c r="P132" s="876"/>
      <c r="Q132" s="876"/>
      <c r="R132" s="876"/>
      <c r="S132" s="876"/>
      <c r="T132" s="876"/>
      <c r="U132" s="876"/>
      <c r="V132" s="280">
        <v>0</v>
      </c>
      <c r="W132" s="280">
        <v>0</v>
      </c>
      <c r="X132" s="280">
        <v>0</v>
      </c>
      <c r="Y132" s="280">
        <v>0</v>
      </c>
      <c r="Z132" s="280">
        <v>0</v>
      </c>
      <c r="AA132" s="280">
        <v>0</v>
      </c>
      <c r="AB132" s="280">
        <v>0</v>
      </c>
      <c r="AC132" s="280">
        <v>0</v>
      </c>
      <c r="AD132" s="280">
        <v>0</v>
      </c>
      <c r="AE132" s="280">
        <v>0</v>
      </c>
      <c r="AF132" s="280">
        <v>0</v>
      </c>
      <c r="AG132" s="280">
        <v>0</v>
      </c>
      <c r="AH132" s="280">
        <v>0</v>
      </c>
      <c r="AI132" s="280">
        <v>0</v>
      </c>
      <c r="AJ132" s="280">
        <v>0</v>
      </c>
      <c r="AK132" s="280">
        <v>0</v>
      </c>
      <c r="AL132" s="280">
        <v>0</v>
      </c>
      <c r="AM132" s="74">
        <f t="shared" si="82"/>
        <v>0</v>
      </c>
    </row>
    <row r="133" spans="1:39">
      <c r="A133" s="63">
        <v>21</v>
      </c>
      <c r="B133" s="91">
        <f t="shared" si="81"/>
        <v>43831</v>
      </c>
      <c r="C133" s="876"/>
      <c r="D133" s="876"/>
      <c r="E133" s="876"/>
      <c r="F133" s="876"/>
      <c r="G133" s="876"/>
      <c r="H133" s="876"/>
      <c r="I133" s="876"/>
      <c r="J133" s="876"/>
      <c r="K133" s="876"/>
      <c r="L133" s="876"/>
      <c r="M133" s="876"/>
      <c r="N133" s="876"/>
      <c r="O133" s="876"/>
      <c r="P133" s="876"/>
      <c r="Q133" s="876"/>
      <c r="R133" s="876"/>
      <c r="S133" s="876"/>
      <c r="T133" s="876"/>
      <c r="U133" s="876"/>
      <c r="V133" s="876"/>
      <c r="W133" s="280">
        <v>0</v>
      </c>
      <c r="X133" s="280">
        <v>0</v>
      </c>
      <c r="Y133" s="280">
        <v>0</v>
      </c>
      <c r="Z133" s="280">
        <v>0</v>
      </c>
      <c r="AA133" s="280">
        <v>0</v>
      </c>
      <c r="AB133" s="280">
        <v>0</v>
      </c>
      <c r="AC133" s="280">
        <v>0</v>
      </c>
      <c r="AD133" s="280">
        <v>0</v>
      </c>
      <c r="AE133" s="280">
        <v>0</v>
      </c>
      <c r="AF133" s="280">
        <v>0</v>
      </c>
      <c r="AG133" s="280">
        <v>0</v>
      </c>
      <c r="AH133" s="280">
        <v>0</v>
      </c>
      <c r="AI133" s="280">
        <v>0</v>
      </c>
      <c r="AJ133" s="280">
        <v>0</v>
      </c>
      <c r="AK133" s="280">
        <v>0</v>
      </c>
      <c r="AL133" s="280">
        <v>0</v>
      </c>
      <c r="AM133" s="74">
        <f t="shared" si="82"/>
        <v>0</v>
      </c>
    </row>
    <row r="134" spans="1:39">
      <c r="A134" s="63">
        <v>22</v>
      </c>
      <c r="B134" s="91">
        <f t="shared" si="81"/>
        <v>43800</v>
      </c>
      <c r="C134" s="876"/>
      <c r="D134" s="876"/>
      <c r="E134" s="876"/>
      <c r="F134" s="876"/>
      <c r="G134" s="876"/>
      <c r="H134" s="876"/>
      <c r="I134" s="876"/>
      <c r="J134" s="876"/>
      <c r="K134" s="876"/>
      <c r="L134" s="876"/>
      <c r="M134" s="876"/>
      <c r="N134" s="876"/>
      <c r="O134" s="876"/>
      <c r="P134" s="876"/>
      <c r="Q134" s="876"/>
      <c r="R134" s="876"/>
      <c r="S134" s="876"/>
      <c r="T134" s="876"/>
      <c r="U134" s="876"/>
      <c r="V134" s="876"/>
      <c r="W134" s="876"/>
      <c r="X134" s="280">
        <v>0</v>
      </c>
      <c r="Y134" s="280">
        <v>0</v>
      </c>
      <c r="Z134" s="280">
        <v>0</v>
      </c>
      <c r="AA134" s="280">
        <v>0</v>
      </c>
      <c r="AB134" s="280">
        <v>0</v>
      </c>
      <c r="AC134" s="280">
        <v>0</v>
      </c>
      <c r="AD134" s="280">
        <v>0</v>
      </c>
      <c r="AE134" s="280">
        <v>0</v>
      </c>
      <c r="AF134" s="280">
        <v>0</v>
      </c>
      <c r="AG134" s="280">
        <v>0</v>
      </c>
      <c r="AH134" s="280">
        <v>0</v>
      </c>
      <c r="AI134" s="280">
        <v>0</v>
      </c>
      <c r="AJ134" s="280">
        <v>0</v>
      </c>
      <c r="AK134" s="280">
        <v>0</v>
      </c>
      <c r="AL134" s="280">
        <v>0</v>
      </c>
      <c r="AM134" s="74">
        <f t="shared" si="82"/>
        <v>0</v>
      </c>
    </row>
    <row r="135" spans="1:39">
      <c r="A135" s="63">
        <v>23</v>
      </c>
      <c r="B135" s="91">
        <f t="shared" si="81"/>
        <v>43770</v>
      </c>
      <c r="C135" s="876"/>
      <c r="D135" s="876"/>
      <c r="E135" s="876"/>
      <c r="F135" s="876"/>
      <c r="G135" s="876"/>
      <c r="H135" s="876"/>
      <c r="I135" s="876"/>
      <c r="J135" s="876"/>
      <c r="K135" s="876"/>
      <c r="L135" s="876"/>
      <c r="M135" s="876"/>
      <c r="N135" s="876"/>
      <c r="O135" s="876"/>
      <c r="P135" s="876"/>
      <c r="Q135" s="876"/>
      <c r="R135" s="876"/>
      <c r="S135" s="876"/>
      <c r="T135" s="876"/>
      <c r="U135" s="876"/>
      <c r="V135" s="876"/>
      <c r="W135" s="876"/>
      <c r="X135" s="876"/>
      <c r="Y135" s="280">
        <v>0</v>
      </c>
      <c r="Z135" s="280">
        <v>0</v>
      </c>
      <c r="AA135" s="280">
        <v>0</v>
      </c>
      <c r="AB135" s="280">
        <v>0</v>
      </c>
      <c r="AC135" s="280">
        <v>0</v>
      </c>
      <c r="AD135" s="280">
        <v>0</v>
      </c>
      <c r="AE135" s="280">
        <v>0</v>
      </c>
      <c r="AF135" s="280">
        <v>0</v>
      </c>
      <c r="AG135" s="280">
        <v>0</v>
      </c>
      <c r="AH135" s="280">
        <v>0</v>
      </c>
      <c r="AI135" s="280">
        <v>0</v>
      </c>
      <c r="AJ135" s="280">
        <v>0</v>
      </c>
      <c r="AK135" s="280">
        <v>0</v>
      </c>
      <c r="AL135" s="280">
        <v>0</v>
      </c>
      <c r="AM135" s="74">
        <f t="shared" si="82"/>
        <v>0</v>
      </c>
    </row>
    <row r="136" spans="1:39">
      <c r="A136" s="63">
        <v>24</v>
      </c>
      <c r="B136" s="91">
        <f t="shared" si="81"/>
        <v>43739</v>
      </c>
      <c r="C136" s="876"/>
      <c r="D136" s="876"/>
      <c r="E136" s="876"/>
      <c r="F136" s="876"/>
      <c r="G136" s="876"/>
      <c r="H136" s="876"/>
      <c r="I136" s="876"/>
      <c r="J136" s="876"/>
      <c r="K136" s="876"/>
      <c r="L136" s="876"/>
      <c r="M136" s="876"/>
      <c r="N136" s="876"/>
      <c r="O136" s="876"/>
      <c r="P136" s="876"/>
      <c r="Q136" s="876"/>
      <c r="R136" s="876"/>
      <c r="S136" s="876"/>
      <c r="T136" s="876"/>
      <c r="U136" s="876"/>
      <c r="V136" s="876"/>
      <c r="W136" s="876"/>
      <c r="X136" s="876"/>
      <c r="Y136" s="876"/>
      <c r="Z136" s="280">
        <v>0</v>
      </c>
      <c r="AA136" s="280">
        <v>0</v>
      </c>
      <c r="AB136" s="280">
        <v>0</v>
      </c>
      <c r="AC136" s="280">
        <v>0</v>
      </c>
      <c r="AD136" s="280">
        <v>0</v>
      </c>
      <c r="AE136" s="280">
        <v>0</v>
      </c>
      <c r="AF136" s="280">
        <v>0</v>
      </c>
      <c r="AG136" s="280">
        <v>0</v>
      </c>
      <c r="AH136" s="280">
        <v>0</v>
      </c>
      <c r="AI136" s="280">
        <v>0</v>
      </c>
      <c r="AJ136" s="280">
        <v>0</v>
      </c>
      <c r="AK136" s="280">
        <v>0</v>
      </c>
      <c r="AL136" s="280">
        <v>0</v>
      </c>
      <c r="AM136" s="74">
        <f t="shared" si="82"/>
        <v>0</v>
      </c>
    </row>
    <row r="137" spans="1:39">
      <c r="A137" s="63">
        <v>25</v>
      </c>
      <c r="B137" s="91">
        <f t="shared" si="81"/>
        <v>43709</v>
      </c>
      <c r="C137" s="876"/>
      <c r="D137" s="876"/>
      <c r="E137" s="876"/>
      <c r="F137" s="876"/>
      <c r="G137" s="876"/>
      <c r="H137" s="876"/>
      <c r="I137" s="876"/>
      <c r="J137" s="876"/>
      <c r="K137" s="876"/>
      <c r="L137" s="876"/>
      <c r="M137" s="876"/>
      <c r="N137" s="876"/>
      <c r="O137" s="876"/>
      <c r="P137" s="876"/>
      <c r="Q137" s="876"/>
      <c r="R137" s="876"/>
      <c r="S137" s="876"/>
      <c r="T137" s="876"/>
      <c r="U137" s="876"/>
      <c r="V137" s="876"/>
      <c r="W137" s="876"/>
      <c r="X137" s="876"/>
      <c r="Y137" s="876"/>
      <c r="Z137" s="876"/>
      <c r="AA137" s="280">
        <v>0</v>
      </c>
      <c r="AB137" s="280">
        <v>0</v>
      </c>
      <c r="AC137" s="280">
        <v>0</v>
      </c>
      <c r="AD137" s="280">
        <v>0</v>
      </c>
      <c r="AE137" s="280">
        <v>0</v>
      </c>
      <c r="AF137" s="280">
        <v>0</v>
      </c>
      <c r="AG137" s="280">
        <v>0</v>
      </c>
      <c r="AH137" s="280">
        <v>0</v>
      </c>
      <c r="AI137" s="280">
        <v>0</v>
      </c>
      <c r="AJ137" s="280">
        <v>0</v>
      </c>
      <c r="AK137" s="280">
        <v>0</v>
      </c>
      <c r="AL137" s="280">
        <v>0</v>
      </c>
      <c r="AM137" s="74">
        <f t="shared" si="82"/>
        <v>0</v>
      </c>
    </row>
    <row r="138" spans="1:39">
      <c r="A138" s="63">
        <v>26</v>
      </c>
      <c r="B138" s="91">
        <f t="shared" si="81"/>
        <v>43678</v>
      </c>
      <c r="C138" s="876"/>
      <c r="D138" s="876"/>
      <c r="E138" s="876"/>
      <c r="F138" s="876"/>
      <c r="G138" s="876"/>
      <c r="H138" s="876"/>
      <c r="I138" s="876"/>
      <c r="J138" s="876"/>
      <c r="K138" s="876"/>
      <c r="L138" s="876"/>
      <c r="M138" s="876"/>
      <c r="N138" s="876"/>
      <c r="O138" s="876"/>
      <c r="P138" s="876"/>
      <c r="Q138" s="876"/>
      <c r="R138" s="876"/>
      <c r="S138" s="876"/>
      <c r="T138" s="876"/>
      <c r="U138" s="876"/>
      <c r="V138" s="876"/>
      <c r="W138" s="876"/>
      <c r="X138" s="876"/>
      <c r="Y138" s="876"/>
      <c r="Z138" s="876"/>
      <c r="AA138" s="876"/>
      <c r="AB138" s="280">
        <v>0</v>
      </c>
      <c r="AC138" s="280">
        <v>0</v>
      </c>
      <c r="AD138" s="280">
        <v>0</v>
      </c>
      <c r="AE138" s="280">
        <v>0</v>
      </c>
      <c r="AF138" s="280">
        <v>0</v>
      </c>
      <c r="AG138" s="280">
        <v>0</v>
      </c>
      <c r="AH138" s="280">
        <v>0</v>
      </c>
      <c r="AI138" s="280">
        <v>0</v>
      </c>
      <c r="AJ138" s="280">
        <v>0</v>
      </c>
      <c r="AK138" s="280">
        <v>0</v>
      </c>
      <c r="AL138" s="280">
        <v>0</v>
      </c>
      <c r="AM138" s="74">
        <f t="shared" si="82"/>
        <v>0</v>
      </c>
    </row>
    <row r="139" spans="1:39">
      <c r="A139" s="63">
        <v>27</v>
      </c>
      <c r="B139" s="91">
        <f t="shared" si="81"/>
        <v>43647</v>
      </c>
      <c r="C139" s="876"/>
      <c r="D139" s="876"/>
      <c r="E139" s="876"/>
      <c r="F139" s="876"/>
      <c r="G139" s="876"/>
      <c r="H139" s="876"/>
      <c r="I139" s="876"/>
      <c r="J139" s="876"/>
      <c r="K139" s="876"/>
      <c r="L139" s="876"/>
      <c r="M139" s="876"/>
      <c r="N139" s="876"/>
      <c r="O139" s="876"/>
      <c r="P139" s="876"/>
      <c r="Q139" s="876"/>
      <c r="R139" s="876"/>
      <c r="S139" s="876"/>
      <c r="T139" s="876"/>
      <c r="U139" s="876"/>
      <c r="V139" s="876"/>
      <c r="W139" s="876"/>
      <c r="X139" s="876"/>
      <c r="Y139" s="876"/>
      <c r="Z139" s="876"/>
      <c r="AA139" s="876"/>
      <c r="AB139" s="876"/>
      <c r="AC139" s="280">
        <v>0</v>
      </c>
      <c r="AD139" s="280">
        <v>0</v>
      </c>
      <c r="AE139" s="280">
        <v>0</v>
      </c>
      <c r="AF139" s="280">
        <v>0</v>
      </c>
      <c r="AG139" s="280">
        <v>0</v>
      </c>
      <c r="AH139" s="280">
        <v>0</v>
      </c>
      <c r="AI139" s="280">
        <v>0</v>
      </c>
      <c r="AJ139" s="280">
        <v>0</v>
      </c>
      <c r="AK139" s="280">
        <v>0</v>
      </c>
      <c r="AL139" s="280">
        <v>0</v>
      </c>
      <c r="AM139" s="74">
        <f t="shared" si="82"/>
        <v>0</v>
      </c>
    </row>
    <row r="140" spans="1:39">
      <c r="A140" s="63">
        <v>28</v>
      </c>
      <c r="B140" s="91">
        <f t="shared" si="81"/>
        <v>43617</v>
      </c>
      <c r="C140" s="876"/>
      <c r="D140" s="876"/>
      <c r="E140" s="876"/>
      <c r="F140" s="876"/>
      <c r="G140" s="876"/>
      <c r="H140" s="876"/>
      <c r="I140" s="876"/>
      <c r="J140" s="876"/>
      <c r="K140" s="876"/>
      <c r="L140" s="876"/>
      <c r="M140" s="876"/>
      <c r="N140" s="876"/>
      <c r="O140" s="876"/>
      <c r="P140" s="876"/>
      <c r="Q140" s="876"/>
      <c r="R140" s="876"/>
      <c r="S140" s="876"/>
      <c r="T140" s="876"/>
      <c r="U140" s="876"/>
      <c r="V140" s="876"/>
      <c r="W140" s="876"/>
      <c r="X140" s="876"/>
      <c r="Y140" s="876"/>
      <c r="Z140" s="876"/>
      <c r="AA140" s="876"/>
      <c r="AB140" s="876"/>
      <c r="AC140" s="876"/>
      <c r="AD140" s="280">
        <v>0</v>
      </c>
      <c r="AE140" s="280">
        <v>0</v>
      </c>
      <c r="AF140" s="280">
        <v>0</v>
      </c>
      <c r="AG140" s="280">
        <v>0</v>
      </c>
      <c r="AH140" s="280">
        <v>0</v>
      </c>
      <c r="AI140" s="280">
        <v>0</v>
      </c>
      <c r="AJ140" s="280">
        <v>0</v>
      </c>
      <c r="AK140" s="280">
        <v>0</v>
      </c>
      <c r="AL140" s="280">
        <v>0</v>
      </c>
      <c r="AM140" s="74">
        <f t="shared" si="82"/>
        <v>0</v>
      </c>
    </row>
    <row r="141" spans="1:39">
      <c r="A141" s="63">
        <v>29</v>
      </c>
      <c r="B141" s="91">
        <f t="shared" si="81"/>
        <v>43586</v>
      </c>
      <c r="C141" s="876"/>
      <c r="D141" s="876"/>
      <c r="E141" s="876"/>
      <c r="F141" s="876"/>
      <c r="G141" s="876"/>
      <c r="H141" s="876"/>
      <c r="I141" s="876"/>
      <c r="J141" s="876"/>
      <c r="K141" s="876"/>
      <c r="L141" s="876"/>
      <c r="M141" s="876"/>
      <c r="N141" s="876"/>
      <c r="O141" s="876"/>
      <c r="P141" s="876"/>
      <c r="Q141" s="876"/>
      <c r="R141" s="876"/>
      <c r="S141" s="876"/>
      <c r="T141" s="876"/>
      <c r="U141" s="876"/>
      <c r="V141" s="876"/>
      <c r="W141" s="876"/>
      <c r="X141" s="876"/>
      <c r="Y141" s="876"/>
      <c r="Z141" s="876"/>
      <c r="AA141" s="876"/>
      <c r="AB141" s="876"/>
      <c r="AC141" s="876"/>
      <c r="AD141" s="876"/>
      <c r="AE141" s="280">
        <v>0</v>
      </c>
      <c r="AF141" s="280">
        <v>0</v>
      </c>
      <c r="AG141" s="280">
        <v>0</v>
      </c>
      <c r="AH141" s="280">
        <v>0</v>
      </c>
      <c r="AI141" s="280">
        <v>0</v>
      </c>
      <c r="AJ141" s="280">
        <v>0</v>
      </c>
      <c r="AK141" s="280">
        <v>0</v>
      </c>
      <c r="AL141" s="280">
        <v>0</v>
      </c>
      <c r="AM141" s="74">
        <f t="shared" si="82"/>
        <v>0</v>
      </c>
    </row>
    <row r="142" spans="1:39">
      <c r="A142" s="63">
        <v>30</v>
      </c>
      <c r="B142" s="91">
        <f t="shared" si="81"/>
        <v>43556</v>
      </c>
      <c r="C142" s="876"/>
      <c r="D142" s="876"/>
      <c r="E142" s="876"/>
      <c r="F142" s="876"/>
      <c r="G142" s="876"/>
      <c r="H142" s="876"/>
      <c r="I142" s="876"/>
      <c r="J142" s="876"/>
      <c r="K142" s="876"/>
      <c r="L142" s="876"/>
      <c r="M142" s="876"/>
      <c r="N142" s="876"/>
      <c r="O142" s="876"/>
      <c r="P142" s="876"/>
      <c r="Q142" s="876"/>
      <c r="R142" s="876"/>
      <c r="S142" s="876"/>
      <c r="T142" s="876"/>
      <c r="U142" s="876"/>
      <c r="V142" s="876"/>
      <c r="W142" s="876"/>
      <c r="X142" s="876"/>
      <c r="Y142" s="876"/>
      <c r="Z142" s="876"/>
      <c r="AA142" s="876"/>
      <c r="AB142" s="876"/>
      <c r="AC142" s="876"/>
      <c r="AD142" s="876"/>
      <c r="AE142" s="876"/>
      <c r="AF142" s="280">
        <v>0</v>
      </c>
      <c r="AG142" s="280">
        <v>0</v>
      </c>
      <c r="AH142" s="280">
        <v>0</v>
      </c>
      <c r="AI142" s="280">
        <v>0</v>
      </c>
      <c r="AJ142" s="280">
        <v>0</v>
      </c>
      <c r="AK142" s="280">
        <v>0</v>
      </c>
      <c r="AL142" s="280">
        <v>0</v>
      </c>
      <c r="AM142" s="74">
        <f t="shared" si="82"/>
        <v>0</v>
      </c>
    </row>
    <row r="143" spans="1:39">
      <c r="A143" s="63">
        <v>31</v>
      </c>
      <c r="B143" s="91">
        <f t="shared" si="81"/>
        <v>43525</v>
      </c>
      <c r="C143" s="876"/>
      <c r="D143" s="876"/>
      <c r="E143" s="876"/>
      <c r="F143" s="876"/>
      <c r="G143" s="876"/>
      <c r="H143" s="876"/>
      <c r="I143" s="876"/>
      <c r="J143" s="876"/>
      <c r="K143" s="876"/>
      <c r="L143" s="876"/>
      <c r="M143" s="876"/>
      <c r="N143" s="876"/>
      <c r="O143" s="876"/>
      <c r="P143" s="876"/>
      <c r="Q143" s="876"/>
      <c r="R143" s="876"/>
      <c r="S143" s="876"/>
      <c r="T143" s="876"/>
      <c r="U143" s="876"/>
      <c r="V143" s="876"/>
      <c r="W143" s="876"/>
      <c r="X143" s="876"/>
      <c r="Y143" s="876"/>
      <c r="Z143" s="876"/>
      <c r="AA143" s="876"/>
      <c r="AB143" s="876"/>
      <c r="AC143" s="876"/>
      <c r="AD143" s="876"/>
      <c r="AE143" s="876"/>
      <c r="AF143" s="876"/>
      <c r="AG143" s="280">
        <v>0</v>
      </c>
      <c r="AH143" s="280">
        <v>0</v>
      </c>
      <c r="AI143" s="280">
        <v>0</v>
      </c>
      <c r="AJ143" s="280">
        <v>0</v>
      </c>
      <c r="AK143" s="280">
        <v>0</v>
      </c>
      <c r="AL143" s="280">
        <v>0</v>
      </c>
      <c r="AM143" s="74">
        <f t="shared" si="82"/>
        <v>0</v>
      </c>
    </row>
    <row r="144" spans="1:39">
      <c r="A144" s="63">
        <v>32</v>
      </c>
      <c r="B144" s="91">
        <f t="shared" si="81"/>
        <v>43497</v>
      </c>
      <c r="C144" s="876"/>
      <c r="D144" s="876"/>
      <c r="E144" s="876"/>
      <c r="F144" s="876"/>
      <c r="G144" s="876"/>
      <c r="H144" s="876"/>
      <c r="I144" s="876"/>
      <c r="J144" s="876"/>
      <c r="K144" s="876"/>
      <c r="L144" s="876"/>
      <c r="M144" s="876"/>
      <c r="N144" s="876"/>
      <c r="O144" s="876"/>
      <c r="P144" s="876"/>
      <c r="Q144" s="876"/>
      <c r="R144" s="876"/>
      <c r="S144" s="876"/>
      <c r="T144" s="876"/>
      <c r="U144" s="876"/>
      <c r="V144" s="876"/>
      <c r="W144" s="876"/>
      <c r="X144" s="876"/>
      <c r="Y144" s="876"/>
      <c r="Z144" s="876"/>
      <c r="AA144" s="876"/>
      <c r="AB144" s="876"/>
      <c r="AC144" s="876"/>
      <c r="AD144" s="876"/>
      <c r="AE144" s="876"/>
      <c r="AF144" s="876"/>
      <c r="AG144" s="876"/>
      <c r="AH144" s="280">
        <v>0</v>
      </c>
      <c r="AI144" s="280">
        <v>0</v>
      </c>
      <c r="AJ144" s="280">
        <v>0</v>
      </c>
      <c r="AK144" s="280">
        <v>0</v>
      </c>
      <c r="AL144" s="280">
        <v>0</v>
      </c>
      <c r="AM144" s="74">
        <f t="shared" si="82"/>
        <v>0</v>
      </c>
    </row>
    <row r="145" spans="1:40">
      <c r="A145" s="63">
        <v>33</v>
      </c>
      <c r="B145" s="91">
        <f t="shared" si="81"/>
        <v>43466</v>
      </c>
      <c r="C145" s="876"/>
      <c r="D145" s="876"/>
      <c r="E145" s="876"/>
      <c r="F145" s="876"/>
      <c r="G145" s="876"/>
      <c r="H145" s="876"/>
      <c r="I145" s="876"/>
      <c r="J145" s="876"/>
      <c r="K145" s="876"/>
      <c r="L145" s="876"/>
      <c r="M145" s="876"/>
      <c r="N145" s="876"/>
      <c r="O145" s="876"/>
      <c r="P145" s="876"/>
      <c r="Q145" s="876"/>
      <c r="R145" s="876"/>
      <c r="S145" s="876"/>
      <c r="T145" s="876"/>
      <c r="U145" s="876"/>
      <c r="V145" s="876"/>
      <c r="W145" s="876"/>
      <c r="X145" s="876"/>
      <c r="Y145" s="876"/>
      <c r="Z145" s="876"/>
      <c r="AA145" s="876"/>
      <c r="AB145" s="876"/>
      <c r="AC145" s="876"/>
      <c r="AD145" s="876"/>
      <c r="AE145" s="876"/>
      <c r="AF145" s="876"/>
      <c r="AG145" s="876"/>
      <c r="AH145" s="876"/>
      <c r="AI145" s="280">
        <v>0</v>
      </c>
      <c r="AJ145" s="280">
        <v>0</v>
      </c>
      <c r="AK145" s="280">
        <v>0</v>
      </c>
      <c r="AL145" s="280">
        <v>0</v>
      </c>
      <c r="AM145" s="74">
        <f t="shared" si="82"/>
        <v>0</v>
      </c>
    </row>
    <row r="146" spans="1:40">
      <c r="A146" s="63">
        <v>34</v>
      </c>
      <c r="B146" s="91">
        <f t="shared" si="81"/>
        <v>43435</v>
      </c>
      <c r="C146" s="876"/>
      <c r="D146" s="876"/>
      <c r="E146" s="876"/>
      <c r="F146" s="876"/>
      <c r="G146" s="876"/>
      <c r="H146" s="876"/>
      <c r="I146" s="876"/>
      <c r="J146" s="876"/>
      <c r="K146" s="876"/>
      <c r="L146" s="876"/>
      <c r="M146" s="876"/>
      <c r="N146" s="876"/>
      <c r="O146" s="876"/>
      <c r="P146" s="876"/>
      <c r="Q146" s="876"/>
      <c r="R146" s="876"/>
      <c r="S146" s="876"/>
      <c r="T146" s="876"/>
      <c r="U146" s="876"/>
      <c r="V146" s="876"/>
      <c r="W146" s="876"/>
      <c r="X146" s="876"/>
      <c r="Y146" s="876"/>
      <c r="Z146" s="876"/>
      <c r="AA146" s="876"/>
      <c r="AB146" s="876"/>
      <c r="AC146" s="876"/>
      <c r="AD146" s="876"/>
      <c r="AE146" s="876"/>
      <c r="AF146" s="876"/>
      <c r="AG146" s="876"/>
      <c r="AH146" s="876"/>
      <c r="AI146" s="876"/>
      <c r="AJ146" s="280">
        <v>0</v>
      </c>
      <c r="AK146" s="280">
        <v>0</v>
      </c>
      <c r="AL146" s="280">
        <v>0</v>
      </c>
      <c r="AM146" s="74">
        <f t="shared" si="82"/>
        <v>0</v>
      </c>
    </row>
    <row r="147" spans="1:40">
      <c r="A147" s="63">
        <v>35</v>
      </c>
      <c r="B147" s="91">
        <f t="shared" si="81"/>
        <v>43405</v>
      </c>
      <c r="C147" s="876"/>
      <c r="D147" s="876"/>
      <c r="E147" s="876"/>
      <c r="F147" s="876"/>
      <c r="G147" s="876"/>
      <c r="H147" s="876"/>
      <c r="I147" s="876"/>
      <c r="J147" s="876"/>
      <c r="K147" s="876"/>
      <c r="L147" s="876"/>
      <c r="M147" s="876"/>
      <c r="N147" s="876"/>
      <c r="O147" s="876"/>
      <c r="P147" s="876"/>
      <c r="Q147" s="876"/>
      <c r="R147" s="876"/>
      <c r="S147" s="876"/>
      <c r="T147" s="876"/>
      <c r="U147" s="876"/>
      <c r="V147" s="876"/>
      <c r="W147" s="876"/>
      <c r="X147" s="876"/>
      <c r="Y147" s="876"/>
      <c r="Z147" s="876"/>
      <c r="AA147" s="876"/>
      <c r="AB147" s="876"/>
      <c r="AC147" s="876"/>
      <c r="AD147" s="876"/>
      <c r="AE147" s="876"/>
      <c r="AF147" s="876"/>
      <c r="AG147" s="876"/>
      <c r="AH147" s="876"/>
      <c r="AI147" s="876"/>
      <c r="AJ147" s="876"/>
      <c r="AK147" s="280">
        <v>0</v>
      </c>
      <c r="AL147" s="280">
        <v>0</v>
      </c>
      <c r="AM147" s="74">
        <f t="shared" si="82"/>
        <v>0</v>
      </c>
    </row>
    <row r="148" spans="1:40">
      <c r="A148" s="63">
        <v>36</v>
      </c>
      <c r="B148" s="91">
        <f t="shared" si="81"/>
        <v>43374</v>
      </c>
      <c r="C148" s="876"/>
      <c r="D148" s="876"/>
      <c r="E148" s="876"/>
      <c r="F148" s="876"/>
      <c r="G148" s="876"/>
      <c r="H148" s="876"/>
      <c r="I148" s="876"/>
      <c r="J148" s="876"/>
      <c r="K148" s="876"/>
      <c r="L148" s="876"/>
      <c r="M148" s="876"/>
      <c r="N148" s="876"/>
      <c r="O148" s="876"/>
      <c r="P148" s="876"/>
      <c r="Q148" s="876"/>
      <c r="R148" s="876"/>
      <c r="S148" s="876"/>
      <c r="T148" s="876"/>
      <c r="U148" s="876"/>
      <c r="V148" s="876"/>
      <c r="W148" s="876"/>
      <c r="X148" s="876"/>
      <c r="Y148" s="876"/>
      <c r="Z148" s="876"/>
      <c r="AA148" s="876"/>
      <c r="AB148" s="876"/>
      <c r="AC148" s="876"/>
      <c r="AD148" s="876"/>
      <c r="AE148" s="876"/>
      <c r="AF148" s="876"/>
      <c r="AG148" s="876"/>
      <c r="AH148" s="876"/>
      <c r="AI148" s="876"/>
      <c r="AJ148" s="876"/>
      <c r="AK148" s="876"/>
      <c r="AL148" s="280">
        <v>0</v>
      </c>
      <c r="AM148" s="74">
        <f t="shared" si="82"/>
        <v>0</v>
      </c>
    </row>
    <row r="149" spans="1:40" s="439" customFormat="1" ht="28.5" customHeight="1">
      <c r="A149" s="598">
        <v>37</v>
      </c>
      <c r="B149" s="599" t="s">
        <v>609</v>
      </c>
      <c r="C149" s="438">
        <f>SUM(C113:C148)</f>
        <v>0</v>
      </c>
      <c r="D149" s="438">
        <f t="shared" ref="D149:AL149" si="83">SUM(D113:D148)</f>
        <v>0</v>
      </c>
      <c r="E149" s="438">
        <f t="shared" si="83"/>
        <v>0</v>
      </c>
      <c r="F149" s="438">
        <f t="shared" si="83"/>
        <v>0</v>
      </c>
      <c r="G149" s="438">
        <f t="shared" si="83"/>
        <v>0</v>
      </c>
      <c r="H149" s="438">
        <f t="shared" si="83"/>
        <v>0</v>
      </c>
      <c r="I149" s="438">
        <f t="shared" si="83"/>
        <v>0</v>
      </c>
      <c r="J149" s="438">
        <f t="shared" si="83"/>
        <v>0</v>
      </c>
      <c r="K149" s="438">
        <f t="shared" si="83"/>
        <v>0</v>
      </c>
      <c r="L149" s="438">
        <f t="shared" si="83"/>
        <v>0</v>
      </c>
      <c r="M149" s="438">
        <f t="shared" si="83"/>
        <v>0</v>
      </c>
      <c r="N149" s="438">
        <f t="shared" si="83"/>
        <v>0</v>
      </c>
      <c r="O149" s="438">
        <f t="shared" si="83"/>
        <v>0</v>
      </c>
      <c r="P149" s="438">
        <f t="shared" si="83"/>
        <v>0</v>
      </c>
      <c r="Q149" s="438">
        <f t="shared" si="83"/>
        <v>0</v>
      </c>
      <c r="R149" s="438">
        <f t="shared" si="83"/>
        <v>0</v>
      </c>
      <c r="S149" s="438">
        <f t="shared" si="83"/>
        <v>0</v>
      </c>
      <c r="T149" s="438">
        <f t="shared" si="83"/>
        <v>0</v>
      </c>
      <c r="U149" s="438">
        <f t="shared" si="83"/>
        <v>0</v>
      </c>
      <c r="V149" s="438">
        <f t="shared" si="83"/>
        <v>0</v>
      </c>
      <c r="W149" s="438">
        <f t="shared" si="83"/>
        <v>0</v>
      </c>
      <c r="X149" s="438">
        <f t="shared" si="83"/>
        <v>0</v>
      </c>
      <c r="Y149" s="438">
        <f t="shared" si="83"/>
        <v>0</v>
      </c>
      <c r="Z149" s="438">
        <f t="shared" si="83"/>
        <v>0</v>
      </c>
      <c r="AA149" s="438">
        <f t="shared" si="83"/>
        <v>0</v>
      </c>
      <c r="AB149" s="438">
        <f t="shared" si="83"/>
        <v>0</v>
      </c>
      <c r="AC149" s="438">
        <f t="shared" si="83"/>
        <v>0</v>
      </c>
      <c r="AD149" s="438">
        <f t="shared" si="83"/>
        <v>0</v>
      </c>
      <c r="AE149" s="438">
        <f t="shared" si="83"/>
        <v>0</v>
      </c>
      <c r="AF149" s="438">
        <f t="shared" si="83"/>
        <v>0</v>
      </c>
      <c r="AG149" s="438">
        <f t="shared" si="83"/>
        <v>0</v>
      </c>
      <c r="AH149" s="438">
        <f t="shared" si="83"/>
        <v>0</v>
      </c>
      <c r="AI149" s="438">
        <f t="shared" si="83"/>
        <v>0</v>
      </c>
      <c r="AJ149" s="438">
        <f t="shared" si="83"/>
        <v>0</v>
      </c>
      <c r="AK149" s="438">
        <f t="shared" si="83"/>
        <v>0</v>
      </c>
      <c r="AL149" s="438">
        <f t="shared" si="83"/>
        <v>0</v>
      </c>
      <c r="AM149" s="438">
        <f>SUM(AM113:AM148)</f>
        <v>0</v>
      </c>
      <c r="AN149" s="634"/>
    </row>
    <row r="150" spans="1:40" s="439" customFormat="1">
      <c r="A150" s="598">
        <v>38</v>
      </c>
      <c r="B150" s="599" t="s">
        <v>550</v>
      </c>
      <c r="C150" s="440">
        <v>0</v>
      </c>
      <c r="D150" s="440">
        <v>0</v>
      </c>
      <c r="E150" s="440">
        <v>0</v>
      </c>
      <c r="F150" s="440">
        <v>0</v>
      </c>
      <c r="G150" s="440">
        <v>0</v>
      </c>
      <c r="H150" s="440">
        <v>0</v>
      </c>
      <c r="I150" s="440">
        <v>0</v>
      </c>
      <c r="J150" s="440">
        <v>0</v>
      </c>
      <c r="K150" s="440">
        <v>0</v>
      </c>
      <c r="L150" s="440">
        <v>0</v>
      </c>
      <c r="M150" s="440">
        <v>0</v>
      </c>
      <c r="N150" s="440">
        <v>0</v>
      </c>
      <c r="O150" s="440">
        <v>0</v>
      </c>
      <c r="P150" s="440">
        <v>0</v>
      </c>
      <c r="Q150" s="440">
        <v>0</v>
      </c>
      <c r="R150" s="440">
        <v>0</v>
      </c>
      <c r="S150" s="440">
        <v>0</v>
      </c>
      <c r="T150" s="440">
        <v>0</v>
      </c>
      <c r="U150" s="440">
        <v>0</v>
      </c>
      <c r="V150" s="440">
        <v>0</v>
      </c>
      <c r="W150" s="440">
        <v>0</v>
      </c>
      <c r="X150" s="440">
        <v>0</v>
      </c>
      <c r="Y150" s="440">
        <v>0</v>
      </c>
      <c r="Z150" s="440">
        <v>0</v>
      </c>
      <c r="AA150" s="440">
        <v>0</v>
      </c>
      <c r="AB150" s="440">
        <v>0</v>
      </c>
      <c r="AC150" s="440">
        <v>0</v>
      </c>
      <c r="AD150" s="440">
        <v>0</v>
      </c>
      <c r="AE150" s="440">
        <v>0</v>
      </c>
      <c r="AF150" s="440">
        <v>0</v>
      </c>
      <c r="AG150" s="440">
        <v>0</v>
      </c>
      <c r="AH150" s="440">
        <v>0</v>
      </c>
      <c r="AI150" s="440">
        <v>0</v>
      </c>
      <c r="AJ150" s="440">
        <v>0</v>
      </c>
      <c r="AK150" s="440">
        <v>0</v>
      </c>
      <c r="AL150" s="440">
        <v>0</v>
      </c>
      <c r="AM150" s="438">
        <f>SUM(C150:AL150)</f>
        <v>0</v>
      </c>
      <c r="AN150" s="634"/>
    </row>
    <row r="151" spans="1:40" s="439" customFormat="1">
      <c r="A151" s="598">
        <v>39</v>
      </c>
      <c r="B151" s="599" t="s">
        <v>607</v>
      </c>
      <c r="C151" s="440">
        <v>0</v>
      </c>
      <c r="D151" s="440">
        <v>0</v>
      </c>
      <c r="E151" s="440">
        <v>0</v>
      </c>
      <c r="F151" s="440">
        <v>0</v>
      </c>
      <c r="G151" s="440">
        <v>0</v>
      </c>
      <c r="H151" s="440">
        <v>0</v>
      </c>
      <c r="I151" s="440">
        <v>0</v>
      </c>
      <c r="J151" s="440">
        <v>0</v>
      </c>
      <c r="K151" s="440">
        <v>0</v>
      </c>
      <c r="L151" s="440">
        <v>0</v>
      </c>
      <c r="M151" s="440">
        <v>0</v>
      </c>
      <c r="N151" s="440">
        <v>0</v>
      </c>
      <c r="O151" s="440">
        <v>0</v>
      </c>
      <c r="P151" s="440">
        <v>0</v>
      </c>
      <c r="Q151" s="440">
        <v>0</v>
      </c>
      <c r="R151" s="440">
        <v>0</v>
      </c>
      <c r="S151" s="440">
        <v>0</v>
      </c>
      <c r="T151" s="440">
        <v>0</v>
      </c>
      <c r="U151" s="440">
        <v>0</v>
      </c>
      <c r="V151" s="440">
        <v>0</v>
      </c>
      <c r="W151" s="440">
        <v>0</v>
      </c>
      <c r="X151" s="440">
        <v>0</v>
      </c>
      <c r="Y151" s="440">
        <v>0</v>
      </c>
      <c r="Z151" s="440">
        <v>0</v>
      </c>
      <c r="AA151" s="440">
        <v>0</v>
      </c>
      <c r="AB151" s="440">
        <v>0</v>
      </c>
      <c r="AC151" s="440">
        <v>0</v>
      </c>
      <c r="AD151" s="440">
        <v>0</v>
      </c>
      <c r="AE151" s="440">
        <v>0</v>
      </c>
      <c r="AF151" s="440">
        <v>0</v>
      </c>
      <c r="AG151" s="440">
        <v>0</v>
      </c>
      <c r="AH151" s="440">
        <v>0</v>
      </c>
      <c r="AI151" s="440">
        <v>0</v>
      </c>
      <c r="AJ151" s="440">
        <v>0</v>
      </c>
      <c r="AK151" s="440">
        <v>0</v>
      </c>
      <c r="AL151" s="440">
        <v>0</v>
      </c>
      <c r="AM151" s="438">
        <f>SUM(C151:AL151)</f>
        <v>0</v>
      </c>
      <c r="AN151" s="634"/>
    </row>
    <row r="152" spans="1:40" s="439" customFormat="1" ht="28.5" customHeight="1">
      <c r="A152" s="598">
        <v>40</v>
      </c>
      <c r="B152" s="599" t="s">
        <v>608</v>
      </c>
      <c r="C152" s="438">
        <f>SUM(C149:C151)</f>
        <v>0</v>
      </c>
      <c r="D152" s="438">
        <f t="shared" ref="D152" si="84">SUM(D149:D151)</f>
        <v>0</v>
      </c>
      <c r="E152" s="438">
        <f t="shared" ref="E152" si="85">SUM(E149:E151)</f>
        <v>0</v>
      </c>
      <c r="F152" s="438">
        <f t="shared" ref="F152" si="86">SUM(F149:F151)</f>
        <v>0</v>
      </c>
      <c r="G152" s="438">
        <f t="shared" ref="G152" si="87">SUM(G149:G151)</f>
        <v>0</v>
      </c>
      <c r="H152" s="438">
        <f t="shared" ref="H152" si="88">SUM(H149:H151)</f>
        <v>0</v>
      </c>
      <c r="I152" s="438">
        <f t="shared" ref="I152" si="89">SUM(I149:I151)</f>
        <v>0</v>
      </c>
      <c r="J152" s="438">
        <f t="shared" ref="J152" si="90">SUM(J149:J151)</f>
        <v>0</v>
      </c>
      <c r="K152" s="438">
        <f t="shared" ref="K152" si="91">SUM(K149:K151)</f>
        <v>0</v>
      </c>
      <c r="L152" s="438">
        <f t="shared" ref="L152" si="92">SUM(L149:L151)</f>
        <v>0</v>
      </c>
      <c r="M152" s="438">
        <f t="shared" ref="M152" si="93">SUM(M149:M151)</f>
        <v>0</v>
      </c>
      <c r="N152" s="438">
        <f t="shared" ref="N152" si="94">SUM(N149:N151)</f>
        <v>0</v>
      </c>
      <c r="O152" s="438">
        <f t="shared" ref="O152" si="95">SUM(O149:O151)</f>
        <v>0</v>
      </c>
      <c r="P152" s="438">
        <f t="shared" ref="P152" si="96">SUM(P149:P151)</f>
        <v>0</v>
      </c>
      <c r="Q152" s="438">
        <f t="shared" ref="Q152" si="97">SUM(Q149:Q151)</f>
        <v>0</v>
      </c>
      <c r="R152" s="438">
        <f t="shared" ref="R152" si="98">SUM(R149:R151)</f>
        <v>0</v>
      </c>
      <c r="S152" s="438">
        <f t="shared" ref="S152" si="99">SUM(S149:S151)</f>
        <v>0</v>
      </c>
      <c r="T152" s="438">
        <f t="shared" ref="T152" si="100">SUM(T149:T151)</f>
        <v>0</v>
      </c>
      <c r="U152" s="438">
        <f t="shared" ref="U152" si="101">SUM(U149:U151)</f>
        <v>0</v>
      </c>
      <c r="V152" s="438">
        <f t="shared" ref="V152" si="102">SUM(V149:V151)</f>
        <v>0</v>
      </c>
      <c r="W152" s="438">
        <f t="shared" ref="W152" si="103">SUM(W149:W151)</f>
        <v>0</v>
      </c>
      <c r="X152" s="438">
        <f t="shared" ref="X152" si="104">SUM(X149:X151)</f>
        <v>0</v>
      </c>
      <c r="Y152" s="438">
        <f t="shared" ref="Y152" si="105">SUM(Y149:Y151)</f>
        <v>0</v>
      </c>
      <c r="Z152" s="438">
        <f t="shared" ref="Z152" si="106">SUM(Z149:Z151)</f>
        <v>0</v>
      </c>
      <c r="AA152" s="438">
        <f t="shared" ref="AA152" si="107">SUM(AA149:AA151)</f>
        <v>0</v>
      </c>
      <c r="AB152" s="438">
        <f t="shared" ref="AB152" si="108">SUM(AB149:AB151)</f>
        <v>0</v>
      </c>
      <c r="AC152" s="438">
        <f t="shared" ref="AC152" si="109">SUM(AC149:AC151)</f>
        <v>0</v>
      </c>
      <c r="AD152" s="438">
        <f t="shared" ref="AD152" si="110">SUM(AD149:AD151)</f>
        <v>0</v>
      </c>
      <c r="AE152" s="438">
        <f t="shared" ref="AE152" si="111">SUM(AE149:AE151)</f>
        <v>0</v>
      </c>
      <c r="AF152" s="438">
        <f t="shared" ref="AF152" si="112">SUM(AF149:AF151)</f>
        <v>0</v>
      </c>
      <c r="AG152" s="438">
        <f t="shared" ref="AG152" si="113">SUM(AG149:AG151)</f>
        <v>0</v>
      </c>
      <c r="AH152" s="438">
        <f t="shared" ref="AH152" si="114">SUM(AH149:AH151)</f>
        <v>0</v>
      </c>
      <c r="AI152" s="438">
        <f t="shared" ref="AI152" si="115">SUM(AI149:AI151)</f>
        <v>0</v>
      </c>
      <c r="AJ152" s="438">
        <f t="shared" ref="AJ152" si="116">SUM(AJ149:AJ151)</f>
        <v>0</v>
      </c>
      <c r="AK152" s="438">
        <f t="shared" ref="AK152" si="117">SUM(AK149:AK151)</f>
        <v>0</v>
      </c>
      <c r="AL152" s="438">
        <f t="shared" ref="AL152" si="118">SUM(AL149:AL151)</f>
        <v>0</v>
      </c>
      <c r="AM152" s="438">
        <f>SUM(AM149:AM151)</f>
        <v>0</v>
      </c>
      <c r="AN152" s="634"/>
    </row>
    <row r="153" spans="1:40" s="439" customFormat="1" ht="25">
      <c r="A153" s="598">
        <v>41</v>
      </c>
      <c r="B153" s="599" t="s">
        <v>551</v>
      </c>
      <c r="C153" s="440">
        <v>0</v>
      </c>
      <c r="D153" s="440">
        <v>0</v>
      </c>
      <c r="E153" s="440">
        <v>0</v>
      </c>
      <c r="F153" s="440">
        <v>0</v>
      </c>
      <c r="G153" s="440">
        <v>0</v>
      </c>
      <c r="H153" s="440">
        <v>0</v>
      </c>
      <c r="I153" s="440">
        <v>0</v>
      </c>
      <c r="J153" s="440">
        <v>0</v>
      </c>
      <c r="K153" s="440">
        <v>0</v>
      </c>
      <c r="L153" s="440">
        <v>0</v>
      </c>
      <c r="M153" s="440">
        <v>0</v>
      </c>
      <c r="N153" s="440">
        <v>0</v>
      </c>
      <c r="O153" s="440">
        <v>0</v>
      </c>
      <c r="P153" s="440">
        <v>0</v>
      </c>
      <c r="Q153" s="440">
        <v>0</v>
      </c>
      <c r="R153" s="440">
        <v>0</v>
      </c>
      <c r="S153" s="440">
        <v>0</v>
      </c>
      <c r="T153" s="440">
        <v>0</v>
      </c>
      <c r="U153" s="440">
        <v>0</v>
      </c>
      <c r="V153" s="440">
        <v>0</v>
      </c>
      <c r="W153" s="440">
        <v>0</v>
      </c>
      <c r="X153" s="440">
        <v>0</v>
      </c>
      <c r="Y153" s="440">
        <v>0</v>
      </c>
      <c r="Z153" s="440">
        <v>0</v>
      </c>
      <c r="AA153" s="440">
        <v>0</v>
      </c>
      <c r="AB153" s="440">
        <v>0</v>
      </c>
      <c r="AC153" s="440">
        <v>0</v>
      </c>
      <c r="AD153" s="440">
        <v>0</v>
      </c>
      <c r="AE153" s="440">
        <v>0</v>
      </c>
      <c r="AF153" s="440">
        <v>0</v>
      </c>
      <c r="AG153" s="440">
        <v>0</v>
      </c>
      <c r="AH153" s="440">
        <v>0</v>
      </c>
      <c r="AI153" s="440">
        <v>0</v>
      </c>
      <c r="AJ153" s="440">
        <v>0</v>
      </c>
      <c r="AK153" s="440">
        <v>0</v>
      </c>
      <c r="AL153" s="440">
        <v>0</v>
      </c>
      <c r="AM153" s="438">
        <f>SUM(C153:AL153)</f>
        <v>0</v>
      </c>
      <c r="AN153" s="634"/>
    </row>
    <row r="154" spans="1:40" s="439" customFormat="1" ht="28.5" customHeight="1">
      <c r="A154" s="598">
        <v>42</v>
      </c>
      <c r="B154" s="599" t="s">
        <v>552</v>
      </c>
      <c r="C154" s="438">
        <f>SUM(C152:C153)</f>
        <v>0</v>
      </c>
      <c r="D154" s="438">
        <f t="shared" ref="D154" si="119">SUM(D152:D153)</f>
        <v>0</v>
      </c>
      <c r="E154" s="438">
        <f t="shared" ref="E154" si="120">SUM(E152:E153)</f>
        <v>0</v>
      </c>
      <c r="F154" s="438">
        <f t="shared" ref="F154" si="121">SUM(F152:F153)</f>
        <v>0</v>
      </c>
      <c r="G154" s="438">
        <f t="shared" ref="G154" si="122">SUM(G152:G153)</f>
        <v>0</v>
      </c>
      <c r="H154" s="438">
        <f t="shared" ref="H154" si="123">SUM(H152:H153)</f>
        <v>0</v>
      </c>
      <c r="I154" s="438">
        <f t="shared" ref="I154" si="124">SUM(I152:I153)</f>
        <v>0</v>
      </c>
      <c r="J154" s="438">
        <f t="shared" ref="J154" si="125">SUM(J152:J153)</f>
        <v>0</v>
      </c>
      <c r="K154" s="438">
        <f t="shared" ref="K154" si="126">SUM(K152:K153)</f>
        <v>0</v>
      </c>
      <c r="L154" s="438">
        <f t="shared" ref="L154" si="127">SUM(L152:L153)</f>
        <v>0</v>
      </c>
      <c r="M154" s="438">
        <f t="shared" ref="M154" si="128">SUM(M152:M153)</f>
        <v>0</v>
      </c>
      <c r="N154" s="438">
        <f t="shared" ref="N154" si="129">SUM(N152:N153)</f>
        <v>0</v>
      </c>
      <c r="O154" s="438">
        <f t="shared" ref="O154" si="130">SUM(O152:O153)</f>
        <v>0</v>
      </c>
      <c r="P154" s="438">
        <f t="shared" ref="P154" si="131">SUM(P152:P153)</f>
        <v>0</v>
      </c>
      <c r="Q154" s="438">
        <f t="shared" ref="Q154" si="132">SUM(Q152:Q153)</f>
        <v>0</v>
      </c>
      <c r="R154" s="438">
        <f t="shared" ref="R154" si="133">SUM(R152:R153)</f>
        <v>0</v>
      </c>
      <c r="S154" s="438">
        <f t="shared" ref="S154" si="134">SUM(S152:S153)</f>
        <v>0</v>
      </c>
      <c r="T154" s="438">
        <f t="shared" ref="T154" si="135">SUM(T152:T153)</f>
        <v>0</v>
      </c>
      <c r="U154" s="438">
        <f t="shared" ref="U154" si="136">SUM(U152:U153)</f>
        <v>0</v>
      </c>
      <c r="V154" s="438">
        <f t="shared" ref="V154" si="137">SUM(V152:V153)</f>
        <v>0</v>
      </c>
      <c r="W154" s="438">
        <f t="shared" ref="W154" si="138">SUM(W152:W153)</f>
        <v>0</v>
      </c>
      <c r="X154" s="438">
        <f t="shared" ref="X154" si="139">SUM(X152:X153)</f>
        <v>0</v>
      </c>
      <c r="Y154" s="438">
        <f t="shared" ref="Y154" si="140">SUM(Y152:Y153)</f>
        <v>0</v>
      </c>
      <c r="Z154" s="438">
        <f t="shared" ref="Z154" si="141">SUM(Z152:Z153)</f>
        <v>0</v>
      </c>
      <c r="AA154" s="438">
        <f t="shared" ref="AA154" si="142">SUM(AA152:AA153)</f>
        <v>0</v>
      </c>
      <c r="AB154" s="438">
        <f t="shared" ref="AB154" si="143">SUM(AB152:AB153)</f>
        <v>0</v>
      </c>
      <c r="AC154" s="438">
        <f t="shared" ref="AC154" si="144">SUM(AC152:AC153)</f>
        <v>0</v>
      </c>
      <c r="AD154" s="438">
        <f t="shared" ref="AD154" si="145">SUM(AD152:AD153)</f>
        <v>0</v>
      </c>
      <c r="AE154" s="438">
        <f t="shared" ref="AE154" si="146">SUM(AE152:AE153)</f>
        <v>0</v>
      </c>
      <c r="AF154" s="438">
        <f t="shared" ref="AF154" si="147">SUM(AF152:AF153)</f>
        <v>0</v>
      </c>
      <c r="AG154" s="438">
        <f t="shared" ref="AG154" si="148">SUM(AG152:AG153)</f>
        <v>0</v>
      </c>
      <c r="AH154" s="438">
        <f t="shared" ref="AH154" si="149">SUM(AH152:AH153)</f>
        <v>0</v>
      </c>
      <c r="AI154" s="438">
        <f t="shared" ref="AI154" si="150">SUM(AI152:AI153)</f>
        <v>0</v>
      </c>
      <c r="AJ154" s="438">
        <f t="shared" ref="AJ154" si="151">SUM(AJ152:AJ153)</f>
        <v>0</v>
      </c>
      <c r="AK154" s="438">
        <f>SUM(AK152:AK153)</f>
        <v>0</v>
      </c>
      <c r="AL154" s="438">
        <f t="shared" ref="AL154" si="152">SUM(AL152:AL153)</f>
        <v>0</v>
      </c>
      <c r="AM154" s="438">
        <f>SUM(AM152:AM153)</f>
        <v>0</v>
      </c>
      <c r="AN154" s="634"/>
    </row>
    <row r="157" spans="1:40" ht="30.75" customHeight="1">
      <c r="A157" s="1203" t="s">
        <v>193</v>
      </c>
      <c r="B157" s="1204"/>
      <c r="C157" s="89" t="s">
        <v>189</v>
      </c>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8"/>
      <c r="AM157" s="1201" t="s">
        <v>190</v>
      </c>
    </row>
    <row r="158" spans="1:40" ht="30.75" customHeight="1">
      <c r="A158" s="62" t="s">
        <v>188</v>
      </c>
      <c r="B158" s="61" t="s">
        <v>67</v>
      </c>
      <c r="C158" s="91">
        <f t="shared" ref="C158:AL158" si="153">C112</f>
        <v>44469</v>
      </c>
      <c r="D158" s="91">
        <f t="shared" si="153"/>
        <v>44409</v>
      </c>
      <c r="E158" s="91">
        <f t="shared" si="153"/>
        <v>44378</v>
      </c>
      <c r="F158" s="91">
        <f t="shared" si="153"/>
        <v>44348</v>
      </c>
      <c r="G158" s="91">
        <f t="shared" si="153"/>
        <v>44317</v>
      </c>
      <c r="H158" s="91">
        <f t="shared" si="153"/>
        <v>44287</v>
      </c>
      <c r="I158" s="91">
        <f t="shared" si="153"/>
        <v>44256</v>
      </c>
      <c r="J158" s="91">
        <f t="shared" si="153"/>
        <v>44228</v>
      </c>
      <c r="K158" s="91">
        <f t="shared" si="153"/>
        <v>44197</v>
      </c>
      <c r="L158" s="91">
        <f t="shared" si="153"/>
        <v>44166</v>
      </c>
      <c r="M158" s="91">
        <f t="shared" si="153"/>
        <v>44136</v>
      </c>
      <c r="N158" s="91">
        <f t="shared" si="153"/>
        <v>44105</v>
      </c>
      <c r="O158" s="91">
        <f t="shared" si="153"/>
        <v>44075</v>
      </c>
      <c r="P158" s="91">
        <f t="shared" si="153"/>
        <v>44044</v>
      </c>
      <c r="Q158" s="91">
        <f t="shared" si="153"/>
        <v>44013</v>
      </c>
      <c r="R158" s="91">
        <f t="shared" si="153"/>
        <v>43983</v>
      </c>
      <c r="S158" s="91">
        <f t="shared" si="153"/>
        <v>43952</v>
      </c>
      <c r="T158" s="91">
        <f t="shared" si="153"/>
        <v>43922</v>
      </c>
      <c r="U158" s="91">
        <f t="shared" si="153"/>
        <v>43891</v>
      </c>
      <c r="V158" s="91">
        <f t="shared" si="153"/>
        <v>43862</v>
      </c>
      <c r="W158" s="91">
        <f t="shared" si="153"/>
        <v>43831</v>
      </c>
      <c r="X158" s="91">
        <f t="shared" si="153"/>
        <v>43800</v>
      </c>
      <c r="Y158" s="91">
        <f t="shared" si="153"/>
        <v>43770</v>
      </c>
      <c r="Z158" s="91">
        <f t="shared" si="153"/>
        <v>43739</v>
      </c>
      <c r="AA158" s="91">
        <f t="shared" si="153"/>
        <v>43709</v>
      </c>
      <c r="AB158" s="91">
        <f t="shared" si="153"/>
        <v>43678</v>
      </c>
      <c r="AC158" s="91">
        <f t="shared" si="153"/>
        <v>43647</v>
      </c>
      <c r="AD158" s="91">
        <f t="shared" si="153"/>
        <v>43617</v>
      </c>
      <c r="AE158" s="91">
        <f t="shared" si="153"/>
        <v>43586</v>
      </c>
      <c r="AF158" s="91">
        <f t="shared" si="153"/>
        <v>43556</v>
      </c>
      <c r="AG158" s="91">
        <f t="shared" si="153"/>
        <v>43525</v>
      </c>
      <c r="AH158" s="91">
        <f t="shared" si="153"/>
        <v>43497</v>
      </c>
      <c r="AI158" s="91">
        <f t="shared" si="153"/>
        <v>43466</v>
      </c>
      <c r="AJ158" s="91">
        <f t="shared" si="153"/>
        <v>43435</v>
      </c>
      <c r="AK158" s="91">
        <f t="shared" si="153"/>
        <v>43405</v>
      </c>
      <c r="AL158" s="91">
        <f t="shared" si="153"/>
        <v>43374</v>
      </c>
      <c r="AM158" s="1202"/>
    </row>
    <row r="159" spans="1:40">
      <c r="A159" s="63">
        <v>1</v>
      </c>
      <c r="B159" s="91">
        <f t="shared" ref="B159:B194" si="154">B113</f>
        <v>44469</v>
      </c>
      <c r="C159" s="280">
        <v>0</v>
      </c>
      <c r="D159" s="280">
        <v>0</v>
      </c>
      <c r="E159" s="280">
        <v>0</v>
      </c>
      <c r="F159" s="280">
        <v>0</v>
      </c>
      <c r="G159" s="280">
        <v>0</v>
      </c>
      <c r="H159" s="280">
        <v>0</v>
      </c>
      <c r="I159" s="280">
        <v>0</v>
      </c>
      <c r="J159" s="280">
        <v>0</v>
      </c>
      <c r="K159" s="280">
        <v>0</v>
      </c>
      <c r="L159" s="280">
        <v>0</v>
      </c>
      <c r="M159" s="280">
        <v>0</v>
      </c>
      <c r="N159" s="280">
        <v>0</v>
      </c>
      <c r="O159" s="280">
        <v>0</v>
      </c>
      <c r="P159" s="280">
        <v>0</v>
      </c>
      <c r="Q159" s="280">
        <v>0</v>
      </c>
      <c r="R159" s="280">
        <v>0</v>
      </c>
      <c r="S159" s="280">
        <v>0</v>
      </c>
      <c r="T159" s="280">
        <v>0</v>
      </c>
      <c r="U159" s="280">
        <v>0</v>
      </c>
      <c r="V159" s="280">
        <v>0</v>
      </c>
      <c r="W159" s="280">
        <v>0</v>
      </c>
      <c r="X159" s="280">
        <v>0</v>
      </c>
      <c r="Y159" s="280">
        <v>0</v>
      </c>
      <c r="Z159" s="280">
        <v>0</v>
      </c>
      <c r="AA159" s="280">
        <v>0</v>
      </c>
      <c r="AB159" s="280">
        <v>0</v>
      </c>
      <c r="AC159" s="280">
        <v>0</v>
      </c>
      <c r="AD159" s="280">
        <v>0</v>
      </c>
      <c r="AE159" s="280">
        <v>0</v>
      </c>
      <c r="AF159" s="280">
        <v>0</v>
      </c>
      <c r="AG159" s="280">
        <v>0</v>
      </c>
      <c r="AH159" s="280">
        <v>0</v>
      </c>
      <c r="AI159" s="280">
        <v>0</v>
      </c>
      <c r="AJ159" s="280">
        <v>0</v>
      </c>
      <c r="AK159" s="280">
        <v>0</v>
      </c>
      <c r="AL159" s="280">
        <v>0</v>
      </c>
      <c r="AM159" s="74">
        <f>SUM(C159:AL159)</f>
        <v>0</v>
      </c>
    </row>
    <row r="160" spans="1:40">
      <c r="A160" s="63">
        <v>2</v>
      </c>
      <c r="B160" s="91">
        <f t="shared" si="154"/>
        <v>44409</v>
      </c>
      <c r="C160" s="876"/>
      <c r="D160" s="280">
        <v>0</v>
      </c>
      <c r="E160" s="280">
        <v>0</v>
      </c>
      <c r="F160" s="280">
        <v>0</v>
      </c>
      <c r="G160" s="280">
        <v>0</v>
      </c>
      <c r="H160" s="280">
        <v>0</v>
      </c>
      <c r="I160" s="280">
        <v>0</v>
      </c>
      <c r="J160" s="280">
        <v>0</v>
      </c>
      <c r="K160" s="280">
        <v>0</v>
      </c>
      <c r="L160" s="280">
        <v>0</v>
      </c>
      <c r="M160" s="280">
        <v>0</v>
      </c>
      <c r="N160" s="280">
        <v>0</v>
      </c>
      <c r="O160" s="280">
        <v>0</v>
      </c>
      <c r="P160" s="280">
        <v>0</v>
      </c>
      <c r="Q160" s="280">
        <v>0</v>
      </c>
      <c r="R160" s="280">
        <v>0</v>
      </c>
      <c r="S160" s="280">
        <v>0</v>
      </c>
      <c r="T160" s="280">
        <v>0</v>
      </c>
      <c r="U160" s="280">
        <v>0</v>
      </c>
      <c r="V160" s="280">
        <v>0</v>
      </c>
      <c r="W160" s="280">
        <v>0</v>
      </c>
      <c r="X160" s="280">
        <v>0</v>
      </c>
      <c r="Y160" s="280">
        <v>0</v>
      </c>
      <c r="Z160" s="280">
        <v>0</v>
      </c>
      <c r="AA160" s="280">
        <v>0</v>
      </c>
      <c r="AB160" s="280">
        <v>0</v>
      </c>
      <c r="AC160" s="280">
        <v>0</v>
      </c>
      <c r="AD160" s="280">
        <v>0</v>
      </c>
      <c r="AE160" s="280">
        <v>0</v>
      </c>
      <c r="AF160" s="280">
        <v>0</v>
      </c>
      <c r="AG160" s="280">
        <v>0</v>
      </c>
      <c r="AH160" s="280">
        <v>0</v>
      </c>
      <c r="AI160" s="280">
        <v>0</v>
      </c>
      <c r="AJ160" s="280">
        <v>0</v>
      </c>
      <c r="AK160" s="280">
        <v>0</v>
      </c>
      <c r="AL160" s="280">
        <v>0</v>
      </c>
      <c r="AM160" s="74">
        <f t="shared" ref="AM160:AM194" si="155">SUM(C160:AL160)</f>
        <v>0</v>
      </c>
    </row>
    <row r="161" spans="1:39">
      <c r="A161" s="63">
        <v>3</v>
      </c>
      <c r="B161" s="91">
        <f t="shared" si="154"/>
        <v>44378</v>
      </c>
      <c r="C161" s="876"/>
      <c r="D161" s="876"/>
      <c r="E161" s="280">
        <v>0</v>
      </c>
      <c r="F161" s="280">
        <v>0</v>
      </c>
      <c r="G161" s="280">
        <v>0</v>
      </c>
      <c r="H161" s="280">
        <v>0</v>
      </c>
      <c r="I161" s="280">
        <v>0</v>
      </c>
      <c r="J161" s="280">
        <v>0</v>
      </c>
      <c r="K161" s="280">
        <v>0</v>
      </c>
      <c r="L161" s="280">
        <v>0</v>
      </c>
      <c r="M161" s="280">
        <v>0</v>
      </c>
      <c r="N161" s="280">
        <v>0</v>
      </c>
      <c r="O161" s="280">
        <v>0</v>
      </c>
      <c r="P161" s="280">
        <v>0</v>
      </c>
      <c r="Q161" s="280">
        <v>0</v>
      </c>
      <c r="R161" s="280">
        <v>0</v>
      </c>
      <c r="S161" s="280">
        <v>0</v>
      </c>
      <c r="T161" s="280">
        <v>0</v>
      </c>
      <c r="U161" s="280">
        <v>0</v>
      </c>
      <c r="V161" s="280">
        <v>0</v>
      </c>
      <c r="W161" s="280">
        <v>0</v>
      </c>
      <c r="X161" s="280">
        <v>0</v>
      </c>
      <c r="Y161" s="280">
        <v>0</v>
      </c>
      <c r="Z161" s="280">
        <v>0</v>
      </c>
      <c r="AA161" s="280">
        <v>0</v>
      </c>
      <c r="AB161" s="280">
        <v>0</v>
      </c>
      <c r="AC161" s="280">
        <v>0</v>
      </c>
      <c r="AD161" s="280">
        <v>0</v>
      </c>
      <c r="AE161" s="280">
        <v>0</v>
      </c>
      <c r="AF161" s="280">
        <v>0</v>
      </c>
      <c r="AG161" s="280">
        <v>0</v>
      </c>
      <c r="AH161" s="280">
        <v>0</v>
      </c>
      <c r="AI161" s="280">
        <v>0</v>
      </c>
      <c r="AJ161" s="280">
        <v>0</v>
      </c>
      <c r="AK161" s="280">
        <v>0</v>
      </c>
      <c r="AL161" s="280">
        <v>0</v>
      </c>
      <c r="AM161" s="74">
        <f t="shared" si="155"/>
        <v>0</v>
      </c>
    </row>
    <row r="162" spans="1:39">
      <c r="A162" s="63">
        <v>4</v>
      </c>
      <c r="B162" s="91">
        <f t="shared" si="154"/>
        <v>44348</v>
      </c>
      <c r="C162" s="876"/>
      <c r="D162" s="876"/>
      <c r="E162" s="876"/>
      <c r="F162" s="280">
        <v>0</v>
      </c>
      <c r="G162" s="280">
        <v>0</v>
      </c>
      <c r="H162" s="280">
        <v>0</v>
      </c>
      <c r="I162" s="280">
        <v>0</v>
      </c>
      <c r="J162" s="280">
        <v>0</v>
      </c>
      <c r="K162" s="280">
        <v>0</v>
      </c>
      <c r="L162" s="280">
        <v>0</v>
      </c>
      <c r="M162" s="280">
        <v>0</v>
      </c>
      <c r="N162" s="280">
        <v>0</v>
      </c>
      <c r="O162" s="280">
        <v>0</v>
      </c>
      <c r="P162" s="280">
        <v>0</v>
      </c>
      <c r="Q162" s="280">
        <v>0</v>
      </c>
      <c r="R162" s="280">
        <v>0</v>
      </c>
      <c r="S162" s="280">
        <v>0</v>
      </c>
      <c r="T162" s="280">
        <v>0</v>
      </c>
      <c r="U162" s="280">
        <v>0</v>
      </c>
      <c r="V162" s="280">
        <v>0</v>
      </c>
      <c r="W162" s="280">
        <v>0</v>
      </c>
      <c r="X162" s="280">
        <v>0</v>
      </c>
      <c r="Y162" s="280">
        <v>0</v>
      </c>
      <c r="Z162" s="280">
        <v>0</v>
      </c>
      <c r="AA162" s="280">
        <v>0</v>
      </c>
      <c r="AB162" s="280">
        <v>0</v>
      </c>
      <c r="AC162" s="280">
        <v>0</v>
      </c>
      <c r="AD162" s="280">
        <v>0</v>
      </c>
      <c r="AE162" s="280">
        <v>0</v>
      </c>
      <c r="AF162" s="280">
        <v>0</v>
      </c>
      <c r="AG162" s="280">
        <v>0</v>
      </c>
      <c r="AH162" s="280">
        <v>0</v>
      </c>
      <c r="AI162" s="280">
        <v>0</v>
      </c>
      <c r="AJ162" s="280">
        <v>0</v>
      </c>
      <c r="AK162" s="280">
        <v>0</v>
      </c>
      <c r="AL162" s="280">
        <v>0</v>
      </c>
      <c r="AM162" s="74">
        <f t="shared" si="155"/>
        <v>0</v>
      </c>
    </row>
    <row r="163" spans="1:39">
      <c r="A163" s="63">
        <v>5</v>
      </c>
      <c r="B163" s="91">
        <f t="shared" si="154"/>
        <v>44317</v>
      </c>
      <c r="C163" s="876"/>
      <c r="D163" s="876"/>
      <c r="E163" s="876"/>
      <c r="F163" s="876"/>
      <c r="G163" s="280">
        <v>0</v>
      </c>
      <c r="H163" s="280">
        <v>0</v>
      </c>
      <c r="I163" s="280">
        <v>0</v>
      </c>
      <c r="J163" s="280">
        <v>0</v>
      </c>
      <c r="K163" s="280">
        <v>0</v>
      </c>
      <c r="L163" s="280">
        <v>0</v>
      </c>
      <c r="M163" s="280">
        <v>0</v>
      </c>
      <c r="N163" s="280">
        <v>0</v>
      </c>
      <c r="O163" s="280">
        <v>0</v>
      </c>
      <c r="P163" s="280">
        <v>0</v>
      </c>
      <c r="Q163" s="280">
        <v>0</v>
      </c>
      <c r="R163" s="280">
        <v>0</v>
      </c>
      <c r="S163" s="280">
        <v>0</v>
      </c>
      <c r="T163" s="280">
        <v>0</v>
      </c>
      <c r="U163" s="280">
        <v>0</v>
      </c>
      <c r="V163" s="280">
        <v>0</v>
      </c>
      <c r="W163" s="280">
        <v>0</v>
      </c>
      <c r="X163" s="280">
        <v>0</v>
      </c>
      <c r="Y163" s="280">
        <v>0</v>
      </c>
      <c r="Z163" s="280">
        <v>0</v>
      </c>
      <c r="AA163" s="280">
        <v>0</v>
      </c>
      <c r="AB163" s="280">
        <v>0</v>
      </c>
      <c r="AC163" s="280">
        <v>0</v>
      </c>
      <c r="AD163" s="280">
        <v>0</v>
      </c>
      <c r="AE163" s="280">
        <v>0</v>
      </c>
      <c r="AF163" s="280">
        <v>0</v>
      </c>
      <c r="AG163" s="280">
        <v>0</v>
      </c>
      <c r="AH163" s="280">
        <v>0</v>
      </c>
      <c r="AI163" s="280">
        <v>0</v>
      </c>
      <c r="AJ163" s="280">
        <v>0</v>
      </c>
      <c r="AK163" s="280">
        <v>0</v>
      </c>
      <c r="AL163" s="280">
        <v>0</v>
      </c>
      <c r="AM163" s="74">
        <f t="shared" si="155"/>
        <v>0</v>
      </c>
    </row>
    <row r="164" spans="1:39">
      <c r="A164" s="63">
        <v>6</v>
      </c>
      <c r="B164" s="91">
        <f t="shared" si="154"/>
        <v>44287</v>
      </c>
      <c r="C164" s="876"/>
      <c r="D164" s="876"/>
      <c r="E164" s="876"/>
      <c r="F164" s="876"/>
      <c r="G164" s="876"/>
      <c r="H164" s="280">
        <v>0</v>
      </c>
      <c r="I164" s="280">
        <v>0</v>
      </c>
      <c r="J164" s="280">
        <v>0</v>
      </c>
      <c r="K164" s="280">
        <v>0</v>
      </c>
      <c r="L164" s="280">
        <v>0</v>
      </c>
      <c r="M164" s="280">
        <v>0</v>
      </c>
      <c r="N164" s="280">
        <v>0</v>
      </c>
      <c r="O164" s="280">
        <v>0</v>
      </c>
      <c r="P164" s="280">
        <v>0</v>
      </c>
      <c r="Q164" s="280">
        <v>0</v>
      </c>
      <c r="R164" s="280">
        <v>0</v>
      </c>
      <c r="S164" s="280">
        <v>0</v>
      </c>
      <c r="T164" s="280">
        <v>0</v>
      </c>
      <c r="U164" s="280">
        <v>0</v>
      </c>
      <c r="V164" s="280">
        <v>0</v>
      </c>
      <c r="W164" s="280">
        <v>0</v>
      </c>
      <c r="X164" s="280">
        <v>0</v>
      </c>
      <c r="Y164" s="280">
        <v>0</v>
      </c>
      <c r="Z164" s="280">
        <v>0</v>
      </c>
      <c r="AA164" s="280">
        <v>0</v>
      </c>
      <c r="AB164" s="280">
        <v>0</v>
      </c>
      <c r="AC164" s="280">
        <v>0</v>
      </c>
      <c r="AD164" s="280">
        <v>0</v>
      </c>
      <c r="AE164" s="280">
        <v>0</v>
      </c>
      <c r="AF164" s="280">
        <v>0</v>
      </c>
      <c r="AG164" s="280">
        <v>0</v>
      </c>
      <c r="AH164" s="280">
        <v>0</v>
      </c>
      <c r="AI164" s="280">
        <v>0</v>
      </c>
      <c r="AJ164" s="280">
        <v>0</v>
      </c>
      <c r="AK164" s="280">
        <v>0</v>
      </c>
      <c r="AL164" s="280">
        <v>0</v>
      </c>
      <c r="AM164" s="74">
        <f t="shared" si="155"/>
        <v>0</v>
      </c>
    </row>
    <row r="165" spans="1:39">
      <c r="A165" s="63">
        <v>7</v>
      </c>
      <c r="B165" s="91">
        <f t="shared" si="154"/>
        <v>44256</v>
      </c>
      <c r="C165" s="876"/>
      <c r="D165" s="876"/>
      <c r="E165" s="876"/>
      <c r="F165" s="876"/>
      <c r="G165" s="876"/>
      <c r="H165" s="876"/>
      <c r="I165" s="280">
        <v>0</v>
      </c>
      <c r="J165" s="280">
        <v>0</v>
      </c>
      <c r="K165" s="280">
        <v>0</v>
      </c>
      <c r="L165" s="280">
        <v>0</v>
      </c>
      <c r="M165" s="280">
        <v>0</v>
      </c>
      <c r="N165" s="280">
        <v>0</v>
      </c>
      <c r="O165" s="280">
        <v>0</v>
      </c>
      <c r="P165" s="280">
        <v>0</v>
      </c>
      <c r="Q165" s="280">
        <v>0</v>
      </c>
      <c r="R165" s="280">
        <v>0</v>
      </c>
      <c r="S165" s="280">
        <v>0</v>
      </c>
      <c r="T165" s="280">
        <v>0</v>
      </c>
      <c r="U165" s="280">
        <v>0</v>
      </c>
      <c r="V165" s="280">
        <v>0</v>
      </c>
      <c r="W165" s="280">
        <v>0</v>
      </c>
      <c r="X165" s="280">
        <v>0</v>
      </c>
      <c r="Y165" s="280">
        <v>0</v>
      </c>
      <c r="Z165" s="280">
        <v>0</v>
      </c>
      <c r="AA165" s="280">
        <v>0</v>
      </c>
      <c r="AB165" s="280">
        <v>0</v>
      </c>
      <c r="AC165" s="280">
        <v>0</v>
      </c>
      <c r="AD165" s="280">
        <v>0</v>
      </c>
      <c r="AE165" s="280">
        <v>0</v>
      </c>
      <c r="AF165" s="280">
        <v>0</v>
      </c>
      <c r="AG165" s="280">
        <v>0</v>
      </c>
      <c r="AH165" s="280">
        <v>0</v>
      </c>
      <c r="AI165" s="280">
        <v>0</v>
      </c>
      <c r="AJ165" s="280">
        <v>0</v>
      </c>
      <c r="AK165" s="280">
        <v>0</v>
      </c>
      <c r="AL165" s="280">
        <v>0</v>
      </c>
      <c r="AM165" s="74">
        <f t="shared" si="155"/>
        <v>0</v>
      </c>
    </row>
    <row r="166" spans="1:39">
      <c r="A166" s="63">
        <v>8</v>
      </c>
      <c r="B166" s="91">
        <f t="shared" si="154"/>
        <v>44228</v>
      </c>
      <c r="C166" s="876"/>
      <c r="D166" s="876"/>
      <c r="E166" s="876"/>
      <c r="F166" s="876"/>
      <c r="G166" s="876"/>
      <c r="H166" s="876"/>
      <c r="I166" s="876"/>
      <c r="J166" s="280">
        <v>0</v>
      </c>
      <c r="K166" s="280">
        <v>0</v>
      </c>
      <c r="L166" s="280">
        <v>0</v>
      </c>
      <c r="M166" s="280">
        <v>0</v>
      </c>
      <c r="N166" s="280">
        <v>0</v>
      </c>
      <c r="O166" s="280">
        <v>0</v>
      </c>
      <c r="P166" s="280">
        <v>0</v>
      </c>
      <c r="Q166" s="280">
        <v>0</v>
      </c>
      <c r="R166" s="280">
        <v>0</v>
      </c>
      <c r="S166" s="280">
        <v>0</v>
      </c>
      <c r="T166" s="280">
        <v>0</v>
      </c>
      <c r="U166" s="280">
        <v>0</v>
      </c>
      <c r="V166" s="280">
        <v>0</v>
      </c>
      <c r="W166" s="280">
        <v>0</v>
      </c>
      <c r="X166" s="280">
        <v>0</v>
      </c>
      <c r="Y166" s="280">
        <v>0</v>
      </c>
      <c r="Z166" s="280">
        <v>0</v>
      </c>
      <c r="AA166" s="280">
        <v>0</v>
      </c>
      <c r="AB166" s="280">
        <v>0</v>
      </c>
      <c r="AC166" s="280">
        <v>0</v>
      </c>
      <c r="AD166" s="280">
        <v>0</v>
      </c>
      <c r="AE166" s="280">
        <v>0</v>
      </c>
      <c r="AF166" s="280">
        <v>0</v>
      </c>
      <c r="AG166" s="280">
        <v>0</v>
      </c>
      <c r="AH166" s="280">
        <v>0</v>
      </c>
      <c r="AI166" s="280">
        <v>0</v>
      </c>
      <c r="AJ166" s="280">
        <v>0</v>
      </c>
      <c r="AK166" s="280">
        <v>0</v>
      </c>
      <c r="AL166" s="280">
        <v>0</v>
      </c>
      <c r="AM166" s="74">
        <f t="shared" si="155"/>
        <v>0</v>
      </c>
    </row>
    <row r="167" spans="1:39">
      <c r="A167" s="63">
        <v>9</v>
      </c>
      <c r="B167" s="91">
        <f t="shared" si="154"/>
        <v>44197</v>
      </c>
      <c r="C167" s="876"/>
      <c r="D167" s="876"/>
      <c r="E167" s="876"/>
      <c r="F167" s="876"/>
      <c r="G167" s="876"/>
      <c r="H167" s="876"/>
      <c r="I167" s="876"/>
      <c r="J167" s="876"/>
      <c r="K167" s="280">
        <v>0</v>
      </c>
      <c r="L167" s="280">
        <v>0</v>
      </c>
      <c r="M167" s="280">
        <v>0</v>
      </c>
      <c r="N167" s="280">
        <v>0</v>
      </c>
      <c r="O167" s="280">
        <v>0</v>
      </c>
      <c r="P167" s="280">
        <v>0</v>
      </c>
      <c r="Q167" s="280">
        <v>0</v>
      </c>
      <c r="R167" s="280">
        <v>0</v>
      </c>
      <c r="S167" s="280">
        <v>0</v>
      </c>
      <c r="T167" s="280">
        <v>0</v>
      </c>
      <c r="U167" s="280">
        <v>0</v>
      </c>
      <c r="V167" s="280">
        <v>0</v>
      </c>
      <c r="W167" s="280">
        <v>0</v>
      </c>
      <c r="X167" s="280">
        <v>0</v>
      </c>
      <c r="Y167" s="280">
        <v>0</v>
      </c>
      <c r="Z167" s="280">
        <v>0</v>
      </c>
      <c r="AA167" s="280">
        <v>0</v>
      </c>
      <c r="AB167" s="280">
        <v>0</v>
      </c>
      <c r="AC167" s="280">
        <v>0</v>
      </c>
      <c r="AD167" s="280">
        <v>0</v>
      </c>
      <c r="AE167" s="280">
        <v>0</v>
      </c>
      <c r="AF167" s="280">
        <v>0</v>
      </c>
      <c r="AG167" s="280">
        <v>0</v>
      </c>
      <c r="AH167" s="280">
        <v>0</v>
      </c>
      <c r="AI167" s="280">
        <v>0</v>
      </c>
      <c r="AJ167" s="280">
        <v>0</v>
      </c>
      <c r="AK167" s="280">
        <v>0</v>
      </c>
      <c r="AL167" s="280">
        <v>0</v>
      </c>
      <c r="AM167" s="74">
        <f t="shared" si="155"/>
        <v>0</v>
      </c>
    </row>
    <row r="168" spans="1:39">
      <c r="A168" s="63">
        <v>10</v>
      </c>
      <c r="B168" s="91">
        <f t="shared" si="154"/>
        <v>44166</v>
      </c>
      <c r="C168" s="876"/>
      <c r="D168" s="876"/>
      <c r="E168" s="876"/>
      <c r="F168" s="876"/>
      <c r="G168" s="876"/>
      <c r="H168" s="876"/>
      <c r="I168" s="876"/>
      <c r="J168" s="876"/>
      <c r="K168" s="876"/>
      <c r="L168" s="280">
        <v>0</v>
      </c>
      <c r="M168" s="280">
        <v>0</v>
      </c>
      <c r="N168" s="280">
        <v>0</v>
      </c>
      <c r="O168" s="280">
        <v>0</v>
      </c>
      <c r="P168" s="280">
        <v>0</v>
      </c>
      <c r="Q168" s="280">
        <v>0</v>
      </c>
      <c r="R168" s="280">
        <v>0</v>
      </c>
      <c r="S168" s="280">
        <v>0</v>
      </c>
      <c r="T168" s="280">
        <v>0</v>
      </c>
      <c r="U168" s="280">
        <v>0</v>
      </c>
      <c r="V168" s="280">
        <v>0</v>
      </c>
      <c r="W168" s="280">
        <v>0</v>
      </c>
      <c r="X168" s="280">
        <v>0</v>
      </c>
      <c r="Y168" s="280">
        <v>0</v>
      </c>
      <c r="Z168" s="280">
        <v>0</v>
      </c>
      <c r="AA168" s="280">
        <v>0</v>
      </c>
      <c r="AB168" s="280">
        <v>0</v>
      </c>
      <c r="AC168" s="280">
        <v>0</v>
      </c>
      <c r="AD168" s="280">
        <v>0</v>
      </c>
      <c r="AE168" s="280">
        <v>0</v>
      </c>
      <c r="AF168" s="280">
        <v>0</v>
      </c>
      <c r="AG168" s="280">
        <v>0</v>
      </c>
      <c r="AH168" s="280">
        <v>0</v>
      </c>
      <c r="AI168" s="280">
        <v>0</v>
      </c>
      <c r="AJ168" s="280">
        <v>0</v>
      </c>
      <c r="AK168" s="280">
        <v>0</v>
      </c>
      <c r="AL168" s="280">
        <v>0</v>
      </c>
      <c r="AM168" s="74">
        <f t="shared" si="155"/>
        <v>0</v>
      </c>
    </row>
    <row r="169" spans="1:39">
      <c r="A169" s="63">
        <v>11</v>
      </c>
      <c r="B169" s="91">
        <f t="shared" si="154"/>
        <v>44136</v>
      </c>
      <c r="C169" s="876"/>
      <c r="D169" s="876"/>
      <c r="E169" s="876"/>
      <c r="F169" s="876"/>
      <c r="G169" s="876"/>
      <c r="H169" s="876"/>
      <c r="I169" s="876"/>
      <c r="J169" s="876"/>
      <c r="K169" s="876"/>
      <c r="L169" s="876"/>
      <c r="M169" s="280">
        <v>0</v>
      </c>
      <c r="N169" s="280">
        <v>0</v>
      </c>
      <c r="O169" s="280">
        <v>0</v>
      </c>
      <c r="P169" s="280">
        <v>0</v>
      </c>
      <c r="Q169" s="280">
        <v>0</v>
      </c>
      <c r="R169" s="280">
        <v>0</v>
      </c>
      <c r="S169" s="280">
        <v>0</v>
      </c>
      <c r="T169" s="280">
        <v>0</v>
      </c>
      <c r="U169" s="280">
        <v>0</v>
      </c>
      <c r="V169" s="280">
        <v>0</v>
      </c>
      <c r="W169" s="280">
        <v>0</v>
      </c>
      <c r="X169" s="280">
        <v>0</v>
      </c>
      <c r="Y169" s="280">
        <v>0</v>
      </c>
      <c r="Z169" s="280">
        <v>0</v>
      </c>
      <c r="AA169" s="280">
        <v>0</v>
      </c>
      <c r="AB169" s="280">
        <v>0</v>
      </c>
      <c r="AC169" s="280">
        <v>0</v>
      </c>
      <c r="AD169" s="280">
        <v>0</v>
      </c>
      <c r="AE169" s="280">
        <v>0</v>
      </c>
      <c r="AF169" s="280">
        <v>0</v>
      </c>
      <c r="AG169" s="280">
        <v>0</v>
      </c>
      <c r="AH169" s="280">
        <v>0</v>
      </c>
      <c r="AI169" s="280">
        <v>0</v>
      </c>
      <c r="AJ169" s="280">
        <v>0</v>
      </c>
      <c r="AK169" s="280">
        <v>0</v>
      </c>
      <c r="AL169" s="280">
        <v>0</v>
      </c>
      <c r="AM169" s="74">
        <f t="shared" si="155"/>
        <v>0</v>
      </c>
    </row>
    <row r="170" spans="1:39">
      <c r="A170" s="63">
        <v>12</v>
      </c>
      <c r="B170" s="91">
        <f t="shared" si="154"/>
        <v>44105</v>
      </c>
      <c r="C170" s="876"/>
      <c r="D170" s="876"/>
      <c r="E170" s="876"/>
      <c r="F170" s="876"/>
      <c r="G170" s="876"/>
      <c r="H170" s="876"/>
      <c r="I170" s="876"/>
      <c r="J170" s="876"/>
      <c r="K170" s="876"/>
      <c r="L170" s="876"/>
      <c r="M170" s="876"/>
      <c r="N170" s="280">
        <v>0</v>
      </c>
      <c r="O170" s="280">
        <v>0</v>
      </c>
      <c r="P170" s="280">
        <v>0</v>
      </c>
      <c r="Q170" s="280">
        <v>0</v>
      </c>
      <c r="R170" s="280">
        <v>0</v>
      </c>
      <c r="S170" s="280">
        <v>0</v>
      </c>
      <c r="T170" s="280">
        <v>0</v>
      </c>
      <c r="U170" s="280">
        <v>0</v>
      </c>
      <c r="V170" s="280">
        <v>0</v>
      </c>
      <c r="W170" s="280">
        <v>0</v>
      </c>
      <c r="X170" s="280">
        <v>0</v>
      </c>
      <c r="Y170" s="280">
        <v>0</v>
      </c>
      <c r="Z170" s="280">
        <v>0</v>
      </c>
      <c r="AA170" s="280">
        <v>0</v>
      </c>
      <c r="AB170" s="280">
        <v>0</v>
      </c>
      <c r="AC170" s="280">
        <v>0</v>
      </c>
      <c r="AD170" s="280">
        <v>0</v>
      </c>
      <c r="AE170" s="280">
        <v>0</v>
      </c>
      <c r="AF170" s="280">
        <v>0</v>
      </c>
      <c r="AG170" s="280">
        <v>0</v>
      </c>
      <c r="AH170" s="280">
        <v>0</v>
      </c>
      <c r="AI170" s="280">
        <v>0</v>
      </c>
      <c r="AJ170" s="280">
        <v>0</v>
      </c>
      <c r="AK170" s="280">
        <v>0</v>
      </c>
      <c r="AL170" s="280">
        <v>0</v>
      </c>
      <c r="AM170" s="74">
        <f t="shared" si="155"/>
        <v>0</v>
      </c>
    </row>
    <row r="171" spans="1:39">
      <c r="A171" s="63">
        <v>13</v>
      </c>
      <c r="B171" s="91">
        <f t="shared" si="154"/>
        <v>44075</v>
      </c>
      <c r="C171" s="876"/>
      <c r="D171" s="876"/>
      <c r="E171" s="876"/>
      <c r="F171" s="876"/>
      <c r="G171" s="876"/>
      <c r="H171" s="876"/>
      <c r="I171" s="876"/>
      <c r="J171" s="876"/>
      <c r="K171" s="876"/>
      <c r="L171" s="876"/>
      <c r="M171" s="876"/>
      <c r="N171" s="876"/>
      <c r="O171" s="280">
        <v>0</v>
      </c>
      <c r="P171" s="280">
        <v>0</v>
      </c>
      <c r="Q171" s="280">
        <v>0</v>
      </c>
      <c r="R171" s="280">
        <v>0</v>
      </c>
      <c r="S171" s="280">
        <v>0</v>
      </c>
      <c r="T171" s="280">
        <v>0</v>
      </c>
      <c r="U171" s="280">
        <v>0</v>
      </c>
      <c r="V171" s="280">
        <v>0</v>
      </c>
      <c r="W171" s="280">
        <v>0</v>
      </c>
      <c r="X171" s="280">
        <v>0</v>
      </c>
      <c r="Y171" s="280">
        <v>0</v>
      </c>
      <c r="Z171" s="280">
        <v>0</v>
      </c>
      <c r="AA171" s="280">
        <v>0</v>
      </c>
      <c r="AB171" s="280">
        <v>0</v>
      </c>
      <c r="AC171" s="280">
        <v>0</v>
      </c>
      <c r="AD171" s="280">
        <v>0</v>
      </c>
      <c r="AE171" s="280">
        <v>0</v>
      </c>
      <c r="AF171" s="280">
        <v>0</v>
      </c>
      <c r="AG171" s="280">
        <v>0</v>
      </c>
      <c r="AH171" s="280">
        <v>0</v>
      </c>
      <c r="AI171" s="280">
        <v>0</v>
      </c>
      <c r="AJ171" s="280">
        <v>0</v>
      </c>
      <c r="AK171" s="280">
        <v>0</v>
      </c>
      <c r="AL171" s="280">
        <v>0</v>
      </c>
      <c r="AM171" s="74">
        <f t="shared" si="155"/>
        <v>0</v>
      </c>
    </row>
    <row r="172" spans="1:39">
      <c r="A172" s="63">
        <v>14</v>
      </c>
      <c r="B172" s="91">
        <f t="shared" si="154"/>
        <v>44044</v>
      </c>
      <c r="C172" s="876"/>
      <c r="D172" s="876"/>
      <c r="E172" s="876"/>
      <c r="F172" s="876"/>
      <c r="G172" s="876"/>
      <c r="H172" s="876"/>
      <c r="I172" s="876"/>
      <c r="J172" s="876"/>
      <c r="K172" s="876"/>
      <c r="L172" s="876"/>
      <c r="M172" s="876"/>
      <c r="N172" s="876"/>
      <c r="O172" s="876"/>
      <c r="P172" s="280">
        <v>0</v>
      </c>
      <c r="Q172" s="280">
        <v>0</v>
      </c>
      <c r="R172" s="280">
        <v>0</v>
      </c>
      <c r="S172" s="280">
        <v>0</v>
      </c>
      <c r="T172" s="280">
        <v>0</v>
      </c>
      <c r="U172" s="280">
        <v>0</v>
      </c>
      <c r="V172" s="280">
        <v>0</v>
      </c>
      <c r="W172" s="280">
        <v>0</v>
      </c>
      <c r="X172" s="280">
        <v>0</v>
      </c>
      <c r="Y172" s="280">
        <v>0</v>
      </c>
      <c r="Z172" s="280">
        <v>0</v>
      </c>
      <c r="AA172" s="280">
        <v>0</v>
      </c>
      <c r="AB172" s="280">
        <v>0</v>
      </c>
      <c r="AC172" s="280">
        <v>0</v>
      </c>
      <c r="AD172" s="280">
        <v>0</v>
      </c>
      <c r="AE172" s="280">
        <v>0</v>
      </c>
      <c r="AF172" s="280">
        <v>0</v>
      </c>
      <c r="AG172" s="280">
        <v>0</v>
      </c>
      <c r="AH172" s="280">
        <v>0</v>
      </c>
      <c r="AI172" s="280">
        <v>0</v>
      </c>
      <c r="AJ172" s="280">
        <v>0</v>
      </c>
      <c r="AK172" s="280">
        <v>0</v>
      </c>
      <c r="AL172" s="280">
        <v>0</v>
      </c>
      <c r="AM172" s="74">
        <f t="shared" si="155"/>
        <v>0</v>
      </c>
    </row>
    <row r="173" spans="1:39">
      <c r="A173" s="63">
        <v>15</v>
      </c>
      <c r="B173" s="91">
        <f t="shared" si="154"/>
        <v>44013</v>
      </c>
      <c r="C173" s="876"/>
      <c r="D173" s="876"/>
      <c r="E173" s="876"/>
      <c r="F173" s="876"/>
      <c r="G173" s="876"/>
      <c r="H173" s="876"/>
      <c r="I173" s="876"/>
      <c r="J173" s="876"/>
      <c r="K173" s="876"/>
      <c r="L173" s="876"/>
      <c r="M173" s="876"/>
      <c r="N173" s="876"/>
      <c r="O173" s="876"/>
      <c r="P173" s="876"/>
      <c r="Q173" s="280">
        <v>0</v>
      </c>
      <c r="R173" s="280">
        <v>0</v>
      </c>
      <c r="S173" s="280">
        <v>0</v>
      </c>
      <c r="T173" s="280">
        <v>0</v>
      </c>
      <c r="U173" s="280">
        <v>0</v>
      </c>
      <c r="V173" s="280">
        <v>0</v>
      </c>
      <c r="W173" s="280">
        <v>0</v>
      </c>
      <c r="X173" s="280">
        <v>0</v>
      </c>
      <c r="Y173" s="280">
        <v>0</v>
      </c>
      <c r="Z173" s="280">
        <v>0</v>
      </c>
      <c r="AA173" s="280">
        <v>0</v>
      </c>
      <c r="AB173" s="280">
        <v>0</v>
      </c>
      <c r="AC173" s="280">
        <v>0</v>
      </c>
      <c r="AD173" s="280">
        <v>0</v>
      </c>
      <c r="AE173" s="280">
        <v>0</v>
      </c>
      <c r="AF173" s="280">
        <v>0</v>
      </c>
      <c r="AG173" s="280">
        <v>0</v>
      </c>
      <c r="AH173" s="280">
        <v>0</v>
      </c>
      <c r="AI173" s="280">
        <v>0</v>
      </c>
      <c r="AJ173" s="280">
        <v>0</v>
      </c>
      <c r="AK173" s="280">
        <v>0</v>
      </c>
      <c r="AL173" s="280">
        <v>0</v>
      </c>
      <c r="AM173" s="74">
        <f t="shared" si="155"/>
        <v>0</v>
      </c>
    </row>
    <row r="174" spans="1:39">
      <c r="A174" s="63">
        <v>16</v>
      </c>
      <c r="B174" s="91">
        <f t="shared" si="154"/>
        <v>43983</v>
      </c>
      <c r="C174" s="876"/>
      <c r="D174" s="876"/>
      <c r="E174" s="876"/>
      <c r="F174" s="876"/>
      <c r="G174" s="876"/>
      <c r="H174" s="876"/>
      <c r="I174" s="876"/>
      <c r="J174" s="876"/>
      <c r="K174" s="876"/>
      <c r="L174" s="876"/>
      <c r="M174" s="876"/>
      <c r="N174" s="876"/>
      <c r="O174" s="876"/>
      <c r="P174" s="876"/>
      <c r="Q174" s="876"/>
      <c r="R174" s="280">
        <v>0</v>
      </c>
      <c r="S174" s="280">
        <v>0</v>
      </c>
      <c r="T174" s="280">
        <v>0</v>
      </c>
      <c r="U174" s="280">
        <v>0</v>
      </c>
      <c r="V174" s="280">
        <v>0</v>
      </c>
      <c r="W174" s="280">
        <v>0</v>
      </c>
      <c r="X174" s="280">
        <v>0</v>
      </c>
      <c r="Y174" s="280">
        <v>0</v>
      </c>
      <c r="Z174" s="280">
        <v>0</v>
      </c>
      <c r="AA174" s="280">
        <v>0</v>
      </c>
      <c r="AB174" s="280">
        <v>0</v>
      </c>
      <c r="AC174" s="280">
        <v>0</v>
      </c>
      <c r="AD174" s="280">
        <v>0</v>
      </c>
      <c r="AE174" s="280">
        <v>0</v>
      </c>
      <c r="AF174" s="280">
        <v>0</v>
      </c>
      <c r="AG174" s="280">
        <v>0</v>
      </c>
      <c r="AH174" s="280">
        <v>0</v>
      </c>
      <c r="AI174" s="280">
        <v>0</v>
      </c>
      <c r="AJ174" s="280">
        <v>0</v>
      </c>
      <c r="AK174" s="280">
        <v>0</v>
      </c>
      <c r="AL174" s="280">
        <v>0</v>
      </c>
      <c r="AM174" s="74">
        <f t="shared" si="155"/>
        <v>0</v>
      </c>
    </row>
    <row r="175" spans="1:39">
      <c r="A175" s="63">
        <v>17</v>
      </c>
      <c r="B175" s="91">
        <f t="shared" si="154"/>
        <v>43952</v>
      </c>
      <c r="C175" s="876"/>
      <c r="D175" s="876"/>
      <c r="E175" s="876"/>
      <c r="F175" s="876"/>
      <c r="G175" s="876"/>
      <c r="H175" s="876"/>
      <c r="I175" s="876"/>
      <c r="J175" s="876"/>
      <c r="K175" s="876"/>
      <c r="L175" s="876"/>
      <c r="M175" s="876"/>
      <c r="N175" s="876"/>
      <c r="O175" s="876"/>
      <c r="P175" s="876"/>
      <c r="Q175" s="876"/>
      <c r="R175" s="876"/>
      <c r="S175" s="280">
        <v>0</v>
      </c>
      <c r="T175" s="280">
        <v>0</v>
      </c>
      <c r="U175" s="280">
        <v>0</v>
      </c>
      <c r="V175" s="280">
        <v>0</v>
      </c>
      <c r="W175" s="280">
        <v>0</v>
      </c>
      <c r="X175" s="280">
        <v>0</v>
      </c>
      <c r="Y175" s="280">
        <v>0</v>
      </c>
      <c r="Z175" s="280">
        <v>0</v>
      </c>
      <c r="AA175" s="280">
        <v>0</v>
      </c>
      <c r="AB175" s="280">
        <v>0</v>
      </c>
      <c r="AC175" s="280">
        <v>0</v>
      </c>
      <c r="AD175" s="280">
        <v>0</v>
      </c>
      <c r="AE175" s="280">
        <v>0</v>
      </c>
      <c r="AF175" s="280">
        <v>0</v>
      </c>
      <c r="AG175" s="280">
        <v>0</v>
      </c>
      <c r="AH175" s="280">
        <v>0</v>
      </c>
      <c r="AI175" s="280">
        <v>0</v>
      </c>
      <c r="AJ175" s="280">
        <v>0</v>
      </c>
      <c r="AK175" s="280">
        <v>0</v>
      </c>
      <c r="AL175" s="280">
        <v>0</v>
      </c>
      <c r="AM175" s="74">
        <f t="shared" si="155"/>
        <v>0</v>
      </c>
    </row>
    <row r="176" spans="1:39">
      <c r="A176" s="63">
        <v>18</v>
      </c>
      <c r="B176" s="91">
        <f t="shared" si="154"/>
        <v>43922</v>
      </c>
      <c r="C176" s="876"/>
      <c r="D176" s="876"/>
      <c r="E176" s="876"/>
      <c r="F176" s="876"/>
      <c r="G176" s="876"/>
      <c r="H176" s="876"/>
      <c r="I176" s="876"/>
      <c r="J176" s="876"/>
      <c r="K176" s="876"/>
      <c r="L176" s="876"/>
      <c r="M176" s="876"/>
      <c r="N176" s="876"/>
      <c r="O176" s="876"/>
      <c r="P176" s="876"/>
      <c r="Q176" s="876"/>
      <c r="R176" s="876"/>
      <c r="S176" s="876"/>
      <c r="T176" s="280">
        <v>0</v>
      </c>
      <c r="U176" s="280">
        <v>0</v>
      </c>
      <c r="V176" s="280">
        <v>0</v>
      </c>
      <c r="W176" s="280">
        <v>0</v>
      </c>
      <c r="X176" s="280">
        <v>0</v>
      </c>
      <c r="Y176" s="280">
        <v>0</v>
      </c>
      <c r="Z176" s="280">
        <v>0</v>
      </c>
      <c r="AA176" s="280">
        <v>0</v>
      </c>
      <c r="AB176" s="280">
        <v>0</v>
      </c>
      <c r="AC176" s="280">
        <v>0</v>
      </c>
      <c r="AD176" s="280">
        <v>0</v>
      </c>
      <c r="AE176" s="280">
        <v>0</v>
      </c>
      <c r="AF176" s="280">
        <v>0</v>
      </c>
      <c r="AG176" s="280">
        <v>0</v>
      </c>
      <c r="AH176" s="280">
        <v>0</v>
      </c>
      <c r="AI176" s="280">
        <v>0</v>
      </c>
      <c r="AJ176" s="280">
        <v>0</v>
      </c>
      <c r="AK176" s="280">
        <v>0</v>
      </c>
      <c r="AL176" s="280">
        <v>0</v>
      </c>
      <c r="AM176" s="74">
        <f t="shared" si="155"/>
        <v>0</v>
      </c>
    </row>
    <row r="177" spans="1:39">
      <c r="A177" s="63">
        <v>19</v>
      </c>
      <c r="B177" s="91">
        <f t="shared" si="154"/>
        <v>43891</v>
      </c>
      <c r="C177" s="876"/>
      <c r="D177" s="876"/>
      <c r="E177" s="876"/>
      <c r="F177" s="876"/>
      <c r="G177" s="876"/>
      <c r="H177" s="876"/>
      <c r="I177" s="876"/>
      <c r="J177" s="876"/>
      <c r="K177" s="876"/>
      <c r="L177" s="876"/>
      <c r="M177" s="876"/>
      <c r="N177" s="876"/>
      <c r="O177" s="876"/>
      <c r="P177" s="876"/>
      <c r="Q177" s="876"/>
      <c r="R177" s="876"/>
      <c r="S177" s="876"/>
      <c r="T177" s="876"/>
      <c r="U177" s="280">
        <v>0</v>
      </c>
      <c r="V177" s="280">
        <v>0</v>
      </c>
      <c r="W177" s="280">
        <v>0</v>
      </c>
      <c r="X177" s="280">
        <v>0</v>
      </c>
      <c r="Y177" s="280">
        <v>0</v>
      </c>
      <c r="Z177" s="280">
        <v>0</v>
      </c>
      <c r="AA177" s="280">
        <v>0</v>
      </c>
      <c r="AB177" s="280">
        <v>0</v>
      </c>
      <c r="AC177" s="280">
        <v>0</v>
      </c>
      <c r="AD177" s="280">
        <v>0</v>
      </c>
      <c r="AE177" s="280">
        <v>0</v>
      </c>
      <c r="AF177" s="280">
        <v>0</v>
      </c>
      <c r="AG177" s="280">
        <v>0</v>
      </c>
      <c r="AH177" s="280">
        <v>0</v>
      </c>
      <c r="AI177" s="280">
        <v>0</v>
      </c>
      <c r="AJ177" s="280">
        <v>0</v>
      </c>
      <c r="AK177" s="280">
        <v>0</v>
      </c>
      <c r="AL177" s="280">
        <v>0</v>
      </c>
      <c r="AM177" s="74">
        <f t="shared" si="155"/>
        <v>0</v>
      </c>
    </row>
    <row r="178" spans="1:39">
      <c r="A178" s="63">
        <v>20</v>
      </c>
      <c r="B178" s="91">
        <f t="shared" si="154"/>
        <v>43862</v>
      </c>
      <c r="C178" s="876"/>
      <c r="D178" s="876"/>
      <c r="E178" s="876"/>
      <c r="F178" s="876"/>
      <c r="G178" s="876"/>
      <c r="H178" s="876"/>
      <c r="I178" s="876"/>
      <c r="J178" s="876"/>
      <c r="K178" s="876"/>
      <c r="L178" s="876"/>
      <c r="M178" s="876"/>
      <c r="N178" s="876"/>
      <c r="O178" s="876"/>
      <c r="P178" s="876"/>
      <c r="Q178" s="876"/>
      <c r="R178" s="876"/>
      <c r="S178" s="876"/>
      <c r="T178" s="876"/>
      <c r="U178" s="876"/>
      <c r="V178" s="280">
        <v>0</v>
      </c>
      <c r="W178" s="280">
        <v>0</v>
      </c>
      <c r="X178" s="280">
        <v>0</v>
      </c>
      <c r="Y178" s="280">
        <v>0</v>
      </c>
      <c r="Z178" s="280">
        <v>0</v>
      </c>
      <c r="AA178" s="280">
        <v>0</v>
      </c>
      <c r="AB178" s="280">
        <v>0</v>
      </c>
      <c r="AC178" s="280">
        <v>0</v>
      </c>
      <c r="AD178" s="280">
        <v>0</v>
      </c>
      <c r="AE178" s="280">
        <v>0</v>
      </c>
      <c r="AF178" s="280">
        <v>0</v>
      </c>
      <c r="AG178" s="280">
        <v>0</v>
      </c>
      <c r="AH178" s="280">
        <v>0</v>
      </c>
      <c r="AI178" s="280">
        <v>0</v>
      </c>
      <c r="AJ178" s="280">
        <v>0</v>
      </c>
      <c r="AK178" s="280">
        <v>0</v>
      </c>
      <c r="AL178" s="280">
        <v>0</v>
      </c>
      <c r="AM178" s="74">
        <f t="shared" si="155"/>
        <v>0</v>
      </c>
    </row>
    <row r="179" spans="1:39">
      <c r="A179" s="63">
        <v>21</v>
      </c>
      <c r="B179" s="91">
        <f t="shared" si="154"/>
        <v>43831</v>
      </c>
      <c r="C179" s="876"/>
      <c r="D179" s="876"/>
      <c r="E179" s="876"/>
      <c r="F179" s="876"/>
      <c r="G179" s="876"/>
      <c r="H179" s="876"/>
      <c r="I179" s="876"/>
      <c r="J179" s="876"/>
      <c r="K179" s="876"/>
      <c r="L179" s="876"/>
      <c r="M179" s="876"/>
      <c r="N179" s="876"/>
      <c r="O179" s="876"/>
      <c r="P179" s="876"/>
      <c r="Q179" s="876"/>
      <c r="R179" s="876"/>
      <c r="S179" s="876"/>
      <c r="T179" s="876"/>
      <c r="U179" s="876"/>
      <c r="V179" s="876"/>
      <c r="W179" s="280">
        <v>0</v>
      </c>
      <c r="X179" s="280">
        <v>0</v>
      </c>
      <c r="Y179" s="280">
        <v>0</v>
      </c>
      <c r="Z179" s="280">
        <v>0</v>
      </c>
      <c r="AA179" s="280">
        <v>0</v>
      </c>
      <c r="AB179" s="280">
        <v>0</v>
      </c>
      <c r="AC179" s="280">
        <v>0</v>
      </c>
      <c r="AD179" s="280">
        <v>0</v>
      </c>
      <c r="AE179" s="280">
        <v>0</v>
      </c>
      <c r="AF179" s="280">
        <v>0</v>
      </c>
      <c r="AG179" s="280">
        <v>0</v>
      </c>
      <c r="AH179" s="280">
        <v>0</v>
      </c>
      <c r="AI179" s="280">
        <v>0</v>
      </c>
      <c r="AJ179" s="280">
        <v>0</v>
      </c>
      <c r="AK179" s="280">
        <v>0</v>
      </c>
      <c r="AL179" s="280">
        <v>0</v>
      </c>
      <c r="AM179" s="74">
        <f t="shared" si="155"/>
        <v>0</v>
      </c>
    </row>
    <row r="180" spans="1:39">
      <c r="A180" s="63">
        <v>22</v>
      </c>
      <c r="B180" s="91">
        <f t="shared" si="154"/>
        <v>43800</v>
      </c>
      <c r="C180" s="876"/>
      <c r="D180" s="876"/>
      <c r="E180" s="876"/>
      <c r="F180" s="876"/>
      <c r="G180" s="876"/>
      <c r="H180" s="876"/>
      <c r="I180" s="876"/>
      <c r="J180" s="876"/>
      <c r="K180" s="876"/>
      <c r="L180" s="876"/>
      <c r="M180" s="876"/>
      <c r="N180" s="876"/>
      <c r="O180" s="876"/>
      <c r="P180" s="876"/>
      <c r="Q180" s="876"/>
      <c r="R180" s="876"/>
      <c r="S180" s="876"/>
      <c r="T180" s="876"/>
      <c r="U180" s="876"/>
      <c r="V180" s="876"/>
      <c r="W180" s="876"/>
      <c r="X180" s="280">
        <v>0</v>
      </c>
      <c r="Y180" s="280">
        <v>0</v>
      </c>
      <c r="Z180" s="280">
        <v>0</v>
      </c>
      <c r="AA180" s="280">
        <v>0</v>
      </c>
      <c r="AB180" s="280">
        <v>0</v>
      </c>
      <c r="AC180" s="280">
        <v>0</v>
      </c>
      <c r="AD180" s="280">
        <v>0</v>
      </c>
      <c r="AE180" s="280">
        <v>0</v>
      </c>
      <c r="AF180" s="280">
        <v>0</v>
      </c>
      <c r="AG180" s="280">
        <v>0</v>
      </c>
      <c r="AH180" s="280">
        <v>0</v>
      </c>
      <c r="AI180" s="280">
        <v>0</v>
      </c>
      <c r="AJ180" s="280">
        <v>0</v>
      </c>
      <c r="AK180" s="280">
        <v>0</v>
      </c>
      <c r="AL180" s="280">
        <v>0</v>
      </c>
      <c r="AM180" s="74">
        <f t="shared" si="155"/>
        <v>0</v>
      </c>
    </row>
    <row r="181" spans="1:39">
      <c r="A181" s="63">
        <v>23</v>
      </c>
      <c r="B181" s="91">
        <f t="shared" si="154"/>
        <v>43770</v>
      </c>
      <c r="C181" s="876"/>
      <c r="D181" s="876"/>
      <c r="E181" s="876"/>
      <c r="F181" s="876"/>
      <c r="G181" s="876"/>
      <c r="H181" s="876"/>
      <c r="I181" s="876"/>
      <c r="J181" s="876"/>
      <c r="K181" s="876"/>
      <c r="L181" s="876"/>
      <c r="M181" s="876"/>
      <c r="N181" s="876"/>
      <c r="O181" s="876"/>
      <c r="P181" s="876"/>
      <c r="Q181" s="876"/>
      <c r="R181" s="876"/>
      <c r="S181" s="876"/>
      <c r="T181" s="876"/>
      <c r="U181" s="876"/>
      <c r="V181" s="876"/>
      <c r="W181" s="876"/>
      <c r="X181" s="876"/>
      <c r="Y181" s="280">
        <v>0</v>
      </c>
      <c r="Z181" s="280">
        <v>0</v>
      </c>
      <c r="AA181" s="280">
        <v>0</v>
      </c>
      <c r="AB181" s="280">
        <v>0</v>
      </c>
      <c r="AC181" s="280">
        <v>0</v>
      </c>
      <c r="AD181" s="280">
        <v>0</v>
      </c>
      <c r="AE181" s="280">
        <v>0</v>
      </c>
      <c r="AF181" s="280">
        <v>0</v>
      </c>
      <c r="AG181" s="280">
        <v>0</v>
      </c>
      <c r="AH181" s="280">
        <v>0</v>
      </c>
      <c r="AI181" s="280">
        <v>0</v>
      </c>
      <c r="AJ181" s="280">
        <v>0</v>
      </c>
      <c r="AK181" s="280">
        <v>0</v>
      </c>
      <c r="AL181" s="280">
        <v>0</v>
      </c>
      <c r="AM181" s="74">
        <f t="shared" si="155"/>
        <v>0</v>
      </c>
    </row>
    <row r="182" spans="1:39">
      <c r="A182" s="63">
        <v>24</v>
      </c>
      <c r="B182" s="91">
        <f t="shared" si="154"/>
        <v>43739</v>
      </c>
      <c r="C182" s="876"/>
      <c r="D182" s="876"/>
      <c r="E182" s="876"/>
      <c r="F182" s="876"/>
      <c r="G182" s="876"/>
      <c r="H182" s="876"/>
      <c r="I182" s="876"/>
      <c r="J182" s="876"/>
      <c r="K182" s="876"/>
      <c r="L182" s="876"/>
      <c r="M182" s="876"/>
      <c r="N182" s="876"/>
      <c r="O182" s="876"/>
      <c r="P182" s="876"/>
      <c r="Q182" s="876"/>
      <c r="R182" s="876"/>
      <c r="S182" s="876"/>
      <c r="T182" s="876"/>
      <c r="U182" s="876"/>
      <c r="V182" s="876"/>
      <c r="W182" s="876"/>
      <c r="X182" s="876"/>
      <c r="Y182" s="876"/>
      <c r="Z182" s="280">
        <v>0</v>
      </c>
      <c r="AA182" s="280">
        <v>0</v>
      </c>
      <c r="AB182" s="280">
        <v>0</v>
      </c>
      <c r="AC182" s="280">
        <v>0</v>
      </c>
      <c r="AD182" s="280">
        <v>0</v>
      </c>
      <c r="AE182" s="280">
        <v>0</v>
      </c>
      <c r="AF182" s="280">
        <v>0</v>
      </c>
      <c r="AG182" s="280">
        <v>0</v>
      </c>
      <c r="AH182" s="280">
        <v>0</v>
      </c>
      <c r="AI182" s="280">
        <v>0</v>
      </c>
      <c r="AJ182" s="280">
        <v>0</v>
      </c>
      <c r="AK182" s="280">
        <v>0</v>
      </c>
      <c r="AL182" s="280">
        <v>0</v>
      </c>
      <c r="AM182" s="74">
        <f t="shared" si="155"/>
        <v>0</v>
      </c>
    </row>
    <row r="183" spans="1:39">
      <c r="A183" s="63">
        <v>25</v>
      </c>
      <c r="B183" s="91">
        <f t="shared" si="154"/>
        <v>43709</v>
      </c>
      <c r="C183" s="876"/>
      <c r="D183" s="876"/>
      <c r="E183" s="876"/>
      <c r="F183" s="876"/>
      <c r="G183" s="876"/>
      <c r="H183" s="876"/>
      <c r="I183" s="876"/>
      <c r="J183" s="876"/>
      <c r="K183" s="876"/>
      <c r="L183" s="876"/>
      <c r="M183" s="876"/>
      <c r="N183" s="876"/>
      <c r="O183" s="876"/>
      <c r="P183" s="876"/>
      <c r="Q183" s="876"/>
      <c r="R183" s="876"/>
      <c r="S183" s="876"/>
      <c r="T183" s="876"/>
      <c r="U183" s="876"/>
      <c r="V183" s="876"/>
      <c r="W183" s="876"/>
      <c r="X183" s="876"/>
      <c r="Y183" s="876"/>
      <c r="Z183" s="876"/>
      <c r="AA183" s="280">
        <v>0</v>
      </c>
      <c r="AB183" s="280">
        <v>0</v>
      </c>
      <c r="AC183" s="280">
        <v>0</v>
      </c>
      <c r="AD183" s="280">
        <v>0</v>
      </c>
      <c r="AE183" s="280">
        <v>0</v>
      </c>
      <c r="AF183" s="280">
        <v>0</v>
      </c>
      <c r="AG183" s="280">
        <v>0</v>
      </c>
      <c r="AH183" s="280">
        <v>0</v>
      </c>
      <c r="AI183" s="280">
        <v>0</v>
      </c>
      <c r="AJ183" s="280">
        <v>0</v>
      </c>
      <c r="AK183" s="280">
        <v>0</v>
      </c>
      <c r="AL183" s="280">
        <v>0</v>
      </c>
      <c r="AM183" s="74">
        <f t="shared" si="155"/>
        <v>0</v>
      </c>
    </row>
    <row r="184" spans="1:39">
      <c r="A184" s="63">
        <v>26</v>
      </c>
      <c r="B184" s="91">
        <f t="shared" si="154"/>
        <v>43678</v>
      </c>
      <c r="C184" s="876"/>
      <c r="D184" s="876"/>
      <c r="E184" s="876"/>
      <c r="F184" s="876"/>
      <c r="G184" s="876"/>
      <c r="H184" s="876"/>
      <c r="I184" s="876"/>
      <c r="J184" s="876"/>
      <c r="K184" s="876"/>
      <c r="L184" s="876"/>
      <c r="M184" s="876"/>
      <c r="N184" s="876"/>
      <c r="O184" s="876"/>
      <c r="P184" s="876"/>
      <c r="Q184" s="876"/>
      <c r="R184" s="876"/>
      <c r="S184" s="876"/>
      <c r="T184" s="876"/>
      <c r="U184" s="876"/>
      <c r="V184" s="876"/>
      <c r="W184" s="876"/>
      <c r="X184" s="876"/>
      <c r="Y184" s="876"/>
      <c r="Z184" s="876"/>
      <c r="AA184" s="876"/>
      <c r="AB184" s="280">
        <v>0</v>
      </c>
      <c r="AC184" s="280">
        <v>0</v>
      </c>
      <c r="AD184" s="280">
        <v>0</v>
      </c>
      <c r="AE184" s="280">
        <v>0</v>
      </c>
      <c r="AF184" s="280">
        <v>0</v>
      </c>
      <c r="AG184" s="280">
        <v>0</v>
      </c>
      <c r="AH184" s="280">
        <v>0</v>
      </c>
      <c r="AI184" s="280">
        <v>0</v>
      </c>
      <c r="AJ184" s="280">
        <v>0</v>
      </c>
      <c r="AK184" s="280">
        <v>0</v>
      </c>
      <c r="AL184" s="280">
        <v>0</v>
      </c>
      <c r="AM184" s="74">
        <f t="shared" si="155"/>
        <v>0</v>
      </c>
    </row>
    <row r="185" spans="1:39">
      <c r="A185" s="63">
        <v>27</v>
      </c>
      <c r="B185" s="91">
        <f t="shared" si="154"/>
        <v>43647</v>
      </c>
      <c r="C185" s="876"/>
      <c r="D185" s="876"/>
      <c r="E185" s="876"/>
      <c r="F185" s="876"/>
      <c r="G185" s="876"/>
      <c r="H185" s="876"/>
      <c r="I185" s="876"/>
      <c r="J185" s="876"/>
      <c r="K185" s="876"/>
      <c r="L185" s="876"/>
      <c r="M185" s="876"/>
      <c r="N185" s="876"/>
      <c r="O185" s="876"/>
      <c r="P185" s="876"/>
      <c r="Q185" s="876"/>
      <c r="R185" s="876"/>
      <c r="S185" s="876"/>
      <c r="T185" s="876"/>
      <c r="U185" s="876"/>
      <c r="V185" s="876"/>
      <c r="W185" s="876"/>
      <c r="X185" s="876"/>
      <c r="Y185" s="876"/>
      <c r="Z185" s="876"/>
      <c r="AA185" s="876"/>
      <c r="AB185" s="876"/>
      <c r="AC185" s="280">
        <v>0</v>
      </c>
      <c r="AD185" s="280">
        <v>0</v>
      </c>
      <c r="AE185" s="280">
        <v>0</v>
      </c>
      <c r="AF185" s="280">
        <v>0</v>
      </c>
      <c r="AG185" s="280">
        <v>0</v>
      </c>
      <c r="AH185" s="280">
        <v>0</v>
      </c>
      <c r="AI185" s="280">
        <v>0</v>
      </c>
      <c r="AJ185" s="280">
        <v>0</v>
      </c>
      <c r="AK185" s="280">
        <v>0</v>
      </c>
      <c r="AL185" s="280">
        <v>0</v>
      </c>
      <c r="AM185" s="74">
        <f t="shared" si="155"/>
        <v>0</v>
      </c>
    </row>
    <row r="186" spans="1:39">
      <c r="A186" s="63">
        <v>28</v>
      </c>
      <c r="B186" s="91">
        <f t="shared" si="154"/>
        <v>43617</v>
      </c>
      <c r="C186" s="876"/>
      <c r="D186" s="876"/>
      <c r="E186" s="876"/>
      <c r="F186" s="876"/>
      <c r="G186" s="876"/>
      <c r="H186" s="876"/>
      <c r="I186" s="876"/>
      <c r="J186" s="876"/>
      <c r="K186" s="876"/>
      <c r="L186" s="876"/>
      <c r="M186" s="876"/>
      <c r="N186" s="876"/>
      <c r="O186" s="876"/>
      <c r="P186" s="876"/>
      <c r="Q186" s="876"/>
      <c r="R186" s="876"/>
      <c r="S186" s="876"/>
      <c r="T186" s="876"/>
      <c r="U186" s="876"/>
      <c r="V186" s="876"/>
      <c r="W186" s="876"/>
      <c r="X186" s="876"/>
      <c r="Y186" s="876"/>
      <c r="Z186" s="876"/>
      <c r="AA186" s="876"/>
      <c r="AB186" s="876"/>
      <c r="AC186" s="876"/>
      <c r="AD186" s="280">
        <v>0</v>
      </c>
      <c r="AE186" s="280">
        <v>0</v>
      </c>
      <c r="AF186" s="280">
        <v>0</v>
      </c>
      <c r="AG186" s="280">
        <v>0</v>
      </c>
      <c r="AH186" s="280">
        <v>0</v>
      </c>
      <c r="AI186" s="280">
        <v>0</v>
      </c>
      <c r="AJ186" s="280">
        <v>0</v>
      </c>
      <c r="AK186" s="280">
        <v>0</v>
      </c>
      <c r="AL186" s="280">
        <v>0</v>
      </c>
      <c r="AM186" s="74">
        <f t="shared" si="155"/>
        <v>0</v>
      </c>
    </row>
    <row r="187" spans="1:39">
      <c r="A187" s="63">
        <v>29</v>
      </c>
      <c r="B187" s="91">
        <f t="shared" si="154"/>
        <v>43586</v>
      </c>
      <c r="C187" s="876"/>
      <c r="D187" s="876"/>
      <c r="E187" s="876"/>
      <c r="F187" s="876"/>
      <c r="G187" s="876"/>
      <c r="H187" s="876"/>
      <c r="I187" s="876"/>
      <c r="J187" s="876"/>
      <c r="K187" s="876"/>
      <c r="L187" s="876"/>
      <c r="M187" s="876"/>
      <c r="N187" s="876"/>
      <c r="O187" s="876"/>
      <c r="P187" s="876"/>
      <c r="Q187" s="876"/>
      <c r="R187" s="876"/>
      <c r="S187" s="876"/>
      <c r="T187" s="876"/>
      <c r="U187" s="876"/>
      <c r="V187" s="876"/>
      <c r="W187" s="876"/>
      <c r="X187" s="876"/>
      <c r="Y187" s="876"/>
      <c r="Z187" s="876"/>
      <c r="AA187" s="876"/>
      <c r="AB187" s="876"/>
      <c r="AC187" s="876"/>
      <c r="AD187" s="876"/>
      <c r="AE187" s="280">
        <v>0</v>
      </c>
      <c r="AF187" s="280">
        <v>0</v>
      </c>
      <c r="AG187" s="280">
        <v>0</v>
      </c>
      <c r="AH187" s="280">
        <v>0</v>
      </c>
      <c r="AI187" s="280">
        <v>0</v>
      </c>
      <c r="AJ187" s="280">
        <v>0</v>
      </c>
      <c r="AK187" s="280">
        <v>0</v>
      </c>
      <c r="AL187" s="280">
        <v>0</v>
      </c>
      <c r="AM187" s="74">
        <f t="shared" si="155"/>
        <v>0</v>
      </c>
    </row>
    <row r="188" spans="1:39">
      <c r="A188" s="63">
        <v>30</v>
      </c>
      <c r="B188" s="91">
        <f t="shared" si="154"/>
        <v>43556</v>
      </c>
      <c r="C188" s="876"/>
      <c r="D188" s="876"/>
      <c r="E188" s="876"/>
      <c r="F188" s="876"/>
      <c r="G188" s="876"/>
      <c r="H188" s="876"/>
      <c r="I188" s="876"/>
      <c r="J188" s="876"/>
      <c r="K188" s="876"/>
      <c r="L188" s="876"/>
      <c r="M188" s="876"/>
      <c r="N188" s="876"/>
      <c r="O188" s="876"/>
      <c r="P188" s="876"/>
      <c r="Q188" s="876"/>
      <c r="R188" s="876"/>
      <c r="S188" s="876"/>
      <c r="T188" s="876"/>
      <c r="U188" s="876"/>
      <c r="V188" s="876"/>
      <c r="W188" s="876"/>
      <c r="X188" s="876"/>
      <c r="Y188" s="876"/>
      <c r="Z188" s="876"/>
      <c r="AA188" s="876"/>
      <c r="AB188" s="876"/>
      <c r="AC188" s="876"/>
      <c r="AD188" s="876"/>
      <c r="AE188" s="876"/>
      <c r="AF188" s="280">
        <v>0</v>
      </c>
      <c r="AG188" s="280">
        <v>0</v>
      </c>
      <c r="AH188" s="280">
        <v>0</v>
      </c>
      <c r="AI188" s="280">
        <v>0</v>
      </c>
      <c r="AJ188" s="280">
        <v>0</v>
      </c>
      <c r="AK188" s="280">
        <v>0</v>
      </c>
      <c r="AL188" s="280">
        <v>0</v>
      </c>
      <c r="AM188" s="74">
        <f t="shared" si="155"/>
        <v>0</v>
      </c>
    </row>
    <row r="189" spans="1:39">
      <c r="A189" s="63">
        <v>31</v>
      </c>
      <c r="B189" s="91">
        <f t="shared" si="154"/>
        <v>43525</v>
      </c>
      <c r="C189" s="876"/>
      <c r="D189" s="876"/>
      <c r="E189" s="876"/>
      <c r="F189" s="876"/>
      <c r="G189" s="876"/>
      <c r="H189" s="876"/>
      <c r="I189" s="876"/>
      <c r="J189" s="876"/>
      <c r="K189" s="876"/>
      <c r="L189" s="876"/>
      <c r="M189" s="876"/>
      <c r="N189" s="876"/>
      <c r="O189" s="876"/>
      <c r="P189" s="876"/>
      <c r="Q189" s="876"/>
      <c r="R189" s="876"/>
      <c r="S189" s="876"/>
      <c r="T189" s="876"/>
      <c r="U189" s="876"/>
      <c r="V189" s="876"/>
      <c r="W189" s="876"/>
      <c r="X189" s="876"/>
      <c r="Y189" s="876"/>
      <c r="Z189" s="876"/>
      <c r="AA189" s="876"/>
      <c r="AB189" s="876"/>
      <c r="AC189" s="876"/>
      <c r="AD189" s="876"/>
      <c r="AE189" s="876"/>
      <c r="AF189" s="876"/>
      <c r="AG189" s="280">
        <v>0</v>
      </c>
      <c r="AH189" s="280">
        <v>0</v>
      </c>
      <c r="AI189" s="280">
        <v>0</v>
      </c>
      <c r="AJ189" s="280">
        <v>0</v>
      </c>
      <c r="AK189" s="280">
        <v>0</v>
      </c>
      <c r="AL189" s="280">
        <v>0</v>
      </c>
      <c r="AM189" s="74">
        <f t="shared" si="155"/>
        <v>0</v>
      </c>
    </row>
    <row r="190" spans="1:39">
      <c r="A190" s="63">
        <v>32</v>
      </c>
      <c r="B190" s="91">
        <f t="shared" si="154"/>
        <v>43497</v>
      </c>
      <c r="C190" s="876"/>
      <c r="D190" s="876"/>
      <c r="E190" s="876"/>
      <c r="F190" s="876"/>
      <c r="G190" s="876"/>
      <c r="H190" s="876"/>
      <c r="I190" s="876"/>
      <c r="J190" s="876"/>
      <c r="K190" s="876"/>
      <c r="L190" s="876"/>
      <c r="M190" s="876"/>
      <c r="N190" s="876"/>
      <c r="O190" s="876"/>
      <c r="P190" s="876"/>
      <c r="Q190" s="876"/>
      <c r="R190" s="876"/>
      <c r="S190" s="876"/>
      <c r="T190" s="876"/>
      <c r="U190" s="876"/>
      <c r="V190" s="876"/>
      <c r="W190" s="876"/>
      <c r="X190" s="876"/>
      <c r="Y190" s="876"/>
      <c r="Z190" s="876"/>
      <c r="AA190" s="876"/>
      <c r="AB190" s="876"/>
      <c r="AC190" s="876"/>
      <c r="AD190" s="876"/>
      <c r="AE190" s="876"/>
      <c r="AF190" s="876"/>
      <c r="AG190" s="876"/>
      <c r="AH190" s="280">
        <v>0</v>
      </c>
      <c r="AI190" s="280">
        <v>0</v>
      </c>
      <c r="AJ190" s="280">
        <v>0</v>
      </c>
      <c r="AK190" s="280">
        <v>0</v>
      </c>
      <c r="AL190" s="280">
        <v>0</v>
      </c>
      <c r="AM190" s="74">
        <f t="shared" si="155"/>
        <v>0</v>
      </c>
    </row>
    <row r="191" spans="1:39">
      <c r="A191" s="63">
        <v>33</v>
      </c>
      <c r="B191" s="91">
        <f t="shared" si="154"/>
        <v>43466</v>
      </c>
      <c r="C191" s="876"/>
      <c r="D191" s="876"/>
      <c r="E191" s="876"/>
      <c r="F191" s="876"/>
      <c r="G191" s="876"/>
      <c r="H191" s="876"/>
      <c r="I191" s="876"/>
      <c r="J191" s="876"/>
      <c r="K191" s="876"/>
      <c r="L191" s="876"/>
      <c r="M191" s="876"/>
      <c r="N191" s="876"/>
      <c r="O191" s="876"/>
      <c r="P191" s="876"/>
      <c r="Q191" s="876"/>
      <c r="R191" s="876"/>
      <c r="S191" s="876"/>
      <c r="T191" s="876"/>
      <c r="U191" s="876"/>
      <c r="V191" s="876"/>
      <c r="W191" s="876"/>
      <c r="X191" s="876"/>
      <c r="Y191" s="876"/>
      <c r="Z191" s="876"/>
      <c r="AA191" s="876"/>
      <c r="AB191" s="876"/>
      <c r="AC191" s="876"/>
      <c r="AD191" s="876"/>
      <c r="AE191" s="876"/>
      <c r="AF191" s="876"/>
      <c r="AG191" s="876"/>
      <c r="AH191" s="876"/>
      <c r="AI191" s="280">
        <v>0</v>
      </c>
      <c r="AJ191" s="280">
        <v>0</v>
      </c>
      <c r="AK191" s="280">
        <v>0</v>
      </c>
      <c r="AL191" s="280">
        <v>0</v>
      </c>
      <c r="AM191" s="74">
        <f t="shared" si="155"/>
        <v>0</v>
      </c>
    </row>
    <row r="192" spans="1:39">
      <c r="A192" s="63">
        <v>34</v>
      </c>
      <c r="B192" s="91">
        <f t="shared" si="154"/>
        <v>43435</v>
      </c>
      <c r="C192" s="876"/>
      <c r="D192" s="876"/>
      <c r="E192" s="876"/>
      <c r="F192" s="876"/>
      <c r="G192" s="876"/>
      <c r="H192" s="876"/>
      <c r="I192" s="876"/>
      <c r="J192" s="876"/>
      <c r="K192" s="876"/>
      <c r="L192" s="876"/>
      <c r="M192" s="876"/>
      <c r="N192" s="876"/>
      <c r="O192" s="876"/>
      <c r="P192" s="876"/>
      <c r="Q192" s="876"/>
      <c r="R192" s="876"/>
      <c r="S192" s="876"/>
      <c r="T192" s="876"/>
      <c r="U192" s="876"/>
      <c r="V192" s="876"/>
      <c r="W192" s="876"/>
      <c r="X192" s="876"/>
      <c r="Y192" s="876"/>
      <c r="Z192" s="876"/>
      <c r="AA192" s="876"/>
      <c r="AB192" s="876"/>
      <c r="AC192" s="876"/>
      <c r="AD192" s="876"/>
      <c r="AE192" s="876"/>
      <c r="AF192" s="876"/>
      <c r="AG192" s="876"/>
      <c r="AH192" s="876"/>
      <c r="AI192" s="876"/>
      <c r="AJ192" s="280">
        <v>0</v>
      </c>
      <c r="AK192" s="280">
        <v>0</v>
      </c>
      <c r="AL192" s="280">
        <v>0</v>
      </c>
      <c r="AM192" s="74">
        <f t="shared" si="155"/>
        <v>0</v>
      </c>
    </row>
    <row r="193" spans="1:40">
      <c r="A193" s="63">
        <v>35</v>
      </c>
      <c r="B193" s="91">
        <f t="shared" si="154"/>
        <v>43405</v>
      </c>
      <c r="C193" s="876"/>
      <c r="D193" s="876"/>
      <c r="E193" s="876"/>
      <c r="F193" s="876"/>
      <c r="G193" s="876"/>
      <c r="H193" s="876"/>
      <c r="I193" s="876"/>
      <c r="J193" s="876"/>
      <c r="K193" s="876"/>
      <c r="L193" s="876"/>
      <c r="M193" s="876"/>
      <c r="N193" s="876"/>
      <c r="O193" s="876"/>
      <c r="P193" s="876"/>
      <c r="Q193" s="876"/>
      <c r="R193" s="876"/>
      <c r="S193" s="876"/>
      <c r="T193" s="876"/>
      <c r="U193" s="876"/>
      <c r="V193" s="876"/>
      <c r="W193" s="876"/>
      <c r="X193" s="876"/>
      <c r="Y193" s="876"/>
      <c r="Z193" s="876"/>
      <c r="AA193" s="876"/>
      <c r="AB193" s="876"/>
      <c r="AC193" s="876"/>
      <c r="AD193" s="876"/>
      <c r="AE193" s="876"/>
      <c r="AF193" s="876"/>
      <c r="AG193" s="876"/>
      <c r="AH193" s="876"/>
      <c r="AI193" s="876"/>
      <c r="AJ193" s="876"/>
      <c r="AK193" s="280">
        <v>0</v>
      </c>
      <c r="AL193" s="280">
        <v>0</v>
      </c>
      <c r="AM193" s="74">
        <f t="shared" si="155"/>
        <v>0</v>
      </c>
    </row>
    <row r="194" spans="1:40">
      <c r="A194" s="63">
        <v>36</v>
      </c>
      <c r="B194" s="91">
        <f t="shared" si="154"/>
        <v>43374</v>
      </c>
      <c r="C194" s="876"/>
      <c r="D194" s="876"/>
      <c r="E194" s="876"/>
      <c r="F194" s="876"/>
      <c r="G194" s="876"/>
      <c r="H194" s="876"/>
      <c r="I194" s="876"/>
      <c r="J194" s="876"/>
      <c r="K194" s="876"/>
      <c r="L194" s="876"/>
      <c r="M194" s="876"/>
      <c r="N194" s="876"/>
      <c r="O194" s="876"/>
      <c r="P194" s="876"/>
      <c r="Q194" s="876"/>
      <c r="R194" s="876"/>
      <c r="S194" s="876"/>
      <c r="T194" s="876"/>
      <c r="U194" s="876"/>
      <c r="V194" s="876"/>
      <c r="W194" s="876"/>
      <c r="X194" s="876"/>
      <c r="Y194" s="876"/>
      <c r="Z194" s="876"/>
      <c r="AA194" s="876"/>
      <c r="AB194" s="876"/>
      <c r="AC194" s="876"/>
      <c r="AD194" s="876"/>
      <c r="AE194" s="876"/>
      <c r="AF194" s="876"/>
      <c r="AG194" s="876"/>
      <c r="AH194" s="876"/>
      <c r="AI194" s="876"/>
      <c r="AJ194" s="876"/>
      <c r="AK194" s="876"/>
      <c r="AL194" s="280">
        <v>0</v>
      </c>
      <c r="AM194" s="74">
        <f t="shared" si="155"/>
        <v>0</v>
      </c>
    </row>
    <row r="195" spans="1:40" s="439" customFormat="1" ht="28.5" customHeight="1">
      <c r="A195" s="598">
        <v>37</v>
      </c>
      <c r="B195" s="599" t="s">
        <v>609</v>
      </c>
      <c r="C195" s="438">
        <f>SUM(C159:C194)</f>
        <v>0</v>
      </c>
      <c r="D195" s="438">
        <f t="shared" ref="D195:AL195" si="156">SUM(D159:D194)</f>
        <v>0</v>
      </c>
      <c r="E195" s="438">
        <f t="shared" si="156"/>
        <v>0</v>
      </c>
      <c r="F195" s="438">
        <f t="shared" si="156"/>
        <v>0</v>
      </c>
      <c r="G195" s="438">
        <f t="shared" si="156"/>
        <v>0</v>
      </c>
      <c r="H195" s="438">
        <f t="shared" si="156"/>
        <v>0</v>
      </c>
      <c r="I195" s="438">
        <f t="shared" si="156"/>
        <v>0</v>
      </c>
      <c r="J195" s="438">
        <f t="shared" si="156"/>
        <v>0</v>
      </c>
      <c r="K195" s="438">
        <f t="shared" si="156"/>
        <v>0</v>
      </c>
      <c r="L195" s="438">
        <f t="shared" si="156"/>
        <v>0</v>
      </c>
      <c r="M195" s="438">
        <f t="shared" si="156"/>
        <v>0</v>
      </c>
      <c r="N195" s="438">
        <f t="shared" si="156"/>
        <v>0</v>
      </c>
      <c r="O195" s="438">
        <f t="shared" si="156"/>
        <v>0</v>
      </c>
      <c r="P195" s="438">
        <f t="shared" si="156"/>
        <v>0</v>
      </c>
      <c r="Q195" s="438">
        <f t="shared" si="156"/>
        <v>0</v>
      </c>
      <c r="R195" s="438">
        <f t="shared" si="156"/>
        <v>0</v>
      </c>
      <c r="S195" s="438">
        <f t="shared" si="156"/>
        <v>0</v>
      </c>
      <c r="T195" s="438">
        <f t="shared" si="156"/>
        <v>0</v>
      </c>
      <c r="U195" s="438">
        <f t="shared" si="156"/>
        <v>0</v>
      </c>
      <c r="V195" s="438">
        <f t="shared" si="156"/>
        <v>0</v>
      </c>
      <c r="W195" s="438">
        <f t="shared" si="156"/>
        <v>0</v>
      </c>
      <c r="X195" s="438">
        <f t="shared" si="156"/>
        <v>0</v>
      </c>
      <c r="Y195" s="438">
        <f t="shared" si="156"/>
        <v>0</v>
      </c>
      <c r="Z195" s="438">
        <f t="shared" si="156"/>
        <v>0</v>
      </c>
      <c r="AA195" s="438">
        <f t="shared" si="156"/>
        <v>0</v>
      </c>
      <c r="AB195" s="438">
        <f t="shared" si="156"/>
        <v>0</v>
      </c>
      <c r="AC195" s="438">
        <f t="shared" si="156"/>
        <v>0</v>
      </c>
      <c r="AD195" s="438">
        <f t="shared" si="156"/>
        <v>0</v>
      </c>
      <c r="AE195" s="438">
        <f t="shared" si="156"/>
        <v>0</v>
      </c>
      <c r="AF195" s="438">
        <f t="shared" si="156"/>
        <v>0</v>
      </c>
      <c r="AG195" s="438">
        <f t="shared" si="156"/>
        <v>0</v>
      </c>
      <c r="AH195" s="438">
        <f t="shared" si="156"/>
        <v>0</v>
      </c>
      <c r="AI195" s="438">
        <f t="shared" si="156"/>
        <v>0</v>
      </c>
      <c r="AJ195" s="438">
        <f t="shared" si="156"/>
        <v>0</v>
      </c>
      <c r="AK195" s="438">
        <f t="shared" si="156"/>
        <v>0</v>
      </c>
      <c r="AL195" s="438">
        <f t="shared" si="156"/>
        <v>0</v>
      </c>
      <c r="AM195" s="438">
        <f>SUM(AM159:AM194)</f>
        <v>0</v>
      </c>
      <c r="AN195" s="634"/>
    </row>
    <row r="196" spans="1:40" s="439" customFormat="1">
      <c r="A196" s="598">
        <v>38</v>
      </c>
      <c r="B196" s="599" t="s">
        <v>550</v>
      </c>
      <c r="C196" s="440">
        <v>0</v>
      </c>
      <c r="D196" s="440">
        <v>0</v>
      </c>
      <c r="E196" s="440">
        <v>0</v>
      </c>
      <c r="F196" s="440">
        <v>0</v>
      </c>
      <c r="G196" s="440">
        <v>0</v>
      </c>
      <c r="H196" s="440">
        <v>0</v>
      </c>
      <c r="I196" s="440">
        <v>0</v>
      </c>
      <c r="J196" s="440">
        <v>0</v>
      </c>
      <c r="K196" s="440">
        <v>0</v>
      </c>
      <c r="L196" s="440">
        <v>0</v>
      </c>
      <c r="M196" s="440">
        <v>0</v>
      </c>
      <c r="N196" s="440">
        <v>0</v>
      </c>
      <c r="O196" s="440">
        <v>0</v>
      </c>
      <c r="P196" s="440">
        <v>0</v>
      </c>
      <c r="Q196" s="440">
        <v>0</v>
      </c>
      <c r="R196" s="440">
        <v>0</v>
      </c>
      <c r="S196" s="440">
        <v>0</v>
      </c>
      <c r="T196" s="440">
        <v>0</v>
      </c>
      <c r="U196" s="440">
        <v>0</v>
      </c>
      <c r="V196" s="440">
        <v>0</v>
      </c>
      <c r="W196" s="440">
        <v>0</v>
      </c>
      <c r="X196" s="440">
        <v>0</v>
      </c>
      <c r="Y196" s="440">
        <v>0</v>
      </c>
      <c r="Z196" s="440">
        <v>0</v>
      </c>
      <c r="AA196" s="440">
        <v>0</v>
      </c>
      <c r="AB196" s="440">
        <v>0</v>
      </c>
      <c r="AC196" s="440">
        <v>0</v>
      </c>
      <c r="AD196" s="440">
        <v>0</v>
      </c>
      <c r="AE196" s="440">
        <v>0</v>
      </c>
      <c r="AF196" s="440">
        <v>0</v>
      </c>
      <c r="AG196" s="440">
        <v>0</v>
      </c>
      <c r="AH196" s="440">
        <v>0</v>
      </c>
      <c r="AI196" s="440">
        <v>0</v>
      </c>
      <c r="AJ196" s="440">
        <v>0</v>
      </c>
      <c r="AK196" s="440">
        <v>0</v>
      </c>
      <c r="AL196" s="440">
        <v>0</v>
      </c>
      <c r="AM196" s="438">
        <f>SUM(C196:AL196)</f>
        <v>0</v>
      </c>
      <c r="AN196" s="634"/>
    </row>
    <row r="197" spans="1:40" s="439" customFormat="1">
      <c r="A197" s="598">
        <v>39</v>
      </c>
      <c r="B197" s="599" t="s">
        <v>607</v>
      </c>
      <c r="C197" s="440">
        <v>0</v>
      </c>
      <c r="D197" s="440">
        <v>0</v>
      </c>
      <c r="E197" s="440">
        <v>0</v>
      </c>
      <c r="F197" s="440">
        <v>0</v>
      </c>
      <c r="G197" s="440">
        <v>0</v>
      </c>
      <c r="H197" s="440">
        <v>0</v>
      </c>
      <c r="I197" s="440">
        <v>0</v>
      </c>
      <c r="J197" s="440">
        <v>0</v>
      </c>
      <c r="K197" s="440">
        <v>0</v>
      </c>
      <c r="L197" s="440">
        <v>0</v>
      </c>
      <c r="M197" s="440">
        <v>0</v>
      </c>
      <c r="N197" s="440">
        <v>0</v>
      </c>
      <c r="O197" s="440">
        <v>0</v>
      </c>
      <c r="P197" s="440">
        <v>0</v>
      </c>
      <c r="Q197" s="440">
        <v>0</v>
      </c>
      <c r="R197" s="440">
        <v>0</v>
      </c>
      <c r="S197" s="440">
        <v>0</v>
      </c>
      <c r="T197" s="440">
        <v>0</v>
      </c>
      <c r="U197" s="440">
        <v>0</v>
      </c>
      <c r="V197" s="440">
        <v>0</v>
      </c>
      <c r="W197" s="440">
        <v>0</v>
      </c>
      <c r="X197" s="440">
        <v>0</v>
      </c>
      <c r="Y197" s="440">
        <v>0</v>
      </c>
      <c r="Z197" s="440">
        <v>0</v>
      </c>
      <c r="AA197" s="440">
        <v>0</v>
      </c>
      <c r="AB197" s="440">
        <v>0</v>
      </c>
      <c r="AC197" s="440">
        <v>0</v>
      </c>
      <c r="AD197" s="440">
        <v>0</v>
      </c>
      <c r="AE197" s="440">
        <v>0</v>
      </c>
      <c r="AF197" s="440">
        <v>0</v>
      </c>
      <c r="AG197" s="440">
        <v>0</v>
      </c>
      <c r="AH197" s="440">
        <v>0</v>
      </c>
      <c r="AI197" s="440">
        <v>0</v>
      </c>
      <c r="AJ197" s="440">
        <v>0</v>
      </c>
      <c r="AK197" s="440">
        <v>0</v>
      </c>
      <c r="AL197" s="440">
        <v>0</v>
      </c>
      <c r="AM197" s="438">
        <f>SUM(C197:AL197)</f>
        <v>0</v>
      </c>
      <c r="AN197" s="634"/>
    </row>
    <row r="198" spans="1:40" s="439" customFormat="1" ht="28.5" customHeight="1">
      <c r="A198" s="598">
        <v>40</v>
      </c>
      <c r="B198" s="599" t="s">
        <v>608</v>
      </c>
      <c r="C198" s="438">
        <f>SUM(C195:C197)</f>
        <v>0</v>
      </c>
      <c r="D198" s="438">
        <f t="shared" ref="D198" si="157">SUM(D195:D197)</f>
        <v>0</v>
      </c>
      <c r="E198" s="438">
        <f t="shared" ref="E198" si="158">SUM(E195:E197)</f>
        <v>0</v>
      </c>
      <c r="F198" s="438">
        <f t="shared" ref="F198" si="159">SUM(F195:F197)</f>
        <v>0</v>
      </c>
      <c r="G198" s="438">
        <f t="shared" ref="G198" si="160">SUM(G195:G197)</f>
        <v>0</v>
      </c>
      <c r="H198" s="438">
        <f t="shared" ref="H198" si="161">SUM(H195:H197)</f>
        <v>0</v>
      </c>
      <c r="I198" s="438">
        <f t="shared" ref="I198" si="162">SUM(I195:I197)</f>
        <v>0</v>
      </c>
      <c r="J198" s="438">
        <f t="shared" ref="J198" si="163">SUM(J195:J197)</f>
        <v>0</v>
      </c>
      <c r="K198" s="438">
        <f t="shared" ref="K198" si="164">SUM(K195:K197)</f>
        <v>0</v>
      </c>
      <c r="L198" s="438">
        <f t="shared" ref="L198" si="165">SUM(L195:L197)</f>
        <v>0</v>
      </c>
      <c r="M198" s="438">
        <f t="shared" ref="M198" si="166">SUM(M195:M197)</f>
        <v>0</v>
      </c>
      <c r="N198" s="438">
        <f t="shared" ref="N198" si="167">SUM(N195:N197)</f>
        <v>0</v>
      </c>
      <c r="O198" s="438">
        <f t="shared" ref="O198" si="168">SUM(O195:O197)</f>
        <v>0</v>
      </c>
      <c r="P198" s="438">
        <f t="shared" ref="P198" si="169">SUM(P195:P197)</f>
        <v>0</v>
      </c>
      <c r="Q198" s="438">
        <f t="shared" ref="Q198" si="170">SUM(Q195:Q197)</f>
        <v>0</v>
      </c>
      <c r="R198" s="438">
        <f t="shared" ref="R198" si="171">SUM(R195:R197)</f>
        <v>0</v>
      </c>
      <c r="S198" s="438">
        <f t="shared" ref="S198" si="172">SUM(S195:S197)</f>
        <v>0</v>
      </c>
      <c r="T198" s="438">
        <f t="shared" ref="T198" si="173">SUM(T195:T197)</f>
        <v>0</v>
      </c>
      <c r="U198" s="438">
        <f t="shared" ref="U198" si="174">SUM(U195:U197)</f>
        <v>0</v>
      </c>
      <c r="V198" s="438">
        <f t="shared" ref="V198" si="175">SUM(V195:V197)</f>
        <v>0</v>
      </c>
      <c r="W198" s="438">
        <f t="shared" ref="W198" si="176">SUM(W195:W197)</f>
        <v>0</v>
      </c>
      <c r="X198" s="438">
        <f t="shared" ref="X198" si="177">SUM(X195:X197)</f>
        <v>0</v>
      </c>
      <c r="Y198" s="438">
        <f t="shared" ref="Y198" si="178">SUM(Y195:Y197)</f>
        <v>0</v>
      </c>
      <c r="Z198" s="438">
        <f t="shared" ref="Z198" si="179">SUM(Z195:Z197)</f>
        <v>0</v>
      </c>
      <c r="AA198" s="438">
        <f t="shared" ref="AA198" si="180">SUM(AA195:AA197)</f>
        <v>0</v>
      </c>
      <c r="AB198" s="438">
        <f t="shared" ref="AB198" si="181">SUM(AB195:AB197)</f>
        <v>0</v>
      </c>
      <c r="AC198" s="438">
        <f t="shared" ref="AC198" si="182">SUM(AC195:AC197)</f>
        <v>0</v>
      </c>
      <c r="AD198" s="438">
        <f t="shared" ref="AD198" si="183">SUM(AD195:AD197)</f>
        <v>0</v>
      </c>
      <c r="AE198" s="438">
        <f t="shared" ref="AE198" si="184">SUM(AE195:AE197)</f>
        <v>0</v>
      </c>
      <c r="AF198" s="438">
        <f t="shared" ref="AF198" si="185">SUM(AF195:AF197)</f>
        <v>0</v>
      </c>
      <c r="AG198" s="438">
        <f t="shared" ref="AG198" si="186">SUM(AG195:AG197)</f>
        <v>0</v>
      </c>
      <c r="AH198" s="438">
        <f t="shared" ref="AH198" si="187">SUM(AH195:AH197)</f>
        <v>0</v>
      </c>
      <c r="AI198" s="438">
        <f t="shared" ref="AI198" si="188">SUM(AI195:AI197)</f>
        <v>0</v>
      </c>
      <c r="AJ198" s="438">
        <f t="shared" ref="AJ198" si="189">SUM(AJ195:AJ197)</f>
        <v>0</v>
      </c>
      <c r="AK198" s="438">
        <f t="shared" ref="AK198" si="190">SUM(AK195:AK197)</f>
        <v>0</v>
      </c>
      <c r="AL198" s="438">
        <f t="shared" ref="AL198" si="191">SUM(AL195:AL197)</f>
        <v>0</v>
      </c>
      <c r="AM198" s="438">
        <f>SUM(AM195:AM197)</f>
        <v>0</v>
      </c>
      <c r="AN198" s="634"/>
    </row>
    <row r="199" spans="1:40" s="439" customFormat="1" ht="25">
      <c r="A199" s="598">
        <v>41</v>
      </c>
      <c r="B199" s="599" t="s">
        <v>551</v>
      </c>
      <c r="C199" s="440">
        <v>0</v>
      </c>
      <c r="D199" s="440">
        <v>0</v>
      </c>
      <c r="E199" s="440">
        <v>0</v>
      </c>
      <c r="F199" s="440">
        <v>0</v>
      </c>
      <c r="G199" s="440">
        <v>0</v>
      </c>
      <c r="H199" s="440">
        <v>0</v>
      </c>
      <c r="I199" s="440">
        <v>0</v>
      </c>
      <c r="J199" s="440">
        <v>0</v>
      </c>
      <c r="K199" s="440">
        <v>0</v>
      </c>
      <c r="L199" s="440">
        <v>0</v>
      </c>
      <c r="M199" s="440">
        <v>0</v>
      </c>
      <c r="N199" s="440">
        <v>0</v>
      </c>
      <c r="O199" s="440">
        <v>0</v>
      </c>
      <c r="P199" s="440">
        <v>0</v>
      </c>
      <c r="Q199" s="440">
        <v>0</v>
      </c>
      <c r="R199" s="440">
        <v>0</v>
      </c>
      <c r="S199" s="440">
        <v>0</v>
      </c>
      <c r="T199" s="440">
        <v>0</v>
      </c>
      <c r="U199" s="440">
        <v>0</v>
      </c>
      <c r="V199" s="440">
        <v>0</v>
      </c>
      <c r="W199" s="440">
        <v>0</v>
      </c>
      <c r="X199" s="440">
        <v>0</v>
      </c>
      <c r="Y199" s="440">
        <v>0</v>
      </c>
      <c r="Z199" s="440">
        <v>0</v>
      </c>
      <c r="AA199" s="440">
        <v>0</v>
      </c>
      <c r="AB199" s="440">
        <v>0</v>
      </c>
      <c r="AC199" s="440">
        <v>0</v>
      </c>
      <c r="AD199" s="440">
        <v>0</v>
      </c>
      <c r="AE199" s="440">
        <v>0</v>
      </c>
      <c r="AF199" s="440">
        <v>0</v>
      </c>
      <c r="AG199" s="440">
        <v>0</v>
      </c>
      <c r="AH199" s="440">
        <v>0</v>
      </c>
      <c r="AI199" s="440">
        <v>0</v>
      </c>
      <c r="AJ199" s="440">
        <v>0</v>
      </c>
      <c r="AK199" s="440">
        <v>0</v>
      </c>
      <c r="AL199" s="440">
        <v>0</v>
      </c>
      <c r="AM199" s="438">
        <f>SUM(C199:AL199)</f>
        <v>0</v>
      </c>
      <c r="AN199" s="634"/>
    </row>
    <row r="200" spans="1:40" s="439" customFormat="1" ht="28.5" customHeight="1">
      <c r="A200" s="598">
        <v>42</v>
      </c>
      <c r="B200" s="599" t="s">
        <v>552</v>
      </c>
      <c r="C200" s="438">
        <f>SUM(C198:C199)</f>
        <v>0</v>
      </c>
      <c r="D200" s="438">
        <f t="shared" ref="D200" si="192">SUM(D198:D199)</f>
        <v>0</v>
      </c>
      <c r="E200" s="438">
        <f t="shared" ref="E200" si="193">SUM(E198:E199)</f>
        <v>0</v>
      </c>
      <c r="F200" s="438">
        <f t="shared" ref="F200" si="194">SUM(F198:F199)</f>
        <v>0</v>
      </c>
      <c r="G200" s="438">
        <f t="shared" ref="G200" si="195">SUM(G198:G199)</f>
        <v>0</v>
      </c>
      <c r="H200" s="438">
        <f t="shared" ref="H200" si="196">SUM(H198:H199)</f>
        <v>0</v>
      </c>
      <c r="I200" s="438">
        <f t="shared" ref="I200" si="197">SUM(I198:I199)</f>
        <v>0</v>
      </c>
      <c r="J200" s="438">
        <f t="shared" ref="J200" si="198">SUM(J198:J199)</f>
        <v>0</v>
      </c>
      <c r="K200" s="438">
        <f t="shared" ref="K200" si="199">SUM(K198:K199)</f>
        <v>0</v>
      </c>
      <c r="L200" s="438">
        <f t="shared" ref="L200" si="200">SUM(L198:L199)</f>
        <v>0</v>
      </c>
      <c r="M200" s="438">
        <f t="shared" ref="M200" si="201">SUM(M198:M199)</f>
        <v>0</v>
      </c>
      <c r="N200" s="438">
        <f t="shared" ref="N200" si="202">SUM(N198:N199)</f>
        <v>0</v>
      </c>
      <c r="O200" s="438">
        <f t="shared" ref="O200" si="203">SUM(O198:O199)</f>
        <v>0</v>
      </c>
      <c r="P200" s="438">
        <f t="shared" ref="P200" si="204">SUM(P198:P199)</f>
        <v>0</v>
      </c>
      <c r="Q200" s="438">
        <f t="shared" ref="Q200" si="205">SUM(Q198:Q199)</f>
        <v>0</v>
      </c>
      <c r="R200" s="438">
        <f t="shared" ref="R200" si="206">SUM(R198:R199)</f>
        <v>0</v>
      </c>
      <c r="S200" s="438">
        <f t="shared" ref="S200" si="207">SUM(S198:S199)</f>
        <v>0</v>
      </c>
      <c r="T200" s="438">
        <f t="shared" ref="T200" si="208">SUM(T198:T199)</f>
        <v>0</v>
      </c>
      <c r="U200" s="438">
        <f t="shared" ref="U200" si="209">SUM(U198:U199)</f>
        <v>0</v>
      </c>
      <c r="V200" s="438">
        <f t="shared" ref="V200" si="210">SUM(V198:V199)</f>
        <v>0</v>
      </c>
      <c r="W200" s="438">
        <f t="shared" ref="W200" si="211">SUM(W198:W199)</f>
        <v>0</v>
      </c>
      <c r="X200" s="438">
        <f t="shared" ref="X200" si="212">SUM(X198:X199)</f>
        <v>0</v>
      </c>
      <c r="Y200" s="438">
        <f t="shared" ref="Y200" si="213">SUM(Y198:Y199)</f>
        <v>0</v>
      </c>
      <c r="Z200" s="438">
        <f t="shared" ref="Z200" si="214">SUM(Z198:Z199)</f>
        <v>0</v>
      </c>
      <c r="AA200" s="438">
        <f t="shared" ref="AA200" si="215">SUM(AA198:AA199)</f>
        <v>0</v>
      </c>
      <c r="AB200" s="438">
        <f t="shared" ref="AB200" si="216">SUM(AB198:AB199)</f>
        <v>0</v>
      </c>
      <c r="AC200" s="438">
        <f t="shared" ref="AC200" si="217">SUM(AC198:AC199)</f>
        <v>0</v>
      </c>
      <c r="AD200" s="438">
        <f t="shared" ref="AD200" si="218">SUM(AD198:AD199)</f>
        <v>0</v>
      </c>
      <c r="AE200" s="438">
        <f t="shared" ref="AE200" si="219">SUM(AE198:AE199)</f>
        <v>0</v>
      </c>
      <c r="AF200" s="438">
        <f t="shared" ref="AF200" si="220">SUM(AF198:AF199)</f>
        <v>0</v>
      </c>
      <c r="AG200" s="438">
        <f t="shared" ref="AG200" si="221">SUM(AG198:AG199)</f>
        <v>0</v>
      </c>
      <c r="AH200" s="438">
        <f t="shared" ref="AH200" si="222">SUM(AH198:AH199)</f>
        <v>0</v>
      </c>
      <c r="AI200" s="438">
        <f t="shared" ref="AI200" si="223">SUM(AI198:AI199)</f>
        <v>0</v>
      </c>
      <c r="AJ200" s="438">
        <f t="shared" ref="AJ200" si="224">SUM(AJ198:AJ199)</f>
        <v>0</v>
      </c>
      <c r="AK200" s="438">
        <f>SUM(AK198:AK199)</f>
        <v>0</v>
      </c>
      <c r="AL200" s="438">
        <f t="shared" ref="AL200" si="225">SUM(AL198:AL199)</f>
        <v>0</v>
      </c>
      <c r="AM200" s="438">
        <f>SUM(AM198:AM199)</f>
        <v>0</v>
      </c>
      <c r="AN200" s="634"/>
    </row>
  </sheetData>
  <sheetProtection algorithmName="SHA-512" hashValue="wipTVZxNsy28QRu0rPlJz3kt1GAg0JuFwdsIJsSwqwI7BfHbOTFi+oLcBFVXXhxEmY3dpnYi64xfSfSSudilAQ==" saltValue="TUtq/pKUZ9ekdcu2LdnWtg==" spinCount="100000" sheet="1" formatColumns="0"/>
  <mergeCells count="19">
    <mergeCell ref="AM157:AM158"/>
    <mergeCell ref="AM65:AM66"/>
    <mergeCell ref="AM111:AM112"/>
    <mergeCell ref="A111:B111"/>
    <mergeCell ref="C14:E14"/>
    <mergeCell ref="A14:B14"/>
    <mergeCell ref="A65:B65"/>
    <mergeCell ref="AM19:AM20"/>
    <mergeCell ref="A19:B19"/>
    <mergeCell ref="C15:E15"/>
    <mergeCell ref="A157:B157"/>
    <mergeCell ref="A15:B15"/>
    <mergeCell ref="C13:E13"/>
    <mergeCell ref="A13:B13"/>
    <mergeCell ref="F11:H11"/>
    <mergeCell ref="A12:B12"/>
    <mergeCell ref="C12:E12"/>
    <mergeCell ref="C11:E11"/>
    <mergeCell ref="A11:B11"/>
  </mergeCells>
  <phoneticPr fontId="0" type="noConversion"/>
  <pageMargins left="0.75" right="0.75" top="1" bottom="1" header="0.5" footer="0.5"/>
  <pageSetup scale="16" orientation="portrait" r:id="rId1"/>
  <headerFooter alignWithMargins="0"/>
  <rowBreaks count="1" manualBreakCount="1">
    <brk id="10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Checks!$I$17:$I$19</xm:f>
          </x14:formula1>
          <xm:sqref>C3</xm:sqref>
        </x14:dataValidation>
        <x14:dataValidation type="list" allowBlank="1" showInputMessage="1" showErrorMessage="1">
          <x14:formula1>
            <xm:f>Checks!$J$17:$J$20</xm:f>
          </x14:formula1>
          <xm:sqref>C4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view="pageBreakPreview" zoomScale="70" zoomScaleNormal="100" zoomScaleSheetLayoutView="70" workbookViewId="0"/>
  </sheetViews>
  <sheetFormatPr defaultColWidth="9.1796875" defaultRowHeight="12.5"/>
  <cols>
    <col min="1" max="1" width="25.453125" style="3" customWidth="1"/>
    <col min="2" max="3" width="19.1796875" style="3" customWidth="1"/>
    <col min="4" max="16384" width="9.1796875" style="3"/>
  </cols>
  <sheetData>
    <row r="1" spans="1:4" ht="13">
      <c r="A1" s="228" t="s">
        <v>407</v>
      </c>
    </row>
    <row r="3" spans="1:4" s="69" customFormat="1" ht="13" thickBot="1">
      <c r="A3" s="227" t="s">
        <v>515</v>
      </c>
      <c r="C3" s="227"/>
    </row>
    <row r="4" spans="1:4" ht="15.5">
      <c r="A4" s="1210" t="s">
        <v>169</v>
      </c>
      <c r="B4" s="1211"/>
      <c r="C4" s="1211"/>
      <c r="D4" s="1212"/>
    </row>
    <row r="5" spans="1:4" ht="14">
      <c r="A5" s="1213">
        <f>'Lag Triangles'!C3</f>
        <v>0</v>
      </c>
      <c r="B5" s="1214"/>
      <c r="C5" s="1214"/>
      <c r="D5" s="1215"/>
    </row>
    <row r="6" spans="1:4" ht="15" customHeight="1">
      <c r="A6" s="1220" t="str">
        <f>Checks!V7</f>
        <v>January 2020 - June 2022  
with runout through September 30, 2022</v>
      </c>
      <c r="B6" s="1221"/>
      <c r="C6" s="1221"/>
      <c r="D6" s="1222"/>
    </row>
    <row r="7" spans="1:4" ht="15" customHeight="1">
      <c r="A7" s="1220"/>
      <c r="B7" s="1221"/>
      <c r="C7" s="1221"/>
      <c r="D7" s="1222"/>
    </row>
    <row r="8" spans="1:4">
      <c r="A8" s="72"/>
      <c r="B8" s="50"/>
      <c r="C8" s="50"/>
      <c r="D8" s="51"/>
    </row>
    <row r="9" spans="1:4" ht="25.75" customHeight="1">
      <c r="A9" s="1216" t="s">
        <v>915</v>
      </c>
      <c r="B9" s="1217"/>
      <c r="C9" s="1217"/>
      <c r="D9" s="1218"/>
    </row>
    <row r="10" spans="1:4" ht="12.75" customHeight="1">
      <c r="A10" s="1219" t="s">
        <v>669</v>
      </c>
      <c r="B10" s="1219"/>
      <c r="C10" s="50"/>
      <c r="D10" s="51"/>
    </row>
    <row r="11" spans="1:4">
      <c r="A11" s="72"/>
      <c r="B11" s="50"/>
      <c r="C11" s="50"/>
      <c r="D11" s="51"/>
    </row>
    <row r="12" spans="1:4">
      <c r="A12" s="72"/>
      <c r="B12" s="50"/>
      <c r="C12" s="50"/>
      <c r="D12" s="51"/>
    </row>
    <row r="13" spans="1:4">
      <c r="A13" s="72"/>
      <c r="B13" s="50"/>
      <c r="C13" s="50"/>
      <c r="D13" s="51"/>
    </row>
    <row r="14" spans="1:4">
      <c r="A14" s="396" t="s">
        <v>164</v>
      </c>
      <c r="B14" s="184"/>
      <c r="C14" s="184"/>
      <c r="D14" s="51"/>
    </row>
    <row r="15" spans="1:4">
      <c r="A15" s="396"/>
      <c r="B15" s="185"/>
      <c r="C15" s="185"/>
      <c r="D15" s="51"/>
    </row>
    <row r="16" spans="1:4">
      <c r="A16" s="396" t="s">
        <v>165</v>
      </c>
      <c r="B16" s="184"/>
      <c r="C16" s="184"/>
      <c r="D16" s="51"/>
    </row>
    <row r="17" spans="1:4">
      <c r="A17" s="396"/>
      <c r="B17" s="185"/>
      <c r="C17" s="185"/>
      <c r="D17" s="51"/>
    </row>
    <row r="18" spans="1:4">
      <c r="A18" s="396" t="s">
        <v>166</v>
      </c>
      <c r="B18" s="184"/>
      <c r="C18" s="184"/>
      <c r="D18" s="51"/>
    </row>
    <row r="19" spans="1:4">
      <c r="A19" s="396"/>
      <c r="B19" s="185"/>
      <c r="C19" s="185"/>
      <c r="D19" s="51"/>
    </row>
    <row r="20" spans="1:4">
      <c r="A20" s="396" t="s">
        <v>167</v>
      </c>
      <c r="B20" s="184"/>
      <c r="C20" s="184"/>
      <c r="D20" s="51"/>
    </row>
    <row r="21" spans="1:4">
      <c r="A21" s="396"/>
      <c r="B21" s="185"/>
      <c r="C21" s="185"/>
      <c r="D21" s="51"/>
    </row>
    <row r="22" spans="1:4">
      <c r="A22" s="396" t="s">
        <v>168</v>
      </c>
      <c r="B22" s="864"/>
      <c r="C22" s="184"/>
      <c r="D22" s="51"/>
    </row>
    <row r="23" spans="1:4">
      <c r="A23" s="72"/>
      <c r="B23" s="50"/>
      <c r="C23" s="50"/>
      <c r="D23" s="51"/>
    </row>
    <row r="24" spans="1:4" ht="13" thickBot="1">
      <c r="A24" s="73"/>
      <c r="B24" s="60"/>
      <c r="C24" s="60"/>
      <c r="D24" s="316"/>
    </row>
  </sheetData>
  <sheetProtection algorithmName="SHA-512" hashValue="xLHZjVQBQcTVdqEKveoiqNu8TFoYvG1/ONTCemSfh6lKNPVpZaioVvCf4UkMBcdmk+d2vrW7NPp4yHpr9F6BcA==" saltValue="oOSikVBcgm7+vgwzrltwIQ==" spinCount="100000" sheet="1" formatColumns="0"/>
  <mergeCells count="5">
    <mergeCell ref="A4:D4"/>
    <mergeCell ref="A5:D5"/>
    <mergeCell ref="A9:D9"/>
    <mergeCell ref="A10:B10"/>
    <mergeCell ref="A6:D7"/>
  </mergeCells>
  <phoneticPr fontId="0"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7"/>
  <sheetViews>
    <sheetView showGridLines="0" view="pageBreakPreview" zoomScale="85" zoomScaleNormal="100" zoomScaleSheetLayoutView="85" workbookViewId="0">
      <selection activeCell="F8" sqref="F8"/>
    </sheetView>
  </sheetViews>
  <sheetFormatPr defaultColWidth="8.81640625" defaultRowHeight="12.5"/>
  <cols>
    <col min="1" max="1" width="12" style="606" customWidth="1"/>
    <col min="2" max="2" width="19.1796875" style="606" customWidth="1"/>
    <col min="3" max="3" width="25.81640625" style="606" customWidth="1"/>
    <col min="4" max="4" width="46" style="606" customWidth="1"/>
    <col min="5" max="6" width="13.54296875" style="608" customWidth="1"/>
    <col min="7" max="7" width="13.54296875" style="607" customWidth="1"/>
    <col min="8" max="8" width="18.1796875" style="607" customWidth="1"/>
    <col min="9" max="9" width="16.54296875" style="607" customWidth="1"/>
    <col min="10" max="10" width="16.54296875" style="606" customWidth="1"/>
    <col min="11" max="11" width="13.54296875" style="606" customWidth="1"/>
    <col min="12" max="12" width="26.81640625" style="606" customWidth="1"/>
    <col min="13" max="13" width="8.81640625" style="606"/>
    <col min="14" max="14" width="8.81640625" style="606" hidden="1" customWidth="1"/>
    <col min="15" max="16384" width="8.81640625" style="606"/>
  </cols>
  <sheetData>
    <row r="1" spans="1:14" s="398" customFormat="1" ht="13">
      <c r="A1" s="228" t="s">
        <v>407</v>
      </c>
      <c r="B1" s="397"/>
      <c r="C1" s="397"/>
      <c r="D1" s="397"/>
    </row>
    <row r="2" spans="1:14" s="398" customFormat="1">
      <c r="A2" s="397"/>
      <c r="B2" s="397"/>
      <c r="C2" s="397"/>
      <c r="D2" s="397"/>
    </row>
    <row r="3" spans="1:14" s="69" customFormat="1" ht="13" thickBot="1">
      <c r="A3" s="227" t="s">
        <v>515</v>
      </c>
      <c r="B3" s="227"/>
      <c r="D3" s="397"/>
    </row>
    <row r="4" spans="1:14" s="69" customFormat="1" ht="21" customHeight="1" thickBot="1">
      <c r="A4" s="1223" t="s">
        <v>156</v>
      </c>
      <c r="B4" s="1224"/>
      <c r="C4" s="1224"/>
      <c r="D4" s="1224"/>
      <c r="E4" s="1224"/>
      <c r="F4" s="1224"/>
      <c r="G4" s="1224"/>
      <c r="H4" s="1224"/>
      <c r="I4" s="1224"/>
      <c r="J4" s="1224"/>
      <c r="K4" s="1224"/>
      <c r="L4" s="1225"/>
    </row>
    <row r="5" spans="1:14" s="69" customFormat="1" ht="25.4" customHeight="1">
      <c r="A5" s="499" t="s">
        <v>604</v>
      </c>
      <c r="B5" s="499" t="s">
        <v>600</v>
      </c>
      <c r="C5" s="499" t="s">
        <v>605</v>
      </c>
      <c r="D5" s="498"/>
      <c r="E5" s="498"/>
      <c r="F5" s="498"/>
      <c r="G5" s="498"/>
      <c r="H5" s="498"/>
      <c r="I5" s="498"/>
      <c r="J5" s="498"/>
      <c r="K5" s="497"/>
    </row>
    <row r="6" spans="1:14" s="69" customFormat="1" ht="14">
      <c r="A6" s="495"/>
      <c r="B6" s="495"/>
      <c r="C6" s="495"/>
      <c r="D6" s="495"/>
      <c r="E6" s="495"/>
      <c r="F6" s="495"/>
      <c r="G6" s="495"/>
      <c r="H6" s="495"/>
      <c r="I6" s="495"/>
      <c r="J6" s="495"/>
      <c r="K6" s="495"/>
    </row>
    <row r="7" spans="1:14" s="605" customFormat="1" ht="50.25" customHeight="1">
      <c r="A7" s="625" t="s">
        <v>562</v>
      </c>
      <c r="B7" s="603" t="s">
        <v>239</v>
      </c>
      <c r="C7" s="603" t="s">
        <v>600</v>
      </c>
      <c r="D7" s="603" t="s">
        <v>553</v>
      </c>
      <c r="E7" s="603" t="s">
        <v>610</v>
      </c>
      <c r="F7" s="603" t="s">
        <v>62</v>
      </c>
      <c r="G7" s="603" t="s">
        <v>210</v>
      </c>
      <c r="H7" s="603" t="s">
        <v>507</v>
      </c>
      <c r="I7" s="603" t="s">
        <v>619</v>
      </c>
      <c r="J7" s="603" t="s">
        <v>422</v>
      </c>
      <c r="K7" s="603" t="s">
        <v>611</v>
      </c>
      <c r="L7" s="604" t="s">
        <v>555</v>
      </c>
      <c r="N7" s="605" t="s">
        <v>881</v>
      </c>
    </row>
    <row r="8" spans="1:14" ht="15" customHeight="1">
      <c r="A8" s="626">
        <v>1</v>
      </c>
      <c r="B8" s="626">
        <f>'Non-Delivery Svcs Report'!J2</f>
        <v>0</v>
      </c>
      <c r="C8" s="448"/>
      <c r="D8" s="448"/>
      <c r="E8" s="516"/>
      <c r="F8" s="446"/>
      <c r="G8" s="446"/>
      <c r="H8" s="448"/>
      <c r="I8" s="455">
        <v>0</v>
      </c>
      <c r="J8" s="452">
        <v>0</v>
      </c>
      <c r="K8" s="446"/>
      <c r="L8" s="448"/>
      <c r="N8" s="606" t="str">
        <f>_xlfn.IFNA(VLOOKUP(H8,Checks!$L$4:$L$15,1,FALSE),IF(H8="","",1))</f>
        <v/>
      </c>
    </row>
    <row r="9" spans="1:14" ht="15" customHeight="1">
      <c r="A9" s="626">
        <f>A8+1</f>
        <v>2</v>
      </c>
      <c r="B9" s="626">
        <f>$B$8</f>
        <v>0</v>
      </c>
      <c r="C9" s="448"/>
      <c r="D9" s="448"/>
      <c r="E9" s="516"/>
      <c r="F9" s="446"/>
      <c r="G9" s="446"/>
      <c r="H9" s="448"/>
      <c r="I9" s="455">
        <v>0</v>
      </c>
      <c r="J9" s="452">
        <v>0</v>
      </c>
      <c r="K9" s="446"/>
      <c r="L9" s="448"/>
      <c r="N9" s="606" t="str">
        <f>_xlfn.IFNA(VLOOKUP(H9,Checks!$L$4:$L$15,1,FALSE),IF(H9="","",1))</f>
        <v/>
      </c>
    </row>
    <row r="10" spans="1:14" ht="15" customHeight="1">
      <c r="A10" s="626">
        <f t="shared" ref="A10:A73" si="0">A9+1</f>
        <v>3</v>
      </c>
      <c r="B10" s="626">
        <f t="shared" ref="B10:B73" si="1">$B$8</f>
        <v>0</v>
      </c>
      <c r="C10" s="448"/>
      <c r="D10" s="448"/>
      <c r="E10" s="516"/>
      <c r="F10" s="446"/>
      <c r="G10" s="446"/>
      <c r="H10" s="448"/>
      <c r="I10" s="455">
        <v>0</v>
      </c>
      <c r="J10" s="452">
        <v>0</v>
      </c>
      <c r="K10" s="446"/>
      <c r="L10" s="448"/>
      <c r="N10" s="606" t="str">
        <f>_xlfn.IFNA(VLOOKUP(H10,Checks!$L$4:$L$15,1,FALSE),IF(H10="","",1))</f>
        <v/>
      </c>
    </row>
    <row r="11" spans="1:14" ht="15" customHeight="1">
      <c r="A11" s="626">
        <f t="shared" si="0"/>
        <v>4</v>
      </c>
      <c r="B11" s="626">
        <f t="shared" si="1"/>
        <v>0</v>
      </c>
      <c r="C11" s="448"/>
      <c r="D11" s="448"/>
      <c r="E11" s="516"/>
      <c r="F11" s="446"/>
      <c r="G11" s="446"/>
      <c r="H11" s="448"/>
      <c r="I11" s="455">
        <v>0</v>
      </c>
      <c r="J11" s="452">
        <v>0</v>
      </c>
      <c r="K11" s="446"/>
      <c r="L11" s="448"/>
      <c r="N11" s="606" t="str">
        <f>_xlfn.IFNA(VLOOKUP(H11,Checks!$L$4:$L$15,1,FALSE),IF(H11="","",1))</f>
        <v/>
      </c>
    </row>
    <row r="12" spans="1:14" ht="15" customHeight="1">
      <c r="A12" s="626">
        <f t="shared" si="0"/>
        <v>5</v>
      </c>
      <c r="B12" s="626">
        <f t="shared" si="1"/>
        <v>0</v>
      </c>
      <c r="C12" s="448"/>
      <c r="D12" s="448"/>
      <c r="E12" s="516"/>
      <c r="F12" s="446"/>
      <c r="G12" s="446"/>
      <c r="H12" s="448"/>
      <c r="I12" s="455">
        <v>0</v>
      </c>
      <c r="J12" s="452">
        <v>0</v>
      </c>
      <c r="K12" s="446"/>
      <c r="L12" s="448"/>
      <c r="N12" s="606" t="str">
        <f>_xlfn.IFNA(VLOOKUP(H12,Checks!$L$4:$L$15,1,FALSE),IF(H12="","",1))</f>
        <v/>
      </c>
    </row>
    <row r="13" spans="1:14" ht="15" customHeight="1">
      <c r="A13" s="626">
        <f t="shared" si="0"/>
        <v>6</v>
      </c>
      <c r="B13" s="626">
        <f t="shared" si="1"/>
        <v>0</v>
      </c>
      <c r="C13" s="448"/>
      <c r="D13" s="448"/>
      <c r="E13" s="516"/>
      <c r="F13" s="446"/>
      <c r="G13" s="446"/>
      <c r="H13" s="448"/>
      <c r="I13" s="455">
        <v>0</v>
      </c>
      <c r="J13" s="452">
        <v>0</v>
      </c>
      <c r="K13" s="446"/>
      <c r="L13" s="448"/>
      <c r="N13" s="606" t="str">
        <f>_xlfn.IFNA(VLOOKUP(H13,Checks!$L$4:$L$15,1,FALSE),IF(H13="","",1))</f>
        <v/>
      </c>
    </row>
    <row r="14" spans="1:14" ht="15" customHeight="1">
      <c r="A14" s="626">
        <f t="shared" si="0"/>
        <v>7</v>
      </c>
      <c r="B14" s="626">
        <f t="shared" si="1"/>
        <v>0</v>
      </c>
      <c r="C14" s="448"/>
      <c r="D14" s="448"/>
      <c r="E14" s="516"/>
      <c r="F14" s="446"/>
      <c r="G14" s="446"/>
      <c r="H14" s="448"/>
      <c r="I14" s="455">
        <v>0</v>
      </c>
      <c r="J14" s="452">
        <v>0</v>
      </c>
      <c r="K14" s="446"/>
      <c r="L14" s="448"/>
      <c r="N14" s="606" t="str">
        <f>_xlfn.IFNA(VLOOKUP(H14,Checks!$L$4:$L$15,1,FALSE),IF(H14="","",1))</f>
        <v/>
      </c>
    </row>
    <row r="15" spans="1:14" ht="15" customHeight="1">
      <c r="A15" s="626">
        <f t="shared" si="0"/>
        <v>8</v>
      </c>
      <c r="B15" s="626">
        <f t="shared" si="1"/>
        <v>0</v>
      </c>
      <c r="C15" s="448"/>
      <c r="D15" s="448"/>
      <c r="E15" s="516"/>
      <c r="F15" s="446"/>
      <c r="G15" s="446"/>
      <c r="H15" s="448"/>
      <c r="I15" s="455">
        <v>0</v>
      </c>
      <c r="J15" s="452">
        <v>0</v>
      </c>
      <c r="K15" s="446"/>
      <c r="L15" s="448"/>
      <c r="N15" s="606" t="str">
        <f>_xlfn.IFNA(VLOOKUP(H15,Checks!$L$4:$L$15,1,FALSE),IF(H15="","",1))</f>
        <v/>
      </c>
    </row>
    <row r="16" spans="1:14" ht="15" customHeight="1">
      <c r="A16" s="626">
        <f t="shared" si="0"/>
        <v>9</v>
      </c>
      <c r="B16" s="626">
        <f t="shared" si="1"/>
        <v>0</v>
      </c>
      <c r="C16" s="448"/>
      <c r="D16" s="448"/>
      <c r="E16" s="516"/>
      <c r="F16" s="446"/>
      <c r="G16" s="446"/>
      <c r="H16" s="448"/>
      <c r="I16" s="455">
        <v>0</v>
      </c>
      <c r="J16" s="452">
        <v>0</v>
      </c>
      <c r="K16" s="446"/>
      <c r="L16" s="448"/>
      <c r="N16" s="606" t="str">
        <f>_xlfn.IFNA(VLOOKUP(H16,Checks!$L$4:$L$15,1,FALSE),IF(H16="","",1))</f>
        <v/>
      </c>
    </row>
    <row r="17" spans="1:14" ht="15" customHeight="1">
      <c r="A17" s="626">
        <f t="shared" si="0"/>
        <v>10</v>
      </c>
      <c r="B17" s="626">
        <f t="shared" si="1"/>
        <v>0</v>
      </c>
      <c r="C17" s="448"/>
      <c r="D17" s="448"/>
      <c r="E17" s="516"/>
      <c r="F17" s="446"/>
      <c r="G17" s="446"/>
      <c r="H17" s="448"/>
      <c r="I17" s="455">
        <v>0</v>
      </c>
      <c r="J17" s="452">
        <v>0</v>
      </c>
      <c r="K17" s="446"/>
      <c r="L17" s="448"/>
      <c r="N17" s="606" t="str">
        <f>_xlfn.IFNA(VLOOKUP(H17,Checks!$L$4:$L$15,1,FALSE),IF(H17="","",1))</f>
        <v/>
      </c>
    </row>
    <row r="18" spans="1:14" ht="15" customHeight="1">
      <c r="A18" s="626">
        <f t="shared" si="0"/>
        <v>11</v>
      </c>
      <c r="B18" s="626">
        <f t="shared" si="1"/>
        <v>0</v>
      </c>
      <c r="C18" s="448"/>
      <c r="D18" s="448"/>
      <c r="E18" s="516"/>
      <c r="F18" s="446"/>
      <c r="G18" s="446"/>
      <c r="H18" s="448"/>
      <c r="I18" s="455">
        <v>0</v>
      </c>
      <c r="J18" s="452">
        <v>0</v>
      </c>
      <c r="K18" s="446"/>
      <c r="L18" s="448"/>
      <c r="N18" s="606" t="str">
        <f>_xlfn.IFNA(VLOOKUP(H18,Checks!$L$4:$L$15,1,FALSE),IF(H18="","",1))</f>
        <v/>
      </c>
    </row>
    <row r="19" spans="1:14" ht="15" customHeight="1">
      <c r="A19" s="626">
        <f t="shared" si="0"/>
        <v>12</v>
      </c>
      <c r="B19" s="626">
        <f t="shared" si="1"/>
        <v>0</v>
      </c>
      <c r="C19" s="448"/>
      <c r="D19" s="448"/>
      <c r="E19" s="516"/>
      <c r="F19" s="446"/>
      <c r="G19" s="446"/>
      <c r="H19" s="448"/>
      <c r="I19" s="455">
        <v>0</v>
      </c>
      <c r="J19" s="452">
        <v>0</v>
      </c>
      <c r="K19" s="446"/>
      <c r="L19" s="448"/>
      <c r="N19" s="606" t="str">
        <f>_xlfn.IFNA(VLOOKUP(H19,Checks!$L$4:$L$15,1,FALSE),IF(H19="","",1))</f>
        <v/>
      </c>
    </row>
    <row r="20" spans="1:14" ht="15" customHeight="1">
      <c r="A20" s="626">
        <f t="shared" si="0"/>
        <v>13</v>
      </c>
      <c r="B20" s="626">
        <f t="shared" si="1"/>
        <v>0</v>
      </c>
      <c r="C20" s="448"/>
      <c r="D20" s="448"/>
      <c r="E20" s="516"/>
      <c r="F20" s="446"/>
      <c r="G20" s="446"/>
      <c r="H20" s="448"/>
      <c r="I20" s="455">
        <v>0</v>
      </c>
      <c r="J20" s="452">
        <v>0</v>
      </c>
      <c r="K20" s="446"/>
      <c r="L20" s="448"/>
      <c r="N20" s="606" t="str">
        <f>_xlfn.IFNA(VLOOKUP(H20,Checks!$L$4:$L$15,1,FALSE),IF(H20="","",1))</f>
        <v/>
      </c>
    </row>
    <row r="21" spans="1:14" ht="15" customHeight="1">
      <c r="A21" s="626">
        <f t="shared" si="0"/>
        <v>14</v>
      </c>
      <c r="B21" s="626">
        <f t="shared" si="1"/>
        <v>0</v>
      </c>
      <c r="C21" s="448"/>
      <c r="D21" s="448"/>
      <c r="E21" s="516"/>
      <c r="F21" s="446"/>
      <c r="G21" s="446"/>
      <c r="H21" s="448"/>
      <c r="I21" s="455">
        <v>0</v>
      </c>
      <c r="J21" s="452">
        <v>0</v>
      </c>
      <c r="K21" s="446"/>
      <c r="L21" s="448"/>
      <c r="N21" s="606" t="str">
        <f>_xlfn.IFNA(VLOOKUP(H21,Checks!$L$4:$L$15,1,FALSE),IF(H21="","",1))</f>
        <v/>
      </c>
    </row>
    <row r="22" spans="1:14" ht="15" customHeight="1">
      <c r="A22" s="626">
        <f t="shared" si="0"/>
        <v>15</v>
      </c>
      <c r="B22" s="626">
        <f t="shared" si="1"/>
        <v>0</v>
      </c>
      <c r="C22" s="448"/>
      <c r="D22" s="448"/>
      <c r="E22" s="516"/>
      <c r="F22" s="446"/>
      <c r="G22" s="446"/>
      <c r="H22" s="448"/>
      <c r="I22" s="455">
        <v>0</v>
      </c>
      <c r="J22" s="452">
        <v>0</v>
      </c>
      <c r="K22" s="446"/>
      <c r="L22" s="448"/>
      <c r="N22" s="606" t="str">
        <f>_xlfn.IFNA(VLOOKUP(H22,Checks!$L$4:$L$15,1,FALSE),IF(H22="","",1))</f>
        <v/>
      </c>
    </row>
    <row r="23" spans="1:14" ht="15" customHeight="1">
      <c r="A23" s="626">
        <f t="shared" si="0"/>
        <v>16</v>
      </c>
      <c r="B23" s="626">
        <f t="shared" si="1"/>
        <v>0</v>
      </c>
      <c r="C23" s="448"/>
      <c r="D23" s="448"/>
      <c r="E23" s="516"/>
      <c r="F23" s="446"/>
      <c r="G23" s="446"/>
      <c r="H23" s="448"/>
      <c r="I23" s="455">
        <v>0</v>
      </c>
      <c r="J23" s="452">
        <v>0</v>
      </c>
      <c r="K23" s="446"/>
      <c r="L23" s="448"/>
      <c r="N23" s="606" t="str">
        <f>_xlfn.IFNA(VLOOKUP(H23,Checks!$L$4:$L$15,1,FALSE),IF(H23="","",1))</f>
        <v/>
      </c>
    </row>
    <row r="24" spans="1:14" ht="15" customHeight="1">
      <c r="A24" s="626">
        <f t="shared" si="0"/>
        <v>17</v>
      </c>
      <c r="B24" s="626">
        <f t="shared" si="1"/>
        <v>0</v>
      </c>
      <c r="C24" s="448"/>
      <c r="D24" s="448"/>
      <c r="E24" s="516"/>
      <c r="F24" s="446"/>
      <c r="G24" s="446"/>
      <c r="H24" s="448"/>
      <c r="I24" s="455">
        <v>0</v>
      </c>
      <c r="J24" s="452">
        <v>0</v>
      </c>
      <c r="K24" s="446"/>
      <c r="L24" s="448"/>
      <c r="N24" s="606" t="str">
        <f>_xlfn.IFNA(VLOOKUP(H24,Checks!$L$4:$L$15,1,FALSE),IF(H24="","",1))</f>
        <v/>
      </c>
    </row>
    <row r="25" spans="1:14" ht="15" customHeight="1">
      <c r="A25" s="626">
        <f t="shared" si="0"/>
        <v>18</v>
      </c>
      <c r="B25" s="626">
        <f t="shared" si="1"/>
        <v>0</v>
      </c>
      <c r="C25" s="448"/>
      <c r="D25" s="448"/>
      <c r="E25" s="516"/>
      <c r="F25" s="446"/>
      <c r="G25" s="446"/>
      <c r="H25" s="448"/>
      <c r="I25" s="455">
        <v>0</v>
      </c>
      <c r="J25" s="452">
        <v>0</v>
      </c>
      <c r="K25" s="446"/>
      <c r="L25" s="448"/>
      <c r="N25" s="606" t="str">
        <f>_xlfn.IFNA(VLOOKUP(H25,Checks!$L$4:$L$15,1,FALSE),IF(H25="","",1))</f>
        <v/>
      </c>
    </row>
    <row r="26" spans="1:14" ht="15" customHeight="1">
      <c r="A26" s="626">
        <f t="shared" si="0"/>
        <v>19</v>
      </c>
      <c r="B26" s="626">
        <f t="shared" si="1"/>
        <v>0</v>
      </c>
      <c r="C26" s="448"/>
      <c r="D26" s="448"/>
      <c r="E26" s="516"/>
      <c r="F26" s="446"/>
      <c r="G26" s="446"/>
      <c r="H26" s="448"/>
      <c r="I26" s="455">
        <v>0</v>
      </c>
      <c r="J26" s="452">
        <v>0</v>
      </c>
      <c r="K26" s="446"/>
      <c r="L26" s="448"/>
      <c r="N26" s="606" t="str">
        <f>_xlfn.IFNA(VLOOKUP(H26,Checks!$L$4:$L$15,1,FALSE),IF(H26="","",1))</f>
        <v/>
      </c>
    </row>
    <row r="27" spans="1:14" ht="15" customHeight="1">
      <c r="A27" s="626">
        <f t="shared" si="0"/>
        <v>20</v>
      </c>
      <c r="B27" s="626">
        <f t="shared" si="1"/>
        <v>0</v>
      </c>
      <c r="C27" s="448"/>
      <c r="D27" s="448"/>
      <c r="E27" s="516"/>
      <c r="F27" s="446"/>
      <c r="G27" s="446"/>
      <c r="H27" s="448"/>
      <c r="I27" s="455">
        <v>0</v>
      </c>
      <c r="J27" s="452">
        <v>0</v>
      </c>
      <c r="K27" s="446"/>
      <c r="L27" s="448"/>
      <c r="N27" s="606" t="str">
        <f>_xlfn.IFNA(VLOOKUP(H27,Checks!$L$4:$L$15,1,FALSE),IF(H27="","",1))</f>
        <v/>
      </c>
    </row>
    <row r="28" spans="1:14" ht="15" customHeight="1">
      <c r="A28" s="626">
        <f t="shared" si="0"/>
        <v>21</v>
      </c>
      <c r="B28" s="626">
        <f t="shared" si="1"/>
        <v>0</v>
      </c>
      <c r="C28" s="448"/>
      <c r="D28" s="448"/>
      <c r="E28" s="516"/>
      <c r="F28" s="446"/>
      <c r="G28" s="446"/>
      <c r="H28" s="448"/>
      <c r="I28" s="455">
        <v>0</v>
      </c>
      <c r="J28" s="452">
        <v>0</v>
      </c>
      <c r="K28" s="446"/>
      <c r="L28" s="448"/>
      <c r="N28" s="606" t="str">
        <f>_xlfn.IFNA(VLOOKUP(H28,Checks!$L$4:$L$15,1,FALSE),IF(H28="","",1))</f>
        <v/>
      </c>
    </row>
    <row r="29" spans="1:14" ht="15" customHeight="1">
      <c r="A29" s="626">
        <f t="shared" si="0"/>
        <v>22</v>
      </c>
      <c r="B29" s="626">
        <f t="shared" si="1"/>
        <v>0</v>
      </c>
      <c r="C29" s="448"/>
      <c r="D29" s="448"/>
      <c r="E29" s="516"/>
      <c r="F29" s="446"/>
      <c r="G29" s="446"/>
      <c r="H29" s="448"/>
      <c r="I29" s="455">
        <v>0</v>
      </c>
      <c r="J29" s="452">
        <v>0</v>
      </c>
      <c r="K29" s="446"/>
      <c r="L29" s="448"/>
      <c r="N29" s="606" t="str">
        <f>_xlfn.IFNA(VLOOKUP(H29,Checks!$L$4:$L$15,1,FALSE),IF(H29="","",1))</f>
        <v/>
      </c>
    </row>
    <row r="30" spans="1:14" ht="15" customHeight="1">
      <c r="A30" s="626">
        <f t="shared" si="0"/>
        <v>23</v>
      </c>
      <c r="B30" s="626">
        <f t="shared" si="1"/>
        <v>0</v>
      </c>
      <c r="C30" s="448"/>
      <c r="D30" s="448"/>
      <c r="E30" s="516"/>
      <c r="F30" s="446"/>
      <c r="G30" s="446"/>
      <c r="H30" s="448"/>
      <c r="I30" s="455">
        <v>0</v>
      </c>
      <c r="J30" s="452">
        <v>0</v>
      </c>
      <c r="K30" s="446"/>
      <c r="L30" s="448"/>
      <c r="N30" s="606" t="str">
        <f>_xlfn.IFNA(VLOOKUP(H30,Checks!$L$4:$L$15,1,FALSE),IF(H30="","",1))</f>
        <v/>
      </c>
    </row>
    <row r="31" spans="1:14" ht="15" customHeight="1">
      <c r="A31" s="626">
        <f t="shared" si="0"/>
        <v>24</v>
      </c>
      <c r="B31" s="626">
        <f t="shared" si="1"/>
        <v>0</v>
      </c>
      <c r="C31" s="448"/>
      <c r="D31" s="448"/>
      <c r="E31" s="516"/>
      <c r="F31" s="446"/>
      <c r="G31" s="446"/>
      <c r="H31" s="448"/>
      <c r="I31" s="455">
        <v>0</v>
      </c>
      <c r="J31" s="452">
        <v>0</v>
      </c>
      <c r="K31" s="446"/>
      <c r="L31" s="448"/>
      <c r="N31" s="606" t="str">
        <f>_xlfn.IFNA(VLOOKUP(H31,Checks!$L$4:$L$15,1,FALSE),IF(H31="","",1))</f>
        <v/>
      </c>
    </row>
    <row r="32" spans="1:14" ht="15" customHeight="1">
      <c r="A32" s="626">
        <f t="shared" si="0"/>
        <v>25</v>
      </c>
      <c r="B32" s="626">
        <f t="shared" si="1"/>
        <v>0</v>
      </c>
      <c r="C32" s="448"/>
      <c r="D32" s="448"/>
      <c r="E32" s="516"/>
      <c r="F32" s="446"/>
      <c r="G32" s="446"/>
      <c r="H32" s="448"/>
      <c r="I32" s="455">
        <v>0</v>
      </c>
      <c r="J32" s="452">
        <v>0</v>
      </c>
      <c r="K32" s="446"/>
      <c r="L32" s="448"/>
      <c r="N32" s="606" t="str">
        <f>_xlfn.IFNA(VLOOKUP(H32,Checks!$L$4:$L$15,1,FALSE),IF(H32="","",1))</f>
        <v/>
      </c>
    </row>
    <row r="33" spans="1:14" ht="15" customHeight="1">
      <c r="A33" s="626">
        <f t="shared" si="0"/>
        <v>26</v>
      </c>
      <c r="B33" s="626">
        <f t="shared" si="1"/>
        <v>0</v>
      </c>
      <c r="C33" s="448"/>
      <c r="D33" s="448"/>
      <c r="E33" s="516"/>
      <c r="F33" s="446"/>
      <c r="G33" s="446"/>
      <c r="H33" s="448"/>
      <c r="I33" s="455">
        <v>0</v>
      </c>
      <c r="J33" s="452">
        <v>0</v>
      </c>
      <c r="K33" s="446"/>
      <c r="L33" s="448"/>
      <c r="N33" s="606" t="str">
        <f>_xlfn.IFNA(VLOOKUP(H33,Checks!$L$4:$L$15,1,FALSE),IF(H33="","",1))</f>
        <v/>
      </c>
    </row>
    <row r="34" spans="1:14" ht="15" customHeight="1">
      <c r="A34" s="626">
        <f t="shared" si="0"/>
        <v>27</v>
      </c>
      <c r="B34" s="626">
        <f t="shared" si="1"/>
        <v>0</v>
      </c>
      <c r="C34" s="448"/>
      <c r="D34" s="448"/>
      <c r="E34" s="516"/>
      <c r="F34" s="446"/>
      <c r="G34" s="446"/>
      <c r="H34" s="448"/>
      <c r="I34" s="455">
        <v>0</v>
      </c>
      <c r="J34" s="452">
        <v>0</v>
      </c>
      <c r="K34" s="446"/>
      <c r="L34" s="448"/>
      <c r="N34" s="606" t="str">
        <f>_xlfn.IFNA(VLOOKUP(H34,Checks!$L$4:$L$15,1,FALSE),IF(H34="","",1))</f>
        <v/>
      </c>
    </row>
    <row r="35" spans="1:14" ht="15" customHeight="1">
      <c r="A35" s="626">
        <f t="shared" si="0"/>
        <v>28</v>
      </c>
      <c r="B35" s="626">
        <f t="shared" si="1"/>
        <v>0</v>
      </c>
      <c r="C35" s="448"/>
      <c r="D35" s="448"/>
      <c r="E35" s="516"/>
      <c r="F35" s="446"/>
      <c r="G35" s="446"/>
      <c r="H35" s="448"/>
      <c r="I35" s="455">
        <v>0</v>
      </c>
      <c r="J35" s="452">
        <v>0</v>
      </c>
      <c r="K35" s="446"/>
      <c r="L35" s="448"/>
      <c r="N35" s="606" t="str">
        <f>_xlfn.IFNA(VLOOKUP(H35,Checks!$L$4:$L$15,1,FALSE),IF(H35="","",1))</f>
        <v/>
      </c>
    </row>
    <row r="36" spans="1:14" ht="15" customHeight="1">
      <c r="A36" s="626">
        <f t="shared" si="0"/>
        <v>29</v>
      </c>
      <c r="B36" s="626">
        <f t="shared" si="1"/>
        <v>0</v>
      </c>
      <c r="C36" s="448"/>
      <c r="D36" s="448"/>
      <c r="E36" s="516"/>
      <c r="F36" s="446"/>
      <c r="G36" s="446"/>
      <c r="H36" s="448"/>
      <c r="I36" s="455">
        <v>0</v>
      </c>
      <c r="J36" s="452">
        <v>0</v>
      </c>
      <c r="K36" s="446"/>
      <c r="L36" s="448"/>
      <c r="N36" s="606" t="str">
        <f>_xlfn.IFNA(VLOOKUP(H36,Checks!$L$4:$L$15,1,FALSE),IF(H36="","",1))</f>
        <v/>
      </c>
    </row>
    <row r="37" spans="1:14" ht="15" customHeight="1">
      <c r="A37" s="626">
        <f t="shared" si="0"/>
        <v>30</v>
      </c>
      <c r="B37" s="626">
        <f t="shared" si="1"/>
        <v>0</v>
      </c>
      <c r="C37" s="448"/>
      <c r="D37" s="448"/>
      <c r="E37" s="516"/>
      <c r="F37" s="446"/>
      <c r="G37" s="446"/>
      <c r="H37" s="448"/>
      <c r="I37" s="455">
        <v>0</v>
      </c>
      <c r="J37" s="452">
        <v>0</v>
      </c>
      <c r="K37" s="446"/>
      <c r="L37" s="448"/>
      <c r="N37" s="606" t="str">
        <f>_xlfn.IFNA(VLOOKUP(H37,Checks!$L$4:$L$15,1,FALSE),IF(H37="","",1))</f>
        <v/>
      </c>
    </row>
    <row r="38" spans="1:14" ht="15" customHeight="1">
      <c r="A38" s="626">
        <f t="shared" si="0"/>
        <v>31</v>
      </c>
      <c r="B38" s="626">
        <f t="shared" si="1"/>
        <v>0</v>
      </c>
      <c r="C38" s="448"/>
      <c r="D38" s="448"/>
      <c r="E38" s="516"/>
      <c r="F38" s="446"/>
      <c r="G38" s="446"/>
      <c r="H38" s="448"/>
      <c r="I38" s="455">
        <v>0</v>
      </c>
      <c r="J38" s="452">
        <v>0</v>
      </c>
      <c r="K38" s="446"/>
      <c r="L38" s="448"/>
      <c r="N38" s="606" t="str">
        <f>_xlfn.IFNA(VLOOKUP(H38,Checks!$L$4:$L$15,1,FALSE),IF(H38="","",1))</f>
        <v/>
      </c>
    </row>
    <row r="39" spans="1:14" ht="15" customHeight="1">
      <c r="A39" s="626">
        <f t="shared" si="0"/>
        <v>32</v>
      </c>
      <c r="B39" s="626">
        <f t="shared" si="1"/>
        <v>0</v>
      </c>
      <c r="C39" s="448"/>
      <c r="D39" s="448"/>
      <c r="E39" s="516"/>
      <c r="F39" s="446"/>
      <c r="G39" s="446"/>
      <c r="H39" s="448"/>
      <c r="I39" s="455">
        <v>0</v>
      </c>
      <c r="J39" s="452">
        <v>0</v>
      </c>
      <c r="K39" s="446"/>
      <c r="L39" s="448"/>
      <c r="N39" s="606" t="str">
        <f>_xlfn.IFNA(VLOOKUP(H39,Checks!$L$4:$L$15,1,FALSE),IF(H39="","",1))</f>
        <v/>
      </c>
    </row>
    <row r="40" spans="1:14" ht="15" customHeight="1">
      <c r="A40" s="626">
        <f t="shared" si="0"/>
        <v>33</v>
      </c>
      <c r="B40" s="626">
        <f t="shared" si="1"/>
        <v>0</v>
      </c>
      <c r="C40" s="448"/>
      <c r="D40" s="448"/>
      <c r="E40" s="516"/>
      <c r="F40" s="446"/>
      <c r="G40" s="446"/>
      <c r="H40" s="448"/>
      <c r="I40" s="455">
        <v>0</v>
      </c>
      <c r="J40" s="452">
        <v>0</v>
      </c>
      <c r="K40" s="446"/>
      <c r="L40" s="448"/>
      <c r="N40" s="606" t="str">
        <f>_xlfn.IFNA(VLOOKUP(H40,Checks!$L$4:$L$15,1,FALSE),IF(H40="","",1))</f>
        <v/>
      </c>
    </row>
    <row r="41" spans="1:14" ht="15" customHeight="1">
      <c r="A41" s="626">
        <f t="shared" si="0"/>
        <v>34</v>
      </c>
      <c r="B41" s="626">
        <f t="shared" si="1"/>
        <v>0</v>
      </c>
      <c r="C41" s="448"/>
      <c r="D41" s="448"/>
      <c r="E41" s="516"/>
      <c r="F41" s="446"/>
      <c r="G41" s="446"/>
      <c r="H41" s="448"/>
      <c r="I41" s="455">
        <v>0</v>
      </c>
      <c r="J41" s="452">
        <v>0</v>
      </c>
      <c r="K41" s="446"/>
      <c r="L41" s="448"/>
      <c r="N41" s="606" t="str">
        <f>_xlfn.IFNA(VLOOKUP(H41,Checks!$L$4:$L$15,1,FALSE),IF(H41="","",1))</f>
        <v/>
      </c>
    </row>
    <row r="42" spans="1:14" ht="15" customHeight="1">
      <c r="A42" s="626">
        <f t="shared" si="0"/>
        <v>35</v>
      </c>
      <c r="B42" s="626">
        <f t="shared" si="1"/>
        <v>0</v>
      </c>
      <c r="C42" s="448"/>
      <c r="D42" s="448"/>
      <c r="E42" s="516"/>
      <c r="F42" s="446"/>
      <c r="G42" s="446"/>
      <c r="H42" s="448"/>
      <c r="I42" s="455">
        <v>0</v>
      </c>
      <c r="J42" s="452">
        <v>0</v>
      </c>
      <c r="K42" s="446"/>
      <c r="L42" s="448"/>
      <c r="N42" s="606" t="str">
        <f>_xlfn.IFNA(VLOOKUP(H42,Checks!$L$4:$L$15,1,FALSE),IF(H42="","",1))</f>
        <v/>
      </c>
    </row>
    <row r="43" spans="1:14" ht="15" customHeight="1">
      <c r="A43" s="626">
        <f t="shared" si="0"/>
        <v>36</v>
      </c>
      <c r="B43" s="626">
        <f t="shared" si="1"/>
        <v>0</v>
      </c>
      <c r="C43" s="448"/>
      <c r="D43" s="448"/>
      <c r="E43" s="516"/>
      <c r="F43" s="446"/>
      <c r="G43" s="446"/>
      <c r="H43" s="448"/>
      <c r="I43" s="455">
        <v>0</v>
      </c>
      <c r="J43" s="452">
        <v>0</v>
      </c>
      <c r="K43" s="446"/>
      <c r="L43" s="448"/>
      <c r="N43" s="606" t="str">
        <f>_xlfn.IFNA(VLOOKUP(H43,Checks!$L$4:$L$15,1,FALSE),IF(H43="","",1))</f>
        <v/>
      </c>
    </row>
    <row r="44" spans="1:14" ht="15" customHeight="1">
      <c r="A44" s="626">
        <f t="shared" si="0"/>
        <v>37</v>
      </c>
      <c r="B44" s="626">
        <f t="shared" si="1"/>
        <v>0</v>
      </c>
      <c r="C44" s="448"/>
      <c r="D44" s="448"/>
      <c r="E44" s="516"/>
      <c r="F44" s="446"/>
      <c r="G44" s="446"/>
      <c r="H44" s="448"/>
      <c r="I44" s="455">
        <v>0</v>
      </c>
      <c r="J44" s="452">
        <v>0</v>
      </c>
      <c r="K44" s="446"/>
      <c r="L44" s="448"/>
      <c r="N44" s="606" t="str">
        <f>_xlfn.IFNA(VLOOKUP(H44,Checks!$L$4:$L$15,1,FALSE),IF(H44="","",1))</f>
        <v/>
      </c>
    </row>
    <row r="45" spans="1:14" ht="15" customHeight="1">
      <c r="A45" s="626">
        <f t="shared" si="0"/>
        <v>38</v>
      </c>
      <c r="B45" s="626">
        <f t="shared" si="1"/>
        <v>0</v>
      </c>
      <c r="C45" s="448"/>
      <c r="D45" s="448"/>
      <c r="E45" s="516"/>
      <c r="F45" s="446"/>
      <c r="G45" s="446"/>
      <c r="H45" s="448"/>
      <c r="I45" s="455">
        <v>0</v>
      </c>
      <c r="J45" s="452">
        <v>0</v>
      </c>
      <c r="K45" s="446"/>
      <c r="L45" s="448"/>
      <c r="N45" s="606" t="str">
        <f>_xlfn.IFNA(VLOOKUP(H45,Checks!$L$4:$L$15,1,FALSE),IF(H45="","",1))</f>
        <v/>
      </c>
    </row>
    <row r="46" spans="1:14" ht="15" customHeight="1">
      <c r="A46" s="626">
        <f t="shared" si="0"/>
        <v>39</v>
      </c>
      <c r="B46" s="626">
        <f t="shared" si="1"/>
        <v>0</v>
      </c>
      <c r="C46" s="448"/>
      <c r="D46" s="448"/>
      <c r="E46" s="516"/>
      <c r="F46" s="446"/>
      <c r="G46" s="446"/>
      <c r="H46" s="448"/>
      <c r="I46" s="455">
        <v>0</v>
      </c>
      <c r="J46" s="452">
        <v>0</v>
      </c>
      <c r="K46" s="446"/>
      <c r="L46" s="448"/>
      <c r="N46" s="606" t="str">
        <f>_xlfn.IFNA(VLOOKUP(H46,Checks!$L$4:$L$15,1,FALSE),IF(H46="","",1))</f>
        <v/>
      </c>
    </row>
    <row r="47" spans="1:14" ht="15" customHeight="1">
      <c r="A47" s="626">
        <f t="shared" si="0"/>
        <v>40</v>
      </c>
      <c r="B47" s="626">
        <f t="shared" si="1"/>
        <v>0</v>
      </c>
      <c r="C47" s="448"/>
      <c r="D47" s="448"/>
      <c r="E47" s="516"/>
      <c r="F47" s="446"/>
      <c r="G47" s="446"/>
      <c r="H47" s="448"/>
      <c r="I47" s="455">
        <v>0</v>
      </c>
      <c r="J47" s="452">
        <v>0</v>
      </c>
      <c r="K47" s="446"/>
      <c r="L47" s="448"/>
      <c r="N47" s="606" t="str">
        <f>_xlfn.IFNA(VLOOKUP(H47,Checks!$L$4:$L$15,1,FALSE),IF(H47="","",1))</f>
        <v/>
      </c>
    </row>
    <row r="48" spans="1:14" ht="15" customHeight="1">
      <c r="A48" s="626">
        <f t="shared" si="0"/>
        <v>41</v>
      </c>
      <c r="B48" s="626">
        <f t="shared" si="1"/>
        <v>0</v>
      </c>
      <c r="C48" s="448"/>
      <c r="D48" s="448"/>
      <c r="E48" s="516"/>
      <c r="F48" s="446"/>
      <c r="G48" s="446"/>
      <c r="H48" s="448"/>
      <c r="I48" s="455">
        <v>0</v>
      </c>
      <c r="J48" s="452">
        <v>0</v>
      </c>
      <c r="K48" s="446"/>
      <c r="L48" s="448"/>
      <c r="N48" s="606" t="str">
        <f>_xlfn.IFNA(VLOOKUP(H48,Checks!$L$4:$L$15,1,FALSE),IF(H48="","",1))</f>
        <v/>
      </c>
    </row>
    <row r="49" spans="1:14" ht="15" customHeight="1">
      <c r="A49" s="626">
        <f t="shared" si="0"/>
        <v>42</v>
      </c>
      <c r="B49" s="626">
        <f t="shared" si="1"/>
        <v>0</v>
      </c>
      <c r="C49" s="448"/>
      <c r="D49" s="448"/>
      <c r="E49" s="516"/>
      <c r="F49" s="446"/>
      <c r="G49" s="446"/>
      <c r="H49" s="448"/>
      <c r="I49" s="455">
        <v>0</v>
      </c>
      <c r="J49" s="452">
        <v>0</v>
      </c>
      <c r="K49" s="446"/>
      <c r="L49" s="448"/>
      <c r="N49" s="606" t="str">
        <f>_xlfn.IFNA(VLOOKUP(H49,Checks!$L$4:$L$15,1,FALSE),IF(H49="","",1))</f>
        <v/>
      </c>
    </row>
    <row r="50" spans="1:14" ht="15" customHeight="1">
      <c r="A50" s="626">
        <f t="shared" si="0"/>
        <v>43</v>
      </c>
      <c r="B50" s="626">
        <f t="shared" si="1"/>
        <v>0</v>
      </c>
      <c r="C50" s="448"/>
      <c r="D50" s="448"/>
      <c r="E50" s="516"/>
      <c r="F50" s="446"/>
      <c r="G50" s="446"/>
      <c r="H50" s="448"/>
      <c r="I50" s="455">
        <v>0</v>
      </c>
      <c r="J50" s="452">
        <v>0</v>
      </c>
      <c r="K50" s="446"/>
      <c r="L50" s="448"/>
      <c r="N50" s="606" t="str">
        <f>_xlfn.IFNA(VLOOKUP(H50,Checks!$L$4:$L$15,1,FALSE),IF(H50="","",1))</f>
        <v/>
      </c>
    </row>
    <row r="51" spans="1:14" ht="15" customHeight="1">
      <c r="A51" s="626">
        <f t="shared" si="0"/>
        <v>44</v>
      </c>
      <c r="B51" s="626">
        <f t="shared" si="1"/>
        <v>0</v>
      </c>
      <c r="C51" s="448"/>
      <c r="D51" s="448"/>
      <c r="E51" s="516"/>
      <c r="F51" s="446"/>
      <c r="G51" s="446"/>
      <c r="H51" s="448"/>
      <c r="I51" s="455">
        <v>0</v>
      </c>
      <c r="J51" s="452">
        <v>0</v>
      </c>
      <c r="K51" s="446"/>
      <c r="L51" s="448"/>
      <c r="N51" s="606" t="str">
        <f>_xlfn.IFNA(VLOOKUP(H51,Checks!$L$4:$L$15,1,FALSE),IF(H51="","",1))</f>
        <v/>
      </c>
    </row>
    <row r="52" spans="1:14" ht="15" customHeight="1">
      <c r="A52" s="626">
        <f t="shared" si="0"/>
        <v>45</v>
      </c>
      <c r="B52" s="626">
        <f t="shared" si="1"/>
        <v>0</v>
      </c>
      <c r="C52" s="448"/>
      <c r="D52" s="448"/>
      <c r="E52" s="516"/>
      <c r="F52" s="446"/>
      <c r="G52" s="446"/>
      <c r="H52" s="448"/>
      <c r="I52" s="455">
        <v>0</v>
      </c>
      <c r="J52" s="452">
        <v>0</v>
      </c>
      <c r="K52" s="446"/>
      <c r="L52" s="448"/>
      <c r="N52" s="606" t="str">
        <f>_xlfn.IFNA(VLOOKUP(H52,Checks!$L$4:$L$15,1,FALSE),IF(H52="","",1))</f>
        <v/>
      </c>
    </row>
    <row r="53" spans="1:14" ht="15" customHeight="1">
      <c r="A53" s="626">
        <f t="shared" si="0"/>
        <v>46</v>
      </c>
      <c r="B53" s="626">
        <f t="shared" si="1"/>
        <v>0</v>
      </c>
      <c r="C53" s="448"/>
      <c r="D53" s="448"/>
      <c r="E53" s="516"/>
      <c r="F53" s="446"/>
      <c r="G53" s="446"/>
      <c r="H53" s="448"/>
      <c r="I53" s="455">
        <v>0</v>
      </c>
      <c r="J53" s="452">
        <v>0</v>
      </c>
      <c r="K53" s="446"/>
      <c r="L53" s="448"/>
      <c r="N53" s="606" t="str">
        <f>_xlfn.IFNA(VLOOKUP(H53,Checks!$L$4:$L$15,1,FALSE),IF(H53="","",1))</f>
        <v/>
      </c>
    </row>
    <row r="54" spans="1:14" ht="15" customHeight="1">
      <c r="A54" s="626">
        <f t="shared" si="0"/>
        <v>47</v>
      </c>
      <c r="B54" s="626">
        <f t="shared" si="1"/>
        <v>0</v>
      </c>
      <c r="C54" s="448"/>
      <c r="D54" s="448"/>
      <c r="E54" s="516"/>
      <c r="F54" s="446"/>
      <c r="G54" s="446"/>
      <c r="H54" s="448"/>
      <c r="I54" s="455">
        <v>0</v>
      </c>
      <c r="J54" s="452">
        <v>0</v>
      </c>
      <c r="K54" s="446"/>
      <c r="L54" s="448"/>
      <c r="N54" s="606" t="str">
        <f>_xlfn.IFNA(VLOOKUP(H54,Checks!$L$4:$L$15,1,FALSE),IF(H54="","",1))</f>
        <v/>
      </c>
    </row>
    <row r="55" spans="1:14" ht="15" customHeight="1">
      <c r="A55" s="626">
        <f t="shared" si="0"/>
        <v>48</v>
      </c>
      <c r="B55" s="626">
        <f t="shared" si="1"/>
        <v>0</v>
      </c>
      <c r="C55" s="448"/>
      <c r="D55" s="448"/>
      <c r="E55" s="516"/>
      <c r="F55" s="446"/>
      <c r="G55" s="446"/>
      <c r="H55" s="448"/>
      <c r="I55" s="455">
        <v>0</v>
      </c>
      <c r="J55" s="452">
        <v>0</v>
      </c>
      <c r="K55" s="446"/>
      <c r="L55" s="448"/>
      <c r="N55" s="606" t="str">
        <f>_xlfn.IFNA(VLOOKUP(H55,Checks!$L$4:$L$15,1,FALSE),IF(H55="","",1))</f>
        <v/>
      </c>
    </row>
    <row r="56" spans="1:14" ht="15" customHeight="1">
      <c r="A56" s="626">
        <f t="shared" si="0"/>
        <v>49</v>
      </c>
      <c r="B56" s="626">
        <f t="shared" si="1"/>
        <v>0</v>
      </c>
      <c r="C56" s="448"/>
      <c r="D56" s="448"/>
      <c r="E56" s="516"/>
      <c r="F56" s="446"/>
      <c r="G56" s="446"/>
      <c r="H56" s="448"/>
      <c r="I56" s="455">
        <v>0</v>
      </c>
      <c r="J56" s="452">
        <v>0</v>
      </c>
      <c r="K56" s="446"/>
      <c r="L56" s="448"/>
      <c r="N56" s="606" t="str">
        <f>_xlfn.IFNA(VLOOKUP(H56,Checks!$L$4:$L$15,1,FALSE),IF(H56="","",1))</f>
        <v/>
      </c>
    </row>
    <row r="57" spans="1:14" ht="15" customHeight="1">
      <c r="A57" s="626">
        <f t="shared" si="0"/>
        <v>50</v>
      </c>
      <c r="B57" s="626">
        <f t="shared" si="1"/>
        <v>0</v>
      </c>
      <c r="C57" s="448"/>
      <c r="D57" s="448"/>
      <c r="E57" s="516"/>
      <c r="F57" s="446"/>
      <c r="G57" s="446"/>
      <c r="H57" s="448"/>
      <c r="I57" s="455">
        <v>0</v>
      </c>
      <c r="J57" s="452">
        <v>0</v>
      </c>
      <c r="K57" s="446"/>
      <c r="L57" s="448"/>
      <c r="N57" s="606" t="str">
        <f>_xlfn.IFNA(VLOOKUP(H57,Checks!$L$4:$L$15,1,FALSE),IF(H57="","",1))</f>
        <v/>
      </c>
    </row>
    <row r="58" spans="1:14" ht="15" customHeight="1">
      <c r="A58" s="626">
        <f t="shared" si="0"/>
        <v>51</v>
      </c>
      <c r="B58" s="626">
        <f t="shared" si="1"/>
        <v>0</v>
      </c>
      <c r="C58" s="448"/>
      <c r="D58" s="448"/>
      <c r="E58" s="516"/>
      <c r="F58" s="446"/>
      <c r="G58" s="446"/>
      <c r="H58" s="448"/>
      <c r="I58" s="455">
        <v>0</v>
      </c>
      <c r="J58" s="452">
        <v>0</v>
      </c>
      <c r="K58" s="446"/>
      <c r="L58" s="448"/>
      <c r="N58" s="606" t="str">
        <f>_xlfn.IFNA(VLOOKUP(H58,Checks!$L$4:$L$15,1,FALSE),IF(H58="","",1))</f>
        <v/>
      </c>
    </row>
    <row r="59" spans="1:14" ht="15" customHeight="1">
      <c r="A59" s="626">
        <f t="shared" si="0"/>
        <v>52</v>
      </c>
      <c r="B59" s="626">
        <f t="shared" si="1"/>
        <v>0</v>
      </c>
      <c r="C59" s="448"/>
      <c r="D59" s="448"/>
      <c r="E59" s="516"/>
      <c r="F59" s="446"/>
      <c r="G59" s="446"/>
      <c r="H59" s="448"/>
      <c r="I59" s="455">
        <v>0</v>
      </c>
      <c r="J59" s="452">
        <v>0</v>
      </c>
      <c r="K59" s="446"/>
      <c r="L59" s="448"/>
      <c r="N59" s="606" t="str">
        <f>_xlfn.IFNA(VLOOKUP(H59,Checks!$L$4:$L$15,1,FALSE),IF(H59="","",1))</f>
        <v/>
      </c>
    </row>
    <row r="60" spans="1:14" ht="15" customHeight="1">
      <c r="A60" s="626">
        <f t="shared" si="0"/>
        <v>53</v>
      </c>
      <c r="B60" s="626">
        <f t="shared" si="1"/>
        <v>0</v>
      </c>
      <c r="C60" s="448"/>
      <c r="D60" s="448"/>
      <c r="E60" s="516"/>
      <c r="F60" s="446"/>
      <c r="G60" s="446"/>
      <c r="H60" s="448"/>
      <c r="I60" s="455">
        <v>0</v>
      </c>
      <c r="J60" s="452">
        <v>0</v>
      </c>
      <c r="K60" s="446"/>
      <c r="L60" s="448"/>
      <c r="N60" s="606" t="str">
        <f>_xlfn.IFNA(VLOOKUP(H60,Checks!$L$4:$L$15,1,FALSE),IF(H60="","",1))</f>
        <v/>
      </c>
    </row>
    <row r="61" spans="1:14" ht="15" customHeight="1">
      <c r="A61" s="626">
        <f t="shared" si="0"/>
        <v>54</v>
      </c>
      <c r="B61" s="626">
        <f t="shared" si="1"/>
        <v>0</v>
      </c>
      <c r="C61" s="448"/>
      <c r="D61" s="448"/>
      <c r="E61" s="516"/>
      <c r="F61" s="446"/>
      <c r="G61" s="446"/>
      <c r="H61" s="448"/>
      <c r="I61" s="455">
        <v>0</v>
      </c>
      <c r="J61" s="452">
        <v>0</v>
      </c>
      <c r="K61" s="446"/>
      <c r="L61" s="448"/>
      <c r="N61" s="606" t="str">
        <f>_xlfn.IFNA(VLOOKUP(H61,Checks!$L$4:$L$15,1,FALSE),IF(H61="","",1))</f>
        <v/>
      </c>
    </row>
    <row r="62" spans="1:14" ht="15" customHeight="1">
      <c r="A62" s="626">
        <f t="shared" si="0"/>
        <v>55</v>
      </c>
      <c r="B62" s="626">
        <f t="shared" si="1"/>
        <v>0</v>
      </c>
      <c r="C62" s="448"/>
      <c r="D62" s="448"/>
      <c r="E62" s="516"/>
      <c r="F62" s="446"/>
      <c r="G62" s="446"/>
      <c r="H62" s="448"/>
      <c r="I62" s="455">
        <v>0</v>
      </c>
      <c r="J62" s="452">
        <v>0</v>
      </c>
      <c r="K62" s="446"/>
      <c r="L62" s="448"/>
      <c r="N62" s="606" t="str">
        <f>_xlfn.IFNA(VLOOKUP(H62,Checks!$L$4:$L$15,1,FALSE),IF(H62="","",1))</f>
        <v/>
      </c>
    </row>
    <row r="63" spans="1:14" ht="15" customHeight="1">
      <c r="A63" s="626">
        <f t="shared" si="0"/>
        <v>56</v>
      </c>
      <c r="B63" s="626">
        <f t="shared" si="1"/>
        <v>0</v>
      </c>
      <c r="C63" s="448"/>
      <c r="D63" s="448"/>
      <c r="E63" s="516"/>
      <c r="F63" s="446"/>
      <c r="G63" s="446"/>
      <c r="H63" s="448"/>
      <c r="I63" s="455">
        <v>0</v>
      </c>
      <c r="J63" s="452">
        <v>0</v>
      </c>
      <c r="K63" s="446"/>
      <c r="L63" s="448"/>
      <c r="N63" s="606" t="str">
        <f>_xlfn.IFNA(VLOOKUP(H63,Checks!$L$4:$L$15,1,FALSE),IF(H63="","",1))</f>
        <v/>
      </c>
    </row>
    <row r="64" spans="1:14" ht="15" customHeight="1">
      <c r="A64" s="626">
        <f t="shared" si="0"/>
        <v>57</v>
      </c>
      <c r="B64" s="626">
        <f t="shared" si="1"/>
        <v>0</v>
      </c>
      <c r="C64" s="448"/>
      <c r="D64" s="448"/>
      <c r="E64" s="516"/>
      <c r="F64" s="446"/>
      <c r="G64" s="446"/>
      <c r="H64" s="448"/>
      <c r="I64" s="455">
        <v>0</v>
      </c>
      <c r="J64" s="452">
        <v>0</v>
      </c>
      <c r="K64" s="446"/>
      <c r="L64" s="448"/>
      <c r="N64" s="606" t="str">
        <f>_xlfn.IFNA(VLOOKUP(H64,Checks!$L$4:$L$15,1,FALSE),IF(H64="","",1))</f>
        <v/>
      </c>
    </row>
    <row r="65" spans="1:14" ht="15" customHeight="1">
      <c r="A65" s="626">
        <f t="shared" si="0"/>
        <v>58</v>
      </c>
      <c r="B65" s="626">
        <f t="shared" si="1"/>
        <v>0</v>
      </c>
      <c r="C65" s="448"/>
      <c r="D65" s="448"/>
      <c r="E65" s="516"/>
      <c r="F65" s="446"/>
      <c r="G65" s="446"/>
      <c r="H65" s="448"/>
      <c r="I65" s="455">
        <v>0</v>
      </c>
      <c r="J65" s="452">
        <v>0</v>
      </c>
      <c r="K65" s="446"/>
      <c r="L65" s="448"/>
      <c r="N65" s="606" t="str">
        <f>_xlfn.IFNA(VLOOKUP(H65,Checks!$L$4:$L$15,1,FALSE),IF(H65="","",1))</f>
        <v/>
      </c>
    </row>
    <row r="66" spans="1:14" ht="15" customHeight="1">
      <c r="A66" s="626">
        <f t="shared" si="0"/>
        <v>59</v>
      </c>
      <c r="B66" s="626">
        <f t="shared" si="1"/>
        <v>0</v>
      </c>
      <c r="C66" s="448"/>
      <c r="D66" s="448"/>
      <c r="E66" s="516"/>
      <c r="F66" s="446"/>
      <c r="G66" s="446"/>
      <c r="H66" s="448"/>
      <c r="I66" s="455">
        <v>0</v>
      </c>
      <c r="J66" s="452">
        <v>0</v>
      </c>
      <c r="K66" s="446"/>
      <c r="L66" s="448"/>
      <c r="N66" s="606" t="str">
        <f>_xlfn.IFNA(VLOOKUP(H66,Checks!$L$4:$L$15,1,FALSE),IF(H66="","",1))</f>
        <v/>
      </c>
    </row>
    <row r="67" spans="1:14" ht="15" customHeight="1">
      <c r="A67" s="626">
        <f t="shared" si="0"/>
        <v>60</v>
      </c>
      <c r="B67" s="626">
        <f t="shared" si="1"/>
        <v>0</v>
      </c>
      <c r="C67" s="448"/>
      <c r="D67" s="448"/>
      <c r="E67" s="516"/>
      <c r="F67" s="446"/>
      <c r="G67" s="446"/>
      <c r="H67" s="448"/>
      <c r="I67" s="455">
        <v>0</v>
      </c>
      <c r="J67" s="452">
        <v>0</v>
      </c>
      <c r="K67" s="446"/>
      <c r="L67" s="448"/>
      <c r="N67" s="606" t="str">
        <f>_xlfn.IFNA(VLOOKUP(H67,Checks!$L$4:$L$15,1,FALSE),IF(H67="","",1))</f>
        <v/>
      </c>
    </row>
    <row r="68" spans="1:14" ht="15" customHeight="1">
      <c r="A68" s="626">
        <f t="shared" si="0"/>
        <v>61</v>
      </c>
      <c r="B68" s="626">
        <f t="shared" si="1"/>
        <v>0</v>
      </c>
      <c r="C68" s="448"/>
      <c r="D68" s="448"/>
      <c r="E68" s="516"/>
      <c r="F68" s="446"/>
      <c r="G68" s="446"/>
      <c r="H68" s="448"/>
      <c r="I68" s="455">
        <v>0</v>
      </c>
      <c r="J68" s="452">
        <v>0</v>
      </c>
      <c r="K68" s="446"/>
      <c r="L68" s="448"/>
      <c r="N68" s="606" t="str">
        <f>_xlfn.IFNA(VLOOKUP(H68,Checks!$L$4:$L$15,1,FALSE),IF(H68="","",1))</f>
        <v/>
      </c>
    </row>
    <row r="69" spans="1:14" ht="15" customHeight="1">
      <c r="A69" s="626">
        <f t="shared" si="0"/>
        <v>62</v>
      </c>
      <c r="B69" s="626">
        <f t="shared" si="1"/>
        <v>0</v>
      </c>
      <c r="C69" s="448"/>
      <c r="D69" s="448"/>
      <c r="E69" s="516"/>
      <c r="F69" s="446"/>
      <c r="G69" s="446"/>
      <c r="H69" s="448"/>
      <c r="I69" s="455">
        <v>0</v>
      </c>
      <c r="J69" s="452">
        <v>0</v>
      </c>
      <c r="K69" s="446"/>
      <c r="L69" s="448"/>
      <c r="N69" s="606" t="str">
        <f>_xlfn.IFNA(VLOOKUP(H69,Checks!$L$4:$L$15,1,FALSE),IF(H69="","",1))</f>
        <v/>
      </c>
    </row>
    <row r="70" spans="1:14" ht="15" customHeight="1">
      <c r="A70" s="626">
        <f t="shared" si="0"/>
        <v>63</v>
      </c>
      <c r="B70" s="626">
        <f t="shared" si="1"/>
        <v>0</v>
      </c>
      <c r="C70" s="448"/>
      <c r="D70" s="448"/>
      <c r="E70" s="516"/>
      <c r="F70" s="446"/>
      <c r="G70" s="446"/>
      <c r="H70" s="448"/>
      <c r="I70" s="455">
        <v>0</v>
      </c>
      <c r="J70" s="452">
        <v>0</v>
      </c>
      <c r="K70" s="446"/>
      <c r="L70" s="448"/>
      <c r="N70" s="606" t="str">
        <f>_xlfn.IFNA(VLOOKUP(H70,Checks!$L$4:$L$15,1,FALSE),IF(H70="","",1))</f>
        <v/>
      </c>
    </row>
    <row r="71" spans="1:14" ht="15" customHeight="1">
      <c r="A71" s="626">
        <f t="shared" si="0"/>
        <v>64</v>
      </c>
      <c r="B71" s="626">
        <f t="shared" si="1"/>
        <v>0</v>
      </c>
      <c r="C71" s="448"/>
      <c r="D71" s="448"/>
      <c r="E71" s="516"/>
      <c r="F71" s="446"/>
      <c r="G71" s="446"/>
      <c r="H71" s="448"/>
      <c r="I71" s="455">
        <v>0</v>
      </c>
      <c r="J71" s="452">
        <v>0</v>
      </c>
      <c r="K71" s="446"/>
      <c r="L71" s="448"/>
      <c r="N71" s="606" t="str">
        <f>_xlfn.IFNA(VLOOKUP(H71,Checks!$L$4:$L$15,1,FALSE),IF(H71="","",1))</f>
        <v/>
      </c>
    </row>
    <row r="72" spans="1:14" ht="15" customHeight="1">
      <c r="A72" s="626">
        <f t="shared" si="0"/>
        <v>65</v>
      </c>
      <c r="B72" s="626">
        <f t="shared" si="1"/>
        <v>0</v>
      </c>
      <c r="C72" s="448"/>
      <c r="D72" s="448"/>
      <c r="E72" s="516"/>
      <c r="F72" s="446"/>
      <c r="G72" s="446"/>
      <c r="H72" s="448"/>
      <c r="I72" s="455">
        <v>0</v>
      </c>
      <c r="J72" s="452">
        <v>0</v>
      </c>
      <c r="K72" s="446"/>
      <c r="L72" s="448"/>
      <c r="N72" s="606" t="str">
        <f>_xlfn.IFNA(VLOOKUP(H72,Checks!$L$4:$L$15,1,FALSE),IF(H72="","",1))</f>
        <v/>
      </c>
    </row>
    <row r="73" spans="1:14" ht="15" customHeight="1">
      <c r="A73" s="626">
        <f t="shared" si="0"/>
        <v>66</v>
      </c>
      <c r="B73" s="626">
        <f t="shared" si="1"/>
        <v>0</v>
      </c>
      <c r="C73" s="448"/>
      <c r="D73" s="448"/>
      <c r="E73" s="516"/>
      <c r="F73" s="446"/>
      <c r="G73" s="446"/>
      <c r="H73" s="448"/>
      <c r="I73" s="455">
        <v>0</v>
      </c>
      <c r="J73" s="452">
        <v>0</v>
      </c>
      <c r="K73" s="446"/>
      <c r="L73" s="448"/>
      <c r="N73" s="606" t="str">
        <f>_xlfn.IFNA(VLOOKUP(H73,Checks!$L$4:$L$15,1,FALSE),IF(H73="","",1))</f>
        <v/>
      </c>
    </row>
    <row r="74" spans="1:14" ht="15" customHeight="1">
      <c r="A74" s="626">
        <f t="shared" ref="A74:A137" si="2">A73+1</f>
        <v>67</v>
      </c>
      <c r="B74" s="626">
        <f t="shared" ref="B74:B137" si="3">$B$8</f>
        <v>0</v>
      </c>
      <c r="C74" s="448"/>
      <c r="D74" s="448"/>
      <c r="E74" s="516"/>
      <c r="F74" s="446"/>
      <c r="G74" s="446"/>
      <c r="H74" s="448"/>
      <c r="I74" s="455">
        <v>0</v>
      </c>
      <c r="J74" s="452">
        <v>0</v>
      </c>
      <c r="K74" s="446"/>
      <c r="L74" s="448"/>
      <c r="N74" s="606" t="str">
        <f>_xlfn.IFNA(VLOOKUP(H74,Checks!$L$4:$L$15,1,FALSE),IF(H74="","",1))</f>
        <v/>
      </c>
    </row>
    <row r="75" spans="1:14" ht="15" customHeight="1">
      <c r="A75" s="626">
        <f t="shared" si="2"/>
        <v>68</v>
      </c>
      <c r="B75" s="626">
        <f t="shared" si="3"/>
        <v>0</v>
      </c>
      <c r="C75" s="448"/>
      <c r="D75" s="448"/>
      <c r="E75" s="516"/>
      <c r="F75" s="446"/>
      <c r="G75" s="446"/>
      <c r="H75" s="448"/>
      <c r="I75" s="455">
        <v>0</v>
      </c>
      <c r="J75" s="452">
        <v>0</v>
      </c>
      <c r="K75" s="446"/>
      <c r="L75" s="448"/>
      <c r="N75" s="606" t="str">
        <f>_xlfn.IFNA(VLOOKUP(H75,Checks!$L$4:$L$15,1,FALSE),IF(H75="","",1))</f>
        <v/>
      </c>
    </row>
    <row r="76" spans="1:14" ht="15" customHeight="1">
      <c r="A76" s="626">
        <f t="shared" si="2"/>
        <v>69</v>
      </c>
      <c r="B76" s="626">
        <f t="shared" si="3"/>
        <v>0</v>
      </c>
      <c r="C76" s="448"/>
      <c r="D76" s="448"/>
      <c r="E76" s="516"/>
      <c r="F76" s="446"/>
      <c r="G76" s="446"/>
      <c r="H76" s="448"/>
      <c r="I76" s="455">
        <v>0</v>
      </c>
      <c r="J76" s="452">
        <v>0</v>
      </c>
      <c r="K76" s="446"/>
      <c r="L76" s="448"/>
      <c r="N76" s="606" t="str">
        <f>_xlfn.IFNA(VLOOKUP(H76,Checks!$L$4:$L$15,1,FALSE),IF(H76="","",1))</f>
        <v/>
      </c>
    </row>
    <row r="77" spans="1:14" ht="15" customHeight="1">
      <c r="A77" s="626">
        <f t="shared" si="2"/>
        <v>70</v>
      </c>
      <c r="B77" s="626">
        <f t="shared" si="3"/>
        <v>0</v>
      </c>
      <c r="C77" s="448"/>
      <c r="D77" s="448"/>
      <c r="E77" s="516"/>
      <c r="F77" s="446"/>
      <c r="G77" s="446"/>
      <c r="H77" s="448"/>
      <c r="I77" s="455">
        <v>0</v>
      </c>
      <c r="J77" s="452">
        <v>0</v>
      </c>
      <c r="K77" s="446"/>
      <c r="L77" s="448"/>
      <c r="N77" s="606" t="str">
        <f>_xlfn.IFNA(VLOOKUP(H77,Checks!$L$4:$L$15,1,FALSE),IF(H77="","",1))</f>
        <v/>
      </c>
    </row>
    <row r="78" spans="1:14" ht="15" customHeight="1">
      <c r="A78" s="626">
        <f t="shared" si="2"/>
        <v>71</v>
      </c>
      <c r="B78" s="626">
        <f t="shared" si="3"/>
        <v>0</v>
      </c>
      <c r="C78" s="448"/>
      <c r="D78" s="448"/>
      <c r="E78" s="516"/>
      <c r="F78" s="446"/>
      <c r="G78" s="446"/>
      <c r="H78" s="448"/>
      <c r="I78" s="455">
        <v>0</v>
      </c>
      <c r="J78" s="452">
        <v>0</v>
      </c>
      <c r="K78" s="446"/>
      <c r="L78" s="448"/>
      <c r="N78" s="606" t="str">
        <f>_xlfn.IFNA(VLOOKUP(H78,Checks!$L$4:$L$15,1,FALSE),IF(H78="","",1))</f>
        <v/>
      </c>
    </row>
    <row r="79" spans="1:14" ht="15" customHeight="1">
      <c r="A79" s="626">
        <f t="shared" si="2"/>
        <v>72</v>
      </c>
      <c r="B79" s="626">
        <f t="shared" si="3"/>
        <v>0</v>
      </c>
      <c r="C79" s="448"/>
      <c r="D79" s="448"/>
      <c r="E79" s="516"/>
      <c r="F79" s="446"/>
      <c r="G79" s="446"/>
      <c r="H79" s="448"/>
      <c r="I79" s="455">
        <v>0</v>
      </c>
      <c r="J79" s="452">
        <v>0</v>
      </c>
      <c r="K79" s="446"/>
      <c r="L79" s="448"/>
      <c r="N79" s="606" t="str">
        <f>_xlfn.IFNA(VLOOKUP(H79,Checks!$L$4:$L$15,1,FALSE),IF(H79="","",1))</f>
        <v/>
      </c>
    </row>
    <row r="80" spans="1:14" ht="15" customHeight="1">
      <c r="A80" s="626">
        <f t="shared" si="2"/>
        <v>73</v>
      </c>
      <c r="B80" s="626">
        <f t="shared" si="3"/>
        <v>0</v>
      </c>
      <c r="C80" s="448"/>
      <c r="D80" s="448"/>
      <c r="E80" s="516"/>
      <c r="F80" s="446"/>
      <c r="G80" s="446"/>
      <c r="H80" s="448"/>
      <c r="I80" s="455">
        <v>0</v>
      </c>
      <c r="J80" s="452">
        <v>0</v>
      </c>
      <c r="K80" s="446"/>
      <c r="L80" s="448"/>
      <c r="N80" s="606" t="str">
        <f>_xlfn.IFNA(VLOOKUP(H80,Checks!$L$4:$L$15,1,FALSE),IF(H80="","",1))</f>
        <v/>
      </c>
    </row>
    <row r="81" spans="1:14" ht="15" customHeight="1">
      <c r="A81" s="626">
        <f t="shared" si="2"/>
        <v>74</v>
      </c>
      <c r="B81" s="626">
        <f t="shared" si="3"/>
        <v>0</v>
      </c>
      <c r="C81" s="448"/>
      <c r="D81" s="448"/>
      <c r="E81" s="516"/>
      <c r="F81" s="446"/>
      <c r="G81" s="446"/>
      <c r="H81" s="448"/>
      <c r="I81" s="455">
        <v>0</v>
      </c>
      <c r="J81" s="452">
        <v>0</v>
      </c>
      <c r="K81" s="446"/>
      <c r="L81" s="448"/>
      <c r="N81" s="606" t="str">
        <f>_xlfn.IFNA(VLOOKUP(H81,Checks!$L$4:$L$15,1,FALSE),IF(H81="","",1))</f>
        <v/>
      </c>
    </row>
    <row r="82" spans="1:14" ht="15" customHeight="1">
      <c r="A82" s="626">
        <f t="shared" si="2"/>
        <v>75</v>
      </c>
      <c r="B82" s="626">
        <f t="shared" si="3"/>
        <v>0</v>
      </c>
      <c r="C82" s="448"/>
      <c r="D82" s="448"/>
      <c r="E82" s="516"/>
      <c r="F82" s="446"/>
      <c r="G82" s="446"/>
      <c r="H82" s="448"/>
      <c r="I82" s="455">
        <v>0</v>
      </c>
      <c r="J82" s="452">
        <v>0</v>
      </c>
      <c r="K82" s="446"/>
      <c r="L82" s="448"/>
      <c r="N82" s="606" t="str">
        <f>_xlfn.IFNA(VLOOKUP(H82,Checks!$L$4:$L$15,1,FALSE),IF(H82="","",1))</f>
        <v/>
      </c>
    </row>
    <row r="83" spans="1:14" ht="15" customHeight="1">
      <c r="A83" s="626">
        <f t="shared" si="2"/>
        <v>76</v>
      </c>
      <c r="B83" s="626">
        <f t="shared" si="3"/>
        <v>0</v>
      </c>
      <c r="C83" s="448"/>
      <c r="D83" s="448"/>
      <c r="E83" s="516"/>
      <c r="F83" s="446"/>
      <c r="G83" s="446"/>
      <c r="H83" s="448"/>
      <c r="I83" s="455">
        <v>0</v>
      </c>
      <c r="J83" s="452">
        <v>0</v>
      </c>
      <c r="K83" s="446"/>
      <c r="L83" s="448"/>
      <c r="N83" s="606" t="str">
        <f>_xlfn.IFNA(VLOOKUP(H83,Checks!$L$4:$L$15,1,FALSE),IF(H83="","",1))</f>
        <v/>
      </c>
    </row>
    <row r="84" spans="1:14" ht="15" customHeight="1">
      <c r="A84" s="626">
        <f t="shared" si="2"/>
        <v>77</v>
      </c>
      <c r="B84" s="626">
        <f t="shared" si="3"/>
        <v>0</v>
      </c>
      <c r="C84" s="448"/>
      <c r="D84" s="448"/>
      <c r="E84" s="516"/>
      <c r="F84" s="446"/>
      <c r="G84" s="446"/>
      <c r="H84" s="448"/>
      <c r="I84" s="455">
        <v>0</v>
      </c>
      <c r="J84" s="452">
        <v>0</v>
      </c>
      <c r="K84" s="446"/>
      <c r="L84" s="448"/>
      <c r="N84" s="606" t="str">
        <f>_xlfn.IFNA(VLOOKUP(H84,Checks!$L$4:$L$15,1,FALSE),IF(H84="","",1))</f>
        <v/>
      </c>
    </row>
    <row r="85" spans="1:14" ht="15" customHeight="1">
      <c r="A85" s="626">
        <f t="shared" si="2"/>
        <v>78</v>
      </c>
      <c r="B85" s="626">
        <f t="shared" si="3"/>
        <v>0</v>
      </c>
      <c r="C85" s="448"/>
      <c r="D85" s="448"/>
      <c r="E85" s="516"/>
      <c r="F85" s="446"/>
      <c r="G85" s="446"/>
      <c r="H85" s="448"/>
      <c r="I85" s="455">
        <v>0</v>
      </c>
      <c r="J85" s="452">
        <v>0</v>
      </c>
      <c r="K85" s="446"/>
      <c r="L85" s="448"/>
      <c r="N85" s="606" t="str">
        <f>_xlfn.IFNA(VLOOKUP(H85,Checks!$L$4:$L$15,1,FALSE),IF(H85="","",1))</f>
        <v/>
      </c>
    </row>
    <row r="86" spans="1:14" ht="15" customHeight="1">
      <c r="A86" s="626">
        <f t="shared" si="2"/>
        <v>79</v>
      </c>
      <c r="B86" s="626">
        <f t="shared" si="3"/>
        <v>0</v>
      </c>
      <c r="C86" s="448"/>
      <c r="D86" s="448"/>
      <c r="E86" s="516"/>
      <c r="F86" s="446"/>
      <c r="G86" s="446"/>
      <c r="H86" s="448"/>
      <c r="I86" s="455">
        <v>0</v>
      </c>
      <c r="J86" s="452">
        <v>0</v>
      </c>
      <c r="K86" s="446"/>
      <c r="L86" s="448"/>
      <c r="N86" s="606" t="str">
        <f>_xlfn.IFNA(VLOOKUP(H86,Checks!$L$4:$L$15,1,FALSE),IF(H86="","",1))</f>
        <v/>
      </c>
    </row>
    <row r="87" spans="1:14" ht="15" customHeight="1">
      <c r="A87" s="626">
        <f t="shared" si="2"/>
        <v>80</v>
      </c>
      <c r="B87" s="626">
        <f t="shared" si="3"/>
        <v>0</v>
      </c>
      <c r="C87" s="448"/>
      <c r="D87" s="448"/>
      <c r="E87" s="516"/>
      <c r="F87" s="446"/>
      <c r="G87" s="446"/>
      <c r="H87" s="448"/>
      <c r="I87" s="455">
        <v>0</v>
      </c>
      <c r="J87" s="452">
        <v>0</v>
      </c>
      <c r="K87" s="446"/>
      <c r="L87" s="448"/>
      <c r="N87" s="606" t="str">
        <f>_xlfn.IFNA(VLOOKUP(H87,Checks!$L$4:$L$15,1,FALSE),IF(H87="","",1))</f>
        <v/>
      </c>
    </row>
    <row r="88" spans="1:14" ht="15" customHeight="1">
      <c r="A88" s="626">
        <f t="shared" si="2"/>
        <v>81</v>
      </c>
      <c r="B88" s="626">
        <f t="shared" si="3"/>
        <v>0</v>
      </c>
      <c r="C88" s="448"/>
      <c r="D88" s="448"/>
      <c r="E88" s="516"/>
      <c r="F88" s="446"/>
      <c r="G88" s="446"/>
      <c r="H88" s="448"/>
      <c r="I88" s="455">
        <v>0</v>
      </c>
      <c r="J88" s="452">
        <v>0</v>
      </c>
      <c r="K88" s="446"/>
      <c r="L88" s="448"/>
      <c r="N88" s="606" t="str">
        <f>_xlfn.IFNA(VLOOKUP(H88,Checks!$L$4:$L$15,1,FALSE),IF(H88="","",1))</f>
        <v/>
      </c>
    </row>
    <row r="89" spans="1:14" ht="15" customHeight="1">
      <c r="A89" s="626">
        <f t="shared" si="2"/>
        <v>82</v>
      </c>
      <c r="B89" s="626">
        <f t="shared" si="3"/>
        <v>0</v>
      </c>
      <c r="C89" s="448"/>
      <c r="D89" s="448"/>
      <c r="E89" s="516"/>
      <c r="F89" s="446"/>
      <c r="G89" s="446"/>
      <c r="H89" s="448"/>
      <c r="I89" s="455">
        <v>0</v>
      </c>
      <c r="J89" s="452">
        <v>0</v>
      </c>
      <c r="K89" s="446"/>
      <c r="L89" s="448"/>
      <c r="N89" s="606" t="str">
        <f>_xlfn.IFNA(VLOOKUP(H89,Checks!$L$4:$L$15,1,FALSE),IF(H89="","",1))</f>
        <v/>
      </c>
    </row>
    <row r="90" spans="1:14" ht="15" customHeight="1">
      <c r="A90" s="626">
        <f t="shared" si="2"/>
        <v>83</v>
      </c>
      <c r="B90" s="626">
        <f t="shared" si="3"/>
        <v>0</v>
      </c>
      <c r="C90" s="448"/>
      <c r="D90" s="448"/>
      <c r="E90" s="516"/>
      <c r="F90" s="446"/>
      <c r="G90" s="446"/>
      <c r="H90" s="448"/>
      <c r="I90" s="455">
        <v>0</v>
      </c>
      <c r="J90" s="452">
        <v>0</v>
      </c>
      <c r="K90" s="446"/>
      <c r="L90" s="448"/>
      <c r="N90" s="606" t="str">
        <f>_xlfn.IFNA(VLOOKUP(H90,Checks!$L$4:$L$15,1,FALSE),IF(H90="","",1))</f>
        <v/>
      </c>
    </row>
    <row r="91" spans="1:14" ht="15" customHeight="1">
      <c r="A91" s="626">
        <f t="shared" si="2"/>
        <v>84</v>
      </c>
      <c r="B91" s="626">
        <f t="shared" si="3"/>
        <v>0</v>
      </c>
      <c r="C91" s="448"/>
      <c r="D91" s="448"/>
      <c r="E91" s="516"/>
      <c r="F91" s="446"/>
      <c r="G91" s="446"/>
      <c r="H91" s="448"/>
      <c r="I91" s="455">
        <v>0</v>
      </c>
      <c r="J91" s="452">
        <v>0</v>
      </c>
      <c r="K91" s="446"/>
      <c r="L91" s="448"/>
      <c r="N91" s="606" t="str">
        <f>_xlfn.IFNA(VLOOKUP(H91,Checks!$L$4:$L$15,1,FALSE),IF(H91="","",1))</f>
        <v/>
      </c>
    </row>
    <row r="92" spans="1:14" ht="15" customHeight="1">
      <c r="A92" s="626">
        <f t="shared" si="2"/>
        <v>85</v>
      </c>
      <c r="B92" s="626">
        <f t="shared" si="3"/>
        <v>0</v>
      </c>
      <c r="C92" s="448"/>
      <c r="D92" s="448"/>
      <c r="E92" s="516"/>
      <c r="F92" s="446"/>
      <c r="G92" s="446"/>
      <c r="H92" s="448"/>
      <c r="I92" s="455">
        <v>0</v>
      </c>
      <c r="J92" s="452">
        <v>0</v>
      </c>
      <c r="K92" s="446"/>
      <c r="L92" s="448"/>
      <c r="N92" s="606" t="str">
        <f>_xlfn.IFNA(VLOOKUP(H92,Checks!$L$4:$L$15,1,FALSE),IF(H92="","",1))</f>
        <v/>
      </c>
    </row>
    <row r="93" spans="1:14" ht="15" customHeight="1">
      <c r="A93" s="626">
        <f t="shared" si="2"/>
        <v>86</v>
      </c>
      <c r="B93" s="626">
        <f t="shared" si="3"/>
        <v>0</v>
      </c>
      <c r="C93" s="448"/>
      <c r="D93" s="448"/>
      <c r="E93" s="516"/>
      <c r="F93" s="446"/>
      <c r="G93" s="446"/>
      <c r="H93" s="448"/>
      <c r="I93" s="455">
        <v>0</v>
      </c>
      <c r="J93" s="452">
        <v>0</v>
      </c>
      <c r="K93" s="446"/>
      <c r="L93" s="448"/>
      <c r="N93" s="606" t="str">
        <f>_xlfn.IFNA(VLOOKUP(H93,Checks!$L$4:$L$15,1,FALSE),IF(H93="","",1))</f>
        <v/>
      </c>
    </row>
    <row r="94" spans="1:14" ht="15" customHeight="1">
      <c r="A94" s="626">
        <f t="shared" si="2"/>
        <v>87</v>
      </c>
      <c r="B94" s="626">
        <f t="shared" si="3"/>
        <v>0</v>
      </c>
      <c r="C94" s="448"/>
      <c r="D94" s="448"/>
      <c r="E94" s="516"/>
      <c r="F94" s="446"/>
      <c r="G94" s="446"/>
      <c r="H94" s="448"/>
      <c r="I94" s="455">
        <v>0</v>
      </c>
      <c r="J94" s="452">
        <v>0</v>
      </c>
      <c r="K94" s="446"/>
      <c r="L94" s="448"/>
      <c r="N94" s="606" t="str">
        <f>_xlfn.IFNA(VLOOKUP(H94,Checks!$L$4:$L$15,1,FALSE),IF(H94="","",1))</f>
        <v/>
      </c>
    </row>
    <row r="95" spans="1:14" ht="15" customHeight="1">
      <c r="A95" s="626">
        <f t="shared" si="2"/>
        <v>88</v>
      </c>
      <c r="B95" s="626">
        <f t="shared" si="3"/>
        <v>0</v>
      </c>
      <c r="C95" s="448"/>
      <c r="D95" s="448"/>
      <c r="E95" s="516"/>
      <c r="F95" s="446"/>
      <c r="G95" s="446"/>
      <c r="H95" s="448"/>
      <c r="I95" s="455">
        <v>0</v>
      </c>
      <c r="J95" s="452">
        <v>0</v>
      </c>
      <c r="K95" s="446"/>
      <c r="L95" s="448"/>
      <c r="N95" s="606" t="str">
        <f>_xlfn.IFNA(VLOOKUP(H95,Checks!$L$4:$L$15,1,FALSE),IF(H95="","",1))</f>
        <v/>
      </c>
    </row>
    <row r="96" spans="1:14" ht="15" customHeight="1">
      <c r="A96" s="626">
        <f t="shared" si="2"/>
        <v>89</v>
      </c>
      <c r="B96" s="626">
        <f t="shared" si="3"/>
        <v>0</v>
      </c>
      <c r="C96" s="448"/>
      <c r="D96" s="448"/>
      <c r="E96" s="516"/>
      <c r="F96" s="446"/>
      <c r="G96" s="446"/>
      <c r="H96" s="448"/>
      <c r="I96" s="455">
        <v>0</v>
      </c>
      <c r="J96" s="452">
        <v>0</v>
      </c>
      <c r="K96" s="446"/>
      <c r="L96" s="448"/>
      <c r="N96" s="606" t="str">
        <f>_xlfn.IFNA(VLOOKUP(H96,Checks!$L$4:$L$15,1,FALSE),IF(H96="","",1))</f>
        <v/>
      </c>
    </row>
    <row r="97" spans="1:14" ht="15" customHeight="1">
      <c r="A97" s="626">
        <f t="shared" si="2"/>
        <v>90</v>
      </c>
      <c r="B97" s="626">
        <f t="shared" si="3"/>
        <v>0</v>
      </c>
      <c r="C97" s="448"/>
      <c r="D97" s="448"/>
      <c r="E97" s="516"/>
      <c r="F97" s="446"/>
      <c r="G97" s="446"/>
      <c r="H97" s="448"/>
      <c r="I97" s="455">
        <v>0</v>
      </c>
      <c r="J97" s="452">
        <v>0</v>
      </c>
      <c r="K97" s="446"/>
      <c r="L97" s="448"/>
      <c r="N97" s="606" t="str">
        <f>_xlfn.IFNA(VLOOKUP(H97,Checks!$L$4:$L$15,1,FALSE),IF(H97="","",1))</f>
        <v/>
      </c>
    </row>
    <row r="98" spans="1:14" ht="15" customHeight="1">
      <c r="A98" s="626">
        <f t="shared" si="2"/>
        <v>91</v>
      </c>
      <c r="B98" s="626">
        <f t="shared" si="3"/>
        <v>0</v>
      </c>
      <c r="C98" s="448"/>
      <c r="D98" s="448"/>
      <c r="E98" s="516"/>
      <c r="F98" s="446"/>
      <c r="G98" s="446"/>
      <c r="H98" s="448"/>
      <c r="I98" s="455">
        <v>0</v>
      </c>
      <c r="J98" s="452">
        <v>0</v>
      </c>
      <c r="K98" s="446"/>
      <c r="L98" s="448"/>
      <c r="N98" s="606" t="str">
        <f>_xlfn.IFNA(VLOOKUP(H98,Checks!$L$4:$L$15,1,FALSE),IF(H98="","",1))</f>
        <v/>
      </c>
    </row>
    <row r="99" spans="1:14" ht="15" customHeight="1">
      <c r="A99" s="626">
        <f t="shared" si="2"/>
        <v>92</v>
      </c>
      <c r="B99" s="626">
        <f t="shared" si="3"/>
        <v>0</v>
      </c>
      <c r="C99" s="448"/>
      <c r="D99" s="448"/>
      <c r="E99" s="516"/>
      <c r="F99" s="446"/>
      <c r="G99" s="446"/>
      <c r="H99" s="448"/>
      <c r="I99" s="455">
        <v>0</v>
      </c>
      <c r="J99" s="452">
        <v>0</v>
      </c>
      <c r="K99" s="446"/>
      <c r="L99" s="448"/>
      <c r="N99" s="606" t="str">
        <f>_xlfn.IFNA(VLOOKUP(H99,Checks!$L$4:$L$15,1,FALSE),IF(H99="","",1))</f>
        <v/>
      </c>
    </row>
    <row r="100" spans="1:14" ht="15" customHeight="1">
      <c r="A100" s="626">
        <f t="shared" si="2"/>
        <v>93</v>
      </c>
      <c r="B100" s="626">
        <f t="shared" si="3"/>
        <v>0</v>
      </c>
      <c r="C100" s="448"/>
      <c r="D100" s="448"/>
      <c r="E100" s="516"/>
      <c r="F100" s="446"/>
      <c r="G100" s="446"/>
      <c r="H100" s="448"/>
      <c r="I100" s="455">
        <v>0</v>
      </c>
      <c r="J100" s="452">
        <v>0</v>
      </c>
      <c r="K100" s="446"/>
      <c r="L100" s="448"/>
      <c r="N100" s="606" t="str">
        <f>_xlfn.IFNA(VLOOKUP(H100,Checks!$L$4:$L$15,1,FALSE),IF(H100="","",1))</f>
        <v/>
      </c>
    </row>
    <row r="101" spans="1:14" ht="15" customHeight="1">
      <c r="A101" s="626">
        <f t="shared" si="2"/>
        <v>94</v>
      </c>
      <c r="B101" s="626">
        <f t="shared" si="3"/>
        <v>0</v>
      </c>
      <c r="C101" s="448"/>
      <c r="D101" s="448"/>
      <c r="E101" s="516"/>
      <c r="F101" s="446"/>
      <c r="G101" s="446"/>
      <c r="H101" s="448"/>
      <c r="I101" s="455">
        <v>0</v>
      </c>
      <c r="J101" s="452">
        <v>0</v>
      </c>
      <c r="K101" s="446"/>
      <c r="L101" s="448"/>
      <c r="N101" s="606" t="str">
        <f>_xlfn.IFNA(VLOOKUP(H101,Checks!$L$4:$L$15,1,FALSE),IF(H101="","",1))</f>
        <v/>
      </c>
    </row>
    <row r="102" spans="1:14" ht="15" customHeight="1">
      <c r="A102" s="626">
        <f t="shared" si="2"/>
        <v>95</v>
      </c>
      <c r="B102" s="626">
        <f t="shared" si="3"/>
        <v>0</v>
      </c>
      <c r="C102" s="448"/>
      <c r="D102" s="448"/>
      <c r="E102" s="516"/>
      <c r="F102" s="446"/>
      <c r="G102" s="446"/>
      <c r="H102" s="448"/>
      <c r="I102" s="455">
        <v>0</v>
      </c>
      <c r="J102" s="452">
        <v>0</v>
      </c>
      <c r="K102" s="446"/>
      <c r="L102" s="448"/>
      <c r="N102" s="606" t="str">
        <f>_xlfn.IFNA(VLOOKUP(H102,Checks!$L$4:$L$15,1,FALSE),IF(H102="","",1))</f>
        <v/>
      </c>
    </row>
    <row r="103" spans="1:14" ht="15" customHeight="1">
      <c r="A103" s="626">
        <f t="shared" si="2"/>
        <v>96</v>
      </c>
      <c r="B103" s="626">
        <f t="shared" si="3"/>
        <v>0</v>
      </c>
      <c r="C103" s="448"/>
      <c r="D103" s="448"/>
      <c r="E103" s="516"/>
      <c r="F103" s="446"/>
      <c r="G103" s="446"/>
      <c r="H103" s="448"/>
      <c r="I103" s="455">
        <v>0</v>
      </c>
      <c r="J103" s="452">
        <v>0</v>
      </c>
      <c r="K103" s="446"/>
      <c r="L103" s="448"/>
      <c r="N103" s="606" t="str">
        <f>_xlfn.IFNA(VLOOKUP(H103,Checks!$L$4:$L$15,1,FALSE),IF(H103="","",1))</f>
        <v/>
      </c>
    </row>
    <row r="104" spans="1:14" ht="15" customHeight="1">
      <c r="A104" s="626">
        <f t="shared" si="2"/>
        <v>97</v>
      </c>
      <c r="B104" s="626">
        <f t="shared" si="3"/>
        <v>0</v>
      </c>
      <c r="C104" s="448"/>
      <c r="D104" s="448"/>
      <c r="E104" s="516"/>
      <c r="F104" s="446"/>
      <c r="G104" s="446"/>
      <c r="H104" s="448"/>
      <c r="I104" s="455">
        <v>0</v>
      </c>
      <c r="J104" s="452">
        <v>0</v>
      </c>
      <c r="K104" s="446"/>
      <c r="L104" s="448"/>
      <c r="N104" s="606" t="str">
        <f>_xlfn.IFNA(VLOOKUP(H104,Checks!$L$4:$L$15,1,FALSE),IF(H104="","",1))</f>
        <v/>
      </c>
    </row>
    <row r="105" spans="1:14" ht="15" customHeight="1">
      <c r="A105" s="626">
        <f t="shared" si="2"/>
        <v>98</v>
      </c>
      <c r="B105" s="626">
        <f t="shared" si="3"/>
        <v>0</v>
      </c>
      <c r="C105" s="448"/>
      <c r="D105" s="448"/>
      <c r="E105" s="516"/>
      <c r="F105" s="446"/>
      <c r="G105" s="446"/>
      <c r="H105" s="448"/>
      <c r="I105" s="455">
        <v>0</v>
      </c>
      <c r="J105" s="452">
        <v>0</v>
      </c>
      <c r="K105" s="446"/>
      <c r="L105" s="448"/>
      <c r="N105" s="606" t="str">
        <f>_xlfn.IFNA(VLOOKUP(H105,Checks!$L$4:$L$15,1,FALSE),IF(H105="","",1))</f>
        <v/>
      </c>
    </row>
    <row r="106" spans="1:14" ht="15" customHeight="1">
      <c r="A106" s="626">
        <f t="shared" si="2"/>
        <v>99</v>
      </c>
      <c r="B106" s="626">
        <f t="shared" si="3"/>
        <v>0</v>
      </c>
      <c r="C106" s="448"/>
      <c r="D106" s="448"/>
      <c r="E106" s="516"/>
      <c r="F106" s="446"/>
      <c r="G106" s="446"/>
      <c r="H106" s="448"/>
      <c r="I106" s="455">
        <v>0</v>
      </c>
      <c r="J106" s="452">
        <v>0</v>
      </c>
      <c r="K106" s="446"/>
      <c r="L106" s="448"/>
      <c r="N106" s="606" t="str">
        <f>_xlfn.IFNA(VLOOKUP(H106,Checks!$L$4:$L$15,1,FALSE),IF(H106="","",1))</f>
        <v/>
      </c>
    </row>
    <row r="107" spans="1:14" ht="15" customHeight="1">
      <c r="A107" s="626">
        <f t="shared" si="2"/>
        <v>100</v>
      </c>
      <c r="B107" s="626">
        <f t="shared" si="3"/>
        <v>0</v>
      </c>
      <c r="C107" s="448"/>
      <c r="D107" s="448"/>
      <c r="E107" s="516"/>
      <c r="F107" s="446"/>
      <c r="G107" s="446"/>
      <c r="H107" s="448"/>
      <c r="I107" s="455">
        <v>0</v>
      </c>
      <c r="J107" s="452">
        <v>0</v>
      </c>
      <c r="K107" s="446"/>
      <c r="L107" s="448"/>
      <c r="N107" s="606" t="str">
        <f>_xlfn.IFNA(VLOOKUP(H107,Checks!$L$4:$L$15,1,FALSE),IF(H107="","",1))</f>
        <v/>
      </c>
    </row>
    <row r="108" spans="1:14" ht="15" customHeight="1">
      <c r="A108" s="626">
        <f t="shared" si="2"/>
        <v>101</v>
      </c>
      <c r="B108" s="626">
        <f t="shared" si="3"/>
        <v>0</v>
      </c>
      <c r="C108" s="448"/>
      <c r="D108" s="448"/>
      <c r="E108" s="516"/>
      <c r="F108" s="446"/>
      <c r="G108" s="446"/>
      <c r="H108" s="448"/>
      <c r="I108" s="455">
        <v>0</v>
      </c>
      <c r="J108" s="452">
        <v>0</v>
      </c>
      <c r="K108" s="446"/>
      <c r="L108" s="448"/>
      <c r="N108" s="606" t="str">
        <f>_xlfn.IFNA(VLOOKUP(H108,Checks!$L$4:$L$15,1,FALSE),IF(H108="","",1))</f>
        <v/>
      </c>
    </row>
    <row r="109" spans="1:14" ht="15" customHeight="1">
      <c r="A109" s="626">
        <f t="shared" si="2"/>
        <v>102</v>
      </c>
      <c r="B109" s="626">
        <f t="shared" si="3"/>
        <v>0</v>
      </c>
      <c r="C109" s="448"/>
      <c r="D109" s="448"/>
      <c r="E109" s="516"/>
      <c r="F109" s="446"/>
      <c r="G109" s="446"/>
      <c r="H109" s="448"/>
      <c r="I109" s="455">
        <v>0</v>
      </c>
      <c r="J109" s="452">
        <v>0</v>
      </c>
      <c r="K109" s="446"/>
      <c r="L109" s="448"/>
      <c r="N109" s="606" t="str">
        <f>_xlfn.IFNA(VLOOKUP(H109,Checks!$L$4:$L$15,1,FALSE),IF(H109="","",1))</f>
        <v/>
      </c>
    </row>
    <row r="110" spans="1:14" ht="15" customHeight="1">
      <c r="A110" s="626">
        <f t="shared" si="2"/>
        <v>103</v>
      </c>
      <c r="B110" s="626">
        <f t="shared" si="3"/>
        <v>0</v>
      </c>
      <c r="C110" s="448"/>
      <c r="D110" s="448"/>
      <c r="E110" s="516"/>
      <c r="F110" s="446"/>
      <c r="G110" s="446"/>
      <c r="H110" s="448"/>
      <c r="I110" s="455">
        <v>0</v>
      </c>
      <c r="J110" s="452">
        <v>0</v>
      </c>
      <c r="K110" s="446"/>
      <c r="L110" s="448"/>
      <c r="N110" s="606" t="str">
        <f>_xlfn.IFNA(VLOOKUP(H110,Checks!$L$4:$L$15,1,FALSE),IF(H110="","",1))</f>
        <v/>
      </c>
    </row>
    <row r="111" spans="1:14" ht="15" customHeight="1">
      <c r="A111" s="626">
        <f t="shared" si="2"/>
        <v>104</v>
      </c>
      <c r="B111" s="626">
        <f t="shared" si="3"/>
        <v>0</v>
      </c>
      <c r="C111" s="448"/>
      <c r="D111" s="448"/>
      <c r="E111" s="516"/>
      <c r="F111" s="446"/>
      <c r="G111" s="446"/>
      <c r="H111" s="448"/>
      <c r="I111" s="455">
        <v>0</v>
      </c>
      <c r="J111" s="452">
        <v>0</v>
      </c>
      <c r="K111" s="446"/>
      <c r="L111" s="448"/>
      <c r="N111" s="606" t="str">
        <f>_xlfn.IFNA(VLOOKUP(H111,Checks!$L$4:$L$15,1,FALSE),IF(H111="","",1))</f>
        <v/>
      </c>
    </row>
    <row r="112" spans="1:14" ht="15" customHeight="1">
      <c r="A112" s="626">
        <f t="shared" si="2"/>
        <v>105</v>
      </c>
      <c r="B112" s="626">
        <f t="shared" si="3"/>
        <v>0</v>
      </c>
      <c r="C112" s="448"/>
      <c r="D112" s="448"/>
      <c r="E112" s="516"/>
      <c r="F112" s="446"/>
      <c r="G112" s="446"/>
      <c r="H112" s="448"/>
      <c r="I112" s="455">
        <v>0</v>
      </c>
      <c r="J112" s="452">
        <v>0</v>
      </c>
      <c r="K112" s="446"/>
      <c r="L112" s="448"/>
      <c r="N112" s="606" t="str">
        <f>_xlfn.IFNA(VLOOKUP(H112,Checks!$L$4:$L$15,1,FALSE),IF(H112="","",1))</f>
        <v/>
      </c>
    </row>
    <row r="113" spans="1:14" ht="15" customHeight="1">
      <c r="A113" s="626">
        <f t="shared" si="2"/>
        <v>106</v>
      </c>
      <c r="B113" s="626">
        <f t="shared" si="3"/>
        <v>0</v>
      </c>
      <c r="C113" s="448"/>
      <c r="D113" s="448"/>
      <c r="E113" s="516"/>
      <c r="F113" s="446"/>
      <c r="G113" s="446"/>
      <c r="H113" s="448"/>
      <c r="I113" s="455">
        <v>0</v>
      </c>
      <c r="J113" s="452">
        <v>0</v>
      </c>
      <c r="K113" s="446"/>
      <c r="L113" s="448"/>
      <c r="N113" s="606" t="str">
        <f>_xlfn.IFNA(VLOOKUP(H113,Checks!$L$4:$L$15,1,FALSE),IF(H113="","",1))</f>
        <v/>
      </c>
    </row>
    <row r="114" spans="1:14" ht="15" customHeight="1">
      <c r="A114" s="626">
        <f t="shared" si="2"/>
        <v>107</v>
      </c>
      <c r="B114" s="626">
        <f t="shared" si="3"/>
        <v>0</v>
      </c>
      <c r="C114" s="448"/>
      <c r="D114" s="448"/>
      <c r="E114" s="516"/>
      <c r="F114" s="446"/>
      <c r="G114" s="446"/>
      <c r="H114" s="448"/>
      <c r="I114" s="455">
        <v>0</v>
      </c>
      <c r="J114" s="452">
        <v>0</v>
      </c>
      <c r="K114" s="446"/>
      <c r="L114" s="448"/>
      <c r="N114" s="606" t="str">
        <f>_xlfn.IFNA(VLOOKUP(H114,Checks!$L$4:$L$15,1,FALSE),IF(H114="","",1))</f>
        <v/>
      </c>
    </row>
    <row r="115" spans="1:14" ht="15" customHeight="1">
      <c r="A115" s="626">
        <f t="shared" si="2"/>
        <v>108</v>
      </c>
      <c r="B115" s="626">
        <f t="shared" si="3"/>
        <v>0</v>
      </c>
      <c r="C115" s="448"/>
      <c r="D115" s="448"/>
      <c r="E115" s="516"/>
      <c r="F115" s="446"/>
      <c r="G115" s="446"/>
      <c r="H115" s="448"/>
      <c r="I115" s="455">
        <v>0</v>
      </c>
      <c r="J115" s="452">
        <v>0</v>
      </c>
      <c r="K115" s="446"/>
      <c r="L115" s="448"/>
      <c r="N115" s="606" t="str">
        <f>_xlfn.IFNA(VLOOKUP(H115,Checks!$L$4:$L$15,1,FALSE),IF(H115="","",1))</f>
        <v/>
      </c>
    </row>
    <row r="116" spans="1:14" ht="15" customHeight="1">
      <c r="A116" s="626">
        <f t="shared" si="2"/>
        <v>109</v>
      </c>
      <c r="B116" s="626">
        <f t="shared" si="3"/>
        <v>0</v>
      </c>
      <c r="C116" s="448"/>
      <c r="D116" s="448"/>
      <c r="E116" s="516"/>
      <c r="F116" s="446"/>
      <c r="G116" s="446"/>
      <c r="H116" s="448"/>
      <c r="I116" s="455">
        <v>0</v>
      </c>
      <c r="J116" s="452">
        <v>0</v>
      </c>
      <c r="K116" s="446"/>
      <c r="L116" s="448"/>
      <c r="N116" s="606" t="str">
        <f>_xlfn.IFNA(VLOOKUP(H116,Checks!$L$4:$L$15,1,FALSE),IF(H116="","",1))</f>
        <v/>
      </c>
    </row>
    <row r="117" spans="1:14" ht="15" customHeight="1">
      <c r="A117" s="626">
        <f t="shared" si="2"/>
        <v>110</v>
      </c>
      <c r="B117" s="626">
        <f t="shared" si="3"/>
        <v>0</v>
      </c>
      <c r="C117" s="448"/>
      <c r="D117" s="448"/>
      <c r="E117" s="516"/>
      <c r="F117" s="446"/>
      <c r="G117" s="446"/>
      <c r="H117" s="448"/>
      <c r="I117" s="455">
        <v>0</v>
      </c>
      <c r="J117" s="452">
        <v>0</v>
      </c>
      <c r="K117" s="446"/>
      <c r="L117" s="448"/>
      <c r="N117" s="606" t="str">
        <f>_xlfn.IFNA(VLOOKUP(H117,Checks!$L$4:$L$15,1,FALSE),IF(H117="","",1))</f>
        <v/>
      </c>
    </row>
    <row r="118" spans="1:14" ht="15" customHeight="1">
      <c r="A118" s="626">
        <f t="shared" si="2"/>
        <v>111</v>
      </c>
      <c r="B118" s="626">
        <f t="shared" si="3"/>
        <v>0</v>
      </c>
      <c r="C118" s="448"/>
      <c r="D118" s="448"/>
      <c r="E118" s="516"/>
      <c r="F118" s="446"/>
      <c r="G118" s="446"/>
      <c r="H118" s="448"/>
      <c r="I118" s="455">
        <v>0</v>
      </c>
      <c r="J118" s="452">
        <v>0</v>
      </c>
      <c r="K118" s="446"/>
      <c r="L118" s="448"/>
      <c r="N118" s="606" t="str">
        <f>_xlfn.IFNA(VLOOKUP(H118,Checks!$L$4:$L$15,1,FALSE),IF(H118="","",1))</f>
        <v/>
      </c>
    </row>
    <row r="119" spans="1:14" ht="15" customHeight="1">
      <c r="A119" s="626">
        <f t="shared" si="2"/>
        <v>112</v>
      </c>
      <c r="B119" s="626">
        <f t="shared" si="3"/>
        <v>0</v>
      </c>
      <c r="C119" s="448"/>
      <c r="D119" s="448"/>
      <c r="E119" s="516"/>
      <c r="F119" s="446"/>
      <c r="G119" s="446"/>
      <c r="H119" s="448"/>
      <c r="I119" s="455">
        <v>0</v>
      </c>
      <c r="J119" s="452">
        <v>0</v>
      </c>
      <c r="K119" s="446"/>
      <c r="L119" s="448"/>
      <c r="N119" s="606" t="str">
        <f>_xlfn.IFNA(VLOOKUP(H119,Checks!$L$4:$L$15,1,FALSE),IF(H119="","",1))</f>
        <v/>
      </c>
    </row>
    <row r="120" spans="1:14" ht="15" customHeight="1">
      <c r="A120" s="626">
        <f t="shared" si="2"/>
        <v>113</v>
      </c>
      <c r="B120" s="626">
        <f t="shared" si="3"/>
        <v>0</v>
      </c>
      <c r="C120" s="448"/>
      <c r="D120" s="448"/>
      <c r="E120" s="516"/>
      <c r="F120" s="446"/>
      <c r="G120" s="446"/>
      <c r="H120" s="448"/>
      <c r="I120" s="455">
        <v>0</v>
      </c>
      <c r="J120" s="452">
        <v>0</v>
      </c>
      <c r="K120" s="446"/>
      <c r="L120" s="448"/>
      <c r="N120" s="606" t="str">
        <f>_xlfn.IFNA(VLOOKUP(H120,Checks!$L$4:$L$15,1,FALSE),IF(H120="","",1))</f>
        <v/>
      </c>
    </row>
    <row r="121" spans="1:14" ht="15" customHeight="1">
      <c r="A121" s="626">
        <f t="shared" si="2"/>
        <v>114</v>
      </c>
      <c r="B121" s="626">
        <f t="shared" si="3"/>
        <v>0</v>
      </c>
      <c r="C121" s="448"/>
      <c r="D121" s="448"/>
      <c r="E121" s="516"/>
      <c r="F121" s="446"/>
      <c r="G121" s="446"/>
      <c r="H121" s="448"/>
      <c r="I121" s="455">
        <v>0</v>
      </c>
      <c r="J121" s="452">
        <v>0</v>
      </c>
      <c r="K121" s="446"/>
      <c r="L121" s="448"/>
      <c r="N121" s="606" t="str">
        <f>_xlfn.IFNA(VLOOKUP(H121,Checks!$L$4:$L$15,1,FALSE),IF(H121="","",1))</f>
        <v/>
      </c>
    </row>
    <row r="122" spans="1:14" ht="15" customHeight="1">
      <c r="A122" s="626">
        <f t="shared" si="2"/>
        <v>115</v>
      </c>
      <c r="B122" s="626">
        <f t="shared" si="3"/>
        <v>0</v>
      </c>
      <c r="C122" s="448"/>
      <c r="D122" s="448"/>
      <c r="E122" s="516"/>
      <c r="F122" s="446"/>
      <c r="G122" s="446"/>
      <c r="H122" s="448"/>
      <c r="I122" s="455">
        <v>0</v>
      </c>
      <c r="J122" s="452">
        <v>0</v>
      </c>
      <c r="K122" s="446"/>
      <c r="L122" s="448"/>
      <c r="N122" s="606" t="str">
        <f>_xlfn.IFNA(VLOOKUP(H122,Checks!$L$4:$L$15,1,FALSE),IF(H122="","",1))</f>
        <v/>
      </c>
    </row>
    <row r="123" spans="1:14" ht="15" customHeight="1">
      <c r="A123" s="626">
        <f t="shared" si="2"/>
        <v>116</v>
      </c>
      <c r="B123" s="626">
        <f t="shared" si="3"/>
        <v>0</v>
      </c>
      <c r="C123" s="448"/>
      <c r="D123" s="448"/>
      <c r="E123" s="516"/>
      <c r="F123" s="446"/>
      <c r="G123" s="446"/>
      <c r="H123" s="448"/>
      <c r="I123" s="455">
        <v>0</v>
      </c>
      <c r="J123" s="452">
        <v>0</v>
      </c>
      <c r="K123" s="446"/>
      <c r="L123" s="448"/>
      <c r="N123" s="606" t="str">
        <f>_xlfn.IFNA(VLOOKUP(H123,Checks!$L$4:$L$15,1,FALSE),IF(H123="","",1))</f>
        <v/>
      </c>
    </row>
    <row r="124" spans="1:14" ht="15" customHeight="1">
      <c r="A124" s="626">
        <f t="shared" si="2"/>
        <v>117</v>
      </c>
      <c r="B124" s="626">
        <f t="shared" si="3"/>
        <v>0</v>
      </c>
      <c r="C124" s="448"/>
      <c r="D124" s="448"/>
      <c r="E124" s="516"/>
      <c r="F124" s="446"/>
      <c r="G124" s="446"/>
      <c r="H124" s="448"/>
      <c r="I124" s="455">
        <v>0</v>
      </c>
      <c r="J124" s="452">
        <v>0</v>
      </c>
      <c r="K124" s="446"/>
      <c r="L124" s="448"/>
      <c r="N124" s="606" t="str">
        <f>_xlfn.IFNA(VLOOKUP(H124,Checks!$L$4:$L$15,1,FALSE),IF(H124="","",1))</f>
        <v/>
      </c>
    </row>
    <row r="125" spans="1:14" ht="15" customHeight="1">
      <c r="A125" s="626">
        <f t="shared" si="2"/>
        <v>118</v>
      </c>
      <c r="B125" s="626">
        <f t="shared" si="3"/>
        <v>0</v>
      </c>
      <c r="C125" s="448"/>
      <c r="D125" s="448"/>
      <c r="E125" s="516"/>
      <c r="F125" s="446"/>
      <c r="G125" s="446"/>
      <c r="H125" s="448"/>
      <c r="I125" s="455">
        <v>0</v>
      </c>
      <c r="J125" s="452">
        <v>0</v>
      </c>
      <c r="K125" s="446"/>
      <c r="L125" s="448"/>
      <c r="N125" s="606" t="str">
        <f>_xlfn.IFNA(VLOOKUP(H125,Checks!$L$4:$L$15,1,FALSE),IF(H125="","",1))</f>
        <v/>
      </c>
    </row>
    <row r="126" spans="1:14" ht="15" customHeight="1">
      <c r="A126" s="626">
        <f t="shared" si="2"/>
        <v>119</v>
      </c>
      <c r="B126" s="626">
        <f t="shared" si="3"/>
        <v>0</v>
      </c>
      <c r="C126" s="448"/>
      <c r="D126" s="448"/>
      <c r="E126" s="516"/>
      <c r="F126" s="446"/>
      <c r="G126" s="446"/>
      <c r="H126" s="448"/>
      <c r="I126" s="455">
        <v>0</v>
      </c>
      <c r="J126" s="452">
        <v>0</v>
      </c>
      <c r="K126" s="446"/>
      <c r="L126" s="448"/>
      <c r="N126" s="606" t="str">
        <f>_xlfn.IFNA(VLOOKUP(H126,Checks!$L$4:$L$15,1,FALSE),IF(H126="","",1))</f>
        <v/>
      </c>
    </row>
    <row r="127" spans="1:14" ht="15" customHeight="1">
      <c r="A127" s="626">
        <f t="shared" si="2"/>
        <v>120</v>
      </c>
      <c r="B127" s="626">
        <f t="shared" si="3"/>
        <v>0</v>
      </c>
      <c r="C127" s="448"/>
      <c r="D127" s="448"/>
      <c r="E127" s="516"/>
      <c r="F127" s="446"/>
      <c r="G127" s="446"/>
      <c r="H127" s="448"/>
      <c r="I127" s="455">
        <v>0</v>
      </c>
      <c r="J127" s="452">
        <v>0</v>
      </c>
      <c r="K127" s="446"/>
      <c r="L127" s="448"/>
      <c r="N127" s="606" t="str">
        <f>_xlfn.IFNA(VLOOKUP(H127,Checks!$L$4:$L$15,1,FALSE),IF(H127="","",1))</f>
        <v/>
      </c>
    </row>
    <row r="128" spans="1:14" ht="15" customHeight="1">
      <c r="A128" s="626">
        <f t="shared" si="2"/>
        <v>121</v>
      </c>
      <c r="B128" s="626">
        <f t="shared" si="3"/>
        <v>0</v>
      </c>
      <c r="C128" s="448"/>
      <c r="D128" s="448"/>
      <c r="E128" s="516"/>
      <c r="F128" s="446"/>
      <c r="G128" s="446"/>
      <c r="H128" s="448"/>
      <c r="I128" s="455">
        <v>0</v>
      </c>
      <c r="J128" s="452">
        <v>0</v>
      </c>
      <c r="K128" s="446"/>
      <c r="L128" s="448"/>
      <c r="N128" s="606" t="str">
        <f>_xlfn.IFNA(VLOOKUP(H128,Checks!$L$4:$L$15,1,FALSE),IF(H128="","",1))</f>
        <v/>
      </c>
    </row>
    <row r="129" spans="1:14" ht="15" customHeight="1">
      <c r="A129" s="626">
        <f t="shared" si="2"/>
        <v>122</v>
      </c>
      <c r="B129" s="626">
        <f t="shared" si="3"/>
        <v>0</v>
      </c>
      <c r="C129" s="448"/>
      <c r="D129" s="448"/>
      <c r="E129" s="516"/>
      <c r="F129" s="446"/>
      <c r="G129" s="446"/>
      <c r="H129" s="448"/>
      <c r="I129" s="455">
        <v>0</v>
      </c>
      <c r="J129" s="452">
        <v>0</v>
      </c>
      <c r="K129" s="446"/>
      <c r="L129" s="448"/>
      <c r="N129" s="606" t="str">
        <f>_xlfn.IFNA(VLOOKUP(H129,Checks!$L$4:$L$15,1,FALSE),IF(H129="","",1))</f>
        <v/>
      </c>
    </row>
    <row r="130" spans="1:14" ht="15" customHeight="1">
      <c r="A130" s="626">
        <f t="shared" si="2"/>
        <v>123</v>
      </c>
      <c r="B130" s="626">
        <f t="shared" si="3"/>
        <v>0</v>
      </c>
      <c r="C130" s="448"/>
      <c r="D130" s="448"/>
      <c r="E130" s="516"/>
      <c r="F130" s="446"/>
      <c r="G130" s="446"/>
      <c r="H130" s="448"/>
      <c r="I130" s="455">
        <v>0</v>
      </c>
      <c r="J130" s="452">
        <v>0</v>
      </c>
      <c r="K130" s="446"/>
      <c r="L130" s="448"/>
      <c r="N130" s="606" t="str">
        <f>_xlfn.IFNA(VLOOKUP(H130,Checks!$L$4:$L$15,1,FALSE),IF(H130="","",1))</f>
        <v/>
      </c>
    </row>
    <row r="131" spans="1:14" ht="15" customHeight="1">
      <c r="A131" s="626">
        <f t="shared" si="2"/>
        <v>124</v>
      </c>
      <c r="B131" s="626">
        <f t="shared" si="3"/>
        <v>0</v>
      </c>
      <c r="C131" s="448"/>
      <c r="D131" s="448"/>
      <c r="E131" s="516"/>
      <c r="F131" s="446"/>
      <c r="G131" s="446"/>
      <c r="H131" s="448"/>
      <c r="I131" s="455">
        <v>0</v>
      </c>
      <c r="J131" s="452">
        <v>0</v>
      </c>
      <c r="K131" s="446"/>
      <c r="L131" s="448"/>
      <c r="N131" s="606" t="str">
        <f>_xlfn.IFNA(VLOOKUP(H131,Checks!$L$4:$L$15,1,FALSE),IF(H131="","",1))</f>
        <v/>
      </c>
    </row>
    <row r="132" spans="1:14" ht="15" customHeight="1">
      <c r="A132" s="626">
        <f t="shared" si="2"/>
        <v>125</v>
      </c>
      <c r="B132" s="626">
        <f t="shared" si="3"/>
        <v>0</v>
      </c>
      <c r="C132" s="448"/>
      <c r="D132" s="448"/>
      <c r="E132" s="516"/>
      <c r="F132" s="446"/>
      <c r="G132" s="446"/>
      <c r="H132" s="448"/>
      <c r="I132" s="455">
        <v>0</v>
      </c>
      <c r="J132" s="452">
        <v>0</v>
      </c>
      <c r="K132" s="446"/>
      <c r="L132" s="448"/>
      <c r="N132" s="606" t="str">
        <f>_xlfn.IFNA(VLOOKUP(H132,Checks!$L$4:$L$15,1,FALSE),IF(H132="","",1))</f>
        <v/>
      </c>
    </row>
    <row r="133" spans="1:14" ht="15" customHeight="1">
      <c r="A133" s="626">
        <f t="shared" si="2"/>
        <v>126</v>
      </c>
      <c r="B133" s="626">
        <f t="shared" si="3"/>
        <v>0</v>
      </c>
      <c r="C133" s="448"/>
      <c r="D133" s="448"/>
      <c r="E133" s="516"/>
      <c r="F133" s="446"/>
      <c r="G133" s="446"/>
      <c r="H133" s="448"/>
      <c r="I133" s="455">
        <v>0</v>
      </c>
      <c r="J133" s="452">
        <v>0</v>
      </c>
      <c r="K133" s="446"/>
      <c r="L133" s="448"/>
      <c r="N133" s="606" t="str">
        <f>_xlfn.IFNA(VLOOKUP(H133,Checks!$L$4:$L$15,1,FALSE),IF(H133="","",1))</f>
        <v/>
      </c>
    </row>
    <row r="134" spans="1:14" ht="15" customHeight="1">
      <c r="A134" s="626">
        <f t="shared" si="2"/>
        <v>127</v>
      </c>
      <c r="B134" s="626">
        <f t="shared" si="3"/>
        <v>0</v>
      </c>
      <c r="C134" s="448"/>
      <c r="D134" s="448"/>
      <c r="E134" s="516"/>
      <c r="F134" s="446"/>
      <c r="G134" s="446"/>
      <c r="H134" s="448"/>
      <c r="I134" s="455">
        <v>0</v>
      </c>
      <c r="J134" s="452">
        <v>0</v>
      </c>
      <c r="K134" s="446"/>
      <c r="L134" s="448"/>
      <c r="N134" s="606" t="str">
        <f>_xlfn.IFNA(VLOOKUP(H134,Checks!$L$4:$L$15,1,FALSE),IF(H134="","",1))</f>
        <v/>
      </c>
    </row>
    <row r="135" spans="1:14" ht="15" customHeight="1">
      <c r="A135" s="626">
        <f t="shared" si="2"/>
        <v>128</v>
      </c>
      <c r="B135" s="626">
        <f t="shared" si="3"/>
        <v>0</v>
      </c>
      <c r="C135" s="448"/>
      <c r="D135" s="448"/>
      <c r="E135" s="516"/>
      <c r="F135" s="446"/>
      <c r="G135" s="446"/>
      <c r="H135" s="448"/>
      <c r="I135" s="455">
        <v>0</v>
      </c>
      <c r="J135" s="452">
        <v>0</v>
      </c>
      <c r="K135" s="446"/>
      <c r="L135" s="448"/>
      <c r="N135" s="606" t="str">
        <f>_xlfn.IFNA(VLOOKUP(H135,Checks!$L$4:$L$15,1,FALSE),IF(H135="","",1))</f>
        <v/>
      </c>
    </row>
    <row r="136" spans="1:14" ht="15" customHeight="1">
      <c r="A136" s="626">
        <f t="shared" si="2"/>
        <v>129</v>
      </c>
      <c r="B136" s="626">
        <f t="shared" si="3"/>
        <v>0</v>
      </c>
      <c r="C136" s="448"/>
      <c r="D136" s="448"/>
      <c r="E136" s="516"/>
      <c r="F136" s="446"/>
      <c r="G136" s="446"/>
      <c r="H136" s="448"/>
      <c r="I136" s="455">
        <v>0</v>
      </c>
      <c r="J136" s="452">
        <v>0</v>
      </c>
      <c r="K136" s="446"/>
      <c r="L136" s="448"/>
      <c r="N136" s="606" t="str">
        <f>_xlfn.IFNA(VLOOKUP(H136,Checks!$L$4:$L$15,1,FALSE),IF(H136="","",1))</f>
        <v/>
      </c>
    </row>
    <row r="137" spans="1:14" ht="15" customHeight="1">
      <c r="A137" s="626">
        <f t="shared" si="2"/>
        <v>130</v>
      </c>
      <c r="B137" s="626">
        <f t="shared" si="3"/>
        <v>0</v>
      </c>
      <c r="C137" s="448"/>
      <c r="D137" s="448"/>
      <c r="E137" s="516"/>
      <c r="F137" s="446"/>
      <c r="G137" s="446"/>
      <c r="H137" s="448"/>
      <c r="I137" s="455">
        <v>0</v>
      </c>
      <c r="J137" s="452">
        <v>0</v>
      </c>
      <c r="K137" s="446"/>
      <c r="L137" s="448"/>
      <c r="N137" s="606" t="str">
        <f>_xlfn.IFNA(VLOOKUP(H137,Checks!$L$4:$L$15,1,FALSE),IF(H137="","",1))</f>
        <v/>
      </c>
    </row>
    <row r="138" spans="1:14" ht="15" customHeight="1">
      <c r="A138" s="626">
        <f t="shared" ref="A138:A201" si="4">A137+1</f>
        <v>131</v>
      </c>
      <c r="B138" s="626">
        <f t="shared" ref="B138:B201" si="5">$B$8</f>
        <v>0</v>
      </c>
      <c r="C138" s="448"/>
      <c r="D138" s="448"/>
      <c r="E138" s="516"/>
      <c r="F138" s="446"/>
      <c r="G138" s="446"/>
      <c r="H138" s="448"/>
      <c r="I138" s="455">
        <v>0</v>
      </c>
      <c r="J138" s="452">
        <v>0</v>
      </c>
      <c r="K138" s="446"/>
      <c r="L138" s="448"/>
      <c r="N138" s="606" t="str">
        <f>_xlfn.IFNA(VLOOKUP(H138,Checks!$L$4:$L$15,1,FALSE),IF(H138="","",1))</f>
        <v/>
      </c>
    </row>
    <row r="139" spans="1:14" ht="15" customHeight="1">
      <c r="A139" s="626">
        <f t="shared" si="4"/>
        <v>132</v>
      </c>
      <c r="B139" s="626">
        <f t="shared" si="5"/>
        <v>0</v>
      </c>
      <c r="C139" s="448"/>
      <c r="D139" s="448"/>
      <c r="E139" s="516"/>
      <c r="F139" s="446"/>
      <c r="G139" s="446"/>
      <c r="H139" s="448"/>
      <c r="I139" s="455">
        <v>0</v>
      </c>
      <c r="J139" s="452">
        <v>0</v>
      </c>
      <c r="K139" s="446"/>
      <c r="L139" s="448"/>
      <c r="N139" s="606" t="str">
        <f>_xlfn.IFNA(VLOOKUP(H139,Checks!$L$4:$L$15,1,FALSE),IF(H139="","",1))</f>
        <v/>
      </c>
    </row>
    <row r="140" spans="1:14" ht="15" customHeight="1">
      <c r="A140" s="626">
        <f t="shared" si="4"/>
        <v>133</v>
      </c>
      <c r="B140" s="626">
        <f t="shared" si="5"/>
        <v>0</v>
      </c>
      <c r="C140" s="448"/>
      <c r="D140" s="448"/>
      <c r="E140" s="516"/>
      <c r="F140" s="446"/>
      <c r="G140" s="446"/>
      <c r="H140" s="448"/>
      <c r="I140" s="455">
        <v>0</v>
      </c>
      <c r="J140" s="452">
        <v>0</v>
      </c>
      <c r="K140" s="446"/>
      <c r="L140" s="448"/>
      <c r="N140" s="606" t="str">
        <f>_xlfn.IFNA(VLOOKUP(H140,Checks!$L$4:$L$15,1,FALSE),IF(H140="","",1))</f>
        <v/>
      </c>
    </row>
    <row r="141" spans="1:14" ht="15" customHeight="1">
      <c r="A141" s="626">
        <f t="shared" si="4"/>
        <v>134</v>
      </c>
      <c r="B141" s="626">
        <f t="shared" si="5"/>
        <v>0</v>
      </c>
      <c r="C141" s="448"/>
      <c r="D141" s="448"/>
      <c r="E141" s="516"/>
      <c r="F141" s="446"/>
      <c r="G141" s="446"/>
      <c r="H141" s="448"/>
      <c r="I141" s="455">
        <v>0</v>
      </c>
      <c r="J141" s="452">
        <v>0</v>
      </c>
      <c r="K141" s="446"/>
      <c r="L141" s="448"/>
      <c r="N141" s="606" t="str">
        <f>_xlfn.IFNA(VLOOKUP(H141,Checks!$L$4:$L$15,1,FALSE),IF(H141="","",1))</f>
        <v/>
      </c>
    </row>
    <row r="142" spans="1:14" ht="15" customHeight="1">
      <c r="A142" s="626">
        <f t="shared" si="4"/>
        <v>135</v>
      </c>
      <c r="B142" s="626">
        <f t="shared" si="5"/>
        <v>0</v>
      </c>
      <c r="C142" s="448"/>
      <c r="D142" s="448"/>
      <c r="E142" s="516"/>
      <c r="F142" s="446"/>
      <c r="G142" s="446"/>
      <c r="H142" s="448"/>
      <c r="I142" s="455">
        <v>0</v>
      </c>
      <c r="J142" s="452">
        <v>0</v>
      </c>
      <c r="K142" s="446"/>
      <c r="L142" s="448"/>
      <c r="N142" s="606" t="str">
        <f>_xlfn.IFNA(VLOOKUP(H142,Checks!$L$4:$L$15,1,FALSE),IF(H142="","",1))</f>
        <v/>
      </c>
    </row>
    <row r="143" spans="1:14" ht="15" customHeight="1">
      <c r="A143" s="626">
        <f t="shared" si="4"/>
        <v>136</v>
      </c>
      <c r="B143" s="626">
        <f t="shared" si="5"/>
        <v>0</v>
      </c>
      <c r="C143" s="448"/>
      <c r="D143" s="448"/>
      <c r="E143" s="516"/>
      <c r="F143" s="446"/>
      <c r="G143" s="446"/>
      <c r="H143" s="448"/>
      <c r="I143" s="455">
        <v>0</v>
      </c>
      <c r="J143" s="452">
        <v>0</v>
      </c>
      <c r="K143" s="446"/>
      <c r="L143" s="448"/>
      <c r="N143" s="606" t="str">
        <f>_xlfn.IFNA(VLOOKUP(H143,Checks!$L$4:$L$15,1,FALSE),IF(H143="","",1))</f>
        <v/>
      </c>
    </row>
    <row r="144" spans="1:14" ht="15" customHeight="1">
      <c r="A144" s="626">
        <f t="shared" si="4"/>
        <v>137</v>
      </c>
      <c r="B144" s="626">
        <f t="shared" si="5"/>
        <v>0</v>
      </c>
      <c r="C144" s="448"/>
      <c r="D144" s="448"/>
      <c r="E144" s="516"/>
      <c r="F144" s="446"/>
      <c r="G144" s="446"/>
      <c r="H144" s="448"/>
      <c r="I144" s="455">
        <v>0</v>
      </c>
      <c r="J144" s="452">
        <v>0</v>
      </c>
      <c r="K144" s="446"/>
      <c r="L144" s="448"/>
      <c r="N144" s="606" t="str">
        <f>_xlfn.IFNA(VLOOKUP(H144,Checks!$L$4:$L$15,1,FALSE),IF(H144="","",1))</f>
        <v/>
      </c>
    </row>
    <row r="145" spans="1:14" ht="15" customHeight="1">
      <c r="A145" s="626">
        <f t="shared" si="4"/>
        <v>138</v>
      </c>
      <c r="B145" s="626">
        <f t="shared" si="5"/>
        <v>0</v>
      </c>
      <c r="C145" s="448"/>
      <c r="D145" s="448"/>
      <c r="E145" s="516"/>
      <c r="F145" s="446"/>
      <c r="G145" s="446"/>
      <c r="H145" s="448"/>
      <c r="I145" s="455">
        <v>0</v>
      </c>
      <c r="J145" s="452">
        <v>0</v>
      </c>
      <c r="K145" s="446"/>
      <c r="L145" s="448"/>
      <c r="N145" s="606" t="str">
        <f>_xlfn.IFNA(VLOOKUP(H145,Checks!$L$4:$L$15,1,FALSE),IF(H145="","",1))</f>
        <v/>
      </c>
    </row>
    <row r="146" spans="1:14" ht="15" customHeight="1">
      <c r="A146" s="626">
        <f t="shared" si="4"/>
        <v>139</v>
      </c>
      <c r="B146" s="626">
        <f t="shared" si="5"/>
        <v>0</v>
      </c>
      <c r="C146" s="448"/>
      <c r="D146" s="448"/>
      <c r="E146" s="516"/>
      <c r="F146" s="446"/>
      <c r="G146" s="446"/>
      <c r="H146" s="448"/>
      <c r="I146" s="455">
        <v>0</v>
      </c>
      <c r="J146" s="452">
        <v>0</v>
      </c>
      <c r="K146" s="446"/>
      <c r="L146" s="448"/>
      <c r="N146" s="606" t="str">
        <f>_xlfn.IFNA(VLOOKUP(H146,Checks!$L$4:$L$15,1,FALSE),IF(H146="","",1))</f>
        <v/>
      </c>
    </row>
    <row r="147" spans="1:14" ht="15" customHeight="1">
      <c r="A147" s="626">
        <f t="shared" si="4"/>
        <v>140</v>
      </c>
      <c r="B147" s="626">
        <f t="shared" si="5"/>
        <v>0</v>
      </c>
      <c r="C147" s="448"/>
      <c r="D147" s="448"/>
      <c r="E147" s="516"/>
      <c r="F147" s="446"/>
      <c r="G147" s="446"/>
      <c r="H147" s="448"/>
      <c r="I147" s="455">
        <v>0</v>
      </c>
      <c r="J147" s="452">
        <v>0</v>
      </c>
      <c r="K147" s="446"/>
      <c r="L147" s="448"/>
      <c r="N147" s="606" t="str">
        <f>_xlfn.IFNA(VLOOKUP(H147,Checks!$L$4:$L$15,1,FALSE),IF(H147="","",1))</f>
        <v/>
      </c>
    </row>
    <row r="148" spans="1:14" ht="15" customHeight="1">
      <c r="A148" s="626">
        <f t="shared" si="4"/>
        <v>141</v>
      </c>
      <c r="B148" s="626">
        <f t="shared" si="5"/>
        <v>0</v>
      </c>
      <c r="C148" s="448"/>
      <c r="D148" s="448"/>
      <c r="E148" s="516"/>
      <c r="F148" s="446"/>
      <c r="G148" s="446"/>
      <c r="H148" s="448"/>
      <c r="I148" s="455">
        <v>0</v>
      </c>
      <c r="J148" s="452">
        <v>0</v>
      </c>
      <c r="K148" s="446"/>
      <c r="L148" s="448"/>
      <c r="N148" s="606" t="str">
        <f>_xlfn.IFNA(VLOOKUP(H148,Checks!$L$4:$L$15,1,FALSE),IF(H148="","",1))</f>
        <v/>
      </c>
    </row>
    <row r="149" spans="1:14" ht="15" customHeight="1">
      <c r="A149" s="626">
        <f t="shared" si="4"/>
        <v>142</v>
      </c>
      <c r="B149" s="626">
        <f t="shared" si="5"/>
        <v>0</v>
      </c>
      <c r="C149" s="448"/>
      <c r="D149" s="448"/>
      <c r="E149" s="516"/>
      <c r="F149" s="446"/>
      <c r="G149" s="446"/>
      <c r="H149" s="448"/>
      <c r="I149" s="455">
        <v>0</v>
      </c>
      <c r="J149" s="452">
        <v>0</v>
      </c>
      <c r="K149" s="446"/>
      <c r="L149" s="448"/>
      <c r="N149" s="606" t="str">
        <f>_xlfn.IFNA(VLOOKUP(H149,Checks!$L$4:$L$15,1,FALSE),IF(H149="","",1))</f>
        <v/>
      </c>
    </row>
    <row r="150" spans="1:14" ht="15" customHeight="1">
      <c r="A150" s="626">
        <f t="shared" si="4"/>
        <v>143</v>
      </c>
      <c r="B150" s="626">
        <f t="shared" si="5"/>
        <v>0</v>
      </c>
      <c r="C150" s="448"/>
      <c r="D150" s="448"/>
      <c r="E150" s="516"/>
      <c r="F150" s="446"/>
      <c r="G150" s="446"/>
      <c r="H150" s="448"/>
      <c r="I150" s="455">
        <v>0</v>
      </c>
      <c r="J150" s="452">
        <v>0</v>
      </c>
      <c r="K150" s="446"/>
      <c r="L150" s="448"/>
      <c r="N150" s="606" t="str">
        <f>_xlfn.IFNA(VLOOKUP(H150,Checks!$L$4:$L$15,1,FALSE),IF(H150="","",1))</f>
        <v/>
      </c>
    </row>
    <row r="151" spans="1:14" ht="15" customHeight="1">
      <c r="A151" s="626">
        <f t="shared" si="4"/>
        <v>144</v>
      </c>
      <c r="B151" s="626">
        <f t="shared" si="5"/>
        <v>0</v>
      </c>
      <c r="C151" s="448"/>
      <c r="D151" s="448"/>
      <c r="E151" s="516"/>
      <c r="F151" s="446"/>
      <c r="G151" s="446"/>
      <c r="H151" s="448"/>
      <c r="I151" s="455">
        <v>0</v>
      </c>
      <c r="J151" s="452">
        <v>0</v>
      </c>
      <c r="K151" s="446"/>
      <c r="L151" s="448"/>
      <c r="N151" s="606" t="str">
        <f>_xlfn.IFNA(VLOOKUP(H151,Checks!$L$4:$L$15,1,FALSE),IF(H151="","",1))</f>
        <v/>
      </c>
    </row>
    <row r="152" spans="1:14" ht="15" customHeight="1">
      <c r="A152" s="626">
        <f t="shared" si="4"/>
        <v>145</v>
      </c>
      <c r="B152" s="626">
        <f t="shared" si="5"/>
        <v>0</v>
      </c>
      <c r="C152" s="448"/>
      <c r="D152" s="448"/>
      <c r="E152" s="516"/>
      <c r="F152" s="446"/>
      <c r="G152" s="446"/>
      <c r="H152" s="448"/>
      <c r="I152" s="455">
        <v>0</v>
      </c>
      <c r="J152" s="452">
        <v>0</v>
      </c>
      <c r="K152" s="446"/>
      <c r="L152" s="448"/>
      <c r="N152" s="606" t="str">
        <f>_xlfn.IFNA(VLOOKUP(H152,Checks!$L$4:$L$15,1,FALSE),IF(H152="","",1))</f>
        <v/>
      </c>
    </row>
    <row r="153" spans="1:14" ht="15" customHeight="1">
      <c r="A153" s="626">
        <f t="shared" si="4"/>
        <v>146</v>
      </c>
      <c r="B153" s="626">
        <f t="shared" si="5"/>
        <v>0</v>
      </c>
      <c r="C153" s="448"/>
      <c r="D153" s="448"/>
      <c r="E153" s="516"/>
      <c r="F153" s="446"/>
      <c r="G153" s="446"/>
      <c r="H153" s="448"/>
      <c r="I153" s="455">
        <v>0</v>
      </c>
      <c r="J153" s="452">
        <v>0</v>
      </c>
      <c r="K153" s="446"/>
      <c r="L153" s="448"/>
      <c r="N153" s="606" t="str">
        <f>_xlfn.IFNA(VLOOKUP(H153,Checks!$L$4:$L$15,1,FALSE),IF(H153="","",1))</f>
        <v/>
      </c>
    </row>
    <row r="154" spans="1:14" ht="15" customHeight="1">
      <c r="A154" s="626">
        <f t="shared" si="4"/>
        <v>147</v>
      </c>
      <c r="B154" s="626">
        <f t="shared" si="5"/>
        <v>0</v>
      </c>
      <c r="C154" s="448"/>
      <c r="D154" s="448"/>
      <c r="E154" s="516"/>
      <c r="F154" s="446"/>
      <c r="G154" s="446"/>
      <c r="H154" s="448"/>
      <c r="I154" s="455">
        <v>0</v>
      </c>
      <c r="J154" s="452">
        <v>0</v>
      </c>
      <c r="K154" s="446"/>
      <c r="L154" s="448"/>
      <c r="N154" s="606" t="str">
        <f>_xlfn.IFNA(VLOOKUP(H154,Checks!$L$4:$L$15,1,FALSE),IF(H154="","",1))</f>
        <v/>
      </c>
    </row>
    <row r="155" spans="1:14" ht="15" customHeight="1">
      <c r="A155" s="626">
        <f t="shared" si="4"/>
        <v>148</v>
      </c>
      <c r="B155" s="626">
        <f t="shared" si="5"/>
        <v>0</v>
      </c>
      <c r="C155" s="448"/>
      <c r="D155" s="448"/>
      <c r="E155" s="516"/>
      <c r="F155" s="446"/>
      <c r="G155" s="446"/>
      <c r="H155" s="448"/>
      <c r="I155" s="455">
        <v>0</v>
      </c>
      <c r="J155" s="452">
        <v>0</v>
      </c>
      <c r="K155" s="446"/>
      <c r="L155" s="448"/>
      <c r="N155" s="606" t="str">
        <f>_xlfn.IFNA(VLOOKUP(H155,Checks!$L$4:$L$15,1,FALSE),IF(H155="","",1))</f>
        <v/>
      </c>
    </row>
    <row r="156" spans="1:14" ht="15" customHeight="1">
      <c r="A156" s="626">
        <f t="shared" si="4"/>
        <v>149</v>
      </c>
      <c r="B156" s="626">
        <f t="shared" si="5"/>
        <v>0</v>
      </c>
      <c r="C156" s="448"/>
      <c r="D156" s="448"/>
      <c r="E156" s="516"/>
      <c r="F156" s="446"/>
      <c r="G156" s="446"/>
      <c r="H156" s="448"/>
      <c r="I156" s="455">
        <v>0</v>
      </c>
      <c r="J156" s="452">
        <v>0</v>
      </c>
      <c r="K156" s="446"/>
      <c r="L156" s="448"/>
      <c r="N156" s="606" t="str">
        <f>_xlfn.IFNA(VLOOKUP(H156,Checks!$L$4:$L$15,1,FALSE),IF(H156="","",1))</f>
        <v/>
      </c>
    </row>
    <row r="157" spans="1:14" ht="15" customHeight="1">
      <c r="A157" s="626">
        <f t="shared" si="4"/>
        <v>150</v>
      </c>
      <c r="B157" s="626">
        <f t="shared" si="5"/>
        <v>0</v>
      </c>
      <c r="C157" s="448"/>
      <c r="D157" s="448"/>
      <c r="E157" s="516"/>
      <c r="F157" s="446"/>
      <c r="G157" s="446"/>
      <c r="H157" s="448"/>
      <c r="I157" s="455">
        <v>0</v>
      </c>
      <c r="J157" s="452">
        <v>0</v>
      </c>
      <c r="K157" s="446"/>
      <c r="L157" s="448"/>
      <c r="N157" s="606" t="str">
        <f>_xlfn.IFNA(VLOOKUP(H157,Checks!$L$4:$L$15,1,FALSE),IF(H157="","",1))</f>
        <v/>
      </c>
    </row>
    <row r="158" spans="1:14" ht="15" customHeight="1">
      <c r="A158" s="626">
        <f t="shared" si="4"/>
        <v>151</v>
      </c>
      <c r="B158" s="626">
        <f t="shared" si="5"/>
        <v>0</v>
      </c>
      <c r="C158" s="448"/>
      <c r="D158" s="448"/>
      <c r="E158" s="516"/>
      <c r="F158" s="446"/>
      <c r="G158" s="446"/>
      <c r="H158" s="448"/>
      <c r="I158" s="455">
        <v>0</v>
      </c>
      <c r="J158" s="452">
        <v>0</v>
      </c>
      <c r="K158" s="446"/>
      <c r="L158" s="448"/>
      <c r="N158" s="606" t="str">
        <f>_xlfn.IFNA(VLOOKUP(H158,Checks!$L$4:$L$15,1,FALSE),IF(H158="","",1))</f>
        <v/>
      </c>
    </row>
    <row r="159" spans="1:14" ht="15" customHeight="1">
      <c r="A159" s="626">
        <f t="shared" si="4"/>
        <v>152</v>
      </c>
      <c r="B159" s="626">
        <f t="shared" si="5"/>
        <v>0</v>
      </c>
      <c r="C159" s="448"/>
      <c r="D159" s="448"/>
      <c r="E159" s="516"/>
      <c r="F159" s="446"/>
      <c r="G159" s="446"/>
      <c r="H159" s="448"/>
      <c r="I159" s="455">
        <v>0</v>
      </c>
      <c r="J159" s="452">
        <v>0</v>
      </c>
      <c r="K159" s="446"/>
      <c r="L159" s="448"/>
      <c r="N159" s="606" t="str">
        <f>_xlfn.IFNA(VLOOKUP(H159,Checks!$L$4:$L$15,1,FALSE),IF(H159="","",1))</f>
        <v/>
      </c>
    </row>
    <row r="160" spans="1:14" ht="15" customHeight="1">
      <c r="A160" s="626">
        <f t="shared" si="4"/>
        <v>153</v>
      </c>
      <c r="B160" s="626">
        <f t="shared" si="5"/>
        <v>0</v>
      </c>
      <c r="C160" s="448"/>
      <c r="D160" s="448"/>
      <c r="E160" s="516"/>
      <c r="F160" s="446"/>
      <c r="G160" s="446"/>
      <c r="H160" s="448"/>
      <c r="I160" s="455">
        <v>0</v>
      </c>
      <c r="J160" s="452">
        <v>0</v>
      </c>
      <c r="K160" s="446"/>
      <c r="L160" s="448"/>
      <c r="N160" s="606" t="str">
        <f>_xlfn.IFNA(VLOOKUP(H160,Checks!$L$4:$L$15,1,FALSE),IF(H160="","",1))</f>
        <v/>
      </c>
    </row>
    <row r="161" spans="1:14" ht="15" customHeight="1">
      <c r="A161" s="626">
        <f t="shared" si="4"/>
        <v>154</v>
      </c>
      <c r="B161" s="626">
        <f t="shared" si="5"/>
        <v>0</v>
      </c>
      <c r="C161" s="448"/>
      <c r="D161" s="448"/>
      <c r="E161" s="516"/>
      <c r="F161" s="446"/>
      <c r="G161" s="446"/>
      <c r="H161" s="448"/>
      <c r="I161" s="455">
        <v>0</v>
      </c>
      <c r="J161" s="452">
        <v>0</v>
      </c>
      <c r="K161" s="446"/>
      <c r="L161" s="448"/>
      <c r="N161" s="606" t="str">
        <f>_xlfn.IFNA(VLOOKUP(H161,Checks!$L$4:$L$15,1,FALSE),IF(H161="","",1))</f>
        <v/>
      </c>
    </row>
    <row r="162" spans="1:14" ht="15" customHeight="1">
      <c r="A162" s="626">
        <f t="shared" si="4"/>
        <v>155</v>
      </c>
      <c r="B162" s="626">
        <f t="shared" si="5"/>
        <v>0</v>
      </c>
      <c r="C162" s="448"/>
      <c r="D162" s="448"/>
      <c r="E162" s="516"/>
      <c r="F162" s="446"/>
      <c r="G162" s="446"/>
      <c r="H162" s="448"/>
      <c r="I162" s="455">
        <v>0</v>
      </c>
      <c r="J162" s="452">
        <v>0</v>
      </c>
      <c r="K162" s="446"/>
      <c r="L162" s="448"/>
      <c r="N162" s="606" t="str">
        <f>_xlfn.IFNA(VLOOKUP(H162,Checks!$L$4:$L$15,1,FALSE),IF(H162="","",1))</f>
        <v/>
      </c>
    </row>
    <row r="163" spans="1:14" ht="15" customHeight="1">
      <c r="A163" s="626">
        <f t="shared" si="4"/>
        <v>156</v>
      </c>
      <c r="B163" s="626">
        <f t="shared" si="5"/>
        <v>0</v>
      </c>
      <c r="C163" s="448"/>
      <c r="D163" s="448"/>
      <c r="E163" s="516"/>
      <c r="F163" s="446"/>
      <c r="G163" s="446"/>
      <c r="H163" s="448"/>
      <c r="I163" s="455">
        <v>0</v>
      </c>
      <c r="J163" s="452">
        <v>0</v>
      </c>
      <c r="K163" s="446"/>
      <c r="L163" s="448"/>
      <c r="N163" s="606" t="str">
        <f>_xlfn.IFNA(VLOOKUP(H163,Checks!$L$4:$L$15,1,FALSE),IF(H163="","",1))</f>
        <v/>
      </c>
    </row>
    <row r="164" spans="1:14" ht="15" customHeight="1">
      <c r="A164" s="626">
        <f t="shared" si="4"/>
        <v>157</v>
      </c>
      <c r="B164" s="626">
        <f t="shared" si="5"/>
        <v>0</v>
      </c>
      <c r="C164" s="448"/>
      <c r="D164" s="448"/>
      <c r="E164" s="516"/>
      <c r="F164" s="446"/>
      <c r="G164" s="446"/>
      <c r="H164" s="448"/>
      <c r="I164" s="455">
        <v>0</v>
      </c>
      <c r="J164" s="452">
        <v>0</v>
      </c>
      <c r="K164" s="446"/>
      <c r="L164" s="448"/>
      <c r="N164" s="606" t="str">
        <f>_xlfn.IFNA(VLOOKUP(H164,Checks!$L$4:$L$15,1,FALSE),IF(H164="","",1))</f>
        <v/>
      </c>
    </row>
    <row r="165" spans="1:14" ht="15" customHeight="1">
      <c r="A165" s="626">
        <f t="shared" si="4"/>
        <v>158</v>
      </c>
      <c r="B165" s="626">
        <f t="shared" si="5"/>
        <v>0</v>
      </c>
      <c r="C165" s="448"/>
      <c r="D165" s="448"/>
      <c r="E165" s="516"/>
      <c r="F165" s="446"/>
      <c r="G165" s="446"/>
      <c r="H165" s="448"/>
      <c r="I165" s="455">
        <v>0</v>
      </c>
      <c r="J165" s="452">
        <v>0</v>
      </c>
      <c r="K165" s="446"/>
      <c r="L165" s="448"/>
      <c r="N165" s="606" t="str">
        <f>_xlfn.IFNA(VLOOKUP(H165,Checks!$L$4:$L$15,1,FALSE),IF(H165="","",1))</f>
        <v/>
      </c>
    </row>
    <row r="166" spans="1:14" ht="15" customHeight="1">
      <c r="A166" s="626">
        <f t="shared" si="4"/>
        <v>159</v>
      </c>
      <c r="B166" s="626">
        <f t="shared" si="5"/>
        <v>0</v>
      </c>
      <c r="C166" s="448"/>
      <c r="D166" s="448"/>
      <c r="E166" s="516"/>
      <c r="F166" s="446"/>
      <c r="G166" s="446"/>
      <c r="H166" s="448"/>
      <c r="I166" s="455">
        <v>0</v>
      </c>
      <c r="J166" s="452">
        <v>0</v>
      </c>
      <c r="K166" s="446"/>
      <c r="L166" s="448"/>
      <c r="N166" s="606" t="str">
        <f>_xlfn.IFNA(VLOOKUP(H166,Checks!$L$4:$L$15,1,FALSE),IF(H166="","",1))</f>
        <v/>
      </c>
    </row>
    <row r="167" spans="1:14" ht="15" customHeight="1">
      <c r="A167" s="626">
        <f t="shared" si="4"/>
        <v>160</v>
      </c>
      <c r="B167" s="626">
        <f t="shared" si="5"/>
        <v>0</v>
      </c>
      <c r="C167" s="448"/>
      <c r="D167" s="448"/>
      <c r="E167" s="516"/>
      <c r="F167" s="446"/>
      <c r="G167" s="446"/>
      <c r="H167" s="448"/>
      <c r="I167" s="455">
        <v>0</v>
      </c>
      <c r="J167" s="452">
        <v>0</v>
      </c>
      <c r="K167" s="446"/>
      <c r="L167" s="448"/>
      <c r="N167" s="606" t="str">
        <f>_xlfn.IFNA(VLOOKUP(H167,Checks!$L$4:$L$15,1,FALSE),IF(H167="","",1))</f>
        <v/>
      </c>
    </row>
    <row r="168" spans="1:14" ht="15" customHeight="1">
      <c r="A168" s="626">
        <f t="shared" si="4"/>
        <v>161</v>
      </c>
      <c r="B168" s="626">
        <f t="shared" si="5"/>
        <v>0</v>
      </c>
      <c r="C168" s="448"/>
      <c r="D168" s="448"/>
      <c r="E168" s="516"/>
      <c r="F168" s="446"/>
      <c r="G168" s="446"/>
      <c r="H168" s="448"/>
      <c r="I168" s="455">
        <v>0</v>
      </c>
      <c r="J168" s="452">
        <v>0</v>
      </c>
      <c r="K168" s="446"/>
      <c r="L168" s="448"/>
      <c r="N168" s="606" t="str">
        <f>_xlfn.IFNA(VLOOKUP(H168,Checks!$L$4:$L$15,1,FALSE),IF(H168="","",1))</f>
        <v/>
      </c>
    </row>
    <row r="169" spans="1:14" ht="15" customHeight="1">
      <c r="A169" s="626">
        <f t="shared" si="4"/>
        <v>162</v>
      </c>
      <c r="B169" s="626">
        <f t="shared" si="5"/>
        <v>0</v>
      </c>
      <c r="C169" s="448"/>
      <c r="D169" s="448"/>
      <c r="E169" s="516"/>
      <c r="F169" s="446"/>
      <c r="G169" s="446"/>
      <c r="H169" s="448"/>
      <c r="I169" s="455">
        <v>0</v>
      </c>
      <c r="J169" s="452">
        <v>0</v>
      </c>
      <c r="K169" s="446"/>
      <c r="L169" s="448"/>
      <c r="N169" s="606" t="str">
        <f>_xlfn.IFNA(VLOOKUP(H169,Checks!$L$4:$L$15,1,FALSE),IF(H169="","",1))</f>
        <v/>
      </c>
    </row>
    <row r="170" spans="1:14" ht="15" customHeight="1">
      <c r="A170" s="626">
        <f t="shared" si="4"/>
        <v>163</v>
      </c>
      <c r="B170" s="626">
        <f t="shared" si="5"/>
        <v>0</v>
      </c>
      <c r="C170" s="448"/>
      <c r="D170" s="448"/>
      <c r="E170" s="516"/>
      <c r="F170" s="446"/>
      <c r="G170" s="446"/>
      <c r="H170" s="448"/>
      <c r="I170" s="455">
        <v>0</v>
      </c>
      <c r="J170" s="452">
        <v>0</v>
      </c>
      <c r="K170" s="446"/>
      <c r="L170" s="448"/>
      <c r="N170" s="606" t="str">
        <f>_xlfn.IFNA(VLOOKUP(H170,Checks!$L$4:$L$15,1,FALSE),IF(H170="","",1))</f>
        <v/>
      </c>
    </row>
    <row r="171" spans="1:14" ht="15" customHeight="1">
      <c r="A171" s="626">
        <f t="shared" si="4"/>
        <v>164</v>
      </c>
      <c r="B171" s="626">
        <f t="shared" si="5"/>
        <v>0</v>
      </c>
      <c r="C171" s="448"/>
      <c r="D171" s="448"/>
      <c r="E171" s="516"/>
      <c r="F171" s="446"/>
      <c r="G171" s="446"/>
      <c r="H171" s="448"/>
      <c r="I171" s="455">
        <v>0</v>
      </c>
      <c r="J171" s="452">
        <v>0</v>
      </c>
      <c r="K171" s="446"/>
      <c r="L171" s="448"/>
      <c r="N171" s="606" t="str">
        <f>_xlfn.IFNA(VLOOKUP(H171,Checks!$L$4:$L$15,1,FALSE),IF(H171="","",1))</f>
        <v/>
      </c>
    </row>
    <row r="172" spans="1:14" ht="15" customHeight="1">
      <c r="A172" s="626">
        <f t="shared" si="4"/>
        <v>165</v>
      </c>
      <c r="B172" s="626">
        <f t="shared" si="5"/>
        <v>0</v>
      </c>
      <c r="C172" s="448"/>
      <c r="D172" s="448"/>
      <c r="E172" s="516"/>
      <c r="F172" s="446"/>
      <c r="G172" s="446"/>
      <c r="H172" s="448"/>
      <c r="I172" s="455">
        <v>0</v>
      </c>
      <c r="J172" s="452">
        <v>0</v>
      </c>
      <c r="K172" s="446"/>
      <c r="L172" s="448"/>
      <c r="N172" s="606" t="str">
        <f>_xlfn.IFNA(VLOOKUP(H172,Checks!$L$4:$L$15,1,FALSE),IF(H172="","",1))</f>
        <v/>
      </c>
    </row>
    <row r="173" spans="1:14" ht="15" customHeight="1">
      <c r="A173" s="626">
        <f t="shared" si="4"/>
        <v>166</v>
      </c>
      <c r="B173" s="626">
        <f t="shared" si="5"/>
        <v>0</v>
      </c>
      <c r="C173" s="448"/>
      <c r="D173" s="448"/>
      <c r="E173" s="516"/>
      <c r="F173" s="446"/>
      <c r="G173" s="446"/>
      <c r="H173" s="448"/>
      <c r="I173" s="455">
        <v>0</v>
      </c>
      <c r="J173" s="452">
        <v>0</v>
      </c>
      <c r="K173" s="446"/>
      <c r="L173" s="448"/>
      <c r="N173" s="606" t="str">
        <f>_xlfn.IFNA(VLOOKUP(H173,Checks!$L$4:$L$15,1,FALSE),IF(H173="","",1))</f>
        <v/>
      </c>
    </row>
    <row r="174" spans="1:14" ht="15" customHeight="1">
      <c r="A174" s="626">
        <f t="shared" si="4"/>
        <v>167</v>
      </c>
      <c r="B174" s="626">
        <f t="shared" si="5"/>
        <v>0</v>
      </c>
      <c r="C174" s="448"/>
      <c r="D174" s="448"/>
      <c r="E174" s="516"/>
      <c r="F174" s="446"/>
      <c r="G174" s="446"/>
      <c r="H174" s="448"/>
      <c r="I174" s="455">
        <v>0</v>
      </c>
      <c r="J174" s="452">
        <v>0</v>
      </c>
      <c r="K174" s="446"/>
      <c r="L174" s="448"/>
      <c r="N174" s="606" t="str">
        <f>_xlfn.IFNA(VLOOKUP(H174,Checks!$L$4:$L$15,1,FALSE),IF(H174="","",1))</f>
        <v/>
      </c>
    </row>
    <row r="175" spans="1:14" ht="15" customHeight="1">
      <c r="A175" s="626">
        <f t="shared" si="4"/>
        <v>168</v>
      </c>
      <c r="B175" s="626">
        <f t="shared" si="5"/>
        <v>0</v>
      </c>
      <c r="C175" s="448"/>
      <c r="D175" s="448"/>
      <c r="E175" s="516"/>
      <c r="F175" s="446"/>
      <c r="G175" s="446"/>
      <c r="H175" s="448"/>
      <c r="I175" s="455">
        <v>0</v>
      </c>
      <c r="J175" s="452">
        <v>0</v>
      </c>
      <c r="K175" s="446"/>
      <c r="L175" s="448"/>
      <c r="N175" s="606" t="str">
        <f>_xlfn.IFNA(VLOOKUP(H175,Checks!$L$4:$L$15,1,FALSE),IF(H175="","",1))</f>
        <v/>
      </c>
    </row>
    <row r="176" spans="1:14" ht="15" customHeight="1">
      <c r="A176" s="626">
        <f t="shared" si="4"/>
        <v>169</v>
      </c>
      <c r="B176" s="626">
        <f t="shared" si="5"/>
        <v>0</v>
      </c>
      <c r="C176" s="448"/>
      <c r="D176" s="448"/>
      <c r="E176" s="516"/>
      <c r="F176" s="446"/>
      <c r="G176" s="446"/>
      <c r="H176" s="448"/>
      <c r="I176" s="455">
        <v>0</v>
      </c>
      <c r="J176" s="452">
        <v>0</v>
      </c>
      <c r="K176" s="446"/>
      <c r="L176" s="448"/>
      <c r="N176" s="606" t="str">
        <f>_xlfn.IFNA(VLOOKUP(H176,Checks!$L$4:$L$15,1,FALSE),IF(H176="","",1))</f>
        <v/>
      </c>
    </row>
    <row r="177" spans="1:14" ht="15" customHeight="1">
      <c r="A177" s="626">
        <f t="shared" si="4"/>
        <v>170</v>
      </c>
      <c r="B177" s="626">
        <f t="shared" si="5"/>
        <v>0</v>
      </c>
      <c r="C177" s="448"/>
      <c r="D177" s="448"/>
      <c r="E177" s="516"/>
      <c r="F177" s="446"/>
      <c r="G177" s="446"/>
      <c r="H177" s="448"/>
      <c r="I177" s="455">
        <v>0</v>
      </c>
      <c r="J177" s="452">
        <v>0</v>
      </c>
      <c r="K177" s="446"/>
      <c r="L177" s="448"/>
      <c r="N177" s="606" t="str">
        <f>_xlfn.IFNA(VLOOKUP(H177,Checks!$L$4:$L$15,1,FALSE),IF(H177="","",1))</f>
        <v/>
      </c>
    </row>
    <row r="178" spans="1:14" ht="15" customHeight="1">
      <c r="A178" s="626">
        <f t="shared" si="4"/>
        <v>171</v>
      </c>
      <c r="B178" s="626">
        <f t="shared" si="5"/>
        <v>0</v>
      </c>
      <c r="C178" s="448"/>
      <c r="D178" s="448"/>
      <c r="E178" s="516"/>
      <c r="F178" s="446"/>
      <c r="G178" s="446"/>
      <c r="H178" s="448"/>
      <c r="I178" s="455">
        <v>0</v>
      </c>
      <c r="J178" s="452">
        <v>0</v>
      </c>
      <c r="K178" s="446"/>
      <c r="L178" s="448"/>
      <c r="N178" s="606" t="str">
        <f>_xlfn.IFNA(VLOOKUP(H178,Checks!$L$4:$L$15,1,FALSE),IF(H178="","",1))</f>
        <v/>
      </c>
    </row>
    <row r="179" spans="1:14" ht="15" customHeight="1">
      <c r="A179" s="626">
        <f t="shared" si="4"/>
        <v>172</v>
      </c>
      <c r="B179" s="626">
        <f t="shared" si="5"/>
        <v>0</v>
      </c>
      <c r="C179" s="448"/>
      <c r="D179" s="448"/>
      <c r="E179" s="516"/>
      <c r="F179" s="446"/>
      <c r="G179" s="446"/>
      <c r="H179" s="448"/>
      <c r="I179" s="455">
        <v>0</v>
      </c>
      <c r="J179" s="452">
        <v>0</v>
      </c>
      <c r="K179" s="446"/>
      <c r="L179" s="448"/>
      <c r="N179" s="606" t="str">
        <f>_xlfn.IFNA(VLOOKUP(H179,Checks!$L$4:$L$15,1,FALSE),IF(H179="","",1))</f>
        <v/>
      </c>
    </row>
    <row r="180" spans="1:14" ht="15" customHeight="1">
      <c r="A180" s="626">
        <f t="shared" si="4"/>
        <v>173</v>
      </c>
      <c r="B180" s="626">
        <f t="shared" si="5"/>
        <v>0</v>
      </c>
      <c r="C180" s="448"/>
      <c r="D180" s="448"/>
      <c r="E180" s="516"/>
      <c r="F180" s="446"/>
      <c r="G180" s="446"/>
      <c r="H180" s="448"/>
      <c r="I180" s="455">
        <v>0</v>
      </c>
      <c r="J180" s="452">
        <v>0</v>
      </c>
      <c r="K180" s="446"/>
      <c r="L180" s="448"/>
      <c r="N180" s="606" t="str">
        <f>_xlfn.IFNA(VLOOKUP(H180,Checks!$L$4:$L$15,1,FALSE),IF(H180="","",1))</f>
        <v/>
      </c>
    </row>
    <row r="181" spans="1:14" ht="15" customHeight="1">
      <c r="A181" s="626">
        <f t="shared" si="4"/>
        <v>174</v>
      </c>
      <c r="B181" s="626">
        <f t="shared" si="5"/>
        <v>0</v>
      </c>
      <c r="C181" s="448"/>
      <c r="D181" s="448"/>
      <c r="E181" s="516"/>
      <c r="F181" s="446"/>
      <c r="G181" s="446"/>
      <c r="H181" s="448"/>
      <c r="I181" s="455">
        <v>0</v>
      </c>
      <c r="J181" s="452">
        <v>0</v>
      </c>
      <c r="K181" s="446"/>
      <c r="L181" s="448"/>
      <c r="N181" s="606" t="str">
        <f>_xlfn.IFNA(VLOOKUP(H181,Checks!$L$4:$L$15,1,FALSE),IF(H181="","",1))</f>
        <v/>
      </c>
    </row>
    <row r="182" spans="1:14" ht="15" customHeight="1">
      <c r="A182" s="626">
        <f t="shared" si="4"/>
        <v>175</v>
      </c>
      <c r="B182" s="626">
        <f t="shared" si="5"/>
        <v>0</v>
      </c>
      <c r="C182" s="448"/>
      <c r="D182" s="448"/>
      <c r="E182" s="516"/>
      <c r="F182" s="446"/>
      <c r="G182" s="446"/>
      <c r="H182" s="448"/>
      <c r="I182" s="455">
        <v>0</v>
      </c>
      <c r="J182" s="452">
        <v>0</v>
      </c>
      <c r="K182" s="446"/>
      <c r="L182" s="448"/>
      <c r="N182" s="606" t="str">
        <f>_xlfn.IFNA(VLOOKUP(H182,Checks!$L$4:$L$15,1,FALSE),IF(H182="","",1))</f>
        <v/>
      </c>
    </row>
    <row r="183" spans="1:14" ht="15" customHeight="1">
      <c r="A183" s="626">
        <f t="shared" si="4"/>
        <v>176</v>
      </c>
      <c r="B183" s="626">
        <f t="shared" si="5"/>
        <v>0</v>
      </c>
      <c r="C183" s="448"/>
      <c r="D183" s="448"/>
      <c r="E183" s="516"/>
      <c r="F183" s="446"/>
      <c r="G183" s="446"/>
      <c r="H183" s="448"/>
      <c r="I183" s="455">
        <v>0</v>
      </c>
      <c r="J183" s="452">
        <v>0</v>
      </c>
      <c r="K183" s="446"/>
      <c r="L183" s="448"/>
      <c r="N183" s="606" t="str">
        <f>_xlfn.IFNA(VLOOKUP(H183,Checks!$L$4:$L$15,1,FALSE),IF(H183="","",1))</f>
        <v/>
      </c>
    </row>
    <row r="184" spans="1:14" ht="15" customHeight="1">
      <c r="A184" s="626">
        <f t="shared" si="4"/>
        <v>177</v>
      </c>
      <c r="B184" s="626">
        <f t="shared" si="5"/>
        <v>0</v>
      </c>
      <c r="C184" s="448"/>
      <c r="D184" s="448"/>
      <c r="E184" s="516"/>
      <c r="F184" s="446"/>
      <c r="G184" s="446"/>
      <c r="H184" s="448"/>
      <c r="I184" s="455">
        <v>0</v>
      </c>
      <c r="J184" s="452">
        <v>0</v>
      </c>
      <c r="K184" s="446"/>
      <c r="L184" s="448"/>
      <c r="N184" s="606" t="str">
        <f>_xlfn.IFNA(VLOOKUP(H184,Checks!$L$4:$L$15,1,FALSE),IF(H184="","",1))</f>
        <v/>
      </c>
    </row>
    <row r="185" spans="1:14" ht="15" customHeight="1">
      <c r="A185" s="626">
        <f t="shared" si="4"/>
        <v>178</v>
      </c>
      <c r="B185" s="626">
        <f t="shared" si="5"/>
        <v>0</v>
      </c>
      <c r="C185" s="448"/>
      <c r="D185" s="448"/>
      <c r="E185" s="516"/>
      <c r="F185" s="446"/>
      <c r="G185" s="446"/>
      <c r="H185" s="448"/>
      <c r="I185" s="455">
        <v>0</v>
      </c>
      <c r="J185" s="452">
        <v>0</v>
      </c>
      <c r="K185" s="446"/>
      <c r="L185" s="448"/>
      <c r="N185" s="606" t="str">
        <f>_xlfn.IFNA(VLOOKUP(H185,Checks!$L$4:$L$15,1,FALSE),IF(H185="","",1))</f>
        <v/>
      </c>
    </row>
    <row r="186" spans="1:14" ht="15" customHeight="1">
      <c r="A186" s="626">
        <f t="shared" si="4"/>
        <v>179</v>
      </c>
      <c r="B186" s="626">
        <f t="shared" si="5"/>
        <v>0</v>
      </c>
      <c r="C186" s="448"/>
      <c r="D186" s="448"/>
      <c r="E186" s="516"/>
      <c r="F186" s="446"/>
      <c r="G186" s="446"/>
      <c r="H186" s="448"/>
      <c r="I186" s="455">
        <v>0</v>
      </c>
      <c r="J186" s="452">
        <v>0</v>
      </c>
      <c r="K186" s="446"/>
      <c r="L186" s="448"/>
      <c r="N186" s="606" t="str">
        <f>_xlfn.IFNA(VLOOKUP(H186,Checks!$L$4:$L$15,1,FALSE),IF(H186="","",1))</f>
        <v/>
      </c>
    </row>
    <row r="187" spans="1:14" ht="15" customHeight="1">
      <c r="A187" s="626">
        <f t="shared" si="4"/>
        <v>180</v>
      </c>
      <c r="B187" s="626">
        <f t="shared" si="5"/>
        <v>0</v>
      </c>
      <c r="C187" s="448"/>
      <c r="D187" s="448"/>
      <c r="E187" s="516"/>
      <c r="F187" s="446"/>
      <c r="G187" s="446"/>
      <c r="H187" s="448"/>
      <c r="I187" s="455">
        <v>0</v>
      </c>
      <c r="J187" s="452">
        <v>0</v>
      </c>
      <c r="K187" s="446"/>
      <c r="L187" s="448"/>
      <c r="N187" s="606" t="str">
        <f>_xlfn.IFNA(VLOOKUP(H187,Checks!$L$4:$L$15,1,FALSE),IF(H187="","",1))</f>
        <v/>
      </c>
    </row>
    <row r="188" spans="1:14" ht="15" customHeight="1">
      <c r="A188" s="626">
        <f t="shared" si="4"/>
        <v>181</v>
      </c>
      <c r="B188" s="626">
        <f t="shared" si="5"/>
        <v>0</v>
      </c>
      <c r="C188" s="448"/>
      <c r="D188" s="448"/>
      <c r="E188" s="516"/>
      <c r="F188" s="446"/>
      <c r="G188" s="446"/>
      <c r="H188" s="448"/>
      <c r="I188" s="455">
        <v>0</v>
      </c>
      <c r="J188" s="452">
        <v>0</v>
      </c>
      <c r="K188" s="446"/>
      <c r="L188" s="448"/>
      <c r="N188" s="606" t="str">
        <f>_xlfn.IFNA(VLOOKUP(H188,Checks!$L$4:$L$15,1,FALSE),IF(H188="","",1))</f>
        <v/>
      </c>
    </row>
    <row r="189" spans="1:14" ht="15" customHeight="1">
      <c r="A189" s="626">
        <f t="shared" si="4"/>
        <v>182</v>
      </c>
      <c r="B189" s="626">
        <f t="shared" si="5"/>
        <v>0</v>
      </c>
      <c r="C189" s="448"/>
      <c r="D189" s="448"/>
      <c r="E189" s="516"/>
      <c r="F189" s="446"/>
      <c r="G189" s="446"/>
      <c r="H189" s="448"/>
      <c r="I189" s="455">
        <v>0</v>
      </c>
      <c r="J189" s="452">
        <v>0</v>
      </c>
      <c r="K189" s="446"/>
      <c r="L189" s="448"/>
      <c r="N189" s="606" t="str">
        <f>_xlfn.IFNA(VLOOKUP(H189,Checks!$L$4:$L$15,1,FALSE),IF(H189="","",1))</f>
        <v/>
      </c>
    </row>
    <row r="190" spans="1:14" ht="15" customHeight="1">
      <c r="A190" s="626">
        <f t="shared" si="4"/>
        <v>183</v>
      </c>
      <c r="B190" s="626">
        <f t="shared" si="5"/>
        <v>0</v>
      </c>
      <c r="C190" s="448"/>
      <c r="D190" s="448"/>
      <c r="E190" s="516"/>
      <c r="F190" s="446"/>
      <c r="G190" s="446"/>
      <c r="H190" s="448"/>
      <c r="I190" s="455">
        <v>0</v>
      </c>
      <c r="J190" s="452">
        <v>0</v>
      </c>
      <c r="K190" s="446"/>
      <c r="L190" s="448"/>
      <c r="N190" s="606" t="str">
        <f>_xlfn.IFNA(VLOOKUP(H190,Checks!$L$4:$L$15,1,FALSE),IF(H190="","",1))</f>
        <v/>
      </c>
    </row>
    <row r="191" spans="1:14" ht="15" customHeight="1">
      <c r="A191" s="626">
        <f t="shared" si="4"/>
        <v>184</v>
      </c>
      <c r="B191" s="626">
        <f t="shared" si="5"/>
        <v>0</v>
      </c>
      <c r="C191" s="448"/>
      <c r="D191" s="448"/>
      <c r="E191" s="516"/>
      <c r="F191" s="446"/>
      <c r="G191" s="446"/>
      <c r="H191" s="448"/>
      <c r="I191" s="455">
        <v>0</v>
      </c>
      <c r="J191" s="452">
        <v>0</v>
      </c>
      <c r="K191" s="446"/>
      <c r="L191" s="448"/>
      <c r="N191" s="606" t="str">
        <f>_xlfn.IFNA(VLOOKUP(H191,Checks!$L$4:$L$15,1,FALSE),IF(H191="","",1))</f>
        <v/>
      </c>
    </row>
    <row r="192" spans="1:14" ht="15" customHeight="1">
      <c r="A192" s="626">
        <f t="shared" si="4"/>
        <v>185</v>
      </c>
      <c r="B192" s="626">
        <f t="shared" si="5"/>
        <v>0</v>
      </c>
      <c r="C192" s="448"/>
      <c r="D192" s="448"/>
      <c r="E192" s="516"/>
      <c r="F192" s="446"/>
      <c r="G192" s="446"/>
      <c r="H192" s="448"/>
      <c r="I192" s="455">
        <v>0</v>
      </c>
      <c r="J192" s="452">
        <v>0</v>
      </c>
      <c r="K192" s="446"/>
      <c r="L192" s="448"/>
      <c r="N192" s="606" t="str">
        <f>_xlfn.IFNA(VLOOKUP(H192,Checks!$L$4:$L$15,1,FALSE),IF(H192="","",1))</f>
        <v/>
      </c>
    </row>
    <row r="193" spans="1:14" ht="15" customHeight="1">
      <c r="A193" s="626">
        <f t="shared" si="4"/>
        <v>186</v>
      </c>
      <c r="B193" s="626">
        <f t="shared" si="5"/>
        <v>0</v>
      </c>
      <c r="C193" s="448"/>
      <c r="D193" s="448"/>
      <c r="E193" s="516"/>
      <c r="F193" s="446"/>
      <c r="G193" s="446"/>
      <c r="H193" s="448"/>
      <c r="I193" s="455">
        <v>0</v>
      </c>
      <c r="J193" s="452">
        <v>0</v>
      </c>
      <c r="K193" s="446"/>
      <c r="L193" s="448"/>
      <c r="N193" s="606" t="str">
        <f>_xlfn.IFNA(VLOOKUP(H193,Checks!$L$4:$L$15,1,FALSE),IF(H193="","",1))</f>
        <v/>
      </c>
    </row>
    <row r="194" spans="1:14" ht="15" customHeight="1">
      <c r="A194" s="626">
        <f t="shared" si="4"/>
        <v>187</v>
      </c>
      <c r="B194" s="626">
        <f t="shared" si="5"/>
        <v>0</v>
      </c>
      <c r="C194" s="448"/>
      <c r="D194" s="448"/>
      <c r="E194" s="516"/>
      <c r="F194" s="446"/>
      <c r="G194" s="446"/>
      <c r="H194" s="448"/>
      <c r="I194" s="455">
        <v>0</v>
      </c>
      <c r="J194" s="452">
        <v>0</v>
      </c>
      <c r="K194" s="446"/>
      <c r="L194" s="448"/>
      <c r="N194" s="606" t="str">
        <f>_xlfn.IFNA(VLOOKUP(H194,Checks!$L$4:$L$15,1,FALSE),IF(H194="","",1))</f>
        <v/>
      </c>
    </row>
    <row r="195" spans="1:14" ht="15" customHeight="1">
      <c r="A195" s="626">
        <f t="shared" si="4"/>
        <v>188</v>
      </c>
      <c r="B195" s="626">
        <f t="shared" si="5"/>
        <v>0</v>
      </c>
      <c r="C195" s="448"/>
      <c r="D195" s="448"/>
      <c r="E195" s="516"/>
      <c r="F195" s="446"/>
      <c r="G195" s="446"/>
      <c r="H195" s="448"/>
      <c r="I195" s="455">
        <v>0</v>
      </c>
      <c r="J195" s="452">
        <v>0</v>
      </c>
      <c r="K195" s="446"/>
      <c r="L195" s="448"/>
      <c r="N195" s="606" t="str">
        <f>_xlfn.IFNA(VLOOKUP(H195,Checks!$L$4:$L$15,1,FALSE),IF(H195="","",1))</f>
        <v/>
      </c>
    </row>
    <row r="196" spans="1:14" ht="15" customHeight="1">
      <c r="A196" s="626">
        <f t="shared" si="4"/>
        <v>189</v>
      </c>
      <c r="B196" s="626">
        <f t="shared" si="5"/>
        <v>0</v>
      </c>
      <c r="C196" s="448"/>
      <c r="D196" s="448"/>
      <c r="E196" s="516"/>
      <c r="F196" s="446"/>
      <c r="G196" s="446"/>
      <c r="H196" s="448"/>
      <c r="I196" s="455">
        <v>0</v>
      </c>
      <c r="J196" s="452">
        <v>0</v>
      </c>
      <c r="K196" s="446"/>
      <c r="L196" s="448"/>
      <c r="N196" s="606" t="str">
        <f>_xlfn.IFNA(VLOOKUP(H196,Checks!$L$4:$L$15,1,FALSE),IF(H196="","",1))</f>
        <v/>
      </c>
    </row>
    <row r="197" spans="1:14" ht="15" customHeight="1">
      <c r="A197" s="626">
        <f t="shared" si="4"/>
        <v>190</v>
      </c>
      <c r="B197" s="626">
        <f t="shared" si="5"/>
        <v>0</v>
      </c>
      <c r="C197" s="448"/>
      <c r="D197" s="448"/>
      <c r="E197" s="516"/>
      <c r="F197" s="446"/>
      <c r="G197" s="446"/>
      <c r="H197" s="448"/>
      <c r="I197" s="455">
        <v>0</v>
      </c>
      <c r="J197" s="452">
        <v>0</v>
      </c>
      <c r="K197" s="446"/>
      <c r="L197" s="448"/>
      <c r="N197" s="606" t="str">
        <f>_xlfn.IFNA(VLOOKUP(H197,Checks!$L$4:$L$15,1,FALSE),IF(H197="","",1))</f>
        <v/>
      </c>
    </row>
    <row r="198" spans="1:14" ht="15" customHeight="1">
      <c r="A198" s="626">
        <f t="shared" si="4"/>
        <v>191</v>
      </c>
      <c r="B198" s="626">
        <f t="shared" si="5"/>
        <v>0</v>
      </c>
      <c r="C198" s="448"/>
      <c r="D198" s="448"/>
      <c r="E198" s="516"/>
      <c r="F198" s="446"/>
      <c r="G198" s="446"/>
      <c r="H198" s="448"/>
      <c r="I198" s="455">
        <v>0</v>
      </c>
      <c r="J198" s="452">
        <v>0</v>
      </c>
      <c r="K198" s="446"/>
      <c r="L198" s="448"/>
      <c r="N198" s="606" t="str">
        <f>_xlfn.IFNA(VLOOKUP(H198,Checks!$L$4:$L$15,1,FALSE),IF(H198="","",1))</f>
        <v/>
      </c>
    </row>
    <row r="199" spans="1:14" ht="15" customHeight="1">
      <c r="A199" s="626">
        <f t="shared" si="4"/>
        <v>192</v>
      </c>
      <c r="B199" s="626">
        <f t="shared" si="5"/>
        <v>0</v>
      </c>
      <c r="C199" s="448"/>
      <c r="D199" s="448"/>
      <c r="E199" s="516"/>
      <c r="F199" s="446"/>
      <c r="G199" s="446"/>
      <c r="H199" s="448"/>
      <c r="I199" s="455">
        <v>0</v>
      </c>
      <c r="J199" s="452">
        <v>0</v>
      </c>
      <c r="K199" s="446"/>
      <c r="L199" s="448"/>
      <c r="N199" s="606" t="str">
        <f>_xlfn.IFNA(VLOOKUP(H199,Checks!$L$4:$L$15,1,FALSE),IF(H199="","",1))</f>
        <v/>
      </c>
    </row>
    <row r="200" spans="1:14" ht="15" customHeight="1">
      <c r="A200" s="626">
        <f t="shared" si="4"/>
        <v>193</v>
      </c>
      <c r="B200" s="626">
        <f t="shared" si="5"/>
        <v>0</v>
      </c>
      <c r="C200" s="448"/>
      <c r="D200" s="448"/>
      <c r="E200" s="516"/>
      <c r="F200" s="446"/>
      <c r="G200" s="446"/>
      <c r="H200" s="448"/>
      <c r="I200" s="455">
        <v>0</v>
      </c>
      <c r="J200" s="452">
        <v>0</v>
      </c>
      <c r="K200" s="446"/>
      <c r="L200" s="448"/>
      <c r="N200" s="606" t="str">
        <f>_xlfn.IFNA(VLOOKUP(H200,Checks!$L$4:$L$15,1,FALSE),IF(H200="","",1))</f>
        <v/>
      </c>
    </row>
    <row r="201" spans="1:14" ht="15" customHeight="1">
      <c r="A201" s="626">
        <f t="shared" si="4"/>
        <v>194</v>
      </c>
      <c r="B201" s="626">
        <f t="shared" si="5"/>
        <v>0</v>
      </c>
      <c r="C201" s="448"/>
      <c r="D201" s="448"/>
      <c r="E201" s="516"/>
      <c r="F201" s="446"/>
      <c r="G201" s="446"/>
      <c r="H201" s="448"/>
      <c r="I201" s="455">
        <v>0</v>
      </c>
      <c r="J201" s="452">
        <v>0</v>
      </c>
      <c r="K201" s="446"/>
      <c r="L201" s="448"/>
      <c r="N201" s="606" t="str">
        <f>_xlfn.IFNA(VLOOKUP(H201,Checks!$L$4:$L$15,1,FALSE),IF(H201="","",1))</f>
        <v/>
      </c>
    </row>
    <row r="202" spans="1:14" ht="15" customHeight="1">
      <c r="A202" s="626">
        <f t="shared" ref="A202:A265" si="6">A201+1</f>
        <v>195</v>
      </c>
      <c r="B202" s="626">
        <f t="shared" ref="B202:B265" si="7">$B$8</f>
        <v>0</v>
      </c>
      <c r="C202" s="448"/>
      <c r="D202" s="448"/>
      <c r="E202" s="516"/>
      <c r="F202" s="446"/>
      <c r="G202" s="446"/>
      <c r="H202" s="448"/>
      <c r="I202" s="455">
        <v>0</v>
      </c>
      <c r="J202" s="452">
        <v>0</v>
      </c>
      <c r="K202" s="446"/>
      <c r="L202" s="448"/>
      <c r="N202" s="606" t="str">
        <f>_xlfn.IFNA(VLOOKUP(H202,Checks!$L$4:$L$15,1,FALSE),IF(H202="","",1))</f>
        <v/>
      </c>
    </row>
    <row r="203" spans="1:14" ht="15" customHeight="1">
      <c r="A203" s="626">
        <f t="shared" si="6"/>
        <v>196</v>
      </c>
      <c r="B203" s="626">
        <f t="shared" si="7"/>
        <v>0</v>
      </c>
      <c r="C203" s="448"/>
      <c r="D203" s="448"/>
      <c r="E203" s="516"/>
      <c r="F203" s="446"/>
      <c r="G203" s="446"/>
      <c r="H203" s="448"/>
      <c r="I203" s="455">
        <v>0</v>
      </c>
      <c r="J203" s="452">
        <v>0</v>
      </c>
      <c r="K203" s="446"/>
      <c r="L203" s="448"/>
      <c r="N203" s="606" t="str">
        <f>_xlfn.IFNA(VLOOKUP(H203,Checks!$L$4:$L$15,1,FALSE),IF(H203="","",1))</f>
        <v/>
      </c>
    </row>
    <row r="204" spans="1:14" ht="15" customHeight="1">
      <c r="A204" s="626">
        <f t="shared" si="6"/>
        <v>197</v>
      </c>
      <c r="B204" s="626">
        <f t="shared" si="7"/>
        <v>0</v>
      </c>
      <c r="C204" s="448"/>
      <c r="D204" s="448"/>
      <c r="E204" s="516"/>
      <c r="F204" s="446"/>
      <c r="G204" s="446"/>
      <c r="H204" s="448"/>
      <c r="I204" s="455">
        <v>0</v>
      </c>
      <c r="J204" s="452">
        <v>0</v>
      </c>
      <c r="K204" s="446"/>
      <c r="L204" s="448"/>
      <c r="N204" s="606" t="str">
        <f>_xlfn.IFNA(VLOOKUP(H204,Checks!$L$4:$L$15,1,FALSE),IF(H204="","",1))</f>
        <v/>
      </c>
    </row>
    <row r="205" spans="1:14" ht="15" customHeight="1">
      <c r="A205" s="626">
        <f t="shared" si="6"/>
        <v>198</v>
      </c>
      <c r="B205" s="626">
        <f t="shared" si="7"/>
        <v>0</v>
      </c>
      <c r="C205" s="448"/>
      <c r="D205" s="448"/>
      <c r="E205" s="516"/>
      <c r="F205" s="446"/>
      <c r="G205" s="446"/>
      <c r="H205" s="448"/>
      <c r="I205" s="455">
        <v>0</v>
      </c>
      <c r="J205" s="452">
        <v>0</v>
      </c>
      <c r="K205" s="446"/>
      <c r="L205" s="448"/>
      <c r="N205" s="606" t="str">
        <f>_xlfn.IFNA(VLOOKUP(H205,Checks!$L$4:$L$15,1,FALSE),IF(H205="","",1))</f>
        <v/>
      </c>
    </row>
    <row r="206" spans="1:14" ht="15" customHeight="1">
      <c r="A206" s="626">
        <f t="shared" si="6"/>
        <v>199</v>
      </c>
      <c r="B206" s="626">
        <f t="shared" si="7"/>
        <v>0</v>
      </c>
      <c r="C206" s="448"/>
      <c r="D206" s="448"/>
      <c r="E206" s="516"/>
      <c r="F206" s="446"/>
      <c r="G206" s="446"/>
      <c r="H206" s="448"/>
      <c r="I206" s="455">
        <v>0</v>
      </c>
      <c r="J206" s="452">
        <v>0</v>
      </c>
      <c r="K206" s="446"/>
      <c r="L206" s="448"/>
      <c r="N206" s="606" t="str">
        <f>_xlfn.IFNA(VLOOKUP(H206,Checks!$L$4:$L$15,1,FALSE),IF(H206="","",1))</f>
        <v/>
      </c>
    </row>
    <row r="207" spans="1:14" ht="15" customHeight="1">
      <c r="A207" s="626">
        <f t="shared" si="6"/>
        <v>200</v>
      </c>
      <c r="B207" s="626">
        <f t="shared" si="7"/>
        <v>0</v>
      </c>
      <c r="C207" s="448"/>
      <c r="D207" s="448"/>
      <c r="E207" s="516"/>
      <c r="F207" s="446"/>
      <c r="G207" s="446"/>
      <c r="H207" s="448"/>
      <c r="I207" s="455">
        <v>0</v>
      </c>
      <c r="J207" s="452">
        <v>0</v>
      </c>
      <c r="K207" s="446"/>
      <c r="L207" s="448"/>
      <c r="N207" s="606" t="str">
        <f>_xlfn.IFNA(VLOOKUP(H207,Checks!$L$4:$L$15,1,FALSE),IF(H207="","",1))</f>
        <v/>
      </c>
    </row>
    <row r="208" spans="1:14" ht="15" customHeight="1">
      <c r="A208" s="626">
        <f t="shared" si="6"/>
        <v>201</v>
      </c>
      <c r="B208" s="626">
        <f t="shared" si="7"/>
        <v>0</v>
      </c>
      <c r="C208" s="448"/>
      <c r="D208" s="448"/>
      <c r="E208" s="516"/>
      <c r="F208" s="446"/>
      <c r="G208" s="446"/>
      <c r="H208" s="448"/>
      <c r="I208" s="455">
        <v>0</v>
      </c>
      <c r="J208" s="452">
        <v>0</v>
      </c>
      <c r="K208" s="446"/>
      <c r="L208" s="448"/>
      <c r="N208" s="606" t="str">
        <f>_xlfn.IFNA(VLOOKUP(H208,Checks!$L$4:$L$15,1,FALSE),IF(H208="","",1))</f>
        <v/>
      </c>
    </row>
    <row r="209" spans="1:14" ht="15" customHeight="1">
      <c r="A209" s="626">
        <f t="shared" si="6"/>
        <v>202</v>
      </c>
      <c r="B209" s="626">
        <f t="shared" si="7"/>
        <v>0</v>
      </c>
      <c r="C209" s="448"/>
      <c r="D209" s="448"/>
      <c r="E209" s="516"/>
      <c r="F209" s="446"/>
      <c r="G209" s="446"/>
      <c r="H209" s="448"/>
      <c r="I209" s="455">
        <v>0</v>
      </c>
      <c r="J209" s="452">
        <v>0</v>
      </c>
      <c r="K209" s="446"/>
      <c r="L209" s="448"/>
      <c r="N209" s="606" t="str">
        <f>_xlfn.IFNA(VLOOKUP(H209,Checks!$L$4:$L$15,1,FALSE),IF(H209="","",1))</f>
        <v/>
      </c>
    </row>
    <row r="210" spans="1:14" ht="15" customHeight="1">
      <c r="A210" s="626">
        <f t="shared" si="6"/>
        <v>203</v>
      </c>
      <c r="B210" s="626">
        <f t="shared" si="7"/>
        <v>0</v>
      </c>
      <c r="C210" s="448"/>
      <c r="D210" s="448"/>
      <c r="E210" s="516"/>
      <c r="F210" s="446"/>
      <c r="G210" s="446"/>
      <c r="H210" s="448"/>
      <c r="I210" s="455">
        <v>0</v>
      </c>
      <c r="J210" s="452">
        <v>0</v>
      </c>
      <c r="K210" s="446"/>
      <c r="L210" s="448"/>
      <c r="N210" s="606" t="str">
        <f>_xlfn.IFNA(VLOOKUP(H210,Checks!$L$4:$L$15,1,FALSE),IF(H210="","",1))</f>
        <v/>
      </c>
    </row>
    <row r="211" spans="1:14" ht="15" customHeight="1">
      <c r="A211" s="626">
        <f t="shared" si="6"/>
        <v>204</v>
      </c>
      <c r="B211" s="626">
        <f t="shared" si="7"/>
        <v>0</v>
      </c>
      <c r="C211" s="448"/>
      <c r="D211" s="448"/>
      <c r="E211" s="516"/>
      <c r="F211" s="446"/>
      <c r="G211" s="446"/>
      <c r="H211" s="448"/>
      <c r="I211" s="455">
        <v>0</v>
      </c>
      <c r="J211" s="452">
        <v>0</v>
      </c>
      <c r="K211" s="446"/>
      <c r="L211" s="448"/>
      <c r="N211" s="606" t="str">
        <f>_xlfn.IFNA(VLOOKUP(H211,Checks!$L$4:$L$15,1,FALSE),IF(H211="","",1))</f>
        <v/>
      </c>
    </row>
    <row r="212" spans="1:14" ht="15" customHeight="1">
      <c r="A212" s="626">
        <f t="shared" si="6"/>
        <v>205</v>
      </c>
      <c r="B212" s="626">
        <f t="shared" si="7"/>
        <v>0</v>
      </c>
      <c r="C212" s="448"/>
      <c r="D212" s="448"/>
      <c r="E212" s="516"/>
      <c r="F212" s="446"/>
      <c r="G212" s="446"/>
      <c r="H212" s="448"/>
      <c r="I212" s="455">
        <v>0</v>
      </c>
      <c r="J212" s="452">
        <v>0</v>
      </c>
      <c r="K212" s="446"/>
      <c r="L212" s="448"/>
      <c r="N212" s="606" t="str">
        <f>_xlfn.IFNA(VLOOKUP(H212,Checks!$L$4:$L$15,1,FALSE),IF(H212="","",1))</f>
        <v/>
      </c>
    </row>
    <row r="213" spans="1:14" ht="15" customHeight="1">
      <c r="A213" s="626">
        <f t="shared" si="6"/>
        <v>206</v>
      </c>
      <c r="B213" s="626">
        <f t="shared" si="7"/>
        <v>0</v>
      </c>
      <c r="C213" s="448"/>
      <c r="D213" s="448"/>
      <c r="E213" s="516"/>
      <c r="F213" s="446"/>
      <c r="G213" s="446"/>
      <c r="H213" s="448"/>
      <c r="I213" s="455">
        <v>0</v>
      </c>
      <c r="J213" s="452">
        <v>0</v>
      </c>
      <c r="K213" s="446"/>
      <c r="L213" s="448"/>
      <c r="N213" s="606" t="str">
        <f>_xlfn.IFNA(VLOOKUP(H213,Checks!$L$4:$L$15,1,FALSE),IF(H213="","",1))</f>
        <v/>
      </c>
    </row>
    <row r="214" spans="1:14" ht="15" customHeight="1">
      <c r="A214" s="626">
        <f t="shared" si="6"/>
        <v>207</v>
      </c>
      <c r="B214" s="626">
        <f t="shared" si="7"/>
        <v>0</v>
      </c>
      <c r="C214" s="448"/>
      <c r="D214" s="448"/>
      <c r="E214" s="516"/>
      <c r="F214" s="446"/>
      <c r="G214" s="446"/>
      <c r="H214" s="448"/>
      <c r="I214" s="455">
        <v>0</v>
      </c>
      <c r="J214" s="452">
        <v>0</v>
      </c>
      <c r="K214" s="446"/>
      <c r="L214" s="448"/>
      <c r="N214" s="606" t="str">
        <f>_xlfn.IFNA(VLOOKUP(H214,Checks!$L$4:$L$15,1,FALSE),IF(H214="","",1))</f>
        <v/>
      </c>
    </row>
    <row r="215" spans="1:14" ht="15" customHeight="1">
      <c r="A215" s="626">
        <f t="shared" si="6"/>
        <v>208</v>
      </c>
      <c r="B215" s="626">
        <f t="shared" si="7"/>
        <v>0</v>
      </c>
      <c r="C215" s="448"/>
      <c r="D215" s="448"/>
      <c r="E215" s="516"/>
      <c r="F215" s="446"/>
      <c r="G215" s="446"/>
      <c r="H215" s="448"/>
      <c r="I215" s="455">
        <v>0</v>
      </c>
      <c r="J215" s="452">
        <v>0</v>
      </c>
      <c r="K215" s="446"/>
      <c r="L215" s="448"/>
      <c r="N215" s="606" t="str">
        <f>_xlfn.IFNA(VLOOKUP(H215,Checks!$L$4:$L$15,1,FALSE),IF(H215="","",1))</f>
        <v/>
      </c>
    </row>
    <row r="216" spans="1:14" ht="15" customHeight="1">
      <c r="A216" s="626">
        <f t="shared" si="6"/>
        <v>209</v>
      </c>
      <c r="B216" s="626">
        <f t="shared" si="7"/>
        <v>0</v>
      </c>
      <c r="C216" s="448"/>
      <c r="D216" s="448"/>
      <c r="E216" s="516"/>
      <c r="F216" s="446"/>
      <c r="G216" s="446"/>
      <c r="H216" s="448"/>
      <c r="I216" s="455">
        <v>0</v>
      </c>
      <c r="J216" s="452">
        <v>0</v>
      </c>
      <c r="K216" s="446"/>
      <c r="L216" s="448"/>
      <c r="N216" s="606" t="str">
        <f>_xlfn.IFNA(VLOOKUP(H216,Checks!$L$4:$L$15,1,FALSE),IF(H216="","",1))</f>
        <v/>
      </c>
    </row>
    <row r="217" spans="1:14" ht="15" customHeight="1">
      <c r="A217" s="626">
        <f t="shared" si="6"/>
        <v>210</v>
      </c>
      <c r="B217" s="626">
        <f t="shared" si="7"/>
        <v>0</v>
      </c>
      <c r="C217" s="448"/>
      <c r="D217" s="448"/>
      <c r="E217" s="516"/>
      <c r="F217" s="446"/>
      <c r="G217" s="446"/>
      <c r="H217" s="448"/>
      <c r="I217" s="455">
        <v>0</v>
      </c>
      <c r="J217" s="452">
        <v>0</v>
      </c>
      <c r="K217" s="446"/>
      <c r="L217" s="448"/>
      <c r="N217" s="606" t="str">
        <f>_xlfn.IFNA(VLOOKUP(H217,Checks!$L$4:$L$15,1,FALSE),IF(H217="","",1))</f>
        <v/>
      </c>
    </row>
    <row r="218" spans="1:14" ht="15" customHeight="1">
      <c r="A218" s="626">
        <f t="shared" si="6"/>
        <v>211</v>
      </c>
      <c r="B218" s="626">
        <f t="shared" si="7"/>
        <v>0</v>
      </c>
      <c r="C218" s="448"/>
      <c r="D218" s="448"/>
      <c r="E218" s="516"/>
      <c r="F218" s="446"/>
      <c r="G218" s="446"/>
      <c r="H218" s="448"/>
      <c r="I218" s="455">
        <v>0</v>
      </c>
      <c r="J218" s="452">
        <v>0</v>
      </c>
      <c r="K218" s="446"/>
      <c r="L218" s="448"/>
      <c r="N218" s="606" t="str">
        <f>_xlfn.IFNA(VLOOKUP(H218,Checks!$L$4:$L$15,1,FALSE),IF(H218="","",1))</f>
        <v/>
      </c>
    </row>
    <row r="219" spans="1:14" ht="15" customHeight="1">
      <c r="A219" s="626">
        <f t="shared" si="6"/>
        <v>212</v>
      </c>
      <c r="B219" s="626">
        <f t="shared" si="7"/>
        <v>0</v>
      </c>
      <c r="C219" s="448"/>
      <c r="D219" s="448"/>
      <c r="E219" s="516"/>
      <c r="F219" s="446"/>
      <c r="G219" s="446"/>
      <c r="H219" s="448"/>
      <c r="I219" s="455">
        <v>0</v>
      </c>
      <c r="J219" s="452">
        <v>0</v>
      </c>
      <c r="K219" s="446"/>
      <c r="L219" s="448"/>
      <c r="N219" s="606" t="str">
        <f>_xlfn.IFNA(VLOOKUP(H219,Checks!$L$4:$L$15,1,FALSE),IF(H219="","",1))</f>
        <v/>
      </c>
    </row>
    <row r="220" spans="1:14" ht="15" customHeight="1">
      <c r="A220" s="626">
        <f t="shared" si="6"/>
        <v>213</v>
      </c>
      <c r="B220" s="626">
        <f t="shared" si="7"/>
        <v>0</v>
      </c>
      <c r="C220" s="448"/>
      <c r="D220" s="448"/>
      <c r="E220" s="516"/>
      <c r="F220" s="446"/>
      <c r="G220" s="446"/>
      <c r="H220" s="448"/>
      <c r="I220" s="455">
        <v>0</v>
      </c>
      <c r="J220" s="452">
        <v>0</v>
      </c>
      <c r="K220" s="446"/>
      <c r="L220" s="448"/>
      <c r="N220" s="606" t="str">
        <f>_xlfn.IFNA(VLOOKUP(H220,Checks!$L$4:$L$15,1,FALSE),IF(H220="","",1))</f>
        <v/>
      </c>
    </row>
    <row r="221" spans="1:14" ht="15" customHeight="1">
      <c r="A221" s="626">
        <f t="shared" si="6"/>
        <v>214</v>
      </c>
      <c r="B221" s="626">
        <f t="shared" si="7"/>
        <v>0</v>
      </c>
      <c r="C221" s="448"/>
      <c r="D221" s="448"/>
      <c r="E221" s="516"/>
      <c r="F221" s="446"/>
      <c r="G221" s="446"/>
      <c r="H221" s="448"/>
      <c r="I221" s="455">
        <v>0</v>
      </c>
      <c r="J221" s="452">
        <v>0</v>
      </c>
      <c r="K221" s="446"/>
      <c r="L221" s="448"/>
      <c r="N221" s="606" t="str">
        <f>_xlfn.IFNA(VLOOKUP(H221,Checks!$L$4:$L$15,1,FALSE),IF(H221="","",1))</f>
        <v/>
      </c>
    </row>
    <row r="222" spans="1:14" ht="15" customHeight="1">
      <c r="A222" s="626">
        <f t="shared" si="6"/>
        <v>215</v>
      </c>
      <c r="B222" s="626">
        <f t="shared" si="7"/>
        <v>0</v>
      </c>
      <c r="C222" s="448"/>
      <c r="D222" s="448"/>
      <c r="E222" s="516"/>
      <c r="F222" s="446"/>
      <c r="G222" s="446"/>
      <c r="H222" s="448"/>
      <c r="I222" s="455">
        <v>0</v>
      </c>
      <c r="J222" s="452">
        <v>0</v>
      </c>
      <c r="K222" s="446"/>
      <c r="L222" s="448"/>
      <c r="N222" s="606" t="str">
        <f>_xlfn.IFNA(VLOOKUP(H222,Checks!$L$4:$L$15,1,FALSE),IF(H222="","",1))</f>
        <v/>
      </c>
    </row>
    <row r="223" spans="1:14" ht="15" customHeight="1">
      <c r="A223" s="626">
        <f t="shared" si="6"/>
        <v>216</v>
      </c>
      <c r="B223" s="626">
        <f t="shared" si="7"/>
        <v>0</v>
      </c>
      <c r="C223" s="448"/>
      <c r="D223" s="448"/>
      <c r="E223" s="516"/>
      <c r="F223" s="446"/>
      <c r="G223" s="446"/>
      <c r="H223" s="448"/>
      <c r="I223" s="455">
        <v>0</v>
      </c>
      <c r="J223" s="452">
        <v>0</v>
      </c>
      <c r="K223" s="446"/>
      <c r="L223" s="448"/>
      <c r="N223" s="606" t="str">
        <f>_xlfn.IFNA(VLOOKUP(H223,Checks!$L$4:$L$15,1,FALSE),IF(H223="","",1))</f>
        <v/>
      </c>
    </row>
    <row r="224" spans="1:14" ht="15" customHeight="1">
      <c r="A224" s="626">
        <f t="shared" si="6"/>
        <v>217</v>
      </c>
      <c r="B224" s="626">
        <f t="shared" si="7"/>
        <v>0</v>
      </c>
      <c r="C224" s="448"/>
      <c r="D224" s="448"/>
      <c r="E224" s="516"/>
      <c r="F224" s="446"/>
      <c r="G224" s="446"/>
      <c r="H224" s="448"/>
      <c r="I224" s="455">
        <v>0</v>
      </c>
      <c r="J224" s="452">
        <v>0</v>
      </c>
      <c r="K224" s="446"/>
      <c r="L224" s="448"/>
      <c r="N224" s="606" t="str">
        <f>_xlfn.IFNA(VLOOKUP(H224,Checks!$L$4:$L$15,1,FALSE),IF(H224="","",1))</f>
        <v/>
      </c>
    </row>
    <row r="225" spans="1:14" ht="15" customHeight="1">
      <c r="A225" s="626">
        <f t="shared" si="6"/>
        <v>218</v>
      </c>
      <c r="B225" s="626">
        <f t="shared" si="7"/>
        <v>0</v>
      </c>
      <c r="C225" s="448"/>
      <c r="D225" s="448"/>
      <c r="E225" s="516"/>
      <c r="F225" s="446"/>
      <c r="G225" s="446"/>
      <c r="H225" s="448"/>
      <c r="I225" s="455">
        <v>0</v>
      </c>
      <c r="J225" s="452">
        <v>0</v>
      </c>
      <c r="K225" s="446"/>
      <c r="L225" s="448"/>
      <c r="N225" s="606" t="str">
        <f>_xlfn.IFNA(VLOOKUP(H225,Checks!$L$4:$L$15,1,FALSE),IF(H225="","",1))</f>
        <v/>
      </c>
    </row>
    <row r="226" spans="1:14" ht="15" customHeight="1">
      <c r="A226" s="626">
        <f t="shared" si="6"/>
        <v>219</v>
      </c>
      <c r="B226" s="626">
        <f t="shared" si="7"/>
        <v>0</v>
      </c>
      <c r="C226" s="448"/>
      <c r="D226" s="448"/>
      <c r="E226" s="516"/>
      <c r="F226" s="446"/>
      <c r="G226" s="446"/>
      <c r="H226" s="448"/>
      <c r="I226" s="455">
        <v>0</v>
      </c>
      <c r="J226" s="452">
        <v>0</v>
      </c>
      <c r="K226" s="446"/>
      <c r="L226" s="448"/>
      <c r="N226" s="606" t="str">
        <f>_xlfn.IFNA(VLOOKUP(H226,Checks!$L$4:$L$15,1,FALSE),IF(H226="","",1))</f>
        <v/>
      </c>
    </row>
    <row r="227" spans="1:14" ht="15" customHeight="1">
      <c r="A227" s="626">
        <f t="shared" si="6"/>
        <v>220</v>
      </c>
      <c r="B227" s="626">
        <f t="shared" si="7"/>
        <v>0</v>
      </c>
      <c r="C227" s="448"/>
      <c r="D227" s="448"/>
      <c r="E227" s="516"/>
      <c r="F227" s="446"/>
      <c r="G227" s="446"/>
      <c r="H227" s="448"/>
      <c r="I227" s="455">
        <v>0</v>
      </c>
      <c r="J227" s="452">
        <v>0</v>
      </c>
      <c r="K227" s="446"/>
      <c r="L227" s="448"/>
      <c r="N227" s="606" t="str">
        <f>_xlfn.IFNA(VLOOKUP(H227,Checks!$L$4:$L$15,1,FALSE),IF(H227="","",1))</f>
        <v/>
      </c>
    </row>
    <row r="228" spans="1:14" ht="15" customHeight="1">
      <c r="A228" s="626">
        <f t="shared" si="6"/>
        <v>221</v>
      </c>
      <c r="B228" s="626">
        <f t="shared" si="7"/>
        <v>0</v>
      </c>
      <c r="C228" s="448"/>
      <c r="D228" s="448"/>
      <c r="E228" s="516"/>
      <c r="F228" s="446"/>
      <c r="G228" s="446"/>
      <c r="H228" s="448"/>
      <c r="I228" s="455">
        <v>0</v>
      </c>
      <c r="J228" s="452">
        <v>0</v>
      </c>
      <c r="K228" s="446"/>
      <c r="L228" s="448"/>
      <c r="N228" s="606" t="str">
        <f>_xlfn.IFNA(VLOOKUP(H228,Checks!$L$4:$L$15,1,FALSE),IF(H228="","",1))</f>
        <v/>
      </c>
    </row>
    <row r="229" spans="1:14" ht="15" customHeight="1">
      <c r="A229" s="626">
        <f t="shared" si="6"/>
        <v>222</v>
      </c>
      <c r="B229" s="626">
        <f t="shared" si="7"/>
        <v>0</v>
      </c>
      <c r="C229" s="448"/>
      <c r="D229" s="448"/>
      <c r="E229" s="516"/>
      <c r="F229" s="446"/>
      <c r="G229" s="446"/>
      <c r="H229" s="448"/>
      <c r="I229" s="455">
        <v>0</v>
      </c>
      <c r="J229" s="452">
        <v>0</v>
      </c>
      <c r="K229" s="446"/>
      <c r="L229" s="448"/>
      <c r="N229" s="606" t="str">
        <f>_xlfn.IFNA(VLOOKUP(H229,Checks!$L$4:$L$15,1,FALSE),IF(H229="","",1))</f>
        <v/>
      </c>
    </row>
    <row r="230" spans="1:14" ht="15" customHeight="1">
      <c r="A230" s="626">
        <f t="shared" si="6"/>
        <v>223</v>
      </c>
      <c r="B230" s="626">
        <f t="shared" si="7"/>
        <v>0</v>
      </c>
      <c r="C230" s="448"/>
      <c r="D230" s="448"/>
      <c r="E230" s="516"/>
      <c r="F230" s="446"/>
      <c r="G230" s="446"/>
      <c r="H230" s="448"/>
      <c r="I230" s="455">
        <v>0</v>
      </c>
      <c r="J230" s="452">
        <v>0</v>
      </c>
      <c r="K230" s="446"/>
      <c r="L230" s="448"/>
      <c r="N230" s="606" t="str">
        <f>_xlfn.IFNA(VLOOKUP(H230,Checks!$L$4:$L$15,1,FALSE),IF(H230="","",1))</f>
        <v/>
      </c>
    </row>
    <row r="231" spans="1:14" ht="15" customHeight="1">
      <c r="A231" s="626">
        <f t="shared" si="6"/>
        <v>224</v>
      </c>
      <c r="B231" s="626">
        <f t="shared" si="7"/>
        <v>0</v>
      </c>
      <c r="C231" s="448"/>
      <c r="D231" s="448"/>
      <c r="E231" s="516"/>
      <c r="F231" s="446"/>
      <c r="G231" s="446"/>
      <c r="H231" s="448"/>
      <c r="I231" s="455">
        <v>0</v>
      </c>
      <c r="J231" s="452">
        <v>0</v>
      </c>
      <c r="K231" s="446"/>
      <c r="L231" s="448"/>
      <c r="N231" s="606" t="str">
        <f>_xlfn.IFNA(VLOOKUP(H231,Checks!$L$4:$L$15,1,FALSE),IF(H231="","",1))</f>
        <v/>
      </c>
    </row>
    <row r="232" spans="1:14" ht="15" customHeight="1">
      <c r="A232" s="626">
        <f t="shared" si="6"/>
        <v>225</v>
      </c>
      <c r="B232" s="626">
        <f t="shared" si="7"/>
        <v>0</v>
      </c>
      <c r="C232" s="448"/>
      <c r="D232" s="448"/>
      <c r="E232" s="516"/>
      <c r="F232" s="446"/>
      <c r="G232" s="446"/>
      <c r="H232" s="448"/>
      <c r="I232" s="455">
        <v>0</v>
      </c>
      <c r="J232" s="452">
        <v>0</v>
      </c>
      <c r="K232" s="446"/>
      <c r="L232" s="448"/>
      <c r="N232" s="606" t="str">
        <f>_xlfn.IFNA(VLOOKUP(H232,Checks!$L$4:$L$15,1,FALSE),IF(H232="","",1))</f>
        <v/>
      </c>
    </row>
    <row r="233" spans="1:14" ht="15" customHeight="1">
      <c r="A233" s="626">
        <f t="shared" si="6"/>
        <v>226</v>
      </c>
      <c r="B233" s="626">
        <f t="shared" si="7"/>
        <v>0</v>
      </c>
      <c r="C233" s="448"/>
      <c r="D233" s="448"/>
      <c r="E233" s="516"/>
      <c r="F233" s="446"/>
      <c r="G233" s="446"/>
      <c r="H233" s="448"/>
      <c r="I233" s="455">
        <v>0</v>
      </c>
      <c r="J233" s="452">
        <v>0</v>
      </c>
      <c r="K233" s="446"/>
      <c r="L233" s="448"/>
      <c r="N233" s="606" t="str">
        <f>_xlfn.IFNA(VLOOKUP(H233,Checks!$L$4:$L$15,1,FALSE),IF(H233="","",1))</f>
        <v/>
      </c>
    </row>
    <row r="234" spans="1:14" ht="15" customHeight="1">
      <c r="A234" s="626">
        <f t="shared" si="6"/>
        <v>227</v>
      </c>
      <c r="B234" s="626">
        <f t="shared" si="7"/>
        <v>0</v>
      </c>
      <c r="C234" s="448"/>
      <c r="D234" s="448"/>
      <c r="E234" s="516"/>
      <c r="F234" s="446"/>
      <c r="G234" s="446"/>
      <c r="H234" s="448"/>
      <c r="I234" s="455">
        <v>0</v>
      </c>
      <c r="J234" s="452">
        <v>0</v>
      </c>
      <c r="K234" s="446"/>
      <c r="L234" s="448"/>
      <c r="N234" s="606" t="str">
        <f>_xlfn.IFNA(VLOOKUP(H234,Checks!$L$4:$L$15,1,FALSE),IF(H234="","",1))</f>
        <v/>
      </c>
    </row>
    <row r="235" spans="1:14" ht="15" customHeight="1">
      <c r="A235" s="626">
        <f t="shared" si="6"/>
        <v>228</v>
      </c>
      <c r="B235" s="626">
        <f t="shared" si="7"/>
        <v>0</v>
      </c>
      <c r="C235" s="448"/>
      <c r="D235" s="448"/>
      <c r="E235" s="516"/>
      <c r="F235" s="446"/>
      <c r="G235" s="446"/>
      <c r="H235" s="448"/>
      <c r="I235" s="455">
        <v>0</v>
      </c>
      <c r="J235" s="452">
        <v>0</v>
      </c>
      <c r="K235" s="446"/>
      <c r="L235" s="448"/>
      <c r="N235" s="606" t="str">
        <f>_xlfn.IFNA(VLOOKUP(H235,Checks!$L$4:$L$15,1,FALSE),IF(H235="","",1))</f>
        <v/>
      </c>
    </row>
    <row r="236" spans="1:14" ht="15" customHeight="1">
      <c r="A236" s="626">
        <f t="shared" si="6"/>
        <v>229</v>
      </c>
      <c r="B236" s="626">
        <f t="shared" si="7"/>
        <v>0</v>
      </c>
      <c r="C236" s="448"/>
      <c r="D236" s="448"/>
      <c r="E236" s="516"/>
      <c r="F236" s="446"/>
      <c r="G236" s="446"/>
      <c r="H236" s="448"/>
      <c r="I236" s="455">
        <v>0</v>
      </c>
      <c r="J236" s="452">
        <v>0</v>
      </c>
      <c r="K236" s="446"/>
      <c r="L236" s="448"/>
      <c r="N236" s="606" t="str">
        <f>_xlfn.IFNA(VLOOKUP(H236,Checks!$L$4:$L$15,1,FALSE),IF(H236="","",1))</f>
        <v/>
      </c>
    </row>
    <row r="237" spans="1:14" ht="15" customHeight="1">
      <c r="A237" s="626">
        <f t="shared" si="6"/>
        <v>230</v>
      </c>
      <c r="B237" s="626">
        <f t="shared" si="7"/>
        <v>0</v>
      </c>
      <c r="C237" s="448"/>
      <c r="D237" s="448"/>
      <c r="E237" s="516"/>
      <c r="F237" s="446"/>
      <c r="G237" s="446"/>
      <c r="H237" s="448"/>
      <c r="I237" s="455">
        <v>0</v>
      </c>
      <c r="J237" s="452">
        <v>0</v>
      </c>
      <c r="K237" s="446"/>
      <c r="L237" s="448"/>
      <c r="N237" s="606" t="str">
        <f>_xlfn.IFNA(VLOOKUP(H237,Checks!$L$4:$L$15,1,FALSE),IF(H237="","",1))</f>
        <v/>
      </c>
    </row>
    <row r="238" spans="1:14" ht="15" customHeight="1">
      <c r="A238" s="626">
        <f t="shared" si="6"/>
        <v>231</v>
      </c>
      <c r="B238" s="626">
        <f t="shared" si="7"/>
        <v>0</v>
      </c>
      <c r="C238" s="448"/>
      <c r="D238" s="448"/>
      <c r="E238" s="516"/>
      <c r="F238" s="446"/>
      <c r="G238" s="446"/>
      <c r="H238" s="448"/>
      <c r="I238" s="455">
        <v>0</v>
      </c>
      <c r="J238" s="452">
        <v>0</v>
      </c>
      <c r="K238" s="446"/>
      <c r="L238" s="448"/>
      <c r="N238" s="606" t="str">
        <f>_xlfn.IFNA(VLOOKUP(H238,Checks!$L$4:$L$15,1,FALSE),IF(H238="","",1))</f>
        <v/>
      </c>
    </row>
    <row r="239" spans="1:14" ht="15" customHeight="1">
      <c r="A239" s="626">
        <f t="shared" si="6"/>
        <v>232</v>
      </c>
      <c r="B239" s="626">
        <f t="shared" si="7"/>
        <v>0</v>
      </c>
      <c r="C239" s="448"/>
      <c r="D239" s="448"/>
      <c r="E239" s="516"/>
      <c r="F239" s="446"/>
      <c r="G239" s="446"/>
      <c r="H239" s="448"/>
      <c r="I239" s="455">
        <v>0</v>
      </c>
      <c r="J239" s="452">
        <v>0</v>
      </c>
      <c r="K239" s="446"/>
      <c r="L239" s="448"/>
      <c r="N239" s="606" t="str">
        <f>_xlfn.IFNA(VLOOKUP(H239,Checks!$L$4:$L$15,1,FALSE),IF(H239="","",1))</f>
        <v/>
      </c>
    </row>
    <row r="240" spans="1:14" ht="15" customHeight="1">
      <c r="A240" s="626">
        <f t="shared" si="6"/>
        <v>233</v>
      </c>
      <c r="B240" s="626">
        <f t="shared" si="7"/>
        <v>0</v>
      </c>
      <c r="C240" s="448"/>
      <c r="D240" s="448"/>
      <c r="E240" s="516"/>
      <c r="F240" s="446"/>
      <c r="G240" s="446"/>
      <c r="H240" s="448"/>
      <c r="I240" s="455">
        <v>0</v>
      </c>
      <c r="J240" s="452">
        <v>0</v>
      </c>
      <c r="K240" s="446"/>
      <c r="L240" s="448"/>
      <c r="N240" s="606" t="str">
        <f>_xlfn.IFNA(VLOOKUP(H240,Checks!$L$4:$L$15,1,FALSE),IF(H240="","",1))</f>
        <v/>
      </c>
    </row>
    <row r="241" spans="1:14" ht="15" customHeight="1">
      <c r="A241" s="626">
        <f t="shared" si="6"/>
        <v>234</v>
      </c>
      <c r="B241" s="626">
        <f t="shared" si="7"/>
        <v>0</v>
      </c>
      <c r="C241" s="448"/>
      <c r="D241" s="448"/>
      <c r="E241" s="516"/>
      <c r="F241" s="446"/>
      <c r="G241" s="446"/>
      <c r="H241" s="448"/>
      <c r="I241" s="455">
        <v>0</v>
      </c>
      <c r="J241" s="452">
        <v>0</v>
      </c>
      <c r="K241" s="446"/>
      <c r="L241" s="448"/>
      <c r="N241" s="606" t="str">
        <f>_xlfn.IFNA(VLOOKUP(H241,Checks!$L$4:$L$15,1,FALSE),IF(H241="","",1))</f>
        <v/>
      </c>
    </row>
    <row r="242" spans="1:14" ht="15" customHeight="1">
      <c r="A242" s="626">
        <f t="shared" si="6"/>
        <v>235</v>
      </c>
      <c r="B242" s="626">
        <f t="shared" si="7"/>
        <v>0</v>
      </c>
      <c r="C242" s="448"/>
      <c r="D242" s="448"/>
      <c r="E242" s="516"/>
      <c r="F242" s="446"/>
      <c r="G242" s="446"/>
      <c r="H242" s="448"/>
      <c r="I242" s="455">
        <v>0</v>
      </c>
      <c r="J242" s="452">
        <v>0</v>
      </c>
      <c r="K242" s="446"/>
      <c r="L242" s="448"/>
      <c r="N242" s="606" t="str">
        <f>_xlfn.IFNA(VLOOKUP(H242,Checks!$L$4:$L$15,1,FALSE),IF(H242="","",1))</f>
        <v/>
      </c>
    </row>
    <row r="243" spans="1:14" ht="15" customHeight="1">
      <c r="A243" s="626">
        <f t="shared" si="6"/>
        <v>236</v>
      </c>
      <c r="B243" s="626">
        <f t="shared" si="7"/>
        <v>0</v>
      </c>
      <c r="C243" s="448"/>
      <c r="D243" s="448"/>
      <c r="E243" s="516"/>
      <c r="F243" s="446"/>
      <c r="G243" s="446"/>
      <c r="H243" s="448"/>
      <c r="I243" s="455">
        <v>0</v>
      </c>
      <c r="J243" s="452">
        <v>0</v>
      </c>
      <c r="K243" s="446"/>
      <c r="L243" s="448"/>
      <c r="N243" s="606" t="str">
        <f>_xlfn.IFNA(VLOOKUP(H243,Checks!$L$4:$L$15,1,FALSE),IF(H243="","",1))</f>
        <v/>
      </c>
    </row>
    <row r="244" spans="1:14" ht="15" customHeight="1">
      <c r="A244" s="626">
        <f t="shared" si="6"/>
        <v>237</v>
      </c>
      <c r="B244" s="626">
        <f t="shared" si="7"/>
        <v>0</v>
      </c>
      <c r="C244" s="448"/>
      <c r="D244" s="448"/>
      <c r="E244" s="516"/>
      <c r="F244" s="446"/>
      <c r="G244" s="446"/>
      <c r="H244" s="448"/>
      <c r="I244" s="455">
        <v>0</v>
      </c>
      <c r="J244" s="452">
        <v>0</v>
      </c>
      <c r="K244" s="446"/>
      <c r="L244" s="448"/>
      <c r="N244" s="606" t="str">
        <f>_xlfn.IFNA(VLOOKUP(H244,Checks!$L$4:$L$15,1,FALSE),IF(H244="","",1))</f>
        <v/>
      </c>
    </row>
    <row r="245" spans="1:14" ht="15" customHeight="1">
      <c r="A245" s="626">
        <f t="shared" si="6"/>
        <v>238</v>
      </c>
      <c r="B245" s="626">
        <f t="shared" si="7"/>
        <v>0</v>
      </c>
      <c r="C245" s="448"/>
      <c r="D245" s="448"/>
      <c r="E245" s="516"/>
      <c r="F245" s="446"/>
      <c r="G245" s="446"/>
      <c r="H245" s="448"/>
      <c r="I245" s="455">
        <v>0</v>
      </c>
      <c r="J245" s="452">
        <v>0</v>
      </c>
      <c r="K245" s="446"/>
      <c r="L245" s="448"/>
      <c r="N245" s="606" t="str">
        <f>_xlfn.IFNA(VLOOKUP(H245,Checks!$L$4:$L$15,1,FALSE),IF(H245="","",1))</f>
        <v/>
      </c>
    </row>
    <row r="246" spans="1:14" ht="15" customHeight="1">
      <c r="A246" s="626">
        <f t="shared" si="6"/>
        <v>239</v>
      </c>
      <c r="B246" s="626">
        <f t="shared" si="7"/>
        <v>0</v>
      </c>
      <c r="C246" s="448"/>
      <c r="D246" s="448"/>
      <c r="E246" s="516"/>
      <c r="F246" s="446"/>
      <c r="G246" s="446"/>
      <c r="H246" s="448"/>
      <c r="I246" s="455">
        <v>0</v>
      </c>
      <c r="J246" s="452">
        <v>0</v>
      </c>
      <c r="K246" s="446"/>
      <c r="L246" s="448"/>
      <c r="N246" s="606" t="str">
        <f>_xlfn.IFNA(VLOOKUP(H246,Checks!$L$4:$L$15,1,FALSE),IF(H246="","",1))</f>
        <v/>
      </c>
    </row>
    <row r="247" spans="1:14" ht="15" customHeight="1">
      <c r="A247" s="626">
        <f t="shared" si="6"/>
        <v>240</v>
      </c>
      <c r="B247" s="626">
        <f t="shared" si="7"/>
        <v>0</v>
      </c>
      <c r="C247" s="448"/>
      <c r="D247" s="448"/>
      <c r="E247" s="516"/>
      <c r="F247" s="446"/>
      <c r="G247" s="446"/>
      <c r="H247" s="448"/>
      <c r="I247" s="455">
        <v>0</v>
      </c>
      <c r="J247" s="452">
        <v>0</v>
      </c>
      <c r="K247" s="446"/>
      <c r="L247" s="448"/>
      <c r="N247" s="606" t="str">
        <f>_xlfn.IFNA(VLOOKUP(H247,Checks!$L$4:$L$15,1,FALSE),IF(H247="","",1))</f>
        <v/>
      </c>
    </row>
    <row r="248" spans="1:14" ht="15" customHeight="1">
      <c r="A248" s="626">
        <f t="shared" si="6"/>
        <v>241</v>
      </c>
      <c r="B248" s="626">
        <f t="shared" si="7"/>
        <v>0</v>
      </c>
      <c r="C248" s="448"/>
      <c r="D248" s="448"/>
      <c r="E248" s="516"/>
      <c r="F248" s="446"/>
      <c r="G248" s="446"/>
      <c r="H248" s="448"/>
      <c r="I248" s="455">
        <v>0</v>
      </c>
      <c r="J248" s="452">
        <v>0</v>
      </c>
      <c r="K248" s="446"/>
      <c r="L248" s="448"/>
      <c r="N248" s="606" t="str">
        <f>_xlfn.IFNA(VLOOKUP(H248,Checks!$L$4:$L$15,1,FALSE),IF(H248="","",1))</f>
        <v/>
      </c>
    </row>
    <row r="249" spans="1:14" ht="15" customHeight="1">
      <c r="A249" s="626">
        <f t="shared" si="6"/>
        <v>242</v>
      </c>
      <c r="B249" s="626">
        <f t="shared" si="7"/>
        <v>0</v>
      </c>
      <c r="C249" s="448"/>
      <c r="D249" s="448"/>
      <c r="E249" s="516"/>
      <c r="F249" s="446"/>
      <c r="G249" s="446"/>
      <c r="H249" s="448"/>
      <c r="I249" s="455">
        <v>0</v>
      </c>
      <c r="J249" s="452">
        <v>0</v>
      </c>
      <c r="K249" s="446"/>
      <c r="L249" s="448"/>
      <c r="N249" s="606" t="str">
        <f>_xlfn.IFNA(VLOOKUP(H249,Checks!$L$4:$L$15,1,FALSE),IF(H249="","",1))</f>
        <v/>
      </c>
    </row>
    <row r="250" spans="1:14" ht="15" customHeight="1">
      <c r="A250" s="626">
        <f t="shared" si="6"/>
        <v>243</v>
      </c>
      <c r="B250" s="626">
        <f t="shared" si="7"/>
        <v>0</v>
      </c>
      <c r="C250" s="448"/>
      <c r="D250" s="448"/>
      <c r="E250" s="516"/>
      <c r="F250" s="446"/>
      <c r="G250" s="446"/>
      <c r="H250" s="448"/>
      <c r="I250" s="455">
        <v>0</v>
      </c>
      <c r="J250" s="452">
        <v>0</v>
      </c>
      <c r="K250" s="446"/>
      <c r="L250" s="448"/>
      <c r="N250" s="606" t="str">
        <f>_xlfn.IFNA(VLOOKUP(H250,Checks!$L$4:$L$15,1,FALSE),IF(H250="","",1))</f>
        <v/>
      </c>
    </row>
    <row r="251" spans="1:14" ht="15" customHeight="1">
      <c r="A251" s="626">
        <f t="shared" si="6"/>
        <v>244</v>
      </c>
      <c r="B251" s="626">
        <f t="shared" si="7"/>
        <v>0</v>
      </c>
      <c r="C251" s="448"/>
      <c r="D251" s="448"/>
      <c r="E251" s="516"/>
      <c r="F251" s="446"/>
      <c r="G251" s="446"/>
      <c r="H251" s="448"/>
      <c r="I251" s="455">
        <v>0</v>
      </c>
      <c r="J251" s="452">
        <v>0</v>
      </c>
      <c r="K251" s="446"/>
      <c r="L251" s="448"/>
      <c r="N251" s="606" t="str">
        <f>_xlfn.IFNA(VLOOKUP(H251,Checks!$L$4:$L$15,1,FALSE),IF(H251="","",1))</f>
        <v/>
      </c>
    </row>
    <row r="252" spans="1:14" ht="15" customHeight="1">
      <c r="A252" s="626">
        <f t="shared" si="6"/>
        <v>245</v>
      </c>
      <c r="B252" s="626">
        <f t="shared" si="7"/>
        <v>0</v>
      </c>
      <c r="C252" s="448"/>
      <c r="D252" s="448"/>
      <c r="E252" s="516"/>
      <c r="F252" s="446"/>
      <c r="G252" s="446"/>
      <c r="H252" s="448"/>
      <c r="I252" s="455">
        <v>0</v>
      </c>
      <c r="J252" s="452">
        <v>0</v>
      </c>
      <c r="K252" s="446"/>
      <c r="L252" s="448"/>
      <c r="N252" s="606" t="str">
        <f>_xlfn.IFNA(VLOOKUP(H252,Checks!$L$4:$L$15,1,FALSE),IF(H252="","",1))</f>
        <v/>
      </c>
    </row>
    <row r="253" spans="1:14" ht="15" customHeight="1">
      <c r="A253" s="626">
        <f t="shared" si="6"/>
        <v>246</v>
      </c>
      <c r="B253" s="626">
        <f t="shared" si="7"/>
        <v>0</v>
      </c>
      <c r="C253" s="448"/>
      <c r="D253" s="448"/>
      <c r="E253" s="516"/>
      <c r="F253" s="446"/>
      <c r="G253" s="446"/>
      <c r="H253" s="448"/>
      <c r="I253" s="455">
        <v>0</v>
      </c>
      <c r="J253" s="452">
        <v>0</v>
      </c>
      <c r="K253" s="446"/>
      <c r="L253" s="448"/>
      <c r="N253" s="606" t="str">
        <f>_xlfn.IFNA(VLOOKUP(H253,Checks!$L$4:$L$15,1,FALSE),IF(H253="","",1))</f>
        <v/>
      </c>
    </row>
    <row r="254" spans="1:14" ht="15" customHeight="1">
      <c r="A254" s="626">
        <f t="shared" si="6"/>
        <v>247</v>
      </c>
      <c r="B254" s="626">
        <f t="shared" si="7"/>
        <v>0</v>
      </c>
      <c r="C254" s="448"/>
      <c r="D254" s="448"/>
      <c r="E254" s="516"/>
      <c r="F254" s="446"/>
      <c r="G254" s="446"/>
      <c r="H254" s="448"/>
      <c r="I254" s="455">
        <v>0</v>
      </c>
      <c r="J254" s="452">
        <v>0</v>
      </c>
      <c r="K254" s="446"/>
      <c r="L254" s="448"/>
      <c r="N254" s="606" t="str">
        <f>_xlfn.IFNA(VLOOKUP(H254,Checks!$L$4:$L$15,1,FALSE),IF(H254="","",1))</f>
        <v/>
      </c>
    </row>
    <row r="255" spans="1:14" ht="15" customHeight="1">
      <c r="A255" s="626">
        <f t="shared" si="6"/>
        <v>248</v>
      </c>
      <c r="B255" s="626">
        <f t="shared" si="7"/>
        <v>0</v>
      </c>
      <c r="C255" s="448"/>
      <c r="D255" s="448"/>
      <c r="E255" s="516"/>
      <c r="F255" s="446"/>
      <c r="G255" s="446"/>
      <c r="H255" s="448"/>
      <c r="I255" s="455">
        <v>0</v>
      </c>
      <c r="J255" s="452">
        <v>0</v>
      </c>
      <c r="K255" s="446"/>
      <c r="L255" s="448"/>
      <c r="N255" s="606" t="str">
        <f>_xlfn.IFNA(VLOOKUP(H255,Checks!$L$4:$L$15,1,FALSE),IF(H255="","",1))</f>
        <v/>
      </c>
    </row>
    <row r="256" spans="1:14" ht="15" customHeight="1">
      <c r="A256" s="626">
        <f t="shared" si="6"/>
        <v>249</v>
      </c>
      <c r="B256" s="626">
        <f t="shared" si="7"/>
        <v>0</v>
      </c>
      <c r="C256" s="448"/>
      <c r="D256" s="448"/>
      <c r="E256" s="516"/>
      <c r="F256" s="446"/>
      <c r="G256" s="446"/>
      <c r="H256" s="448"/>
      <c r="I256" s="455">
        <v>0</v>
      </c>
      <c r="J256" s="452">
        <v>0</v>
      </c>
      <c r="K256" s="446"/>
      <c r="L256" s="448"/>
      <c r="N256" s="606" t="str">
        <f>_xlfn.IFNA(VLOOKUP(H256,Checks!$L$4:$L$15,1,FALSE),IF(H256="","",1))</f>
        <v/>
      </c>
    </row>
    <row r="257" spans="1:14" ht="15" customHeight="1">
      <c r="A257" s="626">
        <f t="shared" si="6"/>
        <v>250</v>
      </c>
      <c r="B257" s="626">
        <f t="shared" si="7"/>
        <v>0</v>
      </c>
      <c r="C257" s="448"/>
      <c r="D257" s="448"/>
      <c r="E257" s="516"/>
      <c r="F257" s="446"/>
      <c r="G257" s="446"/>
      <c r="H257" s="448"/>
      <c r="I257" s="455">
        <v>0</v>
      </c>
      <c r="J257" s="452">
        <v>0</v>
      </c>
      <c r="K257" s="446"/>
      <c r="L257" s="448"/>
      <c r="N257" s="606" t="str">
        <f>_xlfn.IFNA(VLOOKUP(H257,Checks!$L$4:$L$15,1,FALSE),IF(H257="","",1))</f>
        <v/>
      </c>
    </row>
    <row r="258" spans="1:14" ht="15" customHeight="1">
      <c r="A258" s="626">
        <f t="shared" si="6"/>
        <v>251</v>
      </c>
      <c r="B258" s="626">
        <f t="shared" si="7"/>
        <v>0</v>
      </c>
      <c r="C258" s="448"/>
      <c r="D258" s="448"/>
      <c r="E258" s="516"/>
      <c r="F258" s="446"/>
      <c r="G258" s="446"/>
      <c r="H258" s="448"/>
      <c r="I258" s="455">
        <v>0</v>
      </c>
      <c r="J258" s="452">
        <v>0</v>
      </c>
      <c r="K258" s="446"/>
      <c r="L258" s="448"/>
      <c r="N258" s="606" t="str">
        <f>_xlfn.IFNA(VLOOKUP(H258,Checks!$L$4:$L$15,1,FALSE),IF(H258="","",1))</f>
        <v/>
      </c>
    </row>
    <row r="259" spans="1:14" ht="15" customHeight="1">
      <c r="A259" s="626">
        <f t="shared" si="6"/>
        <v>252</v>
      </c>
      <c r="B259" s="626">
        <f t="shared" si="7"/>
        <v>0</v>
      </c>
      <c r="C259" s="448"/>
      <c r="D259" s="448"/>
      <c r="E259" s="516"/>
      <c r="F259" s="446"/>
      <c r="G259" s="446"/>
      <c r="H259" s="448"/>
      <c r="I259" s="455">
        <v>0</v>
      </c>
      <c r="J259" s="452">
        <v>0</v>
      </c>
      <c r="K259" s="446"/>
      <c r="L259" s="448"/>
      <c r="N259" s="606" t="str">
        <f>_xlfn.IFNA(VLOOKUP(H259,Checks!$L$4:$L$15,1,FALSE),IF(H259="","",1))</f>
        <v/>
      </c>
    </row>
    <row r="260" spans="1:14" ht="15" customHeight="1">
      <c r="A260" s="626">
        <f t="shared" si="6"/>
        <v>253</v>
      </c>
      <c r="B260" s="626">
        <f t="shared" si="7"/>
        <v>0</v>
      </c>
      <c r="C260" s="448"/>
      <c r="D260" s="448"/>
      <c r="E260" s="516"/>
      <c r="F260" s="446"/>
      <c r="G260" s="446"/>
      <c r="H260" s="448"/>
      <c r="I260" s="455">
        <v>0</v>
      </c>
      <c r="J260" s="452">
        <v>0</v>
      </c>
      <c r="K260" s="446"/>
      <c r="L260" s="448"/>
      <c r="N260" s="606" t="str">
        <f>_xlfn.IFNA(VLOOKUP(H260,Checks!$L$4:$L$15,1,FALSE),IF(H260="","",1))</f>
        <v/>
      </c>
    </row>
    <row r="261" spans="1:14" ht="15" customHeight="1">
      <c r="A261" s="626">
        <f t="shared" si="6"/>
        <v>254</v>
      </c>
      <c r="B261" s="626">
        <f t="shared" si="7"/>
        <v>0</v>
      </c>
      <c r="C261" s="448"/>
      <c r="D261" s="448"/>
      <c r="E261" s="516"/>
      <c r="F261" s="446"/>
      <c r="G261" s="446"/>
      <c r="H261" s="448"/>
      <c r="I261" s="455">
        <v>0</v>
      </c>
      <c r="J261" s="452">
        <v>0</v>
      </c>
      <c r="K261" s="446"/>
      <c r="L261" s="448"/>
      <c r="N261" s="606" t="str">
        <f>_xlfn.IFNA(VLOOKUP(H261,Checks!$L$4:$L$15,1,FALSE),IF(H261="","",1))</f>
        <v/>
      </c>
    </row>
    <row r="262" spans="1:14" ht="15" customHeight="1">
      <c r="A262" s="626">
        <f t="shared" si="6"/>
        <v>255</v>
      </c>
      <c r="B262" s="626">
        <f t="shared" si="7"/>
        <v>0</v>
      </c>
      <c r="C262" s="448"/>
      <c r="D262" s="448"/>
      <c r="E262" s="516"/>
      <c r="F262" s="446"/>
      <c r="G262" s="446"/>
      <c r="H262" s="448"/>
      <c r="I262" s="455">
        <v>0</v>
      </c>
      <c r="J262" s="452">
        <v>0</v>
      </c>
      <c r="K262" s="446"/>
      <c r="L262" s="448"/>
      <c r="N262" s="606" t="str">
        <f>_xlfn.IFNA(VLOOKUP(H262,Checks!$L$4:$L$15,1,FALSE),IF(H262="","",1))</f>
        <v/>
      </c>
    </row>
    <row r="263" spans="1:14" ht="15" customHeight="1">
      <c r="A263" s="626">
        <f t="shared" si="6"/>
        <v>256</v>
      </c>
      <c r="B263" s="626">
        <f t="shared" si="7"/>
        <v>0</v>
      </c>
      <c r="C263" s="448"/>
      <c r="D263" s="448"/>
      <c r="E263" s="516"/>
      <c r="F263" s="446"/>
      <c r="G263" s="446"/>
      <c r="H263" s="448"/>
      <c r="I263" s="455">
        <v>0</v>
      </c>
      <c r="J263" s="452">
        <v>0</v>
      </c>
      <c r="K263" s="446"/>
      <c r="L263" s="448"/>
      <c r="N263" s="606" t="str">
        <f>_xlfn.IFNA(VLOOKUP(H263,Checks!$L$4:$L$15,1,FALSE),IF(H263="","",1))</f>
        <v/>
      </c>
    </row>
    <row r="264" spans="1:14" ht="15" customHeight="1">
      <c r="A264" s="626">
        <f t="shared" si="6"/>
        <v>257</v>
      </c>
      <c r="B264" s="626">
        <f t="shared" si="7"/>
        <v>0</v>
      </c>
      <c r="C264" s="448"/>
      <c r="D264" s="448"/>
      <c r="E264" s="516"/>
      <c r="F264" s="446"/>
      <c r="G264" s="446"/>
      <c r="H264" s="448"/>
      <c r="I264" s="455">
        <v>0</v>
      </c>
      <c r="J264" s="452">
        <v>0</v>
      </c>
      <c r="K264" s="446"/>
      <c r="L264" s="448"/>
      <c r="N264" s="606" t="str">
        <f>_xlfn.IFNA(VLOOKUP(H264,Checks!$L$4:$L$15,1,FALSE),IF(H264="","",1))</f>
        <v/>
      </c>
    </row>
    <row r="265" spans="1:14" ht="15" customHeight="1">
      <c r="A265" s="626">
        <f t="shared" si="6"/>
        <v>258</v>
      </c>
      <c r="B265" s="626">
        <f t="shared" si="7"/>
        <v>0</v>
      </c>
      <c r="C265" s="448"/>
      <c r="D265" s="448"/>
      <c r="E265" s="516"/>
      <c r="F265" s="446"/>
      <c r="G265" s="446"/>
      <c r="H265" s="448"/>
      <c r="I265" s="455">
        <v>0</v>
      </c>
      <c r="J265" s="452">
        <v>0</v>
      </c>
      <c r="K265" s="446"/>
      <c r="L265" s="448"/>
      <c r="N265" s="606" t="str">
        <f>_xlfn.IFNA(VLOOKUP(H265,Checks!$L$4:$L$15,1,FALSE),IF(H265="","",1))</f>
        <v/>
      </c>
    </row>
    <row r="266" spans="1:14" ht="15" customHeight="1">
      <c r="A266" s="626">
        <f t="shared" ref="A266:A329" si="8">A265+1</f>
        <v>259</v>
      </c>
      <c r="B266" s="626">
        <f t="shared" ref="B266:B329" si="9">$B$8</f>
        <v>0</v>
      </c>
      <c r="C266" s="448"/>
      <c r="D266" s="448"/>
      <c r="E266" s="516"/>
      <c r="F266" s="446"/>
      <c r="G266" s="446"/>
      <c r="H266" s="448"/>
      <c r="I266" s="455">
        <v>0</v>
      </c>
      <c r="J266" s="452">
        <v>0</v>
      </c>
      <c r="K266" s="446"/>
      <c r="L266" s="448"/>
      <c r="N266" s="606" t="str">
        <f>_xlfn.IFNA(VLOOKUP(H266,Checks!$L$4:$L$15,1,FALSE),IF(H266="","",1))</f>
        <v/>
      </c>
    </row>
    <row r="267" spans="1:14" ht="15" customHeight="1">
      <c r="A267" s="626">
        <f t="shared" si="8"/>
        <v>260</v>
      </c>
      <c r="B267" s="626">
        <f t="shared" si="9"/>
        <v>0</v>
      </c>
      <c r="C267" s="448"/>
      <c r="D267" s="448"/>
      <c r="E267" s="516"/>
      <c r="F267" s="446"/>
      <c r="G267" s="446"/>
      <c r="H267" s="448"/>
      <c r="I267" s="455">
        <v>0</v>
      </c>
      <c r="J267" s="452">
        <v>0</v>
      </c>
      <c r="K267" s="446"/>
      <c r="L267" s="448"/>
      <c r="N267" s="606" t="str">
        <f>_xlfn.IFNA(VLOOKUP(H267,Checks!$L$4:$L$15,1,FALSE),IF(H267="","",1))</f>
        <v/>
      </c>
    </row>
    <row r="268" spans="1:14" ht="15" customHeight="1">
      <c r="A268" s="626">
        <f t="shared" si="8"/>
        <v>261</v>
      </c>
      <c r="B268" s="626">
        <f t="shared" si="9"/>
        <v>0</v>
      </c>
      <c r="C268" s="448"/>
      <c r="D268" s="448"/>
      <c r="E268" s="516"/>
      <c r="F268" s="446"/>
      <c r="G268" s="446"/>
      <c r="H268" s="448"/>
      <c r="I268" s="455">
        <v>0</v>
      </c>
      <c r="J268" s="452">
        <v>0</v>
      </c>
      <c r="K268" s="446"/>
      <c r="L268" s="448"/>
      <c r="N268" s="606" t="str">
        <f>_xlfn.IFNA(VLOOKUP(H268,Checks!$L$4:$L$15,1,FALSE),IF(H268="","",1))</f>
        <v/>
      </c>
    </row>
    <row r="269" spans="1:14" ht="15" customHeight="1">
      <c r="A269" s="626">
        <f t="shared" si="8"/>
        <v>262</v>
      </c>
      <c r="B269" s="626">
        <f t="shared" si="9"/>
        <v>0</v>
      </c>
      <c r="C269" s="448"/>
      <c r="D269" s="448"/>
      <c r="E269" s="516"/>
      <c r="F269" s="446"/>
      <c r="G269" s="446"/>
      <c r="H269" s="448"/>
      <c r="I269" s="455">
        <v>0</v>
      </c>
      <c r="J269" s="452">
        <v>0</v>
      </c>
      <c r="K269" s="446"/>
      <c r="L269" s="448"/>
      <c r="N269" s="606" t="str">
        <f>_xlfn.IFNA(VLOOKUP(H269,Checks!$L$4:$L$15,1,FALSE),IF(H269="","",1))</f>
        <v/>
      </c>
    </row>
    <row r="270" spans="1:14" ht="15" customHeight="1">
      <c r="A270" s="626">
        <f t="shared" si="8"/>
        <v>263</v>
      </c>
      <c r="B270" s="626">
        <f t="shared" si="9"/>
        <v>0</v>
      </c>
      <c r="C270" s="448"/>
      <c r="D270" s="448"/>
      <c r="E270" s="516"/>
      <c r="F270" s="446"/>
      <c r="G270" s="446"/>
      <c r="H270" s="448"/>
      <c r="I270" s="455">
        <v>0</v>
      </c>
      <c r="J270" s="452">
        <v>0</v>
      </c>
      <c r="K270" s="446"/>
      <c r="L270" s="448"/>
      <c r="N270" s="606" t="str">
        <f>_xlfn.IFNA(VLOOKUP(H270,Checks!$L$4:$L$15,1,FALSE),IF(H270="","",1))</f>
        <v/>
      </c>
    </row>
    <row r="271" spans="1:14" ht="15" customHeight="1">
      <c r="A271" s="626">
        <f t="shared" si="8"/>
        <v>264</v>
      </c>
      <c r="B271" s="626">
        <f t="shared" si="9"/>
        <v>0</v>
      </c>
      <c r="C271" s="448"/>
      <c r="D271" s="448"/>
      <c r="E271" s="516"/>
      <c r="F271" s="446"/>
      <c r="G271" s="446"/>
      <c r="H271" s="448"/>
      <c r="I271" s="455">
        <v>0</v>
      </c>
      <c r="J271" s="452">
        <v>0</v>
      </c>
      <c r="K271" s="446"/>
      <c r="L271" s="448"/>
      <c r="N271" s="606" t="str">
        <f>_xlfn.IFNA(VLOOKUP(H271,Checks!$L$4:$L$15,1,FALSE),IF(H271="","",1))</f>
        <v/>
      </c>
    </row>
    <row r="272" spans="1:14" ht="15" customHeight="1">
      <c r="A272" s="626">
        <f t="shared" si="8"/>
        <v>265</v>
      </c>
      <c r="B272" s="626">
        <f t="shared" si="9"/>
        <v>0</v>
      </c>
      <c r="C272" s="448"/>
      <c r="D272" s="448"/>
      <c r="E272" s="516"/>
      <c r="F272" s="446"/>
      <c r="G272" s="446"/>
      <c r="H272" s="448"/>
      <c r="I272" s="455">
        <v>0</v>
      </c>
      <c r="J272" s="452">
        <v>0</v>
      </c>
      <c r="K272" s="446"/>
      <c r="L272" s="448"/>
      <c r="N272" s="606" t="str">
        <f>_xlfn.IFNA(VLOOKUP(H272,Checks!$L$4:$L$15,1,FALSE),IF(H272="","",1))</f>
        <v/>
      </c>
    </row>
    <row r="273" spans="1:14" ht="15" customHeight="1">
      <c r="A273" s="626">
        <f t="shared" si="8"/>
        <v>266</v>
      </c>
      <c r="B273" s="626">
        <f t="shared" si="9"/>
        <v>0</v>
      </c>
      <c r="C273" s="448"/>
      <c r="D273" s="448"/>
      <c r="E273" s="516"/>
      <c r="F273" s="446"/>
      <c r="G273" s="446"/>
      <c r="H273" s="448"/>
      <c r="I273" s="455">
        <v>0</v>
      </c>
      <c r="J273" s="452">
        <v>0</v>
      </c>
      <c r="K273" s="446"/>
      <c r="L273" s="448"/>
      <c r="N273" s="606" t="str">
        <f>_xlfn.IFNA(VLOOKUP(H273,Checks!$L$4:$L$15,1,FALSE),IF(H273="","",1))</f>
        <v/>
      </c>
    </row>
    <row r="274" spans="1:14" ht="15" customHeight="1">
      <c r="A274" s="626">
        <f t="shared" si="8"/>
        <v>267</v>
      </c>
      <c r="B274" s="626">
        <f t="shared" si="9"/>
        <v>0</v>
      </c>
      <c r="C274" s="448"/>
      <c r="D274" s="448"/>
      <c r="E274" s="516"/>
      <c r="F274" s="446"/>
      <c r="G274" s="446"/>
      <c r="H274" s="448"/>
      <c r="I274" s="455">
        <v>0</v>
      </c>
      <c r="J274" s="452">
        <v>0</v>
      </c>
      <c r="K274" s="446"/>
      <c r="L274" s="448"/>
      <c r="N274" s="606" t="str">
        <f>_xlfn.IFNA(VLOOKUP(H274,Checks!$L$4:$L$15,1,FALSE),IF(H274="","",1))</f>
        <v/>
      </c>
    </row>
    <row r="275" spans="1:14" ht="15" customHeight="1">
      <c r="A275" s="626">
        <f t="shared" si="8"/>
        <v>268</v>
      </c>
      <c r="B275" s="626">
        <f t="shared" si="9"/>
        <v>0</v>
      </c>
      <c r="C275" s="448"/>
      <c r="D275" s="448"/>
      <c r="E275" s="516"/>
      <c r="F275" s="446"/>
      <c r="G275" s="446"/>
      <c r="H275" s="448"/>
      <c r="I275" s="455">
        <v>0</v>
      </c>
      <c r="J275" s="452">
        <v>0</v>
      </c>
      <c r="K275" s="446"/>
      <c r="L275" s="448"/>
      <c r="N275" s="606" t="str">
        <f>_xlfn.IFNA(VLOOKUP(H275,Checks!$L$4:$L$15,1,FALSE),IF(H275="","",1))</f>
        <v/>
      </c>
    </row>
    <row r="276" spans="1:14" ht="15" customHeight="1">
      <c r="A276" s="626">
        <f t="shared" si="8"/>
        <v>269</v>
      </c>
      <c r="B276" s="626">
        <f t="shared" si="9"/>
        <v>0</v>
      </c>
      <c r="C276" s="448"/>
      <c r="D276" s="448"/>
      <c r="E276" s="516"/>
      <c r="F276" s="446"/>
      <c r="G276" s="446"/>
      <c r="H276" s="448"/>
      <c r="I276" s="455">
        <v>0</v>
      </c>
      <c r="J276" s="452">
        <v>0</v>
      </c>
      <c r="K276" s="446"/>
      <c r="L276" s="448"/>
      <c r="N276" s="606" t="str">
        <f>_xlfn.IFNA(VLOOKUP(H276,Checks!$L$4:$L$15,1,FALSE),IF(H276="","",1))</f>
        <v/>
      </c>
    </row>
    <row r="277" spans="1:14" ht="15" customHeight="1">
      <c r="A277" s="626">
        <f t="shared" si="8"/>
        <v>270</v>
      </c>
      <c r="B277" s="626">
        <f t="shared" si="9"/>
        <v>0</v>
      </c>
      <c r="C277" s="448"/>
      <c r="D277" s="448"/>
      <c r="E277" s="516"/>
      <c r="F277" s="446"/>
      <c r="G277" s="446"/>
      <c r="H277" s="448"/>
      <c r="I277" s="455">
        <v>0</v>
      </c>
      <c r="J277" s="452">
        <v>0</v>
      </c>
      <c r="K277" s="446"/>
      <c r="L277" s="448"/>
      <c r="N277" s="606" t="str">
        <f>_xlfn.IFNA(VLOOKUP(H277,Checks!$L$4:$L$15,1,FALSE),IF(H277="","",1))</f>
        <v/>
      </c>
    </row>
    <row r="278" spans="1:14" ht="15" customHeight="1">
      <c r="A278" s="626">
        <f t="shared" si="8"/>
        <v>271</v>
      </c>
      <c r="B278" s="626">
        <f t="shared" si="9"/>
        <v>0</v>
      </c>
      <c r="C278" s="448"/>
      <c r="D278" s="448"/>
      <c r="E278" s="516"/>
      <c r="F278" s="446"/>
      <c r="G278" s="446"/>
      <c r="H278" s="448"/>
      <c r="I278" s="455">
        <v>0</v>
      </c>
      <c r="J278" s="452">
        <v>0</v>
      </c>
      <c r="K278" s="446"/>
      <c r="L278" s="448"/>
      <c r="N278" s="606" t="str">
        <f>_xlfn.IFNA(VLOOKUP(H278,Checks!$L$4:$L$15,1,FALSE),IF(H278="","",1))</f>
        <v/>
      </c>
    </row>
    <row r="279" spans="1:14" ht="15" customHeight="1">
      <c r="A279" s="626">
        <f t="shared" si="8"/>
        <v>272</v>
      </c>
      <c r="B279" s="626">
        <f t="shared" si="9"/>
        <v>0</v>
      </c>
      <c r="C279" s="448"/>
      <c r="D279" s="448"/>
      <c r="E279" s="516"/>
      <c r="F279" s="446"/>
      <c r="G279" s="446"/>
      <c r="H279" s="448"/>
      <c r="I279" s="455">
        <v>0</v>
      </c>
      <c r="J279" s="452">
        <v>0</v>
      </c>
      <c r="K279" s="446"/>
      <c r="L279" s="448"/>
      <c r="N279" s="606" t="str">
        <f>_xlfn.IFNA(VLOOKUP(H279,Checks!$L$4:$L$15,1,FALSE),IF(H279="","",1))</f>
        <v/>
      </c>
    </row>
    <row r="280" spans="1:14" ht="15" customHeight="1">
      <c r="A280" s="626">
        <f t="shared" si="8"/>
        <v>273</v>
      </c>
      <c r="B280" s="626">
        <f t="shared" si="9"/>
        <v>0</v>
      </c>
      <c r="C280" s="448"/>
      <c r="D280" s="448"/>
      <c r="E280" s="516"/>
      <c r="F280" s="446"/>
      <c r="G280" s="446"/>
      <c r="H280" s="448"/>
      <c r="I280" s="455">
        <v>0</v>
      </c>
      <c r="J280" s="452">
        <v>0</v>
      </c>
      <c r="K280" s="446"/>
      <c r="L280" s="448"/>
      <c r="N280" s="606" t="str">
        <f>_xlfn.IFNA(VLOOKUP(H280,Checks!$L$4:$L$15,1,FALSE),IF(H280="","",1))</f>
        <v/>
      </c>
    </row>
    <row r="281" spans="1:14" ht="15" customHeight="1">
      <c r="A281" s="626">
        <f t="shared" si="8"/>
        <v>274</v>
      </c>
      <c r="B281" s="626">
        <f t="shared" si="9"/>
        <v>0</v>
      </c>
      <c r="C281" s="448"/>
      <c r="D281" s="448"/>
      <c r="E281" s="516"/>
      <c r="F281" s="446"/>
      <c r="G281" s="446"/>
      <c r="H281" s="448"/>
      <c r="I281" s="455">
        <v>0</v>
      </c>
      <c r="J281" s="452">
        <v>0</v>
      </c>
      <c r="K281" s="446"/>
      <c r="L281" s="448"/>
      <c r="N281" s="606" t="str">
        <f>_xlfn.IFNA(VLOOKUP(H281,Checks!$L$4:$L$15,1,FALSE),IF(H281="","",1))</f>
        <v/>
      </c>
    </row>
    <row r="282" spans="1:14" ht="15" customHeight="1">
      <c r="A282" s="626">
        <f t="shared" si="8"/>
        <v>275</v>
      </c>
      <c r="B282" s="626">
        <f t="shared" si="9"/>
        <v>0</v>
      </c>
      <c r="C282" s="448"/>
      <c r="D282" s="448"/>
      <c r="E282" s="516"/>
      <c r="F282" s="446"/>
      <c r="G282" s="446"/>
      <c r="H282" s="448"/>
      <c r="I282" s="455">
        <v>0</v>
      </c>
      <c r="J282" s="452">
        <v>0</v>
      </c>
      <c r="K282" s="446"/>
      <c r="L282" s="448"/>
      <c r="N282" s="606" t="str">
        <f>_xlfn.IFNA(VLOOKUP(H282,Checks!$L$4:$L$15,1,FALSE),IF(H282="","",1))</f>
        <v/>
      </c>
    </row>
    <row r="283" spans="1:14" ht="15" customHeight="1">
      <c r="A283" s="626">
        <f t="shared" si="8"/>
        <v>276</v>
      </c>
      <c r="B283" s="626">
        <f t="shared" si="9"/>
        <v>0</v>
      </c>
      <c r="C283" s="448"/>
      <c r="D283" s="448"/>
      <c r="E283" s="516"/>
      <c r="F283" s="446"/>
      <c r="G283" s="446"/>
      <c r="H283" s="448"/>
      <c r="I283" s="455">
        <v>0</v>
      </c>
      <c r="J283" s="452">
        <v>0</v>
      </c>
      <c r="K283" s="446"/>
      <c r="L283" s="448"/>
      <c r="N283" s="606" t="str">
        <f>_xlfn.IFNA(VLOOKUP(H283,Checks!$L$4:$L$15,1,FALSE),IF(H283="","",1))</f>
        <v/>
      </c>
    </row>
    <row r="284" spans="1:14" ht="15" customHeight="1">
      <c r="A284" s="626">
        <f t="shared" si="8"/>
        <v>277</v>
      </c>
      <c r="B284" s="626">
        <f t="shared" si="9"/>
        <v>0</v>
      </c>
      <c r="C284" s="448"/>
      <c r="D284" s="448"/>
      <c r="E284" s="516"/>
      <c r="F284" s="446"/>
      <c r="G284" s="446"/>
      <c r="H284" s="448"/>
      <c r="I284" s="455">
        <v>0</v>
      </c>
      <c r="J284" s="452">
        <v>0</v>
      </c>
      <c r="K284" s="446"/>
      <c r="L284" s="448"/>
      <c r="N284" s="606" t="str">
        <f>_xlfn.IFNA(VLOOKUP(H284,Checks!$L$4:$L$15,1,FALSE),IF(H284="","",1))</f>
        <v/>
      </c>
    </row>
    <row r="285" spans="1:14" ht="15" customHeight="1">
      <c r="A285" s="626">
        <f t="shared" si="8"/>
        <v>278</v>
      </c>
      <c r="B285" s="626">
        <f t="shared" si="9"/>
        <v>0</v>
      </c>
      <c r="C285" s="448"/>
      <c r="D285" s="448"/>
      <c r="E285" s="516"/>
      <c r="F285" s="446"/>
      <c r="G285" s="446"/>
      <c r="H285" s="448"/>
      <c r="I285" s="455">
        <v>0</v>
      </c>
      <c r="J285" s="452">
        <v>0</v>
      </c>
      <c r="K285" s="446"/>
      <c r="L285" s="448"/>
      <c r="N285" s="606" t="str">
        <f>_xlfn.IFNA(VLOOKUP(H285,Checks!$L$4:$L$15,1,FALSE),IF(H285="","",1))</f>
        <v/>
      </c>
    </row>
    <row r="286" spans="1:14" ht="15" customHeight="1">
      <c r="A286" s="626">
        <f t="shared" si="8"/>
        <v>279</v>
      </c>
      <c r="B286" s="626">
        <f t="shared" si="9"/>
        <v>0</v>
      </c>
      <c r="C286" s="448"/>
      <c r="D286" s="448"/>
      <c r="E286" s="516"/>
      <c r="F286" s="446"/>
      <c r="G286" s="446"/>
      <c r="H286" s="448"/>
      <c r="I286" s="455">
        <v>0</v>
      </c>
      <c r="J286" s="452">
        <v>0</v>
      </c>
      <c r="K286" s="446"/>
      <c r="L286" s="448"/>
      <c r="N286" s="606" t="str">
        <f>_xlfn.IFNA(VLOOKUP(H286,Checks!$L$4:$L$15,1,FALSE),IF(H286="","",1))</f>
        <v/>
      </c>
    </row>
    <row r="287" spans="1:14" ht="15" customHeight="1">
      <c r="A287" s="626">
        <f t="shared" si="8"/>
        <v>280</v>
      </c>
      <c r="B287" s="626">
        <f t="shared" si="9"/>
        <v>0</v>
      </c>
      <c r="C287" s="448"/>
      <c r="D287" s="448"/>
      <c r="E287" s="516"/>
      <c r="F287" s="446"/>
      <c r="G287" s="446"/>
      <c r="H287" s="448"/>
      <c r="I287" s="455">
        <v>0</v>
      </c>
      <c r="J287" s="452">
        <v>0</v>
      </c>
      <c r="K287" s="446"/>
      <c r="L287" s="448"/>
      <c r="N287" s="606" t="str">
        <f>_xlfn.IFNA(VLOOKUP(H287,Checks!$L$4:$L$15,1,FALSE),IF(H287="","",1))</f>
        <v/>
      </c>
    </row>
    <row r="288" spans="1:14" ht="15" customHeight="1">
      <c r="A288" s="626">
        <f t="shared" si="8"/>
        <v>281</v>
      </c>
      <c r="B288" s="626">
        <f t="shared" si="9"/>
        <v>0</v>
      </c>
      <c r="C288" s="448"/>
      <c r="D288" s="448"/>
      <c r="E288" s="516"/>
      <c r="F288" s="446"/>
      <c r="G288" s="446"/>
      <c r="H288" s="448"/>
      <c r="I288" s="455">
        <v>0</v>
      </c>
      <c r="J288" s="452">
        <v>0</v>
      </c>
      <c r="K288" s="446"/>
      <c r="L288" s="448"/>
      <c r="N288" s="606" t="str">
        <f>_xlfn.IFNA(VLOOKUP(H288,Checks!$L$4:$L$15,1,FALSE),IF(H288="","",1))</f>
        <v/>
      </c>
    </row>
    <row r="289" spans="1:14" ht="15" customHeight="1">
      <c r="A289" s="626">
        <f t="shared" si="8"/>
        <v>282</v>
      </c>
      <c r="B289" s="626">
        <f t="shared" si="9"/>
        <v>0</v>
      </c>
      <c r="C289" s="448"/>
      <c r="D289" s="448"/>
      <c r="E289" s="516"/>
      <c r="F289" s="446"/>
      <c r="G289" s="446"/>
      <c r="H289" s="448"/>
      <c r="I289" s="455">
        <v>0</v>
      </c>
      <c r="J289" s="452">
        <v>0</v>
      </c>
      <c r="K289" s="446"/>
      <c r="L289" s="448"/>
      <c r="N289" s="606" t="str">
        <f>_xlfn.IFNA(VLOOKUP(H289,Checks!$L$4:$L$15,1,FALSE),IF(H289="","",1))</f>
        <v/>
      </c>
    </row>
    <row r="290" spans="1:14" ht="15" customHeight="1">
      <c r="A290" s="626">
        <f t="shared" si="8"/>
        <v>283</v>
      </c>
      <c r="B290" s="626">
        <f t="shared" si="9"/>
        <v>0</v>
      </c>
      <c r="C290" s="448"/>
      <c r="D290" s="448"/>
      <c r="E290" s="516"/>
      <c r="F290" s="446"/>
      <c r="G290" s="446"/>
      <c r="H290" s="448"/>
      <c r="I290" s="455">
        <v>0</v>
      </c>
      <c r="J290" s="452">
        <v>0</v>
      </c>
      <c r="K290" s="446"/>
      <c r="L290" s="448"/>
      <c r="N290" s="606" t="str">
        <f>_xlfn.IFNA(VLOOKUP(H290,Checks!$L$4:$L$15,1,FALSE),IF(H290="","",1))</f>
        <v/>
      </c>
    </row>
    <row r="291" spans="1:14" ht="15" customHeight="1">
      <c r="A291" s="626">
        <f t="shared" si="8"/>
        <v>284</v>
      </c>
      <c r="B291" s="626">
        <f t="shared" si="9"/>
        <v>0</v>
      </c>
      <c r="C291" s="448"/>
      <c r="D291" s="448"/>
      <c r="E291" s="516"/>
      <c r="F291" s="446"/>
      <c r="G291" s="446"/>
      <c r="H291" s="448"/>
      <c r="I291" s="455">
        <v>0</v>
      </c>
      <c r="J291" s="452">
        <v>0</v>
      </c>
      <c r="K291" s="446"/>
      <c r="L291" s="448"/>
      <c r="N291" s="606" t="str">
        <f>_xlfn.IFNA(VLOOKUP(H291,Checks!$L$4:$L$15,1,FALSE),IF(H291="","",1))</f>
        <v/>
      </c>
    </row>
    <row r="292" spans="1:14" ht="15" customHeight="1">
      <c r="A292" s="626">
        <f t="shared" si="8"/>
        <v>285</v>
      </c>
      <c r="B292" s="626">
        <f t="shared" si="9"/>
        <v>0</v>
      </c>
      <c r="C292" s="448"/>
      <c r="D292" s="448"/>
      <c r="E292" s="516"/>
      <c r="F292" s="446"/>
      <c r="G292" s="446"/>
      <c r="H292" s="448"/>
      <c r="I292" s="455">
        <v>0</v>
      </c>
      <c r="J292" s="452">
        <v>0</v>
      </c>
      <c r="K292" s="446"/>
      <c r="L292" s="448"/>
      <c r="N292" s="606" t="str">
        <f>_xlfn.IFNA(VLOOKUP(H292,Checks!$L$4:$L$15,1,FALSE),IF(H292="","",1))</f>
        <v/>
      </c>
    </row>
    <row r="293" spans="1:14" ht="15" customHeight="1">
      <c r="A293" s="626">
        <f t="shared" si="8"/>
        <v>286</v>
      </c>
      <c r="B293" s="626">
        <f t="shared" si="9"/>
        <v>0</v>
      </c>
      <c r="C293" s="448"/>
      <c r="D293" s="448"/>
      <c r="E293" s="516"/>
      <c r="F293" s="446"/>
      <c r="G293" s="446"/>
      <c r="H293" s="448"/>
      <c r="I293" s="455">
        <v>0</v>
      </c>
      <c r="J293" s="452">
        <v>0</v>
      </c>
      <c r="K293" s="446"/>
      <c r="L293" s="448"/>
      <c r="N293" s="606" t="str">
        <f>_xlfn.IFNA(VLOOKUP(H293,Checks!$L$4:$L$15,1,FALSE),IF(H293="","",1))</f>
        <v/>
      </c>
    </row>
    <row r="294" spans="1:14" ht="15" customHeight="1">
      <c r="A294" s="626">
        <f t="shared" si="8"/>
        <v>287</v>
      </c>
      <c r="B294" s="626">
        <f t="shared" si="9"/>
        <v>0</v>
      </c>
      <c r="C294" s="448"/>
      <c r="D294" s="448"/>
      <c r="E294" s="516"/>
      <c r="F294" s="446"/>
      <c r="G294" s="446"/>
      <c r="H294" s="448"/>
      <c r="I294" s="455">
        <v>0</v>
      </c>
      <c r="J294" s="452">
        <v>0</v>
      </c>
      <c r="K294" s="446"/>
      <c r="L294" s="448"/>
      <c r="N294" s="606" t="str">
        <f>_xlfn.IFNA(VLOOKUP(H294,Checks!$L$4:$L$15,1,FALSE),IF(H294="","",1))</f>
        <v/>
      </c>
    </row>
    <row r="295" spans="1:14" ht="15" customHeight="1">
      <c r="A295" s="626">
        <f t="shared" si="8"/>
        <v>288</v>
      </c>
      <c r="B295" s="626">
        <f t="shared" si="9"/>
        <v>0</v>
      </c>
      <c r="C295" s="448"/>
      <c r="D295" s="448"/>
      <c r="E295" s="516"/>
      <c r="F295" s="446"/>
      <c r="G295" s="446"/>
      <c r="H295" s="448"/>
      <c r="I295" s="455">
        <v>0</v>
      </c>
      <c r="J295" s="452">
        <v>0</v>
      </c>
      <c r="K295" s="446"/>
      <c r="L295" s="448"/>
      <c r="N295" s="606" t="str">
        <f>_xlfn.IFNA(VLOOKUP(H295,Checks!$L$4:$L$15,1,FALSE),IF(H295="","",1))</f>
        <v/>
      </c>
    </row>
    <row r="296" spans="1:14" ht="15" customHeight="1">
      <c r="A296" s="626">
        <f t="shared" si="8"/>
        <v>289</v>
      </c>
      <c r="B296" s="626">
        <f t="shared" si="9"/>
        <v>0</v>
      </c>
      <c r="C296" s="448"/>
      <c r="D296" s="448"/>
      <c r="E296" s="516"/>
      <c r="F296" s="446"/>
      <c r="G296" s="446"/>
      <c r="H296" s="448"/>
      <c r="I296" s="455">
        <v>0</v>
      </c>
      <c r="J296" s="452">
        <v>0</v>
      </c>
      <c r="K296" s="446"/>
      <c r="L296" s="448"/>
      <c r="N296" s="606" t="str">
        <f>_xlfn.IFNA(VLOOKUP(H296,Checks!$L$4:$L$15,1,FALSE),IF(H296="","",1))</f>
        <v/>
      </c>
    </row>
    <row r="297" spans="1:14" ht="15" customHeight="1">
      <c r="A297" s="626">
        <f t="shared" si="8"/>
        <v>290</v>
      </c>
      <c r="B297" s="626">
        <f t="shared" si="9"/>
        <v>0</v>
      </c>
      <c r="C297" s="448"/>
      <c r="D297" s="448"/>
      <c r="E297" s="516"/>
      <c r="F297" s="446"/>
      <c r="G297" s="446"/>
      <c r="H297" s="448"/>
      <c r="I297" s="455">
        <v>0</v>
      </c>
      <c r="J297" s="452">
        <v>0</v>
      </c>
      <c r="K297" s="446"/>
      <c r="L297" s="448"/>
      <c r="N297" s="606" t="str">
        <f>_xlfn.IFNA(VLOOKUP(H297,Checks!$L$4:$L$15,1,FALSE),IF(H297="","",1))</f>
        <v/>
      </c>
    </row>
    <row r="298" spans="1:14" ht="15" customHeight="1">
      <c r="A298" s="626">
        <f t="shared" si="8"/>
        <v>291</v>
      </c>
      <c r="B298" s="626">
        <f t="shared" si="9"/>
        <v>0</v>
      </c>
      <c r="C298" s="448"/>
      <c r="D298" s="448"/>
      <c r="E298" s="516"/>
      <c r="F298" s="446"/>
      <c r="G298" s="446"/>
      <c r="H298" s="448"/>
      <c r="I298" s="455">
        <v>0</v>
      </c>
      <c r="J298" s="452">
        <v>0</v>
      </c>
      <c r="K298" s="446"/>
      <c r="L298" s="448"/>
      <c r="N298" s="606" t="str">
        <f>_xlfn.IFNA(VLOOKUP(H298,Checks!$L$4:$L$15,1,FALSE),IF(H298="","",1))</f>
        <v/>
      </c>
    </row>
    <row r="299" spans="1:14" ht="15" customHeight="1">
      <c r="A299" s="626">
        <f t="shared" si="8"/>
        <v>292</v>
      </c>
      <c r="B299" s="626">
        <f t="shared" si="9"/>
        <v>0</v>
      </c>
      <c r="C299" s="448"/>
      <c r="D299" s="448"/>
      <c r="E299" s="516"/>
      <c r="F299" s="446"/>
      <c r="G299" s="446"/>
      <c r="H299" s="448"/>
      <c r="I299" s="455">
        <v>0</v>
      </c>
      <c r="J299" s="452">
        <v>0</v>
      </c>
      <c r="K299" s="446"/>
      <c r="L299" s="448"/>
      <c r="N299" s="606" t="str">
        <f>_xlfn.IFNA(VLOOKUP(H299,Checks!$L$4:$L$15,1,FALSE),IF(H299="","",1))</f>
        <v/>
      </c>
    </row>
    <row r="300" spans="1:14" ht="15" customHeight="1">
      <c r="A300" s="626">
        <f t="shared" si="8"/>
        <v>293</v>
      </c>
      <c r="B300" s="626">
        <f t="shared" si="9"/>
        <v>0</v>
      </c>
      <c r="C300" s="448"/>
      <c r="D300" s="448"/>
      <c r="E300" s="516"/>
      <c r="F300" s="446"/>
      <c r="G300" s="446"/>
      <c r="H300" s="448"/>
      <c r="I300" s="455">
        <v>0</v>
      </c>
      <c r="J300" s="452">
        <v>0</v>
      </c>
      <c r="K300" s="446"/>
      <c r="L300" s="448"/>
      <c r="N300" s="606" t="str">
        <f>_xlfn.IFNA(VLOOKUP(H300,Checks!$L$4:$L$15,1,FALSE),IF(H300="","",1))</f>
        <v/>
      </c>
    </row>
    <row r="301" spans="1:14" ht="15" customHeight="1">
      <c r="A301" s="626">
        <f t="shared" si="8"/>
        <v>294</v>
      </c>
      <c r="B301" s="626">
        <f t="shared" si="9"/>
        <v>0</v>
      </c>
      <c r="C301" s="448"/>
      <c r="D301" s="448"/>
      <c r="E301" s="516"/>
      <c r="F301" s="446"/>
      <c r="G301" s="446"/>
      <c r="H301" s="448"/>
      <c r="I301" s="455">
        <v>0</v>
      </c>
      <c r="J301" s="452">
        <v>0</v>
      </c>
      <c r="K301" s="446"/>
      <c r="L301" s="448"/>
      <c r="N301" s="606" t="str">
        <f>_xlfn.IFNA(VLOOKUP(H301,Checks!$L$4:$L$15,1,FALSE),IF(H301="","",1))</f>
        <v/>
      </c>
    </row>
    <row r="302" spans="1:14" ht="15" customHeight="1">
      <c r="A302" s="626">
        <f t="shared" si="8"/>
        <v>295</v>
      </c>
      <c r="B302" s="626">
        <f t="shared" si="9"/>
        <v>0</v>
      </c>
      <c r="C302" s="448"/>
      <c r="D302" s="448"/>
      <c r="E302" s="516"/>
      <c r="F302" s="446"/>
      <c r="G302" s="446"/>
      <c r="H302" s="448"/>
      <c r="I302" s="455">
        <v>0</v>
      </c>
      <c r="J302" s="452">
        <v>0</v>
      </c>
      <c r="K302" s="446"/>
      <c r="L302" s="448"/>
      <c r="N302" s="606" t="str">
        <f>_xlfn.IFNA(VLOOKUP(H302,Checks!$L$4:$L$15,1,FALSE),IF(H302="","",1))</f>
        <v/>
      </c>
    </row>
    <row r="303" spans="1:14" ht="15" customHeight="1">
      <c r="A303" s="626">
        <f t="shared" si="8"/>
        <v>296</v>
      </c>
      <c r="B303" s="626">
        <f t="shared" si="9"/>
        <v>0</v>
      </c>
      <c r="C303" s="448"/>
      <c r="D303" s="448"/>
      <c r="E303" s="516"/>
      <c r="F303" s="446"/>
      <c r="G303" s="446"/>
      <c r="H303" s="448"/>
      <c r="I303" s="455">
        <v>0</v>
      </c>
      <c r="J303" s="452">
        <v>0</v>
      </c>
      <c r="K303" s="446"/>
      <c r="L303" s="448"/>
      <c r="N303" s="606" t="str">
        <f>_xlfn.IFNA(VLOOKUP(H303,Checks!$L$4:$L$15,1,FALSE),IF(H303="","",1))</f>
        <v/>
      </c>
    </row>
    <row r="304" spans="1:14" ht="15" customHeight="1">
      <c r="A304" s="626">
        <f t="shared" si="8"/>
        <v>297</v>
      </c>
      <c r="B304" s="626">
        <f t="shared" si="9"/>
        <v>0</v>
      </c>
      <c r="C304" s="448"/>
      <c r="D304" s="448"/>
      <c r="E304" s="516"/>
      <c r="F304" s="446"/>
      <c r="G304" s="446"/>
      <c r="H304" s="448"/>
      <c r="I304" s="455">
        <v>0</v>
      </c>
      <c r="J304" s="452">
        <v>0</v>
      </c>
      <c r="K304" s="446"/>
      <c r="L304" s="448"/>
      <c r="N304" s="606" t="str">
        <f>_xlfn.IFNA(VLOOKUP(H304,Checks!$L$4:$L$15,1,FALSE),IF(H304="","",1))</f>
        <v/>
      </c>
    </row>
    <row r="305" spans="1:14" ht="15" customHeight="1">
      <c r="A305" s="626">
        <f t="shared" si="8"/>
        <v>298</v>
      </c>
      <c r="B305" s="626">
        <f t="shared" si="9"/>
        <v>0</v>
      </c>
      <c r="C305" s="448"/>
      <c r="D305" s="448"/>
      <c r="E305" s="516"/>
      <c r="F305" s="446"/>
      <c r="G305" s="446"/>
      <c r="H305" s="448"/>
      <c r="I305" s="455">
        <v>0</v>
      </c>
      <c r="J305" s="452">
        <v>0</v>
      </c>
      <c r="K305" s="446"/>
      <c r="L305" s="448"/>
      <c r="N305" s="606" t="str">
        <f>_xlfn.IFNA(VLOOKUP(H305,Checks!$L$4:$L$15,1,FALSE),IF(H305="","",1))</f>
        <v/>
      </c>
    </row>
    <row r="306" spans="1:14" ht="15" customHeight="1">
      <c r="A306" s="626">
        <f t="shared" si="8"/>
        <v>299</v>
      </c>
      <c r="B306" s="626">
        <f t="shared" si="9"/>
        <v>0</v>
      </c>
      <c r="C306" s="448"/>
      <c r="D306" s="448"/>
      <c r="E306" s="516"/>
      <c r="F306" s="446"/>
      <c r="G306" s="446"/>
      <c r="H306" s="448"/>
      <c r="I306" s="455">
        <v>0</v>
      </c>
      <c r="J306" s="452">
        <v>0</v>
      </c>
      <c r="K306" s="446"/>
      <c r="L306" s="448"/>
      <c r="N306" s="606" t="str">
        <f>_xlfn.IFNA(VLOOKUP(H306,Checks!$L$4:$L$15,1,FALSE),IF(H306="","",1))</f>
        <v/>
      </c>
    </row>
    <row r="307" spans="1:14" ht="15" customHeight="1">
      <c r="A307" s="626">
        <f t="shared" si="8"/>
        <v>300</v>
      </c>
      <c r="B307" s="626">
        <f t="shared" si="9"/>
        <v>0</v>
      </c>
      <c r="C307" s="448"/>
      <c r="D307" s="448"/>
      <c r="E307" s="516"/>
      <c r="F307" s="446"/>
      <c r="G307" s="446"/>
      <c r="H307" s="448"/>
      <c r="I307" s="455">
        <v>0</v>
      </c>
      <c r="J307" s="452">
        <v>0</v>
      </c>
      <c r="K307" s="446"/>
      <c r="L307" s="448"/>
      <c r="N307" s="606" t="str">
        <f>_xlfn.IFNA(VLOOKUP(H307,Checks!$L$4:$L$15,1,FALSE),IF(H307="","",1))</f>
        <v/>
      </c>
    </row>
    <row r="308" spans="1:14" ht="15" customHeight="1">
      <c r="A308" s="626">
        <f t="shared" si="8"/>
        <v>301</v>
      </c>
      <c r="B308" s="626">
        <f t="shared" si="9"/>
        <v>0</v>
      </c>
      <c r="C308" s="448"/>
      <c r="D308" s="448"/>
      <c r="E308" s="516"/>
      <c r="F308" s="446"/>
      <c r="G308" s="446"/>
      <c r="H308" s="448"/>
      <c r="I308" s="455">
        <v>0</v>
      </c>
      <c r="J308" s="452">
        <v>0</v>
      </c>
      <c r="K308" s="446"/>
      <c r="L308" s="448"/>
      <c r="N308" s="606" t="str">
        <f>_xlfn.IFNA(VLOOKUP(H308,Checks!$L$4:$L$15,1,FALSE),IF(H308="","",1))</f>
        <v/>
      </c>
    </row>
    <row r="309" spans="1:14" ht="15" customHeight="1">
      <c r="A309" s="626">
        <f t="shared" si="8"/>
        <v>302</v>
      </c>
      <c r="B309" s="626">
        <f t="shared" si="9"/>
        <v>0</v>
      </c>
      <c r="C309" s="448"/>
      <c r="D309" s="448"/>
      <c r="E309" s="516"/>
      <c r="F309" s="446"/>
      <c r="G309" s="446"/>
      <c r="H309" s="448"/>
      <c r="I309" s="455">
        <v>0</v>
      </c>
      <c r="J309" s="452">
        <v>0</v>
      </c>
      <c r="K309" s="446"/>
      <c r="L309" s="448"/>
      <c r="N309" s="606" t="str">
        <f>_xlfn.IFNA(VLOOKUP(H309,Checks!$L$4:$L$15,1,FALSE),IF(H309="","",1))</f>
        <v/>
      </c>
    </row>
    <row r="310" spans="1:14" ht="15" customHeight="1">
      <c r="A310" s="626">
        <f t="shared" si="8"/>
        <v>303</v>
      </c>
      <c r="B310" s="626">
        <f t="shared" si="9"/>
        <v>0</v>
      </c>
      <c r="C310" s="448"/>
      <c r="D310" s="448"/>
      <c r="E310" s="516"/>
      <c r="F310" s="446"/>
      <c r="G310" s="446"/>
      <c r="H310" s="448"/>
      <c r="I310" s="455">
        <v>0</v>
      </c>
      <c r="J310" s="452">
        <v>0</v>
      </c>
      <c r="K310" s="446"/>
      <c r="L310" s="448"/>
      <c r="N310" s="606" t="str">
        <f>_xlfn.IFNA(VLOOKUP(H310,Checks!$L$4:$L$15,1,FALSE),IF(H310="","",1))</f>
        <v/>
      </c>
    </row>
    <row r="311" spans="1:14" ht="15" customHeight="1">
      <c r="A311" s="626">
        <f t="shared" si="8"/>
        <v>304</v>
      </c>
      <c r="B311" s="626">
        <f t="shared" si="9"/>
        <v>0</v>
      </c>
      <c r="C311" s="448"/>
      <c r="D311" s="448"/>
      <c r="E311" s="516"/>
      <c r="F311" s="446"/>
      <c r="G311" s="446"/>
      <c r="H311" s="448"/>
      <c r="I311" s="455">
        <v>0</v>
      </c>
      <c r="J311" s="452">
        <v>0</v>
      </c>
      <c r="K311" s="446"/>
      <c r="L311" s="448"/>
      <c r="N311" s="606" t="str">
        <f>_xlfn.IFNA(VLOOKUP(H311,Checks!$L$4:$L$15,1,FALSE),IF(H311="","",1))</f>
        <v/>
      </c>
    </row>
    <row r="312" spans="1:14" ht="15" customHeight="1">
      <c r="A312" s="626">
        <f t="shared" si="8"/>
        <v>305</v>
      </c>
      <c r="B312" s="626">
        <f t="shared" si="9"/>
        <v>0</v>
      </c>
      <c r="C312" s="448"/>
      <c r="D312" s="448"/>
      <c r="E312" s="516"/>
      <c r="F312" s="446"/>
      <c r="G312" s="446"/>
      <c r="H312" s="448"/>
      <c r="I312" s="455">
        <v>0</v>
      </c>
      <c r="J312" s="452">
        <v>0</v>
      </c>
      <c r="K312" s="446"/>
      <c r="L312" s="448"/>
      <c r="N312" s="606" t="str">
        <f>_xlfn.IFNA(VLOOKUP(H312,Checks!$L$4:$L$15,1,FALSE),IF(H312="","",1))</f>
        <v/>
      </c>
    </row>
    <row r="313" spans="1:14" ht="15" customHeight="1">
      <c r="A313" s="626">
        <f t="shared" si="8"/>
        <v>306</v>
      </c>
      <c r="B313" s="626">
        <f t="shared" si="9"/>
        <v>0</v>
      </c>
      <c r="C313" s="448"/>
      <c r="D313" s="448"/>
      <c r="E313" s="516"/>
      <c r="F313" s="446"/>
      <c r="G313" s="446"/>
      <c r="H313" s="448"/>
      <c r="I313" s="455">
        <v>0</v>
      </c>
      <c r="J313" s="452">
        <v>0</v>
      </c>
      <c r="K313" s="446"/>
      <c r="L313" s="448"/>
      <c r="N313" s="606" t="str">
        <f>_xlfn.IFNA(VLOOKUP(H313,Checks!$L$4:$L$15,1,FALSE),IF(H313="","",1))</f>
        <v/>
      </c>
    </row>
    <row r="314" spans="1:14" ht="15" customHeight="1">
      <c r="A314" s="626">
        <f t="shared" si="8"/>
        <v>307</v>
      </c>
      <c r="B314" s="626">
        <f t="shared" si="9"/>
        <v>0</v>
      </c>
      <c r="C314" s="448"/>
      <c r="D314" s="448"/>
      <c r="E314" s="516"/>
      <c r="F314" s="446"/>
      <c r="G314" s="446"/>
      <c r="H314" s="448"/>
      <c r="I314" s="455">
        <v>0</v>
      </c>
      <c r="J314" s="452">
        <v>0</v>
      </c>
      <c r="K314" s="446"/>
      <c r="L314" s="448"/>
      <c r="N314" s="606" t="str">
        <f>_xlfn.IFNA(VLOOKUP(H314,Checks!$L$4:$L$15,1,FALSE),IF(H314="","",1))</f>
        <v/>
      </c>
    </row>
    <row r="315" spans="1:14" ht="15" customHeight="1">
      <c r="A315" s="626">
        <f t="shared" si="8"/>
        <v>308</v>
      </c>
      <c r="B315" s="626">
        <f t="shared" si="9"/>
        <v>0</v>
      </c>
      <c r="C315" s="448"/>
      <c r="D315" s="448"/>
      <c r="E315" s="516"/>
      <c r="F315" s="446"/>
      <c r="G315" s="446"/>
      <c r="H315" s="448"/>
      <c r="I315" s="455">
        <v>0</v>
      </c>
      <c r="J315" s="452">
        <v>0</v>
      </c>
      <c r="K315" s="446"/>
      <c r="L315" s="448"/>
      <c r="N315" s="606" t="str">
        <f>_xlfn.IFNA(VLOOKUP(H315,Checks!$L$4:$L$15,1,FALSE),IF(H315="","",1))</f>
        <v/>
      </c>
    </row>
    <row r="316" spans="1:14" ht="15" customHeight="1">
      <c r="A316" s="626">
        <f t="shared" si="8"/>
        <v>309</v>
      </c>
      <c r="B316" s="626">
        <f t="shared" si="9"/>
        <v>0</v>
      </c>
      <c r="C316" s="448"/>
      <c r="D316" s="448"/>
      <c r="E316" s="516"/>
      <c r="F316" s="446"/>
      <c r="G316" s="446"/>
      <c r="H316" s="448"/>
      <c r="I316" s="455">
        <v>0</v>
      </c>
      <c r="J316" s="452">
        <v>0</v>
      </c>
      <c r="K316" s="446"/>
      <c r="L316" s="448"/>
      <c r="N316" s="606" t="str">
        <f>_xlfn.IFNA(VLOOKUP(H316,Checks!$L$4:$L$15,1,FALSE),IF(H316="","",1))</f>
        <v/>
      </c>
    </row>
    <row r="317" spans="1:14" ht="15" customHeight="1">
      <c r="A317" s="626">
        <f t="shared" si="8"/>
        <v>310</v>
      </c>
      <c r="B317" s="626">
        <f t="shared" si="9"/>
        <v>0</v>
      </c>
      <c r="C317" s="448"/>
      <c r="D317" s="448"/>
      <c r="E317" s="516"/>
      <c r="F317" s="446"/>
      <c r="G317" s="446"/>
      <c r="H317" s="448"/>
      <c r="I317" s="455">
        <v>0</v>
      </c>
      <c r="J317" s="452">
        <v>0</v>
      </c>
      <c r="K317" s="446"/>
      <c r="L317" s="448"/>
      <c r="N317" s="606" t="str">
        <f>_xlfn.IFNA(VLOOKUP(H317,Checks!$L$4:$L$15,1,FALSE),IF(H317="","",1))</f>
        <v/>
      </c>
    </row>
    <row r="318" spans="1:14" ht="15" customHeight="1">
      <c r="A318" s="626">
        <f t="shared" si="8"/>
        <v>311</v>
      </c>
      <c r="B318" s="626">
        <f t="shared" si="9"/>
        <v>0</v>
      </c>
      <c r="C318" s="448"/>
      <c r="D318" s="448"/>
      <c r="E318" s="516"/>
      <c r="F318" s="446"/>
      <c r="G318" s="446"/>
      <c r="H318" s="448"/>
      <c r="I318" s="455">
        <v>0</v>
      </c>
      <c r="J318" s="452">
        <v>0</v>
      </c>
      <c r="K318" s="446"/>
      <c r="L318" s="448"/>
      <c r="N318" s="606" t="str">
        <f>_xlfn.IFNA(VLOOKUP(H318,Checks!$L$4:$L$15,1,FALSE),IF(H318="","",1))</f>
        <v/>
      </c>
    </row>
    <row r="319" spans="1:14" ht="15" customHeight="1">
      <c r="A319" s="626">
        <f t="shared" si="8"/>
        <v>312</v>
      </c>
      <c r="B319" s="626">
        <f t="shared" si="9"/>
        <v>0</v>
      </c>
      <c r="C319" s="448"/>
      <c r="D319" s="448"/>
      <c r="E319" s="516"/>
      <c r="F319" s="446"/>
      <c r="G319" s="446"/>
      <c r="H319" s="448"/>
      <c r="I319" s="455">
        <v>0</v>
      </c>
      <c r="J319" s="452">
        <v>0</v>
      </c>
      <c r="K319" s="446"/>
      <c r="L319" s="448"/>
      <c r="N319" s="606" t="str">
        <f>_xlfn.IFNA(VLOOKUP(H319,Checks!$L$4:$L$15,1,FALSE),IF(H319="","",1))</f>
        <v/>
      </c>
    </row>
    <row r="320" spans="1:14" ht="15" customHeight="1">
      <c r="A320" s="626">
        <f t="shared" si="8"/>
        <v>313</v>
      </c>
      <c r="B320" s="626">
        <f t="shared" si="9"/>
        <v>0</v>
      </c>
      <c r="C320" s="448"/>
      <c r="D320" s="448"/>
      <c r="E320" s="516"/>
      <c r="F320" s="446"/>
      <c r="G320" s="446"/>
      <c r="H320" s="448"/>
      <c r="I320" s="455">
        <v>0</v>
      </c>
      <c r="J320" s="452">
        <v>0</v>
      </c>
      <c r="K320" s="446"/>
      <c r="L320" s="448"/>
      <c r="N320" s="606" t="str">
        <f>_xlfn.IFNA(VLOOKUP(H320,Checks!$L$4:$L$15,1,FALSE),IF(H320="","",1))</f>
        <v/>
      </c>
    </row>
    <row r="321" spans="1:14" ht="15" customHeight="1">
      <c r="A321" s="626">
        <f t="shared" si="8"/>
        <v>314</v>
      </c>
      <c r="B321" s="626">
        <f t="shared" si="9"/>
        <v>0</v>
      </c>
      <c r="C321" s="448"/>
      <c r="D321" s="448"/>
      <c r="E321" s="516"/>
      <c r="F321" s="446"/>
      <c r="G321" s="446"/>
      <c r="H321" s="448"/>
      <c r="I321" s="455">
        <v>0</v>
      </c>
      <c r="J321" s="452">
        <v>0</v>
      </c>
      <c r="K321" s="446"/>
      <c r="L321" s="448"/>
      <c r="N321" s="606" t="str">
        <f>_xlfn.IFNA(VLOOKUP(H321,Checks!$L$4:$L$15,1,FALSE),IF(H321="","",1))</f>
        <v/>
      </c>
    </row>
    <row r="322" spans="1:14" ht="15" customHeight="1">
      <c r="A322" s="626">
        <f t="shared" si="8"/>
        <v>315</v>
      </c>
      <c r="B322" s="626">
        <f t="shared" si="9"/>
        <v>0</v>
      </c>
      <c r="C322" s="448"/>
      <c r="D322" s="448"/>
      <c r="E322" s="516"/>
      <c r="F322" s="446"/>
      <c r="G322" s="446"/>
      <c r="H322" s="448"/>
      <c r="I322" s="455">
        <v>0</v>
      </c>
      <c r="J322" s="452">
        <v>0</v>
      </c>
      <c r="K322" s="446"/>
      <c r="L322" s="448"/>
      <c r="N322" s="606" t="str">
        <f>_xlfn.IFNA(VLOOKUP(H322,Checks!$L$4:$L$15,1,FALSE),IF(H322="","",1))</f>
        <v/>
      </c>
    </row>
    <row r="323" spans="1:14" ht="15" customHeight="1">
      <c r="A323" s="626">
        <f t="shared" si="8"/>
        <v>316</v>
      </c>
      <c r="B323" s="626">
        <f t="shared" si="9"/>
        <v>0</v>
      </c>
      <c r="C323" s="448"/>
      <c r="D323" s="448"/>
      <c r="E323" s="516"/>
      <c r="F323" s="446"/>
      <c r="G323" s="446"/>
      <c r="H323" s="448"/>
      <c r="I323" s="455">
        <v>0</v>
      </c>
      <c r="J323" s="452">
        <v>0</v>
      </c>
      <c r="K323" s="446"/>
      <c r="L323" s="448"/>
      <c r="N323" s="606" t="str">
        <f>_xlfn.IFNA(VLOOKUP(H323,Checks!$L$4:$L$15,1,FALSE),IF(H323="","",1))</f>
        <v/>
      </c>
    </row>
    <row r="324" spans="1:14" ht="15" customHeight="1">
      <c r="A324" s="626">
        <f t="shared" si="8"/>
        <v>317</v>
      </c>
      <c r="B324" s="626">
        <f t="shared" si="9"/>
        <v>0</v>
      </c>
      <c r="C324" s="448"/>
      <c r="D324" s="448"/>
      <c r="E324" s="516"/>
      <c r="F324" s="446"/>
      <c r="G324" s="446"/>
      <c r="H324" s="448"/>
      <c r="I324" s="455">
        <v>0</v>
      </c>
      <c r="J324" s="452">
        <v>0</v>
      </c>
      <c r="K324" s="446"/>
      <c r="L324" s="448"/>
      <c r="N324" s="606" t="str">
        <f>_xlfn.IFNA(VLOOKUP(H324,Checks!$L$4:$L$15,1,FALSE),IF(H324="","",1))</f>
        <v/>
      </c>
    </row>
    <row r="325" spans="1:14" ht="15" customHeight="1">
      <c r="A325" s="626">
        <f t="shared" si="8"/>
        <v>318</v>
      </c>
      <c r="B325" s="626">
        <f t="shared" si="9"/>
        <v>0</v>
      </c>
      <c r="C325" s="448"/>
      <c r="D325" s="448"/>
      <c r="E325" s="516"/>
      <c r="F325" s="446"/>
      <c r="G325" s="446"/>
      <c r="H325" s="448"/>
      <c r="I325" s="455">
        <v>0</v>
      </c>
      <c r="J325" s="452">
        <v>0</v>
      </c>
      <c r="K325" s="446"/>
      <c r="L325" s="448"/>
      <c r="N325" s="606" t="str">
        <f>_xlfn.IFNA(VLOOKUP(H325,Checks!$L$4:$L$15,1,FALSE),IF(H325="","",1))</f>
        <v/>
      </c>
    </row>
    <row r="326" spans="1:14" ht="15" customHeight="1">
      <c r="A326" s="626">
        <f t="shared" si="8"/>
        <v>319</v>
      </c>
      <c r="B326" s="626">
        <f t="shared" si="9"/>
        <v>0</v>
      </c>
      <c r="C326" s="448"/>
      <c r="D326" s="448"/>
      <c r="E326" s="516"/>
      <c r="F326" s="446"/>
      <c r="G326" s="446"/>
      <c r="H326" s="448"/>
      <c r="I326" s="455">
        <v>0</v>
      </c>
      <c r="J326" s="452">
        <v>0</v>
      </c>
      <c r="K326" s="446"/>
      <c r="L326" s="448"/>
      <c r="N326" s="606" t="str">
        <f>_xlfn.IFNA(VLOOKUP(H326,Checks!$L$4:$L$15,1,FALSE),IF(H326="","",1))</f>
        <v/>
      </c>
    </row>
    <row r="327" spans="1:14" ht="15" customHeight="1">
      <c r="A327" s="626">
        <f t="shared" si="8"/>
        <v>320</v>
      </c>
      <c r="B327" s="626">
        <f t="shared" si="9"/>
        <v>0</v>
      </c>
      <c r="C327" s="448"/>
      <c r="D327" s="448"/>
      <c r="E327" s="516"/>
      <c r="F327" s="446"/>
      <c r="G327" s="446"/>
      <c r="H327" s="448"/>
      <c r="I327" s="455">
        <v>0</v>
      </c>
      <c r="J327" s="452">
        <v>0</v>
      </c>
      <c r="K327" s="446"/>
      <c r="L327" s="448"/>
      <c r="N327" s="606" t="str">
        <f>_xlfn.IFNA(VLOOKUP(H327,Checks!$L$4:$L$15,1,FALSE),IF(H327="","",1))</f>
        <v/>
      </c>
    </row>
    <row r="328" spans="1:14" ht="15" customHeight="1">
      <c r="A328" s="626">
        <f t="shared" si="8"/>
        <v>321</v>
      </c>
      <c r="B328" s="626">
        <f t="shared" si="9"/>
        <v>0</v>
      </c>
      <c r="C328" s="448"/>
      <c r="D328" s="448"/>
      <c r="E328" s="516"/>
      <c r="F328" s="446"/>
      <c r="G328" s="446"/>
      <c r="H328" s="448"/>
      <c r="I328" s="455">
        <v>0</v>
      </c>
      <c r="J328" s="452">
        <v>0</v>
      </c>
      <c r="K328" s="446"/>
      <c r="L328" s="448"/>
      <c r="N328" s="606" t="str">
        <f>_xlfn.IFNA(VLOOKUP(H328,Checks!$L$4:$L$15,1,FALSE),IF(H328="","",1))</f>
        <v/>
      </c>
    </row>
    <row r="329" spans="1:14" ht="15" customHeight="1">
      <c r="A329" s="626">
        <f t="shared" si="8"/>
        <v>322</v>
      </c>
      <c r="B329" s="626">
        <f t="shared" si="9"/>
        <v>0</v>
      </c>
      <c r="C329" s="448"/>
      <c r="D329" s="448"/>
      <c r="E329" s="516"/>
      <c r="F329" s="446"/>
      <c r="G329" s="446"/>
      <c r="H329" s="448"/>
      <c r="I329" s="455">
        <v>0</v>
      </c>
      <c r="J329" s="452">
        <v>0</v>
      </c>
      <c r="K329" s="446"/>
      <c r="L329" s="448"/>
      <c r="N329" s="606" t="str">
        <f>_xlfn.IFNA(VLOOKUP(H329,Checks!$L$4:$L$15,1,FALSE),IF(H329="","",1))</f>
        <v/>
      </c>
    </row>
    <row r="330" spans="1:14" ht="15" customHeight="1">
      <c r="A330" s="626">
        <f t="shared" ref="A330:A393" si="10">A329+1</f>
        <v>323</v>
      </c>
      <c r="B330" s="626">
        <f t="shared" ref="B330:B393" si="11">$B$8</f>
        <v>0</v>
      </c>
      <c r="C330" s="448"/>
      <c r="D330" s="448"/>
      <c r="E330" s="516"/>
      <c r="F330" s="446"/>
      <c r="G330" s="446"/>
      <c r="H330" s="448"/>
      <c r="I330" s="455">
        <v>0</v>
      </c>
      <c r="J330" s="452">
        <v>0</v>
      </c>
      <c r="K330" s="446"/>
      <c r="L330" s="448"/>
      <c r="N330" s="606" t="str">
        <f>_xlfn.IFNA(VLOOKUP(H330,Checks!$L$4:$L$15,1,FALSE),IF(H330="","",1))</f>
        <v/>
      </c>
    </row>
    <row r="331" spans="1:14" ht="15" customHeight="1">
      <c r="A331" s="626">
        <f t="shared" si="10"/>
        <v>324</v>
      </c>
      <c r="B331" s="626">
        <f t="shared" si="11"/>
        <v>0</v>
      </c>
      <c r="C331" s="448"/>
      <c r="D331" s="448"/>
      <c r="E331" s="516"/>
      <c r="F331" s="446"/>
      <c r="G331" s="446"/>
      <c r="H331" s="448"/>
      <c r="I331" s="455">
        <v>0</v>
      </c>
      <c r="J331" s="452">
        <v>0</v>
      </c>
      <c r="K331" s="446"/>
      <c r="L331" s="448"/>
      <c r="N331" s="606" t="str">
        <f>_xlfn.IFNA(VLOOKUP(H331,Checks!$L$4:$L$15,1,FALSE),IF(H331="","",1))</f>
        <v/>
      </c>
    </row>
    <row r="332" spans="1:14" ht="15" customHeight="1">
      <c r="A332" s="626">
        <f t="shared" si="10"/>
        <v>325</v>
      </c>
      <c r="B332" s="626">
        <f t="shared" si="11"/>
        <v>0</v>
      </c>
      <c r="C332" s="448"/>
      <c r="D332" s="448"/>
      <c r="E332" s="516"/>
      <c r="F332" s="446"/>
      <c r="G332" s="446"/>
      <c r="H332" s="448"/>
      <c r="I332" s="455">
        <v>0</v>
      </c>
      <c r="J332" s="452">
        <v>0</v>
      </c>
      <c r="K332" s="446"/>
      <c r="L332" s="448"/>
      <c r="N332" s="606" t="str">
        <f>_xlfn.IFNA(VLOOKUP(H332,Checks!$L$4:$L$15,1,FALSE),IF(H332="","",1))</f>
        <v/>
      </c>
    </row>
    <row r="333" spans="1:14" ht="15" customHeight="1">
      <c r="A333" s="626">
        <f t="shared" si="10"/>
        <v>326</v>
      </c>
      <c r="B333" s="626">
        <f t="shared" si="11"/>
        <v>0</v>
      </c>
      <c r="C333" s="448"/>
      <c r="D333" s="448"/>
      <c r="E333" s="516"/>
      <c r="F333" s="446"/>
      <c r="G333" s="446"/>
      <c r="H333" s="448"/>
      <c r="I333" s="455">
        <v>0</v>
      </c>
      <c r="J333" s="452">
        <v>0</v>
      </c>
      <c r="K333" s="446"/>
      <c r="L333" s="448"/>
      <c r="N333" s="606" t="str">
        <f>_xlfn.IFNA(VLOOKUP(H333,Checks!$L$4:$L$15,1,FALSE),IF(H333="","",1))</f>
        <v/>
      </c>
    </row>
    <row r="334" spans="1:14" ht="15" customHeight="1">
      <c r="A334" s="626">
        <f t="shared" si="10"/>
        <v>327</v>
      </c>
      <c r="B334" s="626">
        <f t="shared" si="11"/>
        <v>0</v>
      </c>
      <c r="C334" s="448"/>
      <c r="D334" s="448"/>
      <c r="E334" s="516"/>
      <c r="F334" s="446"/>
      <c r="G334" s="446"/>
      <c r="H334" s="448"/>
      <c r="I334" s="455">
        <v>0</v>
      </c>
      <c r="J334" s="452">
        <v>0</v>
      </c>
      <c r="K334" s="446"/>
      <c r="L334" s="448"/>
      <c r="N334" s="606" t="str">
        <f>_xlfn.IFNA(VLOOKUP(H334,Checks!$L$4:$L$15,1,FALSE),IF(H334="","",1))</f>
        <v/>
      </c>
    </row>
    <row r="335" spans="1:14" ht="15" customHeight="1">
      <c r="A335" s="626">
        <f t="shared" si="10"/>
        <v>328</v>
      </c>
      <c r="B335" s="626">
        <f t="shared" si="11"/>
        <v>0</v>
      </c>
      <c r="C335" s="448"/>
      <c r="D335" s="448"/>
      <c r="E335" s="516"/>
      <c r="F335" s="446"/>
      <c r="G335" s="446"/>
      <c r="H335" s="448"/>
      <c r="I335" s="455">
        <v>0</v>
      </c>
      <c r="J335" s="452">
        <v>0</v>
      </c>
      <c r="K335" s="446"/>
      <c r="L335" s="448"/>
      <c r="N335" s="606" t="str">
        <f>_xlfn.IFNA(VLOOKUP(H335,Checks!$L$4:$L$15,1,FALSE),IF(H335="","",1))</f>
        <v/>
      </c>
    </row>
    <row r="336" spans="1:14" ht="15" customHeight="1">
      <c r="A336" s="626">
        <f t="shared" si="10"/>
        <v>329</v>
      </c>
      <c r="B336" s="626">
        <f t="shared" si="11"/>
        <v>0</v>
      </c>
      <c r="C336" s="448"/>
      <c r="D336" s="448"/>
      <c r="E336" s="516"/>
      <c r="F336" s="446"/>
      <c r="G336" s="446"/>
      <c r="H336" s="448"/>
      <c r="I336" s="455">
        <v>0</v>
      </c>
      <c r="J336" s="452">
        <v>0</v>
      </c>
      <c r="K336" s="446"/>
      <c r="L336" s="448"/>
      <c r="N336" s="606" t="str">
        <f>_xlfn.IFNA(VLOOKUP(H336,Checks!$L$4:$L$15,1,FALSE),IF(H336="","",1))</f>
        <v/>
      </c>
    </row>
    <row r="337" spans="1:14" ht="15" customHeight="1">
      <c r="A337" s="626">
        <f t="shared" si="10"/>
        <v>330</v>
      </c>
      <c r="B337" s="626">
        <f t="shared" si="11"/>
        <v>0</v>
      </c>
      <c r="C337" s="448"/>
      <c r="D337" s="448"/>
      <c r="E337" s="516"/>
      <c r="F337" s="446"/>
      <c r="G337" s="446"/>
      <c r="H337" s="448"/>
      <c r="I337" s="455">
        <v>0</v>
      </c>
      <c r="J337" s="452">
        <v>0</v>
      </c>
      <c r="K337" s="446"/>
      <c r="L337" s="448"/>
      <c r="N337" s="606" t="str">
        <f>_xlfn.IFNA(VLOOKUP(H337,Checks!$L$4:$L$15,1,FALSE),IF(H337="","",1))</f>
        <v/>
      </c>
    </row>
    <row r="338" spans="1:14" ht="15" customHeight="1">
      <c r="A338" s="626">
        <f t="shared" si="10"/>
        <v>331</v>
      </c>
      <c r="B338" s="626">
        <f t="shared" si="11"/>
        <v>0</v>
      </c>
      <c r="C338" s="448"/>
      <c r="D338" s="448"/>
      <c r="E338" s="516"/>
      <c r="F338" s="446"/>
      <c r="G338" s="446"/>
      <c r="H338" s="448"/>
      <c r="I338" s="455">
        <v>0</v>
      </c>
      <c r="J338" s="452">
        <v>0</v>
      </c>
      <c r="K338" s="446"/>
      <c r="L338" s="448"/>
      <c r="N338" s="606" t="str">
        <f>_xlfn.IFNA(VLOOKUP(H338,Checks!$L$4:$L$15,1,FALSE),IF(H338="","",1))</f>
        <v/>
      </c>
    </row>
    <row r="339" spans="1:14" ht="15" customHeight="1">
      <c r="A339" s="626">
        <f t="shared" si="10"/>
        <v>332</v>
      </c>
      <c r="B339" s="626">
        <f t="shared" si="11"/>
        <v>0</v>
      </c>
      <c r="C339" s="448"/>
      <c r="D339" s="448"/>
      <c r="E339" s="516"/>
      <c r="F339" s="446"/>
      <c r="G339" s="446"/>
      <c r="H339" s="448"/>
      <c r="I339" s="455">
        <v>0</v>
      </c>
      <c r="J339" s="452">
        <v>0</v>
      </c>
      <c r="K339" s="446"/>
      <c r="L339" s="448"/>
      <c r="N339" s="606" t="str">
        <f>_xlfn.IFNA(VLOOKUP(H339,Checks!$L$4:$L$15,1,FALSE),IF(H339="","",1))</f>
        <v/>
      </c>
    </row>
    <row r="340" spans="1:14" ht="15" customHeight="1">
      <c r="A340" s="626">
        <f t="shared" si="10"/>
        <v>333</v>
      </c>
      <c r="B340" s="626">
        <f t="shared" si="11"/>
        <v>0</v>
      </c>
      <c r="C340" s="448"/>
      <c r="D340" s="448"/>
      <c r="E340" s="516"/>
      <c r="F340" s="446"/>
      <c r="G340" s="446"/>
      <c r="H340" s="448"/>
      <c r="I340" s="455">
        <v>0</v>
      </c>
      <c r="J340" s="452">
        <v>0</v>
      </c>
      <c r="K340" s="446"/>
      <c r="L340" s="448"/>
      <c r="N340" s="606" t="str">
        <f>_xlfn.IFNA(VLOOKUP(H340,Checks!$L$4:$L$15,1,FALSE),IF(H340="","",1))</f>
        <v/>
      </c>
    </row>
    <row r="341" spans="1:14" ht="15" customHeight="1">
      <c r="A341" s="626">
        <f t="shared" si="10"/>
        <v>334</v>
      </c>
      <c r="B341" s="626">
        <f t="shared" si="11"/>
        <v>0</v>
      </c>
      <c r="C341" s="448"/>
      <c r="D341" s="448"/>
      <c r="E341" s="516"/>
      <c r="F341" s="446"/>
      <c r="G341" s="446"/>
      <c r="H341" s="448"/>
      <c r="I341" s="455">
        <v>0</v>
      </c>
      <c r="J341" s="452">
        <v>0</v>
      </c>
      <c r="K341" s="446"/>
      <c r="L341" s="448"/>
      <c r="N341" s="606" t="str">
        <f>_xlfn.IFNA(VLOOKUP(H341,Checks!$L$4:$L$15,1,FALSE),IF(H341="","",1))</f>
        <v/>
      </c>
    </row>
    <row r="342" spans="1:14" ht="15" customHeight="1">
      <c r="A342" s="626">
        <f t="shared" si="10"/>
        <v>335</v>
      </c>
      <c r="B342" s="626">
        <f t="shared" si="11"/>
        <v>0</v>
      </c>
      <c r="C342" s="448"/>
      <c r="D342" s="448"/>
      <c r="E342" s="516"/>
      <c r="F342" s="446"/>
      <c r="G342" s="446"/>
      <c r="H342" s="448"/>
      <c r="I342" s="455">
        <v>0</v>
      </c>
      <c r="J342" s="452">
        <v>0</v>
      </c>
      <c r="K342" s="446"/>
      <c r="L342" s="448"/>
      <c r="N342" s="606" t="str">
        <f>_xlfn.IFNA(VLOOKUP(H342,Checks!$L$4:$L$15,1,FALSE),IF(H342="","",1))</f>
        <v/>
      </c>
    </row>
    <row r="343" spans="1:14" ht="15" customHeight="1">
      <c r="A343" s="626">
        <f t="shared" si="10"/>
        <v>336</v>
      </c>
      <c r="B343" s="626">
        <f t="shared" si="11"/>
        <v>0</v>
      </c>
      <c r="C343" s="448"/>
      <c r="D343" s="448"/>
      <c r="E343" s="516"/>
      <c r="F343" s="446"/>
      <c r="G343" s="446"/>
      <c r="H343" s="448"/>
      <c r="I343" s="455">
        <v>0</v>
      </c>
      <c r="J343" s="452">
        <v>0</v>
      </c>
      <c r="K343" s="446"/>
      <c r="L343" s="448"/>
      <c r="N343" s="606" t="str">
        <f>_xlfn.IFNA(VLOOKUP(H343,Checks!$L$4:$L$15,1,FALSE),IF(H343="","",1))</f>
        <v/>
      </c>
    </row>
    <row r="344" spans="1:14" ht="15" customHeight="1">
      <c r="A344" s="626">
        <f t="shared" si="10"/>
        <v>337</v>
      </c>
      <c r="B344" s="626">
        <f t="shared" si="11"/>
        <v>0</v>
      </c>
      <c r="C344" s="448"/>
      <c r="D344" s="448"/>
      <c r="E344" s="516"/>
      <c r="F344" s="446"/>
      <c r="G344" s="446"/>
      <c r="H344" s="448"/>
      <c r="I344" s="455">
        <v>0</v>
      </c>
      <c r="J344" s="452">
        <v>0</v>
      </c>
      <c r="K344" s="446"/>
      <c r="L344" s="448"/>
      <c r="N344" s="606" t="str">
        <f>_xlfn.IFNA(VLOOKUP(H344,Checks!$L$4:$L$15,1,FALSE),IF(H344="","",1))</f>
        <v/>
      </c>
    </row>
    <row r="345" spans="1:14" ht="15" customHeight="1">
      <c r="A345" s="626">
        <f t="shared" si="10"/>
        <v>338</v>
      </c>
      <c r="B345" s="626">
        <f t="shared" si="11"/>
        <v>0</v>
      </c>
      <c r="C345" s="448"/>
      <c r="D345" s="448"/>
      <c r="E345" s="516"/>
      <c r="F345" s="446"/>
      <c r="G345" s="446"/>
      <c r="H345" s="448"/>
      <c r="I345" s="455">
        <v>0</v>
      </c>
      <c r="J345" s="452">
        <v>0</v>
      </c>
      <c r="K345" s="446"/>
      <c r="L345" s="448"/>
      <c r="N345" s="606" t="str">
        <f>_xlfn.IFNA(VLOOKUP(H345,Checks!$L$4:$L$15,1,FALSE),IF(H345="","",1))</f>
        <v/>
      </c>
    </row>
    <row r="346" spans="1:14" ht="15" customHeight="1">
      <c r="A346" s="626">
        <f t="shared" si="10"/>
        <v>339</v>
      </c>
      <c r="B346" s="626">
        <f t="shared" si="11"/>
        <v>0</v>
      </c>
      <c r="C346" s="448"/>
      <c r="D346" s="448"/>
      <c r="E346" s="516"/>
      <c r="F346" s="446"/>
      <c r="G346" s="446"/>
      <c r="H346" s="448"/>
      <c r="I346" s="455">
        <v>0</v>
      </c>
      <c r="J346" s="452">
        <v>0</v>
      </c>
      <c r="K346" s="446"/>
      <c r="L346" s="448"/>
      <c r="N346" s="606" t="str">
        <f>_xlfn.IFNA(VLOOKUP(H346,Checks!$L$4:$L$15,1,FALSE),IF(H346="","",1))</f>
        <v/>
      </c>
    </row>
    <row r="347" spans="1:14" ht="15" customHeight="1">
      <c r="A347" s="626">
        <f t="shared" si="10"/>
        <v>340</v>
      </c>
      <c r="B347" s="626">
        <f t="shared" si="11"/>
        <v>0</v>
      </c>
      <c r="C347" s="448"/>
      <c r="D347" s="448"/>
      <c r="E347" s="516"/>
      <c r="F347" s="446"/>
      <c r="G347" s="446"/>
      <c r="H347" s="448"/>
      <c r="I347" s="455">
        <v>0</v>
      </c>
      <c r="J347" s="452">
        <v>0</v>
      </c>
      <c r="K347" s="446"/>
      <c r="L347" s="448"/>
      <c r="N347" s="606" t="str">
        <f>_xlfn.IFNA(VLOOKUP(H347,Checks!$L$4:$L$15,1,FALSE),IF(H347="","",1))</f>
        <v/>
      </c>
    </row>
    <row r="348" spans="1:14" ht="15" customHeight="1">
      <c r="A348" s="626">
        <f t="shared" si="10"/>
        <v>341</v>
      </c>
      <c r="B348" s="626">
        <f t="shared" si="11"/>
        <v>0</v>
      </c>
      <c r="C348" s="448"/>
      <c r="D348" s="448"/>
      <c r="E348" s="516"/>
      <c r="F348" s="446"/>
      <c r="G348" s="446"/>
      <c r="H348" s="448"/>
      <c r="I348" s="455">
        <v>0</v>
      </c>
      <c r="J348" s="452">
        <v>0</v>
      </c>
      <c r="K348" s="446"/>
      <c r="L348" s="448"/>
      <c r="N348" s="606" t="str">
        <f>_xlfn.IFNA(VLOOKUP(H348,Checks!$L$4:$L$15,1,FALSE),IF(H348="","",1))</f>
        <v/>
      </c>
    </row>
    <row r="349" spans="1:14" ht="15" customHeight="1">
      <c r="A349" s="626">
        <f t="shared" si="10"/>
        <v>342</v>
      </c>
      <c r="B349" s="626">
        <f t="shared" si="11"/>
        <v>0</v>
      </c>
      <c r="C349" s="448"/>
      <c r="D349" s="448"/>
      <c r="E349" s="516"/>
      <c r="F349" s="446"/>
      <c r="G349" s="446"/>
      <c r="H349" s="448"/>
      <c r="I349" s="455">
        <v>0</v>
      </c>
      <c r="J349" s="452">
        <v>0</v>
      </c>
      <c r="K349" s="446"/>
      <c r="L349" s="448"/>
      <c r="N349" s="606" t="str">
        <f>_xlfn.IFNA(VLOOKUP(H349,Checks!$L$4:$L$15,1,FALSE),IF(H349="","",1))</f>
        <v/>
      </c>
    </row>
    <row r="350" spans="1:14" ht="15" customHeight="1">
      <c r="A350" s="626">
        <f t="shared" si="10"/>
        <v>343</v>
      </c>
      <c r="B350" s="626">
        <f t="shared" si="11"/>
        <v>0</v>
      </c>
      <c r="C350" s="448"/>
      <c r="D350" s="448"/>
      <c r="E350" s="516"/>
      <c r="F350" s="446"/>
      <c r="G350" s="446"/>
      <c r="H350" s="448"/>
      <c r="I350" s="455">
        <v>0</v>
      </c>
      <c r="J350" s="452">
        <v>0</v>
      </c>
      <c r="K350" s="446"/>
      <c r="L350" s="448"/>
      <c r="N350" s="606" t="str">
        <f>_xlfn.IFNA(VLOOKUP(H350,Checks!$L$4:$L$15,1,FALSE),IF(H350="","",1))</f>
        <v/>
      </c>
    </row>
    <row r="351" spans="1:14" ht="15" customHeight="1">
      <c r="A351" s="626">
        <f t="shared" si="10"/>
        <v>344</v>
      </c>
      <c r="B351" s="626">
        <f t="shared" si="11"/>
        <v>0</v>
      </c>
      <c r="C351" s="448"/>
      <c r="D351" s="448"/>
      <c r="E351" s="516"/>
      <c r="F351" s="446"/>
      <c r="G351" s="446"/>
      <c r="H351" s="448"/>
      <c r="I351" s="455">
        <v>0</v>
      </c>
      <c r="J351" s="452">
        <v>0</v>
      </c>
      <c r="K351" s="446"/>
      <c r="L351" s="448"/>
      <c r="N351" s="606" t="str">
        <f>_xlfn.IFNA(VLOOKUP(H351,Checks!$L$4:$L$15,1,FALSE),IF(H351="","",1))</f>
        <v/>
      </c>
    </row>
    <row r="352" spans="1:14" ht="15" customHeight="1">
      <c r="A352" s="626">
        <f t="shared" si="10"/>
        <v>345</v>
      </c>
      <c r="B352" s="626">
        <f t="shared" si="11"/>
        <v>0</v>
      </c>
      <c r="C352" s="448"/>
      <c r="D352" s="448"/>
      <c r="E352" s="516"/>
      <c r="F352" s="446"/>
      <c r="G352" s="446"/>
      <c r="H352" s="448"/>
      <c r="I352" s="455">
        <v>0</v>
      </c>
      <c r="J352" s="452">
        <v>0</v>
      </c>
      <c r="K352" s="446"/>
      <c r="L352" s="448"/>
      <c r="N352" s="606" t="str">
        <f>_xlfn.IFNA(VLOOKUP(H352,Checks!$L$4:$L$15,1,FALSE),IF(H352="","",1))</f>
        <v/>
      </c>
    </row>
    <row r="353" spans="1:14" ht="15" customHeight="1">
      <c r="A353" s="626">
        <f t="shared" si="10"/>
        <v>346</v>
      </c>
      <c r="B353" s="626">
        <f t="shared" si="11"/>
        <v>0</v>
      </c>
      <c r="C353" s="448"/>
      <c r="D353" s="448"/>
      <c r="E353" s="516"/>
      <c r="F353" s="446"/>
      <c r="G353" s="446"/>
      <c r="H353" s="448"/>
      <c r="I353" s="455">
        <v>0</v>
      </c>
      <c r="J353" s="452">
        <v>0</v>
      </c>
      <c r="K353" s="446"/>
      <c r="L353" s="448"/>
      <c r="N353" s="606" t="str">
        <f>_xlfn.IFNA(VLOOKUP(H353,Checks!$L$4:$L$15,1,FALSE),IF(H353="","",1))</f>
        <v/>
      </c>
    </row>
    <row r="354" spans="1:14" ht="15" customHeight="1">
      <c r="A354" s="626">
        <f t="shared" si="10"/>
        <v>347</v>
      </c>
      <c r="B354" s="626">
        <f t="shared" si="11"/>
        <v>0</v>
      </c>
      <c r="C354" s="448"/>
      <c r="D354" s="448"/>
      <c r="E354" s="516"/>
      <c r="F354" s="446"/>
      <c r="G354" s="446"/>
      <c r="H354" s="448"/>
      <c r="I354" s="455">
        <v>0</v>
      </c>
      <c r="J354" s="452">
        <v>0</v>
      </c>
      <c r="K354" s="446"/>
      <c r="L354" s="448"/>
      <c r="N354" s="606" t="str">
        <f>_xlfn.IFNA(VLOOKUP(H354,Checks!$L$4:$L$15,1,FALSE),IF(H354="","",1))</f>
        <v/>
      </c>
    </row>
    <row r="355" spans="1:14" ht="15" customHeight="1">
      <c r="A355" s="626">
        <f t="shared" si="10"/>
        <v>348</v>
      </c>
      <c r="B355" s="626">
        <f t="shared" si="11"/>
        <v>0</v>
      </c>
      <c r="C355" s="448"/>
      <c r="D355" s="448"/>
      <c r="E355" s="516"/>
      <c r="F355" s="446"/>
      <c r="G355" s="446"/>
      <c r="H355" s="448"/>
      <c r="I355" s="455">
        <v>0</v>
      </c>
      <c r="J355" s="452">
        <v>0</v>
      </c>
      <c r="K355" s="446"/>
      <c r="L355" s="448"/>
      <c r="N355" s="606" t="str">
        <f>_xlfn.IFNA(VLOOKUP(H355,Checks!$L$4:$L$15,1,FALSE),IF(H355="","",1))</f>
        <v/>
      </c>
    </row>
    <row r="356" spans="1:14" ht="15" customHeight="1">
      <c r="A356" s="626">
        <f t="shared" si="10"/>
        <v>349</v>
      </c>
      <c r="B356" s="626">
        <f t="shared" si="11"/>
        <v>0</v>
      </c>
      <c r="C356" s="448"/>
      <c r="D356" s="448"/>
      <c r="E356" s="516"/>
      <c r="F356" s="446"/>
      <c r="G356" s="446"/>
      <c r="H356" s="448"/>
      <c r="I356" s="455">
        <v>0</v>
      </c>
      <c r="J356" s="452">
        <v>0</v>
      </c>
      <c r="K356" s="446"/>
      <c r="L356" s="448"/>
      <c r="N356" s="606" t="str">
        <f>_xlfn.IFNA(VLOOKUP(H356,Checks!$L$4:$L$15,1,FALSE),IF(H356="","",1))</f>
        <v/>
      </c>
    </row>
    <row r="357" spans="1:14" ht="15" customHeight="1">
      <c r="A357" s="626">
        <f t="shared" si="10"/>
        <v>350</v>
      </c>
      <c r="B357" s="626">
        <f t="shared" si="11"/>
        <v>0</v>
      </c>
      <c r="C357" s="448"/>
      <c r="D357" s="448"/>
      <c r="E357" s="516"/>
      <c r="F357" s="446"/>
      <c r="G357" s="446"/>
      <c r="H357" s="448"/>
      <c r="I357" s="455">
        <v>0</v>
      </c>
      <c r="J357" s="452">
        <v>0</v>
      </c>
      <c r="K357" s="446"/>
      <c r="L357" s="448"/>
      <c r="N357" s="606" t="str">
        <f>_xlfn.IFNA(VLOOKUP(H357,Checks!$L$4:$L$15,1,FALSE),IF(H357="","",1))</f>
        <v/>
      </c>
    </row>
    <row r="358" spans="1:14" ht="15" customHeight="1">
      <c r="A358" s="626">
        <f t="shared" si="10"/>
        <v>351</v>
      </c>
      <c r="B358" s="626">
        <f t="shared" si="11"/>
        <v>0</v>
      </c>
      <c r="C358" s="448"/>
      <c r="D358" s="448"/>
      <c r="E358" s="516"/>
      <c r="F358" s="446"/>
      <c r="G358" s="446"/>
      <c r="H358" s="448"/>
      <c r="I358" s="455">
        <v>0</v>
      </c>
      <c r="J358" s="452">
        <v>0</v>
      </c>
      <c r="K358" s="446"/>
      <c r="L358" s="448"/>
      <c r="N358" s="606" t="str">
        <f>_xlfn.IFNA(VLOOKUP(H358,Checks!$L$4:$L$15,1,FALSE),IF(H358="","",1))</f>
        <v/>
      </c>
    </row>
    <row r="359" spans="1:14" ht="15" customHeight="1">
      <c r="A359" s="626">
        <f t="shared" si="10"/>
        <v>352</v>
      </c>
      <c r="B359" s="626">
        <f t="shared" si="11"/>
        <v>0</v>
      </c>
      <c r="C359" s="448"/>
      <c r="D359" s="448"/>
      <c r="E359" s="516"/>
      <c r="F359" s="446"/>
      <c r="G359" s="446"/>
      <c r="H359" s="448"/>
      <c r="I359" s="455">
        <v>0</v>
      </c>
      <c r="J359" s="452">
        <v>0</v>
      </c>
      <c r="K359" s="446"/>
      <c r="L359" s="448"/>
      <c r="N359" s="606" t="str">
        <f>_xlfn.IFNA(VLOOKUP(H359,Checks!$L$4:$L$15,1,FALSE),IF(H359="","",1))</f>
        <v/>
      </c>
    </row>
    <row r="360" spans="1:14" ht="15" customHeight="1">
      <c r="A360" s="626">
        <f t="shared" si="10"/>
        <v>353</v>
      </c>
      <c r="B360" s="626">
        <f t="shared" si="11"/>
        <v>0</v>
      </c>
      <c r="C360" s="448"/>
      <c r="D360" s="448"/>
      <c r="E360" s="516"/>
      <c r="F360" s="446"/>
      <c r="G360" s="446"/>
      <c r="H360" s="448"/>
      <c r="I360" s="455">
        <v>0</v>
      </c>
      <c r="J360" s="452">
        <v>0</v>
      </c>
      <c r="K360" s="446"/>
      <c r="L360" s="448"/>
      <c r="N360" s="606" t="str">
        <f>_xlfn.IFNA(VLOOKUP(H360,Checks!$L$4:$L$15,1,FALSE),IF(H360="","",1))</f>
        <v/>
      </c>
    </row>
    <row r="361" spans="1:14" ht="15" customHeight="1">
      <c r="A361" s="626">
        <f t="shared" si="10"/>
        <v>354</v>
      </c>
      <c r="B361" s="626">
        <f t="shared" si="11"/>
        <v>0</v>
      </c>
      <c r="C361" s="448"/>
      <c r="D361" s="448"/>
      <c r="E361" s="516"/>
      <c r="F361" s="446"/>
      <c r="G361" s="446"/>
      <c r="H361" s="448"/>
      <c r="I361" s="455">
        <v>0</v>
      </c>
      <c r="J361" s="452">
        <v>0</v>
      </c>
      <c r="K361" s="446"/>
      <c r="L361" s="448"/>
      <c r="N361" s="606" t="str">
        <f>_xlfn.IFNA(VLOOKUP(H361,Checks!$L$4:$L$15,1,FALSE),IF(H361="","",1))</f>
        <v/>
      </c>
    </row>
    <row r="362" spans="1:14" ht="15" customHeight="1">
      <c r="A362" s="626">
        <f t="shared" si="10"/>
        <v>355</v>
      </c>
      <c r="B362" s="626">
        <f t="shared" si="11"/>
        <v>0</v>
      </c>
      <c r="C362" s="448"/>
      <c r="D362" s="448"/>
      <c r="E362" s="516"/>
      <c r="F362" s="446"/>
      <c r="G362" s="446"/>
      <c r="H362" s="448"/>
      <c r="I362" s="455">
        <v>0</v>
      </c>
      <c r="J362" s="452">
        <v>0</v>
      </c>
      <c r="K362" s="446"/>
      <c r="L362" s="448"/>
      <c r="N362" s="606" t="str">
        <f>_xlfn.IFNA(VLOOKUP(H362,Checks!$L$4:$L$15,1,FALSE),IF(H362="","",1))</f>
        <v/>
      </c>
    </row>
    <row r="363" spans="1:14" ht="15" customHeight="1">
      <c r="A363" s="626">
        <f t="shared" si="10"/>
        <v>356</v>
      </c>
      <c r="B363" s="626">
        <f t="shared" si="11"/>
        <v>0</v>
      </c>
      <c r="C363" s="448"/>
      <c r="D363" s="448"/>
      <c r="E363" s="516"/>
      <c r="F363" s="446"/>
      <c r="G363" s="446"/>
      <c r="H363" s="448"/>
      <c r="I363" s="455">
        <v>0</v>
      </c>
      <c r="J363" s="452">
        <v>0</v>
      </c>
      <c r="K363" s="446"/>
      <c r="L363" s="448"/>
      <c r="N363" s="606" t="str">
        <f>_xlfn.IFNA(VLOOKUP(H363,Checks!$L$4:$L$15,1,FALSE),IF(H363="","",1))</f>
        <v/>
      </c>
    </row>
    <row r="364" spans="1:14" ht="15" customHeight="1">
      <c r="A364" s="626">
        <f t="shared" si="10"/>
        <v>357</v>
      </c>
      <c r="B364" s="626">
        <f t="shared" si="11"/>
        <v>0</v>
      </c>
      <c r="C364" s="448"/>
      <c r="D364" s="448"/>
      <c r="E364" s="516"/>
      <c r="F364" s="446"/>
      <c r="G364" s="446"/>
      <c r="H364" s="448"/>
      <c r="I364" s="455">
        <v>0</v>
      </c>
      <c r="J364" s="452">
        <v>0</v>
      </c>
      <c r="K364" s="446"/>
      <c r="L364" s="448"/>
      <c r="N364" s="606" t="str">
        <f>_xlfn.IFNA(VLOOKUP(H364,Checks!$L$4:$L$15,1,FALSE),IF(H364="","",1))</f>
        <v/>
      </c>
    </row>
    <row r="365" spans="1:14" ht="15" customHeight="1">
      <c r="A365" s="626">
        <f t="shared" si="10"/>
        <v>358</v>
      </c>
      <c r="B365" s="626">
        <f t="shared" si="11"/>
        <v>0</v>
      </c>
      <c r="C365" s="448"/>
      <c r="D365" s="448"/>
      <c r="E365" s="516"/>
      <c r="F365" s="446"/>
      <c r="G365" s="446"/>
      <c r="H365" s="448"/>
      <c r="I365" s="455">
        <v>0</v>
      </c>
      <c r="J365" s="452">
        <v>0</v>
      </c>
      <c r="K365" s="446"/>
      <c r="L365" s="448"/>
      <c r="N365" s="606" t="str">
        <f>_xlfn.IFNA(VLOOKUP(H365,Checks!$L$4:$L$15,1,FALSE),IF(H365="","",1))</f>
        <v/>
      </c>
    </row>
    <row r="366" spans="1:14" ht="15" customHeight="1">
      <c r="A366" s="626">
        <f t="shared" si="10"/>
        <v>359</v>
      </c>
      <c r="B366" s="626">
        <f t="shared" si="11"/>
        <v>0</v>
      </c>
      <c r="C366" s="448"/>
      <c r="D366" s="448"/>
      <c r="E366" s="516"/>
      <c r="F366" s="446"/>
      <c r="G366" s="446"/>
      <c r="H366" s="448"/>
      <c r="I366" s="455">
        <v>0</v>
      </c>
      <c r="J366" s="452">
        <v>0</v>
      </c>
      <c r="K366" s="446"/>
      <c r="L366" s="448"/>
      <c r="N366" s="606" t="str">
        <f>_xlfn.IFNA(VLOOKUP(H366,Checks!$L$4:$L$15,1,FALSE),IF(H366="","",1))</f>
        <v/>
      </c>
    </row>
    <row r="367" spans="1:14" ht="15" customHeight="1">
      <c r="A367" s="626">
        <f t="shared" si="10"/>
        <v>360</v>
      </c>
      <c r="B367" s="626">
        <f t="shared" si="11"/>
        <v>0</v>
      </c>
      <c r="C367" s="448"/>
      <c r="D367" s="448"/>
      <c r="E367" s="516"/>
      <c r="F367" s="446"/>
      <c r="G367" s="446"/>
      <c r="H367" s="448"/>
      <c r="I367" s="455">
        <v>0</v>
      </c>
      <c r="J367" s="452">
        <v>0</v>
      </c>
      <c r="K367" s="446"/>
      <c r="L367" s="448"/>
      <c r="N367" s="606" t="str">
        <f>_xlfn.IFNA(VLOOKUP(H367,Checks!$L$4:$L$15,1,FALSE),IF(H367="","",1))</f>
        <v/>
      </c>
    </row>
    <row r="368" spans="1:14" ht="15" customHeight="1">
      <c r="A368" s="626">
        <f t="shared" si="10"/>
        <v>361</v>
      </c>
      <c r="B368" s="626">
        <f t="shared" si="11"/>
        <v>0</v>
      </c>
      <c r="C368" s="448"/>
      <c r="D368" s="448"/>
      <c r="E368" s="516"/>
      <c r="F368" s="446"/>
      <c r="G368" s="446"/>
      <c r="H368" s="448"/>
      <c r="I368" s="455">
        <v>0</v>
      </c>
      <c r="J368" s="452">
        <v>0</v>
      </c>
      <c r="K368" s="446"/>
      <c r="L368" s="448"/>
      <c r="N368" s="606" t="str">
        <f>_xlfn.IFNA(VLOOKUP(H368,Checks!$L$4:$L$15,1,FALSE),IF(H368="","",1))</f>
        <v/>
      </c>
    </row>
    <row r="369" spans="1:14" ht="15" customHeight="1">
      <c r="A369" s="626">
        <f t="shared" si="10"/>
        <v>362</v>
      </c>
      <c r="B369" s="626">
        <f t="shared" si="11"/>
        <v>0</v>
      </c>
      <c r="C369" s="448"/>
      <c r="D369" s="448"/>
      <c r="E369" s="516"/>
      <c r="F369" s="446"/>
      <c r="G369" s="446"/>
      <c r="H369" s="448"/>
      <c r="I369" s="455">
        <v>0</v>
      </c>
      <c r="J369" s="452">
        <v>0</v>
      </c>
      <c r="K369" s="446"/>
      <c r="L369" s="448"/>
      <c r="N369" s="606" t="str">
        <f>_xlfn.IFNA(VLOOKUP(H369,Checks!$L$4:$L$15,1,FALSE),IF(H369="","",1))</f>
        <v/>
      </c>
    </row>
    <row r="370" spans="1:14" ht="15" customHeight="1">
      <c r="A370" s="626">
        <f t="shared" si="10"/>
        <v>363</v>
      </c>
      <c r="B370" s="626">
        <f t="shared" si="11"/>
        <v>0</v>
      </c>
      <c r="C370" s="448"/>
      <c r="D370" s="448"/>
      <c r="E370" s="516"/>
      <c r="F370" s="446"/>
      <c r="G370" s="446"/>
      <c r="H370" s="448"/>
      <c r="I370" s="455">
        <v>0</v>
      </c>
      <c r="J370" s="452">
        <v>0</v>
      </c>
      <c r="K370" s="446"/>
      <c r="L370" s="448"/>
      <c r="N370" s="606" t="str">
        <f>_xlfn.IFNA(VLOOKUP(H370,Checks!$L$4:$L$15,1,FALSE),IF(H370="","",1))</f>
        <v/>
      </c>
    </row>
    <row r="371" spans="1:14" ht="15" customHeight="1">
      <c r="A371" s="626">
        <f t="shared" si="10"/>
        <v>364</v>
      </c>
      <c r="B371" s="626">
        <f t="shared" si="11"/>
        <v>0</v>
      </c>
      <c r="C371" s="448"/>
      <c r="D371" s="448"/>
      <c r="E371" s="516"/>
      <c r="F371" s="446"/>
      <c r="G371" s="446"/>
      <c r="H371" s="448"/>
      <c r="I371" s="455">
        <v>0</v>
      </c>
      <c r="J371" s="452">
        <v>0</v>
      </c>
      <c r="K371" s="446"/>
      <c r="L371" s="448"/>
      <c r="N371" s="606" t="str">
        <f>_xlfn.IFNA(VLOOKUP(H371,Checks!$L$4:$L$15,1,FALSE),IF(H371="","",1))</f>
        <v/>
      </c>
    </row>
    <row r="372" spans="1:14" ht="15" customHeight="1">
      <c r="A372" s="626">
        <f t="shared" si="10"/>
        <v>365</v>
      </c>
      <c r="B372" s="626">
        <f t="shared" si="11"/>
        <v>0</v>
      </c>
      <c r="C372" s="448"/>
      <c r="D372" s="448"/>
      <c r="E372" s="516"/>
      <c r="F372" s="446"/>
      <c r="G372" s="446"/>
      <c r="H372" s="448"/>
      <c r="I372" s="455">
        <v>0</v>
      </c>
      <c r="J372" s="452">
        <v>0</v>
      </c>
      <c r="K372" s="446"/>
      <c r="L372" s="448"/>
      <c r="N372" s="606" t="str">
        <f>_xlfn.IFNA(VLOOKUP(H372,Checks!$L$4:$L$15,1,FALSE),IF(H372="","",1))</f>
        <v/>
      </c>
    </row>
    <row r="373" spans="1:14" ht="15" customHeight="1">
      <c r="A373" s="626">
        <f t="shared" si="10"/>
        <v>366</v>
      </c>
      <c r="B373" s="626">
        <f t="shared" si="11"/>
        <v>0</v>
      </c>
      <c r="C373" s="448"/>
      <c r="D373" s="448"/>
      <c r="E373" s="516"/>
      <c r="F373" s="446"/>
      <c r="G373" s="446"/>
      <c r="H373" s="448"/>
      <c r="I373" s="455">
        <v>0</v>
      </c>
      <c r="J373" s="452">
        <v>0</v>
      </c>
      <c r="K373" s="446"/>
      <c r="L373" s="448"/>
      <c r="N373" s="606" t="str">
        <f>_xlfn.IFNA(VLOOKUP(H373,Checks!$L$4:$L$15,1,FALSE),IF(H373="","",1))</f>
        <v/>
      </c>
    </row>
    <row r="374" spans="1:14" ht="15" customHeight="1">
      <c r="A374" s="626">
        <f t="shared" si="10"/>
        <v>367</v>
      </c>
      <c r="B374" s="626">
        <f t="shared" si="11"/>
        <v>0</v>
      </c>
      <c r="C374" s="448"/>
      <c r="D374" s="448"/>
      <c r="E374" s="516"/>
      <c r="F374" s="446"/>
      <c r="G374" s="446"/>
      <c r="H374" s="448"/>
      <c r="I374" s="455">
        <v>0</v>
      </c>
      <c r="J374" s="452">
        <v>0</v>
      </c>
      <c r="K374" s="446"/>
      <c r="L374" s="448"/>
      <c r="N374" s="606" t="str">
        <f>_xlfn.IFNA(VLOOKUP(H374,Checks!$L$4:$L$15,1,FALSE),IF(H374="","",1))</f>
        <v/>
      </c>
    </row>
    <row r="375" spans="1:14" ht="15" customHeight="1">
      <c r="A375" s="626">
        <f t="shared" si="10"/>
        <v>368</v>
      </c>
      <c r="B375" s="626">
        <f t="shared" si="11"/>
        <v>0</v>
      </c>
      <c r="C375" s="448"/>
      <c r="D375" s="448"/>
      <c r="E375" s="516"/>
      <c r="F375" s="446"/>
      <c r="G375" s="446"/>
      <c r="H375" s="448"/>
      <c r="I375" s="455">
        <v>0</v>
      </c>
      <c r="J375" s="452">
        <v>0</v>
      </c>
      <c r="K375" s="446"/>
      <c r="L375" s="448"/>
      <c r="N375" s="606" t="str">
        <f>_xlfn.IFNA(VLOOKUP(H375,Checks!$L$4:$L$15,1,FALSE),IF(H375="","",1))</f>
        <v/>
      </c>
    </row>
    <row r="376" spans="1:14" ht="15" customHeight="1">
      <c r="A376" s="626">
        <f t="shared" si="10"/>
        <v>369</v>
      </c>
      <c r="B376" s="626">
        <f t="shared" si="11"/>
        <v>0</v>
      </c>
      <c r="C376" s="448"/>
      <c r="D376" s="448"/>
      <c r="E376" s="516"/>
      <c r="F376" s="446"/>
      <c r="G376" s="446"/>
      <c r="H376" s="448"/>
      <c r="I376" s="455">
        <v>0</v>
      </c>
      <c r="J376" s="452">
        <v>0</v>
      </c>
      <c r="K376" s="446"/>
      <c r="L376" s="448"/>
      <c r="N376" s="606" t="str">
        <f>_xlfn.IFNA(VLOOKUP(H376,Checks!$L$4:$L$15,1,FALSE),IF(H376="","",1))</f>
        <v/>
      </c>
    </row>
    <row r="377" spans="1:14" ht="15" customHeight="1">
      <c r="A377" s="626">
        <f t="shared" si="10"/>
        <v>370</v>
      </c>
      <c r="B377" s="626">
        <f t="shared" si="11"/>
        <v>0</v>
      </c>
      <c r="C377" s="448"/>
      <c r="D377" s="448"/>
      <c r="E377" s="516"/>
      <c r="F377" s="446"/>
      <c r="G377" s="446"/>
      <c r="H377" s="448"/>
      <c r="I377" s="455">
        <v>0</v>
      </c>
      <c r="J377" s="452">
        <v>0</v>
      </c>
      <c r="K377" s="446"/>
      <c r="L377" s="448"/>
      <c r="N377" s="606" t="str">
        <f>_xlfn.IFNA(VLOOKUP(H377,Checks!$L$4:$L$15,1,FALSE),IF(H377="","",1))</f>
        <v/>
      </c>
    </row>
    <row r="378" spans="1:14" ht="15" customHeight="1">
      <c r="A378" s="626">
        <f t="shared" si="10"/>
        <v>371</v>
      </c>
      <c r="B378" s="626">
        <f t="shared" si="11"/>
        <v>0</v>
      </c>
      <c r="C378" s="448"/>
      <c r="D378" s="448"/>
      <c r="E378" s="516"/>
      <c r="F378" s="446"/>
      <c r="G378" s="446"/>
      <c r="H378" s="448"/>
      <c r="I378" s="455">
        <v>0</v>
      </c>
      <c r="J378" s="452">
        <v>0</v>
      </c>
      <c r="K378" s="446"/>
      <c r="L378" s="448"/>
      <c r="N378" s="606" t="str">
        <f>_xlfn.IFNA(VLOOKUP(H378,Checks!$L$4:$L$15,1,FALSE),IF(H378="","",1))</f>
        <v/>
      </c>
    </row>
    <row r="379" spans="1:14" ht="15" customHeight="1">
      <c r="A379" s="626">
        <f t="shared" si="10"/>
        <v>372</v>
      </c>
      <c r="B379" s="626">
        <f t="shared" si="11"/>
        <v>0</v>
      </c>
      <c r="C379" s="448"/>
      <c r="D379" s="448"/>
      <c r="E379" s="516"/>
      <c r="F379" s="446"/>
      <c r="G379" s="446"/>
      <c r="H379" s="448"/>
      <c r="I379" s="455">
        <v>0</v>
      </c>
      <c r="J379" s="452">
        <v>0</v>
      </c>
      <c r="K379" s="446"/>
      <c r="L379" s="448"/>
      <c r="N379" s="606" t="str">
        <f>_xlfn.IFNA(VLOOKUP(H379,Checks!$L$4:$L$15,1,FALSE),IF(H379="","",1))</f>
        <v/>
      </c>
    </row>
    <row r="380" spans="1:14" ht="15" customHeight="1">
      <c r="A380" s="626">
        <f t="shared" si="10"/>
        <v>373</v>
      </c>
      <c r="B380" s="626">
        <f t="shared" si="11"/>
        <v>0</v>
      </c>
      <c r="C380" s="448"/>
      <c r="D380" s="448"/>
      <c r="E380" s="516"/>
      <c r="F380" s="446"/>
      <c r="G380" s="446"/>
      <c r="H380" s="448"/>
      <c r="I380" s="455">
        <v>0</v>
      </c>
      <c r="J380" s="452">
        <v>0</v>
      </c>
      <c r="K380" s="446"/>
      <c r="L380" s="448"/>
      <c r="N380" s="606" t="str">
        <f>_xlfn.IFNA(VLOOKUP(H380,Checks!$L$4:$L$15,1,FALSE),IF(H380="","",1))</f>
        <v/>
      </c>
    </row>
    <row r="381" spans="1:14" ht="15" customHeight="1">
      <c r="A381" s="626">
        <f t="shared" si="10"/>
        <v>374</v>
      </c>
      <c r="B381" s="626">
        <f t="shared" si="11"/>
        <v>0</v>
      </c>
      <c r="C381" s="448"/>
      <c r="D381" s="448"/>
      <c r="E381" s="516"/>
      <c r="F381" s="446"/>
      <c r="G381" s="446"/>
      <c r="H381" s="448"/>
      <c r="I381" s="455">
        <v>0</v>
      </c>
      <c r="J381" s="452">
        <v>0</v>
      </c>
      <c r="K381" s="446"/>
      <c r="L381" s="448"/>
      <c r="N381" s="606" t="str">
        <f>_xlfn.IFNA(VLOOKUP(H381,Checks!$L$4:$L$15,1,FALSE),IF(H381="","",1))</f>
        <v/>
      </c>
    </row>
    <row r="382" spans="1:14" ht="15" customHeight="1">
      <c r="A382" s="626">
        <f t="shared" si="10"/>
        <v>375</v>
      </c>
      <c r="B382" s="626">
        <f t="shared" si="11"/>
        <v>0</v>
      </c>
      <c r="C382" s="448"/>
      <c r="D382" s="448"/>
      <c r="E382" s="516"/>
      <c r="F382" s="446"/>
      <c r="G382" s="446"/>
      <c r="H382" s="448"/>
      <c r="I382" s="455">
        <v>0</v>
      </c>
      <c r="J382" s="452">
        <v>0</v>
      </c>
      <c r="K382" s="446"/>
      <c r="L382" s="448"/>
      <c r="N382" s="606" t="str">
        <f>_xlfn.IFNA(VLOOKUP(H382,Checks!$L$4:$L$15,1,FALSE),IF(H382="","",1))</f>
        <v/>
      </c>
    </row>
    <row r="383" spans="1:14" ht="15" customHeight="1">
      <c r="A383" s="626">
        <f t="shared" si="10"/>
        <v>376</v>
      </c>
      <c r="B383" s="626">
        <f t="shared" si="11"/>
        <v>0</v>
      </c>
      <c r="C383" s="448"/>
      <c r="D383" s="448"/>
      <c r="E383" s="516"/>
      <c r="F383" s="446"/>
      <c r="G383" s="446"/>
      <c r="H383" s="448"/>
      <c r="I383" s="455">
        <v>0</v>
      </c>
      <c r="J383" s="452">
        <v>0</v>
      </c>
      <c r="K383" s="446"/>
      <c r="L383" s="448"/>
      <c r="N383" s="606" t="str">
        <f>_xlfn.IFNA(VLOOKUP(H383,Checks!$L$4:$L$15,1,FALSE),IF(H383="","",1))</f>
        <v/>
      </c>
    </row>
    <row r="384" spans="1:14" ht="15" customHeight="1">
      <c r="A384" s="626">
        <f t="shared" si="10"/>
        <v>377</v>
      </c>
      <c r="B384" s="626">
        <f t="shared" si="11"/>
        <v>0</v>
      </c>
      <c r="C384" s="448"/>
      <c r="D384" s="448"/>
      <c r="E384" s="516"/>
      <c r="F384" s="446"/>
      <c r="G384" s="446"/>
      <c r="H384" s="448"/>
      <c r="I384" s="455">
        <v>0</v>
      </c>
      <c r="J384" s="452">
        <v>0</v>
      </c>
      <c r="K384" s="446"/>
      <c r="L384" s="448"/>
      <c r="N384" s="606" t="str">
        <f>_xlfn.IFNA(VLOOKUP(H384,Checks!$L$4:$L$15,1,FALSE),IF(H384="","",1))</f>
        <v/>
      </c>
    </row>
    <row r="385" spans="1:14" ht="15" customHeight="1">
      <c r="A385" s="626">
        <f t="shared" si="10"/>
        <v>378</v>
      </c>
      <c r="B385" s="626">
        <f t="shared" si="11"/>
        <v>0</v>
      </c>
      <c r="C385" s="448"/>
      <c r="D385" s="448"/>
      <c r="E385" s="516"/>
      <c r="F385" s="446"/>
      <c r="G385" s="446"/>
      <c r="H385" s="448"/>
      <c r="I385" s="455">
        <v>0</v>
      </c>
      <c r="J385" s="452">
        <v>0</v>
      </c>
      <c r="K385" s="446"/>
      <c r="L385" s="448"/>
      <c r="N385" s="606" t="str">
        <f>_xlfn.IFNA(VLOOKUP(H385,Checks!$L$4:$L$15,1,FALSE),IF(H385="","",1))</f>
        <v/>
      </c>
    </row>
    <row r="386" spans="1:14" ht="15" customHeight="1">
      <c r="A386" s="626">
        <f t="shared" si="10"/>
        <v>379</v>
      </c>
      <c r="B386" s="626">
        <f t="shared" si="11"/>
        <v>0</v>
      </c>
      <c r="C386" s="448"/>
      <c r="D386" s="448"/>
      <c r="E386" s="516"/>
      <c r="F386" s="446"/>
      <c r="G386" s="446"/>
      <c r="H386" s="448"/>
      <c r="I386" s="455">
        <v>0</v>
      </c>
      <c r="J386" s="452">
        <v>0</v>
      </c>
      <c r="K386" s="446"/>
      <c r="L386" s="448"/>
      <c r="N386" s="606" t="str">
        <f>_xlfn.IFNA(VLOOKUP(H386,Checks!$L$4:$L$15,1,FALSE),IF(H386="","",1))</f>
        <v/>
      </c>
    </row>
    <row r="387" spans="1:14" ht="15" customHeight="1">
      <c r="A387" s="626">
        <f t="shared" si="10"/>
        <v>380</v>
      </c>
      <c r="B387" s="626">
        <f t="shared" si="11"/>
        <v>0</v>
      </c>
      <c r="C387" s="448"/>
      <c r="D387" s="448"/>
      <c r="E387" s="516"/>
      <c r="F387" s="446"/>
      <c r="G387" s="446"/>
      <c r="H387" s="448"/>
      <c r="I387" s="455">
        <v>0</v>
      </c>
      <c r="J387" s="452">
        <v>0</v>
      </c>
      <c r="K387" s="446"/>
      <c r="L387" s="448"/>
      <c r="N387" s="606" t="str">
        <f>_xlfn.IFNA(VLOOKUP(H387,Checks!$L$4:$L$15,1,FALSE),IF(H387="","",1))</f>
        <v/>
      </c>
    </row>
    <row r="388" spans="1:14" ht="15" customHeight="1">
      <c r="A388" s="626">
        <f t="shared" si="10"/>
        <v>381</v>
      </c>
      <c r="B388" s="626">
        <f t="shared" si="11"/>
        <v>0</v>
      </c>
      <c r="C388" s="448"/>
      <c r="D388" s="448"/>
      <c r="E388" s="516"/>
      <c r="F388" s="446"/>
      <c r="G388" s="446"/>
      <c r="H388" s="448"/>
      <c r="I388" s="455">
        <v>0</v>
      </c>
      <c r="J388" s="452">
        <v>0</v>
      </c>
      <c r="K388" s="446"/>
      <c r="L388" s="448"/>
      <c r="N388" s="606" t="str">
        <f>_xlfn.IFNA(VLOOKUP(H388,Checks!$L$4:$L$15,1,FALSE),IF(H388="","",1))</f>
        <v/>
      </c>
    </row>
    <row r="389" spans="1:14" ht="15" customHeight="1">
      <c r="A389" s="626">
        <f t="shared" si="10"/>
        <v>382</v>
      </c>
      <c r="B389" s="626">
        <f t="shared" si="11"/>
        <v>0</v>
      </c>
      <c r="C389" s="448"/>
      <c r="D389" s="448"/>
      <c r="E389" s="516"/>
      <c r="F389" s="446"/>
      <c r="G389" s="446"/>
      <c r="H389" s="448"/>
      <c r="I389" s="455">
        <v>0</v>
      </c>
      <c r="J389" s="452">
        <v>0</v>
      </c>
      <c r="K389" s="446"/>
      <c r="L389" s="448"/>
      <c r="N389" s="606" t="str">
        <f>_xlfn.IFNA(VLOOKUP(H389,Checks!$L$4:$L$15,1,FALSE),IF(H389="","",1))</f>
        <v/>
      </c>
    </row>
    <row r="390" spans="1:14" ht="15" customHeight="1">
      <c r="A390" s="626">
        <f t="shared" si="10"/>
        <v>383</v>
      </c>
      <c r="B390" s="626">
        <f t="shared" si="11"/>
        <v>0</v>
      </c>
      <c r="C390" s="448"/>
      <c r="D390" s="448"/>
      <c r="E390" s="516"/>
      <c r="F390" s="446"/>
      <c r="G390" s="446"/>
      <c r="H390" s="448"/>
      <c r="I390" s="455">
        <v>0</v>
      </c>
      <c r="J390" s="452">
        <v>0</v>
      </c>
      <c r="K390" s="446"/>
      <c r="L390" s="448"/>
      <c r="N390" s="606" t="str">
        <f>_xlfn.IFNA(VLOOKUP(H390,Checks!$L$4:$L$15,1,FALSE),IF(H390="","",1))</f>
        <v/>
      </c>
    </row>
    <row r="391" spans="1:14" ht="15" customHeight="1">
      <c r="A391" s="626">
        <f t="shared" si="10"/>
        <v>384</v>
      </c>
      <c r="B391" s="626">
        <f t="shared" si="11"/>
        <v>0</v>
      </c>
      <c r="C391" s="448"/>
      <c r="D391" s="448"/>
      <c r="E391" s="516"/>
      <c r="F391" s="446"/>
      <c r="G391" s="446"/>
      <c r="H391" s="448"/>
      <c r="I391" s="455">
        <v>0</v>
      </c>
      <c r="J391" s="452">
        <v>0</v>
      </c>
      <c r="K391" s="446"/>
      <c r="L391" s="448"/>
      <c r="N391" s="606" t="str">
        <f>_xlfn.IFNA(VLOOKUP(H391,Checks!$L$4:$L$15,1,FALSE),IF(H391="","",1))</f>
        <v/>
      </c>
    </row>
    <row r="392" spans="1:14" ht="15" customHeight="1">
      <c r="A392" s="626">
        <f t="shared" si="10"/>
        <v>385</v>
      </c>
      <c r="B392" s="626">
        <f t="shared" si="11"/>
        <v>0</v>
      </c>
      <c r="C392" s="448"/>
      <c r="D392" s="448"/>
      <c r="E392" s="516"/>
      <c r="F392" s="446"/>
      <c r="G392" s="446"/>
      <c r="H392" s="448"/>
      <c r="I392" s="455">
        <v>0</v>
      </c>
      <c r="J392" s="452">
        <v>0</v>
      </c>
      <c r="K392" s="446"/>
      <c r="L392" s="448"/>
      <c r="N392" s="606" t="str">
        <f>_xlfn.IFNA(VLOOKUP(H392,Checks!$L$4:$L$15,1,FALSE),IF(H392="","",1))</f>
        <v/>
      </c>
    </row>
    <row r="393" spans="1:14" ht="15" customHeight="1">
      <c r="A393" s="626">
        <f t="shared" si="10"/>
        <v>386</v>
      </c>
      <c r="B393" s="626">
        <f t="shared" si="11"/>
        <v>0</v>
      </c>
      <c r="C393" s="448"/>
      <c r="D393" s="448"/>
      <c r="E393" s="516"/>
      <c r="F393" s="446"/>
      <c r="G393" s="446"/>
      <c r="H393" s="448"/>
      <c r="I393" s="455">
        <v>0</v>
      </c>
      <c r="J393" s="452">
        <v>0</v>
      </c>
      <c r="K393" s="446"/>
      <c r="L393" s="448"/>
      <c r="N393" s="606" t="str">
        <f>_xlfn.IFNA(VLOOKUP(H393,Checks!$L$4:$L$15,1,FALSE),IF(H393="","",1))</f>
        <v/>
      </c>
    </row>
    <row r="394" spans="1:14" ht="15" customHeight="1">
      <c r="A394" s="626">
        <f t="shared" ref="A394:A457" si="12">A393+1</f>
        <v>387</v>
      </c>
      <c r="B394" s="626">
        <f t="shared" ref="B394:B457" si="13">$B$8</f>
        <v>0</v>
      </c>
      <c r="C394" s="448"/>
      <c r="D394" s="448"/>
      <c r="E394" s="516"/>
      <c r="F394" s="446"/>
      <c r="G394" s="446"/>
      <c r="H394" s="448"/>
      <c r="I394" s="455">
        <v>0</v>
      </c>
      <c r="J394" s="452">
        <v>0</v>
      </c>
      <c r="K394" s="446"/>
      <c r="L394" s="448"/>
      <c r="N394" s="606" t="str">
        <f>_xlfn.IFNA(VLOOKUP(H394,Checks!$L$4:$L$15,1,FALSE),IF(H394="","",1))</f>
        <v/>
      </c>
    </row>
    <row r="395" spans="1:14" ht="15" customHeight="1">
      <c r="A395" s="626">
        <f t="shared" si="12"/>
        <v>388</v>
      </c>
      <c r="B395" s="626">
        <f t="shared" si="13"/>
        <v>0</v>
      </c>
      <c r="C395" s="448"/>
      <c r="D395" s="448"/>
      <c r="E395" s="516"/>
      <c r="F395" s="446"/>
      <c r="G395" s="446"/>
      <c r="H395" s="448"/>
      <c r="I395" s="455">
        <v>0</v>
      </c>
      <c r="J395" s="452">
        <v>0</v>
      </c>
      <c r="K395" s="446"/>
      <c r="L395" s="448"/>
      <c r="N395" s="606" t="str">
        <f>_xlfn.IFNA(VLOOKUP(H395,Checks!$L$4:$L$15,1,FALSE),IF(H395="","",1))</f>
        <v/>
      </c>
    </row>
    <row r="396" spans="1:14" ht="15" customHeight="1">
      <c r="A396" s="626">
        <f t="shared" si="12"/>
        <v>389</v>
      </c>
      <c r="B396" s="626">
        <f t="shared" si="13"/>
        <v>0</v>
      </c>
      <c r="C396" s="448"/>
      <c r="D396" s="448"/>
      <c r="E396" s="516"/>
      <c r="F396" s="446"/>
      <c r="G396" s="446"/>
      <c r="H396" s="448"/>
      <c r="I396" s="455">
        <v>0</v>
      </c>
      <c r="J396" s="452">
        <v>0</v>
      </c>
      <c r="K396" s="446"/>
      <c r="L396" s="448"/>
      <c r="N396" s="606" t="str">
        <f>_xlfn.IFNA(VLOOKUP(H396,Checks!$L$4:$L$15,1,FALSE),IF(H396="","",1))</f>
        <v/>
      </c>
    </row>
    <row r="397" spans="1:14" ht="15" customHeight="1">
      <c r="A397" s="626">
        <f t="shared" si="12"/>
        <v>390</v>
      </c>
      <c r="B397" s="626">
        <f t="shared" si="13"/>
        <v>0</v>
      </c>
      <c r="C397" s="448"/>
      <c r="D397" s="448"/>
      <c r="E397" s="516"/>
      <c r="F397" s="446"/>
      <c r="G397" s="446"/>
      <c r="H397" s="448"/>
      <c r="I397" s="455">
        <v>0</v>
      </c>
      <c r="J397" s="452">
        <v>0</v>
      </c>
      <c r="K397" s="446"/>
      <c r="L397" s="448"/>
      <c r="N397" s="606" t="str">
        <f>_xlfn.IFNA(VLOOKUP(H397,Checks!$L$4:$L$15,1,FALSE),IF(H397="","",1))</f>
        <v/>
      </c>
    </row>
    <row r="398" spans="1:14" ht="15" customHeight="1">
      <c r="A398" s="626">
        <f t="shared" si="12"/>
        <v>391</v>
      </c>
      <c r="B398" s="626">
        <f t="shared" si="13"/>
        <v>0</v>
      </c>
      <c r="C398" s="448"/>
      <c r="D398" s="448"/>
      <c r="E398" s="516"/>
      <c r="F398" s="446"/>
      <c r="G398" s="446"/>
      <c r="H398" s="448"/>
      <c r="I398" s="455">
        <v>0</v>
      </c>
      <c r="J398" s="452">
        <v>0</v>
      </c>
      <c r="K398" s="446"/>
      <c r="L398" s="448"/>
      <c r="N398" s="606" t="str">
        <f>_xlfn.IFNA(VLOOKUP(H398,Checks!$L$4:$L$15,1,FALSE),IF(H398="","",1))</f>
        <v/>
      </c>
    </row>
    <row r="399" spans="1:14" ht="15" customHeight="1">
      <c r="A399" s="626">
        <f t="shared" si="12"/>
        <v>392</v>
      </c>
      <c r="B399" s="626">
        <f t="shared" si="13"/>
        <v>0</v>
      </c>
      <c r="C399" s="448"/>
      <c r="D399" s="448"/>
      <c r="E399" s="516"/>
      <c r="F399" s="446"/>
      <c r="G399" s="446"/>
      <c r="H399" s="448"/>
      <c r="I399" s="455">
        <v>0</v>
      </c>
      <c r="J399" s="452">
        <v>0</v>
      </c>
      <c r="K399" s="446"/>
      <c r="L399" s="448"/>
      <c r="N399" s="606" t="str">
        <f>_xlfn.IFNA(VLOOKUP(H399,Checks!$L$4:$L$15,1,FALSE),IF(H399="","",1))</f>
        <v/>
      </c>
    </row>
    <row r="400" spans="1:14" ht="15" customHeight="1">
      <c r="A400" s="626">
        <f t="shared" si="12"/>
        <v>393</v>
      </c>
      <c r="B400" s="626">
        <f t="shared" si="13"/>
        <v>0</v>
      </c>
      <c r="C400" s="448"/>
      <c r="D400" s="448"/>
      <c r="E400" s="516"/>
      <c r="F400" s="446"/>
      <c r="G400" s="446"/>
      <c r="H400" s="448"/>
      <c r="I400" s="455">
        <v>0</v>
      </c>
      <c r="J400" s="452">
        <v>0</v>
      </c>
      <c r="K400" s="446"/>
      <c r="L400" s="448"/>
      <c r="N400" s="606" t="str">
        <f>_xlfn.IFNA(VLOOKUP(H400,Checks!$L$4:$L$15,1,FALSE),IF(H400="","",1))</f>
        <v/>
      </c>
    </row>
    <row r="401" spans="1:14" ht="15" customHeight="1">
      <c r="A401" s="626">
        <f t="shared" si="12"/>
        <v>394</v>
      </c>
      <c r="B401" s="626">
        <f t="shared" si="13"/>
        <v>0</v>
      </c>
      <c r="C401" s="448"/>
      <c r="D401" s="448"/>
      <c r="E401" s="516"/>
      <c r="F401" s="446"/>
      <c r="G401" s="446"/>
      <c r="H401" s="448"/>
      <c r="I401" s="455">
        <v>0</v>
      </c>
      <c r="J401" s="452">
        <v>0</v>
      </c>
      <c r="K401" s="446"/>
      <c r="L401" s="448"/>
      <c r="N401" s="606" t="str">
        <f>_xlfn.IFNA(VLOOKUP(H401,Checks!$L$4:$L$15,1,FALSE),IF(H401="","",1))</f>
        <v/>
      </c>
    </row>
    <row r="402" spans="1:14" ht="15" customHeight="1">
      <c r="A402" s="626">
        <f t="shared" si="12"/>
        <v>395</v>
      </c>
      <c r="B402" s="626">
        <f t="shared" si="13"/>
        <v>0</v>
      </c>
      <c r="C402" s="448"/>
      <c r="D402" s="448"/>
      <c r="E402" s="516"/>
      <c r="F402" s="446"/>
      <c r="G402" s="446"/>
      <c r="H402" s="448"/>
      <c r="I402" s="455">
        <v>0</v>
      </c>
      <c r="J402" s="452">
        <v>0</v>
      </c>
      <c r="K402" s="446"/>
      <c r="L402" s="448"/>
      <c r="N402" s="606" t="str">
        <f>_xlfn.IFNA(VLOOKUP(H402,Checks!$L$4:$L$15,1,FALSE),IF(H402="","",1))</f>
        <v/>
      </c>
    </row>
    <row r="403" spans="1:14" ht="15" customHeight="1">
      <c r="A403" s="626">
        <f t="shared" si="12"/>
        <v>396</v>
      </c>
      <c r="B403" s="626">
        <f t="shared" si="13"/>
        <v>0</v>
      </c>
      <c r="C403" s="448"/>
      <c r="D403" s="448"/>
      <c r="E403" s="516"/>
      <c r="F403" s="446"/>
      <c r="G403" s="446"/>
      <c r="H403" s="448"/>
      <c r="I403" s="455">
        <v>0</v>
      </c>
      <c r="J403" s="452">
        <v>0</v>
      </c>
      <c r="K403" s="446"/>
      <c r="L403" s="448"/>
      <c r="N403" s="606" t="str">
        <f>_xlfn.IFNA(VLOOKUP(H403,Checks!$L$4:$L$15,1,FALSE),IF(H403="","",1))</f>
        <v/>
      </c>
    </row>
    <row r="404" spans="1:14" ht="15" customHeight="1">
      <c r="A404" s="626">
        <f t="shared" si="12"/>
        <v>397</v>
      </c>
      <c r="B404" s="626">
        <f t="shared" si="13"/>
        <v>0</v>
      </c>
      <c r="C404" s="448"/>
      <c r="D404" s="448"/>
      <c r="E404" s="516"/>
      <c r="F404" s="446"/>
      <c r="G404" s="446"/>
      <c r="H404" s="448"/>
      <c r="I404" s="455">
        <v>0</v>
      </c>
      <c r="J404" s="452">
        <v>0</v>
      </c>
      <c r="K404" s="446"/>
      <c r="L404" s="448"/>
      <c r="N404" s="606" t="str">
        <f>_xlfn.IFNA(VLOOKUP(H404,Checks!$L$4:$L$15,1,FALSE),IF(H404="","",1))</f>
        <v/>
      </c>
    </row>
    <row r="405" spans="1:14" ht="15" customHeight="1">
      <c r="A405" s="626">
        <f t="shared" si="12"/>
        <v>398</v>
      </c>
      <c r="B405" s="626">
        <f t="shared" si="13"/>
        <v>0</v>
      </c>
      <c r="C405" s="448"/>
      <c r="D405" s="448"/>
      <c r="E405" s="516"/>
      <c r="F405" s="446"/>
      <c r="G405" s="446"/>
      <c r="H405" s="448"/>
      <c r="I405" s="455">
        <v>0</v>
      </c>
      <c r="J405" s="452">
        <v>0</v>
      </c>
      <c r="K405" s="446"/>
      <c r="L405" s="448"/>
      <c r="N405" s="606" t="str">
        <f>_xlfn.IFNA(VLOOKUP(H405,Checks!$L$4:$L$15,1,FALSE),IF(H405="","",1))</f>
        <v/>
      </c>
    </row>
    <row r="406" spans="1:14" ht="15" customHeight="1">
      <c r="A406" s="626">
        <f t="shared" si="12"/>
        <v>399</v>
      </c>
      <c r="B406" s="626">
        <f t="shared" si="13"/>
        <v>0</v>
      </c>
      <c r="C406" s="448"/>
      <c r="D406" s="448"/>
      <c r="E406" s="516"/>
      <c r="F406" s="446"/>
      <c r="G406" s="446"/>
      <c r="H406" s="448"/>
      <c r="I406" s="455">
        <v>0</v>
      </c>
      <c r="J406" s="452">
        <v>0</v>
      </c>
      <c r="K406" s="446"/>
      <c r="L406" s="448"/>
      <c r="N406" s="606" t="str">
        <f>_xlfn.IFNA(VLOOKUP(H406,Checks!$L$4:$L$15,1,FALSE),IF(H406="","",1))</f>
        <v/>
      </c>
    </row>
    <row r="407" spans="1:14" ht="15" customHeight="1">
      <c r="A407" s="626">
        <f t="shared" si="12"/>
        <v>400</v>
      </c>
      <c r="B407" s="626">
        <f t="shared" si="13"/>
        <v>0</v>
      </c>
      <c r="C407" s="448"/>
      <c r="D407" s="448"/>
      <c r="E407" s="516"/>
      <c r="F407" s="446"/>
      <c r="G407" s="446"/>
      <c r="H407" s="448"/>
      <c r="I407" s="455">
        <v>0</v>
      </c>
      <c r="J407" s="452">
        <v>0</v>
      </c>
      <c r="K407" s="446"/>
      <c r="L407" s="448"/>
      <c r="N407" s="606" t="str">
        <f>_xlfn.IFNA(VLOOKUP(H407,Checks!$L$4:$L$15,1,FALSE),IF(H407="","",1))</f>
        <v/>
      </c>
    </row>
    <row r="408" spans="1:14" ht="15" customHeight="1">
      <c r="A408" s="626">
        <f t="shared" si="12"/>
        <v>401</v>
      </c>
      <c r="B408" s="626">
        <f t="shared" si="13"/>
        <v>0</v>
      </c>
      <c r="C408" s="448"/>
      <c r="D408" s="448"/>
      <c r="E408" s="516"/>
      <c r="F408" s="446"/>
      <c r="G408" s="446"/>
      <c r="H408" s="448"/>
      <c r="I408" s="455">
        <v>0</v>
      </c>
      <c r="J408" s="452">
        <v>0</v>
      </c>
      <c r="K408" s="446"/>
      <c r="L408" s="448"/>
      <c r="N408" s="606" t="str">
        <f>_xlfn.IFNA(VLOOKUP(H408,Checks!$L$4:$L$15,1,FALSE),IF(H408="","",1))</f>
        <v/>
      </c>
    </row>
    <row r="409" spans="1:14" ht="15" customHeight="1">
      <c r="A409" s="626">
        <f t="shared" si="12"/>
        <v>402</v>
      </c>
      <c r="B409" s="626">
        <f t="shared" si="13"/>
        <v>0</v>
      </c>
      <c r="C409" s="448"/>
      <c r="D409" s="448"/>
      <c r="E409" s="516"/>
      <c r="F409" s="446"/>
      <c r="G409" s="446"/>
      <c r="H409" s="448"/>
      <c r="I409" s="455">
        <v>0</v>
      </c>
      <c r="J409" s="452">
        <v>0</v>
      </c>
      <c r="K409" s="446"/>
      <c r="L409" s="448"/>
      <c r="N409" s="606" t="str">
        <f>_xlfn.IFNA(VLOOKUP(H409,Checks!$L$4:$L$15,1,FALSE),IF(H409="","",1))</f>
        <v/>
      </c>
    </row>
    <row r="410" spans="1:14" ht="15" customHeight="1">
      <c r="A410" s="626">
        <f t="shared" si="12"/>
        <v>403</v>
      </c>
      <c r="B410" s="626">
        <f t="shared" si="13"/>
        <v>0</v>
      </c>
      <c r="C410" s="448"/>
      <c r="D410" s="448"/>
      <c r="E410" s="516"/>
      <c r="F410" s="446"/>
      <c r="G410" s="446"/>
      <c r="H410" s="448"/>
      <c r="I410" s="455">
        <v>0</v>
      </c>
      <c r="J410" s="452">
        <v>0</v>
      </c>
      <c r="K410" s="446"/>
      <c r="L410" s="448"/>
      <c r="N410" s="606" t="str">
        <f>_xlfn.IFNA(VLOOKUP(H410,Checks!$L$4:$L$15,1,FALSE),IF(H410="","",1))</f>
        <v/>
      </c>
    </row>
    <row r="411" spans="1:14" ht="15" customHeight="1">
      <c r="A411" s="626">
        <f t="shared" si="12"/>
        <v>404</v>
      </c>
      <c r="B411" s="626">
        <f t="shared" si="13"/>
        <v>0</v>
      </c>
      <c r="C411" s="448"/>
      <c r="D411" s="448"/>
      <c r="E411" s="516"/>
      <c r="F411" s="446"/>
      <c r="G411" s="446"/>
      <c r="H411" s="448"/>
      <c r="I411" s="455">
        <v>0</v>
      </c>
      <c r="J411" s="452">
        <v>0</v>
      </c>
      <c r="K411" s="446"/>
      <c r="L411" s="448"/>
      <c r="N411" s="606" t="str">
        <f>_xlfn.IFNA(VLOOKUP(H411,Checks!$L$4:$L$15,1,FALSE),IF(H411="","",1))</f>
        <v/>
      </c>
    </row>
    <row r="412" spans="1:14" ht="15" customHeight="1">
      <c r="A412" s="626">
        <f t="shared" si="12"/>
        <v>405</v>
      </c>
      <c r="B412" s="626">
        <f t="shared" si="13"/>
        <v>0</v>
      </c>
      <c r="C412" s="448"/>
      <c r="D412" s="448"/>
      <c r="E412" s="516"/>
      <c r="F412" s="446"/>
      <c r="G412" s="446"/>
      <c r="H412" s="448"/>
      <c r="I412" s="455">
        <v>0</v>
      </c>
      <c r="J412" s="452">
        <v>0</v>
      </c>
      <c r="K412" s="446"/>
      <c r="L412" s="448"/>
      <c r="N412" s="606" t="str">
        <f>_xlfn.IFNA(VLOOKUP(H412,Checks!$L$4:$L$15,1,FALSE),IF(H412="","",1))</f>
        <v/>
      </c>
    </row>
    <row r="413" spans="1:14" ht="15" customHeight="1">
      <c r="A413" s="626">
        <f t="shared" si="12"/>
        <v>406</v>
      </c>
      <c r="B413" s="626">
        <f t="shared" si="13"/>
        <v>0</v>
      </c>
      <c r="C413" s="448"/>
      <c r="D413" s="448"/>
      <c r="E413" s="516"/>
      <c r="F413" s="446"/>
      <c r="G413" s="446"/>
      <c r="H413" s="448"/>
      <c r="I413" s="455">
        <v>0</v>
      </c>
      <c r="J413" s="452">
        <v>0</v>
      </c>
      <c r="K413" s="446"/>
      <c r="L413" s="448"/>
      <c r="N413" s="606" t="str">
        <f>_xlfn.IFNA(VLOOKUP(H413,Checks!$L$4:$L$15,1,FALSE),IF(H413="","",1))</f>
        <v/>
      </c>
    </row>
    <row r="414" spans="1:14" ht="15" customHeight="1">
      <c r="A414" s="626">
        <f t="shared" si="12"/>
        <v>407</v>
      </c>
      <c r="B414" s="626">
        <f t="shared" si="13"/>
        <v>0</v>
      </c>
      <c r="C414" s="448"/>
      <c r="D414" s="448"/>
      <c r="E414" s="516"/>
      <c r="F414" s="446"/>
      <c r="G414" s="446"/>
      <c r="H414" s="448"/>
      <c r="I414" s="455">
        <v>0</v>
      </c>
      <c r="J414" s="452">
        <v>0</v>
      </c>
      <c r="K414" s="446"/>
      <c r="L414" s="448"/>
      <c r="N414" s="606" t="str">
        <f>_xlfn.IFNA(VLOOKUP(H414,Checks!$L$4:$L$15,1,FALSE),IF(H414="","",1))</f>
        <v/>
      </c>
    </row>
    <row r="415" spans="1:14" ht="15" customHeight="1">
      <c r="A415" s="626">
        <f t="shared" si="12"/>
        <v>408</v>
      </c>
      <c r="B415" s="626">
        <f t="shared" si="13"/>
        <v>0</v>
      </c>
      <c r="C415" s="448"/>
      <c r="D415" s="448"/>
      <c r="E415" s="516"/>
      <c r="F415" s="446"/>
      <c r="G415" s="446"/>
      <c r="H415" s="448"/>
      <c r="I415" s="455">
        <v>0</v>
      </c>
      <c r="J415" s="452">
        <v>0</v>
      </c>
      <c r="K415" s="446"/>
      <c r="L415" s="448"/>
      <c r="N415" s="606" t="str">
        <f>_xlfn.IFNA(VLOOKUP(H415,Checks!$L$4:$L$15,1,FALSE),IF(H415="","",1))</f>
        <v/>
      </c>
    </row>
    <row r="416" spans="1:14" ht="15" customHeight="1">
      <c r="A416" s="626">
        <f t="shared" si="12"/>
        <v>409</v>
      </c>
      <c r="B416" s="626">
        <f t="shared" si="13"/>
        <v>0</v>
      </c>
      <c r="C416" s="448"/>
      <c r="D416" s="448"/>
      <c r="E416" s="516"/>
      <c r="F416" s="446"/>
      <c r="G416" s="446"/>
      <c r="H416" s="448"/>
      <c r="I416" s="455">
        <v>0</v>
      </c>
      <c r="J416" s="452">
        <v>0</v>
      </c>
      <c r="K416" s="446"/>
      <c r="L416" s="448"/>
      <c r="N416" s="606" t="str">
        <f>_xlfn.IFNA(VLOOKUP(H416,Checks!$L$4:$L$15,1,FALSE),IF(H416="","",1))</f>
        <v/>
      </c>
    </row>
    <row r="417" spans="1:14" ht="15" customHeight="1">
      <c r="A417" s="626">
        <f t="shared" si="12"/>
        <v>410</v>
      </c>
      <c r="B417" s="626">
        <f t="shared" si="13"/>
        <v>0</v>
      </c>
      <c r="C417" s="448"/>
      <c r="D417" s="448"/>
      <c r="E417" s="516"/>
      <c r="F417" s="446"/>
      <c r="G417" s="446"/>
      <c r="H417" s="448"/>
      <c r="I417" s="455">
        <v>0</v>
      </c>
      <c r="J417" s="452">
        <v>0</v>
      </c>
      <c r="K417" s="446"/>
      <c r="L417" s="448"/>
      <c r="N417" s="606" t="str">
        <f>_xlfn.IFNA(VLOOKUP(H417,Checks!$L$4:$L$15,1,FALSE),IF(H417="","",1))</f>
        <v/>
      </c>
    </row>
    <row r="418" spans="1:14" ht="15" customHeight="1">
      <c r="A418" s="626">
        <f t="shared" si="12"/>
        <v>411</v>
      </c>
      <c r="B418" s="626">
        <f t="shared" si="13"/>
        <v>0</v>
      </c>
      <c r="C418" s="448"/>
      <c r="D418" s="448"/>
      <c r="E418" s="516"/>
      <c r="F418" s="446"/>
      <c r="G418" s="446"/>
      <c r="H418" s="448"/>
      <c r="I418" s="455">
        <v>0</v>
      </c>
      <c r="J418" s="452">
        <v>0</v>
      </c>
      <c r="K418" s="446"/>
      <c r="L418" s="448"/>
      <c r="N418" s="606" t="str">
        <f>_xlfn.IFNA(VLOOKUP(H418,Checks!$L$4:$L$15,1,FALSE),IF(H418="","",1))</f>
        <v/>
      </c>
    </row>
    <row r="419" spans="1:14" ht="15" customHeight="1">
      <c r="A419" s="626">
        <f t="shared" si="12"/>
        <v>412</v>
      </c>
      <c r="B419" s="626">
        <f t="shared" si="13"/>
        <v>0</v>
      </c>
      <c r="C419" s="448"/>
      <c r="D419" s="448"/>
      <c r="E419" s="516"/>
      <c r="F419" s="446"/>
      <c r="G419" s="446"/>
      <c r="H419" s="448"/>
      <c r="I419" s="455">
        <v>0</v>
      </c>
      <c r="J419" s="452">
        <v>0</v>
      </c>
      <c r="K419" s="446"/>
      <c r="L419" s="448"/>
      <c r="N419" s="606" t="str">
        <f>_xlfn.IFNA(VLOOKUP(H419,Checks!$L$4:$L$15,1,FALSE),IF(H419="","",1))</f>
        <v/>
      </c>
    </row>
    <row r="420" spans="1:14" ht="15" customHeight="1">
      <c r="A420" s="626">
        <f t="shared" si="12"/>
        <v>413</v>
      </c>
      <c r="B420" s="626">
        <f t="shared" si="13"/>
        <v>0</v>
      </c>
      <c r="C420" s="448"/>
      <c r="D420" s="448"/>
      <c r="E420" s="516"/>
      <c r="F420" s="446"/>
      <c r="G420" s="446"/>
      <c r="H420" s="448"/>
      <c r="I420" s="455">
        <v>0</v>
      </c>
      <c r="J420" s="452">
        <v>0</v>
      </c>
      <c r="K420" s="446"/>
      <c r="L420" s="448"/>
      <c r="N420" s="606" t="str">
        <f>_xlfn.IFNA(VLOOKUP(H420,Checks!$L$4:$L$15,1,FALSE),IF(H420="","",1))</f>
        <v/>
      </c>
    </row>
    <row r="421" spans="1:14" ht="15" customHeight="1">
      <c r="A421" s="626">
        <f t="shared" si="12"/>
        <v>414</v>
      </c>
      <c r="B421" s="626">
        <f t="shared" si="13"/>
        <v>0</v>
      </c>
      <c r="C421" s="448"/>
      <c r="D421" s="448"/>
      <c r="E421" s="516"/>
      <c r="F421" s="446"/>
      <c r="G421" s="446"/>
      <c r="H421" s="448"/>
      <c r="I421" s="455">
        <v>0</v>
      </c>
      <c r="J421" s="452">
        <v>0</v>
      </c>
      <c r="K421" s="446"/>
      <c r="L421" s="448"/>
      <c r="N421" s="606" t="str">
        <f>_xlfn.IFNA(VLOOKUP(H421,Checks!$L$4:$L$15,1,FALSE),IF(H421="","",1))</f>
        <v/>
      </c>
    </row>
    <row r="422" spans="1:14" ht="15" customHeight="1">
      <c r="A422" s="626">
        <f t="shared" si="12"/>
        <v>415</v>
      </c>
      <c r="B422" s="626">
        <f t="shared" si="13"/>
        <v>0</v>
      </c>
      <c r="C422" s="448"/>
      <c r="D422" s="448"/>
      <c r="E422" s="516"/>
      <c r="F422" s="446"/>
      <c r="G422" s="446"/>
      <c r="H422" s="448"/>
      <c r="I422" s="455">
        <v>0</v>
      </c>
      <c r="J422" s="452">
        <v>0</v>
      </c>
      <c r="K422" s="446"/>
      <c r="L422" s="448"/>
      <c r="N422" s="606" t="str">
        <f>_xlfn.IFNA(VLOOKUP(H422,Checks!$L$4:$L$15,1,FALSE),IF(H422="","",1))</f>
        <v/>
      </c>
    </row>
    <row r="423" spans="1:14" ht="15" customHeight="1">
      <c r="A423" s="626">
        <f t="shared" si="12"/>
        <v>416</v>
      </c>
      <c r="B423" s="626">
        <f t="shared" si="13"/>
        <v>0</v>
      </c>
      <c r="C423" s="448"/>
      <c r="D423" s="448"/>
      <c r="E423" s="516"/>
      <c r="F423" s="446"/>
      <c r="G423" s="446"/>
      <c r="H423" s="448"/>
      <c r="I423" s="455">
        <v>0</v>
      </c>
      <c r="J423" s="452">
        <v>0</v>
      </c>
      <c r="K423" s="446"/>
      <c r="L423" s="448"/>
      <c r="N423" s="606" t="str">
        <f>_xlfn.IFNA(VLOOKUP(H423,Checks!$L$4:$L$15,1,FALSE),IF(H423="","",1))</f>
        <v/>
      </c>
    </row>
    <row r="424" spans="1:14" ht="15" customHeight="1">
      <c r="A424" s="626">
        <f t="shared" si="12"/>
        <v>417</v>
      </c>
      <c r="B424" s="626">
        <f t="shared" si="13"/>
        <v>0</v>
      </c>
      <c r="C424" s="448"/>
      <c r="D424" s="448"/>
      <c r="E424" s="516"/>
      <c r="F424" s="446"/>
      <c r="G424" s="446"/>
      <c r="H424" s="448"/>
      <c r="I424" s="455">
        <v>0</v>
      </c>
      <c r="J424" s="452">
        <v>0</v>
      </c>
      <c r="K424" s="446"/>
      <c r="L424" s="448"/>
      <c r="N424" s="606" t="str">
        <f>_xlfn.IFNA(VLOOKUP(H424,Checks!$L$4:$L$15,1,FALSE),IF(H424="","",1))</f>
        <v/>
      </c>
    </row>
    <row r="425" spans="1:14" ht="15" customHeight="1">
      <c r="A425" s="626">
        <f t="shared" si="12"/>
        <v>418</v>
      </c>
      <c r="B425" s="626">
        <f t="shared" si="13"/>
        <v>0</v>
      </c>
      <c r="C425" s="448"/>
      <c r="D425" s="448"/>
      <c r="E425" s="516"/>
      <c r="F425" s="446"/>
      <c r="G425" s="446"/>
      <c r="H425" s="448"/>
      <c r="I425" s="455">
        <v>0</v>
      </c>
      <c r="J425" s="452">
        <v>0</v>
      </c>
      <c r="K425" s="446"/>
      <c r="L425" s="448"/>
      <c r="N425" s="606" t="str">
        <f>_xlfn.IFNA(VLOOKUP(H425,Checks!$L$4:$L$15,1,FALSE),IF(H425="","",1))</f>
        <v/>
      </c>
    </row>
    <row r="426" spans="1:14" ht="15" customHeight="1">
      <c r="A426" s="626">
        <f t="shared" si="12"/>
        <v>419</v>
      </c>
      <c r="B426" s="626">
        <f t="shared" si="13"/>
        <v>0</v>
      </c>
      <c r="C426" s="448"/>
      <c r="D426" s="448"/>
      <c r="E426" s="516"/>
      <c r="F426" s="446"/>
      <c r="G426" s="446"/>
      <c r="H426" s="448"/>
      <c r="I426" s="455">
        <v>0</v>
      </c>
      <c r="J426" s="452">
        <v>0</v>
      </c>
      <c r="K426" s="446"/>
      <c r="L426" s="448"/>
      <c r="N426" s="606" t="str">
        <f>_xlfn.IFNA(VLOOKUP(H426,Checks!$L$4:$L$15,1,FALSE),IF(H426="","",1))</f>
        <v/>
      </c>
    </row>
    <row r="427" spans="1:14" ht="15" customHeight="1">
      <c r="A427" s="626">
        <f t="shared" si="12"/>
        <v>420</v>
      </c>
      <c r="B427" s="626">
        <f t="shared" si="13"/>
        <v>0</v>
      </c>
      <c r="C427" s="448"/>
      <c r="D427" s="448"/>
      <c r="E427" s="516"/>
      <c r="F427" s="446"/>
      <c r="G427" s="446"/>
      <c r="H427" s="448"/>
      <c r="I427" s="455">
        <v>0</v>
      </c>
      <c r="J427" s="452">
        <v>0</v>
      </c>
      <c r="K427" s="446"/>
      <c r="L427" s="448"/>
      <c r="N427" s="606" t="str">
        <f>_xlfn.IFNA(VLOOKUP(H427,Checks!$L$4:$L$15,1,FALSE),IF(H427="","",1))</f>
        <v/>
      </c>
    </row>
    <row r="428" spans="1:14" ht="15" customHeight="1">
      <c r="A428" s="626">
        <f t="shared" si="12"/>
        <v>421</v>
      </c>
      <c r="B428" s="626">
        <f t="shared" si="13"/>
        <v>0</v>
      </c>
      <c r="C428" s="448"/>
      <c r="D428" s="448"/>
      <c r="E428" s="516"/>
      <c r="F428" s="446"/>
      <c r="G428" s="446"/>
      <c r="H428" s="448"/>
      <c r="I428" s="455">
        <v>0</v>
      </c>
      <c r="J428" s="452">
        <v>0</v>
      </c>
      <c r="K428" s="446"/>
      <c r="L428" s="448"/>
      <c r="N428" s="606" t="str">
        <f>_xlfn.IFNA(VLOOKUP(H428,Checks!$L$4:$L$15,1,FALSE),IF(H428="","",1))</f>
        <v/>
      </c>
    </row>
    <row r="429" spans="1:14" ht="15" customHeight="1">
      <c r="A429" s="626">
        <f t="shared" si="12"/>
        <v>422</v>
      </c>
      <c r="B429" s="626">
        <f t="shared" si="13"/>
        <v>0</v>
      </c>
      <c r="C429" s="448"/>
      <c r="D429" s="448"/>
      <c r="E429" s="516"/>
      <c r="F429" s="446"/>
      <c r="G429" s="446"/>
      <c r="H429" s="448"/>
      <c r="I429" s="455">
        <v>0</v>
      </c>
      <c r="J429" s="452">
        <v>0</v>
      </c>
      <c r="K429" s="446"/>
      <c r="L429" s="448"/>
      <c r="N429" s="606" t="str">
        <f>_xlfn.IFNA(VLOOKUP(H429,Checks!$L$4:$L$15,1,FALSE),IF(H429="","",1))</f>
        <v/>
      </c>
    </row>
    <row r="430" spans="1:14" ht="15" customHeight="1">
      <c r="A430" s="626">
        <f t="shared" si="12"/>
        <v>423</v>
      </c>
      <c r="B430" s="626">
        <f t="shared" si="13"/>
        <v>0</v>
      </c>
      <c r="C430" s="448"/>
      <c r="D430" s="448"/>
      <c r="E430" s="516"/>
      <c r="F430" s="446"/>
      <c r="G430" s="446"/>
      <c r="H430" s="448"/>
      <c r="I430" s="455">
        <v>0</v>
      </c>
      <c r="J430" s="452">
        <v>0</v>
      </c>
      <c r="K430" s="446"/>
      <c r="L430" s="448"/>
      <c r="N430" s="606" t="str">
        <f>_xlfn.IFNA(VLOOKUP(H430,Checks!$L$4:$L$15,1,FALSE),IF(H430="","",1))</f>
        <v/>
      </c>
    </row>
    <row r="431" spans="1:14" ht="15" customHeight="1">
      <c r="A431" s="626">
        <f t="shared" si="12"/>
        <v>424</v>
      </c>
      <c r="B431" s="626">
        <f t="shared" si="13"/>
        <v>0</v>
      </c>
      <c r="C431" s="448"/>
      <c r="D431" s="448"/>
      <c r="E431" s="516"/>
      <c r="F431" s="446"/>
      <c r="G431" s="446"/>
      <c r="H431" s="448"/>
      <c r="I431" s="455">
        <v>0</v>
      </c>
      <c r="J431" s="452">
        <v>0</v>
      </c>
      <c r="K431" s="446"/>
      <c r="L431" s="448"/>
      <c r="N431" s="606" t="str">
        <f>_xlfn.IFNA(VLOOKUP(H431,Checks!$L$4:$L$15,1,FALSE),IF(H431="","",1))</f>
        <v/>
      </c>
    </row>
    <row r="432" spans="1:14" ht="15" customHeight="1">
      <c r="A432" s="626">
        <f t="shared" si="12"/>
        <v>425</v>
      </c>
      <c r="B432" s="626">
        <f t="shared" si="13"/>
        <v>0</v>
      </c>
      <c r="C432" s="448"/>
      <c r="D432" s="448"/>
      <c r="E432" s="516"/>
      <c r="F432" s="446"/>
      <c r="G432" s="446"/>
      <c r="H432" s="448"/>
      <c r="I432" s="455">
        <v>0</v>
      </c>
      <c r="J432" s="452">
        <v>0</v>
      </c>
      <c r="K432" s="446"/>
      <c r="L432" s="448"/>
      <c r="N432" s="606" t="str">
        <f>_xlfn.IFNA(VLOOKUP(H432,Checks!$L$4:$L$15,1,FALSE),IF(H432="","",1))</f>
        <v/>
      </c>
    </row>
    <row r="433" spans="1:14" ht="15" customHeight="1">
      <c r="A433" s="626">
        <f t="shared" si="12"/>
        <v>426</v>
      </c>
      <c r="B433" s="626">
        <f t="shared" si="13"/>
        <v>0</v>
      </c>
      <c r="C433" s="448"/>
      <c r="D433" s="448"/>
      <c r="E433" s="516"/>
      <c r="F433" s="446"/>
      <c r="G433" s="446"/>
      <c r="H433" s="448"/>
      <c r="I433" s="455">
        <v>0</v>
      </c>
      <c r="J433" s="452">
        <v>0</v>
      </c>
      <c r="K433" s="446"/>
      <c r="L433" s="448"/>
      <c r="N433" s="606" t="str">
        <f>_xlfn.IFNA(VLOOKUP(H433,Checks!$L$4:$L$15,1,FALSE),IF(H433="","",1))</f>
        <v/>
      </c>
    </row>
    <row r="434" spans="1:14" ht="15" customHeight="1">
      <c r="A434" s="626">
        <f t="shared" si="12"/>
        <v>427</v>
      </c>
      <c r="B434" s="626">
        <f t="shared" si="13"/>
        <v>0</v>
      </c>
      <c r="C434" s="448"/>
      <c r="D434" s="448"/>
      <c r="E434" s="516"/>
      <c r="F434" s="446"/>
      <c r="G434" s="446"/>
      <c r="H434" s="448"/>
      <c r="I434" s="455">
        <v>0</v>
      </c>
      <c r="J434" s="452">
        <v>0</v>
      </c>
      <c r="K434" s="446"/>
      <c r="L434" s="448"/>
      <c r="N434" s="606" t="str">
        <f>_xlfn.IFNA(VLOOKUP(H434,Checks!$L$4:$L$15,1,FALSE),IF(H434="","",1))</f>
        <v/>
      </c>
    </row>
    <row r="435" spans="1:14" ht="15" customHeight="1">
      <c r="A435" s="626">
        <f t="shared" si="12"/>
        <v>428</v>
      </c>
      <c r="B435" s="626">
        <f t="shared" si="13"/>
        <v>0</v>
      </c>
      <c r="C435" s="448"/>
      <c r="D435" s="448"/>
      <c r="E435" s="516"/>
      <c r="F435" s="446"/>
      <c r="G435" s="446"/>
      <c r="H435" s="448"/>
      <c r="I435" s="455">
        <v>0</v>
      </c>
      <c r="J435" s="452">
        <v>0</v>
      </c>
      <c r="K435" s="446"/>
      <c r="L435" s="448"/>
      <c r="N435" s="606" t="str">
        <f>_xlfn.IFNA(VLOOKUP(H435,Checks!$L$4:$L$15,1,FALSE),IF(H435="","",1))</f>
        <v/>
      </c>
    </row>
    <row r="436" spans="1:14" ht="15" customHeight="1">
      <c r="A436" s="626">
        <f t="shared" si="12"/>
        <v>429</v>
      </c>
      <c r="B436" s="626">
        <f t="shared" si="13"/>
        <v>0</v>
      </c>
      <c r="C436" s="448"/>
      <c r="D436" s="448"/>
      <c r="E436" s="516"/>
      <c r="F436" s="446"/>
      <c r="G436" s="446"/>
      <c r="H436" s="448"/>
      <c r="I436" s="455">
        <v>0</v>
      </c>
      <c r="J436" s="452">
        <v>0</v>
      </c>
      <c r="K436" s="446"/>
      <c r="L436" s="448"/>
      <c r="N436" s="606" t="str">
        <f>_xlfn.IFNA(VLOOKUP(H436,Checks!$L$4:$L$15,1,FALSE),IF(H436="","",1))</f>
        <v/>
      </c>
    </row>
    <row r="437" spans="1:14" ht="15" customHeight="1">
      <c r="A437" s="626">
        <f t="shared" si="12"/>
        <v>430</v>
      </c>
      <c r="B437" s="626">
        <f t="shared" si="13"/>
        <v>0</v>
      </c>
      <c r="C437" s="448"/>
      <c r="D437" s="448"/>
      <c r="E437" s="516"/>
      <c r="F437" s="446"/>
      <c r="G437" s="446"/>
      <c r="H437" s="448"/>
      <c r="I437" s="455">
        <v>0</v>
      </c>
      <c r="J437" s="452">
        <v>0</v>
      </c>
      <c r="K437" s="446"/>
      <c r="L437" s="448"/>
      <c r="N437" s="606" t="str">
        <f>_xlfn.IFNA(VLOOKUP(H437,Checks!$L$4:$L$15,1,FALSE),IF(H437="","",1))</f>
        <v/>
      </c>
    </row>
    <row r="438" spans="1:14" ht="15" customHeight="1">
      <c r="A438" s="626">
        <f t="shared" si="12"/>
        <v>431</v>
      </c>
      <c r="B438" s="626">
        <f t="shared" si="13"/>
        <v>0</v>
      </c>
      <c r="C438" s="448"/>
      <c r="D438" s="448"/>
      <c r="E438" s="516"/>
      <c r="F438" s="446"/>
      <c r="G438" s="446"/>
      <c r="H438" s="448"/>
      <c r="I438" s="455">
        <v>0</v>
      </c>
      <c r="J438" s="452">
        <v>0</v>
      </c>
      <c r="K438" s="446"/>
      <c r="L438" s="448"/>
      <c r="N438" s="606" t="str">
        <f>_xlfn.IFNA(VLOOKUP(H438,Checks!$L$4:$L$15,1,FALSE),IF(H438="","",1))</f>
        <v/>
      </c>
    </row>
    <row r="439" spans="1:14" ht="15" customHeight="1">
      <c r="A439" s="626">
        <f t="shared" si="12"/>
        <v>432</v>
      </c>
      <c r="B439" s="626">
        <f t="shared" si="13"/>
        <v>0</v>
      </c>
      <c r="C439" s="448"/>
      <c r="D439" s="448"/>
      <c r="E439" s="516"/>
      <c r="F439" s="446"/>
      <c r="G439" s="446"/>
      <c r="H439" s="448"/>
      <c r="I439" s="455">
        <v>0</v>
      </c>
      <c r="J439" s="452">
        <v>0</v>
      </c>
      <c r="K439" s="446"/>
      <c r="L439" s="448"/>
      <c r="N439" s="606" t="str">
        <f>_xlfn.IFNA(VLOOKUP(H439,Checks!$L$4:$L$15,1,FALSE),IF(H439="","",1))</f>
        <v/>
      </c>
    </row>
    <row r="440" spans="1:14" ht="15" customHeight="1">
      <c r="A440" s="626">
        <f t="shared" si="12"/>
        <v>433</v>
      </c>
      <c r="B440" s="626">
        <f t="shared" si="13"/>
        <v>0</v>
      </c>
      <c r="C440" s="448"/>
      <c r="D440" s="448"/>
      <c r="E440" s="516"/>
      <c r="F440" s="446"/>
      <c r="G440" s="446"/>
      <c r="H440" s="448"/>
      <c r="I440" s="455">
        <v>0</v>
      </c>
      <c r="J440" s="452">
        <v>0</v>
      </c>
      <c r="K440" s="446"/>
      <c r="L440" s="448"/>
      <c r="N440" s="606" t="str">
        <f>_xlfn.IFNA(VLOOKUP(H440,Checks!$L$4:$L$15,1,FALSE),IF(H440="","",1))</f>
        <v/>
      </c>
    </row>
    <row r="441" spans="1:14" ht="15" customHeight="1">
      <c r="A441" s="626">
        <f t="shared" si="12"/>
        <v>434</v>
      </c>
      <c r="B441" s="626">
        <f t="shared" si="13"/>
        <v>0</v>
      </c>
      <c r="C441" s="448"/>
      <c r="D441" s="448"/>
      <c r="E441" s="516"/>
      <c r="F441" s="446"/>
      <c r="G441" s="446"/>
      <c r="H441" s="448"/>
      <c r="I441" s="455">
        <v>0</v>
      </c>
      <c r="J441" s="452">
        <v>0</v>
      </c>
      <c r="K441" s="446"/>
      <c r="L441" s="448"/>
      <c r="N441" s="606" t="str">
        <f>_xlfn.IFNA(VLOOKUP(H441,Checks!$L$4:$L$15,1,FALSE),IF(H441="","",1))</f>
        <v/>
      </c>
    </row>
    <row r="442" spans="1:14" ht="15" customHeight="1">
      <c r="A442" s="626">
        <f t="shared" si="12"/>
        <v>435</v>
      </c>
      <c r="B442" s="626">
        <f t="shared" si="13"/>
        <v>0</v>
      </c>
      <c r="C442" s="448"/>
      <c r="D442" s="448"/>
      <c r="E442" s="516"/>
      <c r="F442" s="446"/>
      <c r="G442" s="446"/>
      <c r="H442" s="448"/>
      <c r="I442" s="455">
        <v>0</v>
      </c>
      <c r="J442" s="452">
        <v>0</v>
      </c>
      <c r="K442" s="446"/>
      <c r="L442" s="448"/>
      <c r="N442" s="606" t="str">
        <f>_xlfn.IFNA(VLOOKUP(H442,Checks!$L$4:$L$15,1,FALSE),IF(H442="","",1))</f>
        <v/>
      </c>
    </row>
    <row r="443" spans="1:14" ht="15" customHeight="1">
      <c r="A443" s="626">
        <f t="shared" si="12"/>
        <v>436</v>
      </c>
      <c r="B443" s="626">
        <f t="shared" si="13"/>
        <v>0</v>
      </c>
      <c r="C443" s="448"/>
      <c r="D443" s="448"/>
      <c r="E443" s="516"/>
      <c r="F443" s="446"/>
      <c r="G443" s="446"/>
      <c r="H443" s="448"/>
      <c r="I443" s="455">
        <v>0</v>
      </c>
      <c r="J443" s="452">
        <v>0</v>
      </c>
      <c r="K443" s="446"/>
      <c r="L443" s="448"/>
      <c r="N443" s="606" t="str">
        <f>_xlfn.IFNA(VLOOKUP(H443,Checks!$L$4:$L$15,1,FALSE),IF(H443="","",1))</f>
        <v/>
      </c>
    </row>
    <row r="444" spans="1:14" ht="15" customHeight="1">
      <c r="A444" s="626">
        <f t="shared" si="12"/>
        <v>437</v>
      </c>
      <c r="B444" s="626">
        <f t="shared" si="13"/>
        <v>0</v>
      </c>
      <c r="C444" s="448"/>
      <c r="D444" s="448"/>
      <c r="E444" s="516"/>
      <c r="F444" s="446"/>
      <c r="G444" s="446"/>
      <c r="H444" s="448"/>
      <c r="I444" s="455">
        <v>0</v>
      </c>
      <c r="J444" s="452">
        <v>0</v>
      </c>
      <c r="K444" s="446"/>
      <c r="L444" s="448"/>
      <c r="N444" s="606" t="str">
        <f>_xlfn.IFNA(VLOOKUP(H444,Checks!$L$4:$L$15,1,FALSE),IF(H444="","",1))</f>
        <v/>
      </c>
    </row>
    <row r="445" spans="1:14" ht="15" customHeight="1">
      <c r="A445" s="626">
        <f t="shared" si="12"/>
        <v>438</v>
      </c>
      <c r="B445" s="626">
        <f t="shared" si="13"/>
        <v>0</v>
      </c>
      <c r="C445" s="448"/>
      <c r="D445" s="448"/>
      <c r="E445" s="516"/>
      <c r="F445" s="446"/>
      <c r="G445" s="446"/>
      <c r="H445" s="448"/>
      <c r="I445" s="455">
        <v>0</v>
      </c>
      <c r="J445" s="452">
        <v>0</v>
      </c>
      <c r="K445" s="446"/>
      <c r="L445" s="448"/>
      <c r="N445" s="606" t="str">
        <f>_xlfn.IFNA(VLOOKUP(H445,Checks!$L$4:$L$15,1,FALSE),IF(H445="","",1))</f>
        <v/>
      </c>
    </row>
    <row r="446" spans="1:14" ht="15" customHeight="1">
      <c r="A446" s="626">
        <f t="shared" si="12"/>
        <v>439</v>
      </c>
      <c r="B446" s="626">
        <f t="shared" si="13"/>
        <v>0</v>
      </c>
      <c r="C446" s="448"/>
      <c r="D446" s="448"/>
      <c r="E446" s="516"/>
      <c r="F446" s="446"/>
      <c r="G446" s="446"/>
      <c r="H446" s="448"/>
      <c r="I446" s="455">
        <v>0</v>
      </c>
      <c r="J446" s="452">
        <v>0</v>
      </c>
      <c r="K446" s="446"/>
      <c r="L446" s="448"/>
      <c r="N446" s="606" t="str">
        <f>_xlfn.IFNA(VLOOKUP(H446,Checks!$L$4:$L$15,1,FALSE),IF(H446="","",1))</f>
        <v/>
      </c>
    </row>
    <row r="447" spans="1:14" ht="15" customHeight="1">
      <c r="A447" s="626">
        <f t="shared" si="12"/>
        <v>440</v>
      </c>
      <c r="B447" s="626">
        <f t="shared" si="13"/>
        <v>0</v>
      </c>
      <c r="C447" s="448"/>
      <c r="D447" s="448"/>
      <c r="E447" s="516"/>
      <c r="F447" s="446"/>
      <c r="G447" s="446"/>
      <c r="H447" s="448"/>
      <c r="I447" s="455">
        <v>0</v>
      </c>
      <c r="J447" s="452">
        <v>0</v>
      </c>
      <c r="K447" s="446"/>
      <c r="L447" s="448"/>
      <c r="N447" s="606" t="str">
        <f>_xlfn.IFNA(VLOOKUP(H447,Checks!$L$4:$L$15,1,FALSE),IF(H447="","",1))</f>
        <v/>
      </c>
    </row>
    <row r="448" spans="1:14" ht="15" customHeight="1">
      <c r="A448" s="626">
        <f t="shared" si="12"/>
        <v>441</v>
      </c>
      <c r="B448" s="626">
        <f t="shared" si="13"/>
        <v>0</v>
      </c>
      <c r="C448" s="448"/>
      <c r="D448" s="448"/>
      <c r="E448" s="516"/>
      <c r="F448" s="446"/>
      <c r="G448" s="446"/>
      <c r="H448" s="448"/>
      <c r="I448" s="455">
        <v>0</v>
      </c>
      <c r="J448" s="452">
        <v>0</v>
      </c>
      <c r="K448" s="446"/>
      <c r="L448" s="448"/>
      <c r="N448" s="606" t="str">
        <f>_xlfn.IFNA(VLOOKUP(H448,Checks!$L$4:$L$15,1,FALSE),IF(H448="","",1))</f>
        <v/>
      </c>
    </row>
    <row r="449" spans="1:14" ht="15" customHeight="1">
      <c r="A449" s="626">
        <f t="shared" si="12"/>
        <v>442</v>
      </c>
      <c r="B449" s="626">
        <f t="shared" si="13"/>
        <v>0</v>
      </c>
      <c r="C449" s="448"/>
      <c r="D449" s="448"/>
      <c r="E449" s="516"/>
      <c r="F449" s="446"/>
      <c r="G449" s="446"/>
      <c r="H449" s="448"/>
      <c r="I449" s="455">
        <v>0</v>
      </c>
      <c r="J449" s="452">
        <v>0</v>
      </c>
      <c r="K449" s="446"/>
      <c r="L449" s="448"/>
      <c r="N449" s="606" t="str">
        <f>_xlfn.IFNA(VLOOKUP(H449,Checks!$L$4:$L$15,1,FALSE),IF(H449="","",1))</f>
        <v/>
      </c>
    </row>
    <row r="450" spans="1:14" ht="15" customHeight="1">
      <c r="A450" s="626">
        <f t="shared" si="12"/>
        <v>443</v>
      </c>
      <c r="B450" s="626">
        <f t="shared" si="13"/>
        <v>0</v>
      </c>
      <c r="C450" s="448"/>
      <c r="D450" s="448"/>
      <c r="E450" s="516"/>
      <c r="F450" s="446"/>
      <c r="G450" s="446"/>
      <c r="H450" s="448"/>
      <c r="I450" s="455">
        <v>0</v>
      </c>
      <c r="J450" s="452">
        <v>0</v>
      </c>
      <c r="K450" s="446"/>
      <c r="L450" s="448"/>
      <c r="N450" s="606" t="str">
        <f>_xlfn.IFNA(VLOOKUP(H450,Checks!$L$4:$L$15,1,FALSE),IF(H450="","",1))</f>
        <v/>
      </c>
    </row>
    <row r="451" spans="1:14" ht="15" customHeight="1">
      <c r="A451" s="626">
        <f t="shared" si="12"/>
        <v>444</v>
      </c>
      <c r="B451" s="626">
        <f t="shared" si="13"/>
        <v>0</v>
      </c>
      <c r="C451" s="448"/>
      <c r="D451" s="448"/>
      <c r="E451" s="516"/>
      <c r="F451" s="446"/>
      <c r="G451" s="446"/>
      <c r="H451" s="448"/>
      <c r="I451" s="455">
        <v>0</v>
      </c>
      <c r="J451" s="452">
        <v>0</v>
      </c>
      <c r="K451" s="446"/>
      <c r="L451" s="448"/>
      <c r="N451" s="606" t="str">
        <f>_xlfn.IFNA(VLOOKUP(H451,Checks!$L$4:$L$15,1,FALSE),IF(H451="","",1))</f>
        <v/>
      </c>
    </row>
    <row r="452" spans="1:14" ht="15" customHeight="1">
      <c r="A452" s="626">
        <f t="shared" si="12"/>
        <v>445</v>
      </c>
      <c r="B452" s="626">
        <f t="shared" si="13"/>
        <v>0</v>
      </c>
      <c r="C452" s="448"/>
      <c r="D452" s="448"/>
      <c r="E452" s="516"/>
      <c r="F452" s="446"/>
      <c r="G452" s="446"/>
      <c r="H452" s="448"/>
      <c r="I452" s="455">
        <v>0</v>
      </c>
      <c r="J452" s="452">
        <v>0</v>
      </c>
      <c r="K452" s="446"/>
      <c r="L452" s="448"/>
      <c r="N452" s="606" t="str">
        <f>_xlfn.IFNA(VLOOKUP(H452,Checks!$L$4:$L$15,1,FALSE),IF(H452="","",1))</f>
        <v/>
      </c>
    </row>
    <row r="453" spans="1:14" ht="15" customHeight="1">
      <c r="A453" s="626">
        <f t="shared" si="12"/>
        <v>446</v>
      </c>
      <c r="B453" s="626">
        <f t="shared" si="13"/>
        <v>0</v>
      </c>
      <c r="C453" s="448"/>
      <c r="D453" s="448"/>
      <c r="E453" s="516"/>
      <c r="F453" s="446"/>
      <c r="G453" s="446"/>
      <c r="H453" s="448"/>
      <c r="I453" s="455">
        <v>0</v>
      </c>
      <c r="J453" s="452">
        <v>0</v>
      </c>
      <c r="K453" s="446"/>
      <c r="L453" s="448"/>
      <c r="N453" s="606" t="str">
        <f>_xlfn.IFNA(VLOOKUP(H453,Checks!$L$4:$L$15,1,FALSE),IF(H453="","",1))</f>
        <v/>
      </c>
    </row>
    <row r="454" spans="1:14" ht="15" customHeight="1">
      <c r="A454" s="626">
        <f t="shared" si="12"/>
        <v>447</v>
      </c>
      <c r="B454" s="626">
        <f t="shared" si="13"/>
        <v>0</v>
      </c>
      <c r="C454" s="448"/>
      <c r="D454" s="448"/>
      <c r="E454" s="516"/>
      <c r="F454" s="446"/>
      <c r="G454" s="446"/>
      <c r="H454" s="448"/>
      <c r="I454" s="455">
        <v>0</v>
      </c>
      <c r="J454" s="452">
        <v>0</v>
      </c>
      <c r="K454" s="446"/>
      <c r="L454" s="448"/>
      <c r="N454" s="606" t="str">
        <f>_xlfn.IFNA(VLOOKUP(H454,Checks!$L$4:$L$15,1,FALSE),IF(H454="","",1))</f>
        <v/>
      </c>
    </row>
    <row r="455" spans="1:14" ht="15" customHeight="1">
      <c r="A455" s="626">
        <f t="shared" si="12"/>
        <v>448</v>
      </c>
      <c r="B455" s="626">
        <f t="shared" si="13"/>
        <v>0</v>
      </c>
      <c r="C455" s="448"/>
      <c r="D455" s="448"/>
      <c r="E455" s="516"/>
      <c r="F455" s="446"/>
      <c r="G455" s="446"/>
      <c r="H455" s="448"/>
      <c r="I455" s="455">
        <v>0</v>
      </c>
      <c r="J455" s="452">
        <v>0</v>
      </c>
      <c r="K455" s="446"/>
      <c r="L455" s="448"/>
      <c r="N455" s="606" t="str">
        <f>_xlfn.IFNA(VLOOKUP(H455,Checks!$L$4:$L$15,1,FALSE),IF(H455="","",1))</f>
        <v/>
      </c>
    </row>
    <row r="456" spans="1:14" ht="15" customHeight="1">
      <c r="A456" s="626">
        <f t="shared" si="12"/>
        <v>449</v>
      </c>
      <c r="B456" s="626">
        <f t="shared" si="13"/>
        <v>0</v>
      </c>
      <c r="C456" s="448"/>
      <c r="D456" s="448"/>
      <c r="E456" s="516"/>
      <c r="F456" s="446"/>
      <c r="G456" s="446"/>
      <c r="H456" s="448"/>
      <c r="I456" s="455">
        <v>0</v>
      </c>
      <c r="J456" s="452">
        <v>0</v>
      </c>
      <c r="K456" s="446"/>
      <c r="L456" s="448"/>
      <c r="N456" s="606" t="str">
        <f>_xlfn.IFNA(VLOOKUP(H456,Checks!$L$4:$L$15,1,FALSE),IF(H456="","",1))</f>
        <v/>
      </c>
    </row>
    <row r="457" spans="1:14" ht="15" customHeight="1">
      <c r="A457" s="626">
        <f t="shared" si="12"/>
        <v>450</v>
      </c>
      <c r="B457" s="626">
        <f t="shared" si="13"/>
        <v>0</v>
      </c>
      <c r="C457" s="448"/>
      <c r="D457" s="448"/>
      <c r="E457" s="516"/>
      <c r="F457" s="446"/>
      <c r="G457" s="446"/>
      <c r="H457" s="448"/>
      <c r="I457" s="455">
        <v>0</v>
      </c>
      <c r="J457" s="452">
        <v>0</v>
      </c>
      <c r="K457" s="446"/>
      <c r="L457" s="448"/>
      <c r="N457" s="606" t="str">
        <f>_xlfn.IFNA(VLOOKUP(H457,Checks!$L$4:$L$15,1,FALSE),IF(H457="","",1))</f>
        <v/>
      </c>
    </row>
    <row r="458" spans="1:14" ht="15" customHeight="1">
      <c r="A458" s="626">
        <f t="shared" ref="A458:A521" si="14">A457+1</f>
        <v>451</v>
      </c>
      <c r="B458" s="626">
        <f t="shared" ref="B458:B521" si="15">$B$8</f>
        <v>0</v>
      </c>
      <c r="C458" s="448"/>
      <c r="D458" s="448"/>
      <c r="E458" s="516"/>
      <c r="F458" s="446"/>
      <c r="G458" s="446"/>
      <c r="H458" s="448"/>
      <c r="I458" s="455">
        <v>0</v>
      </c>
      <c r="J458" s="452">
        <v>0</v>
      </c>
      <c r="K458" s="446"/>
      <c r="L458" s="448"/>
      <c r="N458" s="606" t="str">
        <f>_xlfn.IFNA(VLOOKUP(H458,Checks!$L$4:$L$15,1,FALSE),IF(H458="","",1))</f>
        <v/>
      </c>
    </row>
    <row r="459" spans="1:14" ht="15" customHeight="1">
      <c r="A459" s="626">
        <f t="shared" si="14"/>
        <v>452</v>
      </c>
      <c r="B459" s="626">
        <f t="shared" si="15"/>
        <v>0</v>
      </c>
      <c r="C459" s="448"/>
      <c r="D459" s="448"/>
      <c r="E459" s="516"/>
      <c r="F459" s="446"/>
      <c r="G459" s="446"/>
      <c r="H459" s="448"/>
      <c r="I459" s="455">
        <v>0</v>
      </c>
      <c r="J459" s="452">
        <v>0</v>
      </c>
      <c r="K459" s="446"/>
      <c r="L459" s="448"/>
      <c r="N459" s="606" t="str">
        <f>_xlfn.IFNA(VLOOKUP(H459,Checks!$L$4:$L$15,1,FALSE),IF(H459="","",1))</f>
        <v/>
      </c>
    </row>
    <row r="460" spans="1:14" ht="15" customHeight="1">
      <c r="A460" s="626">
        <f t="shared" si="14"/>
        <v>453</v>
      </c>
      <c r="B460" s="626">
        <f t="shared" si="15"/>
        <v>0</v>
      </c>
      <c r="C460" s="448"/>
      <c r="D460" s="448"/>
      <c r="E460" s="516"/>
      <c r="F460" s="446"/>
      <c r="G460" s="446"/>
      <c r="H460" s="448"/>
      <c r="I460" s="455">
        <v>0</v>
      </c>
      <c r="J460" s="452">
        <v>0</v>
      </c>
      <c r="K460" s="446"/>
      <c r="L460" s="448"/>
      <c r="N460" s="606" t="str">
        <f>_xlfn.IFNA(VLOOKUP(H460,Checks!$L$4:$L$15,1,FALSE),IF(H460="","",1))</f>
        <v/>
      </c>
    </row>
    <row r="461" spans="1:14" ht="15" customHeight="1">
      <c r="A461" s="626">
        <f t="shared" si="14"/>
        <v>454</v>
      </c>
      <c r="B461" s="626">
        <f t="shared" si="15"/>
        <v>0</v>
      </c>
      <c r="C461" s="448"/>
      <c r="D461" s="448"/>
      <c r="E461" s="516"/>
      <c r="F461" s="446"/>
      <c r="G461" s="446"/>
      <c r="H461" s="448"/>
      <c r="I461" s="455">
        <v>0</v>
      </c>
      <c r="J461" s="452">
        <v>0</v>
      </c>
      <c r="K461" s="446"/>
      <c r="L461" s="448"/>
      <c r="N461" s="606" t="str">
        <f>_xlfn.IFNA(VLOOKUP(H461,Checks!$L$4:$L$15,1,FALSE),IF(H461="","",1))</f>
        <v/>
      </c>
    </row>
    <row r="462" spans="1:14" ht="15" customHeight="1">
      <c r="A462" s="626">
        <f t="shared" si="14"/>
        <v>455</v>
      </c>
      <c r="B462" s="626">
        <f t="shared" si="15"/>
        <v>0</v>
      </c>
      <c r="C462" s="448"/>
      <c r="D462" s="448"/>
      <c r="E462" s="516"/>
      <c r="F462" s="446"/>
      <c r="G462" s="446"/>
      <c r="H462" s="448"/>
      <c r="I462" s="455">
        <v>0</v>
      </c>
      <c r="J462" s="452">
        <v>0</v>
      </c>
      <c r="K462" s="446"/>
      <c r="L462" s="448"/>
      <c r="N462" s="606" t="str">
        <f>_xlfn.IFNA(VLOOKUP(H462,Checks!$L$4:$L$15,1,FALSE),IF(H462="","",1))</f>
        <v/>
      </c>
    </row>
    <row r="463" spans="1:14" ht="15" customHeight="1">
      <c r="A463" s="626">
        <f t="shared" si="14"/>
        <v>456</v>
      </c>
      <c r="B463" s="626">
        <f t="shared" si="15"/>
        <v>0</v>
      </c>
      <c r="C463" s="448"/>
      <c r="D463" s="448"/>
      <c r="E463" s="516"/>
      <c r="F463" s="446"/>
      <c r="G463" s="446"/>
      <c r="H463" s="448"/>
      <c r="I463" s="455">
        <v>0</v>
      </c>
      <c r="J463" s="452">
        <v>0</v>
      </c>
      <c r="K463" s="446"/>
      <c r="L463" s="448"/>
      <c r="N463" s="606" t="str">
        <f>_xlfn.IFNA(VLOOKUP(H463,Checks!$L$4:$L$15,1,FALSE),IF(H463="","",1))</f>
        <v/>
      </c>
    </row>
    <row r="464" spans="1:14" ht="15" customHeight="1">
      <c r="A464" s="626">
        <f t="shared" si="14"/>
        <v>457</v>
      </c>
      <c r="B464" s="626">
        <f t="shared" si="15"/>
        <v>0</v>
      </c>
      <c r="C464" s="448"/>
      <c r="D464" s="448"/>
      <c r="E464" s="516"/>
      <c r="F464" s="446"/>
      <c r="G464" s="446"/>
      <c r="H464" s="448"/>
      <c r="I464" s="455">
        <v>0</v>
      </c>
      <c r="J464" s="452">
        <v>0</v>
      </c>
      <c r="K464" s="446"/>
      <c r="L464" s="448"/>
      <c r="N464" s="606" t="str">
        <f>_xlfn.IFNA(VLOOKUP(H464,Checks!$L$4:$L$15,1,FALSE),IF(H464="","",1))</f>
        <v/>
      </c>
    </row>
    <row r="465" spans="1:14" ht="15" customHeight="1">
      <c r="A465" s="626">
        <f t="shared" si="14"/>
        <v>458</v>
      </c>
      <c r="B465" s="626">
        <f t="shared" si="15"/>
        <v>0</v>
      </c>
      <c r="C465" s="448"/>
      <c r="D465" s="448"/>
      <c r="E465" s="516"/>
      <c r="F465" s="446"/>
      <c r="G465" s="446"/>
      <c r="H465" s="448"/>
      <c r="I465" s="455">
        <v>0</v>
      </c>
      <c r="J465" s="452">
        <v>0</v>
      </c>
      <c r="K465" s="446"/>
      <c r="L465" s="448"/>
      <c r="N465" s="606" t="str">
        <f>_xlfn.IFNA(VLOOKUP(H465,Checks!$L$4:$L$15,1,FALSE),IF(H465="","",1))</f>
        <v/>
      </c>
    </row>
    <row r="466" spans="1:14" ht="15" customHeight="1">
      <c r="A466" s="626">
        <f t="shared" si="14"/>
        <v>459</v>
      </c>
      <c r="B466" s="626">
        <f t="shared" si="15"/>
        <v>0</v>
      </c>
      <c r="C466" s="448"/>
      <c r="D466" s="448"/>
      <c r="E466" s="516"/>
      <c r="F466" s="446"/>
      <c r="G466" s="446"/>
      <c r="H466" s="448"/>
      <c r="I466" s="455">
        <v>0</v>
      </c>
      <c r="J466" s="452">
        <v>0</v>
      </c>
      <c r="K466" s="446"/>
      <c r="L466" s="448"/>
      <c r="N466" s="606" t="str">
        <f>_xlfn.IFNA(VLOOKUP(H466,Checks!$L$4:$L$15,1,FALSE),IF(H466="","",1))</f>
        <v/>
      </c>
    </row>
    <row r="467" spans="1:14" ht="15" customHeight="1">
      <c r="A467" s="626">
        <f t="shared" si="14"/>
        <v>460</v>
      </c>
      <c r="B467" s="626">
        <f t="shared" si="15"/>
        <v>0</v>
      </c>
      <c r="C467" s="448"/>
      <c r="D467" s="448"/>
      <c r="E467" s="516"/>
      <c r="F467" s="446"/>
      <c r="G467" s="446"/>
      <c r="H467" s="448"/>
      <c r="I467" s="455">
        <v>0</v>
      </c>
      <c r="J467" s="452">
        <v>0</v>
      </c>
      <c r="K467" s="446"/>
      <c r="L467" s="448"/>
      <c r="N467" s="606" t="str">
        <f>_xlfn.IFNA(VLOOKUP(H467,Checks!$L$4:$L$15,1,FALSE),IF(H467="","",1))</f>
        <v/>
      </c>
    </row>
    <row r="468" spans="1:14" ht="15" customHeight="1">
      <c r="A468" s="626">
        <f t="shared" si="14"/>
        <v>461</v>
      </c>
      <c r="B468" s="626">
        <f t="shared" si="15"/>
        <v>0</v>
      </c>
      <c r="C468" s="448"/>
      <c r="D468" s="448"/>
      <c r="E468" s="516"/>
      <c r="F468" s="446"/>
      <c r="G468" s="446"/>
      <c r="H468" s="448"/>
      <c r="I468" s="455">
        <v>0</v>
      </c>
      <c r="J468" s="452">
        <v>0</v>
      </c>
      <c r="K468" s="446"/>
      <c r="L468" s="448"/>
      <c r="N468" s="606" t="str">
        <f>_xlfn.IFNA(VLOOKUP(H468,Checks!$L$4:$L$15,1,FALSE),IF(H468="","",1))</f>
        <v/>
      </c>
    </row>
    <row r="469" spans="1:14" ht="15" customHeight="1">
      <c r="A469" s="626">
        <f t="shared" si="14"/>
        <v>462</v>
      </c>
      <c r="B469" s="626">
        <f t="shared" si="15"/>
        <v>0</v>
      </c>
      <c r="C469" s="448"/>
      <c r="D469" s="448"/>
      <c r="E469" s="516"/>
      <c r="F469" s="446"/>
      <c r="G469" s="446"/>
      <c r="H469" s="448"/>
      <c r="I469" s="455">
        <v>0</v>
      </c>
      <c r="J469" s="452">
        <v>0</v>
      </c>
      <c r="K469" s="446"/>
      <c r="L469" s="448"/>
      <c r="N469" s="606" t="str">
        <f>_xlfn.IFNA(VLOOKUP(H469,Checks!$L$4:$L$15,1,FALSE),IF(H469="","",1))</f>
        <v/>
      </c>
    </row>
    <row r="470" spans="1:14" ht="15" customHeight="1">
      <c r="A470" s="626">
        <f t="shared" si="14"/>
        <v>463</v>
      </c>
      <c r="B470" s="626">
        <f t="shared" si="15"/>
        <v>0</v>
      </c>
      <c r="C470" s="448"/>
      <c r="D470" s="448"/>
      <c r="E470" s="516"/>
      <c r="F470" s="446"/>
      <c r="G470" s="446"/>
      <c r="H470" s="448"/>
      <c r="I470" s="455">
        <v>0</v>
      </c>
      <c r="J470" s="452">
        <v>0</v>
      </c>
      <c r="K470" s="446"/>
      <c r="L470" s="448"/>
      <c r="N470" s="606" t="str">
        <f>_xlfn.IFNA(VLOOKUP(H470,Checks!$L$4:$L$15,1,FALSE),IF(H470="","",1))</f>
        <v/>
      </c>
    </row>
    <row r="471" spans="1:14" ht="15" customHeight="1">
      <c r="A471" s="626">
        <f t="shared" si="14"/>
        <v>464</v>
      </c>
      <c r="B471" s="626">
        <f t="shared" si="15"/>
        <v>0</v>
      </c>
      <c r="C471" s="448"/>
      <c r="D471" s="448"/>
      <c r="E471" s="516"/>
      <c r="F471" s="446"/>
      <c r="G471" s="446"/>
      <c r="H471" s="448"/>
      <c r="I471" s="455">
        <v>0</v>
      </c>
      <c r="J471" s="452">
        <v>0</v>
      </c>
      <c r="K471" s="446"/>
      <c r="L471" s="448"/>
      <c r="N471" s="606" t="str">
        <f>_xlfn.IFNA(VLOOKUP(H471,Checks!$L$4:$L$15,1,FALSE),IF(H471="","",1))</f>
        <v/>
      </c>
    </row>
    <row r="472" spans="1:14" ht="15" customHeight="1">
      <c r="A472" s="626">
        <f t="shared" si="14"/>
        <v>465</v>
      </c>
      <c r="B472" s="626">
        <f t="shared" si="15"/>
        <v>0</v>
      </c>
      <c r="C472" s="448"/>
      <c r="D472" s="448"/>
      <c r="E472" s="516"/>
      <c r="F472" s="446"/>
      <c r="G472" s="446"/>
      <c r="H472" s="448"/>
      <c r="I472" s="455">
        <v>0</v>
      </c>
      <c r="J472" s="452">
        <v>0</v>
      </c>
      <c r="K472" s="446"/>
      <c r="L472" s="448"/>
      <c r="N472" s="606" t="str">
        <f>_xlfn.IFNA(VLOOKUP(H472,Checks!$L$4:$L$15,1,FALSE),IF(H472="","",1))</f>
        <v/>
      </c>
    </row>
    <row r="473" spans="1:14" ht="15" customHeight="1">
      <c r="A473" s="626">
        <f t="shared" si="14"/>
        <v>466</v>
      </c>
      <c r="B473" s="626">
        <f t="shared" si="15"/>
        <v>0</v>
      </c>
      <c r="C473" s="448"/>
      <c r="D473" s="448"/>
      <c r="E473" s="516"/>
      <c r="F473" s="446"/>
      <c r="G473" s="446"/>
      <c r="H473" s="448"/>
      <c r="I473" s="455">
        <v>0</v>
      </c>
      <c r="J473" s="452">
        <v>0</v>
      </c>
      <c r="K473" s="446"/>
      <c r="L473" s="448"/>
      <c r="N473" s="606" t="str">
        <f>_xlfn.IFNA(VLOOKUP(H473,Checks!$L$4:$L$15,1,FALSE),IF(H473="","",1))</f>
        <v/>
      </c>
    </row>
    <row r="474" spans="1:14" ht="15" customHeight="1">
      <c r="A474" s="626">
        <f t="shared" si="14"/>
        <v>467</v>
      </c>
      <c r="B474" s="626">
        <f t="shared" si="15"/>
        <v>0</v>
      </c>
      <c r="C474" s="448"/>
      <c r="D474" s="448"/>
      <c r="E474" s="516"/>
      <c r="F474" s="446"/>
      <c r="G474" s="446"/>
      <c r="H474" s="448"/>
      <c r="I474" s="455">
        <v>0</v>
      </c>
      <c r="J474" s="452">
        <v>0</v>
      </c>
      <c r="K474" s="446"/>
      <c r="L474" s="448"/>
      <c r="N474" s="606" t="str">
        <f>_xlfn.IFNA(VLOOKUP(H474,Checks!$L$4:$L$15,1,FALSE),IF(H474="","",1))</f>
        <v/>
      </c>
    </row>
    <row r="475" spans="1:14" ht="15" customHeight="1">
      <c r="A475" s="626">
        <f t="shared" si="14"/>
        <v>468</v>
      </c>
      <c r="B475" s="626">
        <f t="shared" si="15"/>
        <v>0</v>
      </c>
      <c r="C475" s="448"/>
      <c r="D475" s="448"/>
      <c r="E475" s="516"/>
      <c r="F475" s="446"/>
      <c r="G475" s="446"/>
      <c r="H475" s="448"/>
      <c r="I475" s="455">
        <v>0</v>
      </c>
      <c r="J475" s="452">
        <v>0</v>
      </c>
      <c r="K475" s="446"/>
      <c r="L475" s="448"/>
      <c r="N475" s="606" t="str">
        <f>_xlfn.IFNA(VLOOKUP(H475,Checks!$L$4:$L$15,1,FALSE),IF(H475="","",1))</f>
        <v/>
      </c>
    </row>
    <row r="476" spans="1:14" ht="15" customHeight="1">
      <c r="A476" s="626">
        <f t="shared" si="14"/>
        <v>469</v>
      </c>
      <c r="B476" s="626">
        <f t="shared" si="15"/>
        <v>0</v>
      </c>
      <c r="C476" s="448"/>
      <c r="D476" s="448"/>
      <c r="E476" s="516"/>
      <c r="F476" s="446"/>
      <c r="G476" s="446"/>
      <c r="H476" s="448"/>
      <c r="I476" s="455">
        <v>0</v>
      </c>
      <c r="J476" s="452">
        <v>0</v>
      </c>
      <c r="K476" s="446"/>
      <c r="L476" s="448"/>
      <c r="N476" s="606" t="str">
        <f>_xlfn.IFNA(VLOOKUP(H476,Checks!$L$4:$L$15,1,FALSE),IF(H476="","",1))</f>
        <v/>
      </c>
    </row>
    <row r="477" spans="1:14" ht="15" customHeight="1">
      <c r="A477" s="626">
        <f t="shared" si="14"/>
        <v>470</v>
      </c>
      <c r="B477" s="626">
        <f t="shared" si="15"/>
        <v>0</v>
      </c>
      <c r="C477" s="448"/>
      <c r="D477" s="448"/>
      <c r="E477" s="516"/>
      <c r="F477" s="446"/>
      <c r="G477" s="446"/>
      <c r="H477" s="448"/>
      <c r="I477" s="455">
        <v>0</v>
      </c>
      <c r="J477" s="452">
        <v>0</v>
      </c>
      <c r="K477" s="446"/>
      <c r="L477" s="448"/>
      <c r="N477" s="606" t="str">
        <f>_xlfn.IFNA(VLOOKUP(H477,Checks!$L$4:$L$15,1,FALSE),IF(H477="","",1))</f>
        <v/>
      </c>
    </row>
    <row r="478" spans="1:14" ht="15" customHeight="1">
      <c r="A478" s="626">
        <f t="shared" si="14"/>
        <v>471</v>
      </c>
      <c r="B478" s="626">
        <f t="shared" si="15"/>
        <v>0</v>
      </c>
      <c r="C478" s="448"/>
      <c r="D478" s="448"/>
      <c r="E478" s="516"/>
      <c r="F478" s="446"/>
      <c r="G478" s="446"/>
      <c r="H478" s="448"/>
      <c r="I478" s="455">
        <v>0</v>
      </c>
      <c r="J478" s="452">
        <v>0</v>
      </c>
      <c r="K478" s="446"/>
      <c r="L478" s="448"/>
      <c r="N478" s="606" t="str">
        <f>_xlfn.IFNA(VLOOKUP(H478,Checks!$L$4:$L$15,1,FALSE),IF(H478="","",1))</f>
        <v/>
      </c>
    </row>
    <row r="479" spans="1:14" ht="15" customHeight="1">
      <c r="A479" s="626">
        <f t="shared" si="14"/>
        <v>472</v>
      </c>
      <c r="B479" s="626">
        <f t="shared" si="15"/>
        <v>0</v>
      </c>
      <c r="C479" s="448"/>
      <c r="D479" s="448"/>
      <c r="E479" s="516"/>
      <c r="F479" s="446"/>
      <c r="G479" s="446"/>
      <c r="H479" s="448"/>
      <c r="I479" s="455">
        <v>0</v>
      </c>
      <c r="J479" s="452">
        <v>0</v>
      </c>
      <c r="K479" s="446"/>
      <c r="L479" s="448"/>
      <c r="N479" s="606" t="str">
        <f>_xlfn.IFNA(VLOOKUP(H479,Checks!$L$4:$L$15,1,FALSE),IF(H479="","",1))</f>
        <v/>
      </c>
    </row>
    <row r="480" spans="1:14" ht="15" customHeight="1">
      <c r="A480" s="626">
        <f t="shared" si="14"/>
        <v>473</v>
      </c>
      <c r="B480" s="626">
        <f t="shared" si="15"/>
        <v>0</v>
      </c>
      <c r="C480" s="448"/>
      <c r="D480" s="448"/>
      <c r="E480" s="516"/>
      <c r="F480" s="446"/>
      <c r="G480" s="446"/>
      <c r="H480" s="448"/>
      <c r="I480" s="455">
        <v>0</v>
      </c>
      <c r="J480" s="452">
        <v>0</v>
      </c>
      <c r="K480" s="446"/>
      <c r="L480" s="448"/>
      <c r="N480" s="606" t="str">
        <f>_xlfn.IFNA(VLOOKUP(H480,Checks!$L$4:$L$15,1,FALSE),IF(H480="","",1))</f>
        <v/>
      </c>
    </row>
    <row r="481" spans="1:14" ht="15" customHeight="1">
      <c r="A481" s="626">
        <f t="shared" si="14"/>
        <v>474</v>
      </c>
      <c r="B481" s="626">
        <f t="shared" si="15"/>
        <v>0</v>
      </c>
      <c r="C481" s="448"/>
      <c r="D481" s="448"/>
      <c r="E481" s="516"/>
      <c r="F481" s="446"/>
      <c r="G481" s="446"/>
      <c r="H481" s="448"/>
      <c r="I481" s="455">
        <v>0</v>
      </c>
      <c r="J481" s="452">
        <v>0</v>
      </c>
      <c r="K481" s="446"/>
      <c r="L481" s="448"/>
      <c r="N481" s="606" t="str">
        <f>_xlfn.IFNA(VLOOKUP(H481,Checks!$L$4:$L$15,1,FALSE),IF(H481="","",1))</f>
        <v/>
      </c>
    </row>
    <row r="482" spans="1:14" ht="15" customHeight="1">
      <c r="A482" s="626">
        <f t="shared" si="14"/>
        <v>475</v>
      </c>
      <c r="B482" s="626">
        <f t="shared" si="15"/>
        <v>0</v>
      </c>
      <c r="C482" s="448"/>
      <c r="D482" s="448"/>
      <c r="E482" s="516"/>
      <c r="F482" s="446"/>
      <c r="G482" s="446"/>
      <c r="H482" s="448"/>
      <c r="I482" s="455">
        <v>0</v>
      </c>
      <c r="J482" s="452">
        <v>0</v>
      </c>
      <c r="K482" s="446"/>
      <c r="L482" s="448"/>
      <c r="N482" s="606" t="str">
        <f>_xlfn.IFNA(VLOOKUP(H482,Checks!$L$4:$L$15,1,FALSE),IF(H482="","",1))</f>
        <v/>
      </c>
    </row>
    <row r="483" spans="1:14" ht="15" customHeight="1">
      <c r="A483" s="626">
        <f t="shared" si="14"/>
        <v>476</v>
      </c>
      <c r="B483" s="626">
        <f t="shared" si="15"/>
        <v>0</v>
      </c>
      <c r="C483" s="448"/>
      <c r="D483" s="448"/>
      <c r="E483" s="516"/>
      <c r="F483" s="446"/>
      <c r="G483" s="446"/>
      <c r="H483" s="448"/>
      <c r="I483" s="455">
        <v>0</v>
      </c>
      <c r="J483" s="452">
        <v>0</v>
      </c>
      <c r="K483" s="446"/>
      <c r="L483" s="448"/>
      <c r="N483" s="606" t="str">
        <f>_xlfn.IFNA(VLOOKUP(H483,Checks!$L$4:$L$15,1,FALSE),IF(H483="","",1))</f>
        <v/>
      </c>
    </row>
    <row r="484" spans="1:14" ht="15" customHeight="1">
      <c r="A484" s="626">
        <f t="shared" si="14"/>
        <v>477</v>
      </c>
      <c r="B484" s="626">
        <f t="shared" si="15"/>
        <v>0</v>
      </c>
      <c r="C484" s="448"/>
      <c r="D484" s="448"/>
      <c r="E484" s="516"/>
      <c r="F484" s="446"/>
      <c r="G484" s="446"/>
      <c r="H484" s="448"/>
      <c r="I484" s="455">
        <v>0</v>
      </c>
      <c r="J484" s="452">
        <v>0</v>
      </c>
      <c r="K484" s="446"/>
      <c r="L484" s="448"/>
      <c r="N484" s="606" t="str">
        <f>_xlfn.IFNA(VLOOKUP(H484,Checks!$L$4:$L$15,1,FALSE),IF(H484="","",1))</f>
        <v/>
      </c>
    </row>
    <row r="485" spans="1:14" ht="15" customHeight="1">
      <c r="A485" s="626">
        <f t="shared" si="14"/>
        <v>478</v>
      </c>
      <c r="B485" s="626">
        <f t="shared" si="15"/>
        <v>0</v>
      </c>
      <c r="C485" s="448"/>
      <c r="D485" s="448"/>
      <c r="E485" s="516"/>
      <c r="F485" s="446"/>
      <c r="G485" s="446"/>
      <c r="H485" s="448"/>
      <c r="I485" s="455">
        <v>0</v>
      </c>
      <c r="J485" s="452">
        <v>0</v>
      </c>
      <c r="K485" s="446"/>
      <c r="L485" s="448"/>
      <c r="N485" s="606" t="str">
        <f>_xlfn.IFNA(VLOOKUP(H485,Checks!$L$4:$L$15,1,FALSE),IF(H485="","",1))</f>
        <v/>
      </c>
    </row>
    <row r="486" spans="1:14" ht="15" customHeight="1">
      <c r="A486" s="626">
        <f t="shared" si="14"/>
        <v>479</v>
      </c>
      <c r="B486" s="626">
        <f t="shared" si="15"/>
        <v>0</v>
      </c>
      <c r="C486" s="448"/>
      <c r="D486" s="448"/>
      <c r="E486" s="516"/>
      <c r="F486" s="446"/>
      <c r="G486" s="446"/>
      <c r="H486" s="448"/>
      <c r="I486" s="455">
        <v>0</v>
      </c>
      <c r="J486" s="452">
        <v>0</v>
      </c>
      <c r="K486" s="446"/>
      <c r="L486" s="448"/>
      <c r="N486" s="606" t="str">
        <f>_xlfn.IFNA(VLOOKUP(H486,Checks!$L$4:$L$15,1,FALSE),IF(H486="","",1))</f>
        <v/>
      </c>
    </row>
    <row r="487" spans="1:14" ht="15" customHeight="1">
      <c r="A487" s="626">
        <f t="shared" si="14"/>
        <v>480</v>
      </c>
      <c r="B487" s="626">
        <f t="shared" si="15"/>
        <v>0</v>
      </c>
      <c r="C487" s="448"/>
      <c r="D487" s="448"/>
      <c r="E487" s="516"/>
      <c r="F487" s="446"/>
      <c r="G487" s="446"/>
      <c r="H487" s="448"/>
      <c r="I487" s="455">
        <v>0</v>
      </c>
      <c r="J487" s="452">
        <v>0</v>
      </c>
      <c r="K487" s="446"/>
      <c r="L487" s="448"/>
      <c r="N487" s="606" t="str">
        <f>_xlfn.IFNA(VLOOKUP(H487,Checks!$L$4:$L$15,1,FALSE),IF(H487="","",1))</f>
        <v/>
      </c>
    </row>
    <row r="488" spans="1:14" ht="15" customHeight="1">
      <c r="A488" s="626">
        <f t="shared" si="14"/>
        <v>481</v>
      </c>
      <c r="B488" s="626">
        <f t="shared" si="15"/>
        <v>0</v>
      </c>
      <c r="C488" s="448"/>
      <c r="D488" s="448"/>
      <c r="E488" s="516"/>
      <c r="F488" s="446"/>
      <c r="G488" s="446"/>
      <c r="H488" s="448"/>
      <c r="I488" s="455">
        <v>0</v>
      </c>
      <c r="J488" s="452">
        <v>0</v>
      </c>
      <c r="K488" s="446"/>
      <c r="L488" s="448"/>
      <c r="N488" s="606" t="str">
        <f>_xlfn.IFNA(VLOOKUP(H488,Checks!$L$4:$L$15,1,FALSE),IF(H488="","",1))</f>
        <v/>
      </c>
    </row>
    <row r="489" spans="1:14" ht="15" customHeight="1">
      <c r="A489" s="626">
        <f t="shared" si="14"/>
        <v>482</v>
      </c>
      <c r="B489" s="626">
        <f t="shared" si="15"/>
        <v>0</v>
      </c>
      <c r="C489" s="448"/>
      <c r="D489" s="448"/>
      <c r="E489" s="516"/>
      <c r="F489" s="446"/>
      <c r="G489" s="446"/>
      <c r="H489" s="448"/>
      <c r="I489" s="455">
        <v>0</v>
      </c>
      <c r="J489" s="452">
        <v>0</v>
      </c>
      <c r="K489" s="446"/>
      <c r="L489" s="448"/>
      <c r="N489" s="606" t="str">
        <f>_xlfn.IFNA(VLOOKUP(H489,Checks!$L$4:$L$15,1,FALSE),IF(H489="","",1))</f>
        <v/>
      </c>
    </row>
    <row r="490" spans="1:14" ht="15" customHeight="1">
      <c r="A490" s="626">
        <f t="shared" si="14"/>
        <v>483</v>
      </c>
      <c r="B490" s="626">
        <f t="shared" si="15"/>
        <v>0</v>
      </c>
      <c r="C490" s="448"/>
      <c r="D490" s="448"/>
      <c r="E490" s="516"/>
      <c r="F490" s="446"/>
      <c r="G490" s="446"/>
      <c r="H490" s="448"/>
      <c r="I490" s="455">
        <v>0</v>
      </c>
      <c r="J490" s="452">
        <v>0</v>
      </c>
      <c r="K490" s="446"/>
      <c r="L490" s="448"/>
      <c r="N490" s="606" t="str">
        <f>_xlfn.IFNA(VLOOKUP(H490,Checks!$L$4:$L$15,1,FALSE),IF(H490="","",1))</f>
        <v/>
      </c>
    </row>
    <row r="491" spans="1:14" ht="15" customHeight="1">
      <c r="A491" s="626">
        <f t="shared" si="14"/>
        <v>484</v>
      </c>
      <c r="B491" s="626">
        <f t="shared" si="15"/>
        <v>0</v>
      </c>
      <c r="C491" s="448"/>
      <c r="D491" s="448"/>
      <c r="E491" s="516"/>
      <c r="F491" s="446"/>
      <c r="G491" s="446"/>
      <c r="H491" s="448"/>
      <c r="I491" s="455">
        <v>0</v>
      </c>
      <c r="J491" s="452">
        <v>0</v>
      </c>
      <c r="K491" s="446"/>
      <c r="L491" s="448"/>
      <c r="N491" s="606" t="str">
        <f>_xlfn.IFNA(VLOOKUP(H491,Checks!$L$4:$L$15,1,FALSE),IF(H491="","",1))</f>
        <v/>
      </c>
    </row>
    <row r="492" spans="1:14" ht="15" customHeight="1">
      <c r="A492" s="626">
        <f t="shared" si="14"/>
        <v>485</v>
      </c>
      <c r="B492" s="626">
        <f t="shared" si="15"/>
        <v>0</v>
      </c>
      <c r="C492" s="448"/>
      <c r="D492" s="448"/>
      <c r="E492" s="516"/>
      <c r="F492" s="446"/>
      <c r="G492" s="446"/>
      <c r="H492" s="448"/>
      <c r="I492" s="455">
        <v>0</v>
      </c>
      <c r="J492" s="452">
        <v>0</v>
      </c>
      <c r="K492" s="446"/>
      <c r="L492" s="448"/>
      <c r="N492" s="606" t="str">
        <f>_xlfn.IFNA(VLOOKUP(H492,Checks!$L$4:$L$15,1,FALSE),IF(H492="","",1))</f>
        <v/>
      </c>
    </row>
    <row r="493" spans="1:14" ht="15" customHeight="1">
      <c r="A493" s="626">
        <f t="shared" si="14"/>
        <v>486</v>
      </c>
      <c r="B493" s="626">
        <f t="shared" si="15"/>
        <v>0</v>
      </c>
      <c r="C493" s="448"/>
      <c r="D493" s="448"/>
      <c r="E493" s="516"/>
      <c r="F493" s="446"/>
      <c r="G493" s="446"/>
      <c r="H493" s="448"/>
      <c r="I493" s="455">
        <v>0</v>
      </c>
      <c r="J493" s="452">
        <v>0</v>
      </c>
      <c r="K493" s="446"/>
      <c r="L493" s="448"/>
      <c r="N493" s="606" t="str">
        <f>_xlfn.IFNA(VLOOKUP(H493,Checks!$L$4:$L$15,1,FALSE),IF(H493="","",1))</f>
        <v/>
      </c>
    </row>
    <row r="494" spans="1:14" ht="15" customHeight="1">
      <c r="A494" s="626">
        <f t="shared" si="14"/>
        <v>487</v>
      </c>
      <c r="B494" s="626">
        <f t="shared" si="15"/>
        <v>0</v>
      </c>
      <c r="C494" s="448"/>
      <c r="D494" s="448"/>
      <c r="E494" s="516"/>
      <c r="F494" s="446"/>
      <c r="G494" s="446"/>
      <c r="H494" s="448"/>
      <c r="I494" s="455">
        <v>0</v>
      </c>
      <c r="J494" s="452">
        <v>0</v>
      </c>
      <c r="K494" s="446"/>
      <c r="L494" s="448"/>
      <c r="N494" s="606" t="str">
        <f>_xlfn.IFNA(VLOOKUP(H494,Checks!$L$4:$L$15,1,FALSE),IF(H494="","",1))</f>
        <v/>
      </c>
    </row>
    <row r="495" spans="1:14" ht="15" customHeight="1">
      <c r="A495" s="626">
        <f t="shared" si="14"/>
        <v>488</v>
      </c>
      <c r="B495" s="626">
        <f t="shared" si="15"/>
        <v>0</v>
      </c>
      <c r="C495" s="448"/>
      <c r="D495" s="448"/>
      <c r="E495" s="516"/>
      <c r="F495" s="446"/>
      <c r="G495" s="446"/>
      <c r="H495" s="448"/>
      <c r="I495" s="455">
        <v>0</v>
      </c>
      <c r="J495" s="452">
        <v>0</v>
      </c>
      <c r="K495" s="446"/>
      <c r="L495" s="448"/>
      <c r="N495" s="606" t="str">
        <f>_xlfn.IFNA(VLOOKUP(H495,Checks!$L$4:$L$15,1,FALSE),IF(H495="","",1))</f>
        <v/>
      </c>
    </row>
    <row r="496" spans="1:14" ht="15" customHeight="1">
      <c r="A496" s="626">
        <f t="shared" si="14"/>
        <v>489</v>
      </c>
      <c r="B496" s="626">
        <f t="shared" si="15"/>
        <v>0</v>
      </c>
      <c r="C496" s="448"/>
      <c r="D496" s="448"/>
      <c r="E496" s="516"/>
      <c r="F496" s="446"/>
      <c r="G496" s="446"/>
      <c r="H496" s="448"/>
      <c r="I496" s="455">
        <v>0</v>
      </c>
      <c r="J496" s="452">
        <v>0</v>
      </c>
      <c r="K496" s="446"/>
      <c r="L496" s="448"/>
      <c r="N496" s="606" t="str">
        <f>_xlfn.IFNA(VLOOKUP(H496,Checks!$L$4:$L$15,1,FALSE),IF(H496="","",1))</f>
        <v/>
      </c>
    </row>
    <row r="497" spans="1:14" ht="15" customHeight="1">
      <c r="A497" s="626">
        <f t="shared" si="14"/>
        <v>490</v>
      </c>
      <c r="B497" s="626">
        <f t="shared" si="15"/>
        <v>0</v>
      </c>
      <c r="C497" s="448"/>
      <c r="D497" s="448"/>
      <c r="E497" s="516"/>
      <c r="F497" s="446"/>
      <c r="G497" s="446"/>
      <c r="H497" s="448"/>
      <c r="I497" s="455">
        <v>0</v>
      </c>
      <c r="J497" s="452">
        <v>0</v>
      </c>
      <c r="K497" s="446"/>
      <c r="L497" s="448"/>
      <c r="N497" s="606" t="str">
        <f>_xlfn.IFNA(VLOOKUP(H497,Checks!$L$4:$L$15,1,FALSE),IF(H497="","",1))</f>
        <v/>
      </c>
    </row>
    <row r="498" spans="1:14" ht="15" customHeight="1">
      <c r="A498" s="626">
        <f t="shared" si="14"/>
        <v>491</v>
      </c>
      <c r="B498" s="626">
        <f t="shared" si="15"/>
        <v>0</v>
      </c>
      <c r="C498" s="448"/>
      <c r="D498" s="448"/>
      <c r="E498" s="516"/>
      <c r="F498" s="446"/>
      <c r="G498" s="446"/>
      <c r="H498" s="448"/>
      <c r="I498" s="455">
        <v>0</v>
      </c>
      <c r="J498" s="452">
        <v>0</v>
      </c>
      <c r="K498" s="446"/>
      <c r="L498" s="448"/>
      <c r="N498" s="606" t="str">
        <f>_xlfn.IFNA(VLOOKUP(H498,Checks!$L$4:$L$15,1,FALSE),IF(H498="","",1))</f>
        <v/>
      </c>
    </row>
    <row r="499" spans="1:14" ht="15" customHeight="1">
      <c r="A499" s="626">
        <f t="shared" si="14"/>
        <v>492</v>
      </c>
      <c r="B499" s="626">
        <f t="shared" si="15"/>
        <v>0</v>
      </c>
      <c r="C499" s="448"/>
      <c r="D499" s="448"/>
      <c r="E499" s="516"/>
      <c r="F499" s="446"/>
      <c r="G499" s="446"/>
      <c r="H499" s="448"/>
      <c r="I499" s="455">
        <v>0</v>
      </c>
      <c r="J499" s="452">
        <v>0</v>
      </c>
      <c r="K499" s="446"/>
      <c r="L499" s="448"/>
      <c r="N499" s="606" t="str">
        <f>_xlfn.IFNA(VLOOKUP(H499,Checks!$L$4:$L$15,1,FALSE),IF(H499="","",1))</f>
        <v/>
      </c>
    </row>
    <row r="500" spans="1:14" ht="15" customHeight="1">
      <c r="A500" s="626">
        <f t="shared" si="14"/>
        <v>493</v>
      </c>
      <c r="B500" s="626">
        <f t="shared" si="15"/>
        <v>0</v>
      </c>
      <c r="C500" s="448"/>
      <c r="D500" s="448"/>
      <c r="E500" s="516"/>
      <c r="F500" s="446"/>
      <c r="G500" s="446"/>
      <c r="H500" s="448"/>
      <c r="I500" s="455">
        <v>0</v>
      </c>
      <c r="J500" s="452">
        <v>0</v>
      </c>
      <c r="K500" s="446"/>
      <c r="L500" s="448"/>
      <c r="N500" s="606" t="str">
        <f>_xlfn.IFNA(VLOOKUP(H500,Checks!$L$4:$L$15,1,FALSE),IF(H500="","",1))</f>
        <v/>
      </c>
    </row>
    <row r="501" spans="1:14" ht="15" customHeight="1">
      <c r="A501" s="626">
        <f t="shared" si="14"/>
        <v>494</v>
      </c>
      <c r="B501" s="626">
        <f t="shared" si="15"/>
        <v>0</v>
      </c>
      <c r="C501" s="448"/>
      <c r="D501" s="448"/>
      <c r="E501" s="516"/>
      <c r="F501" s="446"/>
      <c r="G501" s="446"/>
      <c r="H501" s="448"/>
      <c r="I501" s="455">
        <v>0</v>
      </c>
      <c r="J501" s="452">
        <v>0</v>
      </c>
      <c r="K501" s="446"/>
      <c r="L501" s="448"/>
      <c r="N501" s="606" t="str">
        <f>_xlfn.IFNA(VLOOKUP(H501,Checks!$L$4:$L$15,1,FALSE),IF(H501="","",1))</f>
        <v/>
      </c>
    </row>
    <row r="502" spans="1:14" ht="15" customHeight="1">
      <c r="A502" s="626">
        <f t="shared" si="14"/>
        <v>495</v>
      </c>
      <c r="B502" s="626">
        <f t="shared" si="15"/>
        <v>0</v>
      </c>
      <c r="C502" s="448"/>
      <c r="D502" s="448"/>
      <c r="E502" s="516"/>
      <c r="F502" s="446"/>
      <c r="G502" s="446"/>
      <c r="H502" s="448"/>
      <c r="I502" s="455">
        <v>0</v>
      </c>
      <c r="J502" s="452">
        <v>0</v>
      </c>
      <c r="K502" s="446"/>
      <c r="L502" s="448"/>
      <c r="N502" s="606" t="str">
        <f>_xlfn.IFNA(VLOOKUP(H502,Checks!$L$4:$L$15,1,FALSE),IF(H502="","",1))</f>
        <v/>
      </c>
    </row>
    <row r="503" spans="1:14" ht="15" customHeight="1">
      <c r="A503" s="626">
        <f t="shared" si="14"/>
        <v>496</v>
      </c>
      <c r="B503" s="626">
        <f t="shared" si="15"/>
        <v>0</v>
      </c>
      <c r="C503" s="448"/>
      <c r="D503" s="448"/>
      <c r="E503" s="516"/>
      <c r="F503" s="446"/>
      <c r="G503" s="446"/>
      <c r="H503" s="448"/>
      <c r="I503" s="455">
        <v>0</v>
      </c>
      <c r="J503" s="452">
        <v>0</v>
      </c>
      <c r="K503" s="446"/>
      <c r="L503" s="448"/>
      <c r="N503" s="606" t="str">
        <f>_xlfn.IFNA(VLOOKUP(H503,Checks!$L$4:$L$15,1,FALSE),IF(H503="","",1))</f>
        <v/>
      </c>
    </row>
    <row r="504" spans="1:14" ht="15" customHeight="1">
      <c r="A504" s="626">
        <f t="shared" si="14"/>
        <v>497</v>
      </c>
      <c r="B504" s="626">
        <f t="shared" si="15"/>
        <v>0</v>
      </c>
      <c r="C504" s="448"/>
      <c r="D504" s="448"/>
      <c r="E504" s="516"/>
      <c r="F504" s="446"/>
      <c r="G504" s="446"/>
      <c r="H504" s="448"/>
      <c r="I504" s="455">
        <v>0</v>
      </c>
      <c r="J504" s="452">
        <v>0</v>
      </c>
      <c r="K504" s="446"/>
      <c r="L504" s="448"/>
      <c r="N504" s="606" t="str">
        <f>_xlfn.IFNA(VLOOKUP(H504,Checks!$L$4:$L$15,1,FALSE),IF(H504="","",1))</f>
        <v/>
      </c>
    </row>
    <row r="505" spans="1:14" ht="15" customHeight="1">
      <c r="A505" s="626">
        <f t="shared" si="14"/>
        <v>498</v>
      </c>
      <c r="B505" s="626">
        <f t="shared" si="15"/>
        <v>0</v>
      </c>
      <c r="C505" s="448"/>
      <c r="D505" s="448"/>
      <c r="E505" s="516"/>
      <c r="F505" s="446"/>
      <c r="G505" s="446"/>
      <c r="H505" s="448"/>
      <c r="I505" s="455">
        <v>0</v>
      </c>
      <c r="J505" s="452">
        <v>0</v>
      </c>
      <c r="K505" s="446"/>
      <c r="L505" s="448"/>
      <c r="N505" s="606" t="str">
        <f>_xlfn.IFNA(VLOOKUP(H505,Checks!$L$4:$L$15,1,FALSE),IF(H505="","",1))</f>
        <v/>
      </c>
    </row>
    <row r="506" spans="1:14" ht="15" customHeight="1">
      <c r="A506" s="626">
        <f t="shared" si="14"/>
        <v>499</v>
      </c>
      <c r="B506" s="626">
        <f t="shared" si="15"/>
        <v>0</v>
      </c>
      <c r="C506" s="448"/>
      <c r="D506" s="448"/>
      <c r="E506" s="516"/>
      <c r="F506" s="446"/>
      <c r="G506" s="446"/>
      <c r="H506" s="448"/>
      <c r="I506" s="455">
        <v>0</v>
      </c>
      <c r="J506" s="452">
        <v>0</v>
      </c>
      <c r="K506" s="446"/>
      <c r="L506" s="448"/>
      <c r="N506" s="606" t="str">
        <f>_xlfn.IFNA(VLOOKUP(H506,Checks!$L$4:$L$15,1,FALSE),IF(H506="","",1))</f>
        <v/>
      </c>
    </row>
    <row r="507" spans="1:14" ht="15" customHeight="1">
      <c r="A507" s="626">
        <f t="shared" si="14"/>
        <v>500</v>
      </c>
      <c r="B507" s="626">
        <f t="shared" si="15"/>
        <v>0</v>
      </c>
      <c r="C507" s="448"/>
      <c r="D507" s="448"/>
      <c r="E507" s="516"/>
      <c r="F507" s="446"/>
      <c r="G507" s="446"/>
      <c r="H507" s="448"/>
      <c r="I507" s="455">
        <v>0</v>
      </c>
      <c r="J507" s="452">
        <v>0</v>
      </c>
      <c r="K507" s="446"/>
      <c r="L507" s="448"/>
      <c r="N507" s="606" t="str">
        <f>_xlfn.IFNA(VLOOKUP(H507,Checks!$L$4:$L$15,1,FALSE),IF(H507="","",1))</f>
        <v/>
      </c>
    </row>
    <row r="508" spans="1:14" ht="15" customHeight="1">
      <c r="A508" s="626">
        <f t="shared" si="14"/>
        <v>501</v>
      </c>
      <c r="B508" s="626">
        <f t="shared" si="15"/>
        <v>0</v>
      </c>
      <c r="C508" s="448"/>
      <c r="D508" s="448"/>
      <c r="E508" s="516"/>
      <c r="F508" s="446"/>
      <c r="G508" s="446"/>
      <c r="H508" s="448"/>
      <c r="I508" s="455">
        <v>0</v>
      </c>
      <c r="J508" s="452">
        <v>0</v>
      </c>
      <c r="K508" s="446"/>
      <c r="L508" s="448"/>
      <c r="N508" s="606" t="str">
        <f>_xlfn.IFNA(VLOOKUP(H508,Checks!$L$4:$L$15,1,FALSE),IF(H508="","",1))</f>
        <v/>
      </c>
    </row>
    <row r="509" spans="1:14" ht="15" customHeight="1">
      <c r="A509" s="626">
        <f t="shared" si="14"/>
        <v>502</v>
      </c>
      <c r="B509" s="626">
        <f t="shared" si="15"/>
        <v>0</v>
      </c>
      <c r="C509" s="448"/>
      <c r="D509" s="448"/>
      <c r="E509" s="516"/>
      <c r="F509" s="446"/>
      <c r="G509" s="446"/>
      <c r="H509" s="448"/>
      <c r="I509" s="455">
        <v>0</v>
      </c>
      <c r="J509" s="452">
        <v>0</v>
      </c>
      <c r="K509" s="446"/>
      <c r="L509" s="448"/>
      <c r="N509" s="606" t="str">
        <f>_xlfn.IFNA(VLOOKUP(H509,Checks!$L$4:$L$15,1,FALSE),IF(H509="","",1))</f>
        <v/>
      </c>
    </row>
    <row r="510" spans="1:14" ht="15" customHeight="1">
      <c r="A510" s="626">
        <f t="shared" si="14"/>
        <v>503</v>
      </c>
      <c r="B510" s="626">
        <f t="shared" si="15"/>
        <v>0</v>
      </c>
      <c r="C510" s="448"/>
      <c r="D510" s="448"/>
      <c r="E510" s="516"/>
      <c r="F510" s="446"/>
      <c r="G510" s="446"/>
      <c r="H510" s="448"/>
      <c r="I510" s="455">
        <v>0</v>
      </c>
      <c r="J510" s="452">
        <v>0</v>
      </c>
      <c r="K510" s="446"/>
      <c r="L510" s="448"/>
      <c r="N510" s="606" t="str">
        <f>_xlfn.IFNA(VLOOKUP(H510,Checks!$L$4:$L$15,1,FALSE),IF(H510="","",1))</f>
        <v/>
      </c>
    </row>
    <row r="511" spans="1:14" ht="15" customHeight="1">
      <c r="A511" s="626">
        <f t="shared" si="14"/>
        <v>504</v>
      </c>
      <c r="B511" s="626">
        <f t="shared" si="15"/>
        <v>0</v>
      </c>
      <c r="C511" s="448"/>
      <c r="D511" s="448"/>
      <c r="E511" s="516"/>
      <c r="F511" s="446"/>
      <c r="G511" s="446"/>
      <c r="H511" s="448"/>
      <c r="I511" s="455">
        <v>0</v>
      </c>
      <c r="J511" s="452">
        <v>0</v>
      </c>
      <c r="K511" s="446"/>
      <c r="L511" s="448"/>
      <c r="N511" s="606" t="str">
        <f>_xlfn.IFNA(VLOOKUP(H511,Checks!$L$4:$L$15,1,FALSE),IF(H511="","",1))</f>
        <v/>
      </c>
    </row>
    <row r="512" spans="1:14" ht="15" customHeight="1">
      <c r="A512" s="626">
        <f t="shared" si="14"/>
        <v>505</v>
      </c>
      <c r="B512" s="626">
        <f t="shared" si="15"/>
        <v>0</v>
      </c>
      <c r="C512" s="448"/>
      <c r="D512" s="448"/>
      <c r="E512" s="516"/>
      <c r="F512" s="446"/>
      <c r="G512" s="446"/>
      <c r="H512" s="448"/>
      <c r="I512" s="455">
        <v>0</v>
      </c>
      <c r="J512" s="452">
        <v>0</v>
      </c>
      <c r="K512" s="446"/>
      <c r="L512" s="448"/>
      <c r="N512" s="606" t="str">
        <f>_xlfn.IFNA(VLOOKUP(H512,Checks!$L$4:$L$15,1,FALSE),IF(H512="","",1))</f>
        <v/>
      </c>
    </row>
    <row r="513" spans="1:14" ht="15" customHeight="1">
      <c r="A513" s="626">
        <f t="shared" si="14"/>
        <v>506</v>
      </c>
      <c r="B513" s="626">
        <f t="shared" si="15"/>
        <v>0</v>
      </c>
      <c r="C513" s="448"/>
      <c r="D513" s="448"/>
      <c r="E513" s="516"/>
      <c r="F513" s="446"/>
      <c r="G513" s="446"/>
      <c r="H513" s="448"/>
      <c r="I513" s="455">
        <v>0</v>
      </c>
      <c r="J513" s="452">
        <v>0</v>
      </c>
      <c r="K513" s="446"/>
      <c r="L513" s="448"/>
      <c r="N513" s="606" t="str">
        <f>_xlfn.IFNA(VLOOKUP(H513,Checks!$L$4:$L$15,1,FALSE),IF(H513="","",1))</f>
        <v/>
      </c>
    </row>
    <row r="514" spans="1:14" ht="15" customHeight="1">
      <c r="A514" s="626">
        <f t="shared" si="14"/>
        <v>507</v>
      </c>
      <c r="B514" s="626">
        <f t="shared" si="15"/>
        <v>0</v>
      </c>
      <c r="C514" s="448"/>
      <c r="D514" s="448"/>
      <c r="E514" s="516"/>
      <c r="F514" s="446"/>
      <c r="G514" s="446"/>
      <c r="H514" s="448"/>
      <c r="I514" s="455">
        <v>0</v>
      </c>
      <c r="J514" s="452">
        <v>0</v>
      </c>
      <c r="K514" s="446"/>
      <c r="L514" s="448"/>
      <c r="N514" s="606" t="str">
        <f>_xlfn.IFNA(VLOOKUP(H514,Checks!$L$4:$L$15,1,FALSE),IF(H514="","",1))</f>
        <v/>
      </c>
    </row>
    <row r="515" spans="1:14" ht="15" customHeight="1">
      <c r="A515" s="626">
        <f t="shared" si="14"/>
        <v>508</v>
      </c>
      <c r="B515" s="626">
        <f t="shared" si="15"/>
        <v>0</v>
      </c>
      <c r="C515" s="448"/>
      <c r="D515" s="448"/>
      <c r="E515" s="516"/>
      <c r="F515" s="446"/>
      <c r="G515" s="446"/>
      <c r="H515" s="448"/>
      <c r="I515" s="455">
        <v>0</v>
      </c>
      <c r="J515" s="452">
        <v>0</v>
      </c>
      <c r="K515" s="446"/>
      <c r="L515" s="448"/>
      <c r="N515" s="606" t="str">
        <f>_xlfn.IFNA(VLOOKUP(H515,Checks!$L$4:$L$15,1,FALSE),IF(H515="","",1))</f>
        <v/>
      </c>
    </row>
    <row r="516" spans="1:14" ht="15" customHeight="1">
      <c r="A516" s="626">
        <f t="shared" si="14"/>
        <v>509</v>
      </c>
      <c r="B516" s="626">
        <f t="shared" si="15"/>
        <v>0</v>
      </c>
      <c r="C516" s="448"/>
      <c r="D516" s="448"/>
      <c r="E516" s="516"/>
      <c r="F516" s="446"/>
      <c r="G516" s="446"/>
      <c r="H516" s="448"/>
      <c r="I516" s="455">
        <v>0</v>
      </c>
      <c r="J516" s="452">
        <v>0</v>
      </c>
      <c r="K516" s="446"/>
      <c r="L516" s="448"/>
      <c r="N516" s="606" t="str">
        <f>_xlfn.IFNA(VLOOKUP(H516,Checks!$L$4:$L$15,1,FALSE),IF(H516="","",1))</f>
        <v/>
      </c>
    </row>
    <row r="517" spans="1:14" ht="15" customHeight="1">
      <c r="A517" s="626">
        <f t="shared" si="14"/>
        <v>510</v>
      </c>
      <c r="B517" s="626">
        <f t="shared" si="15"/>
        <v>0</v>
      </c>
      <c r="C517" s="448"/>
      <c r="D517" s="448"/>
      <c r="E517" s="516"/>
      <c r="F517" s="446"/>
      <c r="G517" s="446"/>
      <c r="H517" s="448"/>
      <c r="I517" s="455">
        <v>0</v>
      </c>
      <c r="J517" s="452">
        <v>0</v>
      </c>
      <c r="K517" s="446"/>
      <c r="L517" s="448"/>
      <c r="N517" s="606" t="str">
        <f>_xlfn.IFNA(VLOOKUP(H517,Checks!$L$4:$L$15,1,FALSE),IF(H517="","",1))</f>
        <v/>
      </c>
    </row>
    <row r="518" spans="1:14" ht="15" customHeight="1">
      <c r="A518" s="626">
        <f t="shared" si="14"/>
        <v>511</v>
      </c>
      <c r="B518" s="626">
        <f t="shared" si="15"/>
        <v>0</v>
      </c>
      <c r="C518" s="448"/>
      <c r="D518" s="448"/>
      <c r="E518" s="516"/>
      <c r="F518" s="446"/>
      <c r="G518" s="446"/>
      <c r="H518" s="448"/>
      <c r="I518" s="455">
        <v>0</v>
      </c>
      <c r="J518" s="452">
        <v>0</v>
      </c>
      <c r="K518" s="446"/>
      <c r="L518" s="448"/>
      <c r="N518" s="606" t="str">
        <f>_xlfn.IFNA(VLOOKUP(H518,Checks!$L$4:$L$15,1,FALSE),IF(H518="","",1))</f>
        <v/>
      </c>
    </row>
    <row r="519" spans="1:14" ht="15" customHeight="1">
      <c r="A519" s="626">
        <f t="shared" si="14"/>
        <v>512</v>
      </c>
      <c r="B519" s="626">
        <f t="shared" si="15"/>
        <v>0</v>
      </c>
      <c r="C519" s="448"/>
      <c r="D519" s="448"/>
      <c r="E519" s="516"/>
      <c r="F519" s="446"/>
      <c r="G519" s="446"/>
      <c r="H519" s="448"/>
      <c r="I519" s="455">
        <v>0</v>
      </c>
      <c r="J519" s="452">
        <v>0</v>
      </c>
      <c r="K519" s="446"/>
      <c r="L519" s="448"/>
      <c r="N519" s="606" t="str">
        <f>_xlfn.IFNA(VLOOKUP(H519,Checks!$L$4:$L$15,1,FALSE),IF(H519="","",1))</f>
        <v/>
      </c>
    </row>
    <row r="520" spans="1:14" ht="15" customHeight="1">
      <c r="A520" s="626">
        <f t="shared" si="14"/>
        <v>513</v>
      </c>
      <c r="B520" s="626">
        <f t="shared" si="15"/>
        <v>0</v>
      </c>
      <c r="C520" s="448"/>
      <c r="D520" s="448"/>
      <c r="E520" s="516"/>
      <c r="F520" s="446"/>
      <c r="G520" s="446"/>
      <c r="H520" s="448"/>
      <c r="I520" s="455">
        <v>0</v>
      </c>
      <c r="J520" s="452">
        <v>0</v>
      </c>
      <c r="K520" s="446"/>
      <c r="L520" s="448"/>
      <c r="N520" s="606" t="str">
        <f>_xlfn.IFNA(VLOOKUP(H520,Checks!$L$4:$L$15,1,FALSE),IF(H520="","",1))</f>
        <v/>
      </c>
    </row>
    <row r="521" spans="1:14" ht="15" customHeight="1">
      <c r="A521" s="626">
        <f t="shared" si="14"/>
        <v>514</v>
      </c>
      <c r="B521" s="626">
        <f t="shared" si="15"/>
        <v>0</v>
      </c>
      <c r="C521" s="448"/>
      <c r="D521" s="448"/>
      <c r="E521" s="516"/>
      <c r="F521" s="446"/>
      <c r="G521" s="446"/>
      <c r="H521" s="448"/>
      <c r="I521" s="455">
        <v>0</v>
      </c>
      <c r="J521" s="452">
        <v>0</v>
      </c>
      <c r="K521" s="446"/>
      <c r="L521" s="448"/>
      <c r="N521" s="606" t="str">
        <f>_xlfn.IFNA(VLOOKUP(H521,Checks!$L$4:$L$15,1,FALSE),IF(H521="","",1))</f>
        <v/>
      </c>
    </row>
    <row r="522" spans="1:14" ht="15" customHeight="1">
      <c r="A522" s="626">
        <f t="shared" ref="A522:A585" si="16">A521+1</f>
        <v>515</v>
      </c>
      <c r="B522" s="626">
        <f t="shared" ref="B522:B585" si="17">$B$8</f>
        <v>0</v>
      </c>
      <c r="C522" s="448"/>
      <c r="D522" s="448"/>
      <c r="E522" s="516"/>
      <c r="F522" s="446"/>
      <c r="G522" s="446"/>
      <c r="H522" s="448"/>
      <c r="I522" s="455">
        <v>0</v>
      </c>
      <c r="J522" s="452">
        <v>0</v>
      </c>
      <c r="K522" s="446"/>
      <c r="L522" s="448"/>
      <c r="N522" s="606" t="str">
        <f>_xlfn.IFNA(VLOOKUP(H522,Checks!$L$4:$L$15,1,FALSE),IF(H522="","",1))</f>
        <v/>
      </c>
    </row>
    <row r="523" spans="1:14" ht="15" customHeight="1">
      <c r="A523" s="626">
        <f t="shared" si="16"/>
        <v>516</v>
      </c>
      <c r="B523" s="626">
        <f t="shared" si="17"/>
        <v>0</v>
      </c>
      <c r="C523" s="448"/>
      <c r="D523" s="448"/>
      <c r="E523" s="516"/>
      <c r="F523" s="446"/>
      <c r="G523" s="446"/>
      <c r="H523" s="448"/>
      <c r="I523" s="455">
        <v>0</v>
      </c>
      <c r="J523" s="452">
        <v>0</v>
      </c>
      <c r="K523" s="446"/>
      <c r="L523" s="448"/>
      <c r="N523" s="606" t="str">
        <f>_xlfn.IFNA(VLOOKUP(H523,Checks!$L$4:$L$15,1,FALSE),IF(H523="","",1))</f>
        <v/>
      </c>
    </row>
    <row r="524" spans="1:14" ht="15" customHeight="1">
      <c r="A524" s="626">
        <f t="shared" si="16"/>
        <v>517</v>
      </c>
      <c r="B524" s="626">
        <f t="shared" si="17"/>
        <v>0</v>
      </c>
      <c r="C524" s="448"/>
      <c r="D524" s="448"/>
      <c r="E524" s="516"/>
      <c r="F524" s="446"/>
      <c r="G524" s="446"/>
      <c r="H524" s="448"/>
      <c r="I524" s="455">
        <v>0</v>
      </c>
      <c r="J524" s="452">
        <v>0</v>
      </c>
      <c r="K524" s="446"/>
      <c r="L524" s="448"/>
      <c r="N524" s="606" t="str">
        <f>_xlfn.IFNA(VLOOKUP(H524,Checks!$L$4:$L$15,1,FALSE),IF(H524="","",1))</f>
        <v/>
      </c>
    </row>
    <row r="525" spans="1:14" ht="15" customHeight="1">
      <c r="A525" s="626">
        <f t="shared" si="16"/>
        <v>518</v>
      </c>
      <c r="B525" s="626">
        <f t="shared" si="17"/>
        <v>0</v>
      </c>
      <c r="C525" s="448"/>
      <c r="D525" s="448"/>
      <c r="E525" s="516"/>
      <c r="F525" s="446"/>
      <c r="G525" s="446"/>
      <c r="H525" s="448"/>
      <c r="I525" s="455">
        <v>0</v>
      </c>
      <c r="J525" s="452">
        <v>0</v>
      </c>
      <c r="K525" s="446"/>
      <c r="L525" s="448"/>
      <c r="N525" s="606" t="str">
        <f>_xlfn.IFNA(VLOOKUP(H525,Checks!$L$4:$L$15,1,FALSE),IF(H525="","",1))</f>
        <v/>
      </c>
    </row>
    <row r="526" spans="1:14" ht="15" customHeight="1">
      <c r="A526" s="626">
        <f t="shared" si="16"/>
        <v>519</v>
      </c>
      <c r="B526" s="626">
        <f t="shared" si="17"/>
        <v>0</v>
      </c>
      <c r="C526" s="448"/>
      <c r="D526" s="448"/>
      <c r="E526" s="516"/>
      <c r="F526" s="446"/>
      <c r="G526" s="446"/>
      <c r="H526" s="448"/>
      <c r="I526" s="455">
        <v>0</v>
      </c>
      <c r="J526" s="452">
        <v>0</v>
      </c>
      <c r="K526" s="446"/>
      <c r="L526" s="448"/>
      <c r="N526" s="606" t="str">
        <f>_xlfn.IFNA(VLOOKUP(H526,Checks!$L$4:$L$15,1,FALSE),IF(H526="","",1))</f>
        <v/>
      </c>
    </row>
    <row r="527" spans="1:14" ht="15" customHeight="1">
      <c r="A527" s="626">
        <f t="shared" si="16"/>
        <v>520</v>
      </c>
      <c r="B527" s="626">
        <f t="shared" si="17"/>
        <v>0</v>
      </c>
      <c r="C527" s="448"/>
      <c r="D527" s="448"/>
      <c r="E527" s="516"/>
      <c r="F527" s="446"/>
      <c r="G527" s="446"/>
      <c r="H527" s="448"/>
      <c r="I527" s="455">
        <v>0</v>
      </c>
      <c r="J527" s="452">
        <v>0</v>
      </c>
      <c r="K527" s="446"/>
      <c r="L527" s="448"/>
      <c r="N527" s="606" t="str">
        <f>_xlfn.IFNA(VLOOKUP(H527,Checks!$L$4:$L$15,1,FALSE),IF(H527="","",1))</f>
        <v/>
      </c>
    </row>
    <row r="528" spans="1:14" ht="15" customHeight="1">
      <c r="A528" s="626">
        <f t="shared" si="16"/>
        <v>521</v>
      </c>
      <c r="B528" s="626">
        <f t="shared" si="17"/>
        <v>0</v>
      </c>
      <c r="C528" s="448"/>
      <c r="D528" s="448"/>
      <c r="E528" s="516"/>
      <c r="F528" s="446"/>
      <c r="G528" s="446"/>
      <c r="H528" s="448"/>
      <c r="I528" s="455">
        <v>0</v>
      </c>
      <c r="J528" s="452">
        <v>0</v>
      </c>
      <c r="K528" s="446"/>
      <c r="L528" s="448"/>
      <c r="N528" s="606" t="str">
        <f>_xlfn.IFNA(VLOOKUP(H528,Checks!$L$4:$L$15,1,FALSE),IF(H528="","",1))</f>
        <v/>
      </c>
    </row>
    <row r="529" spans="1:14" ht="15" customHeight="1">
      <c r="A529" s="626">
        <f t="shared" si="16"/>
        <v>522</v>
      </c>
      <c r="B529" s="626">
        <f t="shared" si="17"/>
        <v>0</v>
      </c>
      <c r="C529" s="448"/>
      <c r="D529" s="448"/>
      <c r="E529" s="516"/>
      <c r="F529" s="446"/>
      <c r="G529" s="446"/>
      <c r="H529" s="448"/>
      <c r="I529" s="455">
        <v>0</v>
      </c>
      <c r="J529" s="452">
        <v>0</v>
      </c>
      <c r="K529" s="446"/>
      <c r="L529" s="448"/>
      <c r="N529" s="606" t="str">
        <f>_xlfn.IFNA(VLOOKUP(H529,Checks!$L$4:$L$15,1,FALSE),IF(H529="","",1))</f>
        <v/>
      </c>
    </row>
    <row r="530" spans="1:14" ht="15" customHeight="1">
      <c r="A530" s="626">
        <f t="shared" si="16"/>
        <v>523</v>
      </c>
      <c r="B530" s="626">
        <f t="shared" si="17"/>
        <v>0</v>
      </c>
      <c r="C530" s="448"/>
      <c r="D530" s="448"/>
      <c r="E530" s="516"/>
      <c r="F530" s="446"/>
      <c r="G530" s="446"/>
      <c r="H530" s="448"/>
      <c r="I530" s="455">
        <v>0</v>
      </c>
      <c r="J530" s="452">
        <v>0</v>
      </c>
      <c r="K530" s="446"/>
      <c r="L530" s="448"/>
      <c r="N530" s="606" t="str">
        <f>_xlfn.IFNA(VLOOKUP(H530,Checks!$L$4:$L$15,1,FALSE),IF(H530="","",1))</f>
        <v/>
      </c>
    </row>
    <row r="531" spans="1:14" ht="15" customHeight="1">
      <c r="A531" s="626">
        <f t="shared" si="16"/>
        <v>524</v>
      </c>
      <c r="B531" s="626">
        <f t="shared" si="17"/>
        <v>0</v>
      </c>
      <c r="C531" s="448"/>
      <c r="D531" s="448"/>
      <c r="E531" s="516"/>
      <c r="F531" s="446"/>
      <c r="G531" s="446"/>
      <c r="H531" s="448"/>
      <c r="I531" s="455">
        <v>0</v>
      </c>
      <c r="J531" s="452">
        <v>0</v>
      </c>
      <c r="K531" s="446"/>
      <c r="L531" s="448"/>
      <c r="N531" s="606" t="str">
        <f>_xlfn.IFNA(VLOOKUP(H531,Checks!$L$4:$L$15,1,FALSE),IF(H531="","",1))</f>
        <v/>
      </c>
    </row>
    <row r="532" spans="1:14" ht="15" customHeight="1">
      <c r="A532" s="626">
        <f t="shared" si="16"/>
        <v>525</v>
      </c>
      <c r="B532" s="626">
        <f t="shared" si="17"/>
        <v>0</v>
      </c>
      <c r="C532" s="448"/>
      <c r="D532" s="448"/>
      <c r="E532" s="516"/>
      <c r="F532" s="446"/>
      <c r="G532" s="446"/>
      <c r="H532" s="448"/>
      <c r="I532" s="455">
        <v>0</v>
      </c>
      <c r="J532" s="452">
        <v>0</v>
      </c>
      <c r="K532" s="446"/>
      <c r="L532" s="448"/>
      <c r="N532" s="606" t="str">
        <f>_xlfn.IFNA(VLOOKUP(H532,Checks!$L$4:$L$15,1,FALSE),IF(H532="","",1))</f>
        <v/>
      </c>
    </row>
    <row r="533" spans="1:14" ht="15" customHeight="1">
      <c r="A533" s="626">
        <f t="shared" si="16"/>
        <v>526</v>
      </c>
      <c r="B533" s="626">
        <f t="shared" si="17"/>
        <v>0</v>
      </c>
      <c r="C533" s="448"/>
      <c r="D533" s="448"/>
      <c r="E533" s="516"/>
      <c r="F533" s="446"/>
      <c r="G533" s="446"/>
      <c r="H533" s="448"/>
      <c r="I533" s="455">
        <v>0</v>
      </c>
      <c r="J533" s="452">
        <v>0</v>
      </c>
      <c r="K533" s="446"/>
      <c r="L533" s="448"/>
      <c r="N533" s="606" t="str">
        <f>_xlfn.IFNA(VLOOKUP(H533,Checks!$L$4:$L$15,1,FALSE),IF(H533="","",1))</f>
        <v/>
      </c>
    </row>
    <row r="534" spans="1:14" ht="15" customHeight="1">
      <c r="A534" s="626">
        <f t="shared" si="16"/>
        <v>527</v>
      </c>
      <c r="B534" s="626">
        <f t="shared" si="17"/>
        <v>0</v>
      </c>
      <c r="C534" s="448"/>
      <c r="D534" s="448"/>
      <c r="E534" s="516"/>
      <c r="F534" s="446"/>
      <c r="G534" s="446"/>
      <c r="H534" s="448"/>
      <c r="I534" s="455">
        <v>0</v>
      </c>
      <c r="J534" s="452">
        <v>0</v>
      </c>
      <c r="K534" s="446"/>
      <c r="L534" s="448"/>
      <c r="N534" s="606" t="str">
        <f>_xlfn.IFNA(VLOOKUP(H534,Checks!$L$4:$L$15,1,FALSE),IF(H534="","",1))</f>
        <v/>
      </c>
    </row>
    <row r="535" spans="1:14" ht="15" customHeight="1">
      <c r="A535" s="626">
        <f t="shared" si="16"/>
        <v>528</v>
      </c>
      <c r="B535" s="626">
        <f t="shared" si="17"/>
        <v>0</v>
      </c>
      <c r="C535" s="448"/>
      <c r="D535" s="448"/>
      <c r="E535" s="516"/>
      <c r="F535" s="446"/>
      <c r="G535" s="446"/>
      <c r="H535" s="448"/>
      <c r="I535" s="455">
        <v>0</v>
      </c>
      <c r="J535" s="452">
        <v>0</v>
      </c>
      <c r="K535" s="446"/>
      <c r="L535" s="448"/>
      <c r="N535" s="606" t="str">
        <f>_xlfn.IFNA(VLOOKUP(H535,Checks!$L$4:$L$15,1,FALSE),IF(H535="","",1))</f>
        <v/>
      </c>
    </row>
    <row r="536" spans="1:14" ht="15" customHeight="1">
      <c r="A536" s="626">
        <f t="shared" si="16"/>
        <v>529</v>
      </c>
      <c r="B536" s="626">
        <f t="shared" si="17"/>
        <v>0</v>
      </c>
      <c r="C536" s="448"/>
      <c r="D536" s="448"/>
      <c r="E536" s="516"/>
      <c r="F536" s="446"/>
      <c r="G536" s="446"/>
      <c r="H536" s="448"/>
      <c r="I536" s="455">
        <v>0</v>
      </c>
      <c r="J536" s="452">
        <v>0</v>
      </c>
      <c r="K536" s="446"/>
      <c r="L536" s="448"/>
      <c r="N536" s="606" t="str">
        <f>_xlfn.IFNA(VLOOKUP(H536,Checks!$L$4:$L$15,1,FALSE),IF(H536="","",1))</f>
        <v/>
      </c>
    </row>
    <row r="537" spans="1:14" ht="15" customHeight="1">
      <c r="A537" s="626">
        <f t="shared" si="16"/>
        <v>530</v>
      </c>
      <c r="B537" s="626">
        <f t="shared" si="17"/>
        <v>0</v>
      </c>
      <c r="C537" s="448"/>
      <c r="D537" s="448"/>
      <c r="E537" s="516"/>
      <c r="F537" s="446"/>
      <c r="G537" s="446"/>
      <c r="H537" s="448"/>
      <c r="I537" s="455">
        <v>0</v>
      </c>
      <c r="J537" s="452">
        <v>0</v>
      </c>
      <c r="K537" s="446"/>
      <c r="L537" s="448"/>
      <c r="N537" s="606" t="str">
        <f>_xlfn.IFNA(VLOOKUP(H537,Checks!$L$4:$L$15,1,FALSE),IF(H537="","",1))</f>
        <v/>
      </c>
    </row>
    <row r="538" spans="1:14" ht="15" customHeight="1">
      <c r="A538" s="626">
        <f t="shared" si="16"/>
        <v>531</v>
      </c>
      <c r="B538" s="626">
        <f t="shared" si="17"/>
        <v>0</v>
      </c>
      <c r="C538" s="448"/>
      <c r="D538" s="448"/>
      <c r="E538" s="516"/>
      <c r="F538" s="446"/>
      <c r="G538" s="446"/>
      <c r="H538" s="448"/>
      <c r="I538" s="455">
        <v>0</v>
      </c>
      <c r="J538" s="452">
        <v>0</v>
      </c>
      <c r="K538" s="446"/>
      <c r="L538" s="448"/>
      <c r="N538" s="606" t="str">
        <f>_xlfn.IFNA(VLOOKUP(H538,Checks!$L$4:$L$15,1,FALSE),IF(H538="","",1))</f>
        <v/>
      </c>
    </row>
    <row r="539" spans="1:14" ht="15" customHeight="1">
      <c r="A539" s="626">
        <f t="shared" si="16"/>
        <v>532</v>
      </c>
      <c r="B539" s="626">
        <f t="shared" si="17"/>
        <v>0</v>
      </c>
      <c r="C539" s="448"/>
      <c r="D539" s="448"/>
      <c r="E539" s="516"/>
      <c r="F539" s="446"/>
      <c r="G539" s="446"/>
      <c r="H539" s="448"/>
      <c r="I539" s="455">
        <v>0</v>
      </c>
      <c r="J539" s="452">
        <v>0</v>
      </c>
      <c r="K539" s="446"/>
      <c r="L539" s="448"/>
      <c r="N539" s="606" t="str">
        <f>_xlfn.IFNA(VLOOKUP(H539,Checks!$L$4:$L$15,1,FALSE),IF(H539="","",1))</f>
        <v/>
      </c>
    </row>
    <row r="540" spans="1:14" ht="15" customHeight="1">
      <c r="A540" s="626">
        <f t="shared" si="16"/>
        <v>533</v>
      </c>
      <c r="B540" s="626">
        <f t="shared" si="17"/>
        <v>0</v>
      </c>
      <c r="C540" s="448"/>
      <c r="D540" s="448"/>
      <c r="E540" s="516"/>
      <c r="F540" s="446"/>
      <c r="G540" s="446"/>
      <c r="H540" s="448"/>
      <c r="I540" s="455">
        <v>0</v>
      </c>
      <c r="J540" s="452">
        <v>0</v>
      </c>
      <c r="K540" s="446"/>
      <c r="L540" s="448"/>
      <c r="N540" s="606" t="str">
        <f>_xlfn.IFNA(VLOOKUP(H540,Checks!$L$4:$L$15,1,FALSE),IF(H540="","",1))</f>
        <v/>
      </c>
    </row>
    <row r="541" spans="1:14" ht="15" customHeight="1">
      <c r="A541" s="626">
        <f t="shared" si="16"/>
        <v>534</v>
      </c>
      <c r="B541" s="626">
        <f t="shared" si="17"/>
        <v>0</v>
      </c>
      <c r="C541" s="448"/>
      <c r="D541" s="448"/>
      <c r="E541" s="516"/>
      <c r="F541" s="446"/>
      <c r="G541" s="446"/>
      <c r="H541" s="448"/>
      <c r="I541" s="455">
        <v>0</v>
      </c>
      <c r="J541" s="452">
        <v>0</v>
      </c>
      <c r="K541" s="446"/>
      <c r="L541" s="448"/>
      <c r="N541" s="606" t="str">
        <f>_xlfn.IFNA(VLOOKUP(H541,Checks!$L$4:$L$15,1,FALSE),IF(H541="","",1))</f>
        <v/>
      </c>
    </row>
    <row r="542" spans="1:14" ht="15" customHeight="1">
      <c r="A542" s="626">
        <f t="shared" si="16"/>
        <v>535</v>
      </c>
      <c r="B542" s="626">
        <f t="shared" si="17"/>
        <v>0</v>
      </c>
      <c r="C542" s="448"/>
      <c r="D542" s="448"/>
      <c r="E542" s="516"/>
      <c r="F542" s="446"/>
      <c r="G542" s="446"/>
      <c r="H542" s="448"/>
      <c r="I542" s="455">
        <v>0</v>
      </c>
      <c r="J542" s="452">
        <v>0</v>
      </c>
      <c r="K542" s="446"/>
      <c r="L542" s="448"/>
      <c r="N542" s="606" t="str">
        <f>_xlfn.IFNA(VLOOKUP(H542,Checks!$L$4:$L$15,1,FALSE),IF(H542="","",1))</f>
        <v/>
      </c>
    </row>
    <row r="543" spans="1:14" ht="15" customHeight="1">
      <c r="A543" s="626">
        <f t="shared" si="16"/>
        <v>536</v>
      </c>
      <c r="B543" s="626">
        <f t="shared" si="17"/>
        <v>0</v>
      </c>
      <c r="C543" s="448"/>
      <c r="D543" s="448"/>
      <c r="E543" s="516"/>
      <c r="F543" s="446"/>
      <c r="G543" s="446"/>
      <c r="H543" s="448"/>
      <c r="I543" s="455">
        <v>0</v>
      </c>
      <c r="J543" s="452">
        <v>0</v>
      </c>
      <c r="K543" s="446"/>
      <c r="L543" s="448"/>
      <c r="N543" s="606" t="str">
        <f>_xlfn.IFNA(VLOOKUP(H543,Checks!$L$4:$L$15,1,FALSE),IF(H543="","",1))</f>
        <v/>
      </c>
    </row>
    <row r="544" spans="1:14" ht="15" customHeight="1">
      <c r="A544" s="626">
        <f t="shared" si="16"/>
        <v>537</v>
      </c>
      <c r="B544" s="626">
        <f t="shared" si="17"/>
        <v>0</v>
      </c>
      <c r="C544" s="448"/>
      <c r="D544" s="448"/>
      <c r="E544" s="516"/>
      <c r="F544" s="446"/>
      <c r="G544" s="446"/>
      <c r="H544" s="448"/>
      <c r="I544" s="455">
        <v>0</v>
      </c>
      <c r="J544" s="452">
        <v>0</v>
      </c>
      <c r="K544" s="446"/>
      <c r="L544" s="448"/>
      <c r="N544" s="606" t="str">
        <f>_xlfn.IFNA(VLOOKUP(H544,Checks!$L$4:$L$15,1,FALSE),IF(H544="","",1))</f>
        <v/>
      </c>
    </row>
    <row r="545" spans="1:14" ht="15" customHeight="1">
      <c r="A545" s="626">
        <f t="shared" si="16"/>
        <v>538</v>
      </c>
      <c r="B545" s="626">
        <f t="shared" si="17"/>
        <v>0</v>
      </c>
      <c r="C545" s="448"/>
      <c r="D545" s="448"/>
      <c r="E545" s="516"/>
      <c r="F545" s="446"/>
      <c r="G545" s="446"/>
      <c r="H545" s="448"/>
      <c r="I545" s="455">
        <v>0</v>
      </c>
      <c r="J545" s="452">
        <v>0</v>
      </c>
      <c r="K545" s="446"/>
      <c r="L545" s="448"/>
      <c r="N545" s="606" t="str">
        <f>_xlfn.IFNA(VLOOKUP(H545,Checks!$L$4:$L$15,1,FALSE),IF(H545="","",1))</f>
        <v/>
      </c>
    </row>
    <row r="546" spans="1:14" ht="15" customHeight="1">
      <c r="A546" s="626">
        <f t="shared" si="16"/>
        <v>539</v>
      </c>
      <c r="B546" s="626">
        <f t="shared" si="17"/>
        <v>0</v>
      </c>
      <c r="C546" s="448"/>
      <c r="D546" s="448"/>
      <c r="E546" s="516"/>
      <c r="F546" s="446"/>
      <c r="G546" s="446"/>
      <c r="H546" s="448"/>
      <c r="I546" s="455">
        <v>0</v>
      </c>
      <c r="J546" s="452">
        <v>0</v>
      </c>
      <c r="K546" s="446"/>
      <c r="L546" s="448"/>
      <c r="N546" s="606" t="str">
        <f>_xlfn.IFNA(VLOOKUP(H546,Checks!$L$4:$L$15,1,FALSE),IF(H546="","",1))</f>
        <v/>
      </c>
    </row>
    <row r="547" spans="1:14" ht="15" customHeight="1">
      <c r="A547" s="626">
        <f t="shared" si="16"/>
        <v>540</v>
      </c>
      <c r="B547" s="626">
        <f t="shared" si="17"/>
        <v>0</v>
      </c>
      <c r="C547" s="448"/>
      <c r="D547" s="448"/>
      <c r="E547" s="516"/>
      <c r="F547" s="446"/>
      <c r="G547" s="446"/>
      <c r="H547" s="448"/>
      <c r="I547" s="455">
        <v>0</v>
      </c>
      <c r="J547" s="452">
        <v>0</v>
      </c>
      <c r="K547" s="446"/>
      <c r="L547" s="448"/>
      <c r="N547" s="606" t="str">
        <f>_xlfn.IFNA(VLOOKUP(H547,Checks!$L$4:$L$15,1,FALSE),IF(H547="","",1))</f>
        <v/>
      </c>
    </row>
    <row r="548" spans="1:14" ht="15" customHeight="1">
      <c r="A548" s="626">
        <f t="shared" si="16"/>
        <v>541</v>
      </c>
      <c r="B548" s="626">
        <f t="shared" si="17"/>
        <v>0</v>
      </c>
      <c r="C548" s="448"/>
      <c r="D548" s="448"/>
      <c r="E548" s="516"/>
      <c r="F548" s="446"/>
      <c r="G548" s="446"/>
      <c r="H548" s="448"/>
      <c r="I548" s="455">
        <v>0</v>
      </c>
      <c r="J548" s="452">
        <v>0</v>
      </c>
      <c r="K548" s="446"/>
      <c r="L548" s="448"/>
      <c r="N548" s="606" t="str">
        <f>_xlfn.IFNA(VLOOKUP(H548,Checks!$L$4:$L$15,1,FALSE),IF(H548="","",1))</f>
        <v/>
      </c>
    </row>
    <row r="549" spans="1:14" ht="15" customHeight="1">
      <c r="A549" s="626">
        <f t="shared" si="16"/>
        <v>542</v>
      </c>
      <c r="B549" s="626">
        <f t="shared" si="17"/>
        <v>0</v>
      </c>
      <c r="C549" s="448"/>
      <c r="D549" s="448"/>
      <c r="E549" s="516"/>
      <c r="F549" s="446"/>
      <c r="G549" s="446"/>
      <c r="H549" s="448"/>
      <c r="I549" s="455">
        <v>0</v>
      </c>
      <c r="J549" s="452">
        <v>0</v>
      </c>
      <c r="K549" s="446"/>
      <c r="L549" s="448"/>
      <c r="N549" s="606" t="str">
        <f>_xlfn.IFNA(VLOOKUP(H549,Checks!$L$4:$L$15,1,FALSE),IF(H549="","",1))</f>
        <v/>
      </c>
    </row>
    <row r="550" spans="1:14" ht="15" customHeight="1">
      <c r="A550" s="626">
        <f t="shared" si="16"/>
        <v>543</v>
      </c>
      <c r="B550" s="626">
        <f t="shared" si="17"/>
        <v>0</v>
      </c>
      <c r="C550" s="448"/>
      <c r="D550" s="448"/>
      <c r="E550" s="516"/>
      <c r="F550" s="446"/>
      <c r="G550" s="446"/>
      <c r="H550" s="448"/>
      <c r="I550" s="455">
        <v>0</v>
      </c>
      <c r="J550" s="452">
        <v>0</v>
      </c>
      <c r="K550" s="446"/>
      <c r="L550" s="448"/>
      <c r="N550" s="606" t="str">
        <f>_xlfn.IFNA(VLOOKUP(H550,Checks!$L$4:$L$15,1,FALSE),IF(H550="","",1))</f>
        <v/>
      </c>
    </row>
    <row r="551" spans="1:14" ht="15" customHeight="1">
      <c r="A551" s="626">
        <f t="shared" si="16"/>
        <v>544</v>
      </c>
      <c r="B551" s="626">
        <f t="shared" si="17"/>
        <v>0</v>
      </c>
      <c r="C551" s="448"/>
      <c r="D551" s="448"/>
      <c r="E551" s="516"/>
      <c r="F551" s="446"/>
      <c r="G551" s="446"/>
      <c r="H551" s="448"/>
      <c r="I551" s="455">
        <v>0</v>
      </c>
      <c r="J551" s="452">
        <v>0</v>
      </c>
      <c r="K551" s="446"/>
      <c r="L551" s="448"/>
      <c r="N551" s="606" t="str">
        <f>_xlfn.IFNA(VLOOKUP(H551,Checks!$L$4:$L$15,1,FALSE),IF(H551="","",1))</f>
        <v/>
      </c>
    </row>
    <row r="552" spans="1:14" ht="15" customHeight="1">
      <c r="A552" s="626">
        <f t="shared" si="16"/>
        <v>545</v>
      </c>
      <c r="B552" s="626">
        <f t="shared" si="17"/>
        <v>0</v>
      </c>
      <c r="C552" s="448"/>
      <c r="D552" s="448"/>
      <c r="E552" s="516"/>
      <c r="F552" s="446"/>
      <c r="G552" s="446"/>
      <c r="H552" s="448"/>
      <c r="I552" s="455">
        <v>0</v>
      </c>
      <c r="J552" s="452">
        <v>0</v>
      </c>
      <c r="K552" s="446"/>
      <c r="L552" s="448"/>
      <c r="N552" s="606" t="str">
        <f>_xlfn.IFNA(VLOOKUP(H552,Checks!$L$4:$L$15,1,FALSE),IF(H552="","",1))</f>
        <v/>
      </c>
    </row>
    <row r="553" spans="1:14" ht="15" customHeight="1">
      <c r="A553" s="626">
        <f t="shared" si="16"/>
        <v>546</v>
      </c>
      <c r="B553" s="626">
        <f t="shared" si="17"/>
        <v>0</v>
      </c>
      <c r="C553" s="448"/>
      <c r="D553" s="448"/>
      <c r="E553" s="516"/>
      <c r="F553" s="446"/>
      <c r="G553" s="446"/>
      <c r="H553" s="448"/>
      <c r="I553" s="455">
        <v>0</v>
      </c>
      <c r="J553" s="452">
        <v>0</v>
      </c>
      <c r="K553" s="446"/>
      <c r="L553" s="448"/>
      <c r="N553" s="606" t="str">
        <f>_xlfn.IFNA(VLOOKUP(H553,Checks!$L$4:$L$15,1,FALSE),IF(H553="","",1))</f>
        <v/>
      </c>
    </row>
    <row r="554" spans="1:14" ht="15" customHeight="1">
      <c r="A554" s="626">
        <f t="shared" si="16"/>
        <v>547</v>
      </c>
      <c r="B554" s="626">
        <f t="shared" si="17"/>
        <v>0</v>
      </c>
      <c r="C554" s="448"/>
      <c r="D554" s="448"/>
      <c r="E554" s="516"/>
      <c r="F554" s="446"/>
      <c r="G554" s="446"/>
      <c r="H554" s="448"/>
      <c r="I554" s="455">
        <v>0</v>
      </c>
      <c r="J554" s="452">
        <v>0</v>
      </c>
      <c r="K554" s="446"/>
      <c r="L554" s="448"/>
      <c r="N554" s="606" t="str">
        <f>_xlfn.IFNA(VLOOKUP(H554,Checks!$L$4:$L$15,1,FALSE),IF(H554="","",1))</f>
        <v/>
      </c>
    </row>
    <row r="555" spans="1:14" ht="15" customHeight="1">
      <c r="A555" s="626">
        <f t="shared" si="16"/>
        <v>548</v>
      </c>
      <c r="B555" s="626">
        <f t="shared" si="17"/>
        <v>0</v>
      </c>
      <c r="C555" s="448"/>
      <c r="D555" s="448"/>
      <c r="E555" s="516"/>
      <c r="F555" s="446"/>
      <c r="G555" s="446"/>
      <c r="H555" s="448"/>
      <c r="I555" s="455">
        <v>0</v>
      </c>
      <c r="J555" s="452">
        <v>0</v>
      </c>
      <c r="K555" s="446"/>
      <c r="L555" s="448"/>
      <c r="N555" s="606" t="str">
        <f>_xlfn.IFNA(VLOOKUP(H555,Checks!$L$4:$L$15,1,FALSE),IF(H555="","",1))</f>
        <v/>
      </c>
    </row>
    <row r="556" spans="1:14" ht="15" customHeight="1">
      <c r="A556" s="626">
        <f t="shared" si="16"/>
        <v>549</v>
      </c>
      <c r="B556" s="626">
        <f t="shared" si="17"/>
        <v>0</v>
      </c>
      <c r="C556" s="448"/>
      <c r="D556" s="448"/>
      <c r="E556" s="516"/>
      <c r="F556" s="446"/>
      <c r="G556" s="446"/>
      <c r="H556" s="448"/>
      <c r="I556" s="455">
        <v>0</v>
      </c>
      <c r="J556" s="452">
        <v>0</v>
      </c>
      <c r="K556" s="446"/>
      <c r="L556" s="448"/>
      <c r="N556" s="606" t="str">
        <f>_xlfn.IFNA(VLOOKUP(H556,Checks!$L$4:$L$15,1,FALSE),IF(H556="","",1))</f>
        <v/>
      </c>
    </row>
    <row r="557" spans="1:14" ht="15" customHeight="1">
      <c r="A557" s="626">
        <f t="shared" si="16"/>
        <v>550</v>
      </c>
      <c r="B557" s="626">
        <f t="shared" si="17"/>
        <v>0</v>
      </c>
      <c r="C557" s="448"/>
      <c r="D557" s="448"/>
      <c r="E557" s="516"/>
      <c r="F557" s="446"/>
      <c r="G557" s="446"/>
      <c r="H557" s="448"/>
      <c r="I557" s="455">
        <v>0</v>
      </c>
      <c r="J557" s="452">
        <v>0</v>
      </c>
      <c r="K557" s="446"/>
      <c r="L557" s="448"/>
      <c r="N557" s="606" t="str">
        <f>_xlfn.IFNA(VLOOKUP(H557,Checks!$L$4:$L$15,1,FALSE),IF(H557="","",1))</f>
        <v/>
      </c>
    </row>
    <row r="558" spans="1:14" ht="15" customHeight="1">
      <c r="A558" s="626">
        <f t="shared" si="16"/>
        <v>551</v>
      </c>
      <c r="B558" s="626">
        <f t="shared" si="17"/>
        <v>0</v>
      </c>
      <c r="C558" s="448"/>
      <c r="D558" s="448"/>
      <c r="E558" s="516"/>
      <c r="F558" s="446"/>
      <c r="G558" s="446"/>
      <c r="H558" s="448"/>
      <c r="I558" s="455">
        <v>0</v>
      </c>
      <c r="J558" s="452">
        <v>0</v>
      </c>
      <c r="K558" s="446"/>
      <c r="L558" s="448"/>
      <c r="N558" s="606" t="str">
        <f>_xlfn.IFNA(VLOOKUP(H558,Checks!$L$4:$L$15,1,FALSE),IF(H558="","",1))</f>
        <v/>
      </c>
    </row>
    <row r="559" spans="1:14" ht="15" customHeight="1">
      <c r="A559" s="626">
        <f t="shared" si="16"/>
        <v>552</v>
      </c>
      <c r="B559" s="626">
        <f t="shared" si="17"/>
        <v>0</v>
      </c>
      <c r="C559" s="448"/>
      <c r="D559" s="448"/>
      <c r="E559" s="516"/>
      <c r="F559" s="446"/>
      <c r="G559" s="446"/>
      <c r="H559" s="448"/>
      <c r="I559" s="455">
        <v>0</v>
      </c>
      <c r="J559" s="452">
        <v>0</v>
      </c>
      <c r="K559" s="446"/>
      <c r="L559" s="448"/>
      <c r="N559" s="606" t="str">
        <f>_xlfn.IFNA(VLOOKUP(H559,Checks!$L$4:$L$15,1,FALSE),IF(H559="","",1))</f>
        <v/>
      </c>
    </row>
    <row r="560" spans="1:14" ht="15" customHeight="1">
      <c r="A560" s="626">
        <f t="shared" si="16"/>
        <v>553</v>
      </c>
      <c r="B560" s="626">
        <f t="shared" si="17"/>
        <v>0</v>
      </c>
      <c r="C560" s="448"/>
      <c r="D560" s="448"/>
      <c r="E560" s="516"/>
      <c r="F560" s="446"/>
      <c r="G560" s="446"/>
      <c r="H560" s="448"/>
      <c r="I560" s="455">
        <v>0</v>
      </c>
      <c r="J560" s="452">
        <v>0</v>
      </c>
      <c r="K560" s="446"/>
      <c r="L560" s="448"/>
      <c r="N560" s="606" t="str">
        <f>_xlfn.IFNA(VLOOKUP(H560,Checks!$L$4:$L$15,1,FALSE),IF(H560="","",1))</f>
        <v/>
      </c>
    </row>
    <row r="561" spans="1:14" ht="15" customHeight="1">
      <c r="A561" s="626">
        <f t="shared" si="16"/>
        <v>554</v>
      </c>
      <c r="B561" s="626">
        <f t="shared" si="17"/>
        <v>0</v>
      </c>
      <c r="C561" s="448"/>
      <c r="D561" s="448"/>
      <c r="E561" s="516"/>
      <c r="F561" s="446"/>
      <c r="G561" s="446"/>
      <c r="H561" s="448"/>
      <c r="I561" s="455">
        <v>0</v>
      </c>
      <c r="J561" s="452">
        <v>0</v>
      </c>
      <c r="K561" s="446"/>
      <c r="L561" s="448"/>
      <c r="N561" s="606" t="str">
        <f>_xlfn.IFNA(VLOOKUP(H561,Checks!$L$4:$L$15,1,FALSE),IF(H561="","",1))</f>
        <v/>
      </c>
    </row>
    <row r="562" spans="1:14" ht="15" customHeight="1">
      <c r="A562" s="626">
        <f t="shared" si="16"/>
        <v>555</v>
      </c>
      <c r="B562" s="626">
        <f t="shared" si="17"/>
        <v>0</v>
      </c>
      <c r="C562" s="448"/>
      <c r="D562" s="448"/>
      <c r="E562" s="516"/>
      <c r="F562" s="446"/>
      <c r="G562" s="446"/>
      <c r="H562" s="448"/>
      <c r="I562" s="455">
        <v>0</v>
      </c>
      <c r="J562" s="452">
        <v>0</v>
      </c>
      <c r="K562" s="446"/>
      <c r="L562" s="448"/>
      <c r="N562" s="606" t="str">
        <f>_xlfn.IFNA(VLOOKUP(H562,Checks!$L$4:$L$15,1,FALSE),IF(H562="","",1))</f>
        <v/>
      </c>
    </row>
    <row r="563" spans="1:14" ht="15" customHeight="1">
      <c r="A563" s="626">
        <f t="shared" si="16"/>
        <v>556</v>
      </c>
      <c r="B563" s="626">
        <f t="shared" si="17"/>
        <v>0</v>
      </c>
      <c r="C563" s="448"/>
      <c r="D563" s="448"/>
      <c r="E563" s="516"/>
      <c r="F563" s="446"/>
      <c r="G563" s="446"/>
      <c r="H563" s="448"/>
      <c r="I563" s="455">
        <v>0</v>
      </c>
      <c r="J563" s="452">
        <v>0</v>
      </c>
      <c r="K563" s="446"/>
      <c r="L563" s="448"/>
      <c r="N563" s="606" t="str">
        <f>_xlfn.IFNA(VLOOKUP(H563,Checks!$L$4:$L$15,1,FALSE),IF(H563="","",1))</f>
        <v/>
      </c>
    </row>
    <row r="564" spans="1:14" ht="15" customHeight="1">
      <c r="A564" s="626">
        <f t="shared" si="16"/>
        <v>557</v>
      </c>
      <c r="B564" s="626">
        <f t="shared" si="17"/>
        <v>0</v>
      </c>
      <c r="C564" s="448"/>
      <c r="D564" s="448"/>
      <c r="E564" s="516"/>
      <c r="F564" s="446"/>
      <c r="G564" s="446"/>
      <c r="H564" s="448"/>
      <c r="I564" s="455">
        <v>0</v>
      </c>
      <c r="J564" s="452">
        <v>0</v>
      </c>
      <c r="K564" s="446"/>
      <c r="L564" s="448"/>
      <c r="N564" s="606" t="str">
        <f>_xlfn.IFNA(VLOOKUP(H564,Checks!$L$4:$L$15,1,FALSE),IF(H564="","",1))</f>
        <v/>
      </c>
    </row>
    <row r="565" spans="1:14" ht="15" customHeight="1">
      <c r="A565" s="626">
        <f t="shared" si="16"/>
        <v>558</v>
      </c>
      <c r="B565" s="626">
        <f t="shared" si="17"/>
        <v>0</v>
      </c>
      <c r="C565" s="448"/>
      <c r="D565" s="448"/>
      <c r="E565" s="516"/>
      <c r="F565" s="446"/>
      <c r="G565" s="446"/>
      <c r="H565" s="448"/>
      <c r="I565" s="455">
        <v>0</v>
      </c>
      <c r="J565" s="452">
        <v>0</v>
      </c>
      <c r="K565" s="446"/>
      <c r="L565" s="448"/>
      <c r="N565" s="606" t="str">
        <f>_xlfn.IFNA(VLOOKUP(H565,Checks!$L$4:$L$15,1,FALSE),IF(H565="","",1))</f>
        <v/>
      </c>
    </row>
    <row r="566" spans="1:14" ht="15" customHeight="1">
      <c r="A566" s="626">
        <f t="shared" si="16"/>
        <v>559</v>
      </c>
      <c r="B566" s="626">
        <f t="shared" si="17"/>
        <v>0</v>
      </c>
      <c r="C566" s="448"/>
      <c r="D566" s="448"/>
      <c r="E566" s="516"/>
      <c r="F566" s="446"/>
      <c r="G566" s="446"/>
      <c r="H566" s="448"/>
      <c r="I566" s="455">
        <v>0</v>
      </c>
      <c r="J566" s="452">
        <v>0</v>
      </c>
      <c r="K566" s="446"/>
      <c r="L566" s="448"/>
      <c r="N566" s="606" t="str">
        <f>_xlfn.IFNA(VLOOKUP(H566,Checks!$L$4:$L$15,1,FALSE),IF(H566="","",1))</f>
        <v/>
      </c>
    </row>
    <row r="567" spans="1:14" ht="15" customHeight="1">
      <c r="A567" s="626">
        <f t="shared" si="16"/>
        <v>560</v>
      </c>
      <c r="B567" s="626">
        <f t="shared" si="17"/>
        <v>0</v>
      </c>
      <c r="C567" s="448"/>
      <c r="D567" s="448"/>
      <c r="E567" s="516"/>
      <c r="F567" s="446"/>
      <c r="G567" s="446"/>
      <c r="H567" s="448"/>
      <c r="I567" s="455">
        <v>0</v>
      </c>
      <c r="J567" s="452">
        <v>0</v>
      </c>
      <c r="K567" s="446"/>
      <c r="L567" s="448"/>
      <c r="N567" s="606" t="str">
        <f>_xlfn.IFNA(VLOOKUP(H567,Checks!$L$4:$L$15,1,FALSE),IF(H567="","",1))</f>
        <v/>
      </c>
    </row>
    <row r="568" spans="1:14" ht="15" customHeight="1">
      <c r="A568" s="626">
        <f t="shared" si="16"/>
        <v>561</v>
      </c>
      <c r="B568" s="626">
        <f t="shared" si="17"/>
        <v>0</v>
      </c>
      <c r="C568" s="448"/>
      <c r="D568" s="448"/>
      <c r="E568" s="516"/>
      <c r="F568" s="446"/>
      <c r="G568" s="446"/>
      <c r="H568" s="448"/>
      <c r="I568" s="455">
        <v>0</v>
      </c>
      <c r="J568" s="452">
        <v>0</v>
      </c>
      <c r="K568" s="446"/>
      <c r="L568" s="448"/>
      <c r="N568" s="606" t="str">
        <f>_xlfn.IFNA(VLOOKUP(H568,Checks!$L$4:$L$15,1,FALSE),IF(H568="","",1))</f>
        <v/>
      </c>
    </row>
    <row r="569" spans="1:14" ht="15" customHeight="1">
      <c r="A569" s="626">
        <f t="shared" si="16"/>
        <v>562</v>
      </c>
      <c r="B569" s="626">
        <f t="shared" si="17"/>
        <v>0</v>
      </c>
      <c r="C569" s="448"/>
      <c r="D569" s="448"/>
      <c r="E569" s="516"/>
      <c r="F569" s="446"/>
      <c r="G569" s="446"/>
      <c r="H569" s="448"/>
      <c r="I569" s="455">
        <v>0</v>
      </c>
      <c r="J569" s="452">
        <v>0</v>
      </c>
      <c r="K569" s="446"/>
      <c r="L569" s="448"/>
      <c r="N569" s="606" t="str">
        <f>_xlfn.IFNA(VLOOKUP(H569,Checks!$L$4:$L$15,1,FALSE),IF(H569="","",1))</f>
        <v/>
      </c>
    </row>
    <row r="570" spans="1:14" ht="15" customHeight="1">
      <c r="A570" s="626">
        <f t="shared" si="16"/>
        <v>563</v>
      </c>
      <c r="B570" s="626">
        <f t="shared" si="17"/>
        <v>0</v>
      </c>
      <c r="C570" s="448"/>
      <c r="D570" s="448"/>
      <c r="E570" s="516"/>
      <c r="F570" s="446"/>
      <c r="G570" s="446"/>
      <c r="H570" s="448"/>
      <c r="I570" s="455">
        <v>0</v>
      </c>
      <c r="J570" s="452">
        <v>0</v>
      </c>
      <c r="K570" s="446"/>
      <c r="L570" s="448"/>
      <c r="N570" s="606" t="str">
        <f>_xlfn.IFNA(VLOOKUP(H570,Checks!$L$4:$L$15,1,FALSE),IF(H570="","",1))</f>
        <v/>
      </c>
    </row>
    <row r="571" spans="1:14" ht="15" customHeight="1">
      <c r="A571" s="626">
        <f t="shared" si="16"/>
        <v>564</v>
      </c>
      <c r="B571" s="626">
        <f t="shared" si="17"/>
        <v>0</v>
      </c>
      <c r="C571" s="448"/>
      <c r="D571" s="448"/>
      <c r="E571" s="516"/>
      <c r="F571" s="446"/>
      <c r="G571" s="446"/>
      <c r="H571" s="448"/>
      <c r="I571" s="455">
        <v>0</v>
      </c>
      <c r="J571" s="452">
        <v>0</v>
      </c>
      <c r="K571" s="446"/>
      <c r="L571" s="448"/>
      <c r="N571" s="606" t="str">
        <f>_xlfn.IFNA(VLOOKUP(H571,Checks!$L$4:$L$15,1,FALSE),IF(H571="","",1))</f>
        <v/>
      </c>
    </row>
    <row r="572" spans="1:14" ht="15" customHeight="1">
      <c r="A572" s="626">
        <f t="shared" si="16"/>
        <v>565</v>
      </c>
      <c r="B572" s="626">
        <f t="shared" si="17"/>
        <v>0</v>
      </c>
      <c r="C572" s="448"/>
      <c r="D572" s="448"/>
      <c r="E572" s="516"/>
      <c r="F572" s="446"/>
      <c r="G572" s="446"/>
      <c r="H572" s="448"/>
      <c r="I572" s="455">
        <v>0</v>
      </c>
      <c r="J572" s="452">
        <v>0</v>
      </c>
      <c r="K572" s="446"/>
      <c r="L572" s="448"/>
      <c r="N572" s="606" t="str">
        <f>_xlfn.IFNA(VLOOKUP(H572,Checks!$L$4:$L$15,1,FALSE),IF(H572="","",1))</f>
        <v/>
      </c>
    </row>
    <row r="573" spans="1:14" ht="15" customHeight="1">
      <c r="A573" s="626">
        <f t="shared" si="16"/>
        <v>566</v>
      </c>
      <c r="B573" s="626">
        <f t="shared" si="17"/>
        <v>0</v>
      </c>
      <c r="C573" s="448"/>
      <c r="D573" s="448"/>
      <c r="E573" s="516"/>
      <c r="F573" s="446"/>
      <c r="G573" s="446"/>
      <c r="H573" s="448"/>
      <c r="I573" s="455">
        <v>0</v>
      </c>
      <c r="J573" s="452">
        <v>0</v>
      </c>
      <c r="K573" s="446"/>
      <c r="L573" s="448"/>
      <c r="N573" s="606" t="str">
        <f>_xlfn.IFNA(VLOOKUP(H573,Checks!$L$4:$L$15,1,FALSE),IF(H573="","",1))</f>
        <v/>
      </c>
    </row>
    <row r="574" spans="1:14" ht="15" customHeight="1">
      <c r="A574" s="626">
        <f t="shared" si="16"/>
        <v>567</v>
      </c>
      <c r="B574" s="626">
        <f t="shared" si="17"/>
        <v>0</v>
      </c>
      <c r="C574" s="448"/>
      <c r="D574" s="448"/>
      <c r="E574" s="516"/>
      <c r="F574" s="446"/>
      <c r="G574" s="446"/>
      <c r="H574" s="448"/>
      <c r="I574" s="455">
        <v>0</v>
      </c>
      <c r="J574" s="452">
        <v>0</v>
      </c>
      <c r="K574" s="446"/>
      <c r="L574" s="448"/>
      <c r="N574" s="606" t="str">
        <f>_xlfn.IFNA(VLOOKUP(H574,Checks!$L$4:$L$15,1,FALSE),IF(H574="","",1))</f>
        <v/>
      </c>
    </row>
    <row r="575" spans="1:14" ht="15" customHeight="1">
      <c r="A575" s="626">
        <f t="shared" si="16"/>
        <v>568</v>
      </c>
      <c r="B575" s="626">
        <f t="shared" si="17"/>
        <v>0</v>
      </c>
      <c r="C575" s="448"/>
      <c r="D575" s="448"/>
      <c r="E575" s="516"/>
      <c r="F575" s="446"/>
      <c r="G575" s="446"/>
      <c r="H575" s="448"/>
      <c r="I575" s="455">
        <v>0</v>
      </c>
      <c r="J575" s="452">
        <v>0</v>
      </c>
      <c r="K575" s="446"/>
      <c r="L575" s="448"/>
      <c r="N575" s="606" t="str">
        <f>_xlfn.IFNA(VLOOKUP(H575,Checks!$L$4:$L$15,1,FALSE),IF(H575="","",1))</f>
        <v/>
      </c>
    </row>
    <row r="576" spans="1:14" ht="15" customHeight="1">
      <c r="A576" s="626">
        <f t="shared" si="16"/>
        <v>569</v>
      </c>
      <c r="B576" s="626">
        <f t="shared" si="17"/>
        <v>0</v>
      </c>
      <c r="C576" s="448"/>
      <c r="D576" s="448"/>
      <c r="E576" s="516"/>
      <c r="F576" s="446"/>
      <c r="G576" s="446"/>
      <c r="H576" s="448"/>
      <c r="I576" s="455">
        <v>0</v>
      </c>
      <c r="J576" s="452">
        <v>0</v>
      </c>
      <c r="K576" s="446"/>
      <c r="L576" s="448"/>
      <c r="N576" s="606" t="str">
        <f>_xlfn.IFNA(VLOOKUP(H576,Checks!$L$4:$L$15,1,FALSE),IF(H576="","",1))</f>
        <v/>
      </c>
    </row>
    <row r="577" spans="1:14" ht="15" customHeight="1">
      <c r="A577" s="626">
        <f t="shared" si="16"/>
        <v>570</v>
      </c>
      <c r="B577" s="626">
        <f t="shared" si="17"/>
        <v>0</v>
      </c>
      <c r="C577" s="448"/>
      <c r="D577" s="448"/>
      <c r="E577" s="516"/>
      <c r="F577" s="446"/>
      <c r="G577" s="446"/>
      <c r="H577" s="448"/>
      <c r="I577" s="455">
        <v>0</v>
      </c>
      <c r="J577" s="452">
        <v>0</v>
      </c>
      <c r="K577" s="446"/>
      <c r="L577" s="448"/>
      <c r="N577" s="606" t="str">
        <f>_xlfn.IFNA(VLOOKUP(H577,Checks!$L$4:$L$15,1,FALSE),IF(H577="","",1))</f>
        <v/>
      </c>
    </row>
    <row r="578" spans="1:14" ht="15" customHeight="1">
      <c r="A578" s="626">
        <f t="shared" si="16"/>
        <v>571</v>
      </c>
      <c r="B578" s="626">
        <f t="shared" si="17"/>
        <v>0</v>
      </c>
      <c r="C578" s="448"/>
      <c r="D578" s="448"/>
      <c r="E578" s="516"/>
      <c r="F578" s="446"/>
      <c r="G578" s="446"/>
      <c r="H578" s="448"/>
      <c r="I578" s="455">
        <v>0</v>
      </c>
      <c r="J578" s="452">
        <v>0</v>
      </c>
      <c r="K578" s="446"/>
      <c r="L578" s="448"/>
      <c r="N578" s="606" t="str">
        <f>_xlfn.IFNA(VLOOKUP(H578,Checks!$L$4:$L$15,1,FALSE),IF(H578="","",1))</f>
        <v/>
      </c>
    </row>
    <row r="579" spans="1:14" ht="15" customHeight="1">
      <c r="A579" s="626">
        <f t="shared" si="16"/>
        <v>572</v>
      </c>
      <c r="B579" s="626">
        <f t="shared" si="17"/>
        <v>0</v>
      </c>
      <c r="C579" s="448"/>
      <c r="D579" s="448"/>
      <c r="E579" s="516"/>
      <c r="F579" s="446"/>
      <c r="G579" s="446"/>
      <c r="H579" s="448"/>
      <c r="I579" s="455">
        <v>0</v>
      </c>
      <c r="J579" s="452">
        <v>0</v>
      </c>
      <c r="K579" s="446"/>
      <c r="L579" s="448"/>
      <c r="N579" s="606" t="str">
        <f>_xlfn.IFNA(VLOOKUP(H579,Checks!$L$4:$L$15,1,FALSE),IF(H579="","",1))</f>
        <v/>
      </c>
    </row>
    <row r="580" spans="1:14" ht="15" customHeight="1">
      <c r="A580" s="626">
        <f t="shared" si="16"/>
        <v>573</v>
      </c>
      <c r="B580" s="626">
        <f t="shared" si="17"/>
        <v>0</v>
      </c>
      <c r="C580" s="448"/>
      <c r="D580" s="448"/>
      <c r="E580" s="516"/>
      <c r="F580" s="446"/>
      <c r="G580" s="446"/>
      <c r="H580" s="448"/>
      <c r="I580" s="455">
        <v>0</v>
      </c>
      <c r="J580" s="452">
        <v>0</v>
      </c>
      <c r="K580" s="446"/>
      <c r="L580" s="448"/>
      <c r="N580" s="606" t="str">
        <f>_xlfn.IFNA(VLOOKUP(H580,Checks!$L$4:$L$15,1,FALSE),IF(H580="","",1))</f>
        <v/>
      </c>
    </row>
    <row r="581" spans="1:14" ht="15" customHeight="1">
      <c r="A581" s="626">
        <f t="shared" si="16"/>
        <v>574</v>
      </c>
      <c r="B581" s="626">
        <f t="shared" si="17"/>
        <v>0</v>
      </c>
      <c r="C581" s="448"/>
      <c r="D581" s="448"/>
      <c r="E581" s="516"/>
      <c r="F581" s="446"/>
      <c r="G581" s="446"/>
      <c r="H581" s="448"/>
      <c r="I581" s="455">
        <v>0</v>
      </c>
      <c r="J581" s="452">
        <v>0</v>
      </c>
      <c r="K581" s="446"/>
      <c r="L581" s="448"/>
      <c r="N581" s="606" t="str">
        <f>_xlfn.IFNA(VLOOKUP(H581,Checks!$L$4:$L$15,1,FALSE),IF(H581="","",1))</f>
        <v/>
      </c>
    </row>
    <row r="582" spans="1:14" ht="15" customHeight="1">
      <c r="A582" s="626">
        <f t="shared" si="16"/>
        <v>575</v>
      </c>
      <c r="B582" s="626">
        <f t="shared" si="17"/>
        <v>0</v>
      </c>
      <c r="C582" s="448"/>
      <c r="D582" s="448"/>
      <c r="E582" s="516"/>
      <c r="F582" s="446"/>
      <c r="G582" s="446"/>
      <c r="H582" s="448"/>
      <c r="I582" s="455">
        <v>0</v>
      </c>
      <c r="J582" s="452">
        <v>0</v>
      </c>
      <c r="K582" s="446"/>
      <c r="L582" s="448"/>
      <c r="N582" s="606" t="str">
        <f>_xlfn.IFNA(VLOOKUP(H582,Checks!$L$4:$L$15,1,FALSE),IF(H582="","",1))</f>
        <v/>
      </c>
    </row>
    <row r="583" spans="1:14" ht="15" customHeight="1">
      <c r="A583" s="626">
        <f t="shared" si="16"/>
        <v>576</v>
      </c>
      <c r="B583" s="626">
        <f t="shared" si="17"/>
        <v>0</v>
      </c>
      <c r="C583" s="448"/>
      <c r="D583" s="448"/>
      <c r="E583" s="516"/>
      <c r="F583" s="446"/>
      <c r="G583" s="446"/>
      <c r="H583" s="448"/>
      <c r="I583" s="455">
        <v>0</v>
      </c>
      <c r="J583" s="452">
        <v>0</v>
      </c>
      <c r="K583" s="446"/>
      <c r="L583" s="448"/>
      <c r="N583" s="606" t="str">
        <f>_xlfn.IFNA(VLOOKUP(H583,Checks!$L$4:$L$15,1,FALSE),IF(H583="","",1))</f>
        <v/>
      </c>
    </row>
    <row r="584" spans="1:14" ht="15" customHeight="1">
      <c r="A584" s="626">
        <f t="shared" si="16"/>
        <v>577</v>
      </c>
      <c r="B584" s="626">
        <f t="shared" si="17"/>
        <v>0</v>
      </c>
      <c r="C584" s="448"/>
      <c r="D584" s="448"/>
      <c r="E584" s="516"/>
      <c r="F584" s="446"/>
      <c r="G584" s="446"/>
      <c r="H584" s="448"/>
      <c r="I584" s="455">
        <v>0</v>
      </c>
      <c r="J584" s="452">
        <v>0</v>
      </c>
      <c r="K584" s="446"/>
      <c r="L584" s="448"/>
      <c r="N584" s="606" t="str">
        <f>_xlfn.IFNA(VLOOKUP(H584,Checks!$L$4:$L$15,1,FALSE),IF(H584="","",1))</f>
        <v/>
      </c>
    </row>
    <row r="585" spans="1:14" ht="15" customHeight="1">
      <c r="A585" s="626">
        <f t="shared" si="16"/>
        <v>578</v>
      </c>
      <c r="B585" s="626">
        <f t="shared" si="17"/>
        <v>0</v>
      </c>
      <c r="C585" s="448"/>
      <c r="D585" s="448"/>
      <c r="E585" s="516"/>
      <c r="F585" s="446"/>
      <c r="G585" s="446"/>
      <c r="H585" s="448"/>
      <c r="I585" s="455">
        <v>0</v>
      </c>
      <c r="J585" s="452">
        <v>0</v>
      </c>
      <c r="K585" s="446"/>
      <c r="L585" s="448"/>
      <c r="N585" s="606" t="str">
        <f>_xlfn.IFNA(VLOOKUP(H585,Checks!$L$4:$L$15,1,FALSE),IF(H585="","",1))</f>
        <v/>
      </c>
    </row>
    <row r="586" spans="1:14" ht="15" customHeight="1">
      <c r="A586" s="626">
        <f t="shared" ref="A586:A649" si="18">A585+1</f>
        <v>579</v>
      </c>
      <c r="B586" s="626">
        <f t="shared" ref="B586:B649" si="19">$B$8</f>
        <v>0</v>
      </c>
      <c r="C586" s="448"/>
      <c r="D586" s="448"/>
      <c r="E586" s="516"/>
      <c r="F586" s="446"/>
      <c r="G586" s="446"/>
      <c r="H586" s="448"/>
      <c r="I586" s="455">
        <v>0</v>
      </c>
      <c r="J586" s="452">
        <v>0</v>
      </c>
      <c r="K586" s="446"/>
      <c r="L586" s="448"/>
      <c r="N586" s="606" t="str">
        <f>_xlfn.IFNA(VLOOKUP(H586,Checks!$L$4:$L$15,1,FALSE),IF(H586="","",1))</f>
        <v/>
      </c>
    </row>
    <row r="587" spans="1:14" ht="15" customHeight="1">
      <c r="A587" s="626">
        <f t="shared" si="18"/>
        <v>580</v>
      </c>
      <c r="B587" s="626">
        <f t="shared" si="19"/>
        <v>0</v>
      </c>
      <c r="C587" s="448"/>
      <c r="D587" s="448"/>
      <c r="E587" s="516"/>
      <c r="F587" s="446"/>
      <c r="G587" s="446"/>
      <c r="H587" s="448"/>
      <c r="I587" s="455">
        <v>0</v>
      </c>
      <c r="J587" s="452">
        <v>0</v>
      </c>
      <c r="K587" s="446"/>
      <c r="L587" s="448"/>
      <c r="N587" s="606" t="str">
        <f>_xlfn.IFNA(VLOOKUP(H587,Checks!$L$4:$L$15,1,FALSE),IF(H587="","",1))</f>
        <v/>
      </c>
    </row>
    <row r="588" spans="1:14" ht="15" customHeight="1">
      <c r="A588" s="626">
        <f t="shared" si="18"/>
        <v>581</v>
      </c>
      <c r="B588" s="626">
        <f t="shared" si="19"/>
        <v>0</v>
      </c>
      <c r="C588" s="448"/>
      <c r="D588" s="448"/>
      <c r="E588" s="516"/>
      <c r="F588" s="446"/>
      <c r="G588" s="446"/>
      <c r="H588" s="448"/>
      <c r="I588" s="455">
        <v>0</v>
      </c>
      <c r="J588" s="452">
        <v>0</v>
      </c>
      <c r="K588" s="446"/>
      <c r="L588" s="448"/>
      <c r="N588" s="606" t="str">
        <f>_xlfn.IFNA(VLOOKUP(H588,Checks!$L$4:$L$15,1,FALSE),IF(H588="","",1))</f>
        <v/>
      </c>
    </row>
    <row r="589" spans="1:14" ht="15" customHeight="1">
      <c r="A589" s="626">
        <f t="shared" si="18"/>
        <v>582</v>
      </c>
      <c r="B589" s="626">
        <f t="shared" si="19"/>
        <v>0</v>
      </c>
      <c r="C589" s="448"/>
      <c r="D589" s="448"/>
      <c r="E589" s="516"/>
      <c r="F589" s="446"/>
      <c r="G589" s="446"/>
      <c r="H589" s="448"/>
      <c r="I589" s="455">
        <v>0</v>
      </c>
      <c r="J589" s="452">
        <v>0</v>
      </c>
      <c r="K589" s="446"/>
      <c r="L589" s="448"/>
      <c r="N589" s="606" t="str">
        <f>_xlfn.IFNA(VLOOKUP(H589,Checks!$L$4:$L$15,1,FALSE),IF(H589="","",1))</f>
        <v/>
      </c>
    </row>
    <row r="590" spans="1:14" ht="15" customHeight="1">
      <c r="A590" s="626">
        <f t="shared" si="18"/>
        <v>583</v>
      </c>
      <c r="B590" s="626">
        <f t="shared" si="19"/>
        <v>0</v>
      </c>
      <c r="C590" s="448"/>
      <c r="D590" s="448"/>
      <c r="E590" s="516"/>
      <c r="F590" s="446"/>
      <c r="G590" s="446"/>
      <c r="H590" s="448"/>
      <c r="I590" s="455">
        <v>0</v>
      </c>
      <c r="J590" s="452">
        <v>0</v>
      </c>
      <c r="K590" s="446"/>
      <c r="L590" s="448"/>
      <c r="N590" s="606" t="str">
        <f>_xlfn.IFNA(VLOOKUP(H590,Checks!$L$4:$L$15,1,FALSE),IF(H590="","",1))</f>
        <v/>
      </c>
    </row>
    <row r="591" spans="1:14" ht="15" customHeight="1">
      <c r="A591" s="626">
        <f t="shared" si="18"/>
        <v>584</v>
      </c>
      <c r="B591" s="626">
        <f t="shared" si="19"/>
        <v>0</v>
      </c>
      <c r="C591" s="448"/>
      <c r="D591" s="448"/>
      <c r="E591" s="516"/>
      <c r="F591" s="446"/>
      <c r="G591" s="446"/>
      <c r="H591" s="448"/>
      <c r="I591" s="455">
        <v>0</v>
      </c>
      <c r="J591" s="452">
        <v>0</v>
      </c>
      <c r="K591" s="446"/>
      <c r="L591" s="448"/>
      <c r="N591" s="606" t="str">
        <f>_xlfn.IFNA(VLOOKUP(H591,Checks!$L$4:$L$15,1,FALSE),IF(H591="","",1))</f>
        <v/>
      </c>
    </row>
    <row r="592" spans="1:14" ht="15" customHeight="1">
      <c r="A592" s="626">
        <f t="shared" si="18"/>
        <v>585</v>
      </c>
      <c r="B592" s="626">
        <f t="shared" si="19"/>
        <v>0</v>
      </c>
      <c r="C592" s="448"/>
      <c r="D592" s="448"/>
      <c r="E592" s="516"/>
      <c r="F592" s="446"/>
      <c r="G592" s="446"/>
      <c r="H592" s="448"/>
      <c r="I592" s="455">
        <v>0</v>
      </c>
      <c r="J592" s="452">
        <v>0</v>
      </c>
      <c r="K592" s="446"/>
      <c r="L592" s="448"/>
      <c r="N592" s="606" t="str">
        <f>_xlfn.IFNA(VLOOKUP(H592,Checks!$L$4:$L$15,1,FALSE),IF(H592="","",1))</f>
        <v/>
      </c>
    </row>
    <row r="593" spans="1:14" ht="15" customHeight="1">
      <c r="A593" s="626">
        <f t="shared" si="18"/>
        <v>586</v>
      </c>
      <c r="B593" s="626">
        <f t="shared" si="19"/>
        <v>0</v>
      </c>
      <c r="C593" s="448"/>
      <c r="D593" s="448"/>
      <c r="E593" s="516"/>
      <c r="F593" s="446"/>
      <c r="G593" s="446"/>
      <c r="H593" s="448"/>
      <c r="I593" s="455">
        <v>0</v>
      </c>
      <c r="J593" s="452">
        <v>0</v>
      </c>
      <c r="K593" s="446"/>
      <c r="L593" s="448"/>
      <c r="N593" s="606" t="str">
        <f>_xlfn.IFNA(VLOOKUP(H593,Checks!$L$4:$L$15,1,FALSE),IF(H593="","",1))</f>
        <v/>
      </c>
    </row>
    <row r="594" spans="1:14" ht="15" customHeight="1">
      <c r="A594" s="626">
        <f t="shared" si="18"/>
        <v>587</v>
      </c>
      <c r="B594" s="626">
        <f t="shared" si="19"/>
        <v>0</v>
      </c>
      <c r="C594" s="448"/>
      <c r="D594" s="448"/>
      <c r="E594" s="516"/>
      <c r="F594" s="446"/>
      <c r="G594" s="446"/>
      <c r="H594" s="448"/>
      <c r="I594" s="455">
        <v>0</v>
      </c>
      <c r="J594" s="452">
        <v>0</v>
      </c>
      <c r="K594" s="446"/>
      <c r="L594" s="448"/>
      <c r="N594" s="606" t="str">
        <f>_xlfn.IFNA(VLOOKUP(H594,Checks!$L$4:$L$15,1,FALSE),IF(H594="","",1))</f>
        <v/>
      </c>
    </row>
    <row r="595" spans="1:14" ht="15" customHeight="1">
      <c r="A595" s="626">
        <f t="shared" si="18"/>
        <v>588</v>
      </c>
      <c r="B595" s="626">
        <f t="shared" si="19"/>
        <v>0</v>
      </c>
      <c r="C595" s="448"/>
      <c r="D595" s="448"/>
      <c r="E595" s="516"/>
      <c r="F595" s="446"/>
      <c r="G595" s="446"/>
      <c r="H595" s="448"/>
      <c r="I595" s="455">
        <v>0</v>
      </c>
      <c r="J595" s="452">
        <v>0</v>
      </c>
      <c r="K595" s="446"/>
      <c r="L595" s="448"/>
      <c r="N595" s="606" t="str">
        <f>_xlfn.IFNA(VLOOKUP(H595,Checks!$L$4:$L$15,1,FALSE),IF(H595="","",1))</f>
        <v/>
      </c>
    </row>
    <row r="596" spans="1:14" ht="15" customHeight="1">
      <c r="A596" s="626">
        <f t="shared" si="18"/>
        <v>589</v>
      </c>
      <c r="B596" s="626">
        <f t="shared" si="19"/>
        <v>0</v>
      </c>
      <c r="C596" s="448"/>
      <c r="D596" s="448"/>
      <c r="E596" s="516"/>
      <c r="F596" s="446"/>
      <c r="G596" s="446"/>
      <c r="H596" s="448"/>
      <c r="I596" s="455">
        <v>0</v>
      </c>
      <c r="J596" s="452">
        <v>0</v>
      </c>
      <c r="K596" s="446"/>
      <c r="L596" s="448"/>
      <c r="N596" s="606" t="str">
        <f>_xlfn.IFNA(VLOOKUP(H596,Checks!$L$4:$L$15,1,FALSE),IF(H596="","",1))</f>
        <v/>
      </c>
    </row>
    <row r="597" spans="1:14" ht="15" customHeight="1">
      <c r="A597" s="626">
        <f t="shared" si="18"/>
        <v>590</v>
      </c>
      <c r="B597" s="626">
        <f t="shared" si="19"/>
        <v>0</v>
      </c>
      <c r="C597" s="448"/>
      <c r="D597" s="448"/>
      <c r="E597" s="516"/>
      <c r="F597" s="446"/>
      <c r="G597" s="446"/>
      <c r="H597" s="448"/>
      <c r="I597" s="455">
        <v>0</v>
      </c>
      <c r="J597" s="452">
        <v>0</v>
      </c>
      <c r="K597" s="446"/>
      <c r="L597" s="448"/>
      <c r="N597" s="606" t="str">
        <f>_xlfn.IFNA(VLOOKUP(H597,Checks!$L$4:$L$15,1,FALSE),IF(H597="","",1))</f>
        <v/>
      </c>
    </row>
    <row r="598" spans="1:14" ht="15" customHeight="1">
      <c r="A598" s="626">
        <f t="shared" si="18"/>
        <v>591</v>
      </c>
      <c r="B598" s="626">
        <f t="shared" si="19"/>
        <v>0</v>
      </c>
      <c r="C598" s="448"/>
      <c r="D598" s="448"/>
      <c r="E598" s="516"/>
      <c r="F598" s="446"/>
      <c r="G598" s="446"/>
      <c r="H598" s="448"/>
      <c r="I598" s="455">
        <v>0</v>
      </c>
      <c r="J598" s="452">
        <v>0</v>
      </c>
      <c r="K598" s="446"/>
      <c r="L598" s="448"/>
      <c r="N598" s="606" t="str">
        <f>_xlfn.IFNA(VLOOKUP(H598,Checks!$L$4:$L$15,1,FALSE),IF(H598="","",1))</f>
        <v/>
      </c>
    </row>
    <row r="599" spans="1:14" ht="15" customHeight="1">
      <c r="A599" s="626">
        <f t="shared" si="18"/>
        <v>592</v>
      </c>
      <c r="B599" s="626">
        <f t="shared" si="19"/>
        <v>0</v>
      </c>
      <c r="C599" s="448"/>
      <c r="D599" s="448"/>
      <c r="E599" s="516"/>
      <c r="F599" s="446"/>
      <c r="G599" s="446"/>
      <c r="H599" s="448"/>
      <c r="I599" s="455">
        <v>0</v>
      </c>
      <c r="J599" s="452">
        <v>0</v>
      </c>
      <c r="K599" s="446"/>
      <c r="L599" s="448"/>
      <c r="N599" s="606" t="str">
        <f>_xlfn.IFNA(VLOOKUP(H599,Checks!$L$4:$L$15,1,FALSE),IF(H599="","",1))</f>
        <v/>
      </c>
    </row>
    <row r="600" spans="1:14" ht="15" customHeight="1">
      <c r="A600" s="626">
        <f t="shared" si="18"/>
        <v>593</v>
      </c>
      <c r="B600" s="626">
        <f t="shared" si="19"/>
        <v>0</v>
      </c>
      <c r="C600" s="448"/>
      <c r="D600" s="448"/>
      <c r="E600" s="516"/>
      <c r="F600" s="446"/>
      <c r="G600" s="446"/>
      <c r="H600" s="448"/>
      <c r="I600" s="455">
        <v>0</v>
      </c>
      <c r="J600" s="452">
        <v>0</v>
      </c>
      <c r="K600" s="446"/>
      <c r="L600" s="448"/>
      <c r="N600" s="606" t="str">
        <f>_xlfn.IFNA(VLOOKUP(H600,Checks!$L$4:$L$15,1,FALSE),IF(H600="","",1))</f>
        <v/>
      </c>
    </row>
    <row r="601" spans="1:14" ht="15" customHeight="1">
      <c r="A601" s="626">
        <f t="shared" si="18"/>
        <v>594</v>
      </c>
      <c r="B601" s="626">
        <f t="shared" si="19"/>
        <v>0</v>
      </c>
      <c r="C601" s="448"/>
      <c r="D601" s="448"/>
      <c r="E601" s="516"/>
      <c r="F601" s="446"/>
      <c r="G601" s="446"/>
      <c r="H601" s="448"/>
      <c r="I601" s="455">
        <v>0</v>
      </c>
      <c r="J601" s="452">
        <v>0</v>
      </c>
      <c r="K601" s="446"/>
      <c r="L601" s="448"/>
      <c r="N601" s="606" t="str">
        <f>_xlfn.IFNA(VLOOKUP(H601,Checks!$L$4:$L$15,1,FALSE),IF(H601="","",1))</f>
        <v/>
      </c>
    </row>
    <row r="602" spans="1:14" ht="15" customHeight="1">
      <c r="A602" s="626">
        <f t="shared" si="18"/>
        <v>595</v>
      </c>
      <c r="B602" s="626">
        <f t="shared" si="19"/>
        <v>0</v>
      </c>
      <c r="C602" s="448"/>
      <c r="D602" s="448"/>
      <c r="E602" s="516"/>
      <c r="F602" s="446"/>
      <c r="G602" s="446"/>
      <c r="H602" s="448"/>
      <c r="I602" s="455">
        <v>0</v>
      </c>
      <c r="J602" s="452">
        <v>0</v>
      </c>
      <c r="K602" s="446"/>
      <c r="L602" s="448"/>
      <c r="N602" s="606" t="str">
        <f>_xlfn.IFNA(VLOOKUP(H602,Checks!$L$4:$L$15,1,FALSE),IF(H602="","",1))</f>
        <v/>
      </c>
    </row>
    <row r="603" spans="1:14" ht="15" customHeight="1">
      <c r="A603" s="626">
        <f t="shared" si="18"/>
        <v>596</v>
      </c>
      <c r="B603" s="626">
        <f t="shared" si="19"/>
        <v>0</v>
      </c>
      <c r="C603" s="448"/>
      <c r="D603" s="448"/>
      <c r="E603" s="516"/>
      <c r="F603" s="446"/>
      <c r="G603" s="446"/>
      <c r="H603" s="448"/>
      <c r="I603" s="455">
        <v>0</v>
      </c>
      <c r="J603" s="452">
        <v>0</v>
      </c>
      <c r="K603" s="446"/>
      <c r="L603" s="448"/>
      <c r="N603" s="606" t="str">
        <f>_xlfn.IFNA(VLOOKUP(H603,Checks!$L$4:$L$15,1,FALSE),IF(H603="","",1))</f>
        <v/>
      </c>
    </row>
    <row r="604" spans="1:14" ht="15" customHeight="1">
      <c r="A604" s="626">
        <f t="shared" si="18"/>
        <v>597</v>
      </c>
      <c r="B604" s="626">
        <f t="shared" si="19"/>
        <v>0</v>
      </c>
      <c r="C604" s="448"/>
      <c r="D604" s="448"/>
      <c r="E604" s="516"/>
      <c r="F604" s="446"/>
      <c r="G604" s="446"/>
      <c r="H604" s="448"/>
      <c r="I604" s="455">
        <v>0</v>
      </c>
      <c r="J604" s="452">
        <v>0</v>
      </c>
      <c r="K604" s="446"/>
      <c r="L604" s="448"/>
      <c r="N604" s="606" t="str">
        <f>_xlfn.IFNA(VLOOKUP(H604,Checks!$L$4:$L$15,1,FALSE),IF(H604="","",1))</f>
        <v/>
      </c>
    </row>
    <row r="605" spans="1:14" ht="15" customHeight="1">
      <c r="A605" s="626">
        <f t="shared" si="18"/>
        <v>598</v>
      </c>
      <c r="B605" s="626">
        <f t="shared" si="19"/>
        <v>0</v>
      </c>
      <c r="C605" s="448"/>
      <c r="D605" s="448"/>
      <c r="E605" s="516"/>
      <c r="F605" s="446"/>
      <c r="G605" s="446"/>
      <c r="H605" s="448"/>
      <c r="I605" s="455">
        <v>0</v>
      </c>
      <c r="J605" s="452">
        <v>0</v>
      </c>
      <c r="K605" s="446"/>
      <c r="L605" s="448"/>
      <c r="N605" s="606" t="str">
        <f>_xlfn.IFNA(VLOOKUP(H605,Checks!$L$4:$L$15,1,FALSE),IF(H605="","",1))</f>
        <v/>
      </c>
    </row>
    <row r="606" spans="1:14" ht="15" customHeight="1">
      <c r="A606" s="626">
        <f t="shared" si="18"/>
        <v>599</v>
      </c>
      <c r="B606" s="626">
        <f t="shared" si="19"/>
        <v>0</v>
      </c>
      <c r="C606" s="448"/>
      <c r="D606" s="448"/>
      <c r="E606" s="516"/>
      <c r="F606" s="446"/>
      <c r="G606" s="446"/>
      <c r="H606" s="448"/>
      <c r="I606" s="455">
        <v>0</v>
      </c>
      <c r="J606" s="452">
        <v>0</v>
      </c>
      <c r="K606" s="446"/>
      <c r="L606" s="448"/>
      <c r="N606" s="606" t="str">
        <f>_xlfn.IFNA(VLOOKUP(H606,Checks!$L$4:$L$15,1,FALSE),IF(H606="","",1))</f>
        <v/>
      </c>
    </row>
    <row r="607" spans="1:14" ht="15" customHeight="1">
      <c r="A607" s="626">
        <f t="shared" si="18"/>
        <v>600</v>
      </c>
      <c r="B607" s="626">
        <f t="shared" si="19"/>
        <v>0</v>
      </c>
      <c r="C607" s="448"/>
      <c r="D607" s="448"/>
      <c r="E607" s="516"/>
      <c r="F607" s="446"/>
      <c r="G607" s="446"/>
      <c r="H607" s="448"/>
      <c r="I607" s="455">
        <v>0</v>
      </c>
      <c r="J607" s="452">
        <v>0</v>
      </c>
      <c r="K607" s="446"/>
      <c r="L607" s="448"/>
      <c r="N607" s="606" t="str">
        <f>_xlfn.IFNA(VLOOKUP(H607,Checks!$L$4:$L$15,1,FALSE),IF(H607="","",1))</f>
        <v/>
      </c>
    </row>
    <row r="608" spans="1:14" ht="15" customHeight="1">
      <c r="A608" s="626">
        <f t="shared" si="18"/>
        <v>601</v>
      </c>
      <c r="B608" s="626">
        <f t="shared" si="19"/>
        <v>0</v>
      </c>
      <c r="C608" s="448"/>
      <c r="D608" s="448"/>
      <c r="E608" s="516"/>
      <c r="F608" s="446"/>
      <c r="G608" s="446"/>
      <c r="H608" s="448"/>
      <c r="I608" s="455">
        <v>0</v>
      </c>
      <c r="J608" s="452">
        <v>0</v>
      </c>
      <c r="K608" s="446"/>
      <c r="L608" s="448"/>
      <c r="N608" s="606" t="str">
        <f>_xlfn.IFNA(VLOOKUP(H608,Checks!$L$4:$L$15,1,FALSE),IF(H608="","",1))</f>
        <v/>
      </c>
    </row>
    <row r="609" spans="1:14" ht="15" customHeight="1">
      <c r="A609" s="626">
        <f t="shared" si="18"/>
        <v>602</v>
      </c>
      <c r="B609" s="626">
        <f t="shared" si="19"/>
        <v>0</v>
      </c>
      <c r="C609" s="448"/>
      <c r="D609" s="448"/>
      <c r="E609" s="516"/>
      <c r="F609" s="446"/>
      <c r="G609" s="446"/>
      <c r="H609" s="448"/>
      <c r="I609" s="455">
        <v>0</v>
      </c>
      <c r="J609" s="452">
        <v>0</v>
      </c>
      <c r="K609" s="446"/>
      <c r="L609" s="448"/>
      <c r="N609" s="606" t="str">
        <f>_xlfn.IFNA(VLOOKUP(H609,Checks!$L$4:$L$15,1,FALSE),IF(H609="","",1))</f>
        <v/>
      </c>
    </row>
    <row r="610" spans="1:14" ht="15" customHeight="1">
      <c r="A610" s="626">
        <f t="shared" si="18"/>
        <v>603</v>
      </c>
      <c r="B610" s="626">
        <f t="shared" si="19"/>
        <v>0</v>
      </c>
      <c r="C610" s="448"/>
      <c r="D610" s="448"/>
      <c r="E610" s="516"/>
      <c r="F610" s="446"/>
      <c r="G610" s="446"/>
      <c r="H610" s="448"/>
      <c r="I610" s="455">
        <v>0</v>
      </c>
      <c r="J610" s="452">
        <v>0</v>
      </c>
      <c r="K610" s="446"/>
      <c r="L610" s="448"/>
      <c r="N610" s="606" t="str">
        <f>_xlfn.IFNA(VLOOKUP(H610,Checks!$L$4:$L$15,1,FALSE),IF(H610="","",1))</f>
        <v/>
      </c>
    </row>
    <row r="611" spans="1:14" ht="15" customHeight="1">
      <c r="A611" s="626">
        <f t="shared" si="18"/>
        <v>604</v>
      </c>
      <c r="B611" s="626">
        <f t="shared" si="19"/>
        <v>0</v>
      </c>
      <c r="C611" s="448"/>
      <c r="D611" s="448"/>
      <c r="E611" s="516"/>
      <c r="F611" s="446"/>
      <c r="G611" s="446"/>
      <c r="H611" s="448"/>
      <c r="I611" s="455">
        <v>0</v>
      </c>
      <c r="J611" s="452">
        <v>0</v>
      </c>
      <c r="K611" s="446"/>
      <c r="L611" s="448"/>
      <c r="N611" s="606" t="str">
        <f>_xlfn.IFNA(VLOOKUP(H611,Checks!$L$4:$L$15,1,FALSE),IF(H611="","",1))</f>
        <v/>
      </c>
    </row>
    <row r="612" spans="1:14" ht="15" customHeight="1">
      <c r="A612" s="626">
        <f t="shared" si="18"/>
        <v>605</v>
      </c>
      <c r="B612" s="626">
        <f t="shared" si="19"/>
        <v>0</v>
      </c>
      <c r="C612" s="448"/>
      <c r="D612" s="448"/>
      <c r="E612" s="516"/>
      <c r="F612" s="446"/>
      <c r="G612" s="446"/>
      <c r="H612" s="448"/>
      <c r="I612" s="455">
        <v>0</v>
      </c>
      <c r="J612" s="452">
        <v>0</v>
      </c>
      <c r="K612" s="446"/>
      <c r="L612" s="448"/>
      <c r="N612" s="606" t="str">
        <f>_xlfn.IFNA(VLOOKUP(H612,Checks!$L$4:$L$15,1,FALSE),IF(H612="","",1))</f>
        <v/>
      </c>
    </row>
    <row r="613" spans="1:14" ht="15" customHeight="1">
      <c r="A613" s="626">
        <f t="shared" si="18"/>
        <v>606</v>
      </c>
      <c r="B613" s="626">
        <f t="shared" si="19"/>
        <v>0</v>
      </c>
      <c r="C613" s="448"/>
      <c r="D613" s="448"/>
      <c r="E613" s="516"/>
      <c r="F613" s="446"/>
      <c r="G613" s="446"/>
      <c r="H613" s="448"/>
      <c r="I613" s="455">
        <v>0</v>
      </c>
      <c r="J613" s="452">
        <v>0</v>
      </c>
      <c r="K613" s="446"/>
      <c r="L613" s="448"/>
      <c r="N613" s="606" t="str">
        <f>_xlfn.IFNA(VLOOKUP(H613,Checks!$L$4:$L$15,1,FALSE),IF(H613="","",1))</f>
        <v/>
      </c>
    </row>
    <row r="614" spans="1:14" ht="15" customHeight="1">
      <c r="A614" s="626">
        <f t="shared" si="18"/>
        <v>607</v>
      </c>
      <c r="B614" s="626">
        <f t="shared" si="19"/>
        <v>0</v>
      </c>
      <c r="C614" s="448"/>
      <c r="D614" s="448"/>
      <c r="E614" s="516"/>
      <c r="F614" s="446"/>
      <c r="G614" s="446"/>
      <c r="H614" s="448"/>
      <c r="I614" s="455">
        <v>0</v>
      </c>
      <c r="J614" s="452">
        <v>0</v>
      </c>
      <c r="K614" s="446"/>
      <c r="L614" s="448"/>
      <c r="N614" s="606" t="str">
        <f>_xlfn.IFNA(VLOOKUP(H614,Checks!$L$4:$L$15,1,FALSE),IF(H614="","",1))</f>
        <v/>
      </c>
    </row>
    <row r="615" spans="1:14" ht="15" customHeight="1">
      <c r="A615" s="626">
        <f t="shared" si="18"/>
        <v>608</v>
      </c>
      <c r="B615" s="626">
        <f t="shared" si="19"/>
        <v>0</v>
      </c>
      <c r="C615" s="448"/>
      <c r="D615" s="448"/>
      <c r="E615" s="516"/>
      <c r="F615" s="446"/>
      <c r="G615" s="446"/>
      <c r="H615" s="448"/>
      <c r="I615" s="455">
        <v>0</v>
      </c>
      <c r="J615" s="452">
        <v>0</v>
      </c>
      <c r="K615" s="446"/>
      <c r="L615" s="448"/>
      <c r="N615" s="606" t="str">
        <f>_xlfn.IFNA(VLOOKUP(H615,Checks!$L$4:$L$15,1,FALSE),IF(H615="","",1))</f>
        <v/>
      </c>
    </row>
    <row r="616" spans="1:14" ht="15" customHeight="1">
      <c r="A616" s="626">
        <f t="shared" si="18"/>
        <v>609</v>
      </c>
      <c r="B616" s="626">
        <f t="shared" si="19"/>
        <v>0</v>
      </c>
      <c r="C616" s="448"/>
      <c r="D616" s="448"/>
      <c r="E616" s="516"/>
      <c r="F616" s="446"/>
      <c r="G616" s="446"/>
      <c r="H616" s="448"/>
      <c r="I616" s="455">
        <v>0</v>
      </c>
      <c r="J616" s="452">
        <v>0</v>
      </c>
      <c r="K616" s="446"/>
      <c r="L616" s="448"/>
      <c r="N616" s="606" t="str">
        <f>_xlfn.IFNA(VLOOKUP(H616,Checks!$L$4:$L$15,1,FALSE),IF(H616="","",1))</f>
        <v/>
      </c>
    </row>
    <row r="617" spans="1:14" ht="15" customHeight="1">
      <c r="A617" s="626">
        <f t="shared" si="18"/>
        <v>610</v>
      </c>
      <c r="B617" s="626">
        <f t="shared" si="19"/>
        <v>0</v>
      </c>
      <c r="C617" s="448"/>
      <c r="D617" s="448"/>
      <c r="E617" s="516"/>
      <c r="F617" s="446"/>
      <c r="G617" s="446"/>
      <c r="H617" s="448"/>
      <c r="I617" s="455">
        <v>0</v>
      </c>
      <c r="J617" s="452">
        <v>0</v>
      </c>
      <c r="K617" s="446"/>
      <c r="L617" s="448"/>
      <c r="N617" s="606" t="str">
        <f>_xlfn.IFNA(VLOOKUP(H617,Checks!$L$4:$L$15,1,FALSE),IF(H617="","",1))</f>
        <v/>
      </c>
    </row>
    <row r="618" spans="1:14" ht="15" customHeight="1">
      <c r="A618" s="626">
        <f t="shared" si="18"/>
        <v>611</v>
      </c>
      <c r="B618" s="626">
        <f t="shared" si="19"/>
        <v>0</v>
      </c>
      <c r="C618" s="448"/>
      <c r="D618" s="448"/>
      <c r="E618" s="516"/>
      <c r="F618" s="446"/>
      <c r="G618" s="446"/>
      <c r="H618" s="448"/>
      <c r="I618" s="455">
        <v>0</v>
      </c>
      <c r="J618" s="452">
        <v>0</v>
      </c>
      <c r="K618" s="446"/>
      <c r="L618" s="448"/>
      <c r="N618" s="606" t="str">
        <f>_xlfn.IFNA(VLOOKUP(H618,Checks!$L$4:$L$15,1,FALSE),IF(H618="","",1))</f>
        <v/>
      </c>
    </row>
    <row r="619" spans="1:14" ht="15" customHeight="1">
      <c r="A619" s="626">
        <f t="shared" si="18"/>
        <v>612</v>
      </c>
      <c r="B619" s="626">
        <f t="shared" si="19"/>
        <v>0</v>
      </c>
      <c r="C619" s="448"/>
      <c r="D619" s="448"/>
      <c r="E619" s="516"/>
      <c r="F619" s="446"/>
      <c r="G619" s="446"/>
      <c r="H619" s="448"/>
      <c r="I619" s="455">
        <v>0</v>
      </c>
      <c r="J619" s="452">
        <v>0</v>
      </c>
      <c r="K619" s="446"/>
      <c r="L619" s="448"/>
      <c r="N619" s="606" t="str">
        <f>_xlfn.IFNA(VLOOKUP(H619,Checks!$L$4:$L$15,1,FALSE),IF(H619="","",1))</f>
        <v/>
      </c>
    </row>
    <row r="620" spans="1:14" ht="15" customHeight="1">
      <c r="A620" s="626">
        <f t="shared" si="18"/>
        <v>613</v>
      </c>
      <c r="B620" s="626">
        <f t="shared" si="19"/>
        <v>0</v>
      </c>
      <c r="C620" s="448"/>
      <c r="D620" s="448"/>
      <c r="E620" s="516"/>
      <c r="F620" s="446"/>
      <c r="G620" s="446"/>
      <c r="H620" s="448"/>
      <c r="I620" s="455">
        <v>0</v>
      </c>
      <c r="J620" s="452">
        <v>0</v>
      </c>
      <c r="K620" s="446"/>
      <c r="L620" s="448"/>
      <c r="N620" s="606" t="str">
        <f>_xlfn.IFNA(VLOOKUP(H620,Checks!$L$4:$L$15,1,FALSE),IF(H620="","",1))</f>
        <v/>
      </c>
    </row>
    <row r="621" spans="1:14" ht="15" customHeight="1">
      <c r="A621" s="626">
        <f t="shared" si="18"/>
        <v>614</v>
      </c>
      <c r="B621" s="626">
        <f t="shared" si="19"/>
        <v>0</v>
      </c>
      <c r="C621" s="448"/>
      <c r="D621" s="448"/>
      <c r="E621" s="516"/>
      <c r="F621" s="446"/>
      <c r="G621" s="446"/>
      <c r="H621" s="448"/>
      <c r="I621" s="455">
        <v>0</v>
      </c>
      <c r="J621" s="452">
        <v>0</v>
      </c>
      <c r="K621" s="446"/>
      <c r="L621" s="448"/>
      <c r="N621" s="606" t="str">
        <f>_xlfn.IFNA(VLOOKUP(H621,Checks!$L$4:$L$15,1,FALSE),IF(H621="","",1))</f>
        <v/>
      </c>
    </row>
    <row r="622" spans="1:14" ht="15" customHeight="1">
      <c r="A622" s="626">
        <f t="shared" si="18"/>
        <v>615</v>
      </c>
      <c r="B622" s="626">
        <f t="shared" si="19"/>
        <v>0</v>
      </c>
      <c r="C622" s="448"/>
      <c r="D622" s="448"/>
      <c r="E622" s="516"/>
      <c r="F622" s="446"/>
      <c r="G622" s="446"/>
      <c r="H622" s="448"/>
      <c r="I622" s="455">
        <v>0</v>
      </c>
      <c r="J622" s="452">
        <v>0</v>
      </c>
      <c r="K622" s="446"/>
      <c r="L622" s="448"/>
      <c r="N622" s="606" t="str">
        <f>_xlfn.IFNA(VLOOKUP(H622,Checks!$L$4:$L$15,1,FALSE),IF(H622="","",1))</f>
        <v/>
      </c>
    </row>
    <row r="623" spans="1:14" ht="15" customHeight="1">
      <c r="A623" s="626">
        <f t="shared" si="18"/>
        <v>616</v>
      </c>
      <c r="B623" s="626">
        <f t="shared" si="19"/>
        <v>0</v>
      </c>
      <c r="C623" s="448"/>
      <c r="D623" s="448"/>
      <c r="E623" s="516"/>
      <c r="F623" s="446"/>
      <c r="G623" s="446"/>
      <c r="H623" s="448"/>
      <c r="I623" s="455">
        <v>0</v>
      </c>
      <c r="J623" s="452">
        <v>0</v>
      </c>
      <c r="K623" s="446"/>
      <c r="L623" s="448"/>
      <c r="N623" s="606" t="str">
        <f>_xlfn.IFNA(VLOOKUP(H623,Checks!$L$4:$L$15,1,FALSE),IF(H623="","",1))</f>
        <v/>
      </c>
    </row>
    <row r="624" spans="1:14" ht="15" customHeight="1">
      <c r="A624" s="626">
        <f t="shared" si="18"/>
        <v>617</v>
      </c>
      <c r="B624" s="626">
        <f t="shared" si="19"/>
        <v>0</v>
      </c>
      <c r="C624" s="448"/>
      <c r="D624" s="448"/>
      <c r="E624" s="516"/>
      <c r="F624" s="446"/>
      <c r="G624" s="446"/>
      <c r="H624" s="448"/>
      <c r="I624" s="455">
        <v>0</v>
      </c>
      <c r="J624" s="452">
        <v>0</v>
      </c>
      <c r="K624" s="446"/>
      <c r="L624" s="448"/>
      <c r="N624" s="606" t="str">
        <f>_xlfn.IFNA(VLOOKUP(H624,Checks!$L$4:$L$15,1,FALSE),IF(H624="","",1))</f>
        <v/>
      </c>
    </row>
    <row r="625" spans="1:14" ht="15" customHeight="1">
      <c r="A625" s="626">
        <f t="shared" si="18"/>
        <v>618</v>
      </c>
      <c r="B625" s="626">
        <f t="shared" si="19"/>
        <v>0</v>
      </c>
      <c r="C625" s="448"/>
      <c r="D625" s="448"/>
      <c r="E625" s="516"/>
      <c r="F625" s="446"/>
      <c r="G625" s="446"/>
      <c r="H625" s="448"/>
      <c r="I625" s="455">
        <v>0</v>
      </c>
      <c r="J625" s="452">
        <v>0</v>
      </c>
      <c r="K625" s="446"/>
      <c r="L625" s="448"/>
      <c r="N625" s="606" t="str">
        <f>_xlfn.IFNA(VLOOKUP(H625,Checks!$L$4:$L$15,1,FALSE),IF(H625="","",1))</f>
        <v/>
      </c>
    </row>
    <row r="626" spans="1:14" ht="15" customHeight="1">
      <c r="A626" s="626">
        <f t="shared" si="18"/>
        <v>619</v>
      </c>
      <c r="B626" s="626">
        <f t="shared" si="19"/>
        <v>0</v>
      </c>
      <c r="C626" s="448"/>
      <c r="D626" s="448"/>
      <c r="E626" s="516"/>
      <c r="F626" s="446"/>
      <c r="G626" s="446"/>
      <c r="H626" s="448"/>
      <c r="I626" s="455">
        <v>0</v>
      </c>
      <c r="J626" s="452">
        <v>0</v>
      </c>
      <c r="K626" s="446"/>
      <c r="L626" s="448"/>
      <c r="N626" s="606" t="str">
        <f>_xlfn.IFNA(VLOOKUP(H626,Checks!$L$4:$L$15,1,FALSE),IF(H626="","",1))</f>
        <v/>
      </c>
    </row>
    <row r="627" spans="1:14" ht="15" customHeight="1">
      <c r="A627" s="626">
        <f t="shared" si="18"/>
        <v>620</v>
      </c>
      <c r="B627" s="626">
        <f t="shared" si="19"/>
        <v>0</v>
      </c>
      <c r="C627" s="448"/>
      <c r="D627" s="448"/>
      <c r="E627" s="516"/>
      <c r="F627" s="446"/>
      <c r="G627" s="446"/>
      <c r="H627" s="448"/>
      <c r="I627" s="455">
        <v>0</v>
      </c>
      <c r="J627" s="452">
        <v>0</v>
      </c>
      <c r="K627" s="446"/>
      <c r="L627" s="448"/>
      <c r="N627" s="606" t="str">
        <f>_xlfn.IFNA(VLOOKUP(H627,Checks!$L$4:$L$15,1,FALSE),IF(H627="","",1))</f>
        <v/>
      </c>
    </row>
    <row r="628" spans="1:14" ht="15" customHeight="1">
      <c r="A628" s="626">
        <f t="shared" si="18"/>
        <v>621</v>
      </c>
      <c r="B628" s="626">
        <f t="shared" si="19"/>
        <v>0</v>
      </c>
      <c r="C628" s="448"/>
      <c r="D628" s="448"/>
      <c r="E628" s="516"/>
      <c r="F628" s="446"/>
      <c r="G628" s="446"/>
      <c r="H628" s="448"/>
      <c r="I628" s="455">
        <v>0</v>
      </c>
      <c r="J628" s="452">
        <v>0</v>
      </c>
      <c r="K628" s="446"/>
      <c r="L628" s="448"/>
      <c r="N628" s="606" t="str">
        <f>_xlfn.IFNA(VLOOKUP(H628,Checks!$L$4:$L$15,1,FALSE),IF(H628="","",1))</f>
        <v/>
      </c>
    </row>
    <row r="629" spans="1:14" ht="15" customHeight="1">
      <c r="A629" s="626">
        <f t="shared" si="18"/>
        <v>622</v>
      </c>
      <c r="B629" s="626">
        <f t="shared" si="19"/>
        <v>0</v>
      </c>
      <c r="C629" s="448"/>
      <c r="D629" s="448"/>
      <c r="E629" s="516"/>
      <c r="F629" s="446"/>
      <c r="G629" s="446"/>
      <c r="H629" s="448"/>
      <c r="I629" s="455">
        <v>0</v>
      </c>
      <c r="J629" s="452">
        <v>0</v>
      </c>
      <c r="K629" s="446"/>
      <c r="L629" s="448"/>
      <c r="N629" s="606" t="str">
        <f>_xlfn.IFNA(VLOOKUP(H629,Checks!$L$4:$L$15,1,FALSE),IF(H629="","",1))</f>
        <v/>
      </c>
    </row>
    <row r="630" spans="1:14" ht="15" customHeight="1">
      <c r="A630" s="626">
        <f t="shared" si="18"/>
        <v>623</v>
      </c>
      <c r="B630" s="626">
        <f t="shared" si="19"/>
        <v>0</v>
      </c>
      <c r="C630" s="448"/>
      <c r="D630" s="448"/>
      <c r="E630" s="516"/>
      <c r="F630" s="446"/>
      <c r="G630" s="446"/>
      <c r="H630" s="448"/>
      <c r="I630" s="455">
        <v>0</v>
      </c>
      <c r="J630" s="452">
        <v>0</v>
      </c>
      <c r="K630" s="446"/>
      <c r="L630" s="448"/>
      <c r="N630" s="606" t="str">
        <f>_xlfn.IFNA(VLOOKUP(H630,Checks!$L$4:$L$15,1,FALSE),IF(H630="","",1))</f>
        <v/>
      </c>
    </row>
    <row r="631" spans="1:14" ht="15" customHeight="1">
      <c r="A631" s="626">
        <f t="shared" si="18"/>
        <v>624</v>
      </c>
      <c r="B631" s="626">
        <f t="shared" si="19"/>
        <v>0</v>
      </c>
      <c r="C631" s="448"/>
      <c r="D631" s="448"/>
      <c r="E631" s="516"/>
      <c r="F631" s="446"/>
      <c r="G631" s="446"/>
      <c r="H631" s="448"/>
      <c r="I631" s="455">
        <v>0</v>
      </c>
      <c r="J631" s="452">
        <v>0</v>
      </c>
      <c r="K631" s="446"/>
      <c r="L631" s="448"/>
      <c r="N631" s="606" t="str">
        <f>_xlfn.IFNA(VLOOKUP(H631,Checks!$L$4:$L$15,1,FALSE),IF(H631="","",1))</f>
        <v/>
      </c>
    </row>
    <row r="632" spans="1:14" ht="15" customHeight="1">
      <c r="A632" s="626">
        <f t="shared" si="18"/>
        <v>625</v>
      </c>
      <c r="B632" s="626">
        <f t="shared" si="19"/>
        <v>0</v>
      </c>
      <c r="C632" s="448"/>
      <c r="D632" s="448"/>
      <c r="E632" s="516"/>
      <c r="F632" s="446"/>
      <c r="G632" s="446"/>
      <c r="H632" s="448"/>
      <c r="I632" s="455">
        <v>0</v>
      </c>
      <c r="J632" s="452">
        <v>0</v>
      </c>
      <c r="K632" s="446"/>
      <c r="L632" s="448"/>
      <c r="N632" s="606" t="str">
        <f>_xlfn.IFNA(VLOOKUP(H632,Checks!$L$4:$L$15,1,FALSE),IF(H632="","",1))</f>
        <v/>
      </c>
    </row>
    <row r="633" spans="1:14" ht="15" customHeight="1">
      <c r="A633" s="626">
        <f t="shared" si="18"/>
        <v>626</v>
      </c>
      <c r="B633" s="626">
        <f t="shared" si="19"/>
        <v>0</v>
      </c>
      <c r="C633" s="448"/>
      <c r="D633" s="448"/>
      <c r="E633" s="516"/>
      <c r="F633" s="446"/>
      <c r="G633" s="446"/>
      <c r="H633" s="448"/>
      <c r="I633" s="455">
        <v>0</v>
      </c>
      <c r="J633" s="452">
        <v>0</v>
      </c>
      <c r="K633" s="446"/>
      <c r="L633" s="448"/>
      <c r="N633" s="606" t="str">
        <f>_xlfn.IFNA(VLOOKUP(H633,Checks!$L$4:$L$15,1,FALSE),IF(H633="","",1))</f>
        <v/>
      </c>
    </row>
    <row r="634" spans="1:14" ht="15" customHeight="1">
      <c r="A634" s="626">
        <f t="shared" si="18"/>
        <v>627</v>
      </c>
      <c r="B634" s="626">
        <f t="shared" si="19"/>
        <v>0</v>
      </c>
      <c r="C634" s="448"/>
      <c r="D634" s="448"/>
      <c r="E634" s="516"/>
      <c r="F634" s="446"/>
      <c r="G634" s="446"/>
      <c r="H634" s="448"/>
      <c r="I634" s="455">
        <v>0</v>
      </c>
      <c r="J634" s="452">
        <v>0</v>
      </c>
      <c r="K634" s="446"/>
      <c r="L634" s="448"/>
      <c r="N634" s="606" t="str">
        <f>_xlfn.IFNA(VLOOKUP(H634,Checks!$L$4:$L$15,1,FALSE),IF(H634="","",1))</f>
        <v/>
      </c>
    </row>
    <row r="635" spans="1:14" ht="15" customHeight="1">
      <c r="A635" s="626">
        <f t="shared" si="18"/>
        <v>628</v>
      </c>
      <c r="B635" s="626">
        <f t="shared" si="19"/>
        <v>0</v>
      </c>
      <c r="C635" s="448"/>
      <c r="D635" s="448"/>
      <c r="E635" s="516"/>
      <c r="F635" s="446"/>
      <c r="G635" s="446"/>
      <c r="H635" s="448"/>
      <c r="I635" s="455">
        <v>0</v>
      </c>
      <c r="J635" s="452">
        <v>0</v>
      </c>
      <c r="K635" s="446"/>
      <c r="L635" s="448"/>
      <c r="N635" s="606" t="str">
        <f>_xlfn.IFNA(VLOOKUP(H635,Checks!$L$4:$L$15,1,FALSE),IF(H635="","",1))</f>
        <v/>
      </c>
    </row>
    <row r="636" spans="1:14" ht="15" customHeight="1">
      <c r="A636" s="626">
        <f t="shared" si="18"/>
        <v>629</v>
      </c>
      <c r="B636" s="626">
        <f t="shared" si="19"/>
        <v>0</v>
      </c>
      <c r="C636" s="448"/>
      <c r="D636" s="448"/>
      <c r="E636" s="516"/>
      <c r="F636" s="446"/>
      <c r="G636" s="446"/>
      <c r="H636" s="448"/>
      <c r="I636" s="455">
        <v>0</v>
      </c>
      <c r="J636" s="452">
        <v>0</v>
      </c>
      <c r="K636" s="446"/>
      <c r="L636" s="448"/>
      <c r="N636" s="606" t="str">
        <f>_xlfn.IFNA(VLOOKUP(H636,Checks!$L$4:$L$15,1,FALSE),IF(H636="","",1))</f>
        <v/>
      </c>
    </row>
    <row r="637" spans="1:14" ht="15" customHeight="1">
      <c r="A637" s="626">
        <f t="shared" si="18"/>
        <v>630</v>
      </c>
      <c r="B637" s="626">
        <f t="shared" si="19"/>
        <v>0</v>
      </c>
      <c r="C637" s="448"/>
      <c r="D637" s="448"/>
      <c r="E637" s="516"/>
      <c r="F637" s="446"/>
      <c r="G637" s="446"/>
      <c r="H637" s="448"/>
      <c r="I637" s="455">
        <v>0</v>
      </c>
      <c r="J637" s="452">
        <v>0</v>
      </c>
      <c r="K637" s="446"/>
      <c r="L637" s="448"/>
      <c r="N637" s="606" t="str">
        <f>_xlfn.IFNA(VLOOKUP(H637,Checks!$L$4:$L$15,1,FALSE),IF(H637="","",1))</f>
        <v/>
      </c>
    </row>
    <row r="638" spans="1:14" ht="15" customHeight="1">
      <c r="A638" s="626">
        <f t="shared" si="18"/>
        <v>631</v>
      </c>
      <c r="B638" s="626">
        <f t="shared" si="19"/>
        <v>0</v>
      </c>
      <c r="C638" s="448"/>
      <c r="D638" s="448"/>
      <c r="E638" s="516"/>
      <c r="F638" s="446"/>
      <c r="G638" s="446"/>
      <c r="H638" s="448"/>
      <c r="I638" s="455">
        <v>0</v>
      </c>
      <c r="J638" s="452">
        <v>0</v>
      </c>
      <c r="K638" s="446"/>
      <c r="L638" s="448"/>
      <c r="N638" s="606" t="str">
        <f>_xlfn.IFNA(VLOOKUP(H638,Checks!$L$4:$L$15,1,FALSE),IF(H638="","",1))</f>
        <v/>
      </c>
    </row>
    <row r="639" spans="1:14" ht="15" customHeight="1">
      <c r="A639" s="626">
        <f t="shared" si="18"/>
        <v>632</v>
      </c>
      <c r="B639" s="626">
        <f t="shared" si="19"/>
        <v>0</v>
      </c>
      <c r="C639" s="448"/>
      <c r="D639" s="448"/>
      <c r="E639" s="516"/>
      <c r="F639" s="446"/>
      <c r="G639" s="446"/>
      <c r="H639" s="448"/>
      <c r="I639" s="455">
        <v>0</v>
      </c>
      <c r="J639" s="452">
        <v>0</v>
      </c>
      <c r="K639" s="446"/>
      <c r="L639" s="448"/>
      <c r="N639" s="606" t="str">
        <f>_xlfn.IFNA(VLOOKUP(H639,Checks!$L$4:$L$15,1,FALSE),IF(H639="","",1))</f>
        <v/>
      </c>
    </row>
    <row r="640" spans="1:14" ht="15" customHeight="1">
      <c r="A640" s="626">
        <f t="shared" si="18"/>
        <v>633</v>
      </c>
      <c r="B640" s="626">
        <f t="shared" si="19"/>
        <v>0</v>
      </c>
      <c r="C640" s="448"/>
      <c r="D640" s="448"/>
      <c r="E640" s="516"/>
      <c r="F640" s="446"/>
      <c r="G640" s="446"/>
      <c r="H640" s="448"/>
      <c r="I640" s="455">
        <v>0</v>
      </c>
      <c r="J640" s="452">
        <v>0</v>
      </c>
      <c r="K640" s="446"/>
      <c r="L640" s="448"/>
      <c r="N640" s="606" t="str">
        <f>_xlfn.IFNA(VLOOKUP(H640,Checks!$L$4:$L$15,1,FALSE),IF(H640="","",1))</f>
        <v/>
      </c>
    </row>
    <row r="641" spans="1:14" ht="15" customHeight="1">
      <c r="A641" s="626">
        <f t="shared" si="18"/>
        <v>634</v>
      </c>
      <c r="B641" s="626">
        <f t="shared" si="19"/>
        <v>0</v>
      </c>
      <c r="C641" s="448"/>
      <c r="D641" s="448"/>
      <c r="E641" s="516"/>
      <c r="F641" s="446"/>
      <c r="G641" s="446"/>
      <c r="H641" s="448"/>
      <c r="I641" s="455">
        <v>0</v>
      </c>
      <c r="J641" s="452">
        <v>0</v>
      </c>
      <c r="K641" s="446"/>
      <c r="L641" s="448"/>
      <c r="N641" s="606" t="str">
        <f>_xlfn.IFNA(VLOOKUP(H641,Checks!$L$4:$L$15,1,FALSE),IF(H641="","",1))</f>
        <v/>
      </c>
    </row>
    <row r="642" spans="1:14" ht="15" customHeight="1">
      <c r="A642" s="626">
        <f t="shared" si="18"/>
        <v>635</v>
      </c>
      <c r="B642" s="626">
        <f t="shared" si="19"/>
        <v>0</v>
      </c>
      <c r="C642" s="448"/>
      <c r="D642" s="448"/>
      <c r="E642" s="516"/>
      <c r="F642" s="446"/>
      <c r="G642" s="446"/>
      <c r="H642" s="448"/>
      <c r="I642" s="455">
        <v>0</v>
      </c>
      <c r="J642" s="452">
        <v>0</v>
      </c>
      <c r="K642" s="446"/>
      <c r="L642" s="448"/>
      <c r="N642" s="606" t="str">
        <f>_xlfn.IFNA(VLOOKUP(H642,Checks!$L$4:$L$15,1,FALSE),IF(H642="","",1))</f>
        <v/>
      </c>
    </row>
    <row r="643" spans="1:14" ht="15" customHeight="1">
      <c r="A643" s="626">
        <f t="shared" si="18"/>
        <v>636</v>
      </c>
      <c r="B643" s="626">
        <f t="shared" si="19"/>
        <v>0</v>
      </c>
      <c r="C643" s="448"/>
      <c r="D643" s="448"/>
      <c r="E643" s="516"/>
      <c r="F643" s="446"/>
      <c r="G643" s="446"/>
      <c r="H643" s="448"/>
      <c r="I643" s="455">
        <v>0</v>
      </c>
      <c r="J643" s="452">
        <v>0</v>
      </c>
      <c r="K643" s="446"/>
      <c r="L643" s="448"/>
      <c r="N643" s="606" t="str">
        <f>_xlfn.IFNA(VLOOKUP(H643,Checks!$L$4:$L$15,1,FALSE),IF(H643="","",1))</f>
        <v/>
      </c>
    </row>
    <row r="644" spans="1:14" ht="15" customHeight="1">
      <c r="A644" s="626">
        <f t="shared" si="18"/>
        <v>637</v>
      </c>
      <c r="B644" s="626">
        <f t="shared" si="19"/>
        <v>0</v>
      </c>
      <c r="C644" s="448"/>
      <c r="D644" s="448"/>
      <c r="E644" s="516"/>
      <c r="F644" s="446"/>
      <c r="G644" s="446"/>
      <c r="H644" s="448"/>
      <c r="I644" s="455">
        <v>0</v>
      </c>
      <c r="J644" s="452">
        <v>0</v>
      </c>
      <c r="K644" s="446"/>
      <c r="L644" s="448"/>
      <c r="N644" s="606" t="str">
        <f>_xlfn.IFNA(VLOOKUP(H644,Checks!$L$4:$L$15,1,FALSE),IF(H644="","",1))</f>
        <v/>
      </c>
    </row>
    <row r="645" spans="1:14" ht="15" customHeight="1">
      <c r="A645" s="626">
        <f t="shared" si="18"/>
        <v>638</v>
      </c>
      <c r="B645" s="626">
        <f t="shared" si="19"/>
        <v>0</v>
      </c>
      <c r="C645" s="448"/>
      <c r="D645" s="448"/>
      <c r="E645" s="516"/>
      <c r="F645" s="446"/>
      <c r="G645" s="446"/>
      <c r="H645" s="448"/>
      <c r="I645" s="455">
        <v>0</v>
      </c>
      <c r="J645" s="452">
        <v>0</v>
      </c>
      <c r="K645" s="446"/>
      <c r="L645" s="448"/>
      <c r="N645" s="606" t="str">
        <f>_xlfn.IFNA(VLOOKUP(H645,Checks!$L$4:$L$15,1,FALSE),IF(H645="","",1))</f>
        <v/>
      </c>
    </row>
    <row r="646" spans="1:14" ht="15" customHeight="1">
      <c r="A646" s="626">
        <f t="shared" si="18"/>
        <v>639</v>
      </c>
      <c r="B646" s="626">
        <f t="shared" si="19"/>
        <v>0</v>
      </c>
      <c r="C646" s="448"/>
      <c r="D646" s="448"/>
      <c r="E646" s="516"/>
      <c r="F646" s="446"/>
      <c r="G646" s="446"/>
      <c r="H646" s="448"/>
      <c r="I646" s="455">
        <v>0</v>
      </c>
      <c r="J646" s="452">
        <v>0</v>
      </c>
      <c r="K646" s="446"/>
      <c r="L646" s="448"/>
      <c r="N646" s="606" t="str">
        <f>_xlfn.IFNA(VLOOKUP(H646,Checks!$L$4:$L$15,1,FALSE),IF(H646="","",1))</f>
        <v/>
      </c>
    </row>
    <row r="647" spans="1:14" ht="15" customHeight="1">
      <c r="A647" s="626">
        <f t="shared" si="18"/>
        <v>640</v>
      </c>
      <c r="B647" s="626">
        <f t="shared" si="19"/>
        <v>0</v>
      </c>
      <c r="C647" s="448"/>
      <c r="D647" s="448"/>
      <c r="E647" s="516"/>
      <c r="F647" s="446"/>
      <c r="G647" s="446"/>
      <c r="H647" s="448"/>
      <c r="I647" s="455">
        <v>0</v>
      </c>
      <c r="J647" s="452">
        <v>0</v>
      </c>
      <c r="K647" s="446"/>
      <c r="L647" s="448"/>
      <c r="N647" s="606" t="str">
        <f>_xlfn.IFNA(VLOOKUP(H647,Checks!$L$4:$L$15,1,FALSE),IF(H647="","",1))</f>
        <v/>
      </c>
    </row>
    <row r="648" spans="1:14" ht="15" customHeight="1">
      <c r="A648" s="626">
        <f t="shared" si="18"/>
        <v>641</v>
      </c>
      <c r="B648" s="626">
        <f t="shared" si="19"/>
        <v>0</v>
      </c>
      <c r="C648" s="448"/>
      <c r="D648" s="448"/>
      <c r="E648" s="516"/>
      <c r="F648" s="446"/>
      <c r="G648" s="446"/>
      <c r="H648" s="448"/>
      <c r="I648" s="455">
        <v>0</v>
      </c>
      <c r="J648" s="452">
        <v>0</v>
      </c>
      <c r="K648" s="446"/>
      <c r="L648" s="448"/>
      <c r="N648" s="606" t="str">
        <f>_xlfn.IFNA(VLOOKUP(H648,Checks!$L$4:$L$15,1,FALSE),IF(H648="","",1))</f>
        <v/>
      </c>
    </row>
    <row r="649" spans="1:14" ht="15" customHeight="1">
      <c r="A649" s="626">
        <f t="shared" si="18"/>
        <v>642</v>
      </c>
      <c r="B649" s="626">
        <f t="shared" si="19"/>
        <v>0</v>
      </c>
      <c r="C649" s="448"/>
      <c r="D649" s="448"/>
      <c r="E649" s="516"/>
      <c r="F649" s="446"/>
      <c r="G649" s="446"/>
      <c r="H649" s="448"/>
      <c r="I649" s="455">
        <v>0</v>
      </c>
      <c r="J649" s="452">
        <v>0</v>
      </c>
      <c r="K649" s="446"/>
      <c r="L649" s="448"/>
      <c r="N649" s="606" t="str">
        <f>_xlfn.IFNA(VLOOKUP(H649,Checks!$L$4:$L$15,1,FALSE),IF(H649="","",1))</f>
        <v/>
      </c>
    </row>
    <row r="650" spans="1:14" ht="15" customHeight="1">
      <c r="A650" s="626">
        <f t="shared" ref="A650:A713" si="20">A649+1</f>
        <v>643</v>
      </c>
      <c r="B650" s="626">
        <f t="shared" ref="B650:B713" si="21">$B$8</f>
        <v>0</v>
      </c>
      <c r="C650" s="448"/>
      <c r="D650" s="448"/>
      <c r="E650" s="516"/>
      <c r="F650" s="446"/>
      <c r="G650" s="446"/>
      <c r="H650" s="448"/>
      <c r="I650" s="455">
        <v>0</v>
      </c>
      <c r="J650" s="452">
        <v>0</v>
      </c>
      <c r="K650" s="446"/>
      <c r="L650" s="448"/>
      <c r="N650" s="606" t="str">
        <f>_xlfn.IFNA(VLOOKUP(H650,Checks!$L$4:$L$15,1,FALSE),IF(H650="","",1))</f>
        <v/>
      </c>
    </row>
    <row r="651" spans="1:14" ht="15" customHeight="1">
      <c r="A651" s="626">
        <f t="shared" si="20"/>
        <v>644</v>
      </c>
      <c r="B651" s="626">
        <f t="shared" si="21"/>
        <v>0</v>
      </c>
      <c r="C651" s="448"/>
      <c r="D651" s="448"/>
      <c r="E651" s="516"/>
      <c r="F651" s="446"/>
      <c r="G651" s="446"/>
      <c r="H651" s="448"/>
      <c r="I651" s="455">
        <v>0</v>
      </c>
      <c r="J651" s="452">
        <v>0</v>
      </c>
      <c r="K651" s="446"/>
      <c r="L651" s="448"/>
      <c r="N651" s="606" t="str">
        <f>_xlfn.IFNA(VLOOKUP(H651,Checks!$L$4:$L$15,1,FALSE),IF(H651="","",1))</f>
        <v/>
      </c>
    </row>
    <row r="652" spans="1:14" ht="15" customHeight="1">
      <c r="A652" s="626">
        <f t="shared" si="20"/>
        <v>645</v>
      </c>
      <c r="B652" s="626">
        <f t="shared" si="21"/>
        <v>0</v>
      </c>
      <c r="C652" s="448"/>
      <c r="D652" s="448"/>
      <c r="E652" s="516"/>
      <c r="F652" s="446"/>
      <c r="G652" s="446"/>
      <c r="H652" s="448"/>
      <c r="I652" s="455">
        <v>0</v>
      </c>
      <c r="J652" s="452">
        <v>0</v>
      </c>
      <c r="K652" s="446"/>
      <c r="L652" s="448"/>
      <c r="N652" s="606" t="str">
        <f>_xlfn.IFNA(VLOOKUP(H652,Checks!$L$4:$L$15,1,FALSE),IF(H652="","",1))</f>
        <v/>
      </c>
    </row>
    <row r="653" spans="1:14" ht="15" customHeight="1">
      <c r="A653" s="626">
        <f t="shared" si="20"/>
        <v>646</v>
      </c>
      <c r="B653" s="626">
        <f t="shared" si="21"/>
        <v>0</v>
      </c>
      <c r="C653" s="448"/>
      <c r="D653" s="448"/>
      <c r="E653" s="516"/>
      <c r="F653" s="446"/>
      <c r="G653" s="446"/>
      <c r="H653" s="448"/>
      <c r="I653" s="455">
        <v>0</v>
      </c>
      <c r="J653" s="452">
        <v>0</v>
      </c>
      <c r="K653" s="446"/>
      <c r="L653" s="448"/>
      <c r="N653" s="606" t="str">
        <f>_xlfn.IFNA(VLOOKUP(H653,Checks!$L$4:$L$15,1,FALSE),IF(H653="","",1))</f>
        <v/>
      </c>
    </row>
    <row r="654" spans="1:14" ht="15" customHeight="1">
      <c r="A654" s="626">
        <f t="shared" si="20"/>
        <v>647</v>
      </c>
      <c r="B654" s="626">
        <f t="shared" si="21"/>
        <v>0</v>
      </c>
      <c r="C654" s="448"/>
      <c r="D654" s="448"/>
      <c r="E654" s="516"/>
      <c r="F654" s="446"/>
      <c r="G654" s="446"/>
      <c r="H654" s="448"/>
      <c r="I654" s="455">
        <v>0</v>
      </c>
      <c r="J654" s="452">
        <v>0</v>
      </c>
      <c r="K654" s="446"/>
      <c r="L654" s="448"/>
      <c r="N654" s="606" t="str">
        <f>_xlfn.IFNA(VLOOKUP(H654,Checks!$L$4:$L$15,1,FALSE),IF(H654="","",1))</f>
        <v/>
      </c>
    </row>
    <row r="655" spans="1:14" ht="15" customHeight="1">
      <c r="A655" s="626">
        <f t="shared" si="20"/>
        <v>648</v>
      </c>
      <c r="B655" s="626">
        <f t="shared" si="21"/>
        <v>0</v>
      </c>
      <c r="C655" s="448"/>
      <c r="D655" s="448"/>
      <c r="E655" s="516"/>
      <c r="F655" s="446"/>
      <c r="G655" s="446"/>
      <c r="H655" s="448"/>
      <c r="I655" s="455">
        <v>0</v>
      </c>
      <c r="J655" s="452">
        <v>0</v>
      </c>
      <c r="K655" s="446"/>
      <c r="L655" s="448"/>
      <c r="N655" s="606" t="str">
        <f>_xlfn.IFNA(VLOOKUP(H655,Checks!$L$4:$L$15,1,FALSE),IF(H655="","",1))</f>
        <v/>
      </c>
    </row>
    <row r="656" spans="1:14" ht="15" customHeight="1">
      <c r="A656" s="626">
        <f t="shared" si="20"/>
        <v>649</v>
      </c>
      <c r="B656" s="626">
        <f t="shared" si="21"/>
        <v>0</v>
      </c>
      <c r="C656" s="448"/>
      <c r="D656" s="448"/>
      <c r="E656" s="516"/>
      <c r="F656" s="446"/>
      <c r="G656" s="446"/>
      <c r="H656" s="448"/>
      <c r="I656" s="455">
        <v>0</v>
      </c>
      <c r="J656" s="452">
        <v>0</v>
      </c>
      <c r="K656" s="446"/>
      <c r="L656" s="448"/>
      <c r="N656" s="606" t="str">
        <f>_xlfn.IFNA(VLOOKUP(H656,Checks!$L$4:$L$15,1,FALSE),IF(H656="","",1))</f>
        <v/>
      </c>
    </row>
    <row r="657" spans="1:14" ht="15" customHeight="1">
      <c r="A657" s="626">
        <f t="shared" si="20"/>
        <v>650</v>
      </c>
      <c r="B657" s="626">
        <f t="shared" si="21"/>
        <v>0</v>
      </c>
      <c r="C657" s="448"/>
      <c r="D657" s="448"/>
      <c r="E657" s="516"/>
      <c r="F657" s="446"/>
      <c r="G657" s="446"/>
      <c r="H657" s="448"/>
      <c r="I657" s="455">
        <v>0</v>
      </c>
      <c r="J657" s="452">
        <v>0</v>
      </c>
      <c r="K657" s="446"/>
      <c r="L657" s="448"/>
      <c r="N657" s="606" t="str">
        <f>_xlfn.IFNA(VLOOKUP(H657,Checks!$L$4:$L$15,1,FALSE),IF(H657="","",1))</f>
        <v/>
      </c>
    </row>
    <row r="658" spans="1:14" s="607" customFormat="1">
      <c r="A658" s="626">
        <f t="shared" si="20"/>
        <v>651</v>
      </c>
      <c r="B658" s="626">
        <f t="shared" si="21"/>
        <v>0</v>
      </c>
      <c r="C658" s="448"/>
      <c r="D658" s="448"/>
      <c r="E658" s="516"/>
      <c r="F658" s="446"/>
      <c r="G658" s="446"/>
      <c r="H658" s="448"/>
      <c r="I658" s="455">
        <v>0</v>
      </c>
      <c r="J658" s="452">
        <v>0</v>
      </c>
      <c r="K658" s="446"/>
      <c r="L658" s="448"/>
      <c r="N658" s="606" t="str">
        <f>_xlfn.IFNA(VLOOKUP(H658,Checks!$L$4:$L$15,1,FALSE),IF(H658="","",1))</f>
        <v/>
      </c>
    </row>
    <row r="659" spans="1:14">
      <c r="A659" s="626">
        <f t="shared" si="20"/>
        <v>652</v>
      </c>
      <c r="B659" s="626">
        <f t="shared" si="21"/>
        <v>0</v>
      </c>
      <c r="C659" s="448"/>
      <c r="D659" s="448"/>
      <c r="E659" s="516"/>
      <c r="F659" s="446"/>
      <c r="G659" s="446"/>
      <c r="H659" s="448"/>
      <c r="I659" s="455">
        <v>0</v>
      </c>
      <c r="J659" s="452">
        <v>0</v>
      </c>
      <c r="K659" s="446"/>
      <c r="L659" s="448"/>
      <c r="N659" s="606" t="str">
        <f>_xlfn.IFNA(VLOOKUP(H659,Checks!$L$4:$L$15,1,FALSE),IF(H659="","",1))</f>
        <v/>
      </c>
    </row>
    <row r="660" spans="1:14">
      <c r="A660" s="626">
        <f t="shared" si="20"/>
        <v>653</v>
      </c>
      <c r="B660" s="626">
        <f t="shared" si="21"/>
        <v>0</v>
      </c>
      <c r="C660" s="448"/>
      <c r="D660" s="448"/>
      <c r="E660" s="516"/>
      <c r="F660" s="446"/>
      <c r="G660" s="446"/>
      <c r="H660" s="448"/>
      <c r="I660" s="455">
        <v>0</v>
      </c>
      <c r="J660" s="452">
        <v>0</v>
      </c>
      <c r="K660" s="446"/>
      <c r="L660" s="448"/>
      <c r="N660" s="606" t="str">
        <f>_xlfn.IFNA(VLOOKUP(H660,Checks!$L$4:$L$15,1,FALSE),IF(H660="","",1))</f>
        <v/>
      </c>
    </row>
    <row r="661" spans="1:14">
      <c r="A661" s="626">
        <f t="shared" si="20"/>
        <v>654</v>
      </c>
      <c r="B661" s="626">
        <f t="shared" si="21"/>
        <v>0</v>
      </c>
      <c r="C661" s="448"/>
      <c r="D661" s="448"/>
      <c r="E661" s="516"/>
      <c r="F661" s="446"/>
      <c r="G661" s="446"/>
      <c r="H661" s="448"/>
      <c r="I661" s="455">
        <v>0</v>
      </c>
      <c r="J661" s="452">
        <v>0</v>
      </c>
      <c r="K661" s="446"/>
      <c r="L661" s="448"/>
      <c r="N661" s="606" t="str">
        <f>_xlfn.IFNA(VLOOKUP(H661,Checks!$L$4:$L$15,1,FALSE),IF(H661="","",1))</f>
        <v/>
      </c>
    </row>
    <row r="662" spans="1:14">
      <c r="A662" s="626">
        <f t="shared" si="20"/>
        <v>655</v>
      </c>
      <c r="B662" s="626">
        <f t="shared" si="21"/>
        <v>0</v>
      </c>
      <c r="C662" s="448"/>
      <c r="D662" s="448"/>
      <c r="E662" s="516"/>
      <c r="F662" s="446"/>
      <c r="G662" s="446"/>
      <c r="H662" s="448"/>
      <c r="I662" s="455">
        <v>0</v>
      </c>
      <c r="J662" s="452">
        <v>0</v>
      </c>
      <c r="K662" s="446"/>
      <c r="L662" s="448"/>
      <c r="N662" s="606" t="str">
        <f>_xlfn.IFNA(VLOOKUP(H662,Checks!$L$4:$L$15,1,FALSE),IF(H662="","",1))</f>
        <v/>
      </c>
    </row>
    <row r="663" spans="1:14">
      <c r="A663" s="626">
        <f t="shared" si="20"/>
        <v>656</v>
      </c>
      <c r="B663" s="626">
        <f t="shared" si="21"/>
        <v>0</v>
      </c>
      <c r="C663" s="448"/>
      <c r="D663" s="448"/>
      <c r="E663" s="516"/>
      <c r="F663" s="446"/>
      <c r="G663" s="446"/>
      <c r="H663" s="448"/>
      <c r="I663" s="455">
        <v>0</v>
      </c>
      <c r="J663" s="452">
        <v>0</v>
      </c>
      <c r="K663" s="446"/>
      <c r="L663" s="448"/>
      <c r="N663" s="606" t="str">
        <f>_xlfn.IFNA(VLOOKUP(H663,Checks!$L$4:$L$15,1,FALSE),IF(H663="","",1))</f>
        <v/>
      </c>
    </row>
    <row r="664" spans="1:14">
      <c r="A664" s="626">
        <f t="shared" si="20"/>
        <v>657</v>
      </c>
      <c r="B664" s="626">
        <f t="shared" si="21"/>
        <v>0</v>
      </c>
      <c r="C664" s="448"/>
      <c r="D664" s="448"/>
      <c r="E664" s="516"/>
      <c r="F664" s="446"/>
      <c r="G664" s="446"/>
      <c r="H664" s="448"/>
      <c r="I664" s="455">
        <v>0</v>
      </c>
      <c r="J664" s="452">
        <v>0</v>
      </c>
      <c r="K664" s="446"/>
      <c r="L664" s="448"/>
      <c r="N664" s="606" t="str">
        <f>_xlfn.IFNA(VLOOKUP(H664,Checks!$L$4:$L$15,1,FALSE),IF(H664="","",1))</f>
        <v/>
      </c>
    </row>
    <row r="665" spans="1:14">
      <c r="A665" s="626">
        <f t="shared" si="20"/>
        <v>658</v>
      </c>
      <c r="B665" s="626">
        <f t="shared" si="21"/>
        <v>0</v>
      </c>
      <c r="C665" s="448"/>
      <c r="D665" s="448"/>
      <c r="E665" s="516"/>
      <c r="F665" s="446"/>
      <c r="G665" s="446"/>
      <c r="H665" s="448"/>
      <c r="I665" s="455">
        <v>0</v>
      </c>
      <c r="J665" s="452">
        <v>0</v>
      </c>
      <c r="K665" s="446"/>
      <c r="L665" s="448"/>
      <c r="N665" s="606" t="str">
        <f>_xlfn.IFNA(VLOOKUP(H665,Checks!$L$4:$L$15,1,FALSE),IF(H665="","",1))</f>
        <v/>
      </c>
    </row>
    <row r="666" spans="1:14">
      <c r="A666" s="626">
        <f t="shared" si="20"/>
        <v>659</v>
      </c>
      <c r="B666" s="626">
        <f t="shared" si="21"/>
        <v>0</v>
      </c>
      <c r="C666" s="448"/>
      <c r="D666" s="448"/>
      <c r="E666" s="516"/>
      <c r="F666" s="446"/>
      <c r="G666" s="446"/>
      <c r="H666" s="448"/>
      <c r="I666" s="455">
        <v>0</v>
      </c>
      <c r="J666" s="452">
        <v>0</v>
      </c>
      <c r="K666" s="446"/>
      <c r="L666" s="448"/>
      <c r="N666" s="606" t="str">
        <f>_xlfn.IFNA(VLOOKUP(H666,Checks!$L$4:$L$15,1,FALSE),IF(H666="","",1))</f>
        <v/>
      </c>
    </row>
    <row r="667" spans="1:14">
      <c r="A667" s="626">
        <f t="shared" si="20"/>
        <v>660</v>
      </c>
      <c r="B667" s="626">
        <f t="shared" si="21"/>
        <v>0</v>
      </c>
      <c r="C667" s="448"/>
      <c r="D667" s="448"/>
      <c r="E667" s="516"/>
      <c r="F667" s="446"/>
      <c r="G667" s="446"/>
      <c r="H667" s="448"/>
      <c r="I667" s="455">
        <v>0</v>
      </c>
      <c r="J667" s="452">
        <v>0</v>
      </c>
      <c r="K667" s="446"/>
      <c r="L667" s="448"/>
      <c r="N667" s="606" t="str">
        <f>_xlfn.IFNA(VLOOKUP(H667,Checks!$L$4:$L$15,1,FALSE),IF(H667="","",1))</f>
        <v/>
      </c>
    </row>
    <row r="668" spans="1:14">
      <c r="A668" s="626">
        <f t="shared" si="20"/>
        <v>661</v>
      </c>
      <c r="B668" s="626">
        <f t="shared" si="21"/>
        <v>0</v>
      </c>
      <c r="C668" s="448"/>
      <c r="D668" s="448"/>
      <c r="E668" s="516"/>
      <c r="F668" s="446"/>
      <c r="G668" s="446"/>
      <c r="H668" s="448"/>
      <c r="I668" s="455">
        <v>0</v>
      </c>
      <c r="J668" s="452">
        <v>0</v>
      </c>
      <c r="K668" s="446"/>
      <c r="L668" s="448"/>
      <c r="N668" s="606" t="str">
        <f>_xlfn.IFNA(VLOOKUP(H668,Checks!$L$4:$L$15,1,FALSE),IF(H668="","",1))</f>
        <v/>
      </c>
    </row>
    <row r="669" spans="1:14">
      <c r="A669" s="626">
        <f t="shared" si="20"/>
        <v>662</v>
      </c>
      <c r="B669" s="626">
        <f t="shared" si="21"/>
        <v>0</v>
      </c>
      <c r="C669" s="448"/>
      <c r="D669" s="448"/>
      <c r="E669" s="516"/>
      <c r="F669" s="446"/>
      <c r="G669" s="446"/>
      <c r="H669" s="448"/>
      <c r="I669" s="455">
        <v>0</v>
      </c>
      <c r="J669" s="452">
        <v>0</v>
      </c>
      <c r="K669" s="446"/>
      <c r="L669" s="448"/>
      <c r="N669" s="606" t="str">
        <f>_xlfn.IFNA(VLOOKUP(H669,Checks!$L$4:$L$15,1,FALSE),IF(H669="","",1))</f>
        <v/>
      </c>
    </row>
    <row r="670" spans="1:14">
      <c r="A670" s="626">
        <f t="shared" si="20"/>
        <v>663</v>
      </c>
      <c r="B670" s="626">
        <f t="shared" si="21"/>
        <v>0</v>
      </c>
      <c r="C670" s="448"/>
      <c r="D670" s="448"/>
      <c r="E670" s="516"/>
      <c r="F670" s="446"/>
      <c r="G670" s="446"/>
      <c r="H670" s="448"/>
      <c r="I670" s="455">
        <v>0</v>
      </c>
      <c r="J670" s="452">
        <v>0</v>
      </c>
      <c r="K670" s="446"/>
      <c r="L670" s="448"/>
      <c r="N670" s="606" t="str">
        <f>_xlfn.IFNA(VLOOKUP(H670,Checks!$L$4:$L$15,1,FALSE),IF(H670="","",1))</f>
        <v/>
      </c>
    </row>
    <row r="671" spans="1:14">
      <c r="A671" s="626">
        <f t="shared" si="20"/>
        <v>664</v>
      </c>
      <c r="B671" s="626">
        <f t="shared" si="21"/>
        <v>0</v>
      </c>
      <c r="C671" s="448"/>
      <c r="D671" s="448"/>
      <c r="E671" s="516"/>
      <c r="F671" s="446"/>
      <c r="G671" s="446"/>
      <c r="H671" s="448"/>
      <c r="I671" s="455">
        <v>0</v>
      </c>
      <c r="J671" s="452">
        <v>0</v>
      </c>
      <c r="K671" s="446"/>
      <c r="L671" s="448"/>
      <c r="N671" s="606" t="str">
        <f>_xlfn.IFNA(VLOOKUP(H671,Checks!$L$4:$L$15,1,FALSE),IF(H671="","",1))</f>
        <v/>
      </c>
    </row>
    <row r="672" spans="1:14">
      <c r="A672" s="626">
        <f t="shared" si="20"/>
        <v>665</v>
      </c>
      <c r="B672" s="626">
        <f t="shared" si="21"/>
        <v>0</v>
      </c>
      <c r="C672" s="448"/>
      <c r="D672" s="448"/>
      <c r="E672" s="516"/>
      <c r="F672" s="446"/>
      <c r="G672" s="446"/>
      <c r="H672" s="448"/>
      <c r="I672" s="455">
        <v>0</v>
      </c>
      <c r="J672" s="452">
        <v>0</v>
      </c>
      <c r="K672" s="446"/>
      <c r="L672" s="448"/>
      <c r="N672" s="606" t="str">
        <f>_xlfn.IFNA(VLOOKUP(H672,Checks!$L$4:$L$15,1,FALSE),IF(H672="","",1))</f>
        <v/>
      </c>
    </row>
    <row r="673" spans="1:14">
      <c r="A673" s="626">
        <f t="shared" si="20"/>
        <v>666</v>
      </c>
      <c r="B673" s="626">
        <f t="shared" si="21"/>
        <v>0</v>
      </c>
      <c r="C673" s="448"/>
      <c r="D673" s="448"/>
      <c r="E673" s="516"/>
      <c r="F673" s="446"/>
      <c r="G673" s="446"/>
      <c r="H673" s="448"/>
      <c r="I673" s="455">
        <v>0</v>
      </c>
      <c r="J673" s="452">
        <v>0</v>
      </c>
      <c r="K673" s="446"/>
      <c r="L673" s="448"/>
      <c r="N673" s="606" t="str">
        <f>_xlfn.IFNA(VLOOKUP(H673,Checks!$L$4:$L$15,1,FALSE),IF(H673="","",1))</f>
        <v/>
      </c>
    </row>
    <row r="674" spans="1:14">
      <c r="A674" s="626">
        <f t="shared" si="20"/>
        <v>667</v>
      </c>
      <c r="B674" s="626">
        <f t="shared" si="21"/>
        <v>0</v>
      </c>
      <c r="C674" s="448"/>
      <c r="D674" s="448"/>
      <c r="E674" s="516"/>
      <c r="F674" s="446"/>
      <c r="G674" s="446"/>
      <c r="H674" s="448"/>
      <c r="I674" s="455">
        <v>0</v>
      </c>
      <c r="J674" s="452">
        <v>0</v>
      </c>
      <c r="K674" s="446"/>
      <c r="L674" s="448"/>
      <c r="N674" s="606" t="str">
        <f>_xlfn.IFNA(VLOOKUP(H674,Checks!$L$4:$L$15,1,FALSE),IF(H674="","",1))</f>
        <v/>
      </c>
    </row>
    <row r="675" spans="1:14">
      <c r="A675" s="626">
        <f t="shared" si="20"/>
        <v>668</v>
      </c>
      <c r="B675" s="626">
        <f t="shared" si="21"/>
        <v>0</v>
      </c>
      <c r="C675" s="448"/>
      <c r="D675" s="448"/>
      <c r="E675" s="516"/>
      <c r="F675" s="446"/>
      <c r="G675" s="446"/>
      <c r="H675" s="448"/>
      <c r="I675" s="455">
        <v>0</v>
      </c>
      <c r="J675" s="452">
        <v>0</v>
      </c>
      <c r="K675" s="446"/>
      <c r="L675" s="448"/>
      <c r="N675" s="606" t="str">
        <f>_xlfn.IFNA(VLOOKUP(H675,Checks!$L$4:$L$15,1,FALSE),IF(H675="","",1))</f>
        <v/>
      </c>
    </row>
    <row r="676" spans="1:14">
      <c r="A676" s="626">
        <f t="shared" si="20"/>
        <v>669</v>
      </c>
      <c r="B676" s="626">
        <f t="shared" si="21"/>
        <v>0</v>
      </c>
      <c r="C676" s="448"/>
      <c r="D676" s="448"/>
      <c r="E676" s="516"/>
      <c r="F676" s="446"/>
      <c r="G676" s="446"/>
      <c r="H676" s="448"/>
      <c r="I676" s="455">
        <v>0</v>
      </c>
      <c r="J676" s="452">
        <v>0</v>
      </c>
      <c r="K676" s="446"/>
      <c r="L676" s="448"/>
      <c r="N676" s="606" t="str">
        <f>_xlfn.IFNA(VLOOKUP(H676,Checks!$L$4:$L$15,1,FALSE),IF(H676="","",1))</f>
        <v/>
      </c>
    </row>
    <row r="677" spans="1:14">
      <c r="A677" s="626">
        <f t="shared" si="20"/>
        <v>670</v>
      </c>
      <c r="B677" s="626">
        <f t="shared" si="21"/>
        <v>0</v>
      </c>
      <c r="C677" s="448"/>
      <c r="D677" s="448"/>
      <c r="E677" s="516"/>
      <c r="F677" s="446"/>
      <c r="G677" s="446"/>
      <c r="H677" s="448"/>
      <c r="I677" s="455">
        <v>0</v>
      </c>
      <c r="J677" s="452">
        <v>0</v>
      </c>
      <c r="K677" s="446"/>
      <c r="L677" s="448"/>
      <c r="N677" s="606" t="str">
        <f>_xlfn.IFNA(VLOOKUP(H677,Checks!$L$4:$L$15,1,FALSE),IF(H677="","",1))</f>
        <v/>
      </c>
    </row>
    <row r="678" spans="1:14">
      <c r="A678" s="626">
        <f t="shared" si="20"/>
        <v>671</v>
      </c>
      <c r="B678" s="626">
        <f t="shared" si="21"/>
        <v>0</v>
      </c>
      <c r="C678" s="448"/>
      <c r="D678" s="448"/>
      <c r="E678" s="516"/>
      <c r="F678" s="446"/>
      <c r="G678" s="446"/>
      <c r="H678" s="448"/>
      <c r="I678" s="455">
        <v>0</v>
      </c>
      <c r="J678" s="452">
        <v>0</v>
      </c>
      <c r="K678" s="446"/>
      <c r="L678" s="448"/>
      <c r="N678" s="606" t="str">
        <f>_xlfn.IFNA(VLOOKUP(H678,Checks!$L$4:$L$15,1,FALSE),IF(H678="","",1))</f>
        <v/>
      </c>
    </row>
    <row r="679" spans="1:14">
      <c r="A679" s="626">
        <f t="shared" si="20"/>
        <v>672</v>
      </c>
      <c r="B679" s="626">
        <f t="shared" si="21"/>
        <v>0</v>
      </c>
      <c r="C679" s="448"/>
      <c r="D679" s="448"/>
      <c r="E679" s="516"/>
      <c r="F679" s="446"/>
      <c r="G679" s="446"/>
      <c r="H679" s="448"/>
      <c r="I679" s="455">
        <v>0</v>
      </c>
      <c r="J679" s="452">
        <v>0</v>
      </c>
      <c r="K679" s="446"/>
      <c r="L679" s="448"/>
      <c r="N679" s="606" t="str">
        <f>_xlfn.IFNA(VLOOKUP(H679,Checks!$L$4:$L$15,1,FALSE),IF(H679="","",1))</f>
        <v/>
      </c>
    </row>
    <row r="680" spans="1:14">
      <c r="A680" s="626">
        <f t="shared" si="20"/>
        <v>673</v>
      </c>
      <c r="B680" s="626">
        <f t="shared" si="21"/>
        <v>0</v>
      </c>
      <c r="C680" s="448"/>
      <c r="D680" s="448"/>
      <c r="E680" s="516"/>
      <c r="F680" s="446"/>
      <c r="G680" s="446"/>
      <c r="H680" s="448"/>
      <c r="I680" s="455">
        <v>0</v>
      </c>
      <c r="J680" s="452">
        <v>0</v>
      </c>
      <c r="K680" s="446"/>
      <c r="L680" s="448"/>
      <c r="N680" s="606" t="str">
        <f>_xlfn.IFNA(VLOOKUP(H680,Checks!$L$4:$L$15,1,FALSE),IF(H680="","",1))</f>
        <v/>
      </c>
    </row>
    <row r="681" spans="1:14">
      <c r="A681" s="626">
        <f t="shared" si="20"/>
        <v>674</v>
      </c>
      <c r="B681" s="626">
        <f t="shared" si="21"/>
        <v>0</v>
      </c>
      <c r="C681" s="448"/>
      <c r="D681" s="448"/>
      <c r="E681" s="516"/>
      <c r="F681" s="446"/>
      <c r="G681" s="446"/>
      <c r="H681" s="448"/>
      <c r="I681" s="455">
        <v>0</v>
      </c>
      <c r="J681" s="452">
        <v>0</v>
      </c>
      <c r="K681" s="446"/>
      <c r="L681" s="448"/>
      <c r="N681" s="606" t="str">
        <f>_xlfn.IFNA(VLOOKUP(H681,Checks!$L$4:$L$15,1,FALSE),IF(H681="","",1))</f>
        <v/>
      </c>
    </row>
    <row r="682" spans="1:14">
      <c r="A682" s="626">
        <f t="shared" si="20"/>
        <v>675</v>
      </c>
      <c r="B682" s="626">
        <f t="shared" si="21"/>
        <v>0</v>
      </c>
      <c r="C682" s="448"/>
      <c r="D682" s="448"/>
      <c r="E682" s="516"/>
      <c r="F682" s="446"/>
      <c r="G682" s="446"/>
      <c r="H682" s="448"/>
      <c r="I682" s="455">
        <v>0</v>
      </c>
      <c r="J682" s="452">
        <v>0</v>
      </c>
      <c r="K682" s="446"/>
      <c r="L682" s="448"/>
      <c r="N682" s="606" t="str">
        <f>_xlfn.IFNA(VLOOKUP(H682,Checks!$L$4:$L$15,1,FALSE),IF(H682="","",1))</f>
        <v/>
      </c>
    </row>
    <row r="683" spans="1:14">
      <c r="A683" s="626">
        <f t="shared" si="20"/>
        <v>676</v>
      </c>
      <c r="B683" s="626">
        <f t="shared" si="21"/>
        <v>0</v>
      </c>
      <c r="C683" s="448"/>
      <c r="D683" s="448"/>
      <c r="E683" s="516"/>
      <c r="F683" s="446"/>
      <c r="G683" s="446"/>
      <c r="H683" s="448"/>
      <c r="I683" s="455">
        <v>0</v>
      </c>
      <c r="J683" s="452">
        <v>0</v>
      </c>
      <c r="K683" s="446"/>
      <c r="L683" s="448"/>
      <c r="N683" s="606" t="str">
        <f>_xlfn.IFNA(VLOOKUP(H683,Checks!$L$4:$L$15,1,FALSE),IF(H683="","",1))</f>
        <v/>
      </c>
    </row>
    <row r="684" spans="1:14">
      <c r="A684" s="626">
        <f t="shared" si="20"/>
        <v>677</v>
      </c>
      <c r="B684" s="626">
        <f t="shared" si="21"/>
        <v>0</v>
      </c>
      <c r="C684" s="448"/>
      <c r="D684" s="448"/>
      <c r="E684" s="516"/>
      <c r="F684" s="446"/>
      <c r="G684" s="446"/>
      <c r="H684" s="448"/>
      <c r="I684" s="455">
        <v>0</v>
      </c>
      <c r="J684" s="452">
        <v>0</v>
      </c>
      <c r="K684" s="446"/>
      <c r="L684" s="448"/>
      <c r="N684" s="606" t="str">
        <f>_xlfn.IFNA(VLOOKUP(H684,Checks!$L$4:$L$15,1,FALSE),IF(H684="","",1))</f>
        <v/>
      </c>
    </row>
    <row r="685" spans="1:14">
      <c r="A685" s="626">
        <f t="shared" si="20"/>
        <v>678</v>
      </c>
      <c r="B685" s="626">
        <f t="shared" si="21"/>
        <v>0</v>
      </c>
      <c r="C685" s="448"/>
      <c r="D685" s="448"/>
      <c r="E685" s="516"/>
      <c r="F685" s="446"/>
      <c r="G685" s="446"/>
      <c r="H685" s="448"/>
      <c r="I685" s="455">
        <v>0</v>
      </c>
      <c r="J685" s="452">
        <v>0</v>
      </c>
      <c r="K685" s="446"/>
      <c r="L685" s="448"/>
      <c r="N685" s="606" t="str">
        <f>_xlfn.IFNA(VLOOKUP(H685,Checks!$L$4:$L$15,1,FALSE),IF(H685="","",1))</f>
        <v/>
      </c>
    </row>
    <row r="686" spans="1:14">
      <c r="A686" s="626">
        <f t="shared" si="20"/>
        <v>679</v>
      </c>
      <c r="B686" s="626">
        <f t="shared" si="21"/>
        <v>0</v>
      </c>
      <c r="C686" s="448"/>
      <c r="D686" s="448"/>
      <c r="E686" s="516"/>
      <c r="F686" s="446"/>
      <c r="G686" s="446"/>
      <c r="H686" s="448"/>
      <c r="I686" s="455">
        <v>0</v>
      </c>
      <c r="J686" s="452">
        <v>0</v>
      </c>
      <c r="K686" s="446"/>
      <c r="L686" s="448"/>
      <c r="N686" s="606" t="str">
        <f>_xlfn.IFNA(VLOOKUP(H686,Checks!$L$4:$L$15,1,FALSE),IF(H686="","",1))</f>
        <v/>
      </c>
    </row>
    <row r="687" spans="1:14">
      <c r="A687" s="626">
        <f t="shared" si="20"/>
        <v>680</v>
      </c>
      <c r="B687" s="626">
        <f t="shared" si="21"/>
        <v>0</v>
      </c>
      <c r="C687" s="448"/>
      <c r="D687" s="448"/>
      <c r="E687" s="516"/>
      <c r="F687" s="446"/>
      <c r="G687" s="446"/>
      <c r="H687" s="448"/>
      <c r="I687" s="455">
        <v>0</v>
      </c>
      <c r="J687" s="452">
        <v>0</v>
      </c>
      <c r="K687" s="446"/>
      <c r="L687" s="448"/>
      <c r="N687" s="606" t="str">
        <f>_xlfn.IFNA(VLOOKUP(H687,Checks!$L$4:$L$15,1,FALSE),IF(H687="","",1))</f>
        <v/>
      </c>
    </row>
    <row r="688" spans="1:14">
      <c r="A688" s="626">
        <f t="shared" si="20"/>
        <v>681</v>
      </c>
      <c r="B688" s="626">
        <f t="shared" si="21"/>
        <v>0</v>
      </c>
      <c r="C688" s="448"/>
      <c r="D688" s="448"/>
      <c r="E688" s="516"/>
      <c r="F688" s="446"/>
      <c r="G688" s="446"/>
      <c r="H688" s="448"/>
      <c r="I688" s="455">
        <v>0</v>
      </c>
      <c r="J688" s="452">
        <v>0</v>
      </c>
      <c r="K688" s="446"/>
      <c r="L688" s="448"/>
      <c r="N688" s="606" t="str">
        <f>_xlfn.IFNA(VLOOKUP(H688,Checks!$L$4:$L$15,1,FALSE),IF(H688="","",1))</f>
        <v/>
      </c>
    </row>
    <row r="689" spans="1:14">
      <c r="A689" s="626">
        <f t="shared" si="20"/>
        <v>682</v>
      </c>
      <c r="B689" s="626">
        <f t="shared" si="21"/>
        <v>0</v>
      </c>
      <c r="C689" s="448"/>
      <c r="D689" s="448"/>
      <c r="E689" s="516"/>
      <c r="F689" s="446"/>
      <c r="G689" s="446"/>
      <c r="H689" s="448"/>
      <c r="I689" s="455">
        <v>0</v>
      </c>
      <c r="J689" s="452">
        <v>0</v>
      </c>
      <c r="K689" s="446"/>
      <c r="L689" s="448"/>
      <c r="N689" s="606" t="str">
        <f>_xlfn.IFNA(VLOOKUP(H689,Checks!$L$4:$L$15,1,FALSE),IF(H689="","",1))</f>
        <v/>
      </c>
    </row>
    <row r="690" spans="1:14">
      <c r="A690" s="626">
        <f t="shared" si="20"/>
        <v>683</v>
      </c>
      <c r="B690" s="626">
        <f t="shared" si="21"/>
        <v>0</v>
      </c>
      <c r="C690" s="448"/>
      <c r="D690" s="448"/>
      <c r="E690" s="516"/>
      <c r="F690" s="446"/>
      <c r="G690" s="446"/>
      <c r="H690" s="448"/>
      <c r="I690" s="455">
        <v>0</v>
      </c>
      <c r="J690" s="452">
        <v>0</v>
      </c>
      <c r="K690" s="446"/>
      <c r="L690" s="448"/>
      <c r="N690" s="606" t="str">
        <f>_xlfn.IFNA(VLOOKUP(H690,Checks!$L$4:$L$15,1,FALSE),IF(H690="","",1))</f>
        <v/>
      </c>
    </row>
    <row r="691" spans="1:14">
      <c r="A691" s="626">
        <f t="shared" si="20"/>
        <v>684</v>
      </c>
      <c r="B691" s="626">
        <f t="shared" si="21"/>
        <v>0</v>
      </c>
      <c r="C691" s="448"/>
      <c r="D691" s="448"/>
      <c r="E691" s="516"/>
      <c r="F691" s="446"/>
      <c r="G691" s="446"/>
      <c r="H691" s="448"/>
      <c r="I691" s="455">
        <v>0</v>
      </c>
      <c r="J691" s="452">
        <v>0</v>
      </c>
      <c r="K691" s="446"/>
      <c r="L691" s="448"/>
      <c r="N691" s="606" t="str">
        <f>_xlfn.IFNA(VLOOKUP(H691,Checks!$L$4:$L$15,1,FALSE),IF(H691="","",1))</f>
        <v/>
      </c>
    </row>
    <row r="692" spans="1:14">
      <c r="A692" s="626">
        <f t="shared" si="20"/>
        <v>685</v>
      </c>
      <c r="B692" s="626">
        <f t="shared" si="21"/>
        <v>0</v>
      </c>
      <c r="C692" s="448"/>
      <c r="D692" s="448"/>
      <c r="E692" s="516"/>
      <c r="F692" s="446"/>
      <c r="G692" s="446"/>
      <c r="H692" s="448"/>
      <c r="I692" s="455">
        <v>0</v>
      </c>
      <c r="J692" s="452">
        <v>0</v>
      </c>
      <c r="K692" s="446"/>
      <c r="L692" s="448"/>
      <c r="N692" s="606" t="str">
        <f>_xlfn.IFNA(VLOOKUP(H692,Checks!$L$4:$L$15,1,FALSE),IF(H692="","",1))</f>
        <v/>
      </c>
    </row>
    <row r="693" spans="1:14">
      <c r="A693" s="626">
        <f t="shared" si="20"/>
        <v>686</v>
      </c>
      <c r="B693" s="626">
        <f t="shared" si="21"/>
        <v>0</v>
      </c>
      <c r="C693" s="448"/>
      <c r="D693" s="448"/>
      <c r="E693" s="516"/>
      <c r="F693" s="446"/>
      <c r="G693" s="446"/>
      <c r="H693" s="448"/>
      <c r="I693" s="455">
        <v>0</v>
      </c>
      <c r="J693" s="452">
        <v>0</v>
      </c>
      <c r="K693" s="446"/>
      <c r="L693" s="448"/>
      <c r="N693" s="606" t="str">
        <f>_xlfn.IFNA(VLOOKUP(H693,Checks!$L$4:$L$15,1,FALSE),IF(H693="","",1))</f>
        <v/>
      </c>
    </row>
    <row r="694" spans="1:14">
      <c r="A694" s="626">
        <f t="shared" si="20"/>
        <v>687</v>
      </c>
      <c r="B694" s="626">
        <f t="shared" si="21"/>
        <v>0</v>
      </c>
      <c r="C694" s="448"/>
      <c r="D694" s="448"/>
      <c r="E694" s="516"/>
      <c r="F694" s="446"/>
      <c r="G694" s="446"/>
      <c r="H694" s="448"/>
      <c r="I694" s="455">
        <v>0</v>
      </c>
      <c r="J694" s="452">
        <v>0</v>
      </c>
      <c r="K694" s="446"/>
      <c r="L694" s="448"/>
      <c r="N694" s="606" t="str">
        <f>_xlfn.IFNA(VLOOKUP(H694,Checks!$L$4:$L$15,1,FALSE),IF(H694="","",1))</f>
        <v/>
      </c>
    </row>
    <row r="695" spans="1:14">
      <c r="A695" s="626">
        <f t="shared" si="20"/>
        <v>688</v>
      </c>
      <c r="B695" s="626">
        <f t="shared" si="21"/>
        <v>0</v>
      </c>
      <c r="C695" s="448"/>
      <c r="D695" s="448"/>
      <c r="E695" s="516"/>
      <c r="F695" s="446"/>
      <c r="G695" s="446"/>
      <c r="H695" s="448"/>
      <c r="I695" s="455">
        <v>0</v>
      </c>
      <c r="J695" s="452">
        <v>0</v>
      </c>
      <c r="K695" s="446"/>
      <c r="L695" s="448"/>
      <c r="N695" s="606" t="str">
        <f>_xlfn.IFNA(VLOOKUP(H695,Checks!$L$4:$L$15,1,FALSE),IF(H695="","",1))</f>
        <v/>
      </c>
    </row>
    <row r="696" spans="1:14">
      <c r="A696" s="626">
        <f t="shared" si="20"/>
        <v>689</v>
      </c>
      <c r="B696" s="626">
        <f t="shared" si="21"/>
        <v>0</v>
      </c>
      <c r="C696" s="448"/>
      <c r="D696" s="448"/>
      <c r="E696" s="516"/>
      <c r="F696" s="446"/>
      <c r="G696" s="446"/>
      <c r="H696" s="448"/>
      <c r="I696" s="455">
        <v>0</v>
      </c>
      <c r="J696" s="452">
        <v>0</v>
      </c>
      <c r="K696" s="446"/>
      <c r="L696" s="448"/>
      <c r="N696" s="606" t="str">
        <f>_xlfn.IFNA(VLOOKUP(H696,Checks!$L$4:$L$15,1,FALSE),IF(H696="","",1))</f>
        <v/>
      </c>
    </row>
    <row r="697" spans="1:14">
      <c r="A697" s="626">
        <f t="shared" si="20"/>
        <v>690</v>
      </c>
      <c r="B697" s="626">
        <f t="shared" si="21"/>
        <v>0</v>
      </c>
      <c r="C697" s="448"/>
      <c r="D697" s="448"/>
      <c r="E697" s="516"/>
      <c r="F697" s="446"/>
      <c r="G697" s="446"/>
      <c r="H697" s="448"/>
      <c r="I697" s="455">
        <v>0</v>
      </c>
      <c r="J697" s="452">
        <v>0</v>
      </c>
      <c r="K697" s="446"/>
      <c r="L697" s="448"/>
      <c r="N697" s="606" t="str">
        <f>_xlfn.IFNA(VLOOKUP(H697,Checks!$L$4:$L$15,1,FALSE),IF(H697="","",1))</f>
        <v/>
      </c>
    </row>
    <row r="698" spans="1:14">
      <c r="A698" s="626">
        <f t="shared" si="20"/>
        <v>691</v>
      </c>
      <c r="B698" s="626">
        <f t="shared" si="21"/>
        <v>0</v>
      </c>
      <c r="C698" s="448"/>
      <c r="D698" s="448"/>
      <c r="E698" s="516"/>
      <c r="F698" s="446"/>
      <c r="G698" s="446"/>
      <c r="H698" s="448"/>
      <c r="I698" s="455">
        <v>0</v>
      </c>
      <c r="J698" s="452">
        <v>0</v>
      </c>
      <c r="K698" s="446"/>
      <c r="L698" s="448"/>
      <c r="N698" s="606" t="str">
        <f>_xlfn.IFNA(VLOOKUP(H698,Checks!$L$4:$L$15,1,FALSE),IF(H698="","",1))</f>
        <v/>
      </c>
    </row>
    <row r="699" spans="1:14">
      <c r="A699" s="626">
        <f t="shared" si="20"/>
        <v>692</v>
      </c>
      <c r="B699" s="626">
        <f t="shared" si="21"/>
        <v>0</v>
      </c>
      <c r="C699" s="448"/>
      <c r="D699" s="448"/>
      <c r="E699" s="516"/>
      <c r="F699" s="446"/>
      <c r="G699" s="446"/>
      <c r="H699" s="448"/>
      <c r="I699" s="455">
        <v>0</v>
      </c>
      <c r="J699" s="452">
        <v>0</v>
      </c>
      <c r="K699" s="446"/>
      <c r="L699" s="448"/>
      <c r="N699" s="606" t="str">
        <f>_xlfn.IFNA(VLOOKUP(H699,Checks!$L$4:$L$15,1,FALSE),IF(H699="","",1))</f>
        <v/>
      </c>
    </row>
    <row r="700" spans="1:14">
      <c r="A700" s="626">
        <f t="shared" si="20"/>
        <v>693</v>
      </c>
      <c r="B700" s="626">
        <f t="shared" si="21"/>
        <v>0</v>
      </c>
      <c r="C700" s="448"/>
      <c r="D700" s="448"/>
      <c r="E700" s="516"/>
      <c r="F700" s="446"/>
      <c r="G700" s="446"/>
      <c r="H700" s="448"/>
      <c r="I700" s="455">
        <v>0</v>
      </c>
      <c r="J700" s="452">
        <v>0</v>
      </c>
      <c r="K700" s="446"/>
      <c r="L700" s="448"/>
      <c r="N700" s="606" t="str">
        <f>_xlfn.IFNA(VLOOKUP(H700,Checks!$L$4:$L$15,1,FALSE),IF(H700="","",1))</f>
        <v/>
      </c>
    </row>
    <row r="701" spans="1:14">
      <c r="A701" s="626">
        <f t="shared" si="20"/>
        <v>694</v>
      </c>
      <c r="B701" s="626">
        <f t="shared" si="21"/>
        <v>0</v>
      </c>
      <c r="C701" s="448"/>
      <c r="D701" s="448"/>
      <c r="E701" s="516"/>
      <c r="F701" s="446"/>
      <c r="G701" s="446"/>
      <c r="H701" s="448"/>
      <c r="I701" s="455">
        <v>0</v>
      </c>
      <c r="J701" s="452">
        <v>0</v>
      </c>
      <c r="K701" s="446"/>
      <c r="L701" s="448"/>
      <c r="N701" s="606" t="str">
        <f>_xlfn.IFNA(VLOOKUP(H701,Checks!$L$4:$L$15,1,FALSE),IF(H701="","",1))</f>
        <v/>
      </c>
    </row>
    <row r="702" spans="1:14">
      <c r="A702" s="626">
        <f t="shared" si="20"/>
        <v>695</v>
      </c>
      <c r="B702" s="626">
        <f t="shared" si="21"/>
        <v>0</v>
      </c>
      <c r="C702" s="448"/>
      <c r="D702" s="448"/>
      <c r="E702" s="516"/>
      <c r="F702" s="446"/>
      <c r="G702" s="446"/>
      <c r="H702" s="448"/>
      <c r="I702" s="455">
        <v>0</v>
      </c>
      <c r="J702" s="452">
        <v>0</v>
      </c>
      <c r="K702" s="446"/>
      <c r="L702" s="448"/>
      <c r="N702" s="606" t="str">
        <f>_xlfn.IFNA(VLOOKUP(H702,Checks!$L$4:$L$15,1,FALSE),IF(H702="","",1))</f>
        <v/>
      </c>
    </row>
    <row r="703" spans="1:14">
      <c r="A703" s="626">
        <f t="shared" si="20"/>
        <v>696</v>
      </c>
      <c r="B703" s="626">
        <f t="shared" si="21"/>
        <v>0</v>
      </c>
      <c r="C703" s="448"/>
      <c r="D703" s="448"/>
      <c r="E703" s="516"/>
      <c r="F703" s="446"/>
      <c r="G703" s="446"/>
      <c r="H703" s="448"/>
      <c r="I703" s="455">
        <v>0</v>
      </c>
      <c r="J703" s="452">
        <v>0</v>
      </c>
      <c r="K703" s="446"/>
      <c r="L703" s="448"/>
      <c r="N703" s="606" t="str">
        <f>_xlfn.IFNA(VLOOKUP(H703,Checks!$L$4:$L$15,1,FALSE),IF(H703="","",1))</f>
        <v/>
      </c>
    </row>
    <row r="704" spans="1:14">
      <c r="A704" s="626">
        <f t="shared" si="20"/>
        <v>697</v>
      </c>
      <c r="B704" s="626">
        <f t="shared" si="21"/>
        <v>0</v>
      </c>
      <c r="C704" s="448"/>
      <c r="D704" s="448"/>
      <c r="E704" s="516"/>
      <c r="F704" s="446"/>
      <c r="G704" s="446"/>
      <c r="H704" s="448"/>
      <c r="I704" s="455">
        <v>0</v>
      </c>
      <c r="J704" s="452">
        <v>0</v>
      </c>
      <c r="K704" s="446"/>
      <c r="L704" s="448"/>
      <c r="N704" s="606" t="str">
        <f>_xlfn.IFNA(VLOOKUP(H704,Checks!$L$4:$L$15,1,FALSE),IF(H704="","",1))</f>
        <v/>
      </c>
    </row>
    <row r="705" spans="1:14">
      <c r="A705" s="626">
        <f t="shared" si="20"/>
        <v>698</v>
      </c>
      <c r="B705" s="626">
        <f t="shared" si="21"/>
        <v>0</v>
      </c>
      <c r="C705" s="448"/>
      <c r="D705" s="448"/>
      <c r="E705" s="516"/>
      <c r="F705" s="446"/>
      <c r="G705" s="446"/>
      <c r="H705" s="448"/>
      <c r="I705" s="455">
        <v>0</v>
      </c>
      <c r="J705" s="452">
        <v>0</v>
      </c>
      <c r="K705" s="446"/>
      <c r="L705" s="448"/>
      <c r="N705" s="606" t="str">
        <f>_xlfn.IFNA(VLOOKUP(H705,Checks!$L$4:$L$15,1,FALSE),IF(H705="","",1))</f>
        <v/>
      </c>
    </row>
    <row r="706" spans="1:14">
      <c r="A706" s="626">
        <f t="shared" si="20"/>
        <v>699</v>
      </c>
      <c r="B706" s="626">
        <f t="shared" si="21"/>
        <v>0</v>
      </c>
      <c r="C706" s="448"/>
      <c r="D706" s="448"/>
      <c r="E706" s="516"/>
      <c r="F706" s="446"/>
      <c r="G706" s="446"/>
      <c r="H706" s="448"/>
      <c r="I706" s="455">
        <v>0</v>
      </c>
      <c r="J706" s="452">
        <v>0</v>
      </c>
      <c r="K706" s="446"/>
      <c r="L706" s="448"/>
      <c r="N706" s="606" t="str">
        <f>_xlfn.IFNA(VLOOKUP(H706,Checks!$L$4:$L$15,1,FALSE),IF(H706="","",1))</f>
        <v/>
      </c>
    </row>
    <row r="707" spans="1:14">
      <c r="A707" s="626">
        <f t="shared" si="20"/>
        <v>700</v>
      </c>
      <c r="B707" s="626">
        <f t="shared" si="21"/>
        <v>0</v>
      </c>
      <c r="C707" s="448"/>
      <c r="D707" s="448"/>
      <c r="E707" s="516"/>
      <c r="F707" s="446"/>
      <c r="G707" s="446"/>
      <c r="H707" s="448"/>
      <c r="I707" s="455">
        <v>0</v>
      </c>
      <c r="J707" s="452">
        <v>0</v>
      </c>
      <c r="K707" s="446"/>
      <c r="L707" s="448"/>
      <c r="N707" s="606" t="str">
        <f>_xlfn.IFNA(VLOOKUP(H707,Checks!$L$4:$L$15,1,FALSE),IF(H707="","",1))</f>
        <v/>
      </c>
    </row>
    <row r="708" spans="1:14">
      <c r="A708" s="626">
        <f t="shared" si="20"/>
        <v>701</v>
      </c>
      <c r="B708" s="626">
        <f t="shared" si="21"/>
        <v>0</v>
      </c>
      <c r="C708" s="448"/>
      <c r="D708" s="448"/>
      <c r="E708" s="516"/>
      <c r="F708" s="446"/>
      <c r="G708" s="446"/>
      <c r="H708" s="448"/>
      <c r="I708" s="455">
        <v>0</v>
      </c>
      <c r="J708" s="452">
        <v>0</v>
      </c>
      <c r="K708" s="446"/>
      <c r="L708" s="448"/>
      <c r="N708" s="606" t="str">
        <f>_xlfn.IFNA(VLOOKUP(H708,Checks!$L$4:$L$15,1,FALSE),IF(H708="","",1))</f>
        <v/>
      </c>
    </row>
    <row r="709" spans="1:14">
      <c r="A709" s="626">
        <f t="shared" si="20"/>
        <v>702</v>
      </c>
      <c r="B709" s="626">
        <f t="shared" si="21"/>
        <v>0</v>
      </c>
      <c r="C709" s="448"/>
      <c r="D709" s="448"/>
      <c r="E709" s="516"/>
      <c r="F709" s="446"/>
      <c r="G709" s="446"/>
      <c r="H709" s="448"/>
      <c r="I709" s="455">
        <v>0</v>
      </c>
      <c r="J709" s="452">
        <v>0</v>
      </c>
      <c r="K709" s="446"/>
      <c r="L709" s="448"/>
      <c r="N709" s="606" t="str">
        <f>_xlfn.IFNA(VLOOKUP(H709,Checks!$L$4:$L$15,1,FALSE),IF(H709="","",1))</f>
        <v/>
      </c>
    </row>
    <row r="710" spans="1:14">
      <c r="A710" s="626">
        <f t="shared" si="20"/>
        <v>703</v>
      </c>
      <c r="B710" s="626">
        <f t="shared" si="21"/>
        <v>0</v>
      </c>
      <c r="C710" s="448"/>
      <c r="D710" s="448"/>
      <c r="E710" s="516"/>
      <c r="F710" s="446"/>
      <c r="G710" s="446"/>
      <c r="H710" s="448"/>
      <c r="I710" s="455">
        <v>0</v>
      </c>
      <c r="J710" s="452">
        <v>0</v>
      </c>
      <c r="K710" s="446"/>
      <c r="L710" s="448"/>
      <c r="N710" s="606" t="str">
        <f>_xlfn.IFNA(VLOOKUP(H710,Checks!$L$4:$L$15,1,FALSE),IF(H710="","",1))</f>
        <v/>
      </c>
    </row>
    <row r="711" spans="1:14">
      <c r="A711" s="626">
        <f t="shared" si="20"/>
        <v>704</v>
      </c>
      <c r="B711" s="626">
        <f t="shared" si="21"/>
        <v>0</v>
      </c>
      <c r="C711" s="448"/>
      <c r="D711" s="448"/>
      <c r="E711" s="516"/>
      <c r="F711" s="446"/>
      <c r="G711" s="446"/>
      <c r="H711" s="448"/>
      <c r="I711" s="455">
        <v>0</v>
      </c>
      <c r="J711" s="452">
        <v>0</v>
      </c>
      <c r="K711" s="446"/>
      <c r="L711" s="448"/>
      <c r="N711" s="606" t="str">
        <f>_xlfn.IFNA(VLOOKUP(H711,Checks!$L$4:$L$15,1,FALSE),IF(H711="","",1))</f>
        <v/>
      </c>
    </row>
    <row r="712" spans="1:14">
      <c r="A712" s="626">
        <f t="shared" si="20"/>
        <v>705</v>
      </c>
      <c r="B712" s="626">
        <f t="shared" si="21"/>
        <v>0</v>
      </c>
      <c r="C712" s="448"/>
      <c r="D712" s="448"/>
      <c r="E712" s="516"/>
      <c r="F712" s="446"/>
      <c r="G712" s="446"/>
      <c r="H712" s="448"/>
      <c r="I712" s="455">
        <v>0</v>
      </c>
      <c r="J712" s="452">
        <v>0</v>
      </c>
      <c r="K712" s="446"/>
      <c r="L712" s="448"/>
      <c r="N712" s="606" t="str">
        <f>_xlfn.IFNA(VLOOKUP(H712,Checks!$L$4:$L$15,1,FALSE),IF(H712="","",1))</f>
        <v/>
      </c>
    </row>
    <row r="713" spans="1:14">
      <c r="A713" s="626">
        <f t="shared" si="20"/>
        <v>706</v>
      </c>
      <c r="B713" s="626">
        <f t="shared" si="21"/>
        <v>0</v>
      </c>
      <c r="C713" s="448"/>
      <c r="D713" s="448"/>
      <c r="E713" s="516"/>
      <c r="F713" s="446"/>
      <c r="G713" s="446"/>
      <c r="H713" s="448"/>
      <c r="I713" s="455">
        <v>0</v>
      </c>
      <c r="J713" s="452">
        <v>0</v>
      </c>
      <c r="K713" s="446"/>
      <c r="L713" s="448"/>
      <c r="N713" s="606" t="str">
        <f>_xlfn.IFNA(VLOOKUP(H713,Checks!$L$4:$L$15,1,FALSE),IF(H713="","",1))</f>
        <v/>
      </c>
    </row>
    <row r="714" spans="1:14">
      <c r="A714" s="626">
        <f t="shared" ref="A714:A777" si="22">A713+1</f>
        <v>707</v>
      </c>
      <c r="B714" s="626">
        <f t="shared" ref="B714:B777" si="23">$B$8</f>
        <v>0</v>
      </c>
      <c r="C714" s="448"/>
      <c r="D714" s="448"/>
      <c r="E714" s="516"/>
      <c r="F714" s="446"/>
      <c r="G714" s="446"/>
      <c r="H714" s="448"/>
      <c r="I714" s="455">
        <v>0</v>
      </c>
      <c r="J714" s="452">
        <v>0</v>
      </c>
      <c r="K714" s="446"/>
      <c r="L714" s="448"/>
      <c r="N714" s="606" t="str">
        <f>_xlfn.IFNA(VLOOKUP(H714,Checks!$L$4:$L$15,1,FALSE),IF(H714="","",1))</f>
        <v/>
      </c>
    </row>
    <row r="715" spans="1:14">
      <c r="A715" s="626">
        <f t="shared" si="22"/>
        <v>708</v>
      </c>
      <c r="B715" s="626">
        <f t="shared" si="23"/>
        <v>0</v>
      </c>
      <c r="C715" s="448"/>
      <c r="D715" s="448"/>
      <c r="E715" s="516"/>
      <c r="F715" s="446"/>
      <c r="G715" s="446"/>
      <c r="H715" s="448"/>
      <c r="I715" s="455">
        <v>0</v>
      </c>
      <c r="J715" s="452">
        <v>0</v>
      </c>
      <c r="K715" s="446"/>
      <c r="L715" s="448"/>
      <c r="N715" s="606" t="str">
        <f>_xlfn.IFNA(VLOOKUP(H715,Checks!$L$4:$L$15,1,FALSE),IF(H715="","",1))</f>
        <v/>
      </c>
    </row>
    <row r="716" spans="1:14">
      <c r="A716" s="626">
        <f t="shared" si="22"/>
        <v>709</v>
      </c>
      <c r="B716" s="626">
        <f t="shared" si="23"/>
        <v>0</v>
      </c>
      <c r="C716" s="448"/>
      <c r="D716" s="448"/>
      <c r="E716" s="516"/>
      <c r="F716" s="446"/>
      <c r="G716" s="446"/>
      <c r="H716" s="448"/>
      <c r="I716" s="455">
        <v>0</v>
      </c>
      <c r="J716" s="452">
        <v>0</v>
      </c>
      <c r="K716" s="446"/>
      <c r="L716" s="448"/>
      <c r="N716" s="606" t="str">
        <f>_xlfn.IFNA(VLOOKUP(H716,Checks!$L$4:$L$15,1,FALSE),IF(H716="","",1))</f>
        <v/>
      </c>
    </row>
    <row r="717" spans="1:14">
      <c r="A717" s="626">
        <f t="shared" si="22"/>
        <v>710</v>
      </c>
      <c r="B717" s="626">
        <f t="shared" si="23"/>
        <v>0</v>
      </c>
      <c r="C717" s="448"/>
      <c r="D717" s="448"/>
      <c r="E717" s="516"/>
      <c r="F717" s="446"/>
      <c r="G717" s="446"/>
      <c r="H717" s="448"/>
      <c r="I717" s="455">
        <v>0</v>
      </c>
      <c r="J717" s="452">
        <v>0</v>
      </c>
      <c r="K717" s="446"/>
      <c r="L717" s="448"/>
      <c r="N717" s="606" t="str">
        <f>_xlfn.IFNA(VLOOKUP(H717,Checks!$L$4:$L$15,1,FALSE),IF(H717="","",1))</f>
        <v/>
      </c>
    </row>
    <row r="718" spans="1:14">
      <c r="A718" s="626">
        <f t="shared" si="22"/>
        <v>711</v>
      </c>
      <c r="B718" s="626">
        <f t="shared" si="23"/>
        <v>0</v>
      </c>
      <c r="C718" s="448"/>
      <c r="D718" s="448"/>
      <c r="E718" s="516"/>
      <c r="F718" s="446"/>
      <c r="G718" s="446"/>
      <c r="H718" s="448"/>
      <c r="I718" s="455">
        <v>0</v>
      </c>
      <c r="J718" s="452">
        <v>0</v>
      </c>
      <c r="K718" s="446"/>
      <c r="L718" s="448"/>
      <c r="N718" s="606" t="str">
        <f>_xlfn.IFNA(VLOOKUP(H718,Checks!$L$4:$L$15,1,FALSE),IF(H718="","",1))</f>
        <v/>
      </c>
    </row>
    <row r="719" spans="1:14">
      <c r="A719" s="626">
        <f t="shared" si="22"/>
        <v>712</v>
      </c>
      <c r="B719" s="626">
        <f t="shared" si="23"/>
        <v>0</v>
      </c>
      <c r="C719" s="448"/>
      <c r="D719" s="448"/>
      <c r="E719" s="516"/>
      <c r="F719" s="446"/>
      <c r="G719" s="446"/>
      <c r="H719" s="448"/>
      <c r="I719" s="455">
        <v>0</v>
      </c>
      <c r="J719" s="452">
        <v>0</v>
      </c>
      <c r="K719" s="446"/>
      <c r="L719" s="448"/>
      <c r="N719" s="606" t="str">
        <f>_xlfn.IFNA(VLOOKUP(H719,Checks!$L$4:$L$15,1,FALSE),IF(H719="","",1))</f>
        <v/>
      </c>
    </row>
    <row r="720" spans="1:14">
      <c r="A720" s="626">
        <f t="shared" si="22"/>
        <v>713</v>
      </c>
      <c r="B720" s="626">
        <f t="shared" si="23"/>
        <v>0</v>
      </c>
      <c r="C720" s="448"/>
      <c r="D720" s="448"/>
      <c r="E720" s="516"/>
      <c r="F720" s="446"/>
      <c r="G720" s="446"/>
      <c r="H720" s="448"/>
      <c r="I720" s="455">
        <v>0</v>
      </c>
      <c r="J720" s="452">
        <v>0</v>
      </c>
      <c r="K720" s="446"/>
      <c r="L720" s="448"/>
      <c r="N720" s="606" t="str">
        <f>_xlfn.IFNA(VLOOKUP(H720,Checks!$L$4:$L$15,1,FALSE),IF(H720="","",1))</f>
        <v/>
      </c>
    </row>
    <row r="721" spans="1:14">
      <c r="A721" s="626">
        <f t="shared" si="22"/>
        <v>714</v>
      </c>
      <c r="B721" s="626">
        <f t="shared" si="23"/>
        <v>0</v>
      </c>
      <c r="C721" s="448"/>
      <c r="D721" s="448"/>
      <c r="E721" s="516"/>
      <c r="F721" s="446"/>
      <c r="G721" s="446"/>
      <c r="H721" s="448"/>
      <c r="I721" s="455">
        <v>0</v>
      </c>
      <c r="J721" s="452">
        <v>0</v>
      </c>
      <c r="K721" s="446"/>
      <c r="L721" s="448"/>
      <c r="N721" s="606" t="str">
        <f>_xlfn.IFNA(VLOOKUP(H721,Checks!$L$4:$L$15,1,FALSE),IF(H721="","",1))</f>
        <v/>
      </c>
    </row>
    <row r="722" spans="1:14">
      <c r="A722" s="626">
        <f t="shared" si="22"/>
        <v>715</v>
      </c>
      <c r="B722" s="626">
        <f t="shared" si="23"/>
        <v>0</v>
      </c>
      <c r="C722" s="448"/>
      <c r="D722" s="448"/>
      <c r="E722" s="516"/>
      <c r="F722" s="446"/>
      <c r="G722" s="446"/>
      <c r="H722" s="448"/>
      <c r="I722" s="455">
        <v>0</v>
      </c>
      <c r="J722" s="452">
        <v>0</v>
      </c>
      <c r="K722" s="446"/>
      <c r="L722" s="448"/>
      <c r="N722" s="606" t="str">
        <f>_xlfn.IFNA(VLOOKUP(H722,Checks!$L$4:$L$15,1,FALSE),IF(H722="","",1))</f>
        <v/>
      </c>
    </row>
    <row r="723" spans="1:14">
      <c r="A723" s="626">
        <f t="shared" si="22"/>
        <v>716</v>
      </c>
      <c r="B723" s="626">
        <f t="shared" si="23"/>
        <v>0</v>
      </c>
      <c r="C723" s="448"/>
      <c r="D723" s="448"/>
      <c r="E723" s="516"/>
      <c r="F723" s="446"/>
      <c r="G723" s="446"/>
      <c r="H723" s="448"/>
      <c r="I723" s="455">
        <v>0</v>
      </c>
      <c r="J723" s="452">
        <v>0</v>
      </c>
      <c r="K723" s="446"/>
      <c r="L723" s="448"/>
      <c r="N723" s="606" t="str">
        <f>_xlfn.IFNA(VLOOKUP(H723,Checks!$L$4:$L$15,1,FALSE),IF(H723="","",1))</f>
        <v/>
      </c>
    </row>
    <row r="724" spans="1:14">
      <c r="A724" s="626">
        <f t="shared" si="22"/>
        <v>717</v>
      </c>
      <c r="B724" s="626">
        <f t="shared" si="23"/>
        <v>0</v>
      </c>
      <c r="C724" s="448"/>
      <c r="D724" s="448"/>
      <c r="E724" s="516"/>
      <c r="F724" s="446"/>
      <c r="G724" s="446"/>
      <c r="H724" s="448"/>
      <c r="I724" s="455">
        <v>0</v>
      </c>
      <c r="J724" s="452">
        <v>0</v>
      </c>
      <c r="K724" s="446"/>
      <c r="L724" s="448"/>
      <c r="N724" s="606" t="str">
        <f>_xlfn.IFNA(VLOOKUP(H724,Checks!$L$4:$L$15,1,FALSE),IF(H724="","",1))</f>
        <v/>
      </c>
    </row>
    <row r="725" spans="1:14">
      <c r="A725" s="626">
        <f t="shared" si="22"/>
        <v>718</v>
      </c>
      <c r="B725" s="626">
        <f t="shared" si="23"/>
        <v>0</v>
      </c>
      <c r="C725" s="448"/>
      <c r="D725" s="448"/>
      <c r="E725" s="516"/>
      <c r="F725" s="446"/>
      <c r="G725" s="446"/>
      <c r="H725" s="448"/>
      <c r="I725" s="455">
        <v>0</v>
      </c>
      <c r="J725" s="452">
        <v>0</v>
      </c>
      <c r="K725" s="446"/>
      <c r="L725" s="448"/>
      <c r="N725" s="606" t="str">
        <f>_xlfn.IFNA(VLOOKUP(H725,Checks!$L$4:$L$15,1,FALSE),IF(H725="","",1))</f>
        <v/>
      </c>
    </row>
    <row r="726" spans="1:14">
      <c r="A726" s="626">
        <f t="shared" si="22"/>
        <v>719</v>
      </c>
      <c r="B726" s="626">
        <f t="shared" si="23"/>
        <v>0</v>
      </c>
      <c r="C726" s="448"/>
      <c r="D726" s="448"/>
      <c r="E726" s="516"/>
      <c r="F726" s="446"/>
      <c r="G726" s="446"/>
      <c r="H726" s="448"/>
      <c r="I726" s="455">
        <v>0</v>
      </c>
      <c r="J726" s="452">
        <v>0</v>
      </c>
      <c r="K726" s="446"/>
      <c r="L726" s="448"/>
      <c r="N726" s="606" t="str">
        <f>_xlfn.IFNA(VLOOKUP(H726,Checks!$L$4:$L$15,1,FALSE),IF(H726="","",1))</f>
        <v/>
      </c>
    </row>
    <row r="727" spans="1:14">
      <c r="A727" s="626">
        <f t="shared" si="22"/>
        <v>720</v>
      </c>
      <c r="B727" s="626">
        <f t="shared" si="23"/>
        <v>0</v>
      </c>
      <c r="C727" s="448"/>
      <c r="D727" s="448"/>
      <c r="E727" s="516"/>
      <c r="F727" s="446"/>
      <c r="G727" s="446"/>
      <c r="H727" s="448"/>
      <c r="I727" s="455">
        <v>0</v>
      </c>
      <c r="J727" s="452">
        <v>0</v>
      </c>
      <c r="K727" s="446"/>
      <c r="L727" s="448"/>
      <c r="N727" s="606" t="str">
        <f>_xlfn.IFNA(VLOOKUP(H727,Checks!$L$4:$L$15,1,FALSE),IF(H727="","",1))</f>
        <v/>
      </c>
    </row>
    <row r="728" spans="1:14">
      <c r="A728" s="626">
        <f t="shared" si="22"/>
        <v>721</v>
      </c>
      <c r="B728" s="626">
        <f t="shared" si="23"/>
        <v>0</v>
      </c>
      <c r="C728" s="448"/>
      <c r="D728" s="448"/>
      <c r="E728" s="516"/>
      <c r="F728" s="446"/>
      <c r="G728" s="446"/>
      <c r="H728" s="448"/>
      <c r="I728" s="455">
        <v>0</v>
      </c>
      <c r="J728" s="452">
        <v>0</v>
      </c>
      <c r="K728" s="446"/>
      <c r="L728" s="448"/>
      <c r="N728" s="606" t="str">
        <f>_xlfn.IFNA(VLOOKUP(H728,Checks!$L$4:$L$15,1,FALSE),IF(H728="","",1))</f>
        <v/>
      </c>
    </row>
    <row r="729" spans="1:14">
      <c r="A729" s="626">
        <f t="shared" si="22"/>
        <v>722</v>
      </c>
      <c r="B729" s="626">
        <f t="shared" si="23"/>
        <v>0</v>
      </c>
      <c r="C729" s="448"/>
      <c r="D729" s="448"/>
      <c r="E729" s="516"/>
      <c r="F729" s="446"/>
      <c r="G729" s="446"/>
      <c r="H729" s="448"/>
      <c r="I729" s="455">
        <v>0</v>
      </c>
      <c r="J729" s="452">
        <v>0</v>
      </c>
      <c r="K729" s="446"/>
      <c r="L729" s="448"/>
      <c r="N729" s="606" t="str">
        <f>_xlfn.IFNA(VLOOKUP(H729,Checks!$L$4:$L$15,1,FALSE),IF(H729="","",1))</f>
        <v/>
      </c>
    </row>
    <row r="730" spans="1:14">
      <c r="A730" s="626">
        <f t="shared" si="22"/>
        <v>723</v>
      </c>
      <c r="B730" s="626">
        <f t="shared" si="23"/>
        <v>0</v>
      </c>
      <c r="C730" s="448"/>
      <c r="D730" s="448"/>
      <c r="E730" s="516"/>
      <c r="F730" s="446"/>
      <c r="G730" s="446"/>
      <c r="H730" s="448"/>
      <c r="I730" s="455">
        <v>0</v>
      </c>
      <c r="J730" s="452">
        <v>0</v>
      </c>
      <c r="K730" s="446"/>
      <c r="L730" s="448"/>
      <c r="N730" s="606" t="str">
        <f>_xlfn.IFNA(VLOOKUP(H730,Checks!$L$4:$L$15,1,FALSE),IF(H730="","",1))</f>
        <v/>
      </c>
    </row>
    <row r="731" spans="1:14">
      <c r="A731" s="626">
        <f t="shared" si="22"/>
        <v>724</v>
      </c>
      <c r="B731" s="626">
        <f t="shared" si="23"/>
        <v>0</v>
      </c>
      <c r="C731" s="448"/>
      <c r="D731" s="448"/>
      <c r="E731" s="516"/>
      <c r="F731" s="446"/>
      <c r="G731" s="446"/>
      <c r="H731" s="448"/>
      <c r="I731" s="455">
        <v>0</v>
      </c>
      <c r="J731" s="452">
        <v>0</v>
      </c>
      <c r="K731" s="446"/>
      <c r="L731" s="448"/>
      <c r="N731" s="606" t="str">
        <f>_xlfn.IFNA(VLOOKUP(H731,Checks!$L$4:$L$15,1,FALSE),IF(H731="","",1))</f>
        <v/>
      </c>
    </row>
    <row r="732" spans="1:14">
      <c r="A732" s="626">
        <f t="shared" si="22"/>
        <v>725</v>
      </c>
      <c r="B732" s="626">
        <f t="shared" si="23"/>
        <v>0</v>
      </c>
      <c r="C732" s="448"/>
      <c r="D732" s="448"/>
      <c r="E732" s="516"/>
      <c r="F732" s="446"/>
      <c r="G732" s="446"/>
      <c r="H732" s="448"/>
      <c r="I732" s="455">
        <v>0</v>
      </c>
      <c r="J732" s="452">
        <v>0</v>
      </c>
      <c r="K732" s="446"/>
      <c r="L732" s="448"/>
      <c r="N732" s="606" t="str">
        <f>_xlfn.IFNA(VLOOKUP(H732,Checks!$L$4:$L$15,1,FALSE),IF(H732="","",1))</f>
        <v/>
      </c>
    </row>
    <row r="733" spans="1:14">
      <c r="A733" s="626">
        <f t="shared" si="22"/>
        <v>726</v>
      </c>
      <c r="B733" s="626">
        <f t="shared" si="23"/>
        <v>0</v>
      </c>
      <c r="C733" s="448"/>
      <c r="D733" s="448"/>
      <c r="E733" s="516"/>
      <c r="F733" s="446"/>
      <c r="G733" s="446"/>
      <c r="H733" s="448"/>
      <c r="I733" s="455">
        <v>0</v>
      </c>
      <c r="J733" s="452">
        <v>0</v>
      </c>
      <c r="K733" s="446"/>
      <c r="L733" s="448"/>
      <c r="N733" s="606" t="str">
        <f>_xlfn.IFNA(VLOOKUP(H733,Checks!$L$4:$L$15,1,FALSE),IF(H733="","",1))</f>
        <v/>
      </c>
    </row>
    <row r="734" spans="1:14">
      <c r="A734" s="626">
        <f t="shared" si="22"/>
        <v>727</v>
      </c>
      <c r="B734" s="626">
        <f t="shared" si="23"/>
        <v>0</v>
      </c>
      <c r="C734" s="448"/>
      <c r="D734" s="448"/>
      <c r="E734" s="516"/>
      <c r="F734" s="446"/>
      <c r="G734" s="446"/>
      <c r="H734" s="448"/>
      <c r="I734" s="455">
        <v>0</v>
      </c>
      <c r="J734" s="452">
        <v>0</v>
      </c>
      <c r="K734" s="446"/>
      <c r="L734" s="448"/>
      <c r="N734" s="606" t="str">
        <f>_xlfn.IFNA(VLOOKUP(H734,Checks!$L$4:$L$15,1,FALSE),IF(H734="","",1))</f>
        <v/>
      </c>
    </row>
    <row r="735" spans="1:14">
      <c r="A735" s="626">
        <f t="shared" si="22"/>
        <v>728</v>
      </c>
      <c r="B735" s="626">
        <f t="shared" si="23"/>
        <v>0</v>
      </c>
      <c r="C735" s="448"/>
      <c r="D735" s="448"/>
      <c r="E735" s="516"/>
      <c r="F735" s="446"/>
      <c r="G735" s="446"/>
      <c r="H735" s="448"/>
      <c r="I735" s="455">
        <v>0</v>
      </c>
      <c r="J735" s="452">
        <v>0</v>
      </c>
      <c r="K735" s="446"/>
      <c r="L735" s="448"/>
      <c r="N735" s="606" t="str">
        <f>_xlfn.IFNA(VLOOKUP(H735,Checks!$L$4:$L$15,1,FALSE),IF(H735="","",1))</f>
        <v/>
      </c>
    </row>
    <row r="736" spans="1:14">
      <c r="A736" s="626">
        <f t="shared" si="22"/>
        <v>729</v>
      </c>
      <c r="B736" s="626">
        <f t="shared" si="23"/>
        <v>0</v>
      </c>
      <c r="C736" s="448"/>
      <c r="D736" s="448"/>
      <c r="E736" s="516"/>
      <c r="F736" s="446"/>
      <c r="G736" s="446"/>
      <c r="H736" s="448"/>
      <c r="I736" s="455">
        <v>0</v>
      </c>
      <c r="J736" s="452">
        <v>0</v>
      </c>
      <c r="K736" s="446"/>
      <c r="L736" s="448"/>
      <c r="N736" s="606" t="str">
        <f>_xlfn.IFNA(VLOOKUP(H736,Checks!$L$4:$L$15,1,FALSE),IF(H736="","",1))</f>
        <v/>
      </c>
    </row>
    <row r="737" spans="1:14">
      <c r="A737" s="626">
        <f t="shared" si="22"/>
        <v>730</v>
      </c>
      <c r="B737" s="626">
        <f t="shared" si="23"/>
        <v>0</v>
      </c>
      <c r="C737" s="448"/>
      <c r="D737" s="448"/>
      <c r="E737" s="516"/>
      <c r="F737" s="446"/>
      <c r="G737" s="446"/>
      <c r="H737" s="448"/>
      <c r="I737" s="455">
        <v>0</v>
      </c>
      <c r="J737" s="452">
        <v>0</v>
      </c>
      <c r="K737" s="446"/>
      <c r="L737" s="448"/>
      <c r="N737" s="606" t="str">
        <f>_xlfn.IFNA(VLOOKUP(H737,Checks!$L$4:$L$15,1,FALSE),IF(H737="","",1))</f>
        <v/>
      </c>
    </row>
    <row r="738" spans="1:14">
      <c r="A738" s="626">
        <f t="shared" si="22"/>
        <v>731</v>
      </c>
      <c r="B738" s="626">
        <f t="shared" si="23"/>
        <v>0</v>
      </c>
      <c r="C738" s="448"/>
      <c r="D738" s="448"/>
      <c r="E738" s="516"/>
      <c r="F738" s="446"/>
      <c r="G738" s="446"/>
      <c r="H738" s="448"/>
      <c r="I738" s="455">
        <v>0</v>
      </c>
      <c r="J738" s="452">
        <v>0</v>
      </c>
      <c r="K738" s="446"/>
      <c r="L738" s="448"/>
      <c r="N738" s="606" t="str">
        <f>_xlfn.IFNA(VLOOKUP(H738,Checks!$L$4:$L$15,1,FALSE),IF(H738="","",1))</f>
        <v/>
      </c>
    </row>
    <row r="739" spans="1:14">
      <c r="A739" s="626">
        <f t="shared" si="22"/>
        <v>732</v>
      </c>
      <c r="B739" s="626">
        <f t="shared" si="23"/>
        <v>0</v>
      </c>
      <c r="C739" s="448"/>
      <c r="D739" s="448"/>
      <c r="E739" s="516"/>
      <c r="F739" s="446"/>
      <c r="G739" s="446"/>
      <c r="H739" s="448"/>
      <c r="I739" s="455">
        <v>0</v>
      </c>
      <c r="J739" s="452">
        <v>0</v>
      </c>
      <c r="K739" s="446"/>
      <c r="L739" s="448"/>
      <c r="N739" s="606" t="str">
        <f>_xlfn.IFNA(VLOOKUP(H739,Checks!$L$4:$L$15,1,FALSE),IF(H739="","",1))</f>
        <v/>
      </c>
    </row>
    <row r="740" spans="1:14">
      <c r="A740" s="626">
        <f t="shared" si="22"/>
        <v>733</v>
      </c>
      <c r="B740" s="626">
        <f t="shared" si="23"/>
        <v>0</v>
      </c>
      <c r="C740" s="448"/>
      <c r="D740" s="448"/>
      <c r="E740" s="516"/>
      <c r="F740" s="446"/>
      <c r="G740" s="446"/>
      <c r="H740" s="448"/>
      <c r="I740" s="455">
        <v>0</v>
      </c>
      <c r="J740" s="452">
        <v>0</v>
      </c>
      <c r="K740" s="446"/>
      <c r="L740" s="448"/>
      <c r="N740" s="606" t="str">
        <f>_xlfn.IFNA(VLOOKUP(H740,Checks!$L$4:$L$15,1,FALSE),IF(H740="","",1))</f>
        <v/>
      </c>
    </row>
    <row r="741" spans="1:14">
      <c r="A741" s="626">
        <f t="shared" si="22"/>
        <v>734</v>
      </c>
      <c r="B741" s="626">
        <f t="shared" si="23"/>
        <v>0</v>
      </c>
      <c r="C741" s="448"/>
      <c r="D741" s="448"/>
      <c r="E741" s="516"/>
      <c r="F741" s="446"/>
      <c r="G741" s="446"/>
      <c r="H741" s="448"/>
      <c r="I741" s="455">
        <v>0</v>
      </c>
      <c r="J741" s="452">
        <v>0</v>
      </c>
      <c r="K741" s="446"/>
      <c r="L741" s="448"/>
      <c r="N741" s="606" t="str">
        <f>_xlfn.IFNA(VLOOKUP(H741,Checks!$L$4:$L$15,1,FALSE),IF(H741="","",1))</f>
        <v/>
      </c>
    </row>
    <row r="742" spans="1:14">
      <c r="A742" s="626">
        <f t="shared" si="22"/>
        <v>735</v>
      </c>
      <c r="B742" s="626">
        <f t="shared" si="23"/>
        <v>0</v>
      </c>
      <c r="C742" s="448"/>
      <c r="D742" s="448"/>
      <c r="E742" s="516"/>
      <c r="F742" s="446"/>
      <c r="G742" s="446"/>
      <c r="H742" s="448"/>
      <c r="I742" s="455">
        <v>0</v>
      </c>
      <c r="J742" s="452">
        <v>0</v>
      </c>
      <c r="K742" s="446"/>
      <c r="L742" s="448"/>
      <c r="N742" s="606" t="str">
        <f>_xlfn.IFNA(VLOOKUP(H742,Checks!$L$4:$L$15,1,FALSE),IF(H742="","",1))</f>
        <v/>
      </c>
    </row>
    <row r="743" spans="1:14">
      <c r="A743" s="626">
        <f t="shared" si="22"/>
        <v>736</v>
      </c>
      <c r="B743" s="626">
        <f t="shared" si="23"/>
        <v>0</v>
      </c>
      <c r="C743" s="448"/>
      <c r="D743" s="448"/>
      <c r="E743" s="516"/>
      <c r="F743" s="446"/>
      <c r="G743" s="446"/>
      <c r="H743" s="448"/>
      <c r="I743" s="455">
        <v>0</v>
      </c>
      <c r="J743" s="452">
        <v>0</v>
      </c>
      <c r="K743" s="446"/>
      <c r="L743" s="448"/>
      <c r="N743" s="606" t="str">
        <f>_xlfn.IFNA(VLOOKUP(H743,Checks!$L$4:$L$15,1,FALSE),IF(H743="","",1))</f>
        <v/>
      </c>
    </row>
    <row r="744" spans="1:14">
      <c r="A744" s="626">
        <f t="shared" si="22"/>
        <v>737</v>
      </c>
      <c r="B744" s="626">
        <f t="shared" si="23"/>
        <v>0</v>
      </c>
      <c r="C744" s="448"/>
      <c r="D744" s="448"/>
      <c r="E744" s="516"/>
      <c r="F744" s="446"/>
      <c r="G744" s="446"/>
      <c r="H744" s="448"/>
      <c r="I744" s="455">
        <v>0</v>
      </c>
      <c r="J744" s="452">
        <v>0</v>
      </c>
      <c r="K744" s="446"/>
      <c r="L744" s="448"/>
      <c r="N744" s="606" t="str">
        <f>_xlfn.IFNA(VLOOKUP(H744,Checks!$L$4:$L$15,1,FALSE),IF(H744="","",1))</f>
        <v/>
      </c>
    </row>
    <row r="745" spans="1:14">
      <c r="A745" s="626">
        <f t="shared" si="22"/>
        <v>738</v>
      </c>
      <c r="B745" s="626">
        <f t="shared" si="23"/>
        <v>0</v>
      </c>
      <c r="C745" s="448"/>
      <c r="D745" s="448"/>
      <c r="E745" s="516"/>
      <c r="F745" s="446"/>
      <c r="G745" s="446"/>
      <c r="H745" s="448"/>
      <c r="I745" s="455">
        <v>0</v>
      </c>
      <c r="J745" s="452">
        <v>0</v>
      </c>
      <c r="K745" s="446"/>
      <c r="L745" s="448"/>
      <c r="N745" s="606" t="str">
        <f>_xlfn.IFNA(VLOOKUP(H745,Checks!$L$4:$L$15,1,FALSE),IF(H745="","",1))</f>
        <v/>
      </c>
    </row>
    <row r="746" spans="1:14">
      <c r="A746" s="626">
        <f t="shared" si="22"/>
        <v>739</v>
      </c>
      <c r="B746" s="626">
        <f t="shared" si="23"/>
        <v>0</v>
      </c>
      <c r="C746" s="448"/>
      <c r="D746" s="448"/>
      <c r="E746" s="516"/>
      <c r="F746" s="446"/>
      <c r="G746" s="446"/>
      <c r="H746" s="448"/>
      <c r="I746" s="455">
        <v>0</v>
      </c>
      <c r="J746" s="452">
        <v>0</v>
      </c>
      <c r="K746" s="446"/>
      <c r="L746" s="448"/>
      <c r="N746" s="606" t="str">
        <f>_xlfn.IFNA(VLOOKUP(H746,Checks!$L$4:$L$15,1,FALSE),IF(H746="","",1))</f>
        <v/>
      </c>
    </row>
    <row r="747" spans="1:14">
      <c r="A747" s="626">
        <f t="shared" si="22"/>
        <v>740</v>
      </c>
      <c r="B747" s="626">
        <f t="shared" si="23"/>
        <v>0</v>
      </c>
      <c r="C747" s="448"/>
      <c r="D747" s="448"/>
      <c r="E747" s="516"/>
      <c r="F747" s="446"/>
      <c r="G747" s="446"/>
      <c r="H747" s="448"/>
      <c r="I747" s="455">
        <v>0</v>
      </c>
      <c r="J747" s="452">
        <v>0</v>
      </c>
      <c r="K747" s="446"/>
      <c r="L747" s="448"/>
      <c r="N747" s="606" t="str">
        <f>_xlfn.IFNA(VLOOKUP(H747,Checks!$L$4:$L$15,1,FALSE),IF(H747="","",1))</f>
        <v/>
      </c>
    </row>
    <row r="748" spans="1:14">
      <c r="A748" s="626">
        <f t="shared" si="22"/>
        <v>741</v>
      </c>
      <c r="B748" s="626">
        <f t="shared" si="23"/>
        <v>0</v>
      </c>
      <c r="C748" s="448"/>
      <c r="D748" s="448"/>
      <c r="E748" s="516"/>
      <c r="F748" s="446"/>
      <c r="G748" s="446"/>
      <c r="H748" s="448"/>
      <c r="I748" s="455">
        <v>0</v>
      </c>
      <c r="J748" s="452">
        <v>0</v>
      </c>
      <c r="K748" s="446"/>
      <c r="L748" s="448"/>
      <c r="N748" s="606" t="str">
        <f>_xlfn.IFNA(VLOOKUP(H748,Checks!$L$4:$L$15,1,FALSE),IF(H748="","",1))</f>
        <v/>
      </c>
    </row>
    <row r="749" spans="1:14">
      <c r="A749" s="626">
        <f t="shared" si="22"/>
        <v>742</v>
      </c>
      <c r="B749" s="626">
        <f t="shared" si="23"/>
        <v>0</v>
      </c>
      <c r="C749" s="448"/>
      <c r="D749" s="448"/>
      <c r="E749" s="516"/>
      <c r="F749" s="446"/>
      <c r="G749" s="446"/>
      <c r="H749" s="448"/>
      <c r="I749" s="455">
        <v>0</v>
      </c>
      <c r="J749" s="452">
        <v>0</v>
      </c>
      <c r="K749" s="446"/>
      <c r="L749" s="448"/>
      <c r="N749" s="606" t="str">
        <f>_xlfn.IFNA(VLOOKUP(H749,Checks!$L$4:$L$15,1,FALSE),IF(H749="","",1))</f>
        <v/>
      </c>
    </row>
    <row r="750" spans="1:14">
      <c r="A750" s="626">
        <f t="shared" si="22"/>
        <v>743</v>
      </c>
      <c r="B750" s="626">
        <f t="shared" si="23"/>
        <v>0</v>
      </c>
      <c r="C750" s="448"/>
      <c r="D750" s="448"/>
      <c r="E750" s="516"/>
      <c r="F750" s="446"/>
      <c r="G750" s="446"/>
      <c r="H750" s="448"/>
      <c r="I750" s="455">
        <v>0</v>
      </c>
      <c r="J750" s="452">
        <v>0</v>
      </c>
      <c r="K750" s="446"/>
      <c r="L750" s="448"/>
      <c r="N750" s="606" t="str">
        <f>_xlfn.IFNA(VLOOKUP(H750,Checks!$L$4:$L$15,1,FALSE),IF(H750="","",1))</f>
        <v/>
      </c>
    </row>
    <row r="751" spans="1:14">
      <c r="A751" s="626">
        <f t="shared" si="22"/>
        <v>744</v>
      </c>
      <c r="B751" s="626">
        <f t="shared" si="23"/>
        <v>0</v>
      </c>
      <c r="C751" s="448"/>
      <c r="D751" s="448"/>
      <c r="E751" s="516"/>
      <c r="F751" s="446"/>
      <c r="G751" s="446"/>
      <c r="H751" s="448"/>
      <c r="I751" s="455">
        <v>0</v>
      </c>
      <c r="J751" s="452">
        <v>0</v>
      </c>
      <c r="K751" s="446"/>
      <c r="L751" s="448"/>
      <c r="N751" s="606" t="str">
        <f>_xlfn.IFNA(VLOOKUP(H751,Checks!$L$4:$L$15,1,FALSE),IF(H751="","",1))</f>
        <v/>
      </c>
    </row>
    <row r="752" spans="1:14">
      <c r="A752" s="626">
        <f t="shared" si="22"/>
        <v>745</v>
      </c>
      <c r="B752" s="626">
        <f t="shared" si="23"/>
        <v>0</v>
      </c>
      <c r="C752" s="448"/>
      <c r="D752" s="448"/>
      <c r="E752" s="516"/>
      <c r="F752" s="446"/>
      <c r="G752" s="446"/>
      <c r="H752" s="448"/>
      <c r="I752" s="455">
        <v>0</v>
      </c>
      <c r="J752" s="452">
        <v>0</v>
      </c>
      <c r="K752" s="446"/>
      <c r="L752" s="448"/>
      <c r="N752" s="606" t="str">
        <f>_xlfn.IFNA(VLOOKUP(H752,Checks!$L$4:$L$15,1,FALSE),IF(H752="","",1))</f>
        <v/>
      </c>
    </row>
    <row r="753" spans="1:14">
      <c r="A753" s="626">
        <f t="shared" si="22"/>
        <v>746</v>
      </c>
      <c r="B753" s="626">
        <f t="shared" si="23"/>
        <v>0</v>
      </c>
      <c r="C753" s="448"/>
      <c r="D753" s="448"/>
      <c r="E753" s="516"/>
      <c r="F753" s="446"/>
      <c r="G753" s="446"/>
      <c r="H753" s="448"/>
      <c r="I753" s="455">
        <v>0</v>
      </c>
      <c r="J753" s="452">
        <v>0</v>
      </c>
      <c r="K753" s="446"/>
      <c r="L753" s="448"/>
      <c r="N753" s="606" t="str">
        <f>_xlfn.IFNA(VLOOKUP(H753,Checks!$L$4:$L$15,1,FALSE),IF(H753="","",1))</f>
        <v/>
      </c>
    </row>
    <row r="754" spans="1:14">
      <c r="A754" s="626">
        <f t="shared" si="22"/>
        <v>747</v>
      </c>
      <c r="B754" s="626">
        <f t="shared" si="23"/>
        <v>0</v>
      </c>
      <c r="C754" s="448"/>
      <c r="D754" s="448"/>
      <c r="E754" s="516"/>
      <c r="F754" s="446"/>
      <c r="G754" s="446"/>
      <c r="H754" s="448"/>
      <c r="I754" s="455">
        <v>0</v>
      </c>
      <c r="J754" s="452">
        <v>0</v>
      </c>
      <c r="K754" s="446"/>
      <c r="L754" s="448"/>
      <c r="N754" s="606" t="str">
        <f>_xlfn.IFNA(VLOOKUP(H754,Checks!$L$4:$L$15,1,FALSE),IF(H754="","",1))</f>
        <v/>
      </c>
    </row>
    <row r="755" spans="1:14">
      <c r="A755" s="626">
        <f t="shared" si="22"/>
        <v>748</v>
      </c>
      <c r="B755" s="626">
        <f t="shared" si="23"/>
        <v>0</v>
      </c>
      <c r="C755" s="448"/>
      <c r="D755" s="448"/>
      <c r="E755" s="516"/>
      <c r="F755" s="446"/>
      <c r="G755" s="446"/>
      <c r="H755" s="448"/>
      <c r="I755" s="455">
        <v>0</v>
      </c>
      <c r="J755" s="452">
        <v>0</v>
      </c>
      <c r="K755" s="446"/>
      <c r="L755" s="448"/>
      <c r="N755" s="606" t="str">
        <f>_xlfn.IFNA(VLOOKUP(H755,Checks!$L$4:$L$15,1,FALSE),IF(H755="","",1))</f>
        <v/>
      </c>
    </row>
    <row r="756" spans="1:14">
      <c r="A756" s="626">
        <f t="shared" si="22"/>
        <v>749</v>
      </c>
      <c r="B756" s="626">
        <f t="shared" si="23"/>
        <v>0</v>
      </c>
      <c r="C756" s="448"/>
      <c r="D756" s="448"/>
      <c r="E756" s="516"/>
      <c r="F756" s="446"/>
      <c r="G756" s="446"/>
      <c r="H756" s="448"/>
      <c r="I756" s="455">
        <v>0</v>
      </c>
      <c r="J756" s="452">
        <v>0</v>
      </c>
      <c r="K756" s="446"/>
      <c r="L756" s="448"/>
      <c r="N756" s="606" t="str">
        <f>_xlfn.IFNA(VLOOKUP(H756,Checks!$L$4:$L$15,1,FALSE),IF(H756="","",1))</f>
        <v/>
      </c>
    </row>
    <row r="757" spans="1:14">
      <c r="A757" s="626">
        <f t="shared" si="22"/>
        <v>750</v>
      </c>
      <c r="B757" s="626">
        <f t="shared" si="23"/>
        <v>0</v>
      </c>
      <c r="C757" s="448"/>
      <c r="D757" s="448"/>
      <c r="E757" s="516"/>
      <c r="F757" s="446"/>
      <c r="G757" s="446"/>
      <c r="H757" s="448"/>
      <c r="I757" s="455">
        <v>0</v>
      </c>
      <c r="J757" s="452">
        <v>0</v>
      </c>
      <c r="K757" s="446"/>
      <c r="L757" s="448"/>
      <c r="N757" s="606" t="str">
        <f>_xlfn.IFNA(VLOOKUP(H757,Checks!$L$4:$L$15,1,FALSE),IF(H757="","",1))</f>
        <v/>
      </c>
    </row>
    <row r="758" spans="1:14">
      <c r="A758" s="626">
        <f t="shared" si="22"/>
        <v>751</v>
      </c>
      <c r="B758" s="626">
        <f t="shared" si="23"/>
        <v>0</v>
      </c>
      <c r="C758" s="448"/>
      <c r="D758" s="448"/>
      <c r="E758" s="516"/>
      <c r="F758" s="446"/>
      <c r="G758" s="446"/>
      <c r="H758" s="448"/>
      <c r="I758" s="455">
        <v>0</v>
      </c>
      <c r="J758" s="452">
        <v>0</v>
      </c>
      <c r="K758" s="446"/>
      <c r="L758" s="448"/>
      <c r="N758" s="606" t="str">
        <f>_xlfn.IFNA(VLOOKUP(H758,Checks!$L$4:$L$15,1,FALSE),IF(H758="","",1))</f>
        <v/>
      </c>
    </row>
    <row r="759" spans="1:14">
      <c r="A759" s="626">
        <f t="shared" si="22"/>
        <v>752</v>
      </c>
      <c r="B759" s="626">
        <f t="shared" si="23"/>
        <v>0</v>
      </c>
      <c r="C759" s="448"/>
      <c r="D759" s="448"/>
      <c r="E759" s="516"/>
      <c r="F759" s="446"/>
      <c r="G759" s="446"/>
      <c r="H759" s="448"/>
      <c r="I759" s="455">
        <v>0</v>
      </c>
      <c r="J759" s="452">
        <v>0</v>
      </c>
      <c r="K759" s="446"/>
      <c r="L759" s="448"/>
      <c r="N759" s="606" t="str">
        <f>_xlfn.IFNA(VLOOKUP(H759,Checks!$L$4:$L$15,1,FALSE),IF(H759="","",1))</f>
        <v/>
      </c>
    </row>
    <row r="760" spans="1:14">
      <c r="A760" s="626">
        <f t="shared" si="22"/>
        <v>753</v>
      </c>
      <c r="B760" s="626">
        <f t="shared" si="23"/>
        <v>0</v>
      </c>
      <c r="C760" s="448"/>
      <c r="D760" s="448"/>
      <c r="E760" s="516"/>
      <c r="F760" s="446"/>
      <c r="G760" s="446"/>
      <c r="H760" s="448"/>
      <c r="I760" s="455">
        <v>0</v>
      </c>
      <c r="J760" s="452">
        <v>0</v>
      </c>
      <c r="K760" s="446"/>
      <c r="L760" s="448"/>
      <c r="N760" s="606" t="str">
        <f>_xlfn.IFNA(VLOOKUP(H760,Checks!$L$4:$L$15,1,FALSE),IF(H760="","",1))</f>
        <v/>
      </c>
    </row>
    <row r="761" spans="1:14">
      <c r="A761" s="626">
        <f t="shared" si="22"/>
        <v>754</v>
      </c>
      <c r="B761" s="626">
        <f t="shared" si="23"/>
        <v>0</v>
      </c>
      <c r="C761" s="448"/>
      <c r="D761" s="448"/>
      <c r="E761" s="516"/>
      <c r="F761" s="446"/>
      <c r="G761" s="446"/>
      <c r="H761" s="448"/>
      <c r="I761" s="455">
        <v>0</v>
      </c>
      <c r="J761" s="452">
        <v>0</v>
      </c>
      <c r="K761" s="446"/>
      <c r="L761" s="448"/>
      <c r="N761" s="606" t="str">
        <f>_xlfn.IFNA(VLOOKUP(H761,Checks!$L$4:$L$15,1,FALSE),IF(H761="","",1))</f>
        <v/>
      </c>
    </row>
    <row r="762" spans="1:14">
      <c r="A762" s="626">
        <f t="shared" si="22"/>
        <v>755</v>
      </c>
      <c r="B762" s="626">
        <f t="shared" si="23"/>
        <v>0</v>
      </c>
      <c r="C762" s="448"/>
      <c r="D762" s="448"/>
      <c r="E762" s="516"/>
      <c r="F762" s="446"/>
      <c r="G762" s="446"/>
      <c r="H762" s="448"/>
      <c r="I762" s="455">
        <v>0</v>
      </c>
      <c r="J762" s="452">
        <v>0</v>
      </c>
      <c r="K762" s="446"/>
      <c r="L762" s="448"/>
      <c r="N762" s="606" t="str">
        <f>_xlfn.IFNA(VLOOKUP(H762,Checks!$L$4:$L$15,1,FALSE),IF(H762="","",1))</f>
        <v/>
      </c>
    </row>
    <row r="763" spans="1:14">
      <c r="A763" s="626">
        <f t="shared" si="22"/>
        <v>756</v>
      </c>
      <c r="B763" s="626">
        <f t="shared" si="23"/>
        <v>0</v>
      </c>
      <c r="C763" s="448"/>
      <c r="D763" s="448"/>
      <c r="E763" s="516"/>
      <c r="F763" s="446"/>
      <c r="G763" s="446"/>
      <c r="H763" s="448"/>
      <c r="I763" s="455">
        <v>0</v>
      </c>
      <c r="J763" s="452">
        <v>0</v>
      </c>
      <c r="K763" s="446"/>
      <c r="L763" s="448"/>
      <c r="N763" s="606" t="str">
        <f>_xlfn.IFNA(VLOOKUP(H763,Checks!$L$4:$L$15,1,FALSE),IF(H763="","",1))</f>
        <v/>
      </c>
    </row>
    <row r="764" spans="1:14">
      <c r="A764" s="626">
        <f t="shared" si="22"/>
        <v>757</v>
      </c>
      <c r="B764" s="626">
        <f t="shared" si="23"/>
        <v>0</v>
      </c>
      <c r="C764" s="448"/>
      <c r="D764" s="448"/>
      <c r="E764" s="516"/>
      <c r="F764" s="446"/>
      <c r="G764" s="446"/>
      <c r="H764" s="448"/>
      <c r="I764" s="455">
        <v>0</v>
      </c>
      <c r="J764" s="452">
        <v>0</v>
      </c>
      <c r="K764" s="446"/>
      <c r="L764" s="448"/>
      <c r="N764" s="606" t="str">
        <f>_xlfn.IFNA(VLOOKUP(H764,Checks!$L$4:$L$15,1,FALSE),IF(H764="","",1))</f>
        <v/>
      </c>
    </row>
    <row r="765" spans="1:14">
      <c r="A765" s="626">
        <f t="shared" si="22"/>
        <v>758</v>
      </c>
      <c r="B765" s="626">
        <f t="shared" si="23"/>
        <v>0</v>
      </c>
      <c r="C765" s="448"/>
      <c r="D765" s="448"/>
      <c r="E765" s="516"/>
      <c r="F765" s="446"/>
      <c r="G765" s="446"/>
      <c r="H765" s="448"/>
      <c r="I765" s="455">
        <v>0</v>
      </c>
      <c r="J765" s="452">
        <v>0</v>
      </c>
      <c r="K765" s="446"/>
      <c r="L765" s="448"/>
      <c r="N765" s="606" t="str">
        <f>_xlfn.IFNA(VLOOKUP(H765,Checks!$L$4:$L$15,1,FALSE),IF(H765="","",1))</f>
        <v/>
      </c>
    </row>
    <row r="766" spans="1:14">
      <c r="A766" s="626">
        <f t="shared" si="22"/>
        <v>759</v>
      </c>
      <c r="B766" s="626">
        <f t="shared" si="23"/>
        <v>0</v>
      </c>
      <c r="C766" s="448"/>
      <c r="D766" s="448"/>
      <c r="E766" s="516"/>
      <c r="F766" s="446"/>
      <c r="G766" s="446"/>
      <c r="H766" s="448"/>
      <c r="I766" s="455">
        <v>0</v>
      </c>
      <c r="J766" s="452">
        <v>0</v>
      </c>
      <c r="K766" s="446"/>
      <c r="L766" s="448"/>
      <c r="N766" s="606" t="str">
        <f>_xlfn.IFNA(VLOOKUP(H766,Checks!$L$4:$L$15,1,FALSE),IF(H766="","",1))</f>
        <v/>
      </c>
    </row>
    <row r="767" spans="1:14">
      <c r="A767" s="626">
        <f t="shared" si="22"/>
        <v>760</v>
      </c>
      <c r="B767" s="626">
        <f t="shared" si="23"/>
        <v>0</v>
      </c>
      <c r="C767" s="448"/>
      <c r="D767" s="448"/>
      <c r="E767" s="516"/>
      <c r="F767" s="446"/>
      <c r="G767" s="446"/>
      <c r="H767" s="448"/>
      <c r="I767" s="455">
        <v>0</v>
      </c>
      <c r="J767" s="452">
        <v>0</v>
      </c>
      <c r="K767" s="446"/>
      <c r="L767" s="448"/>
      <c r="N767" s="606" t="str">
        <f>_xlfn.IFNA(VLOOKUP(H767,Checks!$L$4:$L$15,1,FALSE),IF(H767="","",1))</f>
        <v/>
      </c>
    </row>
    <row r="768" spans="1:14">
      <c r="A768" s="626">
        <f t="shared" si="22"/>
        <v>761</v>
      </c>
      <c r="B768" s="626">
        <f t="shared" si="23"/>
        <v>0</v>
      </c>
      <c r="C768" s="448"/>
      <c r="D768" s="448"/>
      <c r="E768" s="516"/>
      <c r="F768" s="446"/>
      <c r="G768" s="446"/>
      <c r="H768" s="448"/>
      <c r="I768" s="455">
        <v>0</v>
      </c>
      <c r="J768" s="452">
        <v>0</v>
      </c>
      <c r="K768" s="446"/>
      <c r="L768" s="448"/>
      <c r="N768" s="606" t="str">
        <f>_xlfn.IFNA(VLOOKUP(H768,Checks!$L$4:$L$15,1,FALSE),IF(H768="","",1))</f>
        <v/>
      </c>
    </row>
    <row r="769" spans="1:14">
      <c r="A769" s="626">
        <f t="shared" si="22"/>
        <v>762</v>
      </c>
      <c r="B769" s="626">
        <f t="shared" si="23"/>
        <v>0</v>
      </c>
      <c r="C769" s="448"/>
      <c r="D769" s="448"/>
      <c r="E769" s="516"/>
      <c r="F769" s="446"/>
      <c r="G769" s="446"/>
      <c r="H769" s="448"/>
      <c r="I769" s="455">
        <v>0</v>
      </c>
      <c r="J769" s="452">
        <v>0</v>
      </c>
      <c r="K769" s="446"/>
      <c r="L769" s="448"/>
      <c r="N769" s="606" t="str">
        <f>_xlfn.IFNA(VLOOKUP(H769,Checks!$L$4:$L$15,1,FALSE),IF(H769="","",1))</f>
        <v/>
      </c>
    </row>
    <row r="770" spans="1:14">
      <c r="A770" s="626">
        <f t="shared" si="22"/>
        <v>763</v>
      </c>
      <c r="B770" s="626">
        <f t="shared" si="23"/>
        <v>0</v>
      </c>
      <c r="C770" s="448"/>
      <c r="D770" s="448"/>
      <c r="E770" s="516"/>
      <c r="F770" s="446"/>
      <c r="G770" s="446"/>
      <c r="H770" s="448"/>
      <c r="I770" s="455">
        <v>0</v>
      </c>
      <c r="J770" s="452">
        <v>0</v>
      </c>
      <c r="K770" s="446"/>
      <c r="L770" s="448"/>
      <c r="N770" s="606" t="str">
        <f>_xlfn.IFNA(VLOOKUP(H770,Checks!$L$4:$L$15,1,FALSE),IF(H770="","",1))</f>
        <v/>
      </c>
    </row>
    <row r="771" spans="1:14">
      <c r="A771" s="626">
        <f t="shared" si="22"/>
        <v>764</v>
      </c>
      <c r="B771" s="626">
        <f t="shared" si="23"/>
        <v>0</v>
      </c>
      <c r="C771" s="448"/>
      <c r="D771" s="448"/>
      <c r="E771" s="516"/>
      <c r="F771" s="446"/>
      <c r="G771" s="446"/>
      <c r="H771" s="448"/>
      <c r="I771" s="455">
        <v>0</v>
      </c>
      <c r="J771" s="452">
        <v>0</v>
      </c>
      <c r="K771" s="446"/>
      <c r="L771" s="448"/>
      <c r="N771" s="606" t="str">
        <f>_xlfn.IFNA(VLOOKUP(H771,Checks!$L$4:$L$15,1,FALSE),IF(H771="","",1))</f>
        <v/>
      </c>
    </row>
    <row r="772" spans="1:14">
      <c r="A772" s="626">
        <f t="shared" si="22"/>
        <v>765</v>
      </c>
      <c r="B772" s="626">
        <f t="shared" si="23"/>
        <v>0</v>
      </c>
      <c r="C772" s="448"/>
      <c r="D772" s="448"/>
      <c r="E772" s="516"/>
      <c r="F772" s="446"/>
      <c r="G772" s="446"/>
      <c r="H772" s="448"/>
      <c r="I772" s="455">
        <v>0</v>
      </c>
      <c r="J772" s="452">
        <v>0</v>
      </c>
      <c r="K772" s="446"/>
      <c r="L772" s="448"/>
      <c r="N772" s="606" t="str">
        <f>_xlfn.IFNA(VLOOKUP(H772,Checks!$L$4:$L$15,1,FALSE),IF(H772="","",1))</f>
        <v/>
      </c>
    </row>
    <row r="773" spans="1:14">
      <c r="A773" s="626">
        <f t="shared" si="22"/>
        <v>766</v>
      </c>
      <c r="B773" s="626">
        <f t="shared" si="23"/>
        <v>0</v>
      </c>
      <c r="C773" s="448"/>
      <c r="D773" s="448"/>
      <c r="E773" s="516"/>
      <c r="F773" s="446"/>
      <c r="G773" s="446"/>
      <c r="H773" s="448"/>
      <c r="I773" s="455">
        <v>0</v>
      </c>
      <c r="J773" s="452">
        <v>0</v>
      </c>
      <c r="K773" s="446"/>
      <c r="L773" s="448"/>
      <c r="N773" s="606" t="str">
        <f>_xlfn.IFNA(VLOOKUP(H773,Checks!$L$4:$L$15,1,FALSE),IF(H773="","",1))</f>
        <v/>
      </c>
    </row>
    <row r="774" spans="1:14">
      <c r="A774" s="626">
        <f t="shared" si="22"/>
        <v>767</v>
      </c>
      <c r="B774" s="626">
        <f t="shared" si="23"/>
        <v>0</v>
      </c>
      <c r="C774" s="448"/>
      <c r="D774" s="448"/>
      <c r="E774" s="516"/>
      <c r="F774" s="446"/>
      <c r="G774" s="446"/>
      <c r="H774" s="448"/>
      <c r="I774" s="455">
        <v>0</v>
      </c>
      <c r="J774" s="452">
        <v>0</v>
      </c>
      <c r="K774" s="446"/>
      <c r="L774" s="448"/>
      <c r="N774" s="606" t="str">
        <f>_xlfn.IFNA(VLOOKUP(H774,Checks!$L$4:$L$15,1,FALSE),IF(H774="","",1))</f>
        <v/>
      </c>
    </row>
    <row r="775" spans="1:14">
      <c r="A775" s="626">
        <f t="shared" si="22"/>
        <v>768</v>
      </c>
      <c r="B775" s="626">
        <f t="shared" si="23"/>
        <v>0</v>
      </c>
      <c r="C775" s="448"/>
      <c r="D775" s="448"/>
      <c r="E775" s="516"/>
      <c r="F775" s="446"/>
      <c r="G775" s="446"/>
      <c r="H775" s="448"/>
      <c r="I775" s="455">
        <v>0</v>
      </c>
      <c r="J775" s="452">
        <v>0</v>
      </c>
      <c r="K775" s="446"/>
      <c r="L775" s="448"/>
      <c r="N775" s="606" t="str">
        <f>_xlfn.IFNA(VLOOKUP(H775,Checks!$L$4:$L$15,1,FALSE),IF(H775="","",1))</f>
        <v/>
      </c>
    </row>
    <row r="776" spans="1:14">
      <c r="A776" s="626">
        <f t="shared" si="22"/>
        <v>769</v>
      </c>
      <c r="B776" s="626">
        <f t="shared" si="23"/>
        <v>0</v>
      </c>
      <c r="C776" s="448"/>
      <c r="D776" s="448"/>
      <c r="E776" s="516"/>
      <c r="F776" s="446"/>
      <c r="G776" s="446"/>
      <c r="H776" s="448"/>
      <c r="I776" s="455">
        <v>0</v>
      </c>
      <c r="J776" s="452">
        <v>0</v>
      </c>
      <c r="K776" s="446"/>
      <c r="L776" s="448"/>
      <c r="N776" s="606" t="str">
        <f>_xlfn.IFNA(VLOOKUP(H776,Checks!$L$4:$L$15,1,FALSE),IF(H776="","",1))</f>
        <v/>
      </c>
    </row>
    <row r="777" spans="1:14">
      <c r="A777" s="626">
        <f t="shared" si="22"/>
        <v>770</v>
      </c>
      <c r="B777" s="626">
        <f t="shared" si="23"/>
        <v>0</v>
      </c>
      <c r="C777" s="448"/>
      <c r="D777" s="448"/>
      <c r="E777" s="516"/>
      <c r="F777" s="446"/>
      <c r="G777" s="446"/>
      <c r="H777" s="448"/>
      <c r="I777" s="455">
        <v>0</v>
      </c>
      <c r="J777" s="452">
        <v>0</v>
      </c>
      <c r="K777" s="446"/>
      <c r="L777" s="448"/>
      <c r="N777" s="606" t="str">
        <f>_xlfn.IFNA(VLOOKUP(H777,Checks!$L$4:$L$15,1,FALSE),IF(H777="","",1))</f>
        <v/>
      </c>
    </row>
    <row r="778" spans="1:14">
      <c r="A778" s="626">
        <f t="shared" ref="A778:A841" si="24">A777+1</f>
        <v>771</v>
      </c>
      <c r="B778" s="626">
        <f t="shared" ref="B778:B841" si="25">$B$8</f>
        <v>0</v>
      </c>
      <c r="C778" s="448"/>
      <c r="D778" s="448"/>
      <c r="E778" s="516"/>
      <c r="F778" s="446"/>
      <c r="G778" s="446"/>
      <c r="H778" s="448"/>
      <c r="I778" s="455">
        <v>0</v>
      </c>
      <c r="J778" s="452">
        <v>0</v>
      </c>
      <c r="K778" s="446"/>
      <c r="L778" s="448"/>
      <c r="N778" s="606" t="str">
        <f>_xlfn.IFNA(VLOOKUP(H778,Checks!$L$4:$L$15,1,FALSE),IF(H778="","",1))</f>
        <v/>
      </c>
    </row>
    <row r="779" spans="1:14">
      <c r="A779" s="626">
        <f t="shared" si="24"/>
        <v>772</v>
      </c>
      <c r="B779" s="626">
        <f t="shared" si="25"/>
        <v>0</v>
      </c>
      <c r="C779" s="448"/>
      <c r="D779" s="448"/>
      <c r="E779" s="516"/>
      <c r="F779" s="446"/>
      <c r="G779" s="446"/>
      <c r="H779" s="448"/>
      <c r="I779" s="455">
        <v>0</v>
      </c>
      <c r="J779" s="452">
        <v>0</v>
      </c>
      <c r="K779" s="446"/>
      <c r="L779" s="448"/>
      <c r="N779" s="606" t="str">
        <f>_xlfn.IFNA(VLOOKUP(H779,Checks!$L$4:$L$15,1,FALSE),IF(H779="","",1))</f>
        <v/>
      </c>
    </row>
    <row r="780" spans="1:14">
      <c r="A780" s="626">
        <f t="shared" si="24"/>
        <v>773</v>
      </c>
      <c r="B780" s="626">
        <f t="shared" si="25"/>
        <v>0</v>
      </c>
      <c r="C780" s="448"/>
      <c r="D780" s="448"/>
      <c r="E780" s="516"/>
      <c r="F780" s="446"/>
      <c r="G780" s="446"/>
      <c r="H780" s="448"/>
      <c r="I780" s="455">
        <v>0</v>
      </c>
      <c r="J780" s="452">
        <v>0</v>
      </c>
      <c r="K780" s="446"/>
      <c r="L780" s="448"/>
      <c r="N780" s="606" t="str">
        <f>_xlfn.IFNA(VLOOKUP(H780,Checks!$L$4:$L$15,1,FALSE),IF(H780="","",1))</f>
        <v/>
      </c>
    </row>
    <row r="781" spans="1:14">
      <c r="A781" s="626">
        <f t="shared" si="24"/>
        <v>774</v>
      </c>
      <c r="B781" s="626">
        <f t="shared" si="25"/>
        <v>0</v>
      </c>
      <c r="C781" s="448"/>
      <c r="D781" s="448"/>
      <c r="E781" s="516"/>
      <c r="F781" s="446"/>
      <c r="G781" s="446"/>
      <c r="H781" s="448"/>
      <c r="I781" s="455">
        <v>0</v>
      </c>
      <c r="J781" s="452">
        <v>0</v>
      </c>
      <c r="K781" s="446"/>
      <c r="L781" s="448"/>
      <c r="N781" s="606" t="str">
        <f>_xlfn.IFNA(VLOOKUP(H781,Checks!$L$4:$L$15,1,FALSE),IF(H781="","",1))</f>
        <v/>
      </c>
    </row>
    <row r="782" spans="1:14">
      <c r="A782" s="626">
        <f t="shared" si="24"/>
        <v>775</v>
      </c>
      <c r="B782" s="626">
        <f t="shared" si="25"/>
        <v>0</v>
      </c>
      <c r="C782" s="448"/>
      <c r="D782" s="448"/>
      <c r="E782" s="516"/>
      <c r="F782" s="446"/>
      <c r="G782" s="446"/>
      <c r="H782" s="448"/>
      <c r="I782" s="455">
        <v>0</v>
      </c>
      <c r="J782" s="452">
        <v>0</v>
      </c>
      <c r="K782" s="446"/>
      <c r="L782" s="448"/>
      <c r="N782" s="606" t="str">
        <f>_xlfn.IFNA(VLOOKUP(H782,Checks!$L$4:$L$15,1,FALSE),IF(H782="","",1))</f>
        <v/>
      </c>
    </row>
    <row r="783" spans="1:14">
      <c r="A783" s="626">
        <f t="shared" si="24"/>
        <v>776</v>
      </c>
      <c r="B783" s="626">
        <f t="shared" si="25"/>
        <v>0</v>
      </c>
      <c r="C783" s="448"/>
      <c r="D783" s="448"/>
      <c r="E783" s="516"/>
      <c r="F783" s="446"/>
      <c r="G783" s="446"/>
      <c r="H783" s="448"/>
      <c r="I783" s="455">
        <v>0</v>
      </c>
      <c r="J783" s="452">
        <v>0</v>
      </c>
      <c r="K783" s="446"/>
      <c r="L783" s="448"/>
      <c r="N783" s="606" t="str">
        <f>_xlfn.IFNA(VLOOKUP(H783,Checks!$L$4:$L$15,1,FALSE),IF(H783="","",1))</f>
        <v/>
      </c>
    </row>
    <row r="784" spans="1:14">
      <c r="A784" s="626">
        <f t="shared" si="24"/>
        <v>777</v>
      </c>
      <c r="B784" s="626">
        <f t="shared" si="25"/>
        <v>0</v>
      </c>
      <c r="C784" s="448"/>
      <c r="D784" s="448"/>
      <c r="E784" s="516"/>
      <c r="F784" s="446"/>
      <c r="G784" s="446"/>
      <c r="H784" s="448"/>
      <c r="I784" s="455">
        <v>0</v>
      </c>
      <c r="J784" s="452">
        <v>0</v>
      </c>
      <c r="K784" s="446"/>
      <c r="L784" s="448"/>
      <c r="N784" s="606" t="str">
        <f>_xlfn.IFNA(VLOOKUP(H784,Checks!$L$4:$L$15,1,FALSE),IF(H784="","",1))</f>
        <v/>
      </c>
    </row>
    <row r="785" spans="1:14">
      <c r="A785" s="626">
        <f t="shared" si="24"/>
        <v>778</v>
      </c>
      <c r="B785" s="626">
        <f t="shared" si="25"/>
        <v>0</v>
      </c>
      <c r="C785" s="448"/>
      <c r="D785" s="448"/>
      <c r="E785" s="516"/>
      <c r="F785" s="446"/>
      <c r="G785" s="446"/>
      <c r="H785" s="448"/>
      <c r="I785" s="455">
        <v>0</v>
      </c>
      <c r="J785" s="452">
        <v>0</v>
      </c>
      <c r="K785" s="446"/>
      <c r="L785" s="448"/>
      <c r="N785" s="606" t="str">
        <f>_xlfn.IFNA(VLOOKUP(H785,Checks!$L$4:$L$15,1,FALSE),IF(H785="","",1))</f>
        <v/>
      </c>
    </row>
    <row r="786" spans="1:14">
      <c r="A786" s="626">
        <f t="shared" si="24"/>
        <v>779</v>
      </c>
      <c r="B786" s="626">
        <f t="shared" si="25"/>
        <v>0</v>
      </c>
      <c r="C786" s="448"/>
      <c r="D786" s="448"/>
      <c r="E786" s="516"/>
      <c r="F786" s="446"/>
      <c r="G786" s="446"/>
      <c r="H786" s="448"/>
      <c r="I786" s="455">
        <v>0</v>
      </c>
      <c r="J786" s="452">
        <v>0</v>
      </c>
      <c r="K786" s="446"/>
      <c r="L786" s="448"/>
      <c r="N786" s="606" t="str">
        <f>_xlfn.IFNA(VLOOKUP(H786,Checks!$L$4:$L$15,1,FALSE),IF(H786="","",1))</f>
        <v/>
      </c>
    </row>
    <row r="787" spans="1:14">
      <c r="A787" s="626">
        <f t="shared" si="24"/>
        <v>780</v>
      </c>
      <c r="B787" s="626">
        <f t="shared" si="25"/>
        <v>0</v>
      </c>
      <c r="C787" s="448"/>
      <c r="D787" s="448"/>
      <c r="E787" s="516"/>
      <c r="F787" s="446"/>
      <c r="G787" s="446"/>
      <c r="H787" s="448"/>
      <c r="I787" s="455">
        <v>0</v>
      </c>
      <c r="J787" s="452">
        <v>0</v>
      </c>
      <c r="K787" s="446"/>
      <c r="L787" s="448"/>
      <c r="N787" s="606" t="str">
        <f>_xlfn.IFNA(VLOOKUP(H787,Checks!$L$4:$L$15,1,FALSE),IF(H787="","",1))</f>
        <v/>
      </c>
    </row>
    <row r="788" spans="1:14">
      <c r="A788" s="626">
        <f t="shared" si="24"/>
        <v>781</v>
      </c>
      <c r="B788" s="626">
        <f t="shared" si="25"/>
        <v>0</v>
      </c>
      <c r="C788" s="448"/>
      <c r="D788" s="448"/>
      <c r="E788" s="516"/>
      <c r="F788" s="446"/>
      <c r="G788" s="446"/>
      <c r="H788" s="448"/>
      <c r="I788" s="455">
        <v>0</v>
      </c>
      <c r="J788" s="452">
        <v>0</v>
      </c>
      <c r="K788" s="446"/>
      <c r="L788" s="448"/>
      <c r="N788" s="606" t="str">
        <f>_xlfn.IFNA(VLOOKUP(H788,Checks!$L$4:$L$15,1,FALSE),IF(H788="","",1))</f>
        <v/>
      </c>
    </row>
    <row r="789" spans="1:14">
      <c r="A789" s="626">
        <f t="shared" si="24"/>
        <v>782</v>
      </c>
      <c r="B789" s="626">
        <f t="shared" si="25"/>
        <v>0</v>
      </c>
      <c r="C789" s="448"/>
      <c r="D789" s="448"/>
      <c r="E789" s="516"/>
      <c r="F789" s="446"/>
      <c r="G789" s="446"/>
      <c r="H789" s="448"/>
      <c r="I789" s="455">
        <v>0</v>
      </c>
      <c r="J789" s="452">
        <v>0</v>
      </c>
      <c r="K789" s="446"/>
      <c r="L789" s="448"/>
      <c r="N789" s="606" t="str">
        <f>_xlfn.IFNA(VLOOKUP(H789,Checks!$L$4:$L$15,1,FALSE),IF(H789="","",1))</f>
        <v/>
      </c>
    </row>
    <row r="790" spans="1:14">
      <c r="A790" s="626">
        <f t="shared" si="24"/>
        <v>783</v>
      </c>
      <c r="B790" s="626">
        <f t="shared" si="25"/>
        <v>0</v>
      </c>
      <c r="C790" s="448"/>
      <c r="D790" s="448"/>
      <c r="E790" s="516"/>
      <c r="F790" s="446"/>
      <c r="G790" s="446"/>
      <c r="H790" s="448"/>
      <c r="I790" s="455">
        <v>0</v>
      </c>
      <c r="J790" s="452">
        <v>0</v>
      </c>
      <c r="K790" s="446"/>
      <c r="L790" s="448"/>
      <c r="N790" s="606" t="str">
        <f>_xlfn.IFNA(VLOOKUP(H790,Checks!$L$4:$L$15,1,FALSE),IF(H790="","",1))</f>
        <v/>
      </c>
    </row>
    <row r="791" spans="1:14">
      <c r="A791" s="626">
        <f t="shared" si="24"/>
        <v>784</v>
      </c>
      <c r="B791" s="626">
        <f t="shared" si="25"/>
        <v>0</v>
      </c>
      <c r="C791" s="448"/>
      <c r="D791" s="448"/>
      <c r="E791" s="516"/>
      <c r="F791" s="446"/>
      <c r="G791" s="446"/>
      <c r="H791" s="448"/>
      <c r="I791" s="455">
        <v>0</v>
      </c>
      <c r="J791" s="452">
        <v>0</v>
      </c>
      <c r="K791" s="446"/>
      <c r="L791" s="448"/>
      <c r="N791" s="606" t="str">
        <f>_xlfn.IFNA(VLOOKUP(H791,Checks!$L$4:$L$15,1,FALSE),IF(H791="","",1))</f>
        <v/>
      </c>
    </row>
    <row r="792" spans="1:14">
      <c r="A792" s="626">
        <f t="shared" si="24"/>
        <v>785</v>
      </c>
      <c r="B792" s="626">
        <f t="shared" si="25"/>
        <v>0</v>
      </c>
      <c r="C792" s="448"/>
      <c r="D792" s="448"/>
      <c r="E792" s="516"/>
      <c r="F792" s="446"/>
      <c r="G792" s="446"/>
      <c r="H792" s="448"/>
      <c r="I792" s="455">
        <v>0</v>
      </c>
      <c r="J792" s="452">
        <v>0</v>
      </c>
      <c r="K792" s="446"/>
      <c r="L792" s="448"/>
      <c r="N792" s="606" t="str">
        <f>_xlfn.IFNA(VLOOKUP(H792,Checks!$L$4:$L$15,1,FALSE),IF(H792="","",1))</f>
        <v/>
      </c>
    </row>
    <row r="793" spans="1:14">
      <c r="A793" s="626">
        <f t="shared" si="24"/>
        <v>786</v>
      </c>
      <c r="B793" s="626">
        <f t="shared" si="25"/>
        <v>0</v>
      </c>
      <c r="C793" s="448"/>
      <c r="D793" s="448"/>
      <c r="E793" s="516"/>
      <c r="F793" s="446"/>
      <c r="G793" s="446"/>
      <c r="H793" s="448"/>
      <c r="I793" s="455">
        <v>0</v>
      </c>
      <c r="J793" s="452">
        <v>0</v>
      </c>
      <c r="K793" s="446"/>
      <c r="L793" s="448"/>
      <c r="N793" s="606" t="str">
        <f>_xlfn.IFNA(VLOOKUP(H793,Checks!$L$4:$L$15,1,FALSE),IF(H793="","",1))</f>
        <v/>
      </c>
    </row>
    <row r="794" spans="1:14">
      <c r="A794" s="626">
        <f t="shared" si="24"/>
        <v>787</v>
      </c>
      <c r="B794" s="626">
        <f t="shared" si="25"/>
        <v>0</v>
      </c>
      <c r="C794" s="448"/>
      <c r="D794" s="448"/>
      <c r="E794" s="516"/>
      <c r="F794" s="446"/>
      <c r="G794" s="446"/>
      <c r="H794" s="448"/>
      <c r="I794" s="455">
        <v>0</v>
      </c>
      <c r="J794" s="452">
        <v>0</v>
      </c>
      <c r="K794" s="446"/>
      <c r="L794" s="448"/>
      <c r="N794" s="606" t="str">
        <f>_xlfn.IFNA(VLOOKUP(H794,Checks!$L$4:$L$15,1,FALSE),IF(H794="","",1))</f>
        <v/>
      </c>
    </row>
    <row r="795" spans="1:14">
      <c r="A795" s="626">
        <f t="shared" si="24"/>
        <v>788</v>
      </c>
      <c r="B795" s="626">
        <f t="shared" si="25"/>
        <v>0</v>
      </c>
      <c r="C795" s="448"/>
      <c r="D795" s="448"/>
      <c r="E795" s="516"/>
      <c r="F795" s="446"/>
      <c r="G795" s="446"/>
      <c r="H795" s="448"/>
      <c r="I795" s="455">
        <v>0</v>
      </c>
      <c r="J795" s="452">
        <v>0</v>
      </c>
      <c r="K795" s="446"/>
      <c r="L795" s="448"/>
      <c r="N795" s="606" t="str">
        <f>_xlfn.IFNA(VLOOKUP(H795,Checks!$L$4:$L$15,1,FALSE),IF(H795="","",1))</f>
        <v/>
      </c>
    </row>
    <row r="796" spans="1:14">
      <c r="A796" s="626">
        <f t="shared" si="24"/>
        <v>789</v>
      </c>
      <c r="B796" s="626">
        <f t="shared" si="25"/>
        <v>0</v>
      </c>
      <c r="C796" s="448"/>
      <c r="D796" s="448"/>
      <c r="E796" s="516"/>
      <c r="F796" s="446"/>
      <c r="G796" s="446"/>
      <c r="H796" s="448"/>
      <c r="I796" s="455">
        <v>0</v>
      </c>
      <c r="J796" s="452">
        <v>0</v>
      </c>
      <c r="K796" s="446"/>
      <c r="L796" s="448"/>
      <c r="N796" s="606" t="str">
        <f>_xlfn.IFNA(VLOOKUP(H796,Checks!$L$4:$L$15,1,FALSE),IF(H796="","",1))</f>
        <v/>
      </c>
    </row>
    <row r="797" spans="1:14">
      <c r="A797" s="626">
        <f t="shared" si="24"/>
        <v>790</v>
      </c>
      <c r="B797" s="626">
        <f t="shared" si="25"/>
        <v>0</v>
      </c>
      <c r="C797" s="448"/>
      <c r="D797" s="448"/>
      <c r="E797" s="516"/>
      <c r="F797" s="446"/>
      <c r="G797" s="446"/>
      <c r="H797" s="448"/>
      <c r="I797" s="455">
        <v>0</v>
      </c>
      <c r="J797" s="452">
        <v>0</v>
      </c>
      <c r="K797" s="446"/>
      <c r="L797" s="448"/>
      <c r="N797" s="606" t="str">
        <f>_xlfn.IFNA(VLOOKUP(H797,Checks!$L$4:$L$15,1,FALSE),IF(H797="","",1))</f>
        <v/>
      </c>
    </row>
    <row r="798" spans="1:14">
      <c r="A798" s="626">
        <f t="shared" si="24"/>
        <v>791</v>
      </c>
      <c r="B798" s="626">
        <f t="shared" si="25"/>
        <v>0</v>
      </c>
      <c r="C798" s="448"/>
      <c r="D798" s="448"/>
      <c r="E798" s="516"/>
      <c r="F798" s="446"/>
      <c r="G798" s="446"/>
      <c r="H798" s="448"/>
      <c r="I798" s="455">
        <v>0</v>
      </c>
      <c r="J798" s="452">
        <v>0</v>
      </c>
      <c r="K798" s="446"/>
      <c r="L798" s="448"/>
      <c r="N798" s="606" t="str">
        <f>_xlfn.IFNA(VLOOKUP(H798,Checks!$L$4:$L$15,1,FALSE),IF(H798="","",1))</f>
        <v/>
      </c>
    </row>
    <row r="799" spans="1:14">
      <c r="A799" s="626">
        <f t="shared" si="24"/>
        <v>792</v>
      </c>
      <c r="B799" s="626">
        <f t="shared" si="25"/>
        <v>0</v>
      </c>
      <c r="C799" s="448"/>
      <c r="D799" s="448"/>
      <c r="E799" s="516"/>
      <c r="F799" s="446"/>
      <c r="G799" s="446"/>
      <c r="H799" s="448"/>
      <c r="I799" s="455">
        <v>0</v>
      </c>
      <c r="J799" s="452">
        <v>0</v>
      </c>
      <c r="K799" s="446"/>
      <c r="L799" s="448"/>
      <c r="N799" s="606" t="str">
        <f>_xlfn.IFNA(VLOOKUP(H799,Checks!$L$4:$L$15,1,FALSE),IF(H799="","",1))</f>
        <v/>
      </c>
    </row>
    <row r="800" spans="1:14">
      <c r="A800" s="626">
        <f t="shared" si="24"/>
        <v>793</v>
      </c>
      <c r="B800" s="626">
        <f t="shared" si="25"/>
        <v>0</v>
      </c>
      <c r="C800" s="448"/>
      <c r="D800" s="448"/>
      <c r="E800" s="516"/>
      <c r="F800" s="446"/>
      <c r="G800" s="446"/>
      <c r="H800" s="448"/>
      <c r="I800" s="455">
        <v>0</v>
      </c>
      <c r="J800" s="452">
        <v>0</v>
      </c>
      <c r="K800" s="446"/>
      <c r="L800" s="448"/>
      <c r="N800" s="606" t="str">
        <f>_xlfn.IFNA(VLOOKUP(H800,Checks!$L$4:$L$15,1,FALSE),IF(H800="","",1))</f>
        <v/>
      </c>
    </row>
    <row r="801" spans="1:14">
      <c r="A801" s="626">
        <f t="shared" si="24"/>
        <v>794</v>
      </c>
      <c r="B801" s="626">
        <f t="shared" si="25"/>
        <v>0</v>
      </c>
      <c r="C801" s="448"/>
      <c r="D801" s="448"/>
      <c r="E801" s="516"/>
      <c r="F801" s="446"/>
      <c r="G801" s="446"/>
      <c r="H801" s="448"/>
      <c r="I801" s="455">
        <v>0</v>
      </c>
      <c r="J801" s="452">
        <v>0</v>
      </c>
      <c r="K801" s="446"/>
      <c r="L801" s="448"/>
      <c r="N801" s="606" t="str">
        <f>_xlfn.IFNA(VLOOKUP(H801,Checks!$L$4:$L$15,1,FALSE),IF(H801="","",1))</f>
        <v/>
      </c>
    </row>
    <row r="802" spans="1:14">
      <c r="A802" s="626">
        <f t="shared" si="24"/>
        <v>795</v>
      </c>
      <c r="B802" s="626">
        <f t="shared" si="25"/>
        <v>0</v>
      </c>
      <c r="C802" s="448"/>
      <c r="D802" s="448"/>
      <c r="E802" s="516"/>
      <c r="F802" s="446"/>
      <c r="G802" s="446"/>
      <c r="H802" s="448"/>
      <c r="I802" s="455">
        <v>0</v>
      </c>
      <c r="J802" s="452">
        <v>0</v>
      </c>
      <c r="K802" s="446"/>
      <c r="L802" s="448"/>
      <c r="N802" s="606" t="str">
        <f>_xlfn.IFNA(VLOOKUP(H802,Checks!$L$4:$L$15,1,FALSE),IF(H802="","",1))</f>
        <v/>
      </c>
    </row>
    <row r="803" spans="1:14">
      <c r="A803" s="626">
        <f t="shared" si="24"/>
        <v>796</v>
      </c>
      <c r="B803" s="626">
        <f t="shared" si="25"/>
        <v>0</v>
      </c>
      <c r="C803" s="448"/>
      <c r="D803" s="448"/>
      <c r="E803" s="516"/>
      <c r="F803" s="446"/>
      <c r="G803" s="446"/>
      <c r="H803" s="448"/>
      <c r="I803" s="455">
        <v>0</v>
      </c>
      <c r="J803" s="452">
        <v>0</v>
      </c>
      <c r="K803" s="446"/>
      <c r="L803" s="448"/>
      <c r="N803" s="606" t="str">
        <f>_xlfn.IFNA(VLOOKUP(H803,Checks!$L$4:$L$15,1,FALSE),IF(H803="","",1))</f>
        <v/>
      </c>
    </row>
    <row r="804" spans="1:14">
      <c r="A804" s="626">
        <f t="shared" si="24"/>
        <v>797</v>
      </c>
      <c r="B804" s="626">
        <f t="shared" si="25"/>
        <v>0</v>
      </c>
      <c r="C804" s="448"/>
      <c r="D804" s="448"/>
      <c r="E804" s="516"/>
      <c r="F804" s="446"/>
      <c r="G804" s="446"/>
      <c r="H804" s="448"/>
      <c r="I804" s="455">
        <v>0</v>
      </c>
      <c r="J804" s="452">
        <v>0</v>
      </c>
      <c r="K804" s="446"/>
      <c r="L804" s="448"/>
      <c r="N804" s="606" t="str">
        <f>_xlfn.IFNA(VLOOKUP(H804,Checks!$L$4:$L$15,1,FALSE),IF(H804="","",1))</f>
        <v/>
      </c>
    </row>
    <row r="805" spans="1:14">
      <c r="A805" s="626">
        <f t="shared" si="24"/>
        <v>798</v>
      </c>
      <c r="B805" s="626">
        <f t="shared" si="25"/>
        <v>0</v>
      </c>
      <c r="C805" s="448"/>
      <c r="D805" s="448"/>
      <c r="E805" s="516"/>
      <c r="F805" s="446"/>
      <c r="G805" s="446"/>
      <c r="H805" s="448"/>
      <c r="I805" s="455">
        <v>0</v>
      </c>
      <c r="J805" s="452">
        <v>0</v>
      </c>
      <c r="K805" s="446"/>
      <c r="L805" s="448"/>
      <c r="N805" s="606" t="str">
        <f>_xlfn.IFNA(VLOOKUP(H805,Checks!$L$4:$L$15,1,FALSE),IF(H805="","",1))</f>
        <v/>
      </c>
    </row>
    <row r="806" spans="1:14">
      <c r="A806" s="626">
        <f t="shared" si="24"/>
        <v>799</v>
      </c>
      <c r="B806" s="626">
        <f t="shared" si="25"/>
        <v>0</v>
      </c>
      <c r="C806" s="448"/>
      <c r="D806" s="448"/>
      <c r="E806" s="516"/>
      <c r="F806" s="446"/>
      <c r="G806" s="446"/>
      <c r="H806" s="448"/>
      <c r="I806" s="455">
        <v>0</v>
      </c>
      <c r="J806" s="452">
        <v>0</v>
      </c>
      <c r="K806" s="446"/>
      <c r="L806" s="448"/>
      <c r="N806" s="606" t="str">
        <f>_xlfn.IFNA(VLOOKUP(H806,Checks!$L$4:$L$15,1,FALSE),IF(H806="","",1))</f>
        <v/>
      </c>
    </row>
    <row r="807" spans="1:14">
      <c r="A807" s="626">
        <f t="shared" si="24"/>
        <v>800</v>
      </c>
      <c r="B807" s="626">
        <f t="shared" si="25"/>
        <v>0</v>
      </c>
      <c r="C807" s="448"/>
      <c r="D807" s="448"/>
      <c r="E807" s="516"/>
      <c r="F807" s="446"/>
      <c r="G807" s="446"/>
      <c r="H807" s="448"/>
      <c r="I807" s="455">
        <v>0</v>
      </c>
      <c r="J807" s="452">
        <v>0</v>
      </c>
      <c r="K807" s="446"/>
      <c r="L807" s="448"/>
      <c r="N807" s="606" t="str">
        <f>_xlfn.IFNA(VLOOKUP(H807,Checks!$L$4:$L$15,1,FALSE),IF(H807="","",1))</f>
        <v/>
      </c>
    </row>
    <row r="808" spans="1:14">
      <c r="A808" s="626">
        <f t="shared" si="24"/>
        <v>801</v>
      </c>
      <c r="B808" s="626">
        <f t="shared" si="25"/>
        <v>0</v>
      </c>
      <c r="C808" s="448"/>
      <c r="D808" s="448"/>
      <c r="E808" s="516"/>
      <c r="F808" s="446"/>
      <c r="G808" s="446"/>
      <c r="H808" s="448"/>
      <c r="I808" s="455">
        <v>0</v>
      </c>
      <c r="J808" s="452">
        <v>0</v>
      </c>
      <c r="K808" s="446"/>
      <c r="L808" s="448"/>
      <c r="N808" s="606" t="str">
        <f>_xlfn.IFNA(VLOOKUP(H808,Checks!$L$4:$L$15,1,FALSE),IF(H808="","",1))</f>
        <v/>
      </c>
    </row>
    <row r="809" spans="1:14">
      <c r="A809" s="626">
        <f t="shared" si="24"/>
        <v>802</v>
      </c>
      <c r="B809" s="626">
        <f t="shared" si="25"/>
        <v>0</v>
      </c>
      <c r="C809" s="448"/>
      <c r="D809" s="448"/>
      <c r="E809" s="516"/>
      <c r="F809" s="446"/>
      <c r="G809" s="446"/>
      <c r="H809" s="448"/>
      <c r="I809" s="455">
        <v>0</v>
      </c>
      <c r="J809" s="452">
        <v>0</v>
      </c>
      <c r="K809" s="446"/>
      <c r="L809" s="448"/>
      <c r="N809" s="606" t="str">
        <f>_xlfn.IFNA(VLOOKUP(H809,Checks!$L$4:$L$15,1,FALSE),IF(H809="","",1))</f>
        <v/>
      </c>
    </row>
    <row r="810" spans="1:14">
      <c r="A810" s="626">
        <f t="shared" si="24"/>
        <v>803</v>
      </c>
      <c r="B810" s="626">
        <f t="shared" si="25"/>
        <v>0</v>
      </c>
      <c r="C810" s="448"/>
      <c r="D810" s="448"/>
      <c r="E810" s="516"/>
      <c r="F810" s="446"/>
      <c r="G810" s="446"/>
      <c r="H810" s="448"/>
      <c r="I810" s="455">
        <v>0</v>
      </c>
      <c r="J810" s="452">
        <v>0</v>
      </c>
      <c r="K810" s="446"/>
      <c r="L810" s="448"/>
      <c r="N810" s="606" t="str">
        <f>_xlfn.IFNA(VLOOKUP(H810,Checks!$L$4:$L$15,1,FALSE),IF(H810="","",1))</f>
        <v/>
      </c>
    </row>
    <row r="811" spans="1:14">
      <c r="A811" s="626">
        <f t="shared" si="24"/>
        <v>804</v>
      </c>
      <c r="B811" s="626">
        <f t="shared" si="25"/>
        <v>0</v>
      </c>
      <c r="C811" s="448"/>
      <c r="D811" s="448"/>
      <c r="E811" s="516"/>
      <c r="F811" s="446"/>
      <c r="G811" s="446"/>
      <c r="H811" s="448"/>
      <c r="I811" s="455">
        <v>0</v>
      </c>
      <c r="J811" s="452">
        <v>0</v>
      </c>
      <c r="K811" s="446"/>
      <c r="L811" s="448"/>
      <c r="N811" s="606" t="str">
        <f>_xlfn.IFNA(VLOOKUP(H811,Checks!$L$4:$L$15,1,FALSE),IF(H811="","",1))</f>
        <v/>
      </c>
    </row>
    <row r="812" spans="1:14">
      <c r="A812" s="626">
        <f t="shared" si="24"/>
        <v>805</v>
      </c>
      <c r="B812" s="626">
        <f t="shared" si="25"/>
        <v>0</v>
      </c>
      <c r="C812" s="448"/>
      <c r="D812" s="448"/>
      <c r="E812" s="516"/>
      <c r="F812" s="446"/>
      <c r="G812" s="446"/>
      <c r="H812" s="448"/>
      <c r="I812" s="455">
        <v>0</v>
      </c>
      <c r="J812" s="452">
        <v>0</v>
      </c>
      <c r="K812" s="446"/>
      <c r="L812" s="448"/>
      <c r="N812" s="606" t="str">
        <f>_xlfn.IFNA(VLOOKUP(H812,Checks!$L$4:$L$15,1,FALSE),IF(H812="","",1))</f>
        <v/>
      </c>
    </row>
    <row r="813" spans="1:14">
      <c r="A813" s="626">
        <f t="shared" si="24"/>
        <v>806</v>
      </c>
      <c r="B813" s="626">
        <f t="shared" si="25"/>
        <v>0</v>
      </c>
      <c r="C813" s="448"/>
      <c r="D813" s="448"/>
      <c r="E813" s="516"/>
      <c r="F813" s="446"/>
      <c r="G813" s="446"/>
      <c r="H813" s="448"/>
      <c r="I813" s="455">
        <v>0</v>
      </c>
      <c r="J813" s="452">
        <v>0</v>
      </c>
      <c r="K813" s="446"/>
      <c r="L813" s="448"/>
      <c r="N813" s="606" t="str">
        <f>_xlfn.IFNA(VLOOKUP(H813,Checks!$L$4:$L$15,1,FALSE),IF(H813="","",1))</f>
        <v/>
      </c>
    </row>
    <row r="814" spans="1:14">
      <c r="A814" s="626">
        <f t="shared" si="24"/>
        <v>807</v>
      </c>
      <c r="B814" s="626">
        <f t="shared" si="25"/>
        <v>0</v>
      </c>
      <c r="C814" s="448"/>
      <c r="D814" s="448"/>
      <c r="E814" s="516"/>
      <c r="F814" s="446"/>
      <c r="G814" s="446"/>
      <c r="H814" s="448"/>
      <c r="I814" s="455">
        <v>0</v>
      </c>
      <c r="J814" s="452">
        <v>0</v>
      </c>
      <c r="K814" s="446"/>
      <c r="L814" s="448"/>
      <c r="N814" s="606" t="str">
        <f>_xlfn.IFNA(VLOOKUP(H814,Checks!$L$4:$L$15,1,FALSE),IF(H814="","",1))</f>
        <v/>
      </c>
    </row>
    <row r="815" spans="1:14">
      <c r="A815" s="626">
        <f t="shared" si="24"/>
        <v>808</v>
      </c>
      <c r="B815" s="626">
        <f t="shared" si="25"/>
        <v>0</v>
      </c>
      <c r="C815" s="448"/>
      <c r="D815" s="448"/>
      <c r="E815" s="516"/>
      <c r="F815" s="446"/>
      <c r="G815" s="446"/>
      <c r="H815" s="448"/>
      <c r="I815" s="455">
        <v>0</v>
      </c>
      <c r="J815" s="452">
        <v>0</v>
      </c>
      <c r="K815" s="446"/>
      <c r="L815" s="448"/>
      <c r="N815" s="606" t="str">
        <f>_xlfn.IFNA(VLOOKUP(H815,Checks!$L$4:$L$15,1,FALSE),IF(H815="","",1))</f>
        <v/>
      </c>
    </row>
    <row r="816" spans="1:14">
      <c r="A816" s="626">
        <f t="shared" si="24"/>
        <v>809</v>
      </c>
      <c r="B816" s="626">
        <f t="shared" si="25"/>
        <v>0</v>
      </c>
      <c r="C816" s="448"/>
      <c r="D816" s="448"/>
      <c r="E816" s="516"/>
      <c r="F816" s="446"/>
      <c r="G816" s="446"/>
      <c r="H816" s="448"/>
      <c r="I816" s="455">
        <v>0</v>
      </c>
      <c r="J816" s="452">
        <v>0</v>
      </c>
      <c r="K816" s="446"/>
      <c r="L816" s="448"/>
      <c r="N816" s="606" t="str">
        <f>_xlfn.IFNA(VLOOKUP(H816,Checks!$L$4:$L$15,1,FALSE),IF(H816="","",1))</f>
        <v/>
      </c>
    </row>
    <row r="817" spans="1:14">
      <c r="A817" s="626">
        <f t="shared" si="24"/>
        <v>810</v>
      </c>
      <c r="B817" s="626">
        <f t="shared" si="25"/>
        <v>0</v>
      </c>
      <c r="C817" s="448"/>
      <c r="D817" s="448"/>
      <c r="E817" s="516"/>
      <c r="F817" s="446"/>
      <c r="G817" s="446"/>
      <c r="H817" s="448"/>
      <c r="I817" s="455">
        <v>0</v>
      </c>
      <c r="J817" s="452">
        <v>0</v>
      </c>
      <c r="K817" s="446"/>
      <c r="L817" s="448"/>
      <c r="N817" s="606" t="str">
        <f>_xlfn.IFNA(VLOOKUP(H817,Checks!$L$4:$L$15,1,FALSE),IF(H817="","",1))</f>
        <v/>
      </c>
    </row>
    <row r="818" spans="1:14">
      <c r="A818" s="626">
        <f t="shared" si="24"/>
        <v>811</v>
      </c>
      <c r="B818" s="626">
        <f t="shared" si="25"/>
        <v>0</v>
      </c>
      <c r="C818" s="448"/>
      <c r="D818" s="448"/>
      <c r="E818" s="516"/>
      <c r="F818" s="446"/>
      <c r="G818" s="446"/>
      <c r="H818" s="448"/>
      <c r="I818" s="455">
        <v>0</v>
      </c>
      <c r="J818" s="452">
        <v>0</v>
      </c>
      <c r="K818" s="446"/>
      <c r="L818" s="448"/>
      <c r="N818" s="606" t="str">
        <f>_xlfn.IFNA(VLOOKUP(H818,Checks!$L$4:$L$15,1,FALSE),IF(H818="","",1))</f>
        <v/>
      </c>
    </row>
    <row r="819" spans="1:14">
      <c r="A819" s="626">
        <f t="shared" si="24"/>
        <v>812</v>
      </c>
      <c r="B819" s="626">
        <f t="shared" si="25"/>
        <v>0</v>
      </c>
      <c r="C819" s="448"/>
      <c r="D819" s="448"/>
      <c r="E819" s="516"/>
      <c r="F819" s="446"/>
      <c r="G819" s="446"/>
      <c r="H819" s="448"/>
      <c r="I819" s="455">
        <v>0</v>
      </c>
      <c r="J819" s="452">
        <v>0</v>
      </c>
      <c r="K819" s="446"/>
      <c r="L819" s="448"/>
      <c r="N819" s="606" t="str">
        <f>_xlfn.IFNA(VLOOKUP(H819,Checks!$L$4:$L$15,1,FALSE),IF(H819="","",1))</f>
        <v/>
      </c>
    </row>
    <row r="820" spans="1:14">
      <c r="A820" s="626">
        <f t="shared" si="24"/>
        <v>813</v>
      </c>
      <c r="B820" s="626">
        <f t="shared" si="25"/>
        <v>0</v>
      </c>
      <c r="C820" s="448"/>
      <c r="D820" s="448"/>
      <c r="E820" s="516"/>
      <c r="F820" s="446"/>
      <c r="G820" s="446"/>
      <c r="H820" s="448"/>
      <c r="I820" s="455">
        <v>0</v>
      </c>
      <c r="J820" s="452">
        <v>0</v>
      </c>
      <c r="K820" s="446"/>
      <c r="L820" s="448"/>
      <c r="N820" s="606" t="str">
        <f>_xlfn.IFNA(VLOOKUP(H820,Checks!$L$4:$L$15,1,FALSE),IF(H820="","",1))</f>
        <v/>
      </c>
    </row>
    <row r="821" spans="1:14">
      <c r="A821" s="626">
        <f t="shared" si="24"/>
        <v>814</v>
      </c>
      <c r="B821" s="626">
        <f t="shared" si="25"/>
        <v>0</v>
      </c>
      <c r="C821" s="448"/>
      <c r="D821" s="448"/>
      <c r="E821" s="516"/>
      <c r="F821" s="446"/>
      <c r="G821" s="446"/>
      <c r="H821" s="448"/>
      <c r="I821" s="455">
        <v>0</v>
      </c>
      <c r="J821" s="452">
        <v>0</v>
      </c>
      <c r="K821" s="446"/>
      <c r="L821" s="448"/>
      <c r="N821" s="606" t="str">
        <f>_xlfn.IFNA(VLOOKUP(H821,Checks!$L$4:$L$15,1,FALSE),IF(H821="","",1))</f>
        <v/>
      </c>
    </row>
    <row r="822" spans="1:14">
      <c r="A822" s="626">
        <f t="shared" si="24"/>
        <v>815</v>
      </c>
      <c r="B822" s="626">
        <f t="shared" si="25"/>
        <v>0</v>
      </c>
      <c r="C822" s="448"/>
      <c r="D822" s="448"/>
      <c r="E822" s="516"/>
      <c r="F822" s="446"/>
      <c r="G822" s="446"/>
      <c r="H822" s="448"/>
      <c r="I822" s="455">
        <v>0</v>
      </c>
      <c r="J822" s="452">
        <v>0</v>
      </c>
      <c r="K822" s="446"/>
      <c r="L822" s="448"/>
      <c r="N822" s="606" t="str">
        <f>_xlfn.IFNA(VLOOKUP(H822,Checks!$L$4:$L$15,1,FALSE),IF(H822="","",1))</f>
        <v/>
      </c>
    </row>
    <row r="823" spans="1:14">
      <c r="A823" s="626">
        <f t="shared" si="24"/>
        <v>816</v>
      </c>
      <c r="B823" s="626">
        <f t="shared" si="25"/>
        <v>0</v>
      </c>
      <c r="C823" s="448"/>
      <c r="D823" s="448"/>
      <c r="E823" s="516"/>
      <c r="F823" s="446"/>
      <c r="G823" s="446"/>
      <c r="H823" s="448"/>
      <c r="I823" s="455">
        <v>0</v>
      </c>
      <c r="J823" s="452">
        <v>0</v>
      </c>
      <c r="K823" s="446"/>
      <c r="L823" s="448"/>
      <c r="N823" s="606" t="str">
        <f>_xlfn.IFNA(VLOOKUP(H823,Checks!$L$4:$L$15,1,FALSE),IF(H823="","",1))</f>
        <v/>
      </c>
    </row>
    <row r="824" spans="1:14">
      <c r="A824" s="626">
        <f t="shared" si="24"/>
        <v>817</v>
      </c>
      <c r="B824" s="626">
        <f t="shared" si="25"/>
        <v>0</v>
      </c>
      <c r="C824" s="448"/>
      <c r="D824" s="448"/>
      <c r="E824" s="516"/>
      <c r="F824" s="446"/>
      <c r="G824" s="446"/>
      <c r="H824" s="448"/>
      <c r="I824" s="455">
        <v>0</v>
      </c>
      <c r="J824" s="452">
        <v>0</v>
      </c>
      <c r="K824" s="446"/>
      <c r="L824" s="448"/>
      <c r="N824" s="606" t="str">
        <f>_xlfn.IFNA(VLOOKUP(H824,Checks!$L$4:$L$15,1,FALSE),IF(H824="","",1))</f>
        <v/>
      </c>
    </row>
    <row r="825" spans="1:14">
      <c r="A825" s="626">
        <f t="shared" si="24"/>
        <v>818</v>
      </c>
      <c r="B825" s="626">
        <f t="shared" si="25"/>
        <v>0</v>
      </c>
      <c r="C825" s="448"/>
      <c r="D825" s="448"/>
      <c r="E825" s="516"/>
      <c r="F825" s="446"/>
      <c r="G825" s="446"/>
      <c r="H825" s="448"/>
      <c r="I825" s="455">
        <v>0</v>
      </c>
      <c r="J825" s="452">
        <v>0</v>
      </c>
      <c r="K825" s="446"/>
      <c r="L825" s="448"/>
      <c r="N825" s="606" t="str">
        <f>_xlfn.IFNA(VLOOKUP(H825,Checks!$L$4:$L$15,1,FALSE),IF(H825="","",1))</f>
        <v/>
      </c>
    </row>
    <row r="826" spans="1:14">
      <c r="A826" s="626">
        <f t="shared" si="24"/>
        <v>819</v>
      </c>
      <c r="B826" s="626">
        <f t="shared" si="25"/>
        <v>0</v>
      </c>
      <c r="C826" s="448"/>
      <c r="D826" s="448"/>
      <c r="E826" s="516"/>
      <c r="F826" s="446"/>
      <c r="G826" s="446"/>
      <c r="H826" s="448"/>
      <c r="I826" s="455">
        <v>0</v>
      </c>
      <c r="J826" s="452">
        <v>0</v>
      </c>
      <c r="K826" s="446"/>
      <c r="L826" s="448"/>
      <c r="N826" s="606" t="str">
        <f>_xlfn.IFNA(VLOOKUP(H826,Checks!$L$4:$L$15,1,FALSE),IF(H826="","",1))</f>
        <v/>
      </c>
    </row>
    <row r="827" spans="1:14">
      <c r="A827" s="626">
        <f t="shared" si="24"/>
        <v>820</v>
      </c>
      <c r="B827" s="626">
        <f t="shared" si="25"/>
        <v>0</v>
      </c>
      <c r="C827" s="448"/>
      <c r="D827" s="448"/>
      <c r="E827" s="516"/>
      <c r="F827" s="446"/>
      <c r="G827" s="446"/>
      <c r="H827" s="448"/>
      <c r="I827" s="455">
        <v>0</v>
      </c>
      <c r="J827" s="452">
        <v>0</v>
      </c>
      <c r="K827" s="446"/>
      <c r="L827" s="448"/>
      <c r="N827" s="606" t="str">
        <f>_xlfn.IFNA(VLOOKUP(H827,Checks!$L$4:$L$15,1,FALSE),IF(H827="","",1))</f>
        <v/>
      </c>
    </row>
    <row r="828" spans="1:14">
      <c r="A828" s="626">
        <f t="shared" si="24"/>
        <v>821</v>
      </c>
      <c r="B828" s="626">
        <f t="shared" si="25"/>
        <v>0</v>
      </c>
      <c r="C828" s="448"/>
      <c r="D828" s="448"/>
      <c r="E828" s="516"/>
      <c r="F828" s="446"/>
      <c r="G828" s="446"/>
      <c r="H828" s="448"/>
      <c r="I828" s="455">
        <v>0</v>
      </c>
      <c r="J828" s="452">
        <v>0</v>
      </c>
      <c r="K828" s="446"/>
      <c r="L828" s="448"/>
      <c r="N828" s="606" t="str">
        <f>_xlfn.IFNA(VLOOKUP(H828,Checks!$L$4:$L$15,1,FALSE),IF(H828="","",1))</f>
        <v/>
      </c>
    </row>
    <row r="829" spans="1:14">
      <c r="A829" s="626">
        <f t="shared" si="24"/>
        <v>822</v>
      </c>
      <c r="B829" s="626">
        <f t="shared" si="25"/>
        <v>0</v>
      </c>
      <c r="C829" s="448"/>
      <c r="D829" s="448"/>
      <c r="E829" s="516"/>
      <c r="F829" s="446"/>
      <c r="G829" s="446"/>
      <c r="H829" s="448"/>
      <c r="I829" s="455">
        <v>0</v>
      </c>
      <c r="J829" s="452">
        <v>0</v>
      </c>
      <c r="K829" s="446"/>
      <c r="L829" s="448"/>
      <c r="N829" s="606" t="str">
        <f>_xlfn.IFNA(VLOOKUP(H829,Checks!$L$4:$L$15,1,FALSE),IF(H829="","",1))</f>
        <v/>
      </c>
    </row>
    <row r="830" spans="1:14">
      <c r="A830" s="626">
        <f t="shared" si="24"/>
        <v>823</v>
      </c>
      <c r="B830" s="626">
        <f t="shared" si="25"/>
        <v>0</v>
      </c>
      <c r="C830" s="448"/>
      <c r="D830" s="448"/>
      <c r="E830" s="516"/>
      <c r="F830" s="446"/>
      <c r="G830" s="446"/>
      <c r="H830" s="448"/>
      <c r="I830" s="455">
        <v>0</v>
      </c>
      <c r="J830" s="452">
        <v>0</v>
      </c>
      <c r="K830" s="446"/>
      <c r="L830" s="448"/>
      <c r="N830" s="606" t="str">
        <f>_xlfn.IFNA(VLOOKUP(H830,Checks!$L$4:$L$15,1,FALSE),IF(H830="","",1))</f>
        <v/>
      </c>
    </row>
    <row r="831" spans="1:14">
      <c r="A831" s="626">
        <f t="shared" si="24"/>
        <v>824</v>
      </c>
      <c r="B831" s="626">
        <f t="shared" si="25"/>
        <v>0</v>
      </c>
      <c r="C831" s="448"/>
      <c r="D831" s="448"/>
      <c r="E831" s="516"/>
      <c r="F831" s="446"/>
      <c r="G831" s="446"/>
      <c r="H831" s="448"/>
      <c r="I831" s="455">
        <v>0</v>
      </c>
      <c r="J831" s="452">
        <v>0</v>
      </c>
      <c r="K831" s="446"/>
      <c r="L831" s="448"/>
      <c r="N831" s="606" t="str">
        <f>_xlfn.IFNA(VLOOKUP(H831,Checks!$L$4:$L$15,1,FALSE),IF(H831="","",1))</f>
        <v/>
      </c>
    </row>
    <row r="832" spans="1:14">
      <c r="A832" s="626">
        <f t="shared" si="24"/>
        <v>825</v>
      </c>
      <c r="B832" s="626">
        <f t="shared" si="25"/>
        <v>0</v>
      </c>
      <c r="C832" s="448"/>
      <c r="D832" s="448"/>
      <c r="E832" s="516"/>
      <c r="F832" s="446"/>
      <c r="G832" s="446"/>
      <c r="H832" s="448"/>
      <c r="I832" s="455">
        <v>0</v>
      </c>
      <c r="J832" s="452">
        <v>0</v>
      </c>
      <c r="K832" s="446"/>
      <c r="L832" s="448"/>
      <c r="N832" s="606" t="str">
        <f>_xlfn.IFNA(VLOOKUP(H832,Checks!$L$4:$L$15,1,FALSE),IF(H832="","",1))</f>
        <v/>
      </c>
    </row>
    <row r="833" spans="1:14">
      <c r="A833" s="626">
        <f t="shared" si="24"/>
        <v>826</v>
      </c>
      <c r="B833" s="626">
        <f t="shared" si="25"/>
        <v>0</v>
      </c>
      <c r="C833" s="448"/>
      <c r="D833" s="448"/>
      <c r="E833" s="516"/>
      <c r="F833" s="446"/>
      <c r="G833" s="446"/>
      <c r="H833" s="448"/>
      <c r="I833" s="455">
        <v>0</v>
      </c>
      <c r="J833" s="452">
        <v>0</v>
      </c>
      <c r="K833" s="446"/>
      <c r="L833" s="448"/>
      <c r="N833" s="606" t="str">
        <f>_xlfn.IFNA(VLOOKUP(H833,Checks!$L$4:$L$15,1,FALSE),IF(H833="","",1))</f>
        <v/>
      </c>
    </row>
    <row r="834" spans="1:14">
      <c r="A834" s="626">
        <f t="shared" si="24"/>
        <v>827</v>
      </c>
      <c r="B834" s="626">
        <f t="shared" si="25"/>
        <v>0</v>
      </c>
      <c r="C834" s="448"/>
      <c r="D834" s="448"/>
      <c r="E834" s="516"/>
      <c r="F834" s="446"/>
      <c r="G834" s="446"/>
      <c r="H834" s="448"/>
      <c r="I834" s="455">
        <v>0</v>
      </c>
      <c r="J834" s="452">
        <v>0</v>
      </c>
      <c r="K834" s="446"/>
      <c r="L834" s="448"/>
      <c r="N834" s="606" t="str">
        <f>_xlfn.IFNA(VLOOKUP(H834,Checks!$L$4:$L$15,1,FALSE),IF(H834="","",1))</f>
        <v/>
      </c>
    </row>
    <row r="835" spans="1:14">
      <c r="A835" s="626">
        <f t="shared" si="24"/>
        <v>828</v>
      </c>
      <c r="B835" s="626">
        <f t="shared" si="25"/>
        <v>0</v>
      </c>
      <c r="C835" s="448"/>
      <c r="D835" s="448"/>
      <c r="E835" s="516"/>
      <c r="F835" s="446"/>
      <c r="G835" s="446"/>
      <c r="H835" s="448"/>
      <c r="I835" s="455">
        <v>0</v>
      </c>
      <c r="J835" s="452">
        <v>0</v>
      </c>
      <c r="K835" s="446"/>
      <c r="L835" s="448"/>
      <c r="N835" s="606" t="str">
        <f>_xlfn.IFNA(VLOOKUP(H835,Checks!$L$4:$L$15,1,FALSE),IF(H835="","",1))</f>
        <v/>
      </c>
    </row>
    <row r="836" spans="1:14">
      <c r="A836" s="626">
        <f t="shared" si="24"/>
        <v>829</v>
      </c>
      <c r="B836" s="626">
        <f t="shared" si="25"/>
        <v>0</v>
      </c>
      <c r="C836" s="448"/>
      <c r="D836" s="448"/>
      <c r="E836" s="516"/>
      <c r="F836" s="446"/>
      <c r="G836" s="446"/>
      <c r="H836" s="448"/>
      <c r="I836" s="455">
        <v>0</v>
      </c>
      <c r="J836" s="452">
        <v>0</v>
      </c>
      <c r="K836" s="446"/>
      <c r="L836" s="448"/>
      <c r="N836" s="606" t="str">
        <f>_xlfn.IFNA(VLOOKUP(H836,Checks!$L$4:$L$15,1,FALSE),IF(H836="","",1))</f>
        <v/>
      </c>
    </row>
    <row r="837" spans="1:14">
      <c r="A837" s="626">
        <f t="shared" si="24"/>
        <v>830</v>
      </c>
      <c r="B837" s="626">
        <f t="shared" si="25"/>
        <v>0</v>
      </c>
      <c r="C837" s="448"/>
      <c r="D837" s="448"/>
      <c r="E837" s="516"/>
      <c r="F837" s="446"/>
      <c r="G837" s="446"/>
      <c r="H837" s="448"/>
      <c r="I837" s="455">
        <v>0</v>
      </c>
      <c r="J837" s="452">
        <v>0</v>
      </c>
      <c r="K837" s="446"/>
      <c r="L837" s="448"/>
      <c r="N837" s="606" t="str">
        <f>_xlfn.IFNA(VLOOKUP(H837,Checks!$L$4:$L$15,1,FALSE),IF(H837="","",1))</f>
        <v/>
      </c>
    </row>
    <row r="838" spans="1:14">
      <c r="A838" s="626">
        <f t="shared" si="24"/>
        <v>831</v>
      </c>
      <c r="B838" s="626">
        <f t="shared" si="25"/>
        <v>0</v>
      </c>
      <c r="C838" s="448"/>
      <c r="D838" s="448"/>
      <c r="E838" s="516"/>
      <c r="F838" s="446"/>
      <c r="G838" s="446"/>
      <c r="H838" s="448"/>
      <c r="I838" s="455">
        <v>0</v>
      </c>
      <c r="J838" s="452">
        <v>0</v>
      </c>
      <c r="K838" s="446"/>
      <c r="L838" s="448"/>
      <c r="N838" s="606" t="str">
        <f>_xlfn.IFNA(VLOOKUP(H838,Checks!$L$4:$L$15,1,FALSE),IF(H838="","",1))</f>
        <v/>
      </c>
    </row>
    <row r="839" spans="1:14">
      <c r="A839" s="626">
        <f t="shared" si="24"/>
        <v>832</v>
      </c>
      <c r="B839" s="626">
        <f t="shared" si="25"/>
        <v>0</v>
      </c>
      <c r="C839" s="448"/>
      <c r="D839" s="448"/>
      <c r="E839" s="516"/>
      <c r="F839" s="446"/>
      <c r="G839" s="446"/>
      <c r="H839" s="448"/>
      <c r="I839" s="455">
        <v>0</v>
      </c>
      <c r="J839" s="452">
        <v>0</v>
      </c>
      <c r="K839" s="446"/>
      <c r="L839" s="448"/>
      <c r="N839" s="606" t="str">
        <f>_xlfn.IFNA(VLOOKUP(H839,Checks!$L$4:$L$15,1,FALSE),IF(H839="","",1))</f>
        <v/>
      </c>
    </row>
    <row r="840" spans="1:14">
      <c r="A840" s="626">
        <f t="shared" si="24"/>
        <v>833</v>
      </c>
      <c r="B840" s="626">
        <f t="shared" si="25"/>
        <v>0</v>
      </c>
      <c r="C840" s="448"/>
      <c r="D840" s="448"/>
      <c r="E840" s="516"/>
      <c r="F840" s="446"/>
      <c r="G840" s="446"/>
      <c r="H840" s="448"/>
      <c r="I840" s="455">
        <v>0</v>
      </c>
      <c r="J840" s="452">
        <v>0</v>
      </c>
      <c r="K840" s="446"/>
      <c r="L840" s="448"/>
      <c r="N840" s="606" t="str">
        <f>_xlfn.IFNA(VLOOKUP(H840,Checks!$L$4:$L$15,1,FALSE),IF(H840="","",1))</f>
        <v/>
      </c>
    </row>
    <row r="841" spans="1:14">
      <c r="A841" s="626">
        <f t="shared" si="24"/>
        <v>834</v>
      </c>
      <c r="B841" s="626">
        <f t="shared" si="25"/>
        <v>0</v>
      </c>
      <c r="C841" s="448"/>
      <c r="D841" s="448"/>
      <c r="E841" s="516"/>
      <c r="F841" s="446"/>
      <c r="G841" s="446"/>
      <c r="H841" s="448"/>
      <c r="I841" s="455">
        <v>0</v>
      </c>
      <c r="J841" s="452">
        <v>0</v>
      </c>
      <c r="K841" s="446"/>
      <c r="L841" s="448"/>
      <c r="N841" s="606" t="str">
        <f>_xlfn.IFNA(VLOOKUP(H841,Checks!$L$4:$L$15,1,FALSE),IF(H841="","",1))</f>
        <v/>
      </c>
    </row>
    <row r="842" spans="1:14">
      <c r="A842" s="626">
        <f t="shared" ref="A842:A905" si="26">A841+1</f>
        <v>835</v>
      </c>
      <c r="B842" s="626">
        <f t="shared" ref="B842:B905" si="27">$B$8</f>
        <v>0</v>
      </c>
      <c r="C842" s="448"/>
      <c r="D842" s="448"/>
      <c r="E842" s="516"/>
      <c r="F842" s="446"/>
      <c r="G842" s="446"/>
      <c r="H842" s="448"/>
      <c r="I842" s="455">
        <v>0</v>
      </c>
      <c r="J842" s="452">
        <v>0</v>
      </c>
      <c r="K842" s="446"/>
      <c r="L842" s="448"/>
      <c r="N842" s="606" t="str">
        <f>_xlfn.IFNA(VLOOKUP(H842,Checks!$L$4:$L$15,1,FALSE),IF(H842="","",1))</f>
        <v/>
      </c>
    </row>
    <row r="843" spans="1:14">
      <c r="A843" s="626">
        <f t="shared" si="26"/>
        <v>836</v>
      </c>
      <c r="B843" s="626">
        <f t="shared" si="27"/>
        <v>0</v>
      </c>
      <c r="C843" s="448"/>
      <c r="D843" s="448"/>
      <c r="E843" s="516"/>
      <c r="F843" s="446"/>
      <c r="G843" s="446"/>
      <c r="H843" s="448"/>
      <c r="I843" s="455">
        <v>0</v>
      </c>
      <c r="J843" s="452">
        <v>0</v>
      </c>
      <c r="K843" s="446"/>
      <c r="L843" s="448"/>
      <c r="N843" s="606" t="str">
        <f>_xlfn.IFNA(VLOOKUP(H843,Checks!$L$4:$L$15,1,FALSE),IF(H843="","",1))</f>
        <v/>
      </c>
    </row>
    <row r="844" spans="1:14">
      <c r="A844" s="626">
        <f t="shared" si="26"/>
        <v>837</v>
      </c>
      <c r="B844" s="626">
        <f t="shared" si="27"/>
        <v>0</v>
      </c>
      <c r="C844" s="448"/>
      <c r="D844" s="448"/>
      <c r="E844" s="516"/>
      <c r="F844" s="446"/>
      <c r="G844" s="446"/>
      <c r="H844" s="448"/>
      <c r="I844" s="455">
        <v>0</v>
      </c>
      <c r="J844" s="452">
        <v>0</v>
      </c>
      <c r="K844" s="446"/>
      <c r="L844" s="448"/>
      <c r="N844" s="606" t="str">
        <f>_xlfn.IFNA(VLOOKUP(H844,Checks!$L$4:$L$15,1,FALSE),IF(H844="","",1))</f>
        <v/>
      </c>
    </row>
    <row r="845" spans="1:14">
      <c r="A845" s="626">
        <f t="shared" si="26"/>
        <v>838</v>
      </c>
      <c r="B845" s="626">
        <f t="shared" si="27"/>
        <v>0</v>
      </c>
      <c r="C845" s="448"/>
      <c r="D845" s="448"/>
      <c r="E845" s="516"/>
      <c r="F845" s="446"/>
      <c r="G845" s="446"/>
      <c r="H845" s="448"/>
      <c r="I845" s="455">
        <v>0</v>
      </c>
      <c r="J845" s="452">
        <v>0</v>
      </c>
      <c r="K845" s="446"/>
      <c r="L845" s="448"/>
      <c r="N845" s="606" t="str">
        <f>_xlfn.IFNA(VLOOKUP(H845,Checks!$L$4:$L$15,1,FALSE),IF(H845="","",1))</f>
        <v/>
      </c>
    </row>
    <row r="846" spans="1:14">
      <c r="A846" s="626">
        <f t="shared" si="26"/>
        <v>839</v>
      </c>
      <c r="B846" s="626">
        <f t="shared" si="27"/>
        <v>0</v>
      </c>
      <c r="C846" s="448"/>
      <c r="D846" s="448"/>
      <c r="E846" s="516"/>
      <c r="F846" s="446"/>
      <c r="G846" s="446"/>
      <c r="H846" s="448"/>
      <c r="I846" s="455">
        <v>0</v>
      </c>
      <c r="J846" s="452">
        <v>0</v>
      </c>
      <c r="K846" s="446"/>
      <c r="L846" s="448"/>
      <c r="N846" s="606" t="str">
        <f>_xlfn.IFNA(VLOOKUP(H846,Checks!$L$4:$L$15,1,FALSE),IF(H846="","",1))</f>
        <v/>
      </c>
    </row>
    <row r="847" spans="1:14">
      <c r="A847" s="626">
        <f t="shared" si="26"/>
        <v>840</v>
      </c>
      <c r="B847" s="626">
        <f t="shared" si="27"/>
        <v>0</v>
      </c>
      <c r="C847" s="448"/>
      <c r="D847" s="448"/>
      <c r="E847" s="516"/>
      <c r="F847" s="446"/>
      <c r="G847" s="446"/>
      <c r="H847" s="448"/>
      <c r="I847" s="455">
        <v>0</v>
      </c>
      <c r="J847" s="452">
        <v>0</v>
      </c>
      <c r="K847" s="446"/>
      <c r="L847" s="448"/>
      <c r="N847" s="606" t="str">
        <f>_xlfn.IFNA(VLOOKUP(H847,Checks!$L$4:$L$15,1,FALSE),IF(H847="","",1))</f>
        <v/>
      </c>
    </row>
    <row r="848" spans="1:14">
      <c r="A848" s="626">
        <f t="shared" si="26"/>
        <v>841</v>
      </c>
      <c r="B848" s="626">
        <f t="shared" si="27"/>
        <v>0</v>
      </c>
      <c r="C848" s="448"/>
      <c r="D848" s="448"/>
      <c r="E848" s="516"/>
      <c r="F848" s="446"/>
      <c r="G848" s="446"/>
      <c r="H848" s="448"/>
      <c r="I848" s="455">
        <v>0</v>
      </c>
      <c r="J848" s="452">
        <v>0</v>
      </c>
      <c r="K848" s="446"/>
      <c r="L848" s="448"/>
      <c r="N848" s="606" t="str">
        <f>_xlfn.IFNA(VLOOKUP(H848,Checks!$L$4:$L$15,1,FALSE),IF(H848="","",1))</f>
        <v/>
      </c>
    </row>
    <row r="849" spans="1:14">
      <c r="A849" s="626">
        <f t="shared" si="26"/>
        <v>842</v>
      </c>
      <c r="B849" s="626">
        <f t="shared" si="27"/>
        <v>0</v>
      </c>
      <c r="C849" s="448"/>
      <c r="D849" s="448"/>
      <c r="E849" s="516"/>
      <c r="F849" s="446"/>
      <c r="G849" s="446"/>
      <c r="H849" s="448"/>
      <c r="I849" s="455">
        <v>0</v>
      </c>
      <c r="J849" s="452">
        <v>0</v>
      </c>
      <c r="K849" s="446"/>
      <c r="L849" s="448"/>
      <c r="N849" s="606" t="str">
        <f>_xlfn.IFNA(VLOOKUP(H849,Checks!$L$4:$L$15,1,FALSE),IF(H849="","",1))</f>
        <v/>
      </c>
    </row>
    <row r="850" spans="1:14">
      <c r="A850" s="626">
        <f t="shared" si="26"/>
        <v>843</v>
      </c>
      <c r="B850" s="626">
        <f t="shared" si="27"/>
        <v>0</v>
      </c>
      <c r="C850" s="448"/>
      <c r="D850" s="448"/>
      <c r="E850" s="516"/>
      <c r="F850" s="446"/>
      <c r="G850" s="446"/>
      <c r="H850" s="448"/>
      <c r="I850" s="455">
        <v>0</v>
      </c>
      <c r="J850" s="452">
        <v>0</v>
      </c>
      <c r="K850" s="446"/>
      <c r="L850" s="448"/>
      <c r="N850" s="606" t="str">
        <f>_xlfn.IFNA(VLOOKUP(H850,Checks!$L$4:$L$15,1,FALSE),IF(H850="","",1))</f>
        <v/>
      </c>
    </row>
    <row r="851" spans="1:14">
      <c r="A851" s="626">
        <f t="shared" si="26"/>
        <v>844</v>
      </c>
      <c r="B851" s="626">
        <f t="shared" si="27"/>
        <v>0</v>
      </c>
      <c r="C851" s="448"/>
      <c r="D851" s="448"/>
      <c r="E851" s="516"/>
      <c r="F851" s="446"/>
      <c r="G851" s="446"/>
      <c r="H851" s="448"/>
      <c r="I851" s="455">
        <v>0</v>
      </c>
      <c r="J851" s="452">
        <v>0</v>
      </c>
      <c r="K851" s="446"/>
      <c r="L851" s="448"/>
      <c r="N851" s="606" t="str">
        <f>_xlfn.IFNA(VLOOKUP(H851,Checks!$L$4:$L$15,1,FALSE),IF(H851="","",1))</f>
        <v/>
      </c>
    </row>
    <row r="852" spans="1:14">
      <c r="A852" s="626">
        <f t="shared" si="26"/>
        <v>845</v>
      </c>
      <c r="B852" s="626">
        <f t="shared" si="27"/>
        <v>0</v>
      </c>
      <c r="C852" s="448"/>
      <c r="D852" s="448"/>
      <c r="E852" s="516"/>
      <c r="F852" s="446"/>
      <c r="G852" s="446"/>
      <c r="H852" s="448"/>
      <c r="I852" s="455">
        <v>0</v>
      </c>
      <c r="J852" s="452">
        <v>0</v>
      </c>
      <c r="K852" s="446"/>
      <c r="L852" s="448"/>
      <c r="N852" s="606" t="str">
        <f>_xlfn.IFNA(VLOOKUP(H852,Checks!$L$4:$L$15,1,FALSE),IF(H852="","",1))</f>
        <v/>
      </c>
    </row>
    <row r="853" spans="1:14">
      <c r="A853" s="626">
        <f t="shared" si="26"/>
        <v>846</v>
      </c>
      <c r="B853" s="626">
        <f t="shared" si="27"/>
        <v>0</v>
      </c>
      <c r="C853" s="448"/>
      <c r="D853" s="448"/>
      <c r="E853" s="516"/>
      <c r="F853" s="446"/>
      <c r="G853" s="446"/>
      <c r="H853" s="448"/>
      <c r="I853" s="455">
        <v>0</v>
      </c>
      <c r="J853" s="452">
        <v>0</v>
      </c>
      <c r="K853" s="446"/>
      <c r="L853" s="448"/>
      <c r="N853" s="606" t="str">
        <f>_xlfn.IFNA(VLOOKUP(H853,Checks!$L$4:$L$15,1,FALSE),IF(H853="","",1))</f>
        <v/>
      </c>
    </row>
    <row r="854" spans="1:14">
      <c r="A854" s="626">
        <f t="shared" si="26"/>
        <v>847</v>
      </c>
      <c r="B854" s="626">
        <f t="shared" si="27"/>
        <v>0</v>
      </c>
      <c r="C854" s="448"/>
      <c r="D854" s="448"/>
      <c r="E854" s="516"/>
      <c r="F854" s="446"/>
      <c r="G854" s="446"/>
      <c r="H854" s="448"/>
      <c r="I854" s="455">
        <v>0</v>
      </c>
      <c r="J854" s="452">
        <v>0</v>
      </c>
      <c r="K854" s="446"/>
      <c r="L854" s="448"/>
      <c r="N854" s="606" t="str">
        <f>_xlfn.IFNA(VLOOKUP(H854,Checks!$L$4:$L$15,1,FALSE),IF(H854="","",1))</f>
        <v/>
      </c>
    </row>
    <row r="855" spans="1:14">
      <c r="A855" s="626">
        <f t="shared" si="26"/>
        <v>848</v>
      </c>
      <c r="B855" s="626">
        <f t="shared" si="27"/>
        <v>0</v>
      </c>
      <c r="C855" s="448"/>
      <c r="D855" s="448"/>
      <c r="E855" s="516"/>
      <c r="F855" s="446"/>
      <c r="G855" s="446"/>
      <c r="H855" s="448"/>
      <c r="I855" s="455">
        <v>0</v>
      </c>
      <c r="J855" s="452">
        <v>0</v>
      </c>
      <c r="K855" s="446"/>
      <c r="L855" s="448"/>
      <c r="N855" s="606" t="str">
        <f>_xlfn.IFNA(VLOOKUP(H855,Checks!$L$4:$L$15,1,FALSE),IF(H855="","",1))</f>
        <v/>
      </c>
    </row>
    <row r="856" spans="1:14">
      <c r="A856" s="626">
        <f t="shared" si="26"/>
        <v>849</v>
      </c>
      <c r="B856" s="626">
        <f t="shared" si="27"/>
        <v>0</v>
      </c>
      <c r="C856" s="448"/>
      <c r="D856" s="448"/>
      <c r="E856" s="516"/>
      <c r="F856" s="446"/>
      <c r="G856" s="446"/>
      <c r="H856" s="448"/>
      <c r="I856" s="455">
        <v>0</v>
      </c>
      <c r="J856" s="452">
        <v>0</v>
      </c>
      <c r="K856" s="446"/>
      <c r="L856" s="448"/>
      <c r="N856" s="606" t="str">
        <f>_xlfn.IFNA(VLOOKUP(H856,Checks!$L$4:$L$15,1,FALSE),IF(H856="","",1))</f>
        <v/>
      </c>
    </row>
    <row r="857" spans="1:14">
      <c r="A857" s="626">
        <f t="shared" si="26"/>
        <v>850</v>
      </c>
      <c r="B857" s="626">
        <f t="shared" si="27"/>
        <v>0</v>
      </c>
      <c r="C857" s="448"/>
      <c r="D857" s="448"/>
      <c r="E857" s="516"/>
      <c r="F857" s="446"/>
      <c r="G857" s="446"/>
      <c r="H857" s="448"/>
      <c r="I857" s="455">
        <v>0</v>
      </c>
      <c r="J857" s="452">
        <v>0</v>
      </c>
      <c r="K857" s="446"/>
      <c r="L857" s="448"/>
      <c r="N857" s="606" t="str">
        <f>_xlfn.IFNA(VLOOKUP(H857,Checks!$L$4:$L$15,1,FALSE),IF(H857="","",1))</f>
        <v/>
      </c>
    </row>
    <row r="858" spans="1:14">
      <c r="A858" s="626">
        <f t="shared" si="26"/>
        <v>851</v>
      </c>
      <c r="B858" s="626">
        <f t="shared" si="27"/>
        <v>0</v>
      </c>
      <c r="C858" s="448"/>
      <c r="D858" s="448"/>
      <c r="E858" s="516"/>
      <c r="F858" s="446"/>
      <c r="G858" s="446"/>
      <c r="H858" s="448"/>
      <c r="I858" s="455">
        <v>0</v>
      </c>
      <c r="J858" s="452">
        <v>0</v>
      </c>
      <c r="K858" s="446"/>
      <c r="L858" s="448"/>
      <c r="N858" s="606" t="str">
        <f>_xlfn.IFNA(VLOOKUP(H858,Checks!$L$4:$L$15,1,FALSE),IF(H858="","",1))</f>
        <v/>
      </c>
    </row>
    <row r="859" spans="1:14">
      <c r="A859" s="626">
        <f t="shared" si="26"/>
        <v>852</v>
      </c>
      <c r="B859" s="626">
        <f t="shared" si="27"/>
        <v>0</v>
      </c>
      <c r="C859" s="448"/>
      <c r="D859" s="448"/>
      <c r="E859" s="516"/>
      <c r="F859" s="446"/>
      <c r="G859" s="446"/>
      <c r="H859" s="448"/>
      <c r="I859" s="455">
        <v>0</v>
      </c>
      <c r="J859" s="452">
        <v>0</v>
      </c>
      <c r="K859" s="446"/>
      <c r="L859" s="448"/>
      <c r="N859" s="606" t="str">
        <f>_xlfn.IFNA(VLOOKUP(H859,Checks!$L$4:$L$15,1,FALSE),IF(H859="","",1))</f>
        <v/>
      </c>
    </row>
    <row r="860" spans="1:14">
      <c r="A860" s="626">
        <f t="shared" si="26"/>
        <v>853</v>
      </c>
      <c r="B860" s="626">
        <f t="shared" si="27"/>
        <v>0</v>
      </c>
      <c r="C860" s="448"/>
      <c r="D860" s="448"/>
      <c r="E860" s="516"/>
      <c r="F860" s="446"/>
      <c r="G860" s="446"/>
      <c r="H860" s="448"/>
      <c r="I860" s="455">
        <v>0</v>
      </c>
      <c r="J860" s="452">
        <v>0</v>
      </c>
      <c r="K860" s="446"/>
      <c r="L860" s="448"/>
      <c r="N860" s="606" t="str">
        <f>_xlfn.IFNA(VLOOKUP(H860,Checks!$L$4:$L$15,1,FALSE),IF(H860="","",1))</f>
        <v/>
      </c>
    </row>
    <row r="861" spans="1:14">
      <c r="A861" s="626">
        <f t="shared" si="26"/>
        <v>854</v>
      </c>
      <c r="B861" s="626">
        <f t="shared" si="27"/>
        <v>0</v>
      </c>
      <c r="C861" s="448"/>
      <c r="D861" s="448"/>
      <c r="E861" s="516"/>
      <c r="F861" s="446"/>
      <c r="G861" s="446"/>
      <c r="H861" s="448"/>
      <c r="I861" s="455">
        <v>0</v>
      </c>
      <c r="J861" s="452">
        <v>0</v>
      </c>
      <c r="K861" s="446"/>
      <c r="L861" s="448"/>
      <c r="N861" s="606" t="str">
        <f>_xlfn.IFNA(VLOOKUP(H861,Checks!$L$4:$L$15,1,FALSE),IF(H861="","",1))</f>
        <v/>
      </c>
    </row>
    <row r="862" spans="1:14">
      <c r="A862" s="626">
        <f t="shared" si="26"/>
        <v>855</v>
      </c>
      <c r="B862" s="626">
        <f t="shared" si="27"/>
        <v>0</v>
      </c>
      <c r="C862" s="448"/>
      <c r="D862" s="448"/>
      <c r="E862" s="516"/>
      <c r="F862" s="446"/>
      <c r="G862" s="446"/>
      <c r="H862" s="448"/>
      <c r="I862" s="455">
        <v>0</v>
      </c>
      <c r="J862" s="452">
        <v>0</v>
      </c>
      <c r="K862" s="446"/>
      <c r="L862" s="448"/>
      <c r="N862" s="606" t="str">
        <f>_xlfn.IFNA(VLOOKUP(H862,Checks!$L$4:$L$15,1,FALSE),IF(H862="","",1))</f>
        <v/>
      </c>
    </row>
    <row r="863" spans="1:14">
      <c r="A863" s="626">
        <f t="shared" si="26"/>
        <v>856</v>
      </c>
      <c r="B863" s="626">
        <f t="shared" si="27"/>
        <v>0</v>
      </c>
      <c r="C863" s="448"/>
      <c r="D863" s="448"/>
      <c r="E863" s="516"/>
      <c r="F863" s="446"/>
      <c r="G863" s="446"/>
      <c r="H863" s="448"/>
      <c r="I863" s="455">
        <v>0</v>
      </c>
      <c r="J863" s="452">
        <v>0</v>
      </c>
      <c r="K863" s="446"/>
      <c r="L863" s="448"/>
      <c r="N863" s="606" t="str">
        <f>_xlfn.IFNA(VLOOKUP(H863,Checks!$L$4:$L$15,1,FALSE),IF(H863="","",1))</f>
        <v/>
      </c>
    </row>
    <row r="864" spans="1:14">
      <c r="A864" s="626">
        <f t="shared" si="26"/>
        <v>857</v>
      </c>
      <c r="B864" s="626">
        <f t="shared" si="27"/>
        <v>0</v>
      </c>
      <c r="C864" s="448"/>
      <c r="D864" s="448"/>
      <c r="E864" s="516"/>
      <c r="F864" s="446"/>
      <c r="G864" s="446"/>
      <c r="H864" s="448"/>
      <c r="I864" s="455">
        <v>0</v>
      </c>
      <c r="J864" s="452">
        <v>0</v>
      </c>
      <c r="K864" s="446"/>
      <c r="L864" s="448"/>
      <c r="N864" s="606" t="str">
        <f>_xlfn.IFNA(VLOOKUP(H864,Checks!$L$4:$L$15,1,FALSE),IF(H864="","",1))</f>
        <v/>
      </c>
    </row>
    <row r="865" spans="1:14">
      <c r="A865" s="626">
        <f t="shared" si="26"/>
        <v>858</v>
      </c>
      <c r="B865" s="626">
        <f t="shared" si="27"/>
        <v>0</v>
      </c>
      <c r="C865" s="448"/>
      <c r="D865" s="448"/>
      <c r="E865" s="516"/>
      <c r="F865" s="446"/>
      <c r="G865" s="446"/>
      <c r="H865" s="448"/>
      <c r="I865" s="455">
        <v>0</v>
      </c>
      <c r="J865" s="452">
        <v>0</v>
      </c>
      <c r="K865" s="446"/>
      <c r="L865" s="448"/>
      <c r="N865" s="606" t="str">
        <f>_xlfn.IFNA(VLOOKUP(H865,Checks!$L$4:$L$15,1,FALSE),IF(H865="","",1))</f>
        <v/>
      </c>
    </row>
    <row r="866" spans="1:14">
      <c r="A866" s="626">
        <f t="shared" si="26"/>
        <v>859</v>
      </c>
      <c r="B866" s="626">
        <f t="shared" si="27"/>
        <v>0</v>
      </c>
      <c r="C866" s="448"/>
      <c r="D866" s="448"/>
      <c r="E866" s="516"/>
      <c r="F866" s="446"/>
      <c r="G866" s="446"/>
      <c r="H866" s="448"/>
      <c r="I866" s="455">
        <v>0</v>
      </c>
      <c r="J866" s="452">
        <v>0</v>
      </c>
      <c r="K866" s="446"/>
      <c r="L866" s="448"/>
      <c r="N866" s="606" t="str">
        <f>_xlfn.IFNA(VLOOKUP(H866,Checks!$L$4:$L$15,1,FALSE),IF(H866="","",1))</f>
        <v/>
      </c>
    </row>
    <row r="867" spans="1:14">
      <c r="A867" s="626">
        <f t="shared" si="26"/>
        <v>860</v>
      </c>
      <c r="B867" s="626">
        <f t="shared" si="27"/>
        <v>0</v>
      </c>
      <c r="C867" s="448"/>
      <c r="D867" s="448"/>
      <c r="E867" s="516"/>
      <c r="F867" s="446"/>
      <c r="G867" s="446"/>
      <c r="H867" s="448"/>
      <c r="I867" s="455">
        <v>0</v>
      </c>
      <c r="J867" s="452">
        <v>0</v>
      </c>
      <c r="K867" s="446"/>
      <c r="L867" s="448"/>
      <c r="N867" s="606" t="str">
        <f>_xlfn.IFNA(VLOOKUP(H867,Checks!$L$4:$L$15,1,FALSE),IF(H867="","",1))</f>
        <v/>
      </c>
    </row>
    <row r="868" spans="1:14">
      <c r="A868" s="626">
        <f t="shared" si="26"/>
        <v>861</v>
      </c>
      <c r="B868" s="626">
        <f t="shared" si="27"/>
        <v>0</v>
      </c>
      <c r="C868" s="448"/>
      <c r="D868" s="448"/>
      <c r="E868" s="516"/>
      <c r="F868" s="446"/>
      <c r="G868" s="446"/>
      <c r="H868" s="448"/>
      <c r="I868" s="455">
        <v>0</v>
      </c>
      <c r="J868" s="452">
        <v>0</v>
      </c>
      <c r="K868" s="446"/>
      <c r="L868" s="448"/>
      <c r="N868" s="606" t="str">
        <f>_xlfn.IFNA(VLOOKUP(H868,Checks!$L$4:$L$15,1,FALSE),IF(H868="","",1))</f>
        <v/>
      </c>
    </row>
    <row r="869" spans="1:14">
      <c r="A869" s="626">
        <f t="shared" si="26"/>
        <v>862</v>
      </c>
      <c r="B869" s="626">
        <f t="shared" si="27"/>
        <v>0</v>
      </c>
      <c r="C869" s="448"/>
      <c r="D869" s="448"/>
      <c r="E869" s="516"/>
      <c r="F869" s="446"/>
      <c r="G869" s="446"/>
      <c r="H869" s="448"/>
      <c r="I869" s="455">
        <v>0</v>
      </c>
      <c r="J869" s="452">
        <v>0</v>
      </c>
      <c r="K869" s="446"/>
      <c r="L869" s="448"/>
      <c r="N869" s="606" t="str">
        <f>_xlfn.IFNA(VLOOKUP(H869,Checks!$L$4:$L$15,1,FALSE),IF(H869="","",1))</f>
        <v/>
      </c>
    </row>
    <row r="870" spans="1:14">
      <c r="A870" s="626">
        <f t="shared" si="26"/>
        <v>863</v>
      </c>
      <c r="B870" s="626">
        <f t="shared" si="27"/>
        <v>0</v>
      </c>
      <c r="C870" s="448"/>
      <c r="D870" s="448"/>
      <c r="E870" s="516"/>
      <c r="F870" s="446"/>
      <c r="G870" s="446"/>
      <c r="H870" s="448"/>
      <c r="I870" s="455">
        <v>0</v>
      </c>
      <c r="J870" s="452">
        <v>0</v>
      </c>
      <c r="K870" s="446"/>
      <c r="L870" s="448"/>
      <c r="N870" s="606" t="str">
        <f>_xlfn.IFNA(VLOOKUP(H870,Checks!$L$4:$L$15,1,FALSE),IF(H870="","",1))</f>
        <v/>
      </c>
    </row>
    <row r="871" spans="1:14">
      <c r="A871" s="626">
        <f t="shared" si="26"/>
        <v>864</v>
      </c>
      <c r="B871" s="626">
        <f t="shared" si="27"/>
        <v>0</v>
      </c>
      <c r="C871" s="448"/>
      <c r="D871" s="448"/>
      <c r="E871" s="516"/>
      <c r="F871" s="446"/>
      <c r="G871" s="446"/>
      <c r="H871" s="448"/>
      <c r="I871" s="455">
        <v>0</v>
      </c>
      <c r="J871" s="452">
        <v>0</v>
      </c>
      <c r="K871" s="446"/>
      <c r="L871" s="448"/>
      <c r="N871" s="606" t="str">
        <f>_xlfn.IFNA(VLOOKUP(H871,Checks!$L$4:$L$15,1,FALSE),IF(H871="","",1))</f>
        <v/>
      </c>
    </row>
    <row r="872" spans="1:14">
      <c r="A872" s="626">
        <f t="shared" si="26"/>
        <v>865</v>
      </c>
      <c r="B872" s="626">
        <f t="shared" si="27"/>
        <v>0</v>
      </c>
      <c r="C872" s="448"/>
      <c r="D872" s="448"/>
      <c r="E872" s="516"/>
      <c r="F872" s="446"/>
      <c r="G872" s="446"/>
      <c r="H872" s="448"/>
      <c r="I872" s="455">
        <v>0</v>
      </c>
      <c r="J872" s="452">
        <v>0</v>
      </c>
      <c r="K872" s="446"/>
      <c r="L872" s="448"/>
      <c r="N872" s="606" t="str">
        <f>_xlfn.IFNA(VLOOKUP(H872,Checks!$L$4:$L$15,1,FALSE),IF(H872="","",1))</f>
        <v/>
      </c>
    </row>
    <row r="873" spans="1:14">
      <c r="A873" s="626">
        <f t="shared" si="26"/>
        <v>866</v>
      </c>
      <c r="B873" s="626">
        <f t="shared" si="27"/>
        <v>0</v>
      </c>
      <c r="C873" s="448"/>
      <c r="D873" s="448"/>
      <c r="E873" s="516"/>
      <c r="F873" s="446"/>
      <c r="G873" s="446"/>
      <c r="H873" s="448"/>
      <c r="I873" s="455">
        <v>0</v>
      </c>
      <c r="J873" s="452">
        <v>0</v>
      </c>
      <c r="K873" s="446"/>
      <c r="L873" s="448"/>
      <c r="N873" s="606" t="str">
        <f>_xlfn.IFNA(VLOOKUP(H873,Checks!$L$4:$L$15,1,FALSE),IF(H873="","",1))</f>
        <v/>
      </c>
    </row>
    <row r="874" spans="1:14">
      <c r="A874" s="626">
        <f t="shared" si="26"/>
        <v>867</v>
      </c>
      <c r="B874" s="626">
        <f t="shared" si="27"/>
        <v>0</v>
      </c>
      <c r="C874" s="448"/>
      <c r="D874" s="448"/>
      <c r="E874" s="516"/>
      <c r="F874" s="446"/>
      <c r="G874" s="446"/>
      <c r="H874" s="448"/>
      <c r="I874" s="455">
        <v>0</v>
      </c>
      <c r="J874" s="452">
        <v>0</v>
      </c>
      <c r="K874" s="446"/>
      <c r="L874" s="448"/>
      <c r="N874" s="606" t="str">
        <f>_xlfn.IFNA(VLOOKUP(H874,Checks!$L$4:$L$15,1,FALSE),IF(H874="","",1))</f>
        <v/>
      </c>
    </row>
    <row r="875" spans="1:14">
      <c r="A875" s="626">
        <f t="shared" si="26"/>
        <v>868</v>
      </c>
      <c r="B875" s="626">
        <f t="shared" si="27"/>
        <v>0</v>
      </c>
      <c r="C875" s="448"/>
      <c r="D875" s="448"/>
      <c r="E875" s="516"/>
      <c r="F875" s="446"/>
      <c r="G875" s="446"/>
      <c r="H875" s="448"/>
      <c r="I875" s="455">
        <v>0</v>
      </c>
      <c r="J875" s="452">
        <v>0</v>
      </c>
      <c r="K875" s="446"/>
      <c r="L875" s="448"/>
      <c r="N875" s="606" t="str">
        <f>_xlfn.IFNA(VLOOKUP(H875,Checks!$L$4:$L$15,1,FALSE),IF(H875="","",1))</f>
        <v/>
      </c>
    </row>
    <row r="876" spans="1:14">
      <c r="A876" s="626">
        <f t="shared" si="26"/>
        <v>869</v>
      </c>
      <c r="B876" s="626">
        <f t="shared" si="27"/>
        <v>0</v>
      </c>
      <c r="C876" s="448"/>
      <c r="D876" s="448"/>
      <c r="E876" s="516"/>
      <c r="F876" s="446"/>
      <c r="G876" s="446"/>
      <c r="H876" s="448"/>
      <c r="I876" s="455">
        <v>0</v>
      </c>
      <c r="J876" s="452">
        <v>0</v>
      </c>
      <c r="K876" s="446"/>
      <c r="L876" s="448"/>
      <c r="N876" s="606" t="str">
        <f>_xlfn.IFNA(VLOOKUP(H876,Checks!$L$4:$L$15,1,FALSE),IF(H876="","",1))</f>
        <v/>
      </c>
    </row>
    <row r="877" spans="1:14">
      <c r="A877" s="626">
        <f t="shared" si="26"/>
        <v>870</v>
      </c>
      <c r="B877" s="626">
        <f t="shared" si="27"/>
        <v>0</v>
      </c>
      <c r="C877" s="448"/>
      <c r="D877" s="448"/>
      <c r="E877" s="516"/>
      <c r="F877" s="446"/>
      <c r="G877" s="446"/>
      <c r="H877" s="448"/>
      <c r="I877" s="455">
        <v>0</v>
      </c>
      <c r="J877" s="452">
        <v>0</v>
      </c>
      <c r="K877" s="446"/>
      <c r="L877" s="448"/>
      <c r="N877" s="606" t="str">
        <f>_xlfn.IFNA(VLOOKUP(H877,Checks!$L$4:$L$15,1,FALSE),IF(H877="","",1))</f>
        <v/>
      </c>
    </row>
    <row r="878" spans="1:14">
      <c r="A878" s="626">
        <f t="shared" si="26"/>
        <v>871</v>
      </c>
      <c r="B878" s="626">
        <f t="shared" si="27"/>
        <v>0</v>
      </c>
      <c r="C878" s="448"/>
      <c r="D878" s="448"/>
      <c r="E878" s="516"/>
      <c r="F878" s="446"/>
      <c r="G878" s="446"/>
      <c r="H878" s="448"/>
      <c r="I878" s="455">
        <v>0</v>
      </c>
      <c r="J878" s="452">
        <v>0</v>
      </c>
      <c r="K878" s="446"/>
      <c r="L878" s="448"/>
      <c r="N878" s="606" t="str">
        <f>_xlfn.IFNA(VLOOKUP(H878,Checks!$L$4:$L$15,1,FALSE),IF(H878="","",1))</f>
        <v/>
      </c>
    </row>
    <row r="879" spans="1:14">
      <c r="A879" s="626">
        <f t="shared" si="26"/>
        <v>872</v>
      </c>
      <c r="B879" s="626">
        <f t="shared" si="27"/>
        <v>0</v>
      </c>
      <c r="C879" s="448"/>
      <c r="D879" s="448"/>
      <c r="E879" s="516"/>
      <c r="F879" s="446"/>
      <c r="G879" s="446"/>
      <c r="H879" s="448"/>
      <c r="I879" s="455">
        <v>0</v>
      </c>
      <c r="J879" s="452">
        <v>0</v>
      </c>
      <c r="K879" s="446"/>
      <c r="L879" s="448"/>
      <c r="N879" s="606" t="str">
        <f>_xlfn.IFNA(VLOOKUP(H879,Checks!$L$4:$L$15,1,FALSE),IF(H879="","",1))</f>
        <v/>
      </c>
    </row>
    <row r="880" spans="1:14">
      <c r="A880" s="626">
        <f t="shared" si="26"/>
        <v>873</v>
      </c>
      <c r="B880" s="626">
        <f t="shared" si="27"/>
        <v>0</v>
      </c>
      <c r="C880" s="448"/>
      <c r="D880" s="448"/>
      <c r="E880" s="516"/>
      <c r="F880" s="446"/>
      <c r="G880" s="446"/>
      <c r="H880" s="448"/>
      <c r="I880" s="455">
        <v>0</v>
      </c>
      <c r="J880" s="452">
        <v>0</v>
      </c>
      <c r="K880" s="446"/>
      <c r="L880" s="448"/>
      <c r="N880" s="606" t="str">
        <f>_xlfn.IFNA(VLOOKUP(H880,Checks!$L$4:$L$15,1,FALSE),IF(H880="","",1))</f>
        <v/>
      </c>
    </row>
    <row r="881" spans="1:14">
      <c r="A881" s="626">
        <f t="shared" si="26"/>
        <v>874</v>
      </c>
      <c r="B881" s="626">
        <f t="shared" si="27"/>
        <v>0</v>
      </c>
      <c r="C881" s="448"/>
      <c r="D881" s="448"/>
      <c r="E881" s="516"/>
      <c r="F881" s="446"/>
      <c r="G881" s="446"/>
      <c r="H881" s="448"/>
      <c r="I881" s="455">
        <v>0</v>
      </c>
      <c r="J881" s="452">
        <v>0</v>
      </c>
      <c r="K881" s="446"/>
      <c r="L881" s="448"/>
      <c r="N881" s="606" t="str">
        <f>_xlfn.IFNA(VLOOKUP(H881,Checks!$L$4:$L$15,1,FALSE),IF(H881="","",1))</f>
        <v/>
      </c>
    </row>
    <row r="882" spans="1:14">
      <c r="A882" s="626">
        <f t="shared" si="26"/>
        <v>875</v>
      </c>
      <c r="B882" s="626">
        <f t="shared" si="27"/>
        <v>0</v>
      </c>
      <c r="C882" s="448"/>
      <c r="D882" s="448"/>
      <c r="E882" s="516"/>
      <c r="F882" s="446"/>
      <c r="G882" s="446"/>
      <c r="H882" s="448"/>
      <c r="I882" s="455">
        <v>0</v>
      </c>
      <c r="J882" s="452">
        <v>0</v>
      </c>
      <c r="K882" s="446"/>
      <c r="L882" s="448"/>
      <c r="N882" s="606" t="str">
        <f>_xlfn.IFNA(VLOOKUP(H882,Checks!$L$4:$L$15,1,FALSE),IF(H882="","",1))</f>
        <v/>
      </c>
    </row>
    <row r="883" spans="1:14">
      <c r="A883" s="626">
        <f t="shared" si="26"/>
        <v>876</v>
      </c>
      <c r="B883" s="626">
        <f t="shared" si="27"/>
        <v>0</v>
      </c>
      <c r="C883" s="448"/>
      <c r="D883" s="448"/>
      <c r="E883" s="516"/>
      <c r="F883" s="446"/>
      <c r="G883" s="446"/>
      <c r="H883" s="448"/>
      <c r="I883" s="455">
        <v>0</v>
      </c>
      <c r="J883" s="452">
        <v>0</v>
      </c>
      <c r="K883" s="446"/>
      <c r="L883" s="448"/>
      <c r="N883" s="606" t="str">
        <f>_xlfn.IFNA(VLOOKUP(H883,Checks!$L$4:$L$15,1,FALSE),IF(H883="","",1))</f>
        <v/>
      </c>
    </row>
    <row r="884" spans="1:14">
      <c r="A884" s="626">
        <f t="shared" si="26"/>
        <v>877</v>
      </c>
      <c r="B884" s="626">
        <f t="shared" si="27"/>
        <v>0</v>
      </c>
      <c r="C884" s="448"/>
      <c r="D884" s="448"/>
      <c r="E884" s="516"/>
      <c r="F884" s="446"/>
      <c r="G884" s="446"/>
      <c r="H884" s="448"/>
      <c r="I884" s="455">
        <v>0</v>
      </c>
      <c r="J884" s="452">
        <v>0</v>
      </c>
      <c r="K884" s="446"/>
      <c r="L884" s="448"/>
      <c r="N884" s="606" t="str">
        <f>_xlfn.IFNA(VLOOKUP(H884,Checks!$L$4:$L$15,1,FALSE),IF(H884="","",1))</f>
        <v/>
      </c>
    </row>
    <row r="885" spans="1:14">
      <c r="A885" s="626">
        <f t="shared" si="26"/>
        <v>878</v>
      </c>
      <c r="B885" s="626">
        <f t="shared" si="27"/>
        <v>0</v>
      </c>
      <c r="C885" s="448"/>
      <c r="D885" s="448"/>
      <c r="E885" s="516"/>
      <c r="F885" s="446"/>
      <c r="G885" s="446"/>
      <c r="H885" s="448"/>
      <c r="I885" s="455">
        <v>0</v>
      </c>
      <c r="J885" s="452">
        <v>0</v>
      </c>
      <c r="K885" s="446"/>
      <c r="L885" s="448"/>
      <c r="N885" s="606" t="str">
        <f>_xlfn.IFNA(VLOOKUP(H885,Checks!$L$4:$L$15,1,FALSE),IF(H885="","",1))</f>
        <v/>
      </c>
    </row>
    <row r="886" spans="1:14">
      <c r="A886" s="626">
        <f t="shared" si="26"/>
        <v>879</v>
      </c>
      <c r="B886" s="626">
        <f t="shared" si="27"/>
        <v>0</v>
      </c>
      <c r="C886" s="448"/>
      <c r="D886" s="448"/>
      <c r="E886" s="516"/>
      <c r="F886" s="446"/>
      <c r="G886" s="446"/>
      <c r="H886" s="448"/>
      <c r="I886" s="455">
        <v>0</v>
      </c>
      <c r="J886" s="452">
        <v>0</v>
      </c>
      <c r="K886" s="446"/>
      <c r="L886" s="448"/>
      <c r="N886" s="606" t="str">
        <f>_xlfn.IFNA(VLOOKUP(H886,Checks!$L$4:$L$15,1,FALSE),IF(H886="","",1))</f>
        <v/>
      </c>
    </row>
    <row r="887" spans="1:14">
      <c r="A887" s="626">
        <f t="shared" si="26"/>
        <v>880</v>
      </c>
      <c r="B887" s="626">
        <f t="shared" si="27"/>
        <v>0</v>
      </c>
      <c r="C887" s="448"/>
      <c r="D887" s="448"/>
      <c r="E887" s="516"/>
      <c r="F887" s="446"/>
      <c r="G887" s="446"/>
      <c r="H887" s="448"/>
      <c r="I887" s="455">
        <v>0</v>
      </c>
      <c r="J887" s="452">
        <v>0</v>
      </c>
      <c r="K887" s="446"/>
      <c r="L887" s="448"/>
      <c r="N887" s="606" t="str">
        <f>_xlfn.IFNA(VLOOKUP(H887,Checks!$L$4:$L$15,1,FALSE),IF(H887="","",1))</f>
        <v/>
      </c>
    </row>
    <row r="888" spans="1:14">
      <c r="A888" s="626">
        <f t="shared" si="26"/>
        <v>881</v>
      </c>
      <c r="B888" s="626">
        <f t="shared" si="27"/>
        <v>0</v>
      </c>
      <c r="C888" s="448"/>
      <c r="D888" s="448"/>
      <c r="E888" s="516"/>
      <c r="F888" s="446"/>
      <c r="G888" s="446"/>
      <c r="H888" s="448"/>
      <c r="I888" s="455">
        <v>0</v>
      </c>
      <c r="J888" s="452">
        <v>0</v>
      </c>
      <c r="K888" s="446"/>
      <c r="L888" s="448"/>
      <c r="N888" s="606" t="str">
        <f>_xlfn.IFNA(VLOOKUP(H888,Checks!$L$4:$L$15,1,FALSE),IF(H888="","",1))</f>
        <v/>
      </c>
    </row>
    <row r="889" spans="1:14">
      <c r="A889" s="626">
        <f t="shared" si="26"/>
        <v>882</v>
      </c>
      <c r="B889" s="626">
        <f t="shared" si="27"/>
        <v>0</v>
      </c>
      <c r="C889" s="448"/>
      <c r="D889" s="448"/>
      <c r="E889" s="516"/>
      <c r="F889" s="446"/>
      <c r="G889" s="446"/>
      <c r="H889" s="448"/>
      <c r="I889" s="455">
        <v>0</v>
      </c>
      <c r="J889" s="452">
        <v>0</v>
      </c>
      <c r="K889" s="446"/>
      <c r="L889" s="448"/>
      <c r="N889" s="606" t="str">
        <f>_xlfn.IFNA(VLOOKUP(H889,Checks!$L$4:$L$15,1,FALSE),IF(H889="","",1))</f>
        <v/>
      </c>
    </row>
    <row r="890" spans="1:14">
      <c r="A890" s="626">
        <f t="shared" si="26"/>
        <v>883</v>
      </c>
      <c r="B890" s="626">
        <f t="shared" si="27"/>
        <v>0</v>
      </c>
      <c r="C890" s="448"/>
      <c r="D890" s="448"/>
      <c r="E890" s="516"/>
      <c r="F890" s="446"/>
      <c r="G890" s="446"/>
      <c r="H890" s="448"/>
      <c r="I890" s="455">
        <v>0</v>
      </c>
      <c r="J890" s="452">
        <v>0</v>
      </c>
      <c r="K890" s="446"/>
      <c r="L890" s="448"/>
      <c r="N890" s="606" t="str">
        <f>_xlfn.IFNA(VLOOKUP(H890,Checks!$L$4:$L$15,1,FALSE),IF(H890="","",1))</f>
        <v/>
      </c>
    </row>
    <row r="891" spans="1:14">
      <c r="A891" s="626">
        <f t="shared" si="26"/>
        <v>884</v>
      </c>
      <c r="B891" s="626">
        <f t="shared" si="27"/>
        <v>0</v>
      </c>
      <c r="C891" s="448"/>
      <c r="D891" s="448"/>
      <c r="E891" s="516"/>
      <c r="F891" s="446"/>
      <c r="G891" s="446"/>
      <c r="H891" s="448"/>
      <c r="I891" s="455">
        <v>0</v>
      </c>
      <c r="J891" s="452">
        <v>0</v>
      </c>
      <c r="K891" s="446"/>
      <c r="L891" s="448"/>
      <c r="N891" s="606" t="str">
        <f>_xlfn.IFNA(VLOOKUP(H891,Checks!$L$4:$L$15,1,FALSE),IF(H891="","",1))</f>
        <v/>
      </c>
    </row>
    <row r="892" spans="1:14">
      <c r="A892" s="626">
        <f t="shared" si="26"/>
        <v>885</v>
      </c>
      <c r="B892" s="626">
        <f t="shared" si="27"/>
        <v>0</v>
      </c>
      <c r="C892" s="448"/>
      <c r="D892" s="448"/>
      <c r="E892" s="516"/>
      <c r="F892" s="446"/>
      <c r="G892" s="446"/>
      <c r="H892" s="448"/>
      <c r="I892" s="455">
        <v>0</v>
      </c>
      <c r="J892" s="452">
        <v>0</v>
      </c>
      <c r="K892" s="446"/>
      <c r="L892" s="448"/>
      <c r="N892" s="606" t="str">
        <f>_xlfn.IFNA(VLOOKUP(H892,Checks!$L$4:$L$15,1,FALSE),IF(H892="","",1))</f>
        <v/>
      </c>
    </row>
    <row r="893" spans="1:14">
      <c r="A893" s="626">
        <f t="shared" si="26"/>
        <v>886</v>
      </c>
      <c r="B893" s="626">
        <f t="shared" si="27"/>
        <v>0</v>
      </c>
      <c r="C893" s="448"/>
      <c r="D893" s="448"/>
      <c r="E893" s="516"/>
      <c r="F893" s="446"/>
      <c r="G893" s="446"/>
      <c r="H893" s="448"/>
      <c r="I893" s="455">
        <v>0</v>
      </c>
      <c r="J893" s="452">
        <v>0</v>
      </c>
      <c r="K893" s="446"/>
      <c r="L893" s="448"/>
      <c r="N893" s="606" t="str">
        <f>_xlfn.IFNA(VLOOKUP(H893,Checks!$L$4:$L$15,1,FALSE),IF(H893="","",1))</f>
        <v/>
      </c>
    </row>
    <row r="894" spans="1:14">
      <c r="A894" s="626">
        <f t="shared" si="26"/>
        <v>887</v>
      </c>
      <c r="B894" s="626">
        <f t="shared" si="27"/>
        <v>0</v>
      </c>
      <c r="C894" s="448"/>
      <c r="D894" s="448"/>
      <c r="E894" s="516"/>
      <c r="F894" s="446"/>
      <c r="G894" s="446"/>
      <c r="H894" s="448"/>
      <c r="I894" s="455">
        <v>0</v>
      </c>
      <c r="J894" s="452">
        <v>0</v>
      </c>
      <c r="K894" s="446"/>
      <c r="L894" s="448"/>
      <c r="N894" s="606" t="str">
        <f>_xlfn.IFNA(VLOOKUP(H894,Checks!$L$4:$L$15,1,FALSE),IF(H894="","",1))</f>
        <v/>
      </c>
    </row>
    <row r="895" spans="1:14">
      <c r="A895" s="626">
        <f t="shared" si="26"/>
        <v>888</v>
      </c>
      <c r="B895" s="626">
        <f t="shared" si="27"/>
        <v>0</v>
      </c>
      <c r="C895" s="448"/>
      <c r="D895" s="448"/>
      <c r="E895" s="516"/>
      <c r="F895" s="446"/>
      <c r="G895" s="446"/>
      <c r="H895" s="448"/>
      <c r="I895" s="455">
        <v>0</v>
      </c>
      <c r="J895" s="452">
        <v>0</v>
      </c>
      <c r="K895" s="446"/>
      <c r="L895" s="448"/>
      <c r="N895" s="606" t="str">
        <f>_xlfn.IFNA(VLOOKUP(H895,Checks!$L$4:$L$15,1,FALSE),IF(H895="","",1))</f>
        <v/>
      </c>
    </row>
    <row r="896" spans="1:14">
      <c r="A896" s="626">
        <f t="shared" si="26"/>
        <v>889</v>
      </c>
      <c r="B896" s="626">
        <f t="shared" si="27"/>
        <v>0</v>
      </c>
      <c r="C896" s="448"/>
      <c r="D896" s="448"/>
      <c r="E896" s="516"/>
      <c r="F896" s="446"/>
      <c r="G896" s="446"/>
      <c r="H896" s="448"/>
      <c r="I896" s="455">
        <v>0</v>
      </c>
      <c r="J896" s="452">
        <v>0</v>
      </c>
      <c r="K896" s="446"/>
      <c r="L896" s="448"/>
      <c r="N896" s="606" t="str">
        <f>_xlfn.IFNA(VLOOKUP(H896,Checks!$L$4:$L$15,1,FALSE),IF(H896="","",1))</f>
        <v/>
      </c>
    </row>
    <row r="897" spans="1:14">
      <c r="A897" s="626">
        <f t="shared" si="26"/>
        <v>890</v>
      </c>
      <c r="B897" s="626">
        <f t="shared" si="27"/>
        <v>0</v>
      </c>
      <c r="C897" s="448"/>
      <c r="D897" s="448"/>
      <c r="E897" s="516"/>
      <c r="F897" s="446"/>
      <c r="G897" s="446"/>
      <c r="H897" s="448"/>
      <c r="I897" s="455">
        <v>0</v>
      </c>
      <c r="J897" s="452">
        <v>0</v>
      </c>
      <c r="K897" s="446"/>
      <c r="L897" s="448"/>
      <c r="N897" s="606" t="str">
        <f>_xlfn.IFNA(VLOOKUP(H897,Checks!$L$4:$L$15,1,FALSE),IF(H897="","",1))</f>
        <v/>
      </c>
    </row>
    <row r="898" spans="1:14">
      <c r="A898" s="626">
        <f t="shared" si="26"/>
        <v>891</v>
      </c>
      <c r="B898" s="626">
        <f t="shared" si="27"/>
        <v>0</v>
      </c>
      <c r="C898" s="448"/>
      <c r="D898" s="448"/>
      <c r="E898" s="516"/>
      <c r="F898" s="446"/>
      <c r="G898" s="446"/>
      <c r="H898" s="448"/>
      <c r="I898" s="455">
        <v>0</v>
      </c>
      <c r="J898" s="452">
        <v>0</v>
      </c>
      <c r="K898" s="446"/>
      <c r="L898" s="448"/>
      <c r="N898" s="606" t="str">
        <f>_xlfn.IFNA(VLOOKUP(H898,Checks!$L$4:$L$15,1,FALSE),IF(H898="","",1))</f>
        <v/>
      </c>
    </row>
    <row r="899" spans="1:14">
      <c r="A899" s="626">
        <f t="shared" si="26"/>
        <v>892</v>
      </c>
      <c r="B899" s="626">
        <f t="shared" si="27"/>
        <v>0</v>
      </c>
      <c r="C899" s="448"/>
      <c r="D899" s="448"/>
      <c r="E899" s="516"/>
      <c r="F899" s="446"/>
      <c r="G899" s="446"/>
      <c r="H899" s="448"/>
      <c r="I899" s="455">
        <v>0</v>
      </c>
      <c r="J899" s="452">
        <v>0</v>
      </c>
      <c r="K899" s="446"/>
      <c r="L899" s="448"/>
      <c r="N899" s="606" t="str">
        <f>_xlfn.IFNA(VLOOKUP(H899,Checks!$L$4:$L$15,1,FALSE),IF(H899="","",1))</f>
        <v/>
      </c>
    </row>
    <row r="900" spans="1:14">
      <c r="A900" s="626">
        <f t="shared" si="26"/>
        <v>893</v>
      </c>
      <c r="B900" s="626">
        <f t="shared" si="27"/>
        <v>0</v>
      </c>
      <c r="C900" s="448"/>
      <c r="D900" s="448"/>
      <c r="E900" s="516"/>
      <c r="F900" s="446"/>
      <c r="G900" s="446"/>
      <c r="H900" s="448"/>
      <c r="I900" s="455">
        <v>0</v>
      </c>
      <c r="J900" s="452">
        <v>0</v>
      </c>
      <c r="K900" s="446"/>
      <c r="L900" s="448"/>
      <c r="N900" s="606" t="str">
        <f>_xlfn.IFNA(VLOOKUP(H900,Checks!$L$4:$L$15,1,FALSE),IF(H900="","",1))</f>
        <v/>
      </c>
    </row>
    <row r="901" spans="1:14">
      <c r="A901" s="626">
        <f t="shared" si="26"/>
        <v>894</v>
      </c>
      <c r="B901" s="626">
        <f t="shared" si="27"/>
        <v>0</v>
      </c>
      <c r="C901" s="448"/>
      <c r="D901" s="448"/>
      <c r="E901" s="516"/>
      <c r="F901" s="446"/>
      <c r="G901" s="446"/>
      <c r="H901" s="448"/>
      <c r="I901" s="455">
        <v>0</v>
      </c>
      <c r="J901" s="452">
        <v>0</v>
      </c>
      <c r="K901" s="446"/>
      <c r="L901" s="448"/>
      <c r="N901" s="606" t="str">
        <f>_xlfn.IFNA(VLOOKUP(H901,Checks!$L$4:$L$15,1,FALSE),IF(H901="","",1))</f>
        <v/>
      </c>
    </row>
    <row r="902" spans="1:14">
      <c r="A902" s="626">
        <f t="shared" si="26"/>
        <v>895</v>
      </c>
      <c r="B902" s="626">
        <f t="shared" si="27"/>
        <v>0</v>
      </c>
      <c r="C902" s="448"/>
      <c r="D902" s="448"/>
      <c r="E902" s="516"/>
      <c r="F902" s="446"/>
      <c r="G902" s="446"/>
      <c r="H902" s="448"/>
      <c r="I902" s="455">
        <v>0</v>
      </c>
      <c r="J902" s="452">
        <v>0</v>
      </c>
      <c r="K902" s="446"/>
      <c r="L902" s="448"/>
      <c r="N902" s="606" t="str">
        <f>_xlfn.IFNA(VLOOKUP(H902,Checks!$L$4:$L$15,1,FALSE),IF(H902="","",1))</f>
        <v/>
      </c>
    </row>
    <row r="903" spans="1:14">
      <c r="A903" s="626">
        <f t="shared" si="26"/>
        <v>896</v>
      </c>
      <c r="B903" s="626">
        <f t="shared" si="27"/>
        <v>0</v>
      </c>
      <c r="C903" s="448"/>
      <c r="D903" s="448"/>
      <c r="E903" s="516"/>
      <c r="F903" s="446"/>
      <c r="G903" s="446"/>
      <c r="H903" s="448"/>
      <c r="I903" s="455">
        <v>0</v>
      </c>
      <c r="J903" s="452">
        <v>0</v>
      </c>
      <c r="K903" s="446"/>
      <c r="L903" s="448"/>
      <c r="N903" s="606" t="str">
        <f>_xlfn.IFNA(VLOOKUP(H903,Checks!$L$4:$L$15,1,FALSE),IF(H903="","",1))</f>
        <v/>
      </c>
    </row>
    <row r="904" spans="1:14">
      <c r="A904" s="626">
        <f t="shared" si="26"/>
        <v>897</v>
      </c>
      <c r="B904" s="626">
        <f t="shared" si="27"/>
        <v>0</v>
      </c>
      <c r="C904" s="448"/>
      <c r="D904" s="448"/>
      <c r="E904" s="516"/>
      <c r="F904" s="446"/>
      <c r="G904" s="446"/>
      <c r="H904" s="448"/>
      <c r="I904" s="455">
        <v>0</v>
      </c>
      <c r="J904" s="452">
        <v>0</v>
      </c>
      <c r="K904" s="446"/>
      <c r="L904" s="448"/>
      <c r="N904" s="606" t="str">
        <f>_xlfn.IFNA(VLOOKUP(H904,Checks!$L$4:$L$15,1,FALSE),IF(H904="","",1))</f>
        <v/>
      </c>
    </row>
    <row r="905" spans="1:14">
      <c r="A905" s="626">
        <f t="shared" si="26"/>
        <v>898</v>
      </c>
      <c r="B905" s="626">
        <f t="shared" si="27"/>
        <v>0</v>
      </c>
      <c r="C905" s="448"/>
      <c r="D905" s="448"/>
      <c r="E905" s="516"/>
      <c r="F905" s="446"/>
      <c r="G905" s="446"/>
      <c r="H905" s="448"/>
      <c r="I905" s="455">
        <v>0</v>
      </c>
      <c r="J905" s="452">
        <v>0</v>
      </c>
      <c r="K905" s="446"/>
      <c r="L905" s="448"/>
      <c r="N905" s="606" t="str">
        <f>_xlfn.IFNA(VLOOKUP(H905,Checks!$L$4:$L$15,1,FALSE),IF(H905="","",1))</f>
        <v/>
      </c>
    </row>
    <row r="906" spans="1:14">
      <c r="A906" s="626">
        <f t="shared" ref="A906:A969" si="28">A905+1</f>
        <v>899</v>
      </c>
      <c r="B906" s="626">
        <f t="shared" ref="B906:B969" si="29">$B$8</f>
        <v>0</v>
      </c>
      <c r="C906" s="448"/>
      <c r="D906" s="448"/>
      <c r="E906" s="516"/>
      <c r="F906" s="446"/>
      <c r="G906" s="446"/>
      <c r="H906" s="448"/>
      <c r="I906" s="455">
        <v>0</v>
      </c>
      <c r="J906" s="452">
        <v>0</v>
      </c>
      <c r="K906" s="446"/>
      <c r="L906" s="448"/>
      <c r="N906" s="606" t="str">
        <f>_xlfn.IFNA(VLOOKUP(H906,Checks!$L$4:$L$15,1,FALSE),IF(H906="","",1))</f>
        <v/>
      </c>
    </row>
    <row r="907" spans="1:14">
      <c r="A907" s="626">
        <f t="shared" si="28"/>
        <v>900</v>
      </c>
      <c r="B907" s="626">
        <f t="shared" si="29"/>
        <v>0</v>
      </c>
      <c r="C907" s="448"/>
      <c r="D907" s="448"/>
      <c r="E907" s="516"/>
      <c r="F907" s="446"/>
      <c r="G907" s="446"/>
      <c r="H907" s="448"/>
      <c r="I907" s="455">
        <v>0</v>
      </c>
      <c r="J907" s="452">
        <v>0</v>
      </c>
      <c r="K907" s="446"/>
      <c r="L907" s="448"/>
      <c r="N907" s="606" t="str">
        <f>_xlfn.IFNA(VLOOKUP(H907,Checks!$L$4:$L$15,1,FALSE),IF(H907="","",1))</f>
        <v/>
      </c>
    </row>
    <row r="908" spans="1:14">
      <c r="A908" s="626">
        <f t="shared" si="28"/>
        <v>901</v>
      </c>
      <c r="B908" s="626">
        <f t="shared" si="29"/>
        <v>0</v>
      </c>
      <c r="C908" s="448"/>
      <c r="D908" s="448"/>
      <c r="E908" s="516"/>
      <c r="F908" s="446"/>
      <c r="G908" s="446"/>
      <c r="H908" s="448"/>
      <c r="I908" s="455">
        <v>0</v>
      </c>
      <c r="J908" s="452">
        <v>0</v>
      </c>
      <c r="K908" s="446"/>
      <c r="L908" s="448"/>
      <c r="N908" s="606" t="str">
        <f>_xlfn.IFNA(VLOOKUP(H908,Checks!$L$4:$L$15,1,FALSE),IF(H908="","",1))</f>
        <v/>
      </c>
    </row>
    <row r="909" spans="1:14">
      <c r="A909" s="626">
        <f t="shared" si="28"/>
        <v>902</v>
      </c>
      <c r="B909" s="626">
        <f t="shared" si="29"/>
        <v>0</v>
      </c>
      <c r="C909" s="448"/>
      <c r="D909" s="448"/>
      <c r="E909" s="516"/>
      <c r="F909" s="446"/>
      <c r="G909" s="446"/>
      <c r="H909" s="448"/>
      <c r="I909" s="455">
        <v>0</v>
      </c>
      <c r="J909" s="452">
        <v>0</v>
      </c>
      <c r="K909" s="446"/>
      <c r="L909" s="448"/>
      <c r="N909" s="606" t="str">
        <f>_xlfn.IFNA(VLOOKUP(H909,Checks!$L$4:$L$15,1,FALSE),IF(H909="","",1))</f>
        <v/>
      </c>
    </row>
    <row r="910" spans="1:14">
      <c r="A910" s="626">
        <f t="shared" si="28"/>
        <v>903</v>
      </c>
      <c r="B910" s="626">
        <f t="shared" si="29"/>
        <v>0</v>
      </c>
      <c r="C910" s="448"/>
      <c r="D910" s="448"/>
      <c r="E910" s="516"/>
      <c r="F910" s="446"/>
      <c r="G910" s="446"/>
      <c r="H910" s="448"/>
      <c r="I910" s="455">
        <v>0</v>
      </c>
      <c r="J910" s="452">
        <v>0</v>
      </c>
      <c r="K910" s="446"/>
      <c r="L910" s="448"/>
      <c r="N910" s="606" t="str">
        <f>_xlfn.IFNA(VLOOKUP(H910,Checks!$L$4:$L$15,1,FALSE),IF(H910="","",1))</f>
        <v/>
      </c>
    </row>
    <row r="911" spans="1:14">
      <c r="A911" s="626">
        <f t="shared" si="28"/>
        <v>904</v>
      </c>
      <c r="B911" s="626">
        <f t="shared" si="29"/>
        <v>0</v>
      </c>
      <c r="C911" s="448"/>
      <c r="D911" s="448"/>
      <c r="E911" s="516"/>
      <c r="F911" s="446"/>
      <c r="G911" s="446"/>
      <c r="H911" s="448"/>
      <c r="I911" s="455">
        <v>0</v>
      </c>
      <c r="J911" s="452">
        <v>0</v>
      </c>
      <c r="K911" s="446"/>
      <c r="L911" s="448"/>
      <c r="N911" s="606" t="str">
        <f>_xlfn.IFNA(VLOOKUP(H911,Checks!$L$4:$L$15,1,FALSE),IF(H911="","",1))</f>
        <v/>
      </c>
    </row>
    <row r="912" spans="1:14">
      <c r="A912" s="626">
        <f t="shared" si="28"/>
        <v>905</v>
      </c>
      <c r="B912" s="626">
        <f t="shared" si="29"/>
        <v>0</v>
      </c>
      <c r="C912" s="448"/>
      <c r="D912" s="448"/>
      <c r="E912" s="516"/>
      <c r="F912" s="446"/>
      <c r="G912" s="446"/>
      <c r="H912" s="448"/>
      <c r="I912" s="455">
        <v>0</v>
      </c>
      <c r="J912" s="452">
        <v>0</v>
      </c>
      <c r="K912" s="446"/>
      <c r="L912" s="448"/>
      <c r="N912" s="606" t="str">
        <f>_xlfn.IFNA(VLOOKUP(H912,Checks!$L$4:$L$15,1,FALSE),IF(H912="","",1))</f>
        <v/>
      </c>
    </row>
    <row r="913" spans="1:14">
      <c r="A913" s="626">
        <f t="shared" si="28"/>
        <v>906</v>
      </c>
      <c r="B913" s="626">
        <f t="shared" si="29"/>
        <v>0</v>
      </c>
      <c r="C913" s="448"/>
      <c r="D913" s="448"/>
      <c r="E913" s="516"/>
      <c r="F913" s="446"/>
      <c r="G913" s="446"/>
      <c r="H913" s="448"/>
      <c r="I913" s="455">
        <v>0</v>
      </c>
      <c r="J913" s="452">
        <v>0</v>
      </c>
      <c r="K913" s="446"/>
      <c r="L913" s="448"/>
      <c r="N913" s="606" t="str">
        <f>_xlfn.IFNA(VLOOKUP(H913,Checks!$L$4:$L$15,1,FALSE),IF(H913="","",1))</f>
        <v/>
      </c>
    </row>
    <row r="914" spans="1:14">
      <c r="A914" s="626">
        <f t="shared" si="28"/>
        <v>907</v>
      </c>
      <c r="B914" s="626">
        <f t="shared" si="29"/>
        <v>0</v>
      </c>
      <c r="C914" s="448"/>
      <c r="D914" s="448"/>
      <c r="E914" s="516"/>
      <c r="F914" s="446"/>
      <c r="G914" s="446"/>
      <c r="H914" s="448"/>
      <c r="I914" s="455">
        <v>0</v>
      </c>
      <c r="J914" s="452">
        <v>0</v>
      </c>
      <c r="K914" s="446"/>
      <c r="L914" s="448"/>
      <c r="N914" s="606" t="str">
        <f>_xlfn.IFNA(VLOOKUP(H914,Checks!$L$4:$L$15,1,FALSE),IF(H914="","",1))</f>
        <v/>
      </c>
    </row>
    <row r="915" spans="1:14">
      <c r="A915" s="626">
        <f t="shared" si="28"/>
        <v>908</v>
      </c>
      <c r="B915" s="626">
        <f t="shared" si="29"/>
        <v>0</v>
      </c>
      <c r="C915" s="448"/>
      <c r="D915" s="448"/>
      <c r="E915" s="516"/>
      <c r="F915" s="446"/>
      <c r="G915" s="446"/>
      <c r="H915" s="448"/>
      <c r="I915" s="455">
        <v>0</v>
      </c>
      <c r="J915" s="452">
        <v>0</v>
      </c>
      <c r="K915" s="446"/>
      <c r="L915" s="448"/>
      <c r="N915" s="606" t="str">
        <f>_xlfn.IFNA(VLOOKUP(H915,Checks!$L$4:$L$15,1,FALSE),IF(H915="","",1))</f>
        <v/>
      </c>
    </row>
    <row r="916" spans="1:14">
      <c r="A916" s="626">
        <f t="shared" si="28"/>
        <v>909</v>
      </c>
      <c r="B916" s="626">
        <f t="shared" si="29"/>
        <v>0</v>
      </c>
      <c r="C916" s="448"/>
      <c r="D916" s="448"/>
      <c r="E916" s="516"/>
      <c r="F916" s="446"/>
      <c r="G916" s="446"/>
      <c r="H916" s="448"/>
      <c r="I916" s="455">
        <v>0</v>
      </c>
      <c r="J916" s="452">
        <v>0</v>
      </c>
      <c r="K916" s="446"/>
      <c r="L916" s="448"/>
      <c r="N916" s="606" t="str">
        <f>_xlfn.IFNA(VLOOKUP(H916,Checks!$L$4:$L$15,1,FALSE),IF(H916="","",1))</f>
        <v/>
      </c>
    </row>
    <row r="917" spans="1:14">
      <c r="A917" s="626">
        <f t="shared" si="28"/>
        <v>910</v>
      </c>
      <c r="B917" s="626">
        <f t="shared" si="29"/>
        <v>0</v>
      </c>
      <c r="C917" s="448"/>
      <c r="D917" s="448"/>
      <c r="E917" s="516"/>
      <c r="F917" s="446"/>
      <c r="G917" s="446"/>
      <c r="H917" s="448"/>
      <c r="I917" s="455">
        <v>0</v>
      </c>
      <c r="J917" s="452">
        <v>0</v>
      </c>
      <c r="K917" s="446"/>
      <c r="L917" s="448"/>
      <c r="N917" s="606" t="str">
        <f>_xlfn.IFNA(VLOOKUP(H917,Checks!$L$4:$L$15,1,FALSE),IF(H917="","",1))</f>
        <v/>
      </c>
    </row>
    <row r="918" spans="1:14">
      <c r="A918" s="626">
        <f t="shared" si="28"/>
        <v>911</v>
      </c>
      <c r="B918" s="626">
        <f t="shared" si="29"/>
        <v>0</v>
      </c>
      <c r="C918" s="448"/>
      <c r="D918" s="448"/>
      <c r="E918" s="516"/>
      <c r="F918" s="446"/>
      <c r="G918" s="446"/>
      <c r="H918" s="448"/>
      <c r="I918" s="455">
        <v>0</v>
      </c>
      <c r="J918" s="452">
        <v>0</v>
      </c>
      <c r="K918" s="446"/>
      <c r="L918" s="448"/>
      <c r="N918" s="606" t="str">
        <f>_xlfn.IFNA(VLOOKUP(H918,Checks!$L$4:$L$15,1,FALSE),IF(H918="","",1))</f>
        <v/>
      </c>
    </row>
    <row r="919" spans="1:14">
      <c r="A919" s="626">
        <f t="shared" si="28"/>
        <v>912</v>
      </c>
      <c r="B919" s="626">
        <f t="shared" si="29"/>
        <v>0</v>
      </c>
      <c r="C919" s="448"/>
      <c r="D919" s="448"/>
      <c r="E919" s="516"/>
      <c r="F919" s="446"/>
      <c r="G919" s="446"/>
      <c r="H919" s="448"/>
      <c r="I919" s="455">
        <v>0</v>
      </c>
      <c r="J919" s="452">
        <v>0</v>
      </c>
      <c r="K919" s="446"/>
      <c r="L919" s="448"/>
      <c r="N919" s="606" t="str">
        <f>_xlfn.IFNA(VLOOKUP(H919,Checks!$L$4:$L$15,1,FALSE),IF(H919="","",1))</f>
        <v/>
      </c>
    </row>
    <row r="920" spans="1:14">
      <c r="A920" s="626">
        <f t="shared" si="28"/>
        <v>913</v>
      </c>
      <c r="B920" s="626">
        <f t="shared" si="29"/>
        <v>0</v>
      </c>
      <c r="C920" s="448"/>
      <c r="D920" s="448"/>
      <c r="E920" s="516"/>
      <c r="F920" s="446"/>
      <c r="G920" s="446"/>
      <c r="H920" s="448"/>
      <c r="I920" s="455">
        <v>0</v>
      </c>
      <c r="J920" s="452">
        <v>0</v>
      </c>
      <c r="K920" s="446"/>
      <c r="L920" s="448"/>
      <c r="N920" s="606" t="str">
        <f>_xlfn.IFNA(VLOOKUP(H920,Checks!$L$4:$L$15,1,FALSE),IF(H920="","",1))</f>
        <v/>
      </c>
    </row>
    <row r="921" spans="1:14">
      <c r="A921" s="626">
        <f t="shared" si="28"/>
        <v>914</v>
      </c>
      <c r="B921" s="626">
        <f t="shared" si="29"/>
        <v>0</v>
      </c>
      <c r="C921" s="448"/>
      <c r="D921" s="448"/>
      <c r="E921" s="516"/>
      <c r="F921" s="446"/>
      <c r="G921" s="446"/>
      <c r="H921" s="448"/>
      <c r="I921" s="455">
        <v>0</v>
      </c>
      <c r="J921" s="452">
        <v>0</v>
      </c>
      <c r="K921" s="446"/>
      <c r="L921" s="448"/>
      <c r="N921" s="606" t="str">
        <f>_xlfn.IFNA(VLOOKUP(H921,Checks!$L$4:$L$15,1,FALSE),IF(H921="","",1))</f>
        <v/>
      </c>
    </row>
    <row r="922" spans="1:14">
      <c r="A922" s="626">
        <f t="shared" si="28"/>
        <v>915</v>
      </c>
      <c r="B922" s="626">
        <f t="shared" si="29"/>
        <v>0</v>
      </c>
      <c r="C922" s="448"/>
      <c r="D922" s="448"/>
      <c r="E922" s="516"/>
      <c r="F922" s="446"/>
      <c r="G922" s="446"/>
      <c r="H922" s="448"/>
      <c r="I922" s="455">
        <v>0</v>
      </c>
      <c r="J922" s="452">
        <v>0</v>
      </c>
      <c r="K922" s="446"/>
      <c r="L922" s="448"/>
      <c r="N922" s="606" t="str">
        <f>_xlfn.IFNA(VLOOKUP(H922,Checks!$L$4:$L$15,1,FALSE),IF(H922="","",1))</f>
        <v/>
      </c>
    </row>
    <row r="923" spans="1:14">
      <c r="A923" s="626">
        <f t="shared" si="28"/>
        <v>916</v>
      </c>
      <c r="B923" s="626">
        <f t="shared" si="29"/>
        <v>0</v>
      </c>
      <c r="C923" s="448"/>
      <c r="D923" s="448"/>
      <c r="E923" s="516"/>
      <c r="F923" s="446"/>
      <c r="G923" s="446"/>
      <c r="H923" s="448"/>
      <c r="I923" s="455">
        <v>0</v>
      </c>
      <c r="J923" s="452">
        <v>0</v>
      </c>
      <c r="K923" s="446"/>
      <c r="L923" s="448"/>
      <c r="N923" s="606" t="str">
        <f>_xlfn.IFNA(VLOOKUP(H923,Checks!$L$4:$L$15,1,FALSE),IF(H923="","",1))</f>
        <v/>
      </c>
    </row>
    <row r="924" spans="1:14">
      <c r="A924" s="626">
        <f t="shared" si="28"/>
        <v>917</v>
      </c>
      <c r="B924" s="626">
        <f t="shared" si="29"/>
        <v>0</v>
      </c>
      <c r="C924" s="448"/>
      <c r="D924" s="448"/>
      <c r="E924" s="516"/>
      <c r="F924" s="446"/>
      <c r="G924" s="446"/>
      <c r="H924" s="448"/>
      <c r="I924" s="455">
        <v>0</v>
      </c>
      <c r="J924" s="452">
        <v>0</v>
      </c>
      <c r="K924" s="446"/>
      <c r="L924" s="448"/>
      <c r="N924" s="606" t="str">
        <f>_xlfn.IFNA(VLOOKUP(H924,Checks!$L$4:$L$15,1,FALSE),IF(H924="","",1))</f>
        <v/>
      </c>
    </row>
    <row r="925" spans="1:14">
      <c r="A925" s="626">
        <f t="shared" si="28"/>
        <v>918</v>
      </c>
      <c r="B925" s="626">
        <f t="shared" si="29"/>
        <v>0</v>
      </c>
      <c r="C925" s="448"/>
      <c r="D925" s="448"/>
      <c r="E925" s="516"/>
      <c r="F925" s="446"/>
      <c r="G925" s="446"/>
      <c r="H925" s="448"/>
      <c r="I925" s="455">
        <v>0</v>
      </c>
      <c r="J925" s="452">
        <v>0</v>
      </c>
      <c r="K925" s="446"/>
      <c r="L925" s="448"/>
      <c r="N925" s="606" t="str">
        <f>_xlfn.IFNA(VLOOKUP(H925,Checks!$L$4:$L$15,1,FALSE),IF(H925="","",1))</f>
        <v/>
      </c>
    </row>
    <row r="926" spans="1:14">
      <c r="A926" s="626">
        <f t="shared" si="28"/>
        <v>919</v>
      </c>
      <c r="B926" s="626">
        <f t="shared" si="29"/>
        <v>0</v>
      </c>
      <c r="C926" s="448"/>
      <c r="D926" s="448"/>
      <c r="E926" s="516"/>
      <c r="F926" s="446"/>
      <c r="G926" s="446"/>
      <c r="H926" s="448"/>
      <c r="I926" s="455">
        <v>0</v>
      </c>
      <c r="J926" s="452">
        <v>0</v>
      </c>
      <c r="K926" s="446"/>
      <c r="L926" s="448"/>
      <c r="N926" s="606" t="str">
        <f>_xlfn.IFNA(VLOOKUP(H926,Checks!$L$4:$L$15,1,FALSE),IF(H926="","",1))</f>
        <v/>
      </c>
    </row>
    <row r="927" spans="1:14">
      <c r="A927" s="626">
        <f t="shared" si="28"/>
        <v>920</v>
      </c>
      <c r="B927" s="626">
        <f t="shared" si="29"/>
        <v>0</v>
      </c>
      <c r="C927" s="448"/>
      <c r="D927" s="448"/>
      <c r="E927" s="516"/>
      <c r="F927" s="446"/>
      <c r="G927" s="446"/>
      <c r="H927" s="448"/>
      <c r="I927" s="455">
        <v>0</v>
      </c>
      <c r="J927" s="452">
        <v>0</v>
      </c>
      <c r="K927" s="446"/>
      <c r="L927" s="448"/>
      <c r="N927" s="606" t="str">
        <f>_xlfn.IFNA(VLOOKUP(H927,Checks!$L$4:$L$15,1,FALSE),IF(H927="","",1))</f>
        <v/>
      </c>
    </row>
    <row r="928" spans="1:14">
      <c r="A928" s="626">
        <f t="shared" si="28"/>
        <v>921</v>
      </c>
      <c r="B928" s="626">
        <f t="shared" si="29"/>
        <v>0</v>
      </c>
      <c r="C928" s="448"/>
      <c r="D928" s="448"/>
      <c r="E928" s="516"/>
      <c r="F928" s="446"/>
      <c r="G928" s="446"/>
      <c r="H928" s="448"/>
      <c r="I928" s="455">
        <v>0</v>
      </c>
      <c r="J928" s="452">
        <v>0</v>
      </c>
      <c r="K928" s="446"/>
      <c r="L928" s="448"/>
      <c r="N928" s="606" t="str">
        <f>_xlfn.IFNA(VLOOKUP(H928,Checks!$L$4:$L$15,1,FALSE),IF(H928="","",1))</f>
        <v/>
      </c>
    </row>
    <row r="929" spans="1:14">
      <c r="A929" s="626">
        <f t="shared" si="28"/>
        <v>922</v>
      </c>
      <c r="B929" s="626">
        <f t="shared" si="29"/>
        <v>0</v>
      </c>
      <c r="C929" s="448"/>
      <c r="D929" s="448"/>
      <c r="E929" s="516"/>
      <c r="F929" s="446"/>
      <c r="G929" s="446"/>
      <c r="H929" s="448"/>
      <c r="I929" s="455">
        <v>0</v>
      </c>
      <c r="J929" s="452">
        <v>0</v>
      </c>
      <c r="K929" s="446"/>
      <c r="L929" s="448"/>
      <c r="N929" s="606" t="str">
        <f>_xlfn.IFNA(VLOOKUP(H929,Checks!$L$4:$L$15,1,FALSE),IF(H929="","",1))</f>
        <v/>
      </c>
    </row>
    <row r="930" spans="1:14">
      <c r="A930" s="626">
        <f t="shared" si="28"/>
        <v>923</v>
      </c>
      <c r="B930" s="626">
        <f t="shared" si="29"/>
        <v>0</v>
      </c>
      <c r="C930" s="448"/>
      <c r="D930" s="448"/>
      <c r="E930" s="516"/>
      <c r="F930" s="446"/>
      <c r="G930" s="446"/>
      <c r="H930" s="448"/>
      <c r="I930" s="455">
        <v>0</v>
      </c>
      <c r="J930" s="452">
        <v>0</v>
      </c>
      <c r="K930" s="446"/>
      <c r="L930" s="448"/>
      <c r="N930" s="606" t="str">
        <f>_xlfn.IFNA(VLOOKUP(H930,Checks!$L$4:$L$15,1,FALSE),IF(H930="","",1))</f>
        <v/>
      </c>
    </row>
    <row r="931" spans="1:14">
      <c r="A931" s="626">
        <f t="shared" si="28"/>
        <v>924</v>
      </c>
      <c r="B931" s="626">
        <f t="shared" si="29"/>
        <v>0</v>
      </c>
      <c r="C931" s="448"/>
      <c r="D931" s="448"/>
      <c r="E931" s="516"/>
      <c r="F931" s="446"/>
      <c r="G931" s="446"/>
      <c r="H931" s="448"/>
      <c r="I931" s="455">
        <v>0</v>
      </c>
      <c r="J931" s="452">
        <v>0</v>
      </c>
      <c r="K931" s="446"/>
      <c r="L931" s="448"/>
      <c r="N931" s="606" t="str">
        <f>_xlfn.IFNA(VLOOKUP(H931,Checks!$L$4:$L$15,1,FALSE),IF(H931="","",1))</f>
        <v/>
      </c>
    </row>
    <row r="932" spans="1:14">
      <c r="A932" s="626">
        <f t="shared" si="28"/>
        <v>925</v>
      </c>
      <c r="B932" s="626">
        <f t="shared" si="29"/>
        <v>0</v>
      </c>
      <c r="C932" s="448"/>
      <c r="D932" s="448"/>
      <c r="E932" s="516"/>
      <c r="F932" s="446"/>
      <c r="G932" s="446"/>
      <c r="H932" s="448"/>
      <c r="I932" s="455">
        <v>0</v>
      </c>
      <c r="J932" s="452">
        <v>0</v>
      </c>
      <c r="K932" s="446"/>
      <c r="L932" s="448"/>
      <c r="N932" s="606" t="str">
        <f>_xlfn.IFNA(VLOOKUP(H932,Checks!$L$4:$L$15,1,FALSE),IF(H932="","",1))</f>
        <v/>
      </c>
    </row>
    <row r="933" spans="1:14">
      <c r="A933" s="626">
        <f t="shared" si="28"/>
        <v>926</v>
      </c>
      <c r="B933" s="626">
        <f t="shared" si="29"/>
        <v>0</v>
      </c>
      <c r="C933" s="448"/>
      <c r="D933" s="448"/>
      <c r="E933" s="516"/>
      <c r="F933" s="446"/>
      <c r="G933" s="446"/>
      <c r="H933" s="448"/>
      <c r="I933" s="455">
        <v>0</v>
      </c>
      <c r="J933" s="452">
        <v>0</v>
      </c>
      <c r="K933" s="446"/>
      <c r="L933" s="448"/>
      <c r="N933" s="606" t="str">
        <f>_xlfn.IFNA(VLOOKUP(H933,Checks!$L$4:$L$15,1,FALSE),IF(H933="","",1))</f>
        <v/>
      </c>
    </row>
    <row r="934" spans="1:14">
      <c r="A934" s="626">
        <f t="shared" si="28"/>
        <v>927</v>
      </c>
      <c r="B934" s="626">
        <f t="shared" si="29"/>
        <v>0</v>
      </c>
      <c r="C934" s="448"/>
      <c r="D934" s="448"/>
      <c r="E934" s="516"/>
      <c r="F934" s="446"/>
      <c r="G934" s="446"/>
      <c r="H934" s="448"/>
      <c r="I934" s="455">
        <v>0</v>
      </c>
      <c r="J934" s="452">
        <v>0</v>
      </c>
      <c r="K934" s="446"/>
      <c r="L934" s="448"/>
      <c r="N934" s="606" t="str">
        <f>_xlfn.IFNA(VLOOKUP(H934,Checks!$L$4:$L$15,1,FALSE),IF(H934="","",1))</f>
        <v/>
      </c>
    </row>
    <row r="935" spans="1:14">
      <c r="A935" s="626">
        <f t="shared" si="28"/>
        <v>928</v>
      </c>
      <c r="B935" s="626">
        <f t="shared" si="29"/>
        <v>0</v>
      </c>
      <c r="C935" s="448"/>
      <c r="D935" s="448"/>
      <c r="E935" s="516"/>
      <c r="F935" s="446"/>
      <c r="G935" s="446"/>
      <c r="H935" s="448"/>
      <c r="I935" s="455">
        <v>0</v>
      </c>
      <c r="J935" s="452">
        <v>0</v>
      </c>
      <c r="K935" s="446"/>
      <c r="L935" s="448"/>
      <c r="N935" s="606" t="str">
        <f>_xlfn.IFNA(VLOOKUP(H935,Checks!$L$4:$L$15,1,FALSE),IF(H935="","",1))</f>
        <v/>
      </c>
    </row>
    <row r="936" spans="1:14">
      <c r="A936" s="626">
        <f t="shared" si="28"/>
        <v>929</v>
      </c>
      <c r="B936" s="626">
        <f t="shared" si="29"/>
        <v>0</v>
      </c>
      <c r="C936" s="448"/>
      <c r="D936" s="448"/>
      <c r="E936" s="516"/>
      <c r="F936" s="446"/>
      <c r="G936" s="446"/>
      <c r="H936" s="448"/>
      <c r="I936" s="455">
        <v>0</v>
      </c>
      <c r="J936" s="452">
        <v>0</v>
      </c>
      <c r="K936" s="446"/>
      <c r="L936" s="448"/>
      <c r="N936" s="606" t="str">
        <f>_xlfn.IFNA(VLOOKUP(H936,Checks!$L$4:$L$15,1,FALSE),IF(H936="","",1))</f>
        <v/>
      </c>
    </row>
    <row r="937" spans="1:14">
      <c r="A937" s="626">
        <f t="shared" si="28"/>
        <v>930</v>
      </c>
      <c r="B937" s="626">
        <f t="shared" si="29"/>
        <v>0</v>
      </c>
      <c r="C937" s="448"/>
      <c r="D937" s="448"/>
      <c r="E937" s="516"/>
      <c r="F937" s="446"/>
      <c r="G937" s="446"/>
      <c r="H937" s="448"/>
      <c r="I937" s="455">
        <v>0</v>
      </c>
      <c r="J937" s="452">
        <v>0</v>
      </c>
      <c r="K937" s="446"/>
      <c r="L937" s="448"/>
      <c r="N937" s="606" t="str">
        <f>_xlfn.IFNA(VLOOKUP(H937,Checks!$L$4:$L$15,1,FALSE),IF(H937="","",1))</f>
        <v/>
      </c>
    </row>
    <row r="938" spans="1:14">
      <c r="A938" s="626">
        <f t="shared" si="28"/>
        <v>931</v>
      </c>
      <c r="B938" s="626">
        <f t="shared" si="29"/>
        <v>0</v>
      </c>
      <c r="C938" s="448"/>
      <c r="D938" s="448"/>
      <c r="E938" s="516"/>
      <c r="F938" s="446"/>
      <c r="G938" s="446"/>
      <c r="H938" s="448"/>
      <c r="I938" s="455">
        <v>0</v>
      </c>
      <c r="J938" s="452">
        <v>0</v>
      </c>
      <c r="K938" s="446"/>
      <c r="L938" s="448"/>
      <c r="N938" s="606" t="str">
        <f>_xlfn.IFNA(VLOOKUP(H938,Checks!$L$4:$L$15,1,FALSE),IF(H938="","",1))</f>
        <v/>
      </c>
    </row>
    <row r="939" spans="1:14">
      <c r="A939" s="626">
        <f t="shared" si="28"/>
        <v>932</v>
      </c>
      <c r="B939" s="626">
        <f t="shared" si="29"/>
        <v>0</v>
      </c>
      <c r="C939" s="448"/>
      <c r="D939" s="448"/>
      <c r="E939" s="516"/>
      <c r="F939" s="446"/>
      <c r="G939" s="446"/>
      <c r="H939" s="448"/>
      <c r="I939" s="455">
        <v>0</v>
      </c>
      <c r="J939" s="452">
        <v>0</v>
      </c>
      <c r="K939" s="446"/>
      <c r="L939" s="448"/>
      <c r="N939" s="606" t="str">
        <f>_xlfn.IFNA(VLOOKUP(H939,Checks!$L$4:$L$15,1,FALSE),IF(H939="","",1))</f>
        <v/>
      </c>
    </row>
    <row r="940" spans="1:14">
      <c r="A940" s="626">
        <f t="shared" si="28"/>
        <v>933</v>
      </c>
      <c r="B940" s="626">
        <f t="shared" si="29"/>
        <v>0</v>
      </c>
      <c r="C940" s="448"/>
      <c r="D940" s="448"/>
      <c r="E940" s="516"/>
      <c r="F940" s="446"/>
      <c r="G940" s="446"/>
      <c r="H940" s="448"/>
      <c r="I940" s="455">
        <v>0</v>
      </c>
      <c r="J940" s="452">
        <v>0</v>
      </c>
      <c r="K940" s="446"/>
      <c r="L940" s="448"/>
      <c r="N940" s="606" t="str">
        <f>_xlfn.IFNA(VLOOKUP(H940,Checks!$L$4:$L$15,1,FALSE),IF(H940="","",1))</f>
        <v/>
      </c>
    </row>
    <row r="941" spans="1:14">
      <c r="A941" s="626">
        <f t="shared" si="28"/>
        <v>934</v>
      </c>
      <c r="B941" s="626">
        <f t="shared" si="29"/>
        <v>0</v>
      </c>
      <c r="C941" s="448"/>
      <c r="D941" s="448"/>
      <c r="E941" s="516"/>
      <c r="F941" s="446"/>
      <c r="G941" s="446"/>
      <c r="H941" s="448"/>
      <c r="I941" s="455">
        <v>0</v>
      </c>
      <c r="J941" s="452">
        <v>0</v>
      </c>
      <c r="K941" s="446"/>
      <c r="L941" s="448"/>
      <c r="N941" s="606" t="str">
        <f>_xlfn.IFNA(VLOOKUP(H941,Checks!$L$4:$L$15,1,FALSE),IF(H941="","",1))</f>
        <v/>
      </c>
    </row>
    <row r="942" spans="1:14">
      <c r="A942" s="626">
        <f t="shared" si="28"/>
        <v>935</v>
      </c>
      <c r="B942" s="626">
        <f t="shared" si="29"/>
        <v>0</v>
      </c>
      <c r="C942" s="448"/>
      <c r="D942" s="448"/>
      <c r="E942" s="516"/>
      <c r="F942" s="446"/>
      <c r="G942" s="446"/>
      <c r="H942" s="448"/>
      <c r="I942" s="455">
        <v>0</v>
      </c>
      <c r="J942" s="452">
        <v>0</v>
      </c>
      <c r="K942" s="446"/>
      <c r="L942" s="448"/>
      <c r="N942" s="606" t="str">
        <f>_xlfn.IFNA(VLOOKUP(H942,Checks!$L$4:$L$15,1,FALSE),IF(H942="","",1))</f>
        <v/>
      </c>
    </row>
    <row r="943" spans="1:14">
      <c r="A943" s="626">
        <f t="shared" si="28"/>
        <v>936</v>
      </c>
      <c r="B943" s="626">
        <f t="shared" si="29"/>
        <v>0</v>
      </c>
      <c r="C943" s="448"/>
      <c r="D943" s="448"/>
      <c r="E943" s="516"/>
      <c r="F943" s="446"/>
      <c r="G943" s="446"/>
      <c r="H943" s="448"/>
      <c r="I943" s="455">
        <v>0</v>
      </c>
      <c r="J943" s="452">
        <v>0</v>
      </c>
      <c r="K943" s="446"/>
      <c r="L943" s="448"/>
      <c r="N943" s="606" t="str">
        <f>_xlfn.IFNA(VLOOKUP(H943,Checks!$L$4:$L$15,1,FALSE),IF(H943="","",1))</f>
        <v/>
      </c>
    </row>
    <row r="944" spans="1:14">
      <c r="A944" s="626">
        <f t="shared" si="28"/>
        <v>937</v>
      </c>
      <c r="B944" s="626">
        <f t="shared" si="29"/>
        <v>0</v>
      </c>
      <c r="C944" s="448"/>
      <c r="D944" s="448"/>
      <c r="E944" s="516"/>
      <c r="F944" s="446"/>
      <c r="G944" s="446"/>
      <c r="H944" s="448"/>
      <c r="I944" s="455">
        <v>0</v>
      </c>
      <c r="J944" s="452">
        <v>0</v>
      </c>
      <c r="K944" s="446"/>
      <c r="L944" s="448"/>
      <c r="N944" s="606" t="str">
        <f>_xlfn.IFNA(VLOOKUP(H944,Checks!$L$4:$L$15,1,FALSE),IF(H944="","",1))</f>
        <v/>
      </c>
    </row>
    <row r="945" spans="1:14">
      <c r="A945" s="626">
        <f t="shared" si="28"/>
        <v>938</v>
      </c>
      <c r="B945" s="626">
        <f t="shared" si="29"/>
        <v>0</v>
      </c>
      <c r="C945" s="448"/>
      <c r="D945" s="448"/>
      <c r="E945" s="516"/>
      <c r="F945" s="446"/>
      <c r="G945" s="446"/>
      <c r="H945" s="448"/>
      <c r="I945" s="455">
        <v>0</v>
      </c>
      <c r="J945" s="452">
        <v>0</v>
      </c>
      <c r="K945" s="446"/>
      <c r="L945" s="448"/>
      <c r="N945" s="606" t="str">
        <f>_xlfn.IFNA(VLOOKUP(H945,Checks!$L$4:$L$15,1,FALSE),IF(H945="","",1))</f>
        <v/>
      </c>
    </row>
    <row r="946" spans="1:14">
      <c r="A946" s="626">
        <f t="shared" si="28"/>
        <v>939</v>
      </c>
      <c r="B946" s="626">
        <f t="shared" si="29"/>
        <v>0</v>
      </c>
      <c r="C946" s="448"/>
      <c r="D946" s="448"/>
      <c r="E946" s="516"/>
      <c r="F946" s="446"/>
      <c r="G946" s="446"/>
      <c r="H946" s="448"/>
      <c r="I946" s="455">
        <v>0</v>
      </c>
      <c r="J946" s="452">
        <v>0</v>
      </c>
      <c r="K946" s="446"/>
      <c r="L946" s="448"/>
      <c r="N946" s="606" t="str">
        <f>_xlfn.IFNA(VLOOKUP(H946,Checks!$L$4:$L$15,1,FALSE),IF(H946="","",1))</f>
        <v/>
      </c>
    </row>
    <row r="947" spans="1:14">
      <c r="A947" s="626">
        <f t="shared" si="28"/>
        <v>940</v>
      </c>
      <c r="B947" s="626">
        <f t="shared" si="29"/>
        <v>0</v>
      </c>
      <c r="C947" s="448"/>
      <c r="D947" s="448"/>
      <c r="E947" s="516"/>
      <c r="F947" s="446"/>
      <c r="G947" s="446"/>
      <c r="H947" s="448"/>
      <c r="I947" s="455">
        <v>0</v>
      </c>
      <c r="J947" s="452">
        <v>0</v>
      </c>
      <c r="K947" s="446"/>
      <c r="L947" s="448"/>
      <c r="N947" s="606" t="str">
        <f>_xlfn.IFNA(VLOOKUP(H947,Checks!$L$4:$L$15,1,FALSE),IF(H947="","",1))</f>
        <v/>
      </c>
    </row>
    <row r="948" spans="1:14">
      <c r="A948" s="626">
        <f t="shared" si="28"/>
        <v>941</v>
      </c>
      <c r="B948" s="626">
        <f t="shared" si="29"/>
        <v>0</v>
      </c>
      <c r="C948" s="448"/>
      <c r="D948" s="448"/>
      <c r="E948" s="516"/>
      <c r="F948" s="446"/>
      <c r="G948" s="446"/>
      <c r="H948" s="448"/>
      <c r="I948" s="455">
        <v>0</v>
      </c>
      <c r="J948" s="452">
        <v>0</v>
      </c>
      <c r="K948" s="446"/>
      <c r="L948" s="448"/>
      <c r="N948" s="606" t="str">
        <f>_xlfn.IFNA(VLOOKUP(H948,Checks!$L$4:$L$15,1,FALSE),IF(H948="","",1))</f>
        <v/>
      </c>
    </row>
    <row r="949" spans="1:14">
      <c r="A949" s="626">
        <f t="shared" si="28"/>
        <v>942</v>
      </c>
      <c r="B949" s="626">
        <f t="shared" si="29"/>
        <v>0</v>
      </c>
      <c r="C949" s="448"/>
      <c r="D949" s="448"/>
      <c r="E949" s="516"/>
      <c r="F949" s="446"/>
      <c r="G949" s="446"/>
      <c r="H949" s="448"/>
      <c r="I949" s="455">
        <v>0</v>
      </c>
      <c r="J949" s="452">
        <v>0</v>
      </c>
      <c r="K949" s="446"/>
      <c r="L949" s="448"/>
      <c r="N949" s="606" t="str">
        <f>_xlfn.IFNA(VLOOKUP(H949,Checks!$L$4:$L$15,1,FALSE),IF(H949="","",1))</f>
        <v/>
      </c>
    </row>
    <row r="950" spans="1:14">
      <c r="A950" s="626">
        <f t="shared" si="28"/>
        <v>943</v>
      </c>
      <c r="B950" s="626">
        <f t="shared" si="29"/>
        <v>0</v>
      </c>
      <c r="C950" s="448"/>
      <c r="D950" s="448"/>
      <c r="E950" s="516"/>
      <c r="F950" s="446"/>
      <c r="G950" s="446"/>
      <c r="H950" s="448"/>
      <c r="I950" s="455">
        <v>0</v>
      </c>
      <c r="J950" s="452">
        <v>0</v>
      </c>
      <c r="K950" s="446"/>
      <c r="L950" s="448"/>
      <c r="N950" s="606" t="str">
        <f>_xlfn.IFNA(VLOOKUP(H950,Checks!$L$4:$L$15,1,FALSE),IF(H950="","",1))</f>
        <v/>
      </c>
    </row>
    <row r="951" spans="1:14">
      <c r="A951" s="626">
        <f t="shared" si="28"/>
        <v>944</v>
      </c>
      <c r="B951" s="626">
        <f t="shared" si="29"/>
        <v>0</v>
      </c>
      <c r="C951" s="448"/>
      <c r="D951" s="448"/>
      <c r="E951" s="516"/>
      <c r="F951" s="446"/>
      <c r="G951" s="446"/>
      <c r="H951" s="448"/>
      <c r="I951" s="455">
        <v>0</v>
      </c>
      <c r="J951" s="452">
        <v>0</v>
      </c>
      <c r="K951" s="446"/>
      <c r="L951" s="448"/>
      <c r="N951" s="606" t="str">
        <f>_xlfn.IFNA(VLOOKUP(H951,Checks!$L$4:$L$15,1,FALSE),IF(H951="","",1))</f>
        <v/>
      </c>
    </row>
    <row r="952" spans="1:14">
      <c r="A952" s="626">
        <f t="shared" si="28"/>
        <v>945</v>
      </c>
      <c r="B952" s="626">
        <f t="shared" si="29"/>
        <v>0</v>
      </c>
      <c r="C952" s="448"/>
      <c r="D952" s="448"/>
      <c r="E952" s="516"/>
      <c r="F952" s="446"/>
      <c r="G952" s="446"/>
      <c r="H952" s="448"/>
      <c r="I952" s="455">
        <v>0</v>
      </c>
      <c r="J952" s="452">
        <v>0</v>
      </c>
      <c r="K952" s="446"/>
      <c r="L952" s="448"/>
      <c r="N952" s="606" t="str">
        <f>_xlfn.IFNA(VLOOKUP(H952,Checks!$L$4:$L$15,1,FALSE),IF(H952="","",1))</f>
        <v/>
      </c>
    </row>
    <row r="953" spans="1:14">
      <c r="A953" s="626">
        <f t="shared" si="28"/>
        <v>946</v>
      </c>
      <c r="B953" s="626">
        <f t="shared" si="29"/>
        <v>0</v>
      </c>
      <c r="C953" s="448"/>
      <c r="D953" s="448"/>
      <c r="E953" s="516"/>
      <c r="F953" s="446"/>
      <c r="G953" s="446"/>
      <c r="H953" s="448"/>
      <c r="I953" s="455">
        <v>0</v>
      </c>
      <c r="J953" s="452">
        <v>0</v>
      </c>
      <c r="K953" s="446"/>
      <c r="L953" s="448"/>
      <c r="N953" s="606" t="str">
        <f>_xlfn.IFNA(VLOOKUP(H953,Checks!$L$4:$L$15,1,FALSE),IF(H953="","",1))</f>
        <v/>
      </c>
    </row>
    <row r="954" spans="1:14">
      <c r="A954" s="626">
        <f t="shared" si="28"/>
        <v>947</v>
      </c>
      <c r="B954" s="626">
        <f t="shared" si="29"/>
        <v>0</v>
      </c>
      <c r="C954" s="448"/>
      <c r="D954" s="448"/>
      <c r="E954" s="516"/>
      <c r="F954" s="446"/>
      <c r="G954" s="446"/>
      <c r="H954" s="448"/>
      <c r="I954" s="455">
        <v>0</v>
      </c>
      <c r="J954" s="452">
        <v>0</v>
      </c>
      <c r="K954" s="446"/>
      <c r="L954" s="448"/>
      <c r="N954" s="606" t="str">
        <f>_xlfn.IFNA(VLOOKUP(H954,Checks!$L$4:$L$15,1,FALSE),IF(H954="","",1))</f>
        <v/>
      </c>
    </row>
    <row r="955" spans="1:14">
      <c r="A955" s="626">
        <f t="shared" si="28"/>
        <v>948</v>
      </c>
      <c r="B955" s="626">
        <f t="shared" si="29"/>
        <v>0</v>
      </c>
      <c r="C955" s="448"/>
      <c r="D955" s="448"/>
      <c r="E955" s="516"/>
      <c r="F955" s="446"/>
      <c r="G955" s="446"/>
      <c r="H955" s="448"/>
      <c r="I955" s="455">
        <v>0</v>
      </c>
      <c r="J955" s="452">
        <v>0</v>
      </c>
      <c r="K955" s="446"/>
      <c r="L955" s="448"/>
      <c r="N955" s="606" t="str">
        <f>_xlfn.IFNA(VLOOKUP(H955,Checks!$L$4:$L$15,1,FALSE),IF(H955="","",1))</f>
        <v/>
      </c>
    </row>
    <row r="956" spans="1:14">
      <c r="A956" s="626">
        <f t="shared" si="28"/>
        <v>949</v>
      </c>
      <c r="B956" s="626">
        <f t="shared" si="29"/>
        <v>0</v>
      </c>
      <c r="C956" s="448"/>
      <c r="D956" s="448"/>
      <c r="E956" s="516"/>
      <c r="F956" s="446"/>
      <c r="G956" s="446"/>
      <c r="H956" s="448"/>
      <c r="I956" s="455">
        <v>0</v>
      </c>
      <c r="J956" s="452">
        <v>0</v>
      </c>
      <c r="K956" s="446"/>
      <c r="L956" s="448"/>
      <c r="N956" s="606" t="str">
        <f>_xlfn.IFNA(VLOOKUP(H956,Checks!$L$4:$L$15,1,FALSE),IF(H956="","",1))</f>
        <v/>
      </c>
    </row>
    <row r="957" spans="1:14">
      <c r="A957" s="626">
        <f t="shared" si="28"/>
        <v>950</v>
      </c>
      <c r="B957" s="626">
        <f t="shared" si="29"/>
        <v>0</v>
      </c>
      <c r="C957" s="448"/>
      <c r="D957" s="448"/>
      <c r="E957" s="516"/>
      <c r="F957" s="446"/>
      <c r="G957" s="446"/>
      <c r="H957" s="448"/>
      <c r="I957" s="455">
        <v>0</v>
      </c>
      <c r="J957" s="452">
        <v>0</v>
      </c>
      <c r="K957" s="446"/>
      <c r="L957" s="448"/>
      <c r="N957" s="606" t="str">
        <f>_xlfn.IFNA(VLOOKUP(H957,Checks!$L$4:$L$15,1,FALSE),IF(H957="","",1))</f>
        <v/>
      </c>
    </row>
    <row r="958" spans="1:14">
      <c r="A958" s="626">
        <f t="shared" si="28"/>
        <v>951</v>
      </c>
      <c r="B958" s="626">
        <f t="shared" si="29"/>
        <v>0</v>
      </c>
      <c r="C958" s="448"/>
      <c r="D958" s="448"/>
      <c r="E958" s="516"/>
      <c r="F958" s="446"/>
      <c r="G958" s="446"/>
      <c r="H958" s="448"/>
      <c r="I958" s="455">
        <v>0</v>
      </c>
      <c r="J958" s="452">
        <v>0</v>
      </c>
      <c r="K958" s="446"/>
      <c r="L958" s="448"/>
      <c r="N958" s="606" t="str">
        <f>_xlfn.IFNA(VLOOKUP(H958,Checks!$L$4:$L$15,1,FALSE),IF(H958="","",1))</f>
        <v/>
      </c>
    </row>
    <row r="959" spans="1:14">
      <c r="A959" s="626">
        <f t="shared" si="28"/>
        <v>952</v>
      </c>
      <c r="B959" s="626">
        <f t="shared" si="29"/>
        <v>0</v>
      </c>
      <c r="C959" s="448"/>
      <c r="D959" s="448"/>
      <c r="E959" s="516"/>
      <c r="F959" s="446"/>
      <c r="G959" s="446"/>
      <c r="H959" s="448"/>
      <c r="I959" s="455">
        <v>0</v>
      </c>
      <c r="J959" s="452">
        <v>0</v>
      </c>
      <c r="K959" s="446"/>
      <c r="L959" s="448"/>
      <c r="N959" s="606" t="str">
        <f>_xlfn.IFNA(VLOOKUP(H959,Checks!$L$4:$L$15,1,FALSE),IF(H959="","",1))</f>
        <v/>
      </c>
    </row>
    <row r="960" spans="1:14">
      <c r="A960" s="626">
        <f t="shared" si="28"/>
        <v>953</v>
      </c>
      <c r="B960" s="626">
        <f t="shared" si="29"/>
        <v>0</v>
      </c>
      <c r="C960" s="448"/>
      <c r="D960" s="448"/>
      <c r="E960" s="516"/>
      <c r="F960" s="446"/>
      <c r="G960" s="446"/>
      <c r="H960" s="448"/>
      <c r="I960" s="455">
        <v>0</v>
      </c>
      <c r="J960" s="452">
        <v>0</v>
      </c>
      <c r="K960" s="446"/>
      <c r="L960" s="448"/>
      <c r="N960" s="606" t="str">
        <f>_xlfn.IFNA(VLOOKUP(H960,Checks!$L$4:$L$15,1,FALSE),IF(H960="","",1))</f>
        <v/>
      </c>
    </row>
    <row r="961" spans="1:14">
      <c r="A961" s="626">
        <f t="shared" si="28"/>
        <v>954</v>
      </c>
      <c r="B961" s="626">
        <f t="shared" si="29"/>
        <v>0</v>
      </c>
      <c r="C961" s="448"/>
      <c r="D961" s="448"/>
      <c r="E961" s="516"/>
      <c r="F961" s="446"/>
      <c r="G961" s="446"/>
      <c r="H961" s="448"/>
      <c r="I961" s="455">
        <v>0</v>
      </c>
      <c r="J961" s="452">
        <v>0</v>
      </c>
      <c r="K961" s="446"/>
      <c r="L961" s="448"/>
      <c r="N961" s="606" t="str">
        <f>_xlfn.IFNA(VLOOKUP(H961,Checks!$L$4:$L$15,1,FALSE),IF(H961="","",1))</f>
        <v/>
      </c>
    </row>
    <row r="962" spans="1:14">
      <c r="A962" s="626">
        <f t="shared" si="28"/>
        <v>955</v>
      </c>
      <c r="B962" s="626">
        <f t="shared" si="29"/>
        <v>0</v>
      </c>
      <c r="C962" s="448"/>
      <c r="D962" s="448"/>
      <c r="E962" s="516"/>
      <c r="F962" s="446"/>
      <c r="G962" s="446"/>
      <c r="H962" s="448"/>
      <c r="I962" s="455">
        <v>0</v>
      </c>
      <c r="J962" s="452">
        <v>0</v>
      </c>
      <c r="K962" s="446"/>
      <c r="L962" s="448"/>
      <c r="N962" s="606" t="str">
        <f>_xlfn.IFNA(VLOOKUP(H962,Checks!$L$4:$L$15,1,FALSE),IF(H962="","",1))</f>
        <v/>
      </c>
    </row>
    <row r="963" spans="1:14">
      <c r="A963" s="626">
        <f t="shared" si="28"/>
        <v>956</v>
      </c>
      <c r="B963" s="626">
        <f t="shared" si="29"/>
        <v>0</v>
      </c>
      <c r="C963" s="448"/>
      <c r="D963" s="448"/>
      <c r="E963" s="516"/>
      <c r="F963" s="446"/>
      <c r="G963" s="446"/>
      <c r="H963" s="448"/>
      <c r="I963" s="455">
        <v>0</v>
      </c>
      <c r="J963" s="452">
        <v>0</v>
      </c>
      <c r="K963" s="446"/>
      <c r="L963" s="448"/>
      <c r="N963" s="606" t="str">
        <f>_xlfn.IFNA(VLOOKUP(H963,Checks!$L$4:$L$15,1,FALSE),IF(H963="","",1))</f>
        <v/>
      </c>
    </row>
    <row r="964" spans="1:14">
      <c r="A964" s="626">
        <f t="shared" si="28"/>
        <v>957</v>
      </c>
      <c r="B964" s="626">
        <f t="shared" si="29"/>
        <v>0</v>
      </c>
      <c r="C964" s="448"/>
      <c r="D964" s="448"/>
      <c r="E964" s="516"/>
      <c r="F964" s="446"/>
      <c r="G964" s="446"/>
      <c r="H964" s="448"/>
      <c r="I964" s="455">
        <v>0</v>
      </c>
      <c r="J964" s="452">
        <v>0</v>
      </c>
      <c r="K964" s="446"/>
      <c r="L964" s="448"/>
      <c r="N964" s="606" t="str">
        <f>_xlfn.IFNA(VLOOKUP(H964,Checks!$L$4:$L$15,1,FALSE),IF(H964="","",1))</f>
        <v/>
      </c>
    </row>
    <row r="965" spans="1:14">
      <c r="A965" s="626">
        <f t="shared" si="28"/>
        <v>958</v>
      </c>
      <c r="B965" s="626">
        <f t="shared" si="29"/>
        <v>0</v>
      </c>
      <c r="C965" s="448"/>
      <c r="D965" s="448"/>
      <c r="E965" s="516"/>
      <c r="F965" s="446"/>
      <c r="G965" s="446"/>
      <c r="H965" s="448"/>
      <c r="I965" s="455">
        <v>0</v>
      </c>
      <c r="J965" s="452">
        <v>0</v>
      </c>
      <c r="K965" s="446"/>
      <c r="L965" s="448"/>
      <c r="N965" s="606" t="str">
        <f>_xlfn.IFNA(VLOOKUP(H965,Checks!$L$4:$L$15,1,FALSE),IF(H965="","",1))</f>
        <v/>
      </c>
    </row>
    <row r="966" spans="1:14">
      <c r="A966" s="626">
        <f t="shared" si="28"/>
        <v>959</v>
      </c>
      <c r="B966" s="626">
        <f t="shared" si="29"/>
        <v>0</v>
      </c>
      <c r="C966" s="448"/>
      <c r="D966" s="448"/>
      <c r="E966" s="516"/>
      <c r="F966" s="446"/>
      <c r="G966" s="446"/>
      <c r="H966" s="448"/>
      <c r="I966" s="455">
        <v>0</v>
      </c>
      <c r="J966" s="452">
        <v>0</v>
      </c>
      <c r="K966" s="446"/>
      <c r="L966" s="448"/>
      <c r="N966" s="606" t="str">
        <f>_xlfn.IFNA(VLOOKUP(H966,Checks!$L$4:$L$15,1,FALSE),IF(H966="","",1))</f>
        <v/>
      </c>
    </row>
    <row r="967" spans="1:14">
      <c r="A967" s="626">
        <f t="shared" si="28"/>
        <v>960</v>
      </c>
      <c r="B967" s="626">
        <f t="shared" si="29"/>
        <v>0</v>
      </c>
      <c r="C967" s="448"/>
      <c r="D967" s="448"/>
      <c r="E967" s="516"/>
      <c r="F967" s="446"/>
      <c r="G967" s="446"/>
      <c r="H967" s="448"/>
      <c r="I967" s="455">
        <v>0</v>
      </c>
      <c r="J967" s="452">
        <v>0</v>
      </c>
      <c r="K967" s="446"/>
      <c r="L967" s="448"/>
      <c r="N967" s="606" t="str">
        <f>_xlfn.IFNA(VLOOKUP(H967,Checks!$L$4:$L$15,1,FALSE),IF(H967="","",1))</f>
        <v/>
      </c>
    </row>
    <row r="968" spans="1:14">
      <c r="A968" s="626">
        <f t="shared" si="28"/>
        <v>961</v>
      </c>
      <c r="B968" s="626">
        <f t="shared" si="29"/>
        <v>0</v>
      </c>
      <c r="C968" s="448"/>
      <c r="D968" s="448"/>
      <c r="E968" s="516"/>
      <c r="F968" s="446"/>
      <c r="G968" s="446"/>
      <c r="H968" s="448"/>
      <c r="I968" s="455">
        <v>0</v>
      </c>
      <c r="J968" s="452">
        <v>0</v>
      </c>
      <c r="K968" s="446"/>
      <c r="L968" s="448"/>
      <c r="N968" s="606" t="str">
        <f>_xlfn.IFNA(VLOOKUP(H968,Checks!$L$4:$L$15,1,FALSE),IF(H968="","",1))</f>
        <v/>
      </c>
    </row>
    <row r="969" spans="1:14">
      <c r="A969" s="626">
        <f t="shared" si="28"/>
        <v>962</v>
      </c>
      <c r="B969" s="626">
        <f t="shared" si="29"/>
        <v>0</v>
      </c>
      <c r="C969" s="448"/>
      <c r="D969" s="448"/>
      <c r="E969" s="516"/>
      <c r="F969" s="446"/>
      <c r="G969" s="446"/>
      <c r="H969" s="448"/>
      <c r="I969" s="455">
        <v>0</v>
      </c>
      <c r="J969" s="452">
        <v>0</v>
      </c>
      <c r="K969" s="446"/>
      <c r="L969" s="448"/>
      <c r="N969" s="606" t="str">
        <f>_xlfn.IFNA(VLOOKUP(H969,Checks!$L$4:$L$15,1,FALSE),IF(H969="","",1))</f>
        <v/>
      </c>
    </row>
    <row r="970" spans="1:14">
      <c r="A970" s="626">
        <f t="shared" ref="A970:A1007" si="30">A969+1</f>
        <v>963</v>
      </c>
      <c r="B970" s="626">
        <f t="shared" ref="B970:B1007" si="31">$B$8</f>
        <v>0</v>
      </c>
      <c r="C970" s="448"/>
      <c r="D970" s="448"/>
      <c r="E970" s="516"/>
      <c r="F970" s="446"/>
      <c r="G970" s="446"/>
      <c r="H970" s="448"/>
      <c r="I970" s="455">
        <v>0</v>
      </c>
      <c r="J970" s="452">
        <v>0</v>
      </c>
      <c r="K970" s="446"/>
      <c r="L970" s="448"/>
      <c r="N970" s="606" t="str">
        <f>_xlfn.IFNA(VLOOKUP(H970,Checks!$L$4:$L$15,1,FALSE),IF(H970="","",1))</f>
        <v/>
      </c>
    </row>
    <row r="971" spans="1:14">
      <c r="A971" s="626">
        <f t="shared" si="30"/>
        <v>964</v>
      </c>
      <c r="B971" s="626">
        <f t="shared" si="31"/>
        <v>0</v>
      </c>
      <c r="C971" s="448"/>
      <c r="D971" s="448"/>
      <c r="E971" s="516"/>
      <c r="F971" s="446"/>
      <c r="G971" s="446"/>
      <c r="H971" s="448"/>
      <c r="I971" s="455">
        <v>0</v>
      </c>
      <c r="J971" s="452">
        <v>0</v>
      </c>
      <c r="K971" s="446"/>
      <c r="L971" s="448"/>
      <c r="N971" s="606" t="str">
        <f>_xlfn.IFNA(VLOOKUP(H971,Checks!$L$4:$L$15,1,FALSE),IF(H971="","",1))</f>
        <v/>
      </c>
    </row>
    <row r="972" spans="1:14">
      <c r="A972" s="626">
        <f t="shared" si="30"/>
        <v>965</v>
      </c>
      <c r="B972" s="626">
        <f t="shared" si="31"/>
        <v>0</v>
      </c>
      <c r="C972" s="448"/>
      <c r="D972" s="448"/>
      <c r="E972" s="516"/>
      <c r="F972" s="446"/>
      <c r="G972" s="446"/>
      <c r="H972" s="448"/>
      <c r="I972" s="455">
        <v>0</v>
      </c>
      <c r="J972" s="452">
        <v>0</v>
      </c>
      <c r="K972" s="446"/>
      <c r="L972" s="448"/>
      <c r="N972" s="606" t="str">
        <f>_xlfn.IFNA(VLOOKUP(H972,Checks!$L$4:$L$15,1,FALSE),IF(H972="","",1))</f>
        <v/>
      </c>
    </row>
    <row r="973" spans="1:14">
      <c r="A973" s="626">
        <f t="shared" si="30"/>
        <v>966</v>
      </c>
      <c r="B973" s="626">
        <f t="shared" si="31"/>
        <v>0</v>
      </c>
      <c r="C973" s="448"/>
      <c r="D973" s="448"/>
      <c r="E973" s="516"/>
      <c r="F973" s="446"/>
      <c r="G973" s="446"/>
      <c r="H973" s="448"/>
      <c r="I973" s="455">
        <v>0</v>
      </c>
      <c r="J973" s="452">
        <v>0</v>
      </c>
      <c r="K973" s="446"/>
      <c r="L973" s="448"/>
      <c r="N973" s="606" t="str">
        <f>_xlfn.IFNA(VLOOKUP(H973,Checks!$L$4:$L$15,1,FALSE),IF(H973="","",1))</f>
        <v/>
      </c>
    </row>
    <row r="974" spans="1:14">
      <c r="A974" s="626">
        <f t="shared" si="30"/>
        <v>967</v>
      </c>
      <c r="B974" s="626">
        <f t="shared" si="31"/>
        <v>0</v>
      </c>
      <c r="C974" s="448"/>
      <c r="D974" s="448"/>
      <c r="E974" s="516"/>
      <c r="F974" s="446"/>
      <c r="G974" s="446"/>
      <c r="H974" s="448"/>
      <c r="I974" s="455">
        <v>0</v>
      </c>
      <c r="J974" s="452">
        <v>0</v>
      </c>
      <c r="K974" s="446"/>
      <c r="L974" s="448"/>
      <c r="N974" s="606" t="str">
        <f>_xlfn.IFNA(VLOOKUP(H974,Checks!$L$4:$L$15,1,FALSE),IF(H974="","",1))</f>
        <v/>
      </c>
    </row>
    <row r="975" spans="1:14">
      <c r="A975" s="626">
        <f t="shared" si="30"/>
        <v>968</v>
      </c>
      <c r="B975" s="626">
        <f t="shared" si="31"/>
        <v>0</v>
      </c>
      <c r="C975" s="448"/>
      <c r="D975" s="448"/>
      <c r="E975" s="516"/>
      <c r="F975" s="446"/>
      <c r="G975" s="446"/>
      <c r="H975" s="448"/>
      <c r="I975" s="455">
        <v>0</v>
      </c>
      <c r="J975" s="452">
        <v>0</v>
      </c>
      <c r="K975" s="446"/>
      <c r="L975" s="448"/>
      <c r="N975" s="606" t="str">
        <f>_xlfn.IFNA(VLOOKUP(H975,Checks!$L$4:$L$15,1,FALSE),IF(H975="","",1))</f>
        <v/>
      </c>
    </row>
    <row r="976" spans="1:14">
      <c r="A976" s="626">
        <f t="shared" si="30"/>
        <v>969</v>
      </c>
      <c r="B976" s="626">
        <f t="shared" si="31"/>
        <v>0</v>
      </c>
      <c r="C976" s="448"/>
      <c r="D976" s="448"/>
      <c r="E976" s="516"/>
      <c r="F976" s="446"/>
      <c r="G976" s="446"/>
      <c r="H976" s="448"/>
      <c r="I976" s="455">
        <v>0</v>
      </c>
      <c r="J976" s="452">
        <v>0</v>
      </c>
      <c r="K976" s="446"/>
      <c r="L976" s="448"/>
      <c r="N976" s="606" t="str">
        <f>_xlfn.IFNA(VLOOKUP(H976,Checks!$L$4:$L$15,1,FALSE),IF(H976="","",1))</f>
        <v/>
      </c>
    </row>
    <row r="977" spans="1:14">
      <c r="A977" s="626">
        <f t="shared" si="30"/>
        <v>970</v>
      </c>
      <c r="B977" s="626">
        <f t="shared" si="31"/>
        <v>0</v>
      </c>
      <c r="C977" s="448"/>
      <c r="D977" s="448"/>
      <c r="E977" s="516"/>
      <c r="F977" s="446"/>
      <c r="G977" s="446"/>
      <c r="H977" s="448"/>
      <c r="I977" s="455">
        <v>0</v>
      </c>
      <c r="J977" s="452">
        <v>0</v>
      </c>
      <c r="K977" s="446"/>
      <c r="L977" s="448"/>
      <c r="N977" s="606" t="str">
        <f>_xlfn.IFNA(VLOOKUP(H977,Checks!$L$4:$L$15,1,FALSE),IF(H977="","",1))</f>
        <v/>
      </c>
    </row>
    <row r="978" spans="1:14">
      <c r="A978" s="626">
        <f t="shared" si="30"/>
        <v>971</v>
      </c>
      <c r="B978" s="626">
        <f t="shared" si="31"/>
        <v>0</v>
      </c>
      <c r="C978" s="448"/>
      <c r="D978" s="448"/>
      <c r="E978" s="516"/>
      <c r="F978" s="446"/>
      <c r="G978" s="446"/>
      <c r="H978" s="448"/>
      <c r="I978" s="455">
        <v>0</v>
      </c>
      <c r="J978" s="452">
        <v>0</v>
      </c>
      <c r="K978" s="446"/>
      <c r="L978" s="448"/>
      <c r="N978" s="606" t="str">
        <f>_xlfn.IFNA(VLOOKUP(H978,Checks!$L$4:$L$15,1,FALSE),IF(H978="","",1))</f>
        <v/>
      </c>
    </row>
    <row r="979" spans="1:14">
      <c r="A979" s="626">
        <f t="shared" si="30"/>
        <v>972</v>
      </c>
      <c r="B979" s="626">
        <f t="shared" si="31"/>
        <v>0</v>
      </c>
      <c r="C979" s="448"/>
      <c r="D979" s="448"/>
      <c r="E979" s="516"/>
      <c r="F979" s="446"/>
      <c r="G979" s="446"/>
      <c r="H979" s="448"/>
      <c r="I979" s="455">
        <v>0</v>
      </c>
      <c r="J979" s="452">
        <v>0</v>
      </c>
      <c r="K979" s="446"/>
      <c r="L979" s="448"/>
      <c r="N979" s="606" t="str">
        <f>_xlfn.IFNA(VLOOKUP(H979,Checks!$L$4:$L$15,1,FALSE),IF(H979="","",1))</f>
        <v/>
      </c>
    </row>
    <row r="980" spans="1:14">
      <c r="A980" s="626">
        <f t="shared" si="30"/>
        <v>973</v>
      </c>
      <c r="B980" s="626">
        <f t="shared" si="31"/>
        <v>0</v>
      </c>
      <c r="C980" s="448"/>
      <c r="D980" s="448"/>
      <c r="E980" s="516"/>
      <c r="F980" s="446"/>
      <c r="G980" s="446"/>
      <c r="H980" s="448"/>
      <c r="I980" s="455">
        <v>0</v>
      </c>
      <c r="J980" s="452">
        <v>0</v>
      </c>
      <c r="K980" s="446"/>
      <c r="L980" s="448"/>
      <c r="N980" s="606" t="str">
        <f>_xlfn.IFNA(VLOOKUP(H980,Checks!$L$4:$L$15,1,FALSE),IF(H980="","",1))</f>
        <v/>
      </c>
    </row>
    <row r="981" spans="1:14">
      <c r="A981" s="626">
        <f t="shared" si="30"/>
        <v>974</v>
      </c>
      <c r="B981" s="626">
        <f t="shared" si="31"/>
        <v>0</v>
      </c>
      <c r="C981" s="448"/>
      <c r="D981" s="448"/>
      <c r="E981" s="516"/>
      <c r="F981" s="446"/>
      <c r="G981" s="446"/>
      <c r="H981" s="448"/>
      <c r="I981" s="455">
        <v>0</v>
      </c>
      <c r="J981" s="452">
        <v>0</v>
      </c>
      <c r="K981" s="446"/>
      <c r="L981" s="448"/>
      <c r="N981" s="606" t="str">
        <f>_xlfn.IFNA(VLOOKUP(H981,Checks!$L$4:$L$15,1,FALSE),IF(H981="","",1))</f>
        <v/>
      </c>
    </row>
    <row r="982" spans="1:14">
      <c r="A982" s="626">
        <f t="shared" si="30"/>
        <v>975</v>
      </c>
      <c r="B982" s="626">
        <f t="shared" si="31"/>
        <v>0</v>
      </c>
      <c r="C982" s="448"/>
      <c r="D982" s="448"/>
      <c r="E982" s="516"/>
      <c r="F982" s="446"/>
      <c r="G982" s="446"/>
      <c r="H982" s="448"/>
      <c r="I982" s="455">
        <v>0</v>
      </c>
      <c r="J982" s="452">
        <v>0</v>
      </c>
      <c r="K982" s="446"/>
      <c r="L982" s="448"/>
      <c r="N982" s="606" t="str">
        <f>_xlfn.IFNA(VLOOKUP(H982,Checks!$L$4:$L$15,1,FALSE),IF(H982="","",1))</f>
        <v/>
      </c>
    </row>
    <row r="983" spans="1:14">
      <c r="A983" s="626">
        <f t="shared" si="30"/>
        <v>976</v>
      </c>
      <c r="B983" s="626">
        <f t="shared" si="31"/>
        <v>0</v>
      </c>
      <c r="C983" s="448"/>
      <c r="D983" s="448"/>
      <c r="E983" s="516"/>
      <c r="F983" s="446"/>
      <c r="G983" s="446"/>
      <c r="H983" s="448"/>
      <c r="I983" s="455">
        <v>0</v>
      </c>
      <c r="J983" s="452">
        <v>0</v>
      </c>
      <c r="K983" s="446"/>
      <c r="L983" s="448"/>
      <c r="N983" s="606" t="str">
        <f>_xlfn.IFNA(VLOOKUP(H983,Checks!$L$4:$L$15,1,FALSE),IF(H983="","",1))</f>
        <v/>
      </c>
    </row>
    <row r="984" spans="1:14">
      <c r="A984" s="626">
        <f t="shared" si="30"/>
        <v>977</v>
      </c>
      <c r="B984" s="626">
        <f t="shared" si="31"/>
        <v>0</v>
      </c>
      <c r="C984" s="448"/>
      <c r="D984" s="448"/>
      <c r="E984" s="516"/>
      <c r="F984" s="446"/>
      <c r="G984" s="446"/>
      <c r="H984" s="448"/>
      <c r="I984" s="455">
        <v>0</v>
      </c>
      <c r="J984" s="452">
        <v>0</v>
      </c>
      <c r="K984" s="446"/>
      <c r="L984" s="448"/>
      <c r="N984" s="606" t="str">
        <f>_xlfn.IFNA(VLOOKUP(H984,Checks!$L$4:$L$15,1,FALSE),IF(H984="","",1))</f>
        <v/>
      </c>
    </row>
    <row r="985" spans="1:14">
      <c r="A985" s="626">
        <f t="shared" si="30"/>
        <v>978</v>
      </c>
      <c r="B985" s="626">
        <f t="shared" si="31"/>
        <v>0</v>
      </c>
      <c r="C985" s="448"/>
      <c r="D985" s="448"/>
      <c r="E985" s="516"/>
      <c r="F985" s="446"/>
      <c r="G985" s="446"/>
      <c r="H985" s="448"/>
      <c r="I985" s="455">
        <v>0</v>
      </c>
      <c r="J985" s="452">
        <v>0</v>
      </c>
      <c r="K985" s="446"/>
      <c r="L985" s="448"/>
      <c r="N985" s="606" t="str">
        <f>_xlfn.IFNA(VLOOKUP(H985,Checks!$L$4:$L$15,1,FALSE),IF(H985="","",1))</f>
        <v/>
      </c>
    </row>
    <row r="986" spans="1:14">
      <c r="A986" s="626">
        <f t="shared" si="30"/>
        <v>979</v>
      </c>
      <c r="B986" s="626">
        <f t="shared" si="31"/>
        <v>0</v>
      </c>
      <c r="C986" s="448"/>
      <c r="D986" s="448"/>
      <c r="E986" s="516"/>
      <c r="F986" s="446"/>
      <c r="G986" s="446"/>
      <c r="H986" s="448"/>
      <c r="I986" s="455">
        <v>0</v>
      </c>
      <c r="J986" s="452">
        <v>0</v>
      </c>
      <c r="K986" s="446"/>
      <c r="L986" s="448"/>
      <c r="N986" s="606" t="str">
        <f>_xlfn.IFNA(VLOOKUP(H986,Checks!$L$4:$L$15,1,FALSE),IF(H986="","",1))</f>
        <v/>
      </c>
    </row>
    <row r="987" spans="1:14">
      <c r="A987" s="626">
        <f t="shared" si="30"/>
        <v>980</v>
      </c>
      <c r="B987" s="626">
        <f t="shared" si="31"/>
        <v>0</v>
      </c>
      <c r="C987" s="448"/>
      <c r="D987" s="448"/>
      <c r="E987" s="516"/>
      <c r="F987" s="446"/>
      <c r="G987" s="446"/>
      <c r="H987" s="448"/>
      <c r="I987" s="455">
        <v>0</v>
      </c>
      <c r="J987" s="452">
        <v>0</v>
      </c>
      <c r="K987" s="446"/>
      <c r="L987" s="448"/>
      <c r="N987" s="606" t="str">
        <f>_xlfn.IFNA(VLOOKUP(H987,Checks!$L$4:$L$15,1,FALSE),IF(H987="","",1))</f>
        <v/>
      </c>
    </row>
    <row r="988" spans="1:14">
      <c r="A988" s="626">
        <f t="shared" si="30"/>
        <v>981</v>
      </c>
      <c r="B988" s="626">
        <f t="shared" si="31"/>
        <v>0</v>
      </c>
      <c r="C988" s="448"/>
      <c r="D988" s="448"/>
      <c r="E988" s="516"/>
      <c r="F988" s="446"/>
      <c r="G988" s="446"/>
      <c r="H988" s="448"/>
      <c r="I988" s="455">
        <v>0</v>
      </c>
      <c r="J988" s="452">
        <v>0</v>
      </c>
      <c r="K988" s="446"/>
      <c r="L988" s="448"/>
      <c r="N988" s="606" t="str">
        <f>_xlfn.IFNA(VLOOKUP(H988,Checks!$L$4:$L$15,1,FALSE),IF(H988="","",1))</f>
        <v/>
      </c>
    </row>
    <row r="989" spans="1:14">
      <c r="A989" s="626">
        <f t="shared" si="30"/>
        <v>982</v>
      </c>
      <c r="B989" s="626">
        <f t="shared" si="31"/>
        <v>0</v>
      </c>
      <c r="C989" s="448"/>
      <c r="D989" s="448"/>
      <c r="E989" s="516"/>
      <c r="F989" s="446"/>
      <c r="G989" s="446"/>
      <c r="H989" s="448"/>
      <c r="I989" s="455">
        <v>0</v>
      </c>
      <c r="J989" s="452">
        <v>0</v>
      </c>
      <c r="K989" s="446"/>
      <c r="L989" s="448"/>
      <c r="N989" s="606" t="str">
        <f>_xlfn.IFNA(VLOOKUP(H989,Checks!$L$4:$L$15,1,FALSE),IF(H989="","",1))</f>
        <v/>
      </c>
    </row>
    <row r="990" spans="1:14">
      <c r="A990" s="626">
        <f t="shared" si="30"/>
        <v>983</v>
      </c>
      <c r="B990" s="626">
        <f t="shared" si="31"/>
        <v>0</v>
      </c>
      <c r="C990" s="448"/>
      <c r="D990" s="448"/>
      <c r="E990" s="516"/>
      <c r="F990" s="446"/>
      <c r="G990" s="446"/>
      <c r="H990" s="448"/>
      <c r="I990" s="455">
        <v>0</v>
      </c>
      <c r="J990" s="452">
        <v>0</v>
      </c>
      <c r="K990" s="446"/>
      <c r="L990" s="448"/>
      <c r="N990" s="606" t="str">
        <f>_xlfn.IFNA(VLOOKUP(H990,Checks!$L$4:$L$15,1,FALSE),IF(H990="","",1))</f>
        <v/>
      </c>
    </row>
    <row r="991" spans="1:14">
      <c r="A991" s="626">
        <f t="shared" si="30"/>
        <v>984</v>
      </c>
      <c r="B991" s="626">
        <f t="shared" si="31"/>
        <v>0</v>
      </c>
      <c r="C991" s="448"/>
      <c r="D991" s="448"/>
      <c r="E991" s="516"/>
      <c r="F991" s="446"/>
      <c r="G991" s="446"/>
      <c r="H991" s="448"/>
      <c r="I991" s="455">
        <v>0</v>
      </c>
      <c r="J991" s="452">
        <v>0</v>
      </c>
      <c r="K991" s="446"/>
      <c r="L991" s="448"/>
      <c r="N991" s="606" t="str">
        <f>_xlfn.IFNA(VLOOKUP(H991,Checks!$L$4:$L$15,1,FALSE),IF(H991="","",1))</f>
        <v/>
      </c>
    </row>
    <row r="992" spans="1:14">
      <c r="A992" s="626">
        <f t="shared" si="30"/>
        <v>985</v>
      </c>
      <c r="B992" s="626">
        <f t="shared" si="31"/>
        <v>0</v>
      </c>
      <c r="C992" s="448"/>
      <c r="D992" s="448"/>
      <c r="E992" s="516"/>
      <c r="F992" s="446"/>
      <c r="G992" s="446"/>
      <c r="H992" s="448"/>
      <c r="I992" s="455">
        <v>0</v>
      </c>
      <c r="J992" s="452">
        <v>0</v>
      </c>
      <c r="K992" s="446"/>
      <c r="L992" s="448"/>
      <c r="N992" s="606" t="str">
        <f>_xlfn.IFNA(VLOOKUP(H992,Checks!$L$4:$L$15,1,FALSE),IF(H992="","",1))</f>
        <v/>
      </c>
    </row>
    <row r="993" spans="1:14">
      <c r="A993" s="626">
        <f t="shared" si="30"/>
        <v>986</v>
      </c>
      <c r="B993" s="626">
        <f t="shared" si="31"/>
        <v>0</v>
      </c>
      <c r="C993" s="448"/>
      <c r="D993" s="448"/>
      <c r="E993" s="516"/>
      <c r="F993" s="446"/>
      <c r="G993" s="446"/>
      <c r="H993" s="448"/>
      <c r="I993" s="455">
        <v>0</v>
      </c>
      <c r="J993" s="452">
        <v>0</v>
      </c>
      <c r="K993" s="446"/>
      <c r="L993" s="448"/>
      <c r="N993" s="606" t="str">
        <f>_xlfn.IFNA(VLOOKUP(H993,Checks!$L$4:$L$15,1,FALSE),IF(H993="","",1))</f>
        <v/>
      </c>
    </row>
    <row r="994" spans="1:14">
      <c r="A994" s="626">
        <f t="shared" si="30"/>
        <v>987</v>
      </c>
      <c r="B994" s="626">
        <f t="shared" si="31"/>
        <v>0</v>
      </c>
      <c r="C994" s="448"/>
      <c r="D994" s="448"/>
      <c r="E994" s="516"/>
      <c r="F994" s="446"/>
      <c r="G994" s="446"/>
      <c r="H994" s="448"/>
      <c r="I994" s="455">
        <v>0</v>
      </c>
      <c r="J994" s="452">
        <v>0</v>
      </c>
      <c r="K994" s="446"/>
      <c r="L994" s="448"/>
      <c r="N994" s="606" t="str">
        <f>_xlfn.IFNA(VLOOKUP(H994,Checks!$L$4:$L$15,1,FALSE),IF(H994="","",1))</f>
        <v/>
      </c>
    </row>
    <row r="995" spans="1:14">
      <c r="A995" s="626">
        <f t="shared" si="30"/>
        <v>988</v>
      </c>
      <c r="B995" s="626">
        <f t="shared" si="31"/>
        <v>0</v>
      </c>
      <c r="C995" s="448"/>
      <c r="D995" s="448"/>
      <c r="E995" s="516"/>
      <c r="F995" s="446"/>
      <c r="G995" s="446"/>
      <c r="H995" s="448"/>
      <c r="I995" s="455">
        <v>0</v>
      </c>
      <c r="J995" s="452">
        <v>0</v>
      </c>
      <c r="K995" s="446"/>
      <c r="L995" s="448"/>
      <c r="N995" s="606" t="str">
        <f>_xlfn.IFNA(VLOOKUP(H995,Checks!$L$4:$L$15,1,FALSE),IF(H995="","",1))</f>
        <v/>
      </c>
    </row>
    <row r="996" spans="1:14">
      <c r="A996" s="626">
        <f t="shared" si="30"/>
        <v>989</v>
      </c>
      <c r="B996" s="626">
        <f t="shared" si="31"/>
        <v>0</v>
      </c>
      <c r="C996" s="448"/>
      <c r="D996" s="448"/>
      <c r="E996" s="516"/>
      <c r="F996" s="446"/>
      <c r="G996" s="446"/>
      <c r="H996" s="448"/>
      <c r="I996" s="455">
        <v>0</v>
      </c>
      <c r="J996" s="452">
        <v>0</v>
      </c>
      <c r="K996" s="446"/>
      <c r="L996" s="448"/>
      <c r="N996" s="606" t="str">
        <f>_xlfn.IFNA(VLOOKUP(H996,Checks!$L$4:$L$15,1,FALSE),IF(H996="","",1))</f>
        <v/>
      </c>
    </row>
    <row r="997" spans="1:14">
      <c r="A997" s="626">
        <f t="shared" si="30"/>
        <v>990</v>
      </c>
      <c r="B997" s="626">
        <f t="shared" si="31"/>
        <v>0</v>
      </c>
      <c r="C997" s="448"/>
      <c r="D997" s="448"/>
      <c r="E997" s="516"/>
      <c r="F997" s="446"/>
      <c r="G997" s="446"/>
      <c r="H997" s="448"/>
      <c r="I997" s="455">
        <v>0</v>
      </c>
      <c r="J997" s="452">
        <v>0</v>
      </c>
      <c r="K997" s="446"/>
      <c r="L997" s="448"/>
      <c r="N997" s="606" t="str">
        <f>_xlfn.IFNA(VLOOKUP(H997,Checks!$L$4:$L$15,1,FALSE),IF(H997="","",1))</f>
        <v/>
      </c>
    </row>
    <row r="998" spans="1:14">
      <c r="A998" s="626">
        <f t="shared" si="30"/>
        <v>991</v>
      </c>
      <c r="B998" s="626">
        <f t="shared" si="31"/>
        <v>0</v>
      </c>
      <c r="C998" s="448"/>
      <c r="D998" s="448"/>
      <c r="E998" s="516"/>
      <c r="F998" s="446"/>
      <c r="G998" s="446"/>
      <c r="H998" s="448"/>
      <c r="I998" s="455">
        <v>0</v>
      </c>
      <c r="J998" s="452">
        <v>0</v>
      </c>
      <c r="K998" s="446"/>
      <c r="L998" s="448"/>
      <c r="N998" s="606" t="str">
        <f>_xlfn.IFNA(VLOOKUP(H998,Checks!$L$4:$L$15,1,FALSE),IF(H998="","",1))</f>
        <v/>
      </c>
    </row>
    <row r="999" spans="1:14">
      <c r="A999" s="626">
        <f t="shared" si="30"/>
        <v>992</v>
      </c>
      <c r="B999" s="626">
        <f t="shared" si="31"/>
        <v>0</v>
      </c>
      <c r="C999" s="448"/>
      <c r="D999" s="448"/>
      <c r="E999" s="516"/>
      <c r="F999" s="446"/>
      <c r="G999" s="446"/>
      <c r="H999" s="448"/>
      <c r="I999" s="455">
        <v>0</v>
      </c>
      <c r="J999" s="452">
        <v>0</v>
      </c>
      <c r="K999" s="446"/>
      <c r="L999" s="448"/>
      <c r="N999" s="606" t="str">
        <f>_xlfn.IFNA(VLOOKUP(H999,Checks!$L$4:$L$15,1,FALSE),IF(H999="","",1))</f>
        <v/>
      </c>
    </row>
    <row r="1000" spans="1:14">
      <c r="A1000" s="626">
        <f t="shared" si="30"/>
        <v>993</v>
      </c>
      <c r="B1000" s="626">
        <f t="shared" si="31"/>
        <v>0</v>
      </c>
      <c r="C1000" s="448"/>
      <c r="D1000" s="448"/>
      <c r="E1000" s="516"/>
      <c r="F1000" s="446"/>
      <c r="G1000" s="446"/>
      <c r="H1000" s="448"/>
      <c r="I1000" s="455">
        <v>0</v>
      </c>
      <c r="J1000" s="452">
        <v>0</v>
      </c>
      <c r="K1000" s="446"/>
      <c r="L1000" s="448"/>
      <c r="N1000" s="606" t="str">
        <f>_xlfn.IFNA(VLOOKUP(H1000,Checks!$L$4:$L$15,1,FALSE),IF(H1000="","",1))</f>
        <v/>
      </c>
    </row>
    <row r="1001" spans="1:14">
      <c r="A1001" s="626">
        <f t="shared" si="30"/>
        <v>994</v>
      </c>
      <c r="B1001" s="626">
        <f t="shared" si="31"/>
        <v>0</v>
      </c>
      <c r="C1001" s="448"/>
      <c r="D1001" s="448"/>
      <c r="E1001" s="516"/>
      <c r="F1001" s="446"/>
      <c r="G1001" s="446"/>
      <c r="H1001" s="448"/>
      <c r="I1001" s="455">
        <v>0</v>
      </c>
      <c r="J1001" s="452">
        <v>0</v>
      </c>
      <c r="K1001" s="446"/>
      <c r="L1001" s="448"/>
      <c r="N1001" s="606" t="str">
        <f>_xlfn.IFNA(VLOOKUP(H1001,Checks!$L$4:$L$15,1,FALSE),IF(H1001="","",1))</f>
        <v/>
      </c>
    </row>
    <row r="1002" spans="1:14">
      <c r="A1002" s="626">
        <f t="shared" si="30"/>
        <v>995</v>
      </c>
      <c r="B1002" s="626">
        <f t="shared" si="31"/>
        <v>0</v>
      </c>
      <c r="C1002" s="448"/>
      <c r="D1002" s="448"/>
      <c r="E1002" s="516"/>
      <c r="F1002" s="446"/>
      <c r="G1002" s="446"/>
      <c r="H1002" s="448"/>
      <c r="I1002" s="455">
        <v>0</v>
      </c>
      <c r="J1002" s="452">
        <v>0</v>
      </c>
      <c r="K1002" s="446"/>
      <c r="L1002" s="448"/>
      <c r="N1002" s="606" t="str">
        <f>_xlfn.IFNA(VLOOKUP(H1002,Checks!$L$4:$L$15,1,FALSE),IF(H1002="","",1))</f>
        <v/>
      </c>
    </row>
    <row r="1003" spans="1:14">
      <c r="A1003" s="626">
        <f t="shared" si="30"/>
        <v>996</v>
      </c>
      <c r="B1003" s="626">
        <f t="shared" si="31"/>
        <v>0</v>
      </c>
      <c r="C1003" s="448"/>
      <c r="D1003" s="448"/>
      <c r="E1003" s="516"/>
      <c r="F1003" s="446"/>
      <c r="G1003" s="446"/>
      <c r="H1003" s="448"/>
      <c r="I1003" s="455">
        <v>0</v>
      </c>
      <c r="J1003" s="452">
        <v>0</v>
      </c>
      <c r="K1003" s="446"/>
      <c r="L1003" s="448"/>
      <c r="N1003" s="606" t="str">
        <f>_xlfn.IFNA(VLOOKUP(H1003,Checks!$L$4:$L$15,1,FALSE),IF(H1003="","",1))</f>
        <v/>
      </c>
    </row>
    <row r="1004" spans="1:14">
      <c r="A1004" s="626">
        <f t="shared" si="30"/>
        <v>997</v>
      </c>
      <c r="B1004" s="626">
        <f t="shared" si="31"/>
        <v>0</v>
      </c>
      <c r="C1004" s="448"/>
      <c r="D1004" s="448"/>
      <c r="E1004" s="516"/>
      <c r="F1004" s="446"/>
      <c r="G1004" s="446"/>
      <c r="H1004" s="448"/>
      <c r="I1004" s="455">
        <v>0</v>
      </c>
      <c r="J1004" s="452">
        <v>0</v>
      </c>
      <c r="K1004" s="446"/>
      <c r="L1004" s="448"/>
      <c r="N1004" s="606" t="str">
        <f>_xlfn.IFNA(VLOOKUP(H1004,Checks!$L$4:$L$15,1,FALSE),IF(H1004="","",1))</f>
        <v/>
      </c>
    </row>
    <row r="1005" spans="1:14">
      <c r="A1005" s="626">
        <f t="shared" si="30"/>
        <v>998</v>
      </c>
      <c r="B1005" s="626">
        <f t="shared" si="31"/>
        <v>0</v>
      </c>
      <c r="C1005" s="448"/>
      <c r="D1005" s="448"/>
      <c r="E1005" s="516"/>
      <c r="F1005" s="446"/>
      <c r="G1005" s="446"/>
      <c r="H1005" s="448"/>
      <c r="I1005" s="455">
        <v>0</v>
      </c>
      <c r="J1005" s="452">
        <v>0</v>
      </c>
      <c r="K1005" s="446"/>
      <c r="L1005" s="448"/>
      <c r="N1005" s="606" t="str">
        <f>_xlfn.IFNA(VLOOKUP(H1005,Checks!$L$4:$L$15,1,FALSE),IF(H1005="","",1))</f>
        <v/>
      </c>
    </row>
    <row r="1006" spans="1:14">
      <c r="A1006" s="626">
        <f t="shared" si="30"/>
        <v>999</v>
      </c>
      <c r="B1006" s="626">
        <f t="shared" si="31"/>
        <v>0</v>
      </c>
      <c r="C1006" s="448"/>
      <c r="D1006" s="448"/>
      <c r="E1006" s="516"/>
      <c r="F1006" s="446"/>
      <c r="G1006" s="446"/>
      <c r="H1006" s="448"/>
      <c r="I1006" s="455">
        <v>0</v>
      </c>
      <c r="J1006" s="452">
        <v>0</v>
      </c>
      <c r="K1006" s="446"/>
      <c r="L1006" s="448"/>
      <c r="N1006" s="606" t="str">
        <f>_xlfn.IFNA(VLOOKUP(H1006,Checks!$L$4:$L$15,1,FALSE),IF(H1006="","",1))</f>
        <v/>
      </c>
    </row>
    <row r="1007" spans="1:14">
      <c r="A1007" s="626">
        <f t="shared" si="30"/>
        <v>1000</v>
      </c>
      <c r="B1007" s="626">
        <f t="shared" si="31"/>
        <v>0</v>
      </c>
      <c r="C1007" s="448"/>
      <c r="D1007" s="448"/>
      <c r="E1007" s="516"/>
      <c r="F1007" s="446"/>
      <c r="G1007" s="446"/>
      <c r="H1007" s="448"/>
      <c r="I1007" s="455">
        <v>0</v>
      </c>
      <c r="J1007" s="452">
        <v>0</v>
      </c>
      <c r="K1007" s="446"/>
      <c r="L1007" s="448"/>
      <c r="N1007" s="606" t="str">
        <f>_xlfn.IFNA(VLOOKUP(H1007,Checks!$L$4:$L$15,1,FALSE),IF(H1007="","",1))</f>
        <v/>
      </c>
    </row>
  </sheetData>
  <sheetProtection algorithmName="SHA-512" hashValue="tMj++slSjm/5/l2ONXtDrdhgHc1ewXamsAu87h6pIQhUjgYRkL84QAdQzEUphNyFh9uh1IrZGestV+Mg3YWSuA==" saltValue="cEP73pID3fESDORQFgwxsg==" spinCount="100000" sheet="1" insertRows="0"/>
  <dataConsolidate/>
  <mergeCells count="1">
    <mergeCell ref="A4:L4"/>
  </mergeCells>
  <dataValidations count="2">
    <dataValidation type="list" allowBlank="1" showInputMessage="1" showErrorMessage="1" sqref="K8:K1007">
      <formula1>"Y,N"</formula1>
    </dataValidation>
    <dataValidation type="list" allowBlank="1" showInputMessage="1" showErrorMessage="1" sqref="E8:E1007">
      <formula1>"Y - Medical,Y - Admin,N"</formula1>
    </dataValidation>
  </dataValidations>
  <pageMargins left="0.25" right="0.25" top="0.5" bottom="0.5" header="0.2" footer="0.2"/>
  <pageSetup scale="51"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Checks!$P$4:$P$19</xm:f>
          </x14:formula1>
          <xm:sqref>G8:G1007</xm:sqref>
        </x14:dataValidation>
        <x14:dataValidation type="list" allowBlank="1" showInputMessage="1" showErrorMessage="1">
          <x14:formula1>
            <xm:f>Checks!$L$4:$L$15</xm:f>
          </x14:formula1>
          <xm:sqref>H9:H1007</xm:sqref>
        </x14:dataValidation>
        <x14:dataValidation type="list" allowBlank="1" showInputMessage="1" showErrorMessage="1">
          <x14:formula1>
            <xm:f>Checks!$L$4:$L$15</xm:f>
          </x14:formula1>
          <xm:sqref>H8</xm:sqref>
        </x14:dataValidation>
        <x14:dataValidation type="list" allowBlank="1" showInputMessage="1" showErrorMessage="1">
          <x14:formula1>
            <xm:f>Checks!$R$4:$R$29</xm:f>
          </x14:formula1>
          <xm:sqref>F8:F1007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view="pageBreakPreview" zoomScale="80" zoomScaleNormal="85" zoomScaleSheetLayoutView="80" workbookViewId="0"/>
  </sheetViews>
  <sheetFormatPr defaultRowHeight="12.5"/>
  <cols>
    <col min="1" max="1" width="7.1796875" customWidth="1"/>
    <col min="2" max="2" width="13.81640625" customWidth="1"/>
    <col min="3" max="3" width="14" customWidth="1"/>
    <col min="4" max="4" width="15.81640625" customWidth="1"/>
    <col min="5" max="5" width="12.453125" customWidth="1"/>
    <col min="6" max="6" width="17.1796875" customWidth="1"/>
    <col min="7" max="7" width="16" customWidth="1"/>
    <col min="8" max="8" width="31.81640625" customWidth="1"/>
    <col min="9" max="9" width="8.81640625" customWidth="1"/>
    <col min="10" max="10" width="10.453125" customWidth="1"/>
  </cols>
  <sheetData>
    <row r="1" spans="1:9" ht="15.5">
      <c r="A1" s="205" t="s">
        <v>867</v>
      </c>
      <c r="B1" s="1"/>
      <c r="C1" s="1"/>
      <c r="D1" s="1"/>
      <c r="E1" s="1"/>
      <c r="F1" s="1"/>
      <c r="G1" s="1"/>
      <c r="H1" s="1"/>
      <c r="I1" s="1"/>
    </row>
    <row r="2" spans="1:9" ht="15.5">
      <c r="A2" s="205" t="s">
        <v>509</v>
      </c>
      <c r="B2" s="1"/>
      <c r="C2" s="1"/>
      <c r="D2" s="1"/>
      <c r="E2" s="1"/>
      <c r="F2" s="1"/>
      <c r="G2" s="1"/>
      <c r="H2" s="1"/>
      <c r="I2" s="1"/>
    </row>
    <row r="3" spans="1:9">
      <c r="A3" s="1"/>
      <c r="B3" s="1"/>
      <c r="C3" s="1"/>
      <c r="D3" s="1"/>
      <c r="E3" s="1"/>
      <c r="F3" s="1"/>
      <c r="G3" s="1"/>
      <c r="H3" s="1"/>
    </row>
    <row r="4" spans="1:9" ht="13.5" thickBot="1">
      <c r="A4" s="200" t="s">
        <v>407</v>
      </c>
      <c r="B4" s="1"/>
      <c r="C4" s="1"/>
      <c r="D4" s="1"/>
      <c r="E4" s="1"/>
      <c r="F4" s="1"/>
      <c r="G4" s="1"/>
      <c r="H4" s="1"/>
    </row>
    <row r="5" spans="1:9" ht="13">
      <c r="A5" s="1021" t="s">
        <v>860</v>
      </c>
      <c r="B5" s="1022"/>
      <c r="C5" s="1022"/>
      <c r="D5" s="1022"/>
      <c r="E5" s="1022"/>
      <c r="F5" s="1022"/>
      <c r="G5" s="1022"/>
      <c r="H5" s="1023"/>
    </row>
    <row r="6" spans="1:9">
      <c r="A6" s="8"/>
      <c r="B6" s="2"/>
      <c r="C6" s="2"/>
      <c r="D6" s="2"/>
      <c r="E6" s="2"/>
      <c r="F6" s="2"/>
      <c r="G6" s="2"/>
      <c r="H6" s="5"/>
    </row>
    <row r="7" spans="1:9" ht="13">
      <c r="A7" s="206" t="s">
        <v>861</v>
      </c>
      <c r="B7" s="2"/>
      <c r="C7" s="2"/>
      <c r="D7" s="2"/>
      <c r="E7" s="2"/>
      <c r="F7" s="2"/>
      <c r="G7" s="2"/>
      <c r="H7" s="5"/>
    </row>
    <row r="8" spans="1:9" ht="13">
      <c r="A8" s="206"/>
      <c r="B8" s="207" t="s">
        <v>865</v>
      </c>
      <c r="C8" s="2"/>
      <c r="D8" s="2"/>
      <c r="E8" s="2"/>
      <c r="F8" s="2"/>
      <c r="G8" s="2"/>
      <c r="H8" s="5"/>
    </row>
    <row r="9" spans="1:9" ht="13">
      <c r="A9" s="206"/>
      <c r="B9" s="2" t="s">
        <v>886</v>
      </c>
      <c r="C9" s="2"/>
      <c r="D9" s="2"/>
      <c r="E9" s="2"/>
      <c r="F9" s="2"/>
      <c r="G9" s="2"/>
      <c r="H9" s="5"/>
    </row>
    <row r="10" spans="1:9" ht="13">
      <c r="A10" s="206"/>
      <c r="B10" s="2" t="s">
        <v>870</v>
      </c>
      <c r="C10" s="2"/>
      <c r="D10" s="2"/>
      <c r="E10" s="2"/>
      <c r="F10" s="2"/>
      <c r="G10" s="2"/>
      <c r="H10" s="5"/>
    </row>
    <row r="11" spans="1:9" ht="13">
      <c r="A11" s="206"/>
      <c r="B11" s="2" t="s">
        <v>885</v>
      </c>
      <c r="C11" s="2"/>
      <c r="D11" s="2"/>
      <c r="E11" s="2"/>
      <c r="F11" s="2"/>
      <c r="G11" s="2"/>
      <c r="H11" s="5"/>
    </row>
    <row r="12" spans="1:9" ht="13">
      <c r="A12" s="206"/>
      <c r="B12" s="2"/>
      <c r="C12" s="2"/>
      <c r="D12" s="2"/>
      <c r="E12" s="2"/>
      <c r="F12" s="2"/>
      <c r="G12" s="2"/>
      <c r="H12" s="5"/>
    </row>
    <row r="13" spans="1:9" ht="13">
      <c r="A13" s="206"/>
      <c r="B13" s="207" t="s">
        <v>144</v>
      </c>
      <c r="C13" s="2"/>
      <c r="D13" s="2"/>
      <c r="E13" s="2"/>
      <c r="F13" s="2"/>
      <c r="G13" s="2"/>
      <c r="H13" s="5"/>
    </row>
    <row r="14" spans="1:9" ht="13" customHeight="1">
      <c r="A14" s="8"/>
      <c r="B14" s="272" t="s">
        <v>887</v>
      </c>
      <c r="C14" s="977"/>
      <c r="D14" s="977"/>
      <c r="E14" s="977"/>
      <c r="F14" s="977"/>
      <c r="G14" s="977"/>
      <c r="H14" s="978"/>
    </row>
    <row r="15" spans="1:9">
      <c r="A15" s="8"/>
      <c r="B15" s="2" t="s">
        <v>868</v>
      </c>
      <c r="C15" s="2"/>
      <c r="D15" s="2"/>
      <c r="E15" s="2"/>
      <c r="F15" s="2"/>
      <c r="G15" s="2"/>
      <c r="H15" s="5"/>
    </row>
    <row r="16" spans="1:9">
      <c r="A16" s="8"/>
      <c r="B16" s="2"/>
      <c r="C16" s="2"/>
      <c r="D16" s="2"/>
      <c r="E16" s="2"/>
      <c r="F16" s="2"/>
      <c r="G16" s="2"/>
      <c r="H16" s="5"/>
    </row>
    <row r="17" spans="1:8" ht="13">
      <c r="A17" s="206"/>
      <c r="B17" s="207" t="s">
        <v>866</v>
      </c>
      <c r="C17" s="2"/>
      <c r="D17" s="2"/>
      <c r="E17" s="2"/>
      <c r="F17" s="2"/>
      <c r="G17" s="2"/>
      <c r="H17" s="5"/>
    </row>
    <row r="18" spans="1:8" ht="13" customHeight="1">
      <c r="A18" s="8"/>
      <c r="B18" s="2" t="s">
        <v>862</v>
      </c>
      <c r="C18" s="977"/>
      <c r="D18" s="977"/>
      <c r="E18" s="977"/>
      <c r="F18" s="977"/>
      <c r="G18" s="977"/>
      <c r="H18" s="978"/>
    </row>
    <row r="19" spans="1:8">
      <c r="A19" s="8"/>
      <c r="B19" s="2" t="s">
        <v>870</v>
      </c>
      <c r="C19" s="2"/>
      <c r="D19" s="2"/>
      <c r="E19" s="2"/>
      <c r="F19" s="2"/>
      <c r="G19" s="2"/>
      <c r="H19" s="5"/>
    </row>
    <row r="20" spans="1:8">
      <c r="A20" s="8"/>
      <c r="B20" s="2" t="s">
        <v>885</v>
      </c>
      <c r="C20" s="2"/>
      <c r="D20" s="2"/>
      <c r="E20" s="2"/>
      <c r="F20" s="2"/>
      <c r="G20" s="2"/>
      <c r="H20" s="5"/>
    </row>
    <row r="21" spans="1:8">
      <c r="A21" s="8"/>
      <c r="B21" s="2"/>
      <c r="C21" s="2"/>
      <c r="D21" s="2"/>
      <c r="E21" s="2"/>
      <c r="F21" s="2"/>
      <c r="G21" s="2"/>
      <c r="H21" s="5"/>
    </row>
    <row r="22" spans="1:8" ht="13">
      <c r="A22" s="206"/>
      <c r="B22" s="207" t="s">
        <v>145</v>
      </c>
      <c r="C22" s="2"/>
      <c r="D22" s="2"/>
      <c r="E22" s="2"/>
      <c r="F22" s="2"/>
      <c r="G22" s="2"/>
      <c r="H22" s="5"/>
    </row>
    <row r="23" spans="1:8" ht="13" customHeight="1">
      <c r="A23" s="8"/>
      <c r="B23" s="272" t="s">
        <v>863</v>
      </c>
      <c r="C23" s="977"/>
      <c r="D23" s="977"/>
      <c r="E23" s="977"/>
      <c r="F23" s="977"/>
      <c r="G23" s="977"/>
      <c r="H23" s="978"/>
    </row>
    <row r="24" spans="1:8">
      <c r="A24" s="8"/>
      <c r="B24" s="2" t="s">
        <v>868</v>
      </c>
      <c r="C24" s="2"/>
      <c r="D24" s="2"/>
      <c r="E24" s="2"/>
      <c r="F24" s="2"/>
      <c r="G24" s="2"/>
      <c r="H24" s="5"/>
    </row>
    <row r="25" spans="1:8">
      <c r="A25" s="8"/>
      <c r="B25" s="2"/>
      <c r="C25" s="2"/>
      <c r="D25" s="2"/>
      <c r="E25" s="2"/>
      <c r="F25" s="2"/>
      <c r="G25" s="2"/>
      <c r="H25" s="5"/>
    </row>
    <row r="26" spans="1:8" ht="26.5" customHeight="1">
      <c r="A26" s="8"/>
      <c r="B26" s="1024" t="s">
        <v>146</v>
      </c>
      <c r="C26" s="1024"/>
      <c r="D26" s="1024"/>
      <c r="E26" s="1024"/>
      <c r="F26" s="1024"/>
      <c r="G26" s="1024"/>
      <c r="H26" s="1025"/>
    </row>
    <row r="27" spans="1:8">
      <c r="A27" s="8"/>
      <c r="B27" s="2"/>
      <c r="C27" s="2"/>
      <c r="D27" s="2"/>
      <c r="E27" s="2"/>
      <c r="F27" s="2"/>
      <c r="G27" s="2"/>
      <c r="H27" s="5"/>
    </row>
    <row r="28" spans="1:8" ht="13">
      <c r="A28" s="206" t="s">
        <v>889</v>
      </c>
      <c r="B28" s="2"/>
      <c r="C28" s="2"/>
      <c r="D28" s="2"/>
      <c r="E28" s="2"/>
      <c r="F28" s="2"/>
      <c r="G28" s="2"/>
      <c r="H28" s="5"/>
    </row>
    <row r="29" spans="1:8" ht="13">
      <c r="A29" s="206"/>
      <c r="B29" s="2"/>
      <c r="C29" s="2"/>
      <c r="D29" s="2"/>
      <c r="E29" s="2"/>
      <c r="F29" s="2"/>
      <c r="G29" s="2"/>
      <c r="H29" s="5"/>
    </row>
    <row r="30" spans="1:8">
      <c r="A30" s="8" t="s">
        <v>143</v>
      </c>
      <c r="B30" s="2"/>
      <c r="C30" s="2"/>
      <c r="D30" s="2"/>
      <c r="E30" s="2"/>
      <c r="F30" s="2"/>
      <c r="G30" s="2"/>
      <c r="H30" s="5"/>
    </row>
    <row r="31" spans="1:8">
      <c r="A31" s="8"/>
      <c r="B31" s="2" t="s">
        <v>147</v>
      </c>
      <c r="C31" s="2"/>
      <c r="D31" s="2"/>
      <c r="E31" s="2"/>
      <c r="F31" s="2"/>
      <c r="G31" s="2"/>
      <c r="H31" s="5"/>
    </row>
    <row r="32" spans="1:8">
      <c r="A32" s="8"/>
      <c r="B32" s="559" t="s">
        <v>894</v>
      </c>
      <c r="C32" s="559"/>
      <c r="D32" s="559"/>
      <c r="E32" s="559"/>
      <c r="F32" s="559"/>
      <c r="G32" s="559"/>
      <c r="H32" s="560"/>
    </row>
    <row r="33" spans="1:8">
      <c r="A33" s="8"/>
      <c r="B33" s="559" t="s">
        <v>895</v>
      </c>
      <c r="C33" s="559"/>
      <c r="D33" s="559"/>
      <c r="E33" s="559"/>
      <c r="F33" s="559"/>
      <c r="G33" s="559"/>
      <c r="H33" s="560"/>
    </row>
    <row r="34" spans="1:8" ht="13" thickBot="1">
      <c r="A34" s="9"/>
      <c r="B34" s="6"/>
      <c r="C34" s="6"/>
      <c r="D34" s="6"/>
      <c r="E34" s="6"/>
      <c r="F34" s="6"/>
      <c r="G34" s="6"/>
      <c r="H34" s="7"/>
    </row>
    <row r="35" spans="1:8">
      <c r="A35" s="8"/>
      <c r="B35" s="2"/>
      <c r="C35" s="2"/>
      <c r="D35" s="2"/>
      <c r="E35" s="2"/>
      <c r="F35" s="2"/>
      <c r="G35" s="2"/>
    </row>
  </sheetData>
  <sheetProtection algorithmName="SHA-512" hashValue="kafmbdYLzFaXMA8pKqeqzPCFTyfAEg9ujk6VL0cHGARWlh4Rg9aT7AHdDnM4I4RltVqaTUj3xtzqUZCyxshF4A==" saltValue="Gn9C7xjewwMRpjeQ36LoKw==" spinCount="100000" sheet="1" objects="1" scenarios="1"/>
  <mergeCells count="2">
    <mergeCell ref="A5:H5"/>
    <mergeCell ref="B26:H26"/>
  </mergeCells>
  <pageMargins left="0.75" right="0.75" top="1" bottom="1" header="0.5" footer="0.5"/>
  <pageSetup scale="6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7"/>
  <sheetViews>
    <sheetView showGridLines="0" view="pageBreakPreview" zoomScale="85" zoomScaleNormal="100" zoomScaleSheetLayoutView="85" workbookViewId="0"/>
  </sheetViews>
  <sheetFormatPr defaultColWidth="9.1796875" defaultRowHeight="12.5"/>
  <cols>
    <col min="1" max="1" width="10.81640625" style="609" customWidth="1"/>
    <col min="2" max="2" width="16.1796875" style="609" customWidth="1"/>
    <col min="3" max="4" width="23.81640625" style="609" customWidth="1"/>
    <col min="5" max="5" width="16.1796875" style="609" customWidth="1"/>
    <col min="6" max="9" width="13.54296875" style="609" customWidth="1"/>
    <col min="10" max="10" width="16" style="609" customWidth="1"/>
    <col min="11" max="11" width="16" style="611" customWidth="1"/>
    <col min="12" max="12" width="16" style="612" customWidth="1"/>
    <col min="13" max="13" width="16" style="613" customWidth="1"/>
    <col min="14" max="14" width="16.1796875" style="614" customWidth="1"/>
    <col min="15" max="15" width="13.54296875" style="613" customWidth="1"/>
    <col min="16" max="16" width="24.81640625" style="609" customWidth="1"/>
    <col min="17" max="17" width="9.1796875" style="609"/>
    <col min="18" max="18" width="0" style="609" hidden="1" customWidth="1"/>
    <col min="19" max="16384" width="9.1796875" style="609"/>
  </cols>
  <sheetData>
    <row r="1" spans="1:18" s="398" customFormat="1" ht="13">
      <c r="A1" s="228" t="s">
        <v>407</v>
      </c>
      <c r="B1" s="397"/>
      <c r="C1" s="397"/>
      <c r="D1" s="397"/>
      <c r="E1" s="397"/>
      <c r="F1" s="397"/>
      <c r="G1" s="397"/>
      <c r="H1" s="397"/>
      <c r="K1" s="456"/>
      <c r="L1" s="459"/>
      <c r="M1" s="453"/>
      <c r="N1" s="450"/>
      <c r="O1" s="453"/>
    </row>
    <row r="2" spans="1:18" s="398" customFormat="1">
      <c r="A2" s="397"/>
      <c r="B2" s="397"/>
      <c r="C2" s="397"/>
      <c r="D2" s="397"/>
      <c r="E2" s="397"/>
      <c r="F2" s="397"/>
      <c r="G2" s="397"/>
      <c r="H2" s="397"/>
      <c r="K2" s="456"/>
      <c r="L2" s="459"/>
      <c r="M2" s="453"/>
      <c r="N2" s="450"/>
      <c r="O2" s="453"/>
    </row>
    <row r="3" spans="1:18" s="69" customFormat="1" ht="13" thickBot="1">
      <c r="A3" s="227" t="s">
        <v>515</v>
      </c>
      <c r="B3" s="227"/>
      <c r="E3" s="397"/>
      <c r="F3" s="397"/>
      <c r="G3" s="397"/>
      <c r="H3" s="397"/>
      <c r="K3" s="457"/>
      <c r="L3" s="85"/>
      <c r="M3" s="454"/>
      <c r="N3" s="451"/>
      <c r="O3" s="454"/>
    </row>
    <row r="4" spans="1:18" s="500" customFormat="1" ht="21" customHeight="1" thickBot="1">
      <c r="A4" s="1223" t="s">
        <v>156</v>
      </c>
      <c r="B4" s="1224"/>
      <c r="C4" s="1224"/>
      <c r="D4" s="1224"/>
      <c r="E4" s="1224"/>
      <c r="F4" s="1224"/>
      <c r="G4" s="1224"/>
      <c r="H4" s="1224"/>
      <c r="I4" s="1224"/>
      <c r="J4" s="1224"/>
      <c r="K4" s="1224"/>
      <c r="L4" s="1224"/>
      <c r="M4" s="1224"/>
      <c r="N4" s="1224"/>
      <c r="O4" s="1224"/>
      <c r="P4" s="1225"/>
    </row>
    <row r="5" spans="1:18" s="69" customFormat="1" ht="30" customHeight="1">
      <c r="A5" s="499" t="s">
        <v>604</v>
      </c>
      <c r="B5" s="666" t="s">
        <v>599</v>
      </c>
      <c r="C5" s="1226" t="s">
        <v>621</v>
      </c>
      <c r="D5" s="1226"/>
      <c r="E5" s="1226"/>
      <c r="F5" s="1226"/>
      <c r="G5" s="1226"/>
      <c r="H5" s="1226"/>
      <c r="I5" s="1226"/>
      <c r="J5" s="1226"/>
      <c r="K5" s="1226"/>
      <c r="L5" s="1226"/>
      <c r="M5" s="1226"/>
      <c r="N5" s="1226"/>
      <c r="O5" s="1226"/>
      <c r="P5" s="1226"/>
    </row>
    <row r="6" spans="1:18" s="69" customFormat="1">
      <c r="A6" s="227"/>
      <c r="B6" s="227"/>
      <c r="E6" s="397"/>
      <c r="F6" s="397"/>
      <c r="G6" s="397"/>
      <c r="H6" s="397"/>
      <c r="K6" s="457"/>
      <c r="L6" s="85"/>
      <c r="M6" s="454"/>
      <c r="N6" s="451"/>
      <c r="O6" s="454"/>
    </row>
    <row r="7" spans="1:18" ht="45" customHeight="1">
      <c r="A7" s="619" t="s">
        <v>554</v>
      </c>
      <c r="B7" s="604" t="s">
        <v>239</v>
      </c>
      <c r="C7" s="604" t="s">
        <v>599</v>
      </c>
      <c r="D7" s="604" t="s">
        <v>598</v>
      </c>
      <c r="E7" s="620" t="s">
        <v>556</v>
      </c>
      <c r="F7" s="604" t="s">
        <v>612</v>
      </c>
      <c r="G7" s="604" t="s">
        <v>610</v>
      </c>
      <c r="H7" s="604" t="s">
        <v>62</v>
      </c>
      <c r="I7" s="604" t="s">
        <v>58</v>
      </c>
      <c r="J7" s="603" t="s">
        <v>507</v>
      </c>
      <c r="K7" s="621" t="s">
        <v>557</v>
      </c>
      <c r="L7" s="604" t="s">
        <v>558</v>
      </c>
      <c r="M7" s="622" t="s">
        <v>559</v>
      </c>
      <c r="N7" s="621" t="s">
        <v>560</v>
      </c>
      <c r="O7" s="623" t="s">
        <v>611</v>
      </c>
      <c r="P7" s="604" t="s">
        <v>555</v>
      </c>
      <c r="R7" s="967" t="s">
        <v>881</v>
      </c>
    </row>
    <row r="8" spans="1:18" ht="15" customHeight="1">
      <c r="A8" s="624">
        <v>1</v>
      </c>
      <c r="B8" s="624">
        <f>'Non-Delivery Svcs Report'!J2</f>
        <v>0</v>
      </c>
      <c r="C8" s="448"/>
      <c r="D8" s="448"/>
      <c r="E8" s="458"/>
      <c r="F8" s="446"/>
      <c r="G8" s="446"/>
      <c r="H8" s="446"/>
      <c r="I8" s="446"/>
      <c r="J8" s="448"/>
      <c r="K8" s="455">
        <v>0</v>
      </c>
      <c r="L8" s="446"/>
      <c r="M8" s="452">
        <v>0</v>
      </c>
      <c r="N8" s="610">
        <f>K8*M8</f>
        <v>0</v>
      </c>
      <c r="O8" s="548"/>
      <c r="P8" s="448"/>
      <c r="R8" s="609" t="str">
        <f>_xlfn.IFNA(VLOOKUP(J8,Checks!$L$4:$L$15,1,FALSE),IF(J8="","",1))</f>
        <v/>
      </c>
    </row>
    <row r="9" spans="1:18" ht="15" customHeight="1">
      <c r="A9" s="624">
        <f>A8+1</f>
        <v>2</v>
      </c>
      <c r="B9" s="624">
        <f>$B$8</f>
        <v>0</v>
      </c>
      <c r="C9" s="448"/>
      <c r="D9" s="448"/>
      <c r="E9" s="458"/>
      <c r="F9" s="446"/>
      <c r="G9" s="446"/>
      <c r="H9" s="446"/>
      <c r="I9" s="446"/>
      <c r="J9" s="448"/>
      <c r="K9" s="455">
        <v>0</v>
      </c>
      <c r="L9" s="446"/>
      <c r="M9" s="452">
        <v>0</v>
      </c>
      <c r="N9" s="610">
        <f t="shared" ref="N9:N27" si="0">K9*M9</f>
        <v>0</v>
      </c>
      <c r="O9" s="548"/>
      <c r="P9" s="448"/>
      <c r="R9" s="609" t="str">
        <f>_xlfn.IFNA(VLOOKUP(J9,Checks!$L$4:$L$15,1,FALSE),IF(J9="","",1))</f>
        <v/>
      </c>
    </row>
    <row r="10" spans="1:18" ht="15" customHeight="1">
      <c r="A10" s="624">
        <f t="shared" ref="A10:A73" si="1">A9+1</f>
        <v>3</v>
      </c>
      <c r="B10" s="624">
        <f t="shared" ref="B10:B73" si="2">$B$8</f>
        <v>0</v>
      </c>
      <c r="C10" s="448"/>
      <c r="D10" s="448"/>
      <c r="E10" s="458"/>
      <c r="F10" s="446"/>
      <c r="G10" s="446"/>
      <c r="H10" s="446"/>
      <c r="I10" s="446"/>
      <c r="J10" s="448"/>
      <c r="K10" s="455">
        <v>0</v>
      </c>
      <c r="L10" s="446"/>
      <c r="M10" s="452">
        <v>0</v>
      </c>
      <c r="N10" s="610">
        <f t="shared" si="0"/>
        <v>0</v>
      </c>
      <c r="O10" s="548"/>
      <c r="P10" s="448"/>
      <c r="R10" s="609" t="str">
        <f>_xlfn.IFNA(VLOOKUP(J10,Checks!$L$4:$L$15,1,FALSE),IF(J10="","",1))</f>
        <v/>
      </c>
    </row>
    <row r="11" spans="1:18" ht="15" customHeight="1">
      <c r="A11" s="624">
        <f t="shared" si="1"/>
        <v>4</v>
      </c>
      <c r="B11" s="624">
        <f t="shared" si="2"/>
        <v>0</v>
      </c>
      <c r="C11" s="448"/>
      <c r="D11" s="448"/>
      <c r="E11" s="458"/>
      <c r="F11" s="446"/>
      <c r="G11" s="446"/>
      <c r="H11" s="446"/>
      <c r="I11" s="446"/>
      <c r="J11" s="448"/>
      <c r="K11" s="455">
        <v>0</v>
      </c>
      <c r="L11" s="446"/>
      <c r="M11" s="452">
        <v>0</v>
      </c>
      <c r="N11" s="610">
        <f t="shared" si="0"/>
        <v>0</v>
      </c>
      <c r="O11" s="548"/>
      <c r="P11" s="448"/>
      <c r="R11" s="609" t="str">
        <f>_xlfn.IFNA(VLOOKUP(J11,Checks!$L$4:$L$15,1,FALSE),IF(J11="","",1))</f>
        <v/>
      </c>
    </row>
    <row r="12" spans="1:18" ht="15" customHeight="1">
      <c r="A12" s="624">
        <f t="shared" si="1"/>
        <v>5</v>
      </c>
      <c r="B12" s="624">
        <f t="shared" si="2"/>
        <v>0</v>
      </c>
      <c r="C12" s="448"/>
      <c r="D12" s="448"/>
      <c r="E12" s="458"/>
      <c r="F12" s="446"/>
      <c r="G12" s="446"/>
      <c r="H12" s="446"/>
      <c r="I12" s="446"/>
      <c r="J12" s="448"/>
      <c r="K12" s="455">
        <v>0</v>
      </c>
      <c r="L12" s="446"/>
      <c r="M12" s="452">
        <v>0</v>
      </c>
      <c r="N12" s="610">
        <f t="shared" si="0"/>
        <v>0</v>
      </c>
      <c r="O12" s="548"/>
      <c r="P12" s="448"/>
      <c r="R12" s="609" t="str">
        <f>_xlfn.IFNA(VLOOKUP(J12,Checks!$L$4:$L$15,1,FALSE),IF(J12="","",1))</f>
        <v/>
      </c>
    </row>
    <row r="13" spans="1:18" ht="15" customHeight="1">
      <c r="A13" s="624">
        <f t="shared" si="1"/>
        <v>6</v>
      </c>
      <c r="B13" s="624">
        <f t="shared" si="2"/>
        <v>0</v>
      </c>
      <c r="C13" s="448"/>
      <c r="D13" s="448"/>
      <c r="E13" s="458"/>
      <c r="F13" s="446"/>
      <c r="G13" s="446"/>
      <c r="H13" s="446"/>
      <c r="I13" s="446"/>
      <c r="J13" s="448"/>
      <c r="K13" s="455">
        <v>0</v>
      </c>
      <c r="L13" s="446"/>
      <c r="M13" s="452">
        <v>0</v>
      </c>
      <c r="N13" s="610">
        <f t="shared" si="0"/>
        <v>0</v>
      </c>
      <c r="O13" s="548"/>
      <c r="P13" s="448"/>
      <c r="R13" s="609" t="str">
        <f>_xlfn.IFNA(VLOOKUP(J13,Checks!$L$4:$L$15,1,FALSE),IF(J13="","",1))</f>
        <v/>
      </c>
    </row>
    <row r="14" spans="1:18" ht="15" customHeight="1">
      <c r="A14" s="624">
        <f t="shared" si="1"/>
        <v>7</v>
      </c>
      <c r="B14" s="624">
        <f t="shared" si="2"/>
        <v>0</v>
      </c>
      <c r="C14" s="448"/>
      <c r="D14" s="448"/>
      <c r="E14" s="458"/>
      <c r="F14" s="446"/>
      <c r="G14" s="446"/>
      <c r="H14" s="446"/>
      <c r="I14" s="446"/>
      <c r="J14" s="448"/>
      <c r="K14" s="455">
        <v>0</v>
      </c>
      <c r="L14" s="446"/>
      <c r="M14" s="452">
        <v>0</v>
      </c>
      <c r="N14" s="610">
        <f t="shared" si="0"/>
        <v>0</v>
      </c>
      <c r="O14" s="548"/>
      <c r="P14" s="448"/>
      <c r="R14" s="609" t="str">
        <f>_xlfn.IFNA(VLOOKUP(J14,Checks!$L$4:$L$15,1,FALSE),IF(J14="","",1))</f>
        <v/>
      </c>
    </row>
    <row r="15" spans="1:18" ht="15" customHeight="1">
      <c r="A15" s="624">
        <f t="shared" si="1"/>
        <v>8</v>
      </c>
      <c r="B15" s="624">
        <f t="shared" si="2"/>
        <v>0</v>
      </c>
      <c r="C15" s="448"/>
      <c r="D15" s="448"/>
      <c r="E15" s="458"/>
      <c r="F15" s="446"/>
      <c r="G15" s="446"/>
      <c r="H15" s="446"/>
      <c r="I15" s="446"/>
      <c r="J15" s="448"/>
      <c r="K15" s="455">
        <v>0</v>
      </c>
      <c r="L15" s="446"/>
      <c r="M15" s="452">
        <v>0</v>
      </c>
      <c r="N15" s="610">
        <f t="shared" si="0"/>
        <v>0</v>
      </c>
      <c r="O15" s="548"/>
      <c r="P15" s="448"/>
      <c r="R15" s="609" t="str">
        <f>_xlfn.IFNA(VLOOKUP(J15,Checks!$L$4:$L$15,1,FALSE),IF(J15="","",1))</f>
        <v/>
      </c>
    </row>
    <row r="16" spans="1:18" ht="15" customHeight="1">
      <c r="A16" s="624">
        <f t="shared" si="1"/>
        <v>9</v>
      </c>
      <c r="B16" s="624">
        <f t="shared" si="2"/>
        <v>0</v>
      </c>
      <c r="C16" s="448"/>
      <c r="D16" s="448"/>
      <c r="E16" s="458"/>
      <c r="F16" s="446"/>
      <c r="G16" s="446"/>
      <c r="H16" s="446"/>
      <c r="I16" s="446"/>
      <c r="J16" s="448"/>
      <c r="K16" s="455">
        <v>0</v>
      </c>
      <c r="L16" s="446"/>
      <c r="M16" s="452">
        <v>0</v>
      </c>
      <c r="N16" s="610">
        <f t="shared" si="0"/>
        <v>0</v>
      </c>
      <c r="O16" s="548"/>
      <c r="P16" s="448"/>
      <c r="R16" s="609" t="str">
        <f>_xlfn.IFNA(VLOOKUP(J16,Checks!$L$4:$L$15,1,FALSE),IF(J16="","",1))</f>
        <v/>
      </c>
    </row>
    <row r="17" spans="1:18" ht="15" customHeight="1">
      <c r="A17" s="624">
        <f t="shared" si="1"/>
        <v>10</v>
      </c>
      <c r="B17" s="624">
        <f t="shared" si="2"/>
        <v>0</v>
      </c>
      <c r="C17" s="448"/>
      <c r="D17" s="448"/>
      <c r="E17" s="458"/>
      <c r="F17" s="446"/>
      <c r="G17" s="446"/>
      <c r="H17" s="446"/>
      <c r="I17" s="446"/>
      <c r="J17" s="448"/>
      <c r="K17" s="455">
        <v>0</v>
      </c>
      <c r="L17" s="446"/>
      <c r="M17" s="452">
        <v>0</v>
      </c>
      <c r="N17" s="610">
        <f t="shared" si="0"/>
        <v>0</v>
      </c>
      <c r="O17" s="548"/>
      <c r="P17" s="448"/>
      <c r="R17" s="609" t="str">
        <f>_xlfn.IFNA(VLOOKUP(J17,Checks!$L$4:$L$15,1,FALSE),IF(J17="","",1))</f>
        <v/>
      </c>
    </row>
    <row r="18" spans="1:18" ht="15" customHeight="1">
      <c r="A18" s="624">
        <f t="shared" si="1"/>
        <v>11</v>
      </c>
      <c r="B18" s="624">
        <f t="shared" si="2"/>
        <v>0</v>
      </c>
      <c r="C18" s="448"/>
      <c r="D18" s="448"/>
      <c r="E18" s="458"/>
      <c r="F18" s="446"/>
      <c r="G18" s="446"/>
      <c r="H18" s="446"/>
      <c r="I18" s="446"/>
      <c r="J18" s="448"/>
      <c r="K18" s="455">
        <v>0</v>
      </c>
      <c r="L18" s="446"/>
      <c r="M18" s="452">
        <v>0</v>
      </c>
      <c r="N18" s="610">
        <f t="shared" si="0"/>
        <v>0</v>
      </c>
      <c r="O18" s="548"/>
      <c r="P18" s="448"/>
      <c r="R18" s="609" t="str">
        <f>_xlfn.IFNA(VLOOKUP(J18,Checks!$L$4:$L$15,1,FALSE),IF(J18="","",1))</f>
        <v/>
      </c>
    </row>
    <row r="19" spans="1:18" ht="15" customHeight="1">
      <c r="A19" s="624">
        <f t="shared" si="1"/>
        <v>12</v>
      </c>
      <c r="B19" s="624">
        <f t="shared" si="2"/>
        <v>0</v>
      </c>
      <c r="C19" s="448"/>
      <c r="D19" s="448"/>
      <c r="E19" s="458"/>
      <c r="F19" s="446"/>
      <c r="G19" s="446"/>
      <c r="H19" s="446"/>
      <c r="I19" s="446"/>
      <c r="J19" s="448"/>
      <c r="K19" s="455">
        <v>0</v>
      </c>
      <c r="L19" s="446"/>
      <c r="M19" s="452">
        <v>0</v>
      </c>
      <c r="N19" s="610">
        <f t="shared" si="0"/>
        <v>0</v>
      </c>
      <c r="O19" s="548"/>
      <c r="P19" s="448"/>
      <c r="R19" s="609" t="str">
        <f>_xlfn.IFNA(VLOOKUP(J19,Checks!$L$4:$L$15,1,FALSE),IF(J19="","",1))</f>
        <v/>
      </c>
    </row>
    <row r="20" spans="1:18" ht="15" customHeight="1">
      <c r="A20" s="624">
        <f t="shared" si="1"/>
        <v>13</v>
      </c>
      <c r="B20" s="624">
        <f t="shared" si="2"/>
        <v>0</v>
      </c>
      <c r="C20" s="448"/>
      <c r="D20" s="448"/>
      <c r="E20" s="458"/>
      <c r="F20" s="446"/>
      <c r="G20" s="446"/>
      <c r="H20" s="446"/>
      <c r="I20" s="446"/>
      <c r="J20" s="448"/>
      <c r="K20" s="455">
        <v>0</v>
      </c>
      <c r="L20" s="446"/>
      <c r="M20" s="452">
        <v>0</v>
      </c>
      <c r="N20" s="610">
        <f t="shared" si="0"/>
        <v>0</v>
      </c>
      <c r="O20" s="548"/>
      <c r="P20" s="448"/>
      <c r="R20" s="609" t="str">
        <f>_xlfn.IFNA(VLOOKUP(J20,Checks!$L$4:$L$15,1,FALSE),IF(J20="","",1))</f>
        <v/>
      </c>
    </row>
    <row r="21" spans="1:18" ht="15" customHeight="1">
      <c r="A21" s="624">
        <f t="shared" si="1"/>
        <v>14</v>
      </c>
      <c r="B21" s="624">
        <f t="shared" si="2"/>
        <v>0</v>
      </c>
      <c r="C21" s="448"/>
      <c r="D21" s="448"/>
      <c r="E21" s="458"/>
      <c r="F21" s="446"/>
      <c r="G21" s="446"/>
      <c r="H21" s="446"/>
      <c r="I21" s="446"/>
      <c r="J21" s="448"/>
      <c r="K21" s="455">
        <v>0</v>
      </c>
      <c r="L21" s="446"/>
      <c r="M21" s="452">
        <v>0</v>
      </c>
      <c r="N21" s="610">
        <f t="shared" si="0"/>
        <v>0</v>
      </c>
      <c r="O21" s="548"/>
      <c r="P21" s="448"/>
      <c r="R21" s="609" t="str">
        <f>_xlfn.IFNA(VLOOKUP(J21,Checks!$L$4:$L$15,1,FALSE),IF(J21="","",1))</f>
        <v/>
      </c>
    </row>
    <row r="22" spans="1:18" ht="15" customHeight="1">
      <c r="A22" s="624">
        <f t="shared" si="1"/>
        <v>15</v>
      </c>
      <c r="B22" s="624">
        <f t="shared" si="2"/>
        <v>0</v>
      </c>
      <c r="C22" s="448"/>
      <c r="D22" s="448"/>
      <c r="E22" s="458"/>
      <c r="F22" s="446"/>
      <c r="G22" s="446"/>
      <c r="H22" s="446"/>
      <c r="I22" s="446"/>
      <c r="J22" s="448"/>
      <c r="K22" s="455">
        <v>0</v>
      </c>
      <c r="L22" s="446"/>
      <c r="M22" s="452">
        <v>0</v>
      </c>
      <c r="N22" s="610">
        <f t="shared" si="0"/>
        <v>0</v>
      </c>
      <c r="O22" s="548"/>
      <c r="P22" s="448"/>
      <c r="R22" s="609" t="str">
        <f>_xlfn.IFNA(VLOOKUP(J22,Checks!$L$4:$L$15,1,FALSE),IF(J22="","",1))</f>
        <v/>
      </c>
    </row>
    <row r="23" spans="1:18" ht="15" customHeight="1">
      <c r="A23" s="624">
        <f t="shared" si="1"/>
        <v>16</v>
      </c>
      <c r="B23" s="624">
        <f t="shared" si="2"/>
        <v>0</v>
      </c>
      <c r="C23" s="448"/>
      <c r="D23" s="448"/>
      <c r="E23" s="458"/>
      <c r="F23" s="446"/>
      <c r="G23" s="446"/>
      <c r="H23" s="446"/>
      <c r="I23" s="446"/>
      <c r="J23" s="448"/>
      <c r="K23" s="455">
        <v>0</v>
      </c>
      <c r="L23" s="446"/>
      <c r="M23" s="452">
        <v>0</v>
      </c>
      <c r="N23" s="610">
        <f t="shared" si="0"/>
        <v>0</v>
      </c>
      <c r="O23" s="548"/>
      <c r="P23" s="448"/>
      <c r="R23" s="609" t="str">
        <f>_xlfn.IFNA(VLOOKUP(J23,Checks!$L$4:$L$15,1,FALSE),IF(J23="","",1))</f>
        <v/>
      </c>
    </row>
    <row r="24" spans="1:18" ht="15" customHeight="1">
      <c r="A24" s="624">
        <f t="shared" si="1"/>
        <v>17</v>
      </c>
      <c r="B24" s="624">
        <f t="shared" si="2"/>
        <v>0</v>
      </c>
      <c r="C24" s="448"/>
      <c r="D24" s="448"/>
      <c r="E24" s="458"/>
      <c r="F24" s="446"/>
      <c r="G24" s="446"/>
      <c r="H24" s="446"/>
      <c r="I24" s="446"/>
      <c r="J24" s="448"/>
      <c r="K24" s="455">
        <v>0</v>
      </c>
      <c r="L24" s="446"/>
      <c r="M24" s="452">
        <v>0</v>
      </c>
      <c r="N24" s="610">
        <f t="shared" si="0"/>
        <v>0</v>
      </c>
      <c r="O24" s="548"/>
      <c r="P24" s="448"/>
      <c r="R24" s="609" t="str">
        <f>_xlfn.IFNA(VLOOKUP(J24,Checks!$L$4:$L$15,1,FALSE),IF(J24="","",1))</f>
        <v/>
      </c>
    </row>
    <row r="25" spans="1:18" ht="15" customHeight="1">
      <c r="A25" s="624">
        <f t="shared" si="1"/>
        <v>18</v>
      </c>
      <c r="B25" s="624">
        <f t="shared" si="2"/>
        <v>0</v>
      </c>
      <c r="C25" s="448"/>
      <c r="D25" s="448"/>
      <c r="E25" s="458"/>
      <c r="F25" s="446"/>
      <c r="G25" s="446"/>
      <c r="H25" s="446"/>
      <c r="I25" s="446"/>
      <c r="J25" s="448"/>
      <c r="K25" s="455">
        <v>0</v>
      </c>
      <c r="L25" s="446"/>
      <c r="M25" s="452">
        <v>0</v>
      </c>
      <c r="N25" s="610">
        <f t="shared" si="0"/>
        <v>0</v>
      </c>
      <c r="O25" s="548"/>
      <c r="P25" s="448"/>
      <c r="R25" s="609" t="str">
        <f>_xlfn.IFNA(VLOOKUP(J25,Checks!$L$4:$L$15,1,FALSE),IF(J25="","",1))</f>
        <v/>
      </c>
    </row>
    <row r="26" spans="1:18" ht="15" customHeight="1">
      <c r="A26" s="624">
        <f t="shared" si="1"/>
        <v>19</v>
      </c>
      <c r="B26" s="624">
        <f t="shared" si="2"/>
        <v>0</v>
      </c>
      <c r="C26" s="448"/>
      <c r="D26" s="448"/>
      <c r="E26" s="458"/>
      <c r="F26" s="446"/>
      <c r="G26" s="446"/>
      <c r="H26" s="446"/>
      <c r="I26" s="446"/>
      <c r="J26" s="448"/>
      <c r="K26" s="455">
        <v>0</v>
      </c>
      <c r="L26" s="446"/>
      <c r="M26" s="452">
        <v>0</v>
      </c>
      <c r="N26" s="610">
        <f t="shared" si="0"/>
        <v>0</v>
      </c>
      <c r="O26" s="548"/>
      <c r="P26" s="448"/>
      <c r="R26" s="609" t="str">
        <f>_xlfn.IFNA(VLOOKUP(J26,Checks!$L$4:$L$15,1,FALSE),IF(J26="","",1))</f>
        <v/>
      </c>
    </row>
    <row r="27" spans="1:18" ht="15" customHeight="1">
      <c r="A27" s="624">
        <f t="shared" si="1"/>
        <v>20</v>
      </c>
      <c r="B27" s="624">
        <f t="shared" si="2"/>
        <v>0</v>
      </c>
      <c r="C27" s="448"/>
      <c r="D27" s="448"/>
      <c r="E27" s="458"/>
      <c r="F27" s="446"/>
      <c r="G27" s="446"/>
      <c r="H27" s="446"/>
      <c r="I27" s="446"/>
      <c r="J27" s="448"/>
      <c r="K27" s="455">
        <v>0</v>
      </c>
      <c r="L27" s="446"/>
      <c r="M27" s="452">
        <v>0</v>
      </c>
      <c r="N27" s="610">
        <f t="shared" si="0"/>
        <v>0</v>
      </c>
      <c r="O27" s="548"/>
      <c r="P27" s="448"/>
      <c r="R27" s="609" t="str">
        <f>_xlfn.IFNA(VLOOKUP(J27,Checks!$L$4:$L$15,1,FALSE),IF(J27="","",1))</f>
        <v/>
      </c>
    </row>
    <row r="28" spans="1:18" ht="15" customHeight="1">
      <c r="A28" s="624">
        <f t="shared" si="1"/>
        <v>21</v>
      </c>
      <c r="B28" s="624">
        <f t="shared" si="2"/>
        <v>0</v>
      </c>
      <c r="C28" s="448"/>
      <c r="D28" s="448"/>
      <c r="E28" s="458"/>
      <c r="F28" s="446"/>
      <c r="G28" s="446"/>
      <c r="H28" s="446"/>
      <c r="I28" s="446"/>
      <c r="J28" s="448"/>
      <c r="K28" s="455">
        <v>0</v>
      </c>
      <c r="L28" s="446"/>
      <c r="M28" s="452">
        <v>0</v>
      </c>
      <c r="N28" s="610">
        <f t="shared" ref="N28:N37" si="3">K28*M28</f>
        <v>0</v>
      </c>
      <c r="O28" s="548"/>
      <c r="P28" s="448"/>
      <c r="R28" s="609" t="str">
        <f>_xlfn.IFNA(VLOOKUP(J28,Checks!$L$4:$L$15,1,FALSE),IF(J28="","",1))</f>
        <v/>
      </c>
    </row>
    <row r="29" spans="1:18" ht="15" customHeight="1">
      <c r="A29" s="624">
        <f t="shared" si="1"/>
        <v>22</v>
      </c>
      <c r="B29" s="624">
        <f t="shared" si="2"/>
        <v>0</v>
      </c>
      <c r="C29" s="448"/>
      <c r="D29" s="448"/>
      <c r="E29" s="458"/>
      <c r="F29" s="446"/>
      <c r="G29" s="446"/>
      <c r="H29" s="446"/>
      <c r="I29" s="446"/>
      <c r="J29" s="448"/>
      <c r="K29" s="455">
        <v>0</v>
      </c>
      <c r="L29" s="446"/>
      <c r="M29" s="452">
        <v>0</v>
      </c>
      <c r="N29" s="610">
        <f t="shared" si="3"/>
        <v>0</v>
      </c>
      <c r="O29" s="548"/>
      <c r="P29" s="448"/>
      <c r="R29" s="609" t="str">
        <f>_xlfn.IFNA(VLOOKUP(J29,Checks!$L$4:$L$15,1,FALSE),IF(J29="","",1))</f>
        <v/>
      </c>
    </row>
    <row r="30" spans="1:18" ht="15" customHeight="1">
      <c r="A30" s="624">
        <f t="shared" si="1"/>
        <v>23</v>
      </c>
      <c r="B30" s="624">
        <f t="shared" si="2"/>
        <v>0</v>
      </c>
      <c r="C30" s="448"/>
      <c r="D30" s="448"/>
      <c r="E30" s="458"/>
      <c r="F30" s="446"/>
      <c r="G30" s="446"/>
      <c r="H30" s="446"/>
      <c r="I30" s="446"/>
      <c r="J30" s="448"/>
      <c r="K30" s="455">
        <v>0</v>
      </c>
      <c r="L30" s="446"/>
      <c r="M30" s="452">
        <v>0</v>
      </c>
      <c r="N30" s="610">
        <f t="shared" si="3"/>
        <v>0</v>
      </c>
      <c r="O30" s="548"/>
      <c r="P30" s="448"/>
      <c r="R30" s="609" t="str">
        <f>_xlfn.IFNA(VLOOKUP(J30,Checks!$L$4:$L$15,1,FALSE),IF(J30="","",1))</f>
        <v/>
      </c>
    </row>
    <row r="31" spans="1:18" ht="15" customHeight="1">
      <c r="A31" s="624">
        <f t="shared" si="1"/>
        <v>24</v>
      </c>
      <c r="B31" s="624">
        <f t="shared" si="2"/>
        <v>0</v>
      </c>
      <c r="C31" s="448"/>
      <c r="D31" s="448"/>
      <c r="E31" s="458"/>
      <c r="F31" s="446"/>
      <c r="G31" s="446"/>
      <c r="H31" s="446"/>
      <c r="I31" s="446"/>
      <c r="J31" s="448"/>
      <c r="K31" s="455">
        <v>0</v>
      </c>
      <c r="L31" s="446"/>
      <c r="M31" s="452">
        <v>0</v>
      </c>
      <c r="N31" s="610">
        <f t="shared" si="3"/>
        <v>0</v>
      </c>
      <c r="O31" s="548"/>
      <c r="P31" s="448"/>
      <c r="R31" s="609" t="str">
        <f>_xlfn.IFNA(VLOOKUP(J31,Checks!$L$4:$L$15,1,FALSE),IF(J31="","",1))</f>
        <v/>
      </c>
    </row>
    <row r="32" spans="1:18" ht="15" customHeight="1">
      <c r="A32" s="624">
        <f t="shared" si="1"/>
        <v>25</v>
      </c>
      <c r="B32" s="624">
        <f t="shared" si="2"/>
        <v>0</v>
      </c>
      <c r="C32" s="448"/>
      <c r="D32" s="448"/>
      <c r="E32" s="458"/>
      <c r="F32" s="446"/>
      <c r="G32" s="446"/>
      <c r="H32" s="446"/>
      <c r="I32" s="446"/>
      <c r="J32" s="448"/>
      <c r="K32" s="455">
        <v>0</v>
      </c>
      <c r="L32" s="446"/>
      <c r="M32" s="452">
        <v>0</v>
      </c>
      <c r="N32" s="610">
        <f t="shared" si="3"/>
        <v>0</v>
      </c>
      <c r="O32" s="548"/>
      <c r="P32" s="448"/>
      <c r="R32" s="609" t="str">
        <f>_xlfn.IFNA(VLOOKUP(J32,Checks!$L$4:$L$15,1,FALSE),IF(J32="","",1))</f>
        <v/>
      </c>
    </row>
    <row r="33" spans="1:18" ht="15" customHeight="1">
      <c r="A33" s="624">
        <f t="shared" si="1"/>
        <v>26</v>
      </c>
      <c r="B33" s="624">
        <f t="shared" si="2"/>
        <v>0</v>
      </c>
      <c r="C33" s="448"/>
      <c r="D33" s="448"/>
      <c r="E33" s="458"/>
      <c r="F33" s="446"/>
      <c r="G33" s="446"/>
      <c r="H33" s="446"/>
      <c r="I33" s="446"/>
      <c r="J33" s="448"/>
      <c r="K33" s="455">
        <v>0</v>
      </c>
      <c r="L33" s="446"/>
      <c r="M33" s="452">
        <v>0</v>
      </c>
      <c r="N33" s="610">
        <f t="shared" si="3"/>
        <v>0</v>
      </c>
      <c r="O33" s="548"/>
      <c r="P33" s="448"/>
      <c r="R33" s="609" t="str">
        <f>_xlfn.IFNA(VLOOKUP(J33,Checks!$L$4:$L$15,1,FALSE),IF(J33="","",1))</f>
        <v/>
      </c>
    </row>
    <row r="34" spans="1:18" ht="15" customHeight="1">
      <c r="A34" s="624">
        <f t="shared" si="1"/>
        <v>27</v>
      </c>
      <c r="B34" s="624">
        <f t="shared" si="2"/>
        <v>0</v>
      </c>
      <c r="C34" s="448"/>
      <c r="D34" s="448"/>
      <c r="E34" s="458"/>
      <c r="F34" s="446"/>
      <c r="G34" s="446"/>
      <c r="H34" s="446"/>
      <c r="I34" s="446"/>
      <c r="J34" s="448"/>
      <c r="K34" s="455">
        <v>0</v>
      </c>
      <c r="L34" s="446"/>
      <c r="M34" s="452">
        <v>0</v>
      </c>
      <c r="N34" s="610">
        <f t="shared" si="3"/>
        <v>0</v>
      </c>
      <c r="O34" s="548"/>
      <c r="P34" s="448"/>
      <c r="R34" s="609" t="str">
        <f>_xlfn.IFNA(VLOOKUP(J34,Checks!$L$4:$L$15,1,FALSE),IF(J34="","",1))</f>
        <v/>
      </c>
    </row>
    <row r="35" spans="1:18" ht="15" customHeight="1">
      <c r="A35" s="624">
        <f t="shared" si="1"/>
        <v>28</v>
      </c>
      <c r="B35" s="624">
        <f t="shared" si="2"/>
        <v>0</v>
      </c>
      <c r="C35" s="448"/>
      <c r="D35" s="448"/>
      <c r="E35" s="458"/>
      <c r="F35" s="446"/>
      <c r="G35" s="446"/>
      <c r="H35" s="446"/>
      <c r="I35" s="446"/>
      <c r="J35" s="448"/>
      <c r="K35" s="455">
        <v>0</v>
      </c>
      <c r="L35" s="446"/>
      <c r="M35" s="452">
        <v>0</v>
      </c>
      <c r="N35" s="610">
        <f t="shared" si="3"/>
        <v>0</v>
      </c>
      <c r="O35" s="548"/>
      <c r="P35" s="448"/>
      <c r="R35" s="609" t="str">
        <f>_xlfn.IFNA(VLOOKUP(J35,Checks!$L$4:$L$15,1,FALSE),IF(J35="","",1))</f>
        <v/>
      </c>
    </row>
    <row r="36" spans="1:18" ht="15" customHeight="1">
      <c r="A36" s="624">
        <f t="shared" si="1"/>
        <v>29</v>
      </c>
      <c r="B36" s="624">
        <f t="shared" si="2"/>
        <v>0</v>
      </c>
      <c r="C36" s="448"/>
      <c r="D36" s="448"/>
      <c r="E36" s="458"/>
      <c r="F36" s="446"/>
      <c r="G36" s="446"/>
      <c r="H36" s="446"/>
      <c r="I36" s="446"/>
      <c r="J36" s="448"/>
      <c r="K36" s="455">
        <v>0</v>
      </c>
      <c r="L36" s="446"/>
      <c r="M36" s="452">
        <v>0</v>
      </c>
      <c r="N36" s="610">
        <f t="shared" si="3"/>
        <v>0</v>
      </c>
      <c r="O36" s="548"/>
      <c r="P36" s="448"/>
      <c r="R36" s="609" t="str">
        <f>_xlfn.IFNA(VLOOKUP(J36,Checks!$L$4:$L$15,1,FALSE),IF(J36="","",1))</f>
        <v/>
      </c>
    </row>
    <row r="37" spans="1:18" ht="15" customHeight="1">
      <c r="A37" s="624">
        <f t="shared" si="1"/>
        <v>30</v>
      </c>
      <c r="B37" s="624">
        <f t="shared" si="2"/>
        <v>0</v>
      </c>
      <c r="C37" s="448"/>
      <c r="D37" s="448"/>
      <c r="E37" s="458"/>
      <c r="F37" s="446"/>
      <c r="G37" s="446"/>
      <c r="H37" s="446"/>
      <c r="I37" s="446"/>
      <c r="J37" s="448"/>
      <c r="K37" s="455">
        <v>0</v>
      </c>
      <c r="L37" s="446"/>
      <c r="M37" s="452">
        <v>0</v>
      </c>
      <c r="N37" s="610">
        <f t="shared" si="3"/>
        <v>0</v>
      </c>
      <c r="O37" s="548"/>
      <c r="P37" s="448"/>
      <c r="R37" s="609" t="str">
        <f>_xlfn.IFNA(VLOOKUP(J37,Checks!$L$4:$L$15,1,FALSE),IF(J37="","",1))</f>
        <v/>
      </c>
    </row>
    <row r="38" spans="1:18">
      <c r="A38" s="624">
        <f t="shared" si="1"/>
        <v>31</v>
      </c>
      <c r="B38" s="624">
        <f t="shared" si="2"/>
        <v>0</v>
      </c>
      <c r="C38" s="448"/>
      <c r="D38" s="448"/>
      <c r="E38" s="458"/>
      <c r="F38" s="446"/>
      <c r="G38" s="446"/>
      <c r="H38" s="446"/>
      <c r="I38" s="446"/>
      <c r="J38" s="448"/>
      <c r="K38" s="455">
        <v>0</v>
      </c>
      <c r="L38" s="446"/>
      <c r="M38" s="452">
        <v>0</v>
      </c>
      <c r="N38" s="610">
        <f t="shared" ref="N38:N101" si="4">K38*M38</f>
        <v>0</v>
      </c>
      <c r="O38" s="548"/>
      <c r="P38" s="448"/>
      <c r="R38" s="609" t="str">
        <f>_xlfn.IFNA(VLOOKUP(J38,Checks!$L$4:$L$15,1,FALSE),IF(J38="","",1))</f>
        <v/>
      </c>
    </row>
    <row r="39" spans="1:18">
      <c r="A39" s="624">
        <f t="shared" si="1"/>
        <v>32</v>
      </c>
      <c r="B39" s="624">
        <f t="shared" si="2"/>
        <v>0</v>
      </c>
      <c r="C39" s="448"/>
      <c r="D39" s="448"/>
      <c r="E39" s="458"/>
      <c r="F39" s="446"/>
      <c r="G39" s="446"/>
      <c r="H39" s="446"/>
      <c r="I39" s="446"/>
      <c r="J39" s="448"/>
      <c r="K39" s="455">
        <v>0</v>
      </c>
      <c r="L39" s="446"/>
      <c r="M39" s="452">
        <v>0</v>
      </c>
      <c r="N39" s="610">
        <f t="shared" si="4"/>
        <v>0</v>
      </c>
      <c r="O39" s="548"/>
      <c r="P39" s="448"/>
      <c r="R39" s="609" t="str">
        <f>_xlfn.IFNA(VLOOKUP(J39,Checks!$L$4:$L$15,1,FALSE),IF(J39="","",1))</f>
        <v/>
      </c>
    </row>
    <row r="40" spans="1:18">
      <c r="A40" s="624">
        <f t="shared" si="1"/>
        <v>33</v>
      </c>
      <c r="B40" s="624">
        <f t="shared" si="2"/>
        <v>0</v>
      </c>
      <c r="C40" s="448"/>
      <c r="D40" s="448"/>
      <c r="E40" s="458"/>
      <c r="F40" s="446"/>
      <c r="G40" s="446"/>
      <c r="H40" s="446"/>
      <c r="I40" s="446"/>
      <c r="J40" s="448"/>
      <c r="K40" s="455">
        <v>0</v>
      </c>
      <c r="L40" s="446"/>
      <c r="M40" s="452">
        <v>0</v>
      </c>
      <c r="N40" s="610">
        <f t="shared" si="4"/>
        <v>0</v>
      </c>
      <c r="O40" s="548"/>
      <c r="P40" s="448"/>
      <c r="R40" s="609" t="str">
        <f>_xlfn.IFNA(VLOOKUP(J40,Checks!$L$4:$L$15,1,FALSE),IF(J40="","",1))</f>
        <v/>
      </c>
    </row>
    <row r="41" spans="1:18">
      <c r="A41" s="624">
        <f t="shared" si="1"/>
        <v>34</v>
      </c>
      <c r="B41" s="624">
        <f t="shared" si="2"/>
        <v>0</v>
      </c>
      <c r="C41" s="448"/>
      <c r="D41" s="448"/>
      <c r="E41" s="458"/>
      <c r="F41" s="446"/>
      <c r="G41" s="446"/>
      <c r="H41" s="446"/>
      <c r="I41" s="446"/>
      <c r="J41" s="448"/>
      <c r="K41" s="455">
        <v>0</v>
      </c>
      <c r="L41" s="446"/>
      <c r="M41" s="452">
        <v>0</v>
      </c>
      <c r="N41" s="610">
        <f t="shared" si="4"/>
        <v>0</v>
      </c>
      <c r="O41" s="548"/>
      <c r="P41" s="448"/>
      <c r="R41" s="609" t="str">
        <f>_xlfn.IFNA(VLOOKUP(J41,Checks!$L$4:$L$15,1,FALSE),IF(J41="","",1))</f>
        <v/>
      </c>
    </row>
    <row r="42" spans="1:18">
      <c r="A42" s="624">
        <f t="shared" si="1"/>
        <v>35</v>
      </c>
      <c r="B42" s="624">
        <f t="shared" si="2"/>
        <v>0</v>
      </c>
      <c r="C42" s="448"/>
      <c r="D42" s="448"/>
      <c r="E42" s="458"/>
      <c r="F42" s="446"/>
      <c r="G42" s="446"/>
      <c r="H42" s="446"/>
      <c r="I42" s="446"/>
      <c r="J42" s="448"/>
      <c r="K42" s="455">
        <v>0</v>
      </c>
      <c r="L42" s="446"/>
      <c r="M42" s="452">
        <v>0</v>
      </c>
      <c r="N42" s="610">
        <f t="shared" si="4"/>
        <v>0</v>
      </c>
      <c r="O42" s="548"/>
      <c r="P42" s="448"/>
      <c r="R42" s="609" t="str">
        <f>_xlfn.IFNA(VLOOKUP(J42,Checks!$L$4:$L$15,1,FALSE),IF(J42="","",1))</f>
        <v/>
      </c>
    </row>
    <row r="43" spans="1:18">
      <c r="A43" s="624">
        <f t="shared" si="1"/>
        <v>36</v>
      </c>
      <c r="B43" s="624">
        <f t="shared" si="2"/>
        <v>0</v>
      </c>
      <c r="C43" s="448"/>
      <c r="D43" s="448"/>
      <c r="E43" s="458"/>
      <c r="F43" s="446"/>
      <c r="G43" s="446"/>
      <c r="H43" s="446"/>
      <c r="I43" s="446"/>
      <c r="J43" s="448"/>
      <c r="K43" s="455">
        <v>0</v>
      </c>
      <c r="L43" s="446"/>
      <c r="M43" s="452">
        <v>0</v>
      </c>
      <c r="N43" s="610">
        <f t="shared" si="4"/>
        <v>0</v>
      </c>
      <c r="O43" s="548"/>
      <c r="P43" s="448"/>
      <c r="R43" s="609" t="str">
        <f>_xlfn.IFNA(VLOOKUP(J43,Checks!$L$4:$L$15,1,FALSE),IF(J43="","",1))</f>
        <v/>
      </c>
    </row>
    <row r="44" spans="1:18">
      <c r="A44" s="624">
        <f t="shared" si="1"/>
        <v>37</v>
      </c>
      <c r="B44" s="624">
        <f t="shared" si="2"/>
        <v>0</v>
      </c>
      <c r="C44" s="448"/>
      <c r="D44" s="448"/>
      <c r="E44" s="458"/>
      <c r="F44" s="446"/>
      <c r="G44" s="446"/>
      <c r="H44" s="446"/>
      <c r="I44" s="446"/>
      <c r="J44" s="448"/>
      <c r="K44" s="455">
        <v>0</v>
      </c>
      <c r="L44" s="446"/>
      <c r="M44" s="452">
        <v>0</v>
      </c>
      <c r="N44" s="610">
        <f t="shared" si="4"/>
        <v>0</v>
      </c>
      <c r="O44" s="548"/>
      <c r="P44" s="448"/>
      <c r="R44" s="609" t="str">
        <f>_xlfn.IFNA(VLOOKUP(J44,Checks!$L$4:$L$15,1,FALSE),IF(J44="","",1))</f>
        <v/>
      </c>
    </row>
    <row r="45" spans="1:18">
      <c r="A45" s="624">
        <f t="shared" si="1"/>
        <v>38</v>
      </c>
      <c r="B45" s="624">
        <f t="shared" si="2"/>
        <v>0</v>
      </c>
      <c r="C45" s="448"/>
      <c r="D45" s="448"/>
      <c r="E45" s="458"/>
      <c r="F45" s="446"/>
      <c r="G45" s="446"/>
      <c r="H45" s="446"/>
      <c r="I45" s="446"/>
      <c r="J45" s="448"/>
      <c r="K45" s="455">
        <v>0</v>
      </c>
      <c r="L45" s="446"/>
      <c r="M45" s="452">
        <v>0</v>
      </c>
      <c r="N45" s="610">
        <f t="shared" si="4"/>
        <v>0</v>
      </c>
      <c r="O45" s="548"/>
      <c r="P45" s="448"/>
      <c r="R45" s="609" t="str">
        <f>_xlfn.IFNA(VLOOKUP(J45,Checks!$L$4:$L$15,1,FALSE),IF(J45="","",1))</f>
        <v/>
      </c>
    </row>
    <row r="46" spans="1:18">
      <c r="A46" s="624">
        <f t="shared" si="1"/>
        <v>39</v>
      </c>
      <c r="B46" s="624">
        <f t="shared" si="2"/>
        <v>0</v>
      </c>
      <c r="C46" s="448"/>
      <c r="D46" s="448"/>
      <c r="E46" s="458"/>
      <c r="F46" s="446"/>
      <c r="G46" s="446"/>
      <c r="H46" s="446"/>
      <c r="I46" s="446"/>
      <c r="J46" s="448"/>
      <c r="K46" s="455">
        <v>0</v>
      </c>
      <c r="L46" s="446"/>
      <c r="M46" s="452">
        <v>0</v>
      </c>
      <c r="N46" s="610">
        <f t="shared" si="4"/>
        <v>0</v>
      </c>
      <c r="O46" s="548"/>
      <c r="P46" s="448"/>
      <c r="R46" s="609" t="str">
        <f>_xlfn.IFNA(VLOOKUP(J46,Checks!$L$4:$L$15,1,FALSE),IF(J46="","",1))</f>
        <v/>
      </c>
    </row>
    <row r="47" spans="1:18">
      <c r="A47" s="624">
        <f t="shared" si="1"/>
        <v>40</v>
      </c>
      <c r="B47" s="624">
        <f t="shared" si="2"/>
        <v>0</v>
      </c>
      <c r="C47" s="448"/>
      <c r="D47" s="448"/>
      <c r="E47" s="458"/>
      <c r="F47" s="446"/>
      <c r="G47" s="446"/>
      <c r="H47" s="446"/>
      <c r="I47" s="446"/>
      <c r="J47" s="448"/>
      <c r="K47" s="455">
        <v>0</v>
      </c>
      <c r="L47" s="446"/>
      <c r="M47" s="452">
        <v>0</v>
      </c>
      <c r="N47" s="610">
        <f t="shared" si="4"/>
        <v>0</v>
      </c>
      <c r="O47" s="548"/>
      <c r="P47" s="448"/>
      <c r="R47" s="609" t="str">
        <f>_xlfn.IFNA(VLOOKUP(J47,Checks!$L$4:$L$15,1,FALSE),IF(J47="","",1))</f>
        <v/>
      </c>
    </row>
    <row r="48" spans="1:18">
      <c r="A48" s="624">
        <f t="shared" si="1"/>
        <v>41</v>
      </c>
      <c r="B48" s="624">
        <f t="shared" si="2"/>
        <v>0</v>
      </c>
      <c r="C48" s="448"/>
      <c r="D48" s="448"/>
      <c r="E48" s="458"/>
      <c r="F48" s="446"/>
      <c r="G48" s="446"/>
      <c r="H48" s="446"/>
      <c r="I48" s="446"/>
      <c r="J48" s="448"/>
      <c r="K48" s="455">
        <v>0</v>
      </c>
      <c r="L48" s="446"/>
      <c r="M48" s="452">
        <v>0</v>
      </c>
      <c r="N48" s="610">
        <f t="shared" si="4"/>
        <v>0</v>
      </c>
      <c r="O48" s="548"/>
      <c r="P48" s="448"/>
      <c r="R48" s="609" t="str">
        <f>_xlfn.IFNA(VLOOKUP(J48,Checks!$L$4:$L$15,1,FALSE),IF(J48="","",1))</f>
        <v/>
      </c>
    </row>
    <row r="49" spans="1:18">
      <c r="A49" s="624">
        <f t="shared" si="1"/>
        <v>42</v>
      </c>
      <c r="B49" s="624">
        <f t="shared" si="2"/>
        <v>0</v>
      </c>
      <c r="C49" s="448"/>
      <c r="D49" s="448"/>
      <c r="E49" s="458"/>
      <c r="F49" s="446"/>
      <c r="G49" s="446"/>
      <c r="H49" s="446"/>
      <c r="I49" s="446"/>
      <c r="J49" s="448"/>
      <c r="K49" s="455">
        <v>0</v>
      </c>
      <c r="L49" s="446"/>
      <c r="M49" s="452">
        <v>0</v>
      </c>
      <c r="N49" s="610">
        <f t="shared" si="4"/>
        <v>0</v>
      </c>
      <c r="O49" s="548"/>
      <c r="P49" s="448"/>
      <c r="R49" s="609" t="str">
        <f>_xlfn.IFNA(VLOOKUP(J49,Checks!$L$4:$L$15,1,FALSE),IF(J49="","",1))</f>
        <v/>
      </c>
    </row>
    <row r="50" spans="1:18">
      <c r="A50" s="624">
        <f t="shared" si="1"/>
        <v>43</v>
      </c>
      <c r="B50" s="624">
        <f t="shared" si="2"/>
        <v>0</v>
      </c>
      <c r="C50" s="448"/>
      <c r="D50" s="448"/>
      <c r="E50" s="458"/>
      <c r="F50" s="446"/>
      <c r="G50" s="446"/>
      <c r="H50" s="446"/>
      <c r="I50" s="446"/>
      <c r="J50" s="448"/>
      <c r="K50" s="455">
        <v>0</v>
      </c>
      <c r="L50" s="446"/>
      <c r="M50" s="452">
        <v>0</v>
      </c>
      <c r="N50" s="610">
        <f t="shared" si="4"/>
        <v>0</v>
      </c>
      <c r="O50" s="548"/>
      <c r="P50" s="448"/>
      <c r="R50" s="609" t="str">
        <f>_xlfn.IFNA(VLOOKUP(J50,Checks!$L$4:$L$15,1,FALSE),IF(J50="","",1))</f>
        <v/>
      </c>
    </row>
    <row r="51" spans="1:18">
      <c r="A51" s="624">
        <f t="shared" si="1"/>
        <v>44</v>
      </c>
      <c r="B51" s="624">
        <f t="shared" si="2"/>
        <v>0</v>
      </c>
      <c r="C51" s="448"/>
      <c r="D51" s="448"/>
      <c r="E51" s="458"/>
      <c r="F51" s="446"/>
      <c r="G51" s="446"/>
      <c r="H51" s="446"/>
      <c r="I51" s="446"/>
      <c r="J51" s="448"/>
      <c r="K51" s="455">
        <v>0</v>
      </c>
      <c r="L51" s="446"/>
      <c r="M51" s="452">
        <v>0</v>
      </c>
      <c r="N51" s="610">
        <f t="shared" si="4"/>
        <v>0</v>
      </c>
      <c r="O51" s="548"/>
      <c r="P51" s="448"/>
      <c r="R51" s="609" t="str">
        <f>_xlfn.IFNA(VLOOKUP(J51,Checks!$L$4:$L$15,1,FALSE),IF(J51="","",1))</f>
        <v/>
      </c>
    </row>
    <row r="52" spans="1:18">
      <c r="A52" s="624">
        <f t="shared" si="1"/>
        <v>45</v>
      </c>
      <c r="B52" s="624">
        <f t="shared" si="2"/>
        <v>0</v>
      </c>
      <c r="C52" s="448"/>
      <c r="D52" s="448"/>
      <c r="E52" s="458"/>
      <c r="F52" s="446"/>
      <c r="G52" s="446"/>
      <c r="H52" s="446"/>
      <c r="I52" s="446"/>
      <c r="J52" s="448"/>
      <c r="K52" s="455">
        <v>0</v>
      </c>
      <c r="L52" s="446"/>
      <c r="M52" s="452">
        <v>0</v>
      </c>
      <c r="N52" s="610">
        <f t="shared" si="4"/>
        <v>0</v>
      </c>
      <c r="O52" s="548"/>
      <c r="P52" s="448"/>
      <c r="R52" s="609" t="str">
        <f>_xlfn.IFNA(VLOOKUP(J52,Checks!$L$4:$L$15,1,FALSE),IF(J52="","",1))</f>
        <v/>
      </c>
    </row>
    <row r="53" spans="1:18">
      <c r="A53" s="624">
        <f t="shared" si="1"/>
        <v>46</v>
      </c>
      <c r="B53" s="624">
        <f t="shared" si="2"/>
        <v>0</v>
      </c>
      <c r="C53" s="448"/>
      <c r="D53" s="448"/>
      <c r="E53" s="458"/>
      <c r="F53" s="446"/>
      <c r="G53" s="446"/>
      <c r="H53" s="446"/>
      <c r="I53" s="446"/>
      <c r="J53" s="448"/>
      <c r="K53" s="455">
        <v>0</v>
      </c>
      <c r="L53" s="446"/>
      <c r="M53" s="452">
        <v>0</v>
      </c>
      <c r="N53" s="610">
        <f t="shared" si="4"/>
        <v>0</v>
      </c>
      <c r="O53" s="548"/>
      <c r="P53" s="448"/>
      <c r="R53" s="609" t="str">
        <f>_xlfn.IFNA(VLOOKUP(J53,Checks!$L$4:$L$15,1,FALSE),IF(J53="","",1))</f>
        <v/>
      </c>
    </row>
    <row r="54" spans="1:18">
      <c r="A54" s="624">
        <f t="shared" si="1"/>
        <v>47</v>
      </c>
      <c r="B54" s="624">
        <f t="shared" si="2"/>
        <v>0</v>
      </c>
      <c r="C54" s="448"/>
      <c r="D54" s="448"/>
      <c r="E54" s="458"/>
      <c r="F54" s="446"/>
      <c r="G54" s="446"/>
      <c r="H54" s="446"/>
      <c r="I54" s="446"/>
      <c r="J54" s="448"/>
      <c r="K54" s="455">
        <v>0</v>
      </c>
      <c r="L54" s="446"/>
      <c r="M54" s="452">
        <v>0</v>
      </c>
      <c r="N54" s="610">
        <f t="shared" si="4"/>
        <v>0</v>
      </c>
      <c r="O54" s="548"/>
      <c r="P54" s="448"/>
      <c r="R54" s="609" t="str">
        <f>_xlfn.IFNA(VLOOKUP(J54,Checks!$L$4:$L$15,1,FALSE),IF(J54="","",1))</f>
        <v/>
      </c>
    </row>
    <row r="55" spans="1:18">
      <c r="A55" s="624">
        <f t="shared" si="1"/>
        <v>48</v>
      </c>
      <c r="B55" s="624">
        <f t="shared" si="2"/>
        <v>0</v>
      </c>
      <c r="C55" s="448"/>
      <c r="D55" s="448"/>
      <c r="E55" s="458"/>
      <c r="F55" s="446"/>
      <c r="G55" s="446"/>
      <c r="H55" s="446"/>
      <c r="I55" s="446"/>
      <c r="J55" s="448"/>
      <c r="K55" s="455">
        <v>0</v>
      </c>
      <c r="L55" s="446"/>
      <c r="M55" s="452">
        <v>0</v>
      </c>
      <c r="N55" s="610">
        <f t="shared" si="4"/>
        <v>0</v>
      </c>
      <c r="O55" s="548"/>
      <c r="P55" s="448"/>
      <c r="R55" s="609" t="str">
        <f>_xlfn.IFNA(VLOOKUP(J55,Checks!$L$4:$L$15,1,FALSE),IF(J55="","",1))</f>
        <v/>
      </c>
    </row>
    <row r="56" spans="1:18">
      <c r="A56" s="624">
        <f t="shared" si="1"/>
        <v>49</v>
      </c>
      <c r="B56" s="624">
        <f t="shared" si="2"/>
        <v>0</v>
      </c>
      <c r="C56" s="448"/>
      <c r="D56" s="448"/>
      <c r="E56" s="458"/>
      <c r="F56" s="446"/>
      <c r="G56" s="446"/>
      <c r="H56" s="446"/>
      <c r="I56" s="446"/>
      <c r="J56" s="448"/>
      <c r="K56" s="455">
        <v>0</v>
      </c>
      <c r="L56" s="446"/>
      <c r="M56" s="452">
        <v>0</v>
      </c>
      <c r="N56" s="610">
        <f t="shared" si="4"/>
        <v>0</v>
      </c>
      <c r="O56" s="548"/>
      <c r="P56" s="448"/>
      <c r="R56" s="609" t="str">
        <f>_xlfn.IFNA(VLOOKUP(J56,Checks!$L$4:$L$15,1,FALSE),IF(J56="","",1))</f>
        <v/>
      </c>
    </row>
    <row r="57" spans="1:18">
      <c r="A57" s="624">
        <f t="shared" si="1"/>
        <v>50</v>
      </c>
      <c r="B57" s="624">
        <f t="shared" si="2"/>
        <v>0</v>
      </c>
      <c r="C57" s="448"/>
      <c r="D57" s="448"/>
      <c r="E57" s="458"/>
      <c r="F57" s="446"/>
      <c r="G57" s="446"/>
      <c r="H57" s="446"/>
      <c r="I57" s="446"/>
      <c r="J57" s="448"/>
      <c r="K57" s="455">
        <v>0</v>
      </c>
      <c r="L57" s="446"/>
      <c r="M57" s="452">
        <v>0</v>
      </c>
      <c r="N57" s="610">
        <f t="shared" si="4"/>
        <v>0</v>
      </c>
      <c r="O57" s="548"/>
      <c r="P57" s="448"/>
      <c r="R57" s="609" t="str">
        <f>_xlfn.IFNA(VLOOKUP(J57,Checks!$L$4:$L$15,1,FALSE),IF(J57="","",1))</f>
        <v/>
      </c>
    </row>
    <row r="58" spans="1:18">
      <c r="A58" s="624">
        <f t="shared" si="1"/>
        <v>51</v>
      </c>
      <c r="B58" s="624">
        <f t="shared" si="2"/>
        <v>0</v>
      </c>
      <c r="C58" s="448"/>
      <c r="D58" s="448"/>
      <c r="E58" s="458"/>
      <c r="F58" s="446"/>
      <c r="G58" s="446"/>
      <c r="H58" s="446"/>
      <c r="I58" s="446"/>
      <c r="J58" s="448"/>
      <c r="K58" s="455">
        <v>0</v>
      </c>
      <c r="L58" s="446"/>
      <c r="M58" s="452">
        <v>0</v>
      </c>
      <c r="N58" s="610">
        <f t="shared" si="4"/>
        <v>0</v>
      </c>
      <c r="O58" s="548"/>
      <c r="P58" s="448"/>
      <c r="R58" s="609" t="str">
        <f>_xlfn.IFNA(VLOOKUP(J58,Checks!$L$4:$L$15,1,FALSE),IF(J58="","",1))</f>
        <v/>
      </c>
    </row>
    <row r="59" spans="1:18">
      <c r="A59" s="624">
        <f t="shared" si="1"/>
        <v>52</v>
      </c>
      <c r="B59" s="624">
        <f t="shared" si="2"/>
        <v>0</v>
      </c>
      <c r="C59" s="448"/>
      <c r="D59" s="448"/>
      <c r="E59" s="458"/>
      <c r="F59" s="446"/>
      <c r="G59" s="446"/>
      <c r="H59" s="446"/>
      <c r="I59" s="446"/>
      <c r="J59" s="448"/>
      <c r="K59" s="455">
        <v>0</v>
      </c>
      <c r="L59" s="446"/>
      <c r="M59" s="452">
        <v>0</v>
      </c>
      <c r="N59" s="610">
        <f t="shared" si="4"/>
        <v>0</v>
      </c>
      <c r="O59" s="548"/>
      <c r="P59" s="448"/>
      <c r="R59" s="609" t="str">
        <f>_xlfn.IFNA(VLOOKUP(J59,Checks!$L$4:$L$15,1,FALSE),IF(J59="","",1))</f>
        <v/>
      </c>
    </row>
    <row r="60" spans="1:18">
      <c r="A60" s="624">
        <f t="shared" si="1"/>
        <v>53</v>
      </c>
      <c r="B60" s="624">
        <f t="shared" si="2"/>
        <v>0</v>
      </c>
      <c r="C60" s="448"/>
      <c r="D60" s="448"/>
      <c r="E60" s="458"/>
      <c r="F60" s="446"/>
      <c r="G60" s="446"/>
      <c r="H60" s="446"/>
      <c r="I60" s="446"/>
      <c r="J60" s="448"/>
      <c r="K60" s="455">
        <v>0</v>
      </c>
      <c r="L60" s="446"/>
      <c r="M60" s="452">
        <v>0</v>
      </c>
      <c r="N60" s="610">
        <f t="shared" si="4"/>
        <v>0</v>
      </c>
      <c r="O60" s="548"/>
      <c r="P60" s="448"/>
      <c r="R60" s="609" t="str">
        <f>_xlfn.IFNA(VLOOKUP(J60,Checks!$L$4:$L$15,1,FALSE),IF(J60="","",1))</f>
        <v/>
      </c>
    </row>
    <row r="61" spans="1:18">
      <c r="A61" s="624">
        <f t="shared" si="1"/>
        <v>54</v>
      </c>
      <c r="B61" s="624">
        <f t="shared" si="2"/>
        <v>0</v>
      </c>
      <c r="C61" s="448"/>
      <c r="D61" s="448"/>
      <c r="E61" s="458"/>
      <c r="F61" s="446"/>
      <c r="G61" s="446"/>
      <c r="H61" s="446"/>
      <c r="I61" s="446"/>
      <c r="J61" s="448"/>
      <c r="K61" s="455">
        <v>0</v>
      </c>
      <c r="L61" s="446"/>
      <c r="M61" s="452">
        <v>0</v>
      </c>
      <c r="N61" s="610">
        <f t="shared" si="4"/>
        <v>0</v>
      </c>
      <c r="O61" s="548"/>
      <c r="P61" s="448"/>
      <c r="R61" s="609" t="str">
        <f>_xlfn.IFNA(VLOOKUP(J61,Checks!$L$4:$L$15,1,FALSE),IF(J61="","",1))</f>
        <v/>
      </c>
    </row>
    <row r="62" spans="1:18">
      <c r="A62" s="624">
        <f t="shared" si="1"/>
        <v>55</v>
      </c>
      <c r="B62" s="624">
        <f t="shared" si="2"/>
        <v>0</v>
      </c>
      <c r="C62" s="448"/>
      <c r="D62" s="448"/>
      <c r="E62" s="458"/>
      <c r="F62" s="446"/>
      <c r="G62" s="446"/>
      <c r="H62" s="446"/>
      <c r="I62" s="446"/>
      <c r="J62" s="448"/>
      <c r="K62" s="455">
        <v>0</v>
      </c>
      <c r="L62" s="446"/>
      <c r="M62" s="452">
        <v>0</v>
      </c>
      <c r="N62" s="610">
        <f t="shared" si="4"/>
        <v>0</v>
      </c>
      <c r="O62" s="548"/>
      <c r="P62" s="448"/>
      <c r="R62" s="609" t="str">
        <f>_xlfn.IFNA(VLOOKUP(J62,Checks!$L$4:$L$15,1,FALSE),IF(J62="","",1))</f>
        <v/>
      </c>
    </row>
    <row r="63" spans="1:18">
      <c r="A63" s="624">
        <f t="shared" si="1"/>
        <v>56</v>
      </c>
      <c r="B63" s="624">
        <f t="shared" si="2"/>
        <v>0</v>
      </c>
      <c r="C63" s="448"/>
      <c r="D63" s="448"/>
      <c r="E63" s="458"/>
      <c r="F63" s="446"/>
      <c r="G63" s="446"/>
      <c r="H63" s="446"/>
      <c r="I63" s="446"/>
      <c r="J63" s="448"/>
      <c r="K63" s="455">
        <v>0</v>
      </c>
      <c r="L63" s="446"/>
      <c r="M63" s="452">
        <v>0</v>
      </c>
      <c r="N63" s="610">
        <f t="shared" si="4"/>
        <v>0</v>
      </c>
      <c r="O63" s="548"/>
      <c r="P63" s="448"/>
      <c r="R63" s="609" t="str">
        <f>_xlfn.IFNA(VLOOKUP(J63,Checks!$L$4:$L$15,1,FALSE),IF(J63="","",1))</f>
        <v/>
      </c>
    </row>
    <row r="64" spans="1:18">
      <c r="A64" s="624">
        <f t="shared" si="1"/>
        <v>57</v>
      </c>
      <c r="B64" s="624">
        <f t="shared" si="2"/>
        <v>0</v>
      </c>
      <c r="C64" s="448"/>
      <c r="D64" s="448"/>
      <c r="E64" s="458"/>
      <c r="F64" s="446"/>
      <c r="G64" s="446"/>
      <c r="H64" s="446"/>
      <c r="I64" s="446"/>
      <c r="J64" s="448"/>
      <c r="K64" s="455">
        <v>0</v>
      </c>
      <c r="L64" s="446"/>
      <c r="M64" s="452">
        <v>0</v>
      </c>
      <c r="N64" s="610">
        <f t="shared" si="4"/>
        <v>0</v>
      </c>
      <c r="O64" s="548"/>
      <c r="P64" s="448"/>
      <c r="R64" s="609" t="str">
        <f>_xlfn.IFNA(VLOOKUP(J64,Checks!$L$4:$L$15,1,FALSE),IF(J64="","",1))</f>
        <v/>
      </c>
    </row>
    <row r="65" spans="1:18">
      <c r="A65" s="624">
        <f t="shared" si="1"/>
        <v>58</v>
      </c>
      <c r="B65" s="624">
        <f t="shared" si="2"/>
        <v>0</v>
      </c>
      <c r="C65" s="448"/>
      <c r="D65" s="448"/>
      <c r="E65" s="458"/>
      <c r="F65" s="446"/>
      <c r="G65" s="446"/>
      <c r="H65" s="446"/>
      <c r="I65" s="446"/>
      <c r="J65" s="448"/>
      <c r="K65" s="455">
        <v>0</v>
      </c>
      <c r="L65" s="446"/>
      <c r="M65" s="452">
        <v>0</v>
      </c>
      <c r="N65" s="610">
        <f t="shared" si="4"/>
        <v>0</v>
      </c>
      <c r="O65" s="548"/>
      <c r="P65" s="448"/>
      <c r="R65" s="609" t="str">
        <f>_xlfn.IFNA(VLOOKUP(J65,Checks!$L$4:$L$15,1,FALSE),IF(J65="","",1))</f>
        <v/>
      </c>
    </row>
    <row r="66" spans="1:18">
      <c r="A66" s="624">
        <f t="shared" si="1"/>
        <v>59</v>
      </c>
      <c r="B66" s="624">
        <f t="shared" si="2"/>
        <v>0</v>
      </c>
      <c r="C66" s="448"/>
      <c r="D66" s="448"/>
      <c r="E66" s="458"/>
      <c r="F66" s="446"/>
      <c r="G66" s="446"/>
      <c r="H66" s="446"/>
      <c r="I66" s="446"/>
      <c r="J66" s="448"/>
      <c r="K66" s="455">
        <v>0</v>
      </c>
      <c r="L66" s="446"/>
      <c r="M66" s="452">
        <v>0</v>
      </c>
      <c r="N66" s="610">
        <f t="shared" si="4"/>
        <v>0</v>
      </c>
      <c r="O66" s="548"/>
      <c r="P66" s="448"/>
      <c r="R66" s="609" t="str">
        <f>_xlfn.IFNA(VLOOKUP(J66,Checks!$L$4:$L$15,1,FALSE),IF(J66="","",1))</f>
        <v/>
      </c>
    </row>
    <row r="67" spans="1:18">
      <c r="A67" s="624">
        <f t="shared" si="1"/>
        <v>60</v>
      </c>
      <c r="B67" s="624">
        <f t="shared" si="2"/>
        <v>0</v>
      </c>
      <c r="C67" s="448"/>
      <c r="D67" s="448"/>
      <c r="E67" s="458"/>
      <c r="F67" s="446"/>
      <c r="G67" s="446"/>
      <c r="H67" s="446"/>
      <c r="I67" s="446"/>
      <c r="J67" s="448"/>
      <c r="K67" s="455">
        <v>0</v>
      </c>
      <c r="L67" s="446"/>
      <c r="M67" s="452">
        <v>0</v>
      </c>
      <c r="N67" s="610">
        <f t="shared" si="4"/>
        <v>0</v>
      </c>
      <c r="O67" s="548"/>
      <c r="P67" s="448"/>
      <c r="R67" s="609" t="str">
        <f>_xlfn.IFNA(VLOOKUP(J67,Checks!$L$4:$L$15,1,FALSE),IF(J67="","",1))</f>
        <v/>
      </c>
    </row>
    <row r="68" spans="1:18">
      <c r="A68" s="624">
        <f t="shared" si="1"/>
        <v>61</v>
      </c>
      <c r="B68" s="624">
        <f t="shared" si="2"/>
        <v>0</v>
      </c>
      <c r="C68" s="448"/>
      <c r="D68" s="448"/>
      <c r="E68" s="458"/>
      <c r="F68" s="446"/>
      <c r="G68" s="446"/>
      <c r="H68" s="446"/>
      <c r="I68" s="446"/>
      <c r="J68" s="448"/>
      <c r="K68" s="455">
        <v>0</v>
      </c>
      <c r="L68" s="446"/>
      <c r="M68" s="452">
        <v>0</v>
      </c>
      <c r="N68" s="610">
        <f t="shared" si="4"/>
        <v>0</v>
      </c>
      <c r="O68" s="548"/>
      <c r="P68" s="448"/>
      <c r="R68" s="609" t="str">
        <f>_xlfn.IFNA(VLOOKUP(J68,Checks!$L$4:$L$15,1,FALSE),IF(J68="","",1))</f>
        <v/>
      </c>
    </row>
    <row r="69" spans="1:18">
      <c r="A69" s="624">
        <f t="shared" si="1"/>
        <v>62</v>
      </c>
      <c r="B69" s="624">
        <f t="shared" si="2"/>
        <v>0</v>
      </c>
      <c r="C69" s="448"/>
      <c r="D69" s="448"/>
      <c r="E69" s="458"/>
      <c r="F69" s="446"/>
      <c r="G69" s="446"/>
      <c r="H69" s="446"/>
      <c r="I69" s="446"/>
      <c r="J69" s="448"/>
      <c r="K69" s="455">
        <v>0</v>
      </c>
      <c r="L69" s="446"/>
      <c r="M69" s="452">
        <v>0</v>
      </c>
      <c r="N69" s="610">
        <f t="shared" si="4"/>
        <v>0</v>
      </c>
      <c r="O69" s="548"/>
      <c r="P69" s="448"/>
      <c r="R69" s="609" t="str">
        <f>_xlfn.IFNA(VLOOKUP(J69,Checks!$L$4:$L$15,1,FALSE),IF(J69="","",1))</f>
        <v/>
      </c>
    </row>
    <row r="70" spans="1:18">
      <c r="A70" s="624">
        <f t="shared" si="1"/>
        <v>63</v>
      </c>
      <c r="B70" s="624">
        <f t="shared" si="2"/>
        <v>0</v>
      </c>
      <c r="C70" s="448"/>
      <c r="D70" s="448"/>
      <c r="E70" s="458"/>
      <c r="F70" s="446"/>
      <c r="G70" s="446"/>
      <c r="H70" s="446"/>
      <c r="I70" s="446"/>
      <c r="J70" s="448"/>
      <c r="K70" s="455">
        <v>0</v>
      </c>
      <c r="L70" s="446"/>
      <c r="M70" s="452">
        <v>0</v>
      </c>
      <c r="N70" s="610">
        <f t="shared" si="4"/>
        <v>0</v>
      </c>
      <c r="O70" s="548"/>
      <c r="P70" s="448"/>
      <c r="R70" s="609" t="str">
        <f>_xlfn.IFNA(VLOOKUP(J70,Checks!$L$4:$L$15,1,FALSE),IF(J70="","",1))</f>
        <v/>
      </c>
    </row>
    <row r="71" spans="1:18">
      <c r="A71" s="624">
        <f t="shared" si="1"/>
        <v>64</v>
      </c>
      <c r="B71" s="624">
        <f t="shared" si="2"/>
        <v>0</v>
      </c>
      <c r="C71" s="448"/>
      <c r="D71" s="448"/>
      <c r="E71" s="458"/>
      <c r="F71" s="446"/>
      <c r="G71" s="446"/>
      <c r="H71" s="446"/>
      <c r="I71" s="446"/>
      <c r="J71" s="448"/>
      <c r="K71" s="455">
        <v>0</v>
      </c>
      <c r="L71" s="446"/>
      <c r="M71" s="452">
        <v>0</v>
      </c>
      <c r="N71" s="610">
        <f t="shared" si="4"/>
        <v>0</v>
      </c>
      <c r="O71" s="548"/>
      <c r="P71" s="448"/>
      <c r="R71" s="609" t="str">
        <f>_xlfn.IFNA(VLOOKUP(J71,Checks!$L$4:$L$15,1,FALSE),IF(J71="","",1))</f>
        <v/>
      </c>
    </row>
    <row r="72" spans="1:18">
      <c r="A72" s="624">
        <f t="shared" si="1"/>
        <v>65</v>
      </c>
      <c r="B72" s="624">
        <f t="shared" si="2"/>
        <v>0</v>
      </c>
      <c r="C72" s="448"/>
      <c r="D72" s="448"/>
      <c r="E72" s="458"/>
      <c r="F72" s="446"/>
      <c r="G72" s="446"/>
      <c r="H72" s="446"/>
      <c r="I72" s="446"/>
      <c r="J72" s="448"/>
      <c r="K72" s="455">
        <v>0</v>
      </c>
      <c r="L72" s="446"/>
      <c r="M72" s="452">
        <v>0</v>
      </c>
      <c r="N72" s="610">
        <f t="shared" si="4"/>
        <v>0</v>
      </c>
      <c r="O72" s="548"/>
      <c r="P72" s="448"/>
      <c r="R72" s="609" t="str">
        <f>_xlfn.IFNA(VLOOKUP(J72,Checks!$L$4:$L$15,1,FALSE),IF(J72="","",1))</f>
        <v/>
      </c>
    </row>
    <row r="73" spans="1:18">
      <c r="A73" s="624">
        <f t="shared" si="1"/>
        <v>66</v>
      </c>
      <c r="B73" s="624">
        <f t="shared" si="2"/>
        <v>0</v>
      </c>
      <c r="C73" s="448"/>
      <c r="D73" s="448"/>
      <c r="E73" s="458"/>
      <c r="F73" s="446"/>
      <c r="G73" s="446"/>
      <c r="H73" s="446"/>
      <c r="I73" s="446"/>
      <c r="J73" s="448"/>
      <c r="K73" s="455">
        <v>0</v>
      </c>
      <c r="L73" s="446"/>
      <c r="M73" s="452">
        <v>0</v>
      </c>
      <c r="N73" s="610">
        <f t="shared" si="4"/>
        <v>0</v>
      </c>
      <c r="O73" s="548"/>
      <c r="P73" s="448"/>
      <c r="R73" s="609" t="str">
        <f>_xlfn.IFNA(VLOOKUP(J73,Checks!$L$4:$L$15,1,FALSE),IF(J73="","",1))</f>
        <v/>
      </c>
    </row>
    <row r="74" spans="1:18">
      <c r="A74" s="624">
        <f t="shared" ref="A74:A137" si="5">A73+1</f>
        <v>67</v>
      </c>
      <c r="B74" s="624">
        <f t="shared" ref="B74:B137" si="6">$B$8</f>
        <v>0</v>
      </c>
      <c r="C74" s="448"/>
      <c r="D74" s="448"/>
      <c r="E74" s="458"/>
      <c r="F74" s="446"/>
      <c r="G74" s="446"/>
      <c r="H74" s="446"/>
      <c r="I74" s="446"/>
      <c r="J74" s="448"/>
      <c r="K74" s="455">
        <v>0</v>
      </c>
      <c r="L74" s="446"/>
      <c r="M74" s="452">
        <v>0</v>
      </c>
      <c r="N74" s="610">
        <f t="shared" si="4"/>
        <v>0</v>
      </c>
      <c r="O74" s="548"/>
      <c r="P74" s="448"/>
      <c r="R74" s="609" t="str">
        <f>_xlfn.IFNA(VLOOKUP(J74,Checks!$L$4:$L$15,1,FALSE),IF(J74="","",1))</f>
        <v/>
      </c>
    </row>
    <row r="75" spans="1:18">
      <c r="A75" s="624">
        <f t="shared" si="5"/>
        <v>68</v>
      </c>
      <c r="B75" s="624">
        <f t="shared" si="6"/>
        <v>0</v>
      </c>
      <c r="C75" s="448"/>
      <c r="D75" s="448"/>
      <c r="E75" s="458"/>
      <c r="F75" s="446"/>
      <c r="G75" s="446"/>
      <c r="H75" s="446"/>
      <c r="I75" s="446"/>
      <c r="J75" s="448"/>
      <c r="K75" s="455">
        <v>0</v>
      </c>
      <c r="L75" s="446"/>
      <c r="M75" s="452">
        <v>0</v>
      </c>
      <c r="N75" s="610">
        <f t="shared" si="4"/>
        <v>0</v>
      </c>
      <c r="O75" s="548"/>
      <c r="P75" s="448"/>
      <c r="R75" s="609" t="str">
        <f>_xlfn.IFNA(VLOOKUP(J75,Checks!$L$4:$L$15,1,FALSE),IF(J75="","",1))</f>
        <v/>
      </c>
    </row>
    <row r="76" spans="1:18">
      <c r="A76" s="624">
        <f t="shared" si="5"/>
        <v>69</v>
      </c>
      <c r="B76" s="624">
        <f t="shared" si="6"/>
        <v>0</v>
      </c>
      <c r="C76" s="448"/>
      <c r="D76" s="448"/>
      <c r="E76" s="458"/>
      <c r="F76" s="446"/>
      <c r="G76" s="446"/>
      <c r="H76" s="446"/>
      <c r="I76" s="446"/>
      <c r="J76" s="448"/>
      <c r="K76" s="455">
        <v>0</v>
      </c>
      <c r="L76" s="446"/>
      <c r="M76" s="452">
        <v>0</v>
      </c>
      <c r="N76" s="610">
        <f t="shared" si="4"/>
        <v>0</v>
      </c>
      <c r="O76" s="548"/>
      <c r="P76" s="448"/>
      <c r="R76" s="609" t="str">
        <f>_xlfn.IFNA(VLOOKUP(J76,Checks!$L$4:$L$15,1,FALSE),IF(J76="","",1))</f>
        <v/>
      </c>
    </row>
    <row r="77" spans="1:18">
      <c r="A77" s="624">
        <f t="shared" si="5"/>
        <v>70</v>
      </c>
      <c r="B77" s="624">
        <f t="shared" si="6"/>
        <v>0</v>
      </c>
      <c r="C77" s="448"/>
      <c r="D77" s="448"/>
      <c r="E77" s="458"/>
      <c r="F77" s="446"/>
      <c r="G77" s="446"/>
      <c r="H77" s="446"/>
      <c r="I77" s="446"/>
      <c r="J77" s="448"/>
      <c r="K77" s="455">
        <v>0</v>
      </c>
      <c r="L77" s="446"/>
      <c r="M77" s="452">
        <v>0</v>
      </c>
      <c r="N77" s="610">
        <f t="shared" si="4"/>
        <v>0</v>
      </c>
      <c r="O77" s="548"/>
      <c r="P77" s="448"/>
      <c r="R77" s="609" t="str">
        <f>_xlfn.IFNA(VLOOKUP(J77,Checks!$L$4:$L$15,1,FALSE),IF(J77="","",1))</f>
        <v/>
      </c>
    </row>
    <row r="78" spans="1:18">
      <c r="A78" s="624">
        <f t="shared" si="5"/>
        <v>71</v>
      </c>
      <c r="B78" s="624">
        <f t="shared" si="6"/>
        <v>0</v>
      </c>
      <c r="C78" s="448"/>
      <c r="D78" s="448"/>
      <c r="E78" s="458"/>
      <c r="F78" s="446"/>
      <c r="G78" s="446"/>
      <c r="H78" s="446"/>
      <c r="I78" s="446"/>
      <c r="J78" s="448"/>
      <c r="K78" s="455">
        <v>0</v>
      </c>
      <c r="L78" s="446"/>
      <c r="M78" s="452">
        <v>0</v>
      </c>
      <c r="N78" s="610">
        <f t="shared" si="4"/>
        <v>0</v>
      </c>
      <c r="O78" s="548"/>
      <c r="P78" s="448"/>
      <c r="R78" s="609" t="str">
        <f>_xlfn.IFNA(VLOOKUP(J78,Checks!$L$4:$L$15,1,FALSE),IF(J78="","",1))</f>
        <v/>
      </c>
    </row>
    <row r="79" spans="1:18">
      <c r="A79" s="624">
        <f t="shared" si="5"/>
        <v>72</v>
      </c>
      <c r="B79" s="624">
        <f t="shared" si="6"/>
        <v>0</v>
      </c>
      <c r="C79" s="448"/>
      <c r="D79" s="448"/>
      <c r="E79" s="458"/>
      <c r="F79" s="446"/>
      <c r="G79" s="446"/>
      <c r="H79" s="446"/>
      <c r="I79" s="446"/>
      <c r="J79" s="448"/>
      <c r="K79" s="455">
        <v>0</v>
      </c>
      <c r="L79" s="446"/>
      <c r="M79" s="452">
        <v>0</v>
      </c>
      <c r="N79" s="610">
        <f t="shared" si="4"/>
        <v>0</v>
      </c>
      <c r="O79" s="548"/>
      <c r="P79" s="448"/>
      <c r="R79" s="609" t="str">
        <f>_xlfn.IFNA(VLOOKUP(J79,Checks!$L$4:$L$15,1,FALSE),IF(J79="","",1))</f>
        <v/>
      </c>
    </row>
    <row r="80" spans="1:18">
      <c r="A80" s="624">
        <f t="shared" si="5"/>
        <v>73</v>
      </c>
      <c r="B80" s="624">
        <f t="shared" si="6"/>
        <v>0</v>
      </c>
      <c r="C80" s="448"/>
      <c r="D80" s="448"/>
      <c r="E80" s="458"/>
      <c r="F80" s="446"/>
      <c r="G80" s="446"/>
      <c r="H80" s="446"/>
      <c r="I80" s="446"/>
      <c r="J80" s="448"/>
      <c r="K80" s="455">
        <v>0</v>
      </c>
      <c r="L80" s="446"/>
      <c r="M80" s="452">
        <v>0</v>
      </c>
      <c r="N80" s="610">
        <f t="shared" si="4"/>
        <v>0</v>
      </c>
      <c r="O80" s="548"/>
      <c r="P80" s="448"/>
      <c r="R80" s="609" t="str">
        <f>_xlfn.IFNA(VLOOKUP(J80,Checks!$L$4:$L$15,1,FALSE),IF(J80="","",1))</f>
        <v/>
      </c>
    </row>
    <row r="81" spans="1:18">
      <c r="A81" s="624">
        <f t="shared" si="5"/>
        <v>74</v>
      </c>
      <c r="B81" s="624">
        <f t="shared" si="6"/>
        <v>0</v>
      </c>
      <c r="C81" s="448"/>
      <c r="D81" s="448"/>
      <c r="E81" s="458"/>
      <c r="F81" s="446"/>
      <c r="G81" s="446"/>
      <c r="H81" s="446"/>
      <c r="I81" s="446"/>
      <c r="J81" s="448"/>
      <c r="K81" s="455">
        <v>0</v>
      </c>
      <c r="L81" s="446"/>
      <c r="M81" s="452">
        <v>0</v>
      </c>
      <c r="N81" s="610">
        <f t="shared" si="4"/>
        <v>0</v>
      </c>
      <c r="O81" s="548"/>
      <c r="P81" s="448"/>
      <c r="R81" s="609" t="str">
        <f>_xlfn.IFNA(VLOOKUP(J81,Checks!$L$4:$L$15,1,FALSE),IF(J81="","",1))</f>
        <v/>
      </c>
    </row>
    <row r="82" spans="1:18">
      <c r="A82" s="624">
        <f t="shared" si="5"/>
        <v>75</v>
      </c>
      <c r="B82" s="624">
        <f t="shared" si="6"/>
        <v>0</v>
      </c>
      <c r="C82" s="448"/>
      <c r="D82" s="448"/>
      <c r="E82" s="458"/>
      <c r="F82" s="446"/>
      <c r="G82" s="446"/>
      <c r="H82" s="446"/>
      <c r="I82" s="446"/>
      <c r="J82" s="448"/>
      <c r="K82" s="455">
        <v>0</v>
      </c>
      <c r="L82" s="446"/>
      <c r="M82" s="452">
        <v>0</v>
      </c>
      <c r="N82" s="610">
        <f t="shared" si="4"/>
        <v>0</v>
      </c>
      <c r="O82" s="548"/>
      <c r="P82" s="448"/>
      <c r="R82" s="609" t="str">
        <f>_xlfn.IFNA(VLOOKUP(J82,Checks!$L$4:$L$15,1,FALSE),IF(J82="","",1))</f>
        <v/>
      </c>
    </row>
    <row r="83" spans="1:18">
      <c r="A83" s="624">
        <f t="shared" si="5"/>
        <v>76</v>
      </c>
      <c r="B83" s="624">
        <f t="shared" si="6"/>
        <v>0</v>
      </c>
      <c r="C83" s="448"/>
      <c r="D83" s="448"/>
      <c r="E83" s="458"/>
      <c r="F83" s="446"/>
      <c r="G83" s="446"/>
      <c r="H83" s="446"/>
      <c r="I83" s="446"/>
      <c r="J83" s="448"/>
      <c r="K83" s="455">
        <v>0</v>
      </c>
      <c r="L83" s="446"/>
      <c r="M83" s="452">
        <v>0</v>
      </c>
      <c r="N83" s="610">
        <f t="shared" si="4"/>
        <v>0</v>
      </c>
      <c r="O83" s="548"/>
      <c r="P83" s="448"/>
      <c r="R83" s="609" t="str">
        <f>_xlfn.IFNA(VLOOKUP(J83,Checks!$L$4:$L$15,1,FALSE),IF(J83="","",1))</f>
        <v/>
      </c>
    </row>
    <row r="84" spans="1:18">
      <c r="A84" s="624">
        <f t="shared" si="5"/>
        <v>77</v>
      </c>
      <c r="B84" s="624">
        <f t="shared" si="6"/>
        <v>0</v>
      </c>
      <c r="C84" s="448"/>
      <c r="D84" s="448"/>
      <c r="E84" s="458"/>
      <c r="F84" s="446"/>
      <c r="G84" s="446"/>
      <c r="H84" s="446"/>
      <c r="I84" s="446"/>
      <c r="J84" s="448"/>
      <c r="K84" s="455">
        <v>0</v>
      </c>
      <c r="L84" s="446"/>
      <c r="M84" s="452">
        <v>0</v>
      </c>
      <c r="N84" s="610">
        <f t="shared" si="4"/>
        <v>0</v>
      </c>
      <c r="O84" s="548"/>
      <c r="P84" s="448"/>
      <c r="R84" s="609" t="str">
        <f>_xlfn.IFNA(VLOOKUP(J84,Checks!$L$4:$L$15,1,FALSE),IF(J84="","",1))</f>
        <v/>
      </c>
    </row>
    <row r="85" spans="1:18">
      <c r="A85" s="624">
        <f t="shared" si="5"/>
        <v>78</v>
      </c>
      <c r="B85" s="624">
        <f t="shared" si="6"/>
        <v>0</v>
      </c>
      <c r="C85" s="448"/>
      <c r="D85" s="448"/>
      <c r="E85" s="458"/>
      <c r="F85" s="446"/>
      <c r="G85" s="446"/>
      <c r="H85" s="446"/>
      <c r="I85" s="446"/>
      <c r="J85" s="448"/>
      <c r="K85" s="455">
        <v>0</v>
      </c>
      <c r="L85" s="446"/>
      <c r="M85" s="452">
        <v>0</v>
      </c>
      <c r="N85" s="610">
        <f t="shared" si="4"/>
        <v>0</v>
      </c>
      <c r="O85" s="548"/>
      <c r="P85" s="448"/>
      <c r="R85" s="609" t="str">
        <f>_xlfn.IFNA(VLOOKUP(J85,Checks!$L$4:$L$15,1,FALSE),IF(J85="","",1))</f>
        <v/>
      </c>
    </row>
    <row r="86" spans="1:18">
      <c r="A86" s="624">
        <f t="shared" si="5"/>
        <v>79</v>
      </c>
      <c r="B86" s="624">
        <f t="shared" si="6"/>
        <v>0</v>
      </c>
      <c r="C86" s="448"/>
      <c r="D86" s="448"/>
      <c r="E86" s="458"/>
      <c r="F86" s="446"/>
      <c r="G86" s="446"/>
      <c r="H86" s="446"/>
      <c r="I86" s="446"/>
      <c r="J86" s="448"/>
      <c r="K86" s="455">
        <v>0</v>
      </c>
      <c r="L86" s="446"/>
      <c r="M86" s="452">
        <v>0</v>
      </c>
      <c r="N86" s="610">
        <f t="shared" si="4"/>
        <v>0</v>
      </c>
      <c r="O86" s="548"/>
      <c r="P86" s="448"/>
      <c r="R86" s="609" t="str">
        <f>_xlfn.IFNA(VLOOKUP(J86,Checks!$L$4:$L$15,1,FALSE),IF(J86="","",1))</f>
        <v/>
      </c>
    </row>
    <row r="87" spans="1:18">
      <c r="A87" s="624">
        <f t="shared" si="5"/>
        <v>80</v>
      </c>
      <c r="B87" s="624">
        <f t="shared" si="6"/>
        <v>0</v>
      </c>
      <c r="C87" s="448"/>
      <c r="D87" s="448"/>
      <c r="E87" s="458"/>
      <c r="F87" s="446"/>
      <c r="G87" s="446"/>
      <c r="H87" s="446"/>
      <c r="I87" s="446"/>
      <c r="J87" s="448"/>
      <c r="K87" s="455">
        <v>0</v>
      </c>
      <c r="L87" s="446"/>
      <c r="M87" s="452">
        <v>0</v>
      </c>
      <c r="N87" s="610">
        <f t="shared" si="4"/>
        <v>0</v>
      </c>
      <c r="O87" s="548"/>
      <c r="P87" s="448"/>
      <c r="R87" s="609" t="str">
        <f>_xlfn.IFNA(VLOOKUP(J87,Checks!$L$4:$L$15,1,FALSE),IF(J87="","",1))</f>
        <v/>
      </c>
    </row>
    <row r="88" spans="1:18">
      <c r="A88" s="624">
        <f t="shared" si="5"/>
        <v>81</v>
      </c>
      <c r="B88" s="624">
        <f t="shared" si="6"/>
        <v>0</v>
      </c>
      <c r="C88" s="448"/>
      <c r="D88" s="448"/>
      <c r="E88" s="458"/>
      <c r="F88" s="446"/>
      <c r="G88" s="446"/>
      <c r="H88" s="446"/>
      <c r="I88" s="446"/>
      <c r="J88" s="448"/>
      <c r="K88" s="455">
        <v>0</v>
      </c>
      <c r="L88" s="446"/>
      <c r="M88" s="452">
        <v>0</v>
      </c>
      <c r="N88" s="610">
        <f t="shared" si="4"/>
        <v>0</v>
      </c>
      <c r="O88" s="548"/>
      <c r="P88" s="448"/>
      <c r="R88" s="609" t="str">
        <f>_xlfn.IFNA(VLOOKUP(J88,Checks!$L$4:$L$15,1,FALSE),IF(J88="","",1))</f>
        <v/>
      </c>
    </row>
    <row r="89" spans="1:18">
      <c r="A89" s="624">
        <f t="shared" si="5"/>
        <v>82</v>
      </c>
      <c r="B89" s="624">
        <f t="shared" si="6"/>
        <v>0</v>
      </c>
      <c r="C89" s="448"/>
      <c r="D89" s="448"/>
      <c r="E89" s="458"/>
      <c r="F89" s="446"/>
      <c r="G89" s="446"/>
      <c r="H89" s="446"/>
      <c r="I89" s="446"/>
      <c r="J89" s="448"/>
      <c r="K89" s="455">
        <v>0</v>
      </c>
      <c r="L89" s="446"/>
      <c r="M89" s="452">
        <v>0</v>
      </c>
      <c r="N89" s="610">
        <f t="shared" si="4"/>
        <v>0</v>
      </c>
      <c r="O89" s="548"/>
      <c r="P89" s="448"/>
      <c r="R89" s="609" t="str">
        <f>_xlfn.IFNA(VLOOKUP(J89,Checks!$L$4:$L$15,1,FALSE),IF(J89="","",1))</f>
        <v/>
      </c>
    </row>
    <row r="90" spans="1:18">
      <c r="A90" s="624">
        <f t="shared" si="5"/>
        <v>83</v>
      </c>
      <c r="B90" s="624">
        <f t="shared" si="6"/>
        <v>0</v>
      </c>
      <c r="C90" s="448"/>
      <c r="D90" s="448"/>
      <c r="E90" s="458"/>
      <c r="F90" s="446"/>
      <c r="G90" s="446"/>
      <c r="H90" s="446"/>
      <c r="I90" s="446"/>
      <c r="J90" s="448"/>
      <c r="K90" s="455">
        <v>0</v>
      </c>
      <c r="L90" s="446"/>
      <c r="M90" s="452">
        <v>0</v>
      </c>
      <c r="N90" s="610">
        <f t="shared" si="4"/>
        <v>0</v>
      </c>
      <c r="O90" s="548"/>
      <c r="P90" s="448"/>
      <c r="R90" s="609" t="str">
        <f>_xlfn.IFNA(VLOOKUP(J90,Checks!$L$4:$L$15,1,FALSE),IF(J90="","",1))</f>
        <v/>
      </c>
    </row>
    <row r="91" spans="1:18">
      <c r="A91" s="624">
        <f t="shared" si="5"/>
        <v>84</v>
      </c>
      <c r="B91" s="624">
        <f t="shared" si="6"/>
        <v>0</v>
      </c>
      <c r="C91" s="448"/>
      <c r="D91" s="448"/>
      <c r="E91" s="458"/>
      <c r="F91" s="446"/>
      <c r="G91" s="446"/>
      <c r="H91" s="446"/>
      <c r="I91" s="446"/>
      <c r="J91" s="448"/>
      <c r="K91" s="455">
        <v>0</v>
      </c>
      <c r="L91" s="446"/>
      <c r="M91" s="452">
        <v>0</v>
      </c>
      <c r="N91" s="610">
        <f t="shared" si="4"/>
        <v>0</v>
      </c>
      <c r="O91" s="548"/>
      <c r="P91" s="448"/>
      <c r="R91" s="609" t="str">
        <f>_xlfn.IFNA(VLOOKUP(J91,Checks!$L$4:$L$15,1,FALSE),IF(J91="","",1))</f>
        <v/>
      </c>
    </row>
    <row r="92" spans="1:18">
      <c r="A92" s="624">
        <f t="shared" si="5"/>
        <v>85</v>
      </c>
      <c r="B92" s="624">
        <f t="shared" si="6"/>
        <v>0</v>
      </c>
      <c r="C92" s="448"/>
      <c r="D92" s="448"/>
      <c r="E92" s="458"/>
      <c r="F92" s="446"/>
      <c r="G92" s="446"/>
      <c r="H92" s="446"/>
      <c r="I92" s="446"/>
      <c r="J92" s="448"/>
      <c r="K92" s="455">
        <v>0</v>
      </c>
      <c r="L92" s="446"/>
      <c r="M92" s="452">
        <v>0</v>
      </c>
      <c r="N92" s="610">
        <f t="shared" si="4"/>
        <v>0</v>
      </c>
      <c r="O92" s="548"/>
      <c r="P92" s="448"/>
      <c r="R92" s="609" t="str">
        <f>_xlfn.IFNA(VLOOKUP(J92,Checks!$L$4:$L$15,1,FALSE),IF(J92="","",1))</f>
        <v/>
      </c>
    </row>
    <row r="93" spans="1:18">
      <c r="A93" s="624">
        <f t="shared" si="5"/>
        <v>86</v>
      </c>
      <c r="B93" s="624">
        <f t="shared" si="6"/>
        <v>0</v>
      </c>
      <c r="C93" s="448"/>
      <c r="D93" s="448"/>
      <c r="E93" s="458"/>
      <c r="F93" s="446"/>
      <c r="G93" s="446"/>
      <c r="H93" s="446"/>
      <c r="I93" s="446"/>
      <c r="J93" s="448"/>
      <c r="K93" s="455">
        <v>0</v>
      </c>
      <c r="L93" s="446"/>
      <c r="M93" s="452">
        <v>0</v>
      </c>
      <c r="N93" s="610">
        <f t="shared" si="4"/>
        <v>0</v>
      </c>
      <c r="O93" s="548"/>
      <c r="P93" s="448"/>
      <c r="R93" s="609" t="str">
        <f>_xlfn.IFNA(VLOOKUP(J93,Checks!$L$4:$L$15,1,FALSE),IF(J93="","",1))</f>
        <v/>
      </c>
    </row>
    <row r="94" spans="1:18">
      <c r="A94" s="624">
        <f t="shared" si="5"/>
        <v>87</v>
      </c>
      <c r="B94" s="624">
        <f t="shared" si="6"/>
        <v>0</v>
      </c>
      <c r="C94" s="448"/>
      <c r="D94" s="448"/>
      <c r="E94" s="458"/>
      <c r="F94" s="446"/>
      <c r="G94" s="446"/>
      <c r="H94" s="446"/>
      <c r="I94" s="446"/>
      <c r="J94" s="448"/>
      <c r="K94" s="455">
        <v>0</v>
      </c>
      <c r="L94" s="446"/>
      <c r="M94" s="452">
        <v>0</v>
      </c>
      <c r="N94" s="610">
        <f t="shared" si="4"/>
        <v>0</v>
      </c>
      <c r="O94" s="548"/>
      <c r="P94" s="448"/>
      <c r="R94" s="609" t="str">
        <f>_xlfn.IFNA(VLOOKUP(J94,Checks!$L$4:$L$15,1,FALSE),IF(J94="","",1))</f>
        <v/>
      </c>
    </row>
    <row r="95" spans="1:18">
      <c r="A95" s="624">
        <f t="shared" si="5"/>
        <v>88</v>
      </c>
      <c r="B95" s="624">
        <f t="shared" si="6"/>
        <v>0</v>
      </c>
      <c r="C95" s="448"/>
      <c r="D95" s="448"/>
      <c r="E95" s="458"/>
      <c r="F95" s="446"/>
      <c r="G95" s="446"/>
      <c r="H95" s="446"/>
      <c r="I95" s="446"/>
      <c r="J95" s="448"/>
      <c r="K95" s="455">
        <v>0</v>
      </c>
      <c r="L95" s="446"/>
      <c r="M95" s="452">
        <v>0</v>
      </c>
      <c r="N95" s="610">
        <f t="shared" si="4"/>
        <v>0</v>
      </c>
      <c r="O95" s="548"/>
      <c r="P95" s="448"/>
      <c r="R95" s="609" t="str">
        <f>_xlfn.IFNA(VLOOKUP(J95,Checks!$L$4:$L$15,1,FALSE),IF(J95="","",1))</f>
        <v/>
      </c>
    </row>
    <row r="96" spans="1:18">
      <c r="A96" s="624">
        <f t="shared" si="5"/>
        <v>89</v>
      </c>
      <c r="B96" s="624">
        <f t="shared" si="6"/>
        <v>0</v>
      </c>
      <c r="C96" s="448"/>
      <c r="D96" s="448"/>
      <c r="E96" s="458"/>
      <c r="F96" s="446"/>
      <c r="G96" s="446"/>
      <c r="H96" s="446"/>
      <c r="I96" s="446"/>
      <c r="J96" s="448"/>
      <c r="K96" s="455">
        <v>0</v>
      </c>
      <c r="L96" s="446"/>
      <c r="M96" s="452">
        <v>0</v>
      </c>
      <c r="N96" s="610">
        <f t="shared" si="4"/>
        <v>0</v>
      </c>
      <c r="O96" s="548"/>
      <c r="P96" s="448"/>
      <c r="R96" s="609" t="str">
        <f>_xlfn.IFNA(VLOOKUP(J96,Checks!$L$4:$L$15,1,FALSE),IF(J96="","",1))</f>
        <v/>
      </c>
    </row>
    <row r="97" spans="1:18">
      <c r="A97" s="624">
        <f t="shared" si="5"/>
        <v>90</v>
      </c>
      <c r="B97" s="624">
        <f t="shared" si="6"/>
        <v>0</v>
      </c>
      <c r="C97" s="448"/>
      <c r="D97" s="448"/>
      <c r="E97" s="458"/>
      <c r="F97" s="446"/>
      <c r="G97" s="446"/>
      <c r="H97" s="446"/>
      <c r="I97" s="446"/>
      <c r="J97" s="448"/>
      <c r="K97" s="455">
        <v>0</v>
      </c>
      <c r="L97" s="446"/>
      <c r="M97" s="452">
        <v>0</v>
      </c>
      <c r="N97" s="610">
        <f t="shared" si="4"/>
        <v>0</v>
      </c>
      <c r="O97" s="548"/>
      <c r="P97" s="448"/>
      <c r="R97" s="609" t="str">
        <f>_xlfn.IFNA(VLOOKUP(J97,Checks!$L$4:$L$15,1,FALSE),IF(J97="","",1))</f>
        <v/>
      </c>
    </row>
    <row r="98" spans="1:18">
      <c r="A98" s="624">
        <f t="shared" si="5"/>
        <v>91</v>
      </c>
      <c r="B98" s="624">
        <f t="shared" si="6"/>
        <v>0</v>
      </c>
      <c r="C98" s="448"/>
      <c r="D98" s="448"/>
      <c r="E98" s="458"/>
      <c r="F98" s="446"/>
      <c r="G98" s="446"/>
      <c r="H98" s="446"/>
      <c r="I98" s="446"/>
      <c r="J98" s="448"/>
      <c r="K98" s="455">
        <v>0</v>
      </c>
      <c r="L98" s="446"/>
      <c r="M98" s="452">
        <v>0</v>
      </c>
      <c r="N98" s="610">
        <f t="shared" si="4"/>
        <v>0</v>
      </c>
      <c r="O98" s="548"/>
      <c r="P98" s="448"/>
      <c r="R98" s="609" t="str">
        <f>_xlfn.IFNA(VLOOKUP(J98,Checks!$L$4:$L$15,1,FALSE),IF(J98="","",1))</f>
        <v/>
      </c>
    </row>
    <row r="99" spans="1:18">
      <c r="A99" s="624">
        <f t="shared" si="5"/>
        <v>92</v>
      </c>
      <c r="B99" s="624">
        <f t="shared" si="6"/>
        <v>0</v>
      </c>
      <c r="C99" s="448"/>
      <c r="D99" s="448"/>
      <c r="E99" s="458"/>
      <c r="F99" s="446"/>
      <c r="G99" s="446"/>
      <c r="H99" s="446"/>
      <c r="I99" s="446"/>
      <c r="J99" s="448"/>
      <c r="K99" s="455">
        <v>0</v>
      </c>
      <c r="L99" s="446"/>
      <c r="M99" s="452">
        <v>0</v>
      </c>
      <c r="N99" s="610">
        <f t="shared" si="4"/>
        <v>0</v>
      </c>
      <c r="O99" s="548"/>
      <c r="P99" s="448"/>
      <c r="R99" s="609" t="str">
        <f>_xlfn.IFNA(VLOOKUP(J99,Checks!$L$4:$L$15,1,FALSE),IF(J99="","",1))</f>
        <v/>
      </c>
    </row>
    <row r="100" spans="1:18">
      <c r="A100" s="624">
        <f t="shared" si="5"/>
        <v>93</v>
      </c>
      <c r="B100" s="624">
        <f t="shared" si="6"/>
        <v>0</v>
      </c>
      <c r="C100" s="448"/>
      <c r="D100" s="448"/>
      <c r="E100" s="458"/>
      <c r="F100" s="446"/>
      <c r="G100" s="446"/>
      <c r="H100" s="446"/>
      <c r="I100" s="446"/>
      <c r="J100" s="448"/>
      <c r="K100" s="455">
        <v>0</v>
      </c>
      <c r="L100" s="446"/>
      <c r="M100" s="452">
        <v>0</v>
      </c>
      <c r="N100" s="610">
        <f t="shared" si="4"/>
        <v>0</v>
      </c>
      <c r="O100" s="548"/>
      <c r="P100" s="448"/>
      <c r="R100" s="609" t="str">
        <f>_xlfn.IFNA(VLOOKUP(J100,Checks!$L$4:$L$15,1,FALSE),IF(J100="","",1))</f>
        <v/>
      </c>
    </row>
    <row r="101" spans="1:18">
      <c r="A101" s="624">
        <f t="shared" si="5"/>
        <v>94</v>
      </c>
      <c r="B101" s="624">
        <f t="shared" si="6"/>
        <v>0</v>
      </c>
      <c r="C101" s="448"/>
      <c r="D101" s="448"/>
      <c r="E101" s="458"/>
      <c r="F101" s="446"/>
      <c r="G101" s="446"/>
      <c r="H101" s="446"/>
      <c r="I101" s="446"/>
      <c r="J101" s="448"/>
      <c r="K101" s="455">
        <v>0</v>
      </c>
      <c r="L101" s="446"/>
      <c r="M101" s="452">
        <v>0</v>
      </c>
      <c r="N101" s="610">
        <f t="shared" si="4"/>
        <v>0</v>
      </c>
      <c r="O101" s="548"/>
      <c r="P101" s="448"/>
      <c r="R101" s="609" t="str">
        <f>_xlfn.IFNA(VLOOKUP(J101,Checks!$L$4:$L$15,1,FALSE),IF(J101="","",1))</f>
        <v/>
      </c>
    </row>
    <row r="102" spans="1:18">
      <c r="A102" s="624">
        <f t="shared" si="5"/>
        <v>95</v>
      </c>
      <c r="B102" s="624">
        <f t="shared" si="6"/>
        <v>0</v>
      </c>
      <c r="C102" s="448"/>
      <c r="D102" s="448"/>
      <c r="E102" s="458"/>
      <c r="F102" s="446"/>
      <c r="G102" s="446"/>
      <c r="H102" s="446"/>
      <c r="I102" s="446"/>
      <c r="J102" s="448"/>
      <c r="K102" s="455">
        <v>0</v>
      </c>
      <c r="L102" s="446"/>
      <c r="M102" s="452">
        <v>0</v>
      </c>
      <c r="N102" s="610">
        <f t="shared" ref="N102:N165" si="7">K102*M102</f>
        <v>0</v>
      </c>
      <c r="O102" s="548"/>
      <c r="P102" s="448"/>
      <c r="R102" s="609" t="str">
        <f>_xlfn.IFNA(VLOOKUP(J102,Checks!$L$4:$L$15,1,FALSE),IF(J102="","",1))</f>
        <v/>
      </c>
    </row>
    <row r="103" spans="1:18">
      <c r="A103" s="624">
        <f t="shared" si="5"/>
        <v>96</v>
      </c>
      <c r="B103" s="624">
        <f t="shared" si="6"/>
        <v>0</v>
      </c>
      <c r="C103" s="448"/>
      <c r="D103" s="448"/>
      <c r="E103" s="458"/>
      <c r="F103" s="446"/>
      <c r="G103" s="446"/>
      <c r="H103" s="446"/>
      <c r="I103" s="446"/>
      <c r="J103" s="448"/>
      <c r="K103" s="455">
        <v>0</v>
      </c>
      <c r="L103" s="446"/>
      <c r="M103" s="452">
        <v>0</v>
      </c>
      <c r="N103" s="610">
        <f t="shared" si="7"/>
        <v>0</v>
      </c>
      <c r="O103" s="548"/>
      <c r="P103" s="448"/>
      <c r="R103" s="609" t="str">
        <f>_xlfn.IFNA(VLOOKUP(J103,Checks!$L$4:$L$15,1,FALSE),IF(J103="","",1))</f>
        <v/>
      </c>
    </row>
    <row r="104" spans="1:18">
      <c r="A104" s="624">
        <f t="shared" si="5"/>
        <v>97</v>
      </c>
      <c r="B104" s="624">
        <f t="shared" si="6"/>
        <v>0</v>
      </c>
      <c r="C104" s="448"/>
      <c r="D104" s="448"/>
      <c r="E104" s="458"/>
      <c r="F104" s="446"/>
      <c r="G104" s="446"/>
      <c r="H104" s="446"/>
      <c r="I104" s="446"/>
      <c r="J104" s="448"/>
      <c r="K104" s="455">
        <v>0</v>
      </c>
      <c r="L104" s="446"/>
      <c r="M104" s="452">
        <v>0</v>
      </c>
      <c r="N104" s="610">
        <f t="shared" si="7"/>
        <v>0</v>
      </c>
      <c r="O104" s="548"/>
      <c r="P104" s="448"/>
      <c r="R104" s="609" t="str">
        <f>_xlfn.IFNA(VLOOKUP(J104,Checks!$L$4:$L$15,1,FALSE),IF(J104="","",1))</f>
        <v/>
      </c>
    </row>
    <row r="105" spans="1:18">
      <c r="A105" s="624">
        <f t="shared" si="5"/>
        <v>98</v>
      </c>
      <c r="B105" s="624">
        <f t="shared" si="6"/>
        <v>0</v>
      </c>
      <c r="C105" s="448"/>
      <c r="D105" s="448"/>
      <c r="E105" s="458"/>
      <c r="F105" s="446"/>
      <c r="G105" s="446"/>
      <c r="H105" s="446"/>
      <c r="I105" s="446"/>
      <c r="J105" s="448"/>
      <c r="K105" s="455">
        <v>0</v>
      </c>
      <c r="L105" s="446"/>
      <c r="M105" s="452">
        <v>0</v>
      </c>
      <c r="N105" s="610">
        <f t="shared" si="7"/>
        <v>0</v>
      </c>
      <c r="O105" s="548"/>
      <c r="P105" s="448"/>
      <c r="R105" s="609" t="str">
        <f>_xlfn.IFNA(VLOOKUP(J105,Checks!$L$4:$L$15,1,FALSE),IF(J105="","",1))</f>
        <v/>
      </c>
    </row>
    <row r="106" spans="1:18">
      <c r="A106" s="624">
        <f t="shared" si="5"/>
        <v>99</v>
      </c>
      <c r="B106" s="624">
        <f t="shared" si="6"/>
        <v>0</v>
      </c>
      <c r="C106" s="448"/>
      <c r="D106" s="448"/>
      <c r="E106" s="458"/>
      <c r="F106" s="446"/>
      <c r="G106" s="446"/>
      <c r="H106" s="446"/>
      <c r="I106" s="446"/>
      <c r="J106" s="448"/>
      <c r="K106" s="455">
        <v>0</v>
      </c>
      <c r="L106" s="446"/>
      <c r="M106" s="452">
        <v>0</v>
      </c>
      <c r="N106" s="610">
        <f t="shared" si="7"/>
        <v>0</v>
      </c>
      <c r="O106" s="548"/>
      <c r="P106" s="448"/>
      <c r="R106" s="609" t="str">
        <f>_xlfn.IFNA(VLOOKUP(J106,Checks!$L$4:$L$15,1,FALSE),IF(J106="","",1))</f>
        <v/>
      </c>
    </row>
    <row r="107" spans="1:18">
      <c r="A107" s="624">
        <f t="shared" si="5"/>
        <v>100</v>
      </c>
      <c r="B107" s="624">
        <f t="shared" si="6"/>
        <v>0</v>
      </c>
      <c r="C107" s="448"/>
      <c r="D107" s="448"/>
      <c r="E107" s="458"/>
      <c r="F107" s="446"/>
      <c r="G107" s="446"/>
      <c r="H107" s="446"/>
      <c r="I107" s="446"/>
      <c r="J107" s="448"/>
      <c r="K107" s="455">
        <v>0</v>
      </c>
      <c r="L107" s="446"/>
      <c r="M107" s="452">
        <v>0</v>
      </c>
      <c r="N107" s="610">
        <f t="shared" si="7"/>
        <v>0</v>
      </c>
      <c r="O107" s="548"/>
      <c r="P107" s="448"/>
      <c r="R107" s="609" t="str">
        <f>_xlfn.IFNA(VLOOKUP(J107,Checks!$L$4:$L$15,1,FALSE),IF(J107="","",1))</f>
        <v/>
      </c>
    </row>
    <row r="108" spans="1:18">
      <c r="A108" s="624">
        <f t="shared" si="5"/>
        <v>101</v>
      </c>
      <c r="B108" s="624">
        <f t="shared" si="6"/>
        <v>0</v>
      </c>
      <c r="C108" s="448"/>
      <c r="D108" s="448"/>
      <c r="E108" s="458"/>
      <c r="F108" s="446"/>
      <c r="G108" s="446"/>
      <c r="H108" s="446"/>
      <c r="I108" s="446"/>
      <c r="J108" s="448"/>
      <c r="K108" s="455">
        <v>0</v>
      </c>
      <c r="L108" s="446"/>
      <c r="M108" s="452">
        <v>0</v>
      </c>
      <c r="N108" s="610">
        <f t="shared" si="7"/>
        <v>0</v>
      </c>
      <c r="O108" s="548"/>
      <c r="P108" s="448"/>
      <c r="R108" s="609" t="str">
        <f>_xlfn.IFNA(VLOOKUP(J108,Checks!$L$4:$L$15,1,FALSE),IF(J108="","",1))</f>
        <v/>
      </c>
    </row>
    <row r="109" spans="1:18">
      <c r="A109" s="624">
        <f t="shared" si="5"/>
        <v>102</v>
      </c>
      <c r="B109" s="624">
        <f t="shared" si="6"/>
        <v>0</v>
      </c>
      <c r="C109" s="448"/>
      <c r="D109" s="448"/>
      <c r="E109" s="458"/>
      <c r="F109" s="446"/>
      <c r="G109" s="446"/>
      <c r="H109" s="446"/>
      <c r="I109" s="446"/>
      <c r="J109" s="448"/>
      <c r="K109" s="455">
        <v>0</v>
      </c>
      <c r="L109" s="446"/>
      <c r="M109" s="452">
        <v>0</v>
      </c>
      <c r="N109" s="610">
        <f t="shared" si="7"/>
        <v>0</v>
      </c>
      <c r="O109" s="548"/>
      <c r="P109" s="448"/>
      <c r="R109" s="609" t="str">
        <f>_xlfn.IFNA(VLOOKUP(J109,Checks!$L$4:$L$15,1,FALSE),IF(J109="","",1))</f>
        <v/>
      </c>
    </row>
    <row r="110" spans="1:18">
      <c r="A110" s="624">
        <f t="shared" si="5"/>
        <v>103</v>
      </c>
      <c r="B110" s="624">
        <f t="shared" si="6"/>
        <v>0</v>
      </c>
      <c r="C110" s="448"/>
      <c r="D110" s="448"/>
      <c r="E110" s="458"/>
      <c r="F110" s="446"/>
      <c r="G110" s="446"/>
      <c r="H110" s="446"/>
      <c r="I110" s="446"/>
      <c r="J110" s="448"/>
      <c r="K110" s="455">
        <v>0</v>
      </c>
      <c r="L110" s="446"/>
      <c r="M110" s="452">
        <v>0</v>
      </c>
      <c r="N110" s="610">
        <f t="shared" si="7"/>
        <v>0</v>
      </c>
      <c r="O110" s="548"/>
      <c r="P110" s="448"/>
      <c r="R110" s="609" t="str">
        <f>_xlfn.IFNA(VLOOKUP(J110,Checks!$L$4:$L$15,1,FALSE),IF(J110="","",1))</f>
        <v/>
      </c>
    </row>
    <row r="111" spans="1:18">
      <c r="A111" s="624">
        <f t="shared" si="5"/>
        <v>104</v>
      </c>
      <c r="B111" s="624">
        <f t="shared" si="6"/>
        <v>0</v>
      </c>
      <c r="C111" s="448"/>
      <c r="D111" s="448"/>
      <c r="E111" s="458"/>
      <c r="F111" s="446"/>
      <c r="G111" s="446"/>
      <c r="H111" s="446"/>
      <c r="I111" s="446"/>
      <c r="J111" s="448"/>
      <c r="K111" s="455">
        <v>0</v>
      </c>
      <c r="L111" s="446"/>
      <c r="M111" s="452">
        <v>0</v>
      </c>
      <c r="N111" s="610">
        <f t="shared" si="7"/>
        <v>0</v>
      </c>
      <c r="O111" s="548"/>
      <c r="P111" s="448"/>
      <c r="R111" s="609" t="str">
        <f>_xlfn.IFNA(VLOOKUP(J111,Checks!$L$4:$L$15,1,FALSE),IF(J111="","",1))</f>
        <v/>
      </c>
    </row>
    <row r="112" spans="1:18">
      <c r="A112" s="624">
        <f t="shared" si="5"/>
        <v>105</v>
      </c>
      <c r="B112" s="624">
        <f t="shared" si="6"/>
        <v>0</v>
      </c>
      <c r="C112" s="448"/>
      <c r="D112" s="448"/>
      <c r="E112" s="458"/>
      <c r="F112" s="446"/>
      <c r="G112" s="446"/>
      <c r="H112" s="446"/>
      <c r="I112" s="446"/>
      <c r="J112" s="448"/>
      <c r="K112" s="455">
        <v>0</v>
      </c>
      <c r="L112" s="446"/>
      <c r="M112" s="452">
        <v>0</v>
      </c>
      <c r="N112" s="610">
        <f t="shared" si="7"/>
        <v>0</v>
      </c>
      <c r="O112" s="548"/>
      <c r="P112" s="448"/>
      <c r="R112" s="609" t="str">
        <f>_xlfn.IFNA(VLOOKUP(J112,Checks!$L$4:$L$15,1,FALSE),IF(J112="","",1))</f>
        <v/>
      </c>
    </row>
    <row r="113" spans="1:18">
      <c r="A113" s="624">
        <f t="shared" si="5"/>
        <v>106</v>
      </c>
      <c r="B113" s="624">
        <f t="shared" si="6"/>
        <v>0</v>
      </c>
      <c r="C113" s="448"/>
      <c r="D113" s="448"/>
      <c r="E113" s="458"/>
      <c r="F113" s="446"/>
      <c r="G113" s="446"/>
      <c r="H113" s="446"/>
      <c r="I113" s="446"/>
      <c r="J113" s="448"/>
      <c r="K113" s="455">
        <v>0</v>
      </c>
      <c r="L113" s="446"/>
      <c r="M113" s="452">
        <v>0</v>
      </c>
      <c r="N113" s="610">
        <f t="shared" si="7"/>
        <v>0</v>
      </c>
      <c r="O113" s="548"/>
      <c r="P113" s="448"/>
      <c r="R113" s="609" t="str">
        <f>_xlfn.IFNA(VLOOKUP(J113,Checks!$L$4:$L$15,1,FALSE),IF(J113="","",1))</f>
        <v/>
      </c>
    </row>
    <row r="114" spans="1:18">
      <c r="A114" s="624">
        <f t="shared" si="5"/>
        <v>107</v>
      </c>
      <c r="B114" s="624">
        <f t="shared" si="6"/>
        <v>0</v>
      </c>
      <c r="C114" s="448"/>
      <c r="D114" s="448"/>
      <c r="E114" s="458"/>
      <c r="F114" s="446"/>
      <c r="G114" s="446"/>
      <c r="H114" s="446"/>
      <c r="I114" s="446"/>
      <c r="J114" s="448"/>
      <c r="K114" s="455">
        <v>0</v>
      </c>
      <c r="L114" s="446"/>
      <c r="M114" s="452">
        <v>0</v>
      </c>
      <c r="N114" s="610">
        <f t="shared" si="7"/>
        <v>0</v>
      </c>
      <c r="O114" s="548"/>
      <c r="P114" s="448"/>
      <c r="R114" s="609" t="str">
        <f>_xlfn.IFNA(VLOOKUP(J114,Checks!$L$4:$L$15,1,FALSE),IF(J114="","",1))</f>
        <v/>
      </c>
    </row>
    <row r="115" spans="1:18">
      <c r="A115" s="624">
        <f t="shared" si="5"/>
        <v>108</v>
      </c>
      <c r="B115" s="624">
        <f t="shared" si="6"/>
        <v>0</v>
      </c>
      <c r="C115" s="448"/>
      <c r="D115" s="448"/>
      <c r="E115" s="458"/>
      <c r="F115" s="446"/>
      <c r="G115" s="446"/>
      <c r="H115" s="446"/>
      <c r="I115" s="446"/>
      <c r="J115" s="448"/>
      <c r="K115" s="455">
        <v>0</v>
      </c>
      <c r="L115" s="446"/>
      <c r="M115" s="452">
        <v>0</v>
      </c>
      <c r="N115" s="610">
        <f t="shared" si="7"/>
        <v>0</v>
      </c>
      <c r="O115" s="548"/>
      <c r="P115" s="448"/>
      <c r="R115" s="609" t="str">
        <f>_xlfn.IFNA(VLOOKUP(J115,Checks!$L$4:$L$15,1,FALSE),IF(J115="","",1))</f>
        <v/>
      </c>
    </row>
    <row r="116" spans="1:18">
      <c r="A116" s="624">
        <f t="shared" si="5"/>
        <v>109</v>
      </c>
      <c r="B116" s="624">
        <f t="shared" si="6"/>
        <v>0</v>
      </c>
      <c r="C116" s="448"/>
      <c r="D116" s="448"/>
      <c r="E116" s="458"/>
      <c r="F116" s="446"/>
      <c r="G116" s="446"/>
      <c r="H116" s="446"/>
      <c r="I116" s="446"/>
      <c r="J116" s="448"/>
      <c r="K116" s="455">
        <v>0</v>
      </c>
      <c r="L116" s="446"/>
      <c r="M116" s="452">
        <v>0</v>
      </c>
      <c r="N116" s="610">
        <f t="shared" si="7"/>
        <v>0</v>
      </c>
      <c r="O116" s="548"/>
      <c r="P116" s="448"/>
      <c r="R116" s="609" t="str">
        <f>_xlfn.IFNA(VLOOKUP(J116,Checks!$L$4:$L$15,1,FALSE),IF(J116="","",1))</f>
        <v/>
      </c>
    </row>
    <row r="117" spans="1:18">
      <c r="A117" s="624">
        <f t="shared" si="5"/>
        <v>110</v>
      </c>
      <c r="B117" s="624">
        <f t="shared" si="6"/>
        <v>0</v>
      </c>
      <c r="C117" s="448"/>
      <c r="D117" s="448"/>
      <c r="E117" s="458"/>
      <c r="F117" s="446"/>
      <c r="G117" s="446"/>
      <c r="H117" s="446"/>
      <c r="I117" s="446"/>
      <c r="J117" s="448"/>
      <c r="K117" s="455">
        <v>0</v>
      </c>
      <c r="L117" s="446"/>
      <c r="M117" s="452">
        <v>0</v>
      </c>
      <c r="N117" s="610">
        <f t="shared" si="7"/>
        <v>0</v>
      </c>
      <c r="O117" s="548"/>
      <c r="P117" s="448"/>
      <c r="R117" s="609" t="str">
        <f>_xlfn.IFNA(VLOOKUP(J117,Checks!$L$4:$L$15,1,FALSE),IF(J117="","",1))</f>
        <v/>
      </c>
    </row>
    <row r="118" spans="1:18">
      <c r="A118" s="624">
        <f t="shared" si="5"/>
        <v>111</v>
      </c>
      <c r="B118" s="624">
        <f t="shared" si="6"/>
        <v>0</v>
      </c>
      <c r="C118" s="448"/>
      <c r="D118" s="448"/>
      <c r="E118" s="458"/>
      <c r="F118" s="446"/>
      <c r="G118" s="446"/>
      <c r="H118" s="446"/>
      <c r="I118" s="446"/>
      <c r="J118" s="448"/>
      <c r="K118" s="455">
        <v>0</v>
      </c>
      <c r="L118" s="446"/>
      <c r="M118" s="452">
        <v>0</v>
      </c>
      <c r="N118" s="610">
        <f t="shared" si="7"/>
        <v>0</v>
      </c>
      <c r="O118" s="548"/>
      <c r="P118" s="448"/>
      <c r="R118" s="609" t="str">
        <f>_xlfn.IFNA(VLOOKUP(J118,Checks!$L$4:$L$15,1,FALSE),IF(J118="","",1))</f>
        <v/>
      </c>
    </row>
    <row r="119" spans="1:18">
      <c r="A119" s="624">
        <f t="shared" si="5"/>
        <v>112</v>
      </c>
      <c r="B119" s="624">
        <f t="shared" si="6"/>
        <v>0</v>
      </c>
      <c r="C119" s="448"/>
      <c r="D119" s="448"/>
      <c r="E119" s="458"/>
      <c r="F119" s="446"/>
      <c r="G119" s="446"/>
      <c r="H119" s="446"/>
      <c r="I119" s="446"/>
      <c r="J119" s="448"/>
      <c r="K119" s="455">
        <v>0</v>
      </c>
      <c r="L119" s="446"/>
      <c r="M119" s="452">
        <v>0</v>
      </c>
      <c r="N119" s="610">
        <f t="shared" si="7"/>
        <v>0</v>
      </c>
      <c r="O119" s="548"/>
      <c r="P119" s="448"/>
      <c r="R119" s="609" t="str">
        <f>_xlfn.IFNA(VLOOKUP(J119,Checks!$L$4:$L$15,1,FALSE),IF(J119="","",1))</f>
        <v/>
      </c>
    </row>
    <row r="120" spans="1:18">
      <c r="A120" s="624">
        <f t="shared" si="5"/>
        <v>113</v>
      </c>
      <c r="B120" s="624">
        <f t="shared" si="6"/>
        <v>0</v>
      </c>
      <c r="C120" s="448"/>
      <c r="D120" s="448"/>
      <c r="E120" s="458"/>
      <c r="F120" s="446"/>
      <c r="G120" s="446"/>
      <c r="H120" s="446"/>
      <c r="I120" s="446"/>
      <c r="J120" s="448"/>
      <c r="K120" s="455">
        <v>0</v>
      </c>
      <c r="L120" s="446"/>
      <c r="M120" s="452">
        <v>0</v>
      </c>
      <c r="N120" s="610">
        <f t="shared" si="7"/>
        <v>0</v>
      </c>
      <c r="O120" s="548"/>
      <c r="P120" s="448"/>
      <c r="R120" s="609" t="str">
        <f>_xlfn.IFNA(VLOOKUP(J120,Checks!$L$4:$L$15,1,FALSE),IF(J120="","",1))</f>
        <v/>
      </c>
    </row>
    <row r="121" spans="1:18">
      <c r="A121" s="624">
        <f t="shared" si="5"/>
        <v>114</v>
      </c>
      <c r="B121" s="624">
        <f t="shared" si="6"/>
        <v>0</v>
      </c>
      <c r="C121" s="448"/>
      <c r="D121" s="448"/>
      <c r="E121" s="458"/>
      <c r="F121" s="446"/>
      <c r="G121" s="446"/>
      <c r="H121" s="446"/>
      <c r="I121" s="446"/>
      <c r="J121" s="448"/>
      <c r="K121" s="455">
        <v>0</v>
      </c>
      <c r="L121" s="446"/>
      <c r="M121" s="452">
        <v>0</v>
      </c>
      <c r="N121" s="610">
        <f t="shared" si="7"/>
        <v>0</v>
      </c>
      <c r="O121" s="548"/>
      <c r="P121" s="448"/>
      <c r="R121" s="609" t="str">
        <f>_xlfn.IFNA(VLOOKUP(J121,Checks!$L$4:$L$15,1,FALSE),IF(J121="","",1))</f>
        <v/>
      </c>
    </row>
    <row r="122" spans="1:18">
      <c r="A122" s="624">
        <f t="shared" si="5"/>
        <v>115</v>
      </c>
      <c r="B122" s="624">
        <f t="shared" si="6"/>
        <v>0</v>
      </c>
      <c r="C122" s="448"/>
      <c r="D122" s="448"/>
      <c r="E122" s="458"/>
      <c r="F122" s="446"/>
      <c r="G122" s="446"/>
      <c r="H122" s="446"/>
      <c r="I122" s="446"/>
      <c r="J122" s="448"/>
      <c r="K122" s="455">
        <v>0</v>
      </c>
      <c r="L122" s="446"/>
      <c r="M122" s="452">
        <v>0</v>
      </c>
      <c r="N122" s="610">
        <f t="shared" si="7"/>
        <v>0</v>
      </c>
      <c r="O122" s="548"/>
      <c r="P122" s="448"/>
      <c r="R122" s="609" t="str">
        <f>_xlfn.IFNA(VLOOKUP(J122,Checks!$L$4:$L$15,1,FALSE),IF(J122="","",1))</f>
        <v/>
      </c>
    </row>
    <row r="123" spans="1:18">
      <c r="A123" s="624">
        <f t="shared" si="5"/>
        <v>116</v>
      </c>
      <c r="B123" s="624">
        <f t="shared" si="6"/>
        <v>0</v>
      </c>
      <c r="C123" s="448"/>
      <c r="D123" s="448"/>
      <c r="E123" s="458"/>
      <c r="F123" s="446"/>
      <c r="G123" s="446"/>
      <c r="H123" s="446"/>
      <c r="I123" s="446"/>
      <c r="J123" s="448"/>
      <c r="K123" s="455">
        <v>0</v>
      </c>
      <c r="L123" s="446"/>
      <c r="M123" s="452">
        <v>0</v>
      </c>
      <c r="N123" s="610">
        <f t="shared" si="7"/>
        <v>0</v>
      </c>
      <c r="O123" s="548"/>
      <c r="P123" s="448"/>
      <c r="R123" s="609" t="str">
        <f>_xlfn.IFNA(VLOOKUP(J123,Checks!$L$4:$L$15,1,FALSE),IF(J123="","",1))</f>
        <v/>
      </c>
    </row>
    <row r="124" spans="1:18">
      <c r="A124" s="624">
        <f t="shared" si="5"/>
        <v>117</v>
      </c>
      <c r="B124" s="624">
        <f t="shared" si="6"/>
        <v>0</v>
      </c>
      <c r="C124" s="448"/>
      <c r="D124" s="448"/>
      <c r="E124" s="458"/>
      <c r="F124" s="446"/>
      <c r="G124" s="446"/>
      <c r="H124" s="446"/>
      <c r="I124" s="446"/>
      <c r="J124" s="448"/>
      <c r="K124" s="455">
        <v>0</v>
      </c>
      <c r="L124" s="446"/>
      <c r="M124" s="452">
        <v>0</v>
      </c>
      <c r="N124" s="610">
        <f t="shared" si="7"/>
        <v>0</v>
      </c>
      <c r="O124" s="548"/>
      <c r="P124" s="448"/>
      <c r="R124" s="609" t="str">
        <f>_xlfn.IFNA(VLOOKUP(J124,Checks!$L$4:$L$15,1,FALSE),IF(J124="","",1))</f>
        <v/>
      </c>
    </row>
    <row r="125" spans="1:18">
      <c r="A125" s="624">
        <f t="shared" si="5"/>
        <v>118</v>
      </c>
      <c r="B125" s="624">
        <f t="shared" si="6"/>
        <v>0</v>
      </c>
      <c r="C125" s="448"/>
      <c r="D125" s="448"/>
      <c r="E125" s="458"/>
      <c r="F125" s="446"/>
      <c r="G125" s="446"/>
      <c r="H125" s="446"/>
      <c r="I125" s="446"/>
      <c r="J125" s="448"/>
      <c r="K125" s="455">
        <v>0</v>
      </c>
      <c r="L125" s="446"/>
      <c r="M125" s="452">
        <v>0</v>
      </c>
      <c r="N125" s="610">
        <f t="shared" si="7"/>
        <v>0</v>
      </c>
      <c r="O125" s="548"/>
      <c r="P125" s="448"/>
      <c r="R125" s="609" t="str">
        <f>_xlfn.IFNA(VLOOKUP(J125,Checks!$L$4:$L$15,1,FALSE),IF(J125="","",1))</f>
        <v/>
      </c>
    </row>
    <row r="126" spans="1:18">
      <c r="A126" s="624">
        <f t="shared" si="5"/>
        <v>119</v>
      </c>
      <c r="B126" s="624">
        <f t="shared" si="6"/>
        <v>0</v>
      </c>
      <c r="C126" s="448"/>
      <c r="D126" s="448"/>
      <c r="E126" s="458"/>
      <c r="F126" s="446"/>
      <c r="G126" s="446"/>
      <c r="H126" s="446"/>
      <c r="I126" s="446"/>
      <c r="J126" s="448"/>
      <c r="K126" s="455">
        <v>0</v>
      </c>
      <c r="L126" s="446"/>
      <c r="M126" s="452">
        <v>0</v>
      </c>
      <c r="N126" s="610">
        <f t="shared" si="7"/>
        <v>0</v>
      </c>
      <c r="O126" s="548"/>
      <c r="P126" s="448"/>
      <c r="R126" s="609" t="str">
        <f>_xlfn.IFNA(VLOOKUP(J126,Checks!$L$4:$L$15,1,FALSE),IF(J126="","",1))</f>
        <v/>
      </c>
    </row>
    <row r="127" spans="1:18">
      <c r="A127" s="624">
        <f t="shared" si="5"/>
        <v>120</v>
      </c>
      <c r="B127" s="624">
        <f t="shared" si="6"/>
        <v>0</v>
      </c>
      <c r="C127" s="448"/>
      <c r="D127" s="448"/>
      <c r="E127" s="458"/>
      <c r="F127" s="446"/>
      <c r="G127" s="446"/>
      <c r="H127" s="446"/>
      <c r="I127" s="446"/>
      <c r="J127" s="448"/>
      <c r="K127" s="455">
        <v>0</v>
      </c>
      <c r="L127" s="446"/>
      <c r="M127" s="452">
        <v>0</v>
      </c>
      <c r="N127" s="610">
        <f t="shared" si="7"/>
        <v>0</v>
      </c>
      <c r="O127" s="548"/>
      <c r="P127" s="448"/>
      <c r="R127" s="609" t="str">
        <f>_xlfn.IFNA(VLOOKUP(J127,Checks!$L$4:$L$15,1,FALSE),IF(J127="","",1))</f>
        <v/>
      </c>
    </row>
    <row r="128" spans="1:18">
      <c r="A128" s="624">
        <f t="shared" si="5"/>
        <v>121</v>
      </c>
      <c r="B128" s="624">
        <f t="shared" si="6"/>
        <v>0</v>
      </c>
      <c r="C128" s="448"/>
      <c r="D128" s="448"/>
      <c r="E128" s="458"/>
      <c r="F128" s="446"/>
      <c r="G128" s="446"/>
      <c r="H128" s="446"/>
      <c r="I128" s="446"/>
      <c r="J128" s="448"/>
      <c r="K128" s="455">
        <v>0</v>
      </c>
      <c r="L128" s="446"/>
      <c r="M128" s="452">
        <v>0</v>
      </c>
      <c r="N128" s="610">
        <f t="shared" si="7"/>
        <v>0</v>
      </c>
      <c r="O128" s="548"/>
      <c r="P128" s="448"/>
      <c r="R128" s="609" t="str">
        <f>_xlfn.IFNA(VLOOKUP(J128,Checks!$L$4:$L$15,1,FALSE),IF(J128="","",1))</f>
        <v/>
      </c>
    </row>
    <row r="129" spans="1:18">
      <c r="A129" s="624">
        <f t="shared" si="5"/>
        <v>122</v>
      </c>
      <c r="B129" s="624">
        <f t="shared" si="6"/>
        <v>0</v>
      </c>
      <c r="C129" s="448"/>
      <c r="D129" s="448"/>
      <c r="E129" s="458"/>
      <c r="F129" s="446"/>
      <c r="G129" s="446"/>
      <c r="H129" s="446"/>
      <c r="I129" s="446"/>
      <c r="J129" s="448"/>
      <c r="K129" s="455">
        <v>0</v>
      </c>
      <c r="L129" s="446"/>
      <c r="M129" s="452">
        <v>0</v>
      </c>
      <c r="N129" s="610">
        <f t="shared" si="7"/>
        <v>0</v>
      </c>
      <c r="O129" s="548"/>
      <c r="P129" s="448"/>
      <c r="R129" s="609" t="str">
        <f>_xlfn.IFNA(VLOOKUP(J129,Checks!$L$4:$L$15,1,FALSE),IF(J129="","",1))</f>
        <v/>
      </c>
    </row>
    <row r="130" spans="1:18">
      <c r="A130" s="624">
        <f t="shared" si="5"/>
        <v>123</v>
      </c>
      <c r="B130" s="624">
        <f t="shared" si="6"/>
        <v>0</v>
      </c>
      <c r="C130" s="448"/>
      <c r="D130" s="448"/>
      <c r="E130" s="458"/>
      <c r="F130" s="446"/>
      <c r="G130" s="446"/>
      <c r="H130" s="446"/>
      <c r="I130" s="446"/>
      <c r="J130" s="448"/>
      <c r="K130" s="455">
        <v>0</v>
      </c>
      <c r="L130" s="446"/>
      <c r="M130" s="452">
        <v>0</v>
      </c>
      <c r="N130" s="610">
        <f t="shared" si="7"/>
        <v>0</v>
      </c>
      <c r="O130" s="548"/>
      <c r="P130" s="448"/>
      <c r="R130" s="609" t="str">
        <f>_xlfn.IFNA(VLOOKUP(J130,Checks!$L$4:$L$15,1,FALSE),IF(J130="","",1))</f>
        <v/>
      </c>
    </row>
    <row r="131" spans="1:18">
      <c r="A131" s="624">
        <f t="shared" si="5"/>
        <v>124</v>
      </c>
      <c r="B131" s="624">
        <f t="shared" si="6"/>
        <v>0</v>
      </c>
      <c r="C131" s="448"/>
      <c r="D131" s="448"/>
      <c r="E131" s="458"/>
      <c r="F131" s="446"/>
      <c r="G131" s="446"/>
      <c r="H131" s="446"/>
      <c r="I131" s="446"/>
      <c r="J131" s="448"/>
      <c r="K131" s="455">
        <v>0</v>
      </c>
      <c r="L131" s="446"/>
      <c r="M131" s="452">
        <v>0</v>
      </c>
      <c r="N131" s="610">
        <f t="shared" si="7"/>
        <v>0</v>
      </c>
      <c r="O131" s="548"/>
      <c r="P131" s="448"/>
      <c r="R131" s="609" t="str">
        <f>_xlfn.IFNA(VLOOKUP(J131,Checks!$L$4:$L$15,1,FALSE),IF(J131="","",1))</f>
        <v/>
      </c>
    </row>
    <row r="132" spans="1:18">
      <c r="A132" s="624">
        <f t="shared" si="5"/>
        <v>125</v>
      </c>
      <c r="B132" s="624">
        <f t="shared" si="6"/>
        <v>0</v>
      </c>
      <c r="C132" s="448"/>
      <c r="D132" s="448"/>
      <c r="E132" s="458"/>
      <c r="F132" s="446"/>
      <c r="G132" s="446"/>
      <c r="H132" s="446"/>
      <c r="I132" s="446"/>
      <c r="J132" s="448"/>
      <c r="K132" s="455">
        <v>0</v>
      </c>
      <c r="L132" s="446"/>
      <c r="M132" s="452">
        <v>0</v>
      </c>
      <c r="N132" s="610">
        <f t="shared" si="7"/>
        <v>0</v>
      </c>
      <c r="O132" s="548"/>
      <c r="P132" s="448"/>
      <c r="R132" s="609" t="str">
        <f>_xlfn.IFNA(VLOOKUP(J132,Checks!$L$4:$L$15,1,FALSE),IF(J132="","",1))</f>
        <v/>
      </c>
    </row>
    <row r="133" spans="1:18">
      <c r="A133" s="624">
        <f t="shared" si="5"/>
        <v>126</v>
      </c>
      <c r="B133" s="624">
        <f t="shared" si="6"/>
        <v>0</v>
      </c>
      <c r="C133" s="448"/>
      <c r="D133" s="448"/>
      <c r="E133" s="458"/>
      <c r="F133" s="446"/>
      <c r="G133" s="446"/>
      <c r="H133" s="446"/>
      <c r="I133" s="446"/>
      <c r="J133" s="448"/>
      <c r="K133" s="455">
        <v>0</v>
      </c>
      <c r="L133" s="446"/>
      <c r="M133" s="452">
        <v>0</v>
      </c>
      <c r="N133" s="610">
        <f t="shared" si="7"/>
        <v>0</v>
      </c>
      <c r="O133" s="548"/>
      <c r="P133" s="448"/>
      <c r="R133" s="609" t="str">
        <f>_xlfn.IFNA(VLOOKUP(J133,Checks!$L$4:$L$15,1,FALSE),IF(J133="","",1))</f>
        <v/>
      </c>
    </row>
    <row r="134" spans="1:18">
      <c r="A134" s="624">
        <f t="shared" si="5"/>
        <v>127</v>
      </c>
      <c r="B134" s="624">
        <f t="shared" si="6"/>
        <v>0</v>
      </c>
      <c r="C134" s="448"/>
      <c r="D134" s="448"/>
      <c r="E134" s="458"/>
      <c r="F134" s="446"/>
      <c r="G134" s="446"/>
      <c r="H134" s="446"/>
      <c r="I134" s="446"/>
      <c r="J134" s="448"/>
      <c r="K134" s="455">
        <v>0</v>
      </c>
      <c r="L134" s="446"/>
      <c r="M134" s="452">
        <v>0</v>
      </c>
      <c r="N134" s="610">
        <f t="shared" si="7"/>
        <v>0</v>
      </c>
      <c r="O134" s="548"/>
      <c r="P134" s="448"/>
      <c r="R134" s="609" t="str">
        <f>_xlfn.IFNA(VLOOKUP(J134,Checks!$L$4:$L$15,1,FALSE),IF(J134="","",1))</f>
        <v/>
      </c>
    </row>
    <row r="135" spans="1:18">
      <c r="A135" s="624">
        <f t="shared" si="5"/>
        <v>128</v>
      </c>
      <c r="B135" s="624">
        <f t="shared" si="6"/>
        <v>0</v>
      </c>
      <c r="C135" s="448"/>
      <c r="D135" s="448"/>
      <c r="E135" s="458"/>
      <c r="F135" s="446"/>
      <c r="G135" s="446"/>
      <c r="H135" s="446"/>
      <c r="I135" s="446"/>
      <c r="J135" s="448"/>
      <c r="K135" s="455">
        <v>0</v>
      </c>
      <c r="L135" s="446"/>
      <c r="M135" s="452">
        <v>0</v>
      </c>
      <c r="N135" s="610">
        <f t="shared" si="7"/>
        <v>0</v>
      </c>
      <c r="O135" s="548"/>
      <c r="P135" s="448"/>
      <c r="R135" s="609" t="str">
        <f>_xlfn.IFNA(VLOOKUP(J135,Checks!$L$4:$L$15,1,FALSE),IF(J135="","",1))</f>
        <v/>
      </c>
    </row>
    <row r="136" spans="1:18">
      <c r="A136" s="624">
        <f t="shared" si="5"/>
        <v>129</v>
      </c>
      <c r="B136" s="624">
        <f t="shared" si="6"/>
        <v>0</v>
      </c>
      <c r="C136" s="448"/>
      <c r="D136" s="448"/>
      <c r="E136" s="458"/>
      <c r="F136" s="446"/>
      <c r="G136" s="446"/>
      <c r="H136" s="446"/>
      <c r="I136" s="446"/>
      <c r="J136" s="448"/>
      <c r="K136" s="455">
        <v>0</v>
      </c>
      <c r="L136" s="446"/>
      <c r="M136" s="452">
        <v>0</v>
      </c>
      <c r="N136" s="610">
        <f t="shared" si="7"/>
        <v>0</v>
      </c>
      <c r="O136" s="548"/>
      <c r="P136" s="448"/>
      <c r="R136" s="609" t="str">
        <f>_xlfn.IFNA(VLOOKUP(J136,Checks!$L$4:$L$15,1,FALSE),IF(J136="","",1))</f>
        <v/>
      </c>
    </row>
    <row r="137" spans="1:18">
      <c r="A137" s="624">
        <f t="shared" si="5"/>
        <v>130</v>
      </c>
      <c r="B137" s="624">
        <f t="shared" si="6"/>
        <v>0</v>
      </c>
      <c r="C137" s="448"/>
      <c r="D137" s="448"/>
      <c r="E137" s="458"/>
      <c r="F137" s="446"/>
      <c r="G137" s="446"/>
      <c r="H137" s="446"/>
      <c r="I137" s="446"/>
      <c r="J137" s="448"/>
      <c r="K137" s="455">
        <v>0</v>
      </c>
      <c r="L137" s="446"/>
      <c r="M137" s="452">
        <v>0</v>
      </c>
      <c r="N137" s="610">
        <f t="shared" si="7"/>
        <v>0</v>
      </c>
      <c r="O137" s="548"/>
      <c r="P137" s="448"/>
      <c r="R137" s="609" t="str">
        <f>_xlfn.IFNA(VLOOKUP(J137,Checks!$L$4:$L$15,1,FALSE),IF(J137="","",1))</f>
        <v/>
      </c>
    </row>
    <row r="138" spans="1:18">
      <c r="A138" s="624">
        <f t="shared" ref="A138:A201" si="8">A137+1</f>
        <v>131</v>
      </c>
      <c r="B138" s="624">
        <f t="shared" ref="B138:B201" si="9">$B$8</f>
        <v>0</v>
      </c>
      <c r="C138" s="448"/>
      <c r="D138" s="448"/>
      <c r="E138" s="458"/>
      <c r="F138" s="446"/>
      <c r="G138" s="446"/>
      <c r="H138" s="446"/>
      <c r="I138" s="446"/>
      <c r="J138" s="448"/>
      <c r="K138" s="455">
        <v>0</v>
      </c>
      <c r="L138" s="446"/>
      <c r="M138" s="452">
        <v>0</v>
      </c>
      <c r="N138" s="610">
        <f t="shared" si="7"/>
        <v>0</v>
      </c>
      <c r="O138" s="548"/>
      <c r="P138" s="448"/>
      <c r="R138" s="609" t="str">
        <f>_xlfn.IFNA(VLOOKUP(J138,Checks!$L$4:$L$15,1,FALSE),IF(J138="","",1))</f>
        <v/>
      </c>
    </row>
    <row r="139" spans="1:18">
      <c r="A139" s="624">
        <f t="shared" si="8"/>
        <v>132</v>
      </c>
      <c r="B139" s="624">
        <f t="shared" si="9"/>
        <v>0</v>
      </c>
      <c r="C139" s="448"/>
      <c r="D139" s="448"/>
      <c r="E139" s="458"/>
      <c r="F139" s="446"/>
      <c r="G139" s="446"/>
      <c r="H139" s="446"/>
      <c r="I139" s="446"/>
      <c r="J139" s="448"/>
      <c r="K139" s="455">
        <v>0</v>
      </c>
      <c r="L139" s="446"/>
      <c r="M139" s="452">
        <v>0</v>
      </c>
      <c r="N139" s="610">
        <f t="shared" si="7"/>
        <v>0</v>
      </c>
      <c r="O139" s="548"/>
      <c r="P139" s="448"/>
      <c r="R139" s="609" t="str">
        <f>_xlfn.IFNA(VLOOKUP(J139,Checks!$L$4:$L$15,1,FALSE),IF(J139="","",1))</f>
        <v/>
      </c>
    </row>
    <row r="140" spans="1:18">
      <c r="A140" s="624">
        <f t="shared" si="8"/>
        <v>133</v>
      </c>
      <c r="B140" s="624">
        <f t="shared" si="9"/>
        <v>0</v>
      </c>
      <c r="C140" s="448"/>
      <c r="D140" s="448"/>
      <c r="E140" s="458"/>
      <c r="F140" s="446"/>
      <c r="G140" s="446"/>
      <c r="H140" s="446"/>
      <c r="I140" s="446"/>
      <c r="J140" s="448"/>
      <c r="K140" s="455">
        <v>0</v>
      </c>
      <c r="L140" s="446"/>
      <c r="M140" s="452">
        <v>0</v>
      </c>
      <c r="N140" s="610">
        <f t="shared" si="7"/>
        <v>0</v>
      </c>
      <c r="O140" s="548"/>
      <c r="P140" s="448"/>
      <c r="R140" s="609" t="str">
        <f>_xlfn.IFNA(VLOOKUP(J140,Checks!$L$4:$L$15,1,FALSE),IF(J140="","",1))</f>
        <v/>
      </c>
    </row>
    <row r="141" spans="1:18">
      <c r="A141" s="624">
        <f t="shared" si="8"/>
        <v>134</v>
      </c>
      <c r="B141" s="624">
        <f t="shared" si="9"/>
        <v>0</v>
      </c>
      <c r="C141" s="448"/>
      <c r="D141" s="448"/>
      <c r="E141" s="458"/>
      <c r="F141" s="446"/>
      <c r="G141" s="446"/>
      <c r="H141" s="446"/>
      <c r="I141" s="446"/>
      <c r="J141" s="448"/>
      <c r="K141" s="455">
        <v>0</v>
      </c>
      <c r="L141" s="446"/>
      <c r="M141" s="452">
        <v>0</v>
      </c>
      <c r="N141" s="610">
        <f t="shared" si="7"/>
        <v>0</v>
      </c>
      <c r="O141" s="548"/>
      <c r="P141" s="448"/>
      <c r="R141" s="609" t="str">
        <f>_xlfn.IFNA(VLOOKUP(J141,Checks!$L$4:$L$15,1,FALSE),IF(J141="","",1))</f>
        <v/>
      </c>
    </row>
    <row r="142" spans="1:18">
      <c r="A142" s="624">
        <f t="shared" si="8"/>
        <v>135</v>
      </c>
      <c r="B142" s="624">
        <f t="shared" si="9"/>
        <v>0</v>
      </c>
      <c r="C142" s="448"/>
      <c r="D142" s="448"/>
      <c r="E142" s="458"/>
      <c r="F142" s="446"/>
      <c r="G142" s="446"/>
      <c r="H142" s="446"/>
      <c r="I142" s="446"/>
      <c r="J142" s="448"/>
      <c r="K142" s="455">
        <v>0</v>
      </c>
      <c r="L142" s="446"/>
      <c r="M142" s="452">
        <v>0</v>
      </c>
      <c r="N142" s="610">
        <f t="shared" si="7"/>
        <v>0</v>
      </c>
      <c r="O142" s="548"/>
      <c r="P142" s="448"/>
      <c r="R142" s="609" t="str">
        <f>_xlfn.IFNA(VLOOKUP(J142,Checks!$L$4:$L$15,1,FALSE),IF(J142="","",1))</f>
        <v/>
      </c>
    </row>
    <row r="143" spans="1:18">
      <c r="A143" s="624">
        <f t="shared" si="8"/>
        <v>136</v>
      </c>
      <c r="B143" s="624">
        <f t="shared" si="9"/>
        <v>0</v>
      </c>
      <c r="C143" s="448"/>
      <c r="D143" s="448"/>
      <c r="E143" s="458"/>
      <c r="F143" s="446"/>
      <c r="G143" s="446"/>
      <c r="H143" s="446"/>
      <c r="I143" s="446"/>
      <c r="J143" s="448"/>
      <c r="K143" s="455">
        <v>0</v>
      </c>
      <c r="L143" s="446"/>
      <c r="M143" s="452">
        <v>0</v>
      </c>
      <c r="N143" s="610">
        <f t="shared" si="7"/>
        <v>0</v>
      </c>
      <c r="O143" s="548"/>
      <c r="P143" s="448"/>
      <c r="R143" s="609" t="str">
        <f>_xlfn.IFNA(VLOOKUP(J143,Checks!$L$4:$L$15,1,FALSE),IF(J143="","",1))</f>
        <v/>
      </c>
    </row>
    <row r="144" spans="1:18">
      <c r="A144" s="624">
        <f t="shared" si="8"/>
        <v>137</v>
      </c>
      <c r="B144" s="624">
        <f t="shared" si="9"/>
        <v>0</v>
      </c>
      <c r="C144" s="448"/>
      <c r="D144" s="448"/>
      <c r="E144" s="458"/>
      <c r="F144" s="446"/>
      <c r="G144" s="446"/>
      <c r="H144" s="446"/>
      <c r="I144" s="446"/>
      <c r="J144" s="448"/>
      <c r="K144" s="455">
        <v>0</v>
      </c>
      <c r="L144" s="446"/>
      <c r="M144" s="452">
        <v>0</v>
      </c>
      <c r="N144" s="610">
        <f t="shared" si="7"/>
        <v>0</v>
      </c>
      <c r="O144" s="548"/>
      <c r="P144" s="448"/>
      <c r="R144" s="609" t="str">
        <f>_xlfn.IFNA(VLOOKUP(J144,Checks!$L$4:$L$15,1,FALSE),IF(J144="","",1))</f>
        <v/>
      </c>
    </row>
    <row r="145" spans="1:18">
      <c r="A145" s="624">
        <f t="shared" si="8"/>
        <v>138</v>
      </c>
      <c r="B145" s="624">
        <f t="shared" si="9"/>
        <v>0</v>
      </c>
      <c r="C145" s="448"/>
      <c r="D145" s="448"/>
      <c r="E145" s="458"/>
      <c r="F145" s="446"/>
      <c r="G145" s="446"/>
      <c r="H145" s="446"/>
      <c r="I145" s="446"/>
      <c r="J145" s="448"/>
      <c r="K145" s="455">
        <v>0</v>
      </c>
      <c r="L145" s="446"/>
      <c r="M145" s="452">
        <v>0</v>
      </c>
      <c r="N145" s="610">
        <f t="shared" si="7"/>
        <v>0</v>
      </c>
      <c r="O145" s="548"/>
      <c r="P145" s="448"/>
      <c r="R145" s="609" t="str">
        <f>_xlfn.IFNA(VLOOKUP(J145,Checks!$L$4:$L$15,1,FALSE),IF(J145="","",1))</f>
        <v/>
      </c>
    </row>
    <row r="146" spans="1:18">
      <c r="A146" s="624">
        <f t="shared" si="8"/>
        <v>139</v>
      </c>
      <c r="B146" s="624">
        <f t="shared" si="9"/>
        <v>0</v>
      </c>
      <c r="C146" s="448"/>
      <c r="D146" s="448"/>
      <c r="E146" s="458"/>
      <c r="F146" s="446"/>
      <c r="G146" s="446"/>
      <c r="H146" s="446"/>
      <c r="I146" s="446"/>
      <c r="J146" s="448"/>
      <c r="K146" s="455">
        <v>0</v>
      </c>
      <c r="L146" s="446"/>
      <c r="M146" s="452">
        <v>0</v>
      </c>
      <c r="N146" s="610">
        <f t="shared" si="7"/>
        <v>0</v>
      </c>
      <c r="O146" s="548"/>
      <c r="P146" s="448"/>
      <c r="R146" s="609" t="str">
        <f>_xlfn.IFNA(VLOOKUP(J146,Checks!$L$4:$L$15,1,FALSE),IF(J146="","",1))</f>
        <v/>
      </c>
    </row>
    <row r="147" spans="1:18">
      <c r="A147" s="624">
        <f t="shared" si="8"/>
        <v>140</v>
      </c>
      <c r="B147" s="624">
        <f t="shared" si="9"/>
        <v>0</v>
      </c>
      <c r="C147" s="448"/>
      <c r="D147" s="448"/>
      <c r="E147" s="458"/>
      <c r="F147" s="446"/>
      <c r="G147" s="446"/>
      <c r="H147" s="446"/>
      <c r="I147" s="446"/>
      <c r="J147" s="448"/>
      <c r="K147" s="455">
        <v>0</v>
      </c>
      <c r="L147" s="446"/>
      <c r="M147" s="452">
        <v>0</v>
      </c>
      <c r="N147" s="610">
        <f t="shared" si="7"/>
        <v>0</v>
      </c>
      <c r="O147" s="548"/>
      <c r="P147" s="448"/>
      <c r="R147" s="609" t="str">
        <f>_xlfn.IFNA(VLOOKUP(J147,Checks!$L$4:$L$15,1,FALSE),IF(J147="","",1))</f>
        <v/>
      </c>
    </row>
    <row r="148" spans="1:18">
      <c r="A148" s="624">
        <f t="shared" si="8"/>
        <v>141</v>
      </c>
      <c r="B148" s="624">
        <f t="shared" si="9"/>
        <v>0</v>
      </c>
      <c r="C148" s="448"/>
      <c r="D148" s="448"/>
      <c r="E148" s="458"/>
      <c r="F148" s="446"/>
      <c r="G148" s="446"/>
      <c r="H148" s="446"/>
      <c r="I148" s="446"/>
      <c r="J148" s="448"/>
      <c r="K148" s="455">
        <v>0</v>
      </c>
      <c r="L148" s="446"/>
      <c r="M148" s="452">
        <v>0</v>
      </c>
      <c r="N148" s="610">
        <f t="shared" si="7"/>
        <v>0</v>
      </c>
      <c r="O148" s="548"/>
      <c r="P148" s="448"/>
      <c r="R148" s="609" t="str">
        <f>_xlfn.IFNA(VLOOKUP(J148,Checks!$L$4:$L$15,1,FALSE),IF(J148="","",1))</f>
        <v/>
      </c>
    </row>
    <row r="149" spans="1:18">
      <c r="A149" s="624">
        <f t="shared" si="8"/>
        <v>142</v>
      </c>
      <c r="B149" s="624">
        <f t="shared" si="9"/>
        <v>0</v>
      </c>
      <c r="C149" s="448"/>
      <c r="D149" s="448"/>
      <c r="E149" s="458"/>
      <c r="F149" s="446"/>
      <c r="G149" s="446"/>
      <c r="H149" s="446"/>
      <c r="I149" s="446"/>
      <c r="J149" s="448"/>
      <c r="K149" s="455">
        <v>0</v>
      </c>
      <c r="L149" s="446"/>
      <c r="M149" s="452">
        <v>0</v>
      </c>
      <c r="N149" s="610">
        <f t="shared" si="7"/>
        <v>0</v>
      </c>
      <c r="O149" s="548"/>
      <c r="P149" s="448"/>
      <c r="R149" s="609" t="str">
        <f>_xlfn.IFNA(VLOOKUP(J149,Checks!$L$4:$L$15,1,FALSE),IF(J149="","",1))</f>
        <v/>
      </c>
    </row>
    <row r="150" spans="1:18">
      <c r="A150" s="624">
        <f t="shared" si="8"/>
        <v>143</v>
      </c>
      <c r="B150" s="624">
        <f t="shared" si="9"/>
        <v>0</v>
      </c>
      <c r="C150" s="448"/>
      <c r="D150" s="448"/>
      <c r="E150" s="458"/>
      <c r="F150" s="446"/>
      <c r="G150" s="446"/>
      <c r="H150" s="446"/>
      <c r="I150" s="446"/>
      <c r="J150" s="448"/>
      <c r="K150" s="455">
        <v>0</v>
      </c>
      <c r="L150" s="446"/>
      <c r="M150" s="452">
        <v>0</v>
      </c>
      <c r="N150" s="610">
        <f t="shared" si="7"/>
        <v>0</v>
      </c>
      <c r="O150" s="548"/>
      <c r="P150" s="448"/>
      <c r="R150" s="609" t="str">
        <f>_xlfn.IFNA(VLOOKUP(J150,Checks!$L$4:$L$15,1,FALSE),IF(J150="","",1))</f>
        <v/>
      </c>
    </row>
    <row r="151" spans="1:18">
      <c r="A151" s="624">
        <f t="shared" si="8"/>
        <v>144</v>
      </c>
      <c r="B151" s="624">
        <f t="shared" si="9"/>
        <v>0</v>
      </c>
      <c r="C151" s="448"/>
      <c r="D151" s="448"/>
      <c r="E151" s="458"/>
      <c r="F151" s="446"/>
      <c r="G151" s="446"/>
      <c r="H151" s="446"/>
      <c r="I151" s="446"/>
      <c r="J151" s="448"/>
      <c r="K151" s="455">
        <v>0</v>
      </c>
      <c r="L151" s="446"/>
      <c r="M151" s="452">
        <v>0</v>
      </c>
      <c r="N151" s="610">
        <f t="shared" si="7"/>
        <v>0</v>
      </c>
      <c r="O151" s="548"/>
      <c r="P151" s="448"/>
      <c r="R151" s="609" t="str">
        <f>_xlfn.IFNA(VLOOKUP(J151,Checks!$L$4:$L$15,1,FALSE),IF(J151="","",1))</f>
        <v/>
      </c>
    </row>
    <row r="152" spans="1:18">
      <c r="A152" s="624">
        <f t="shared" si="8"/>
        <v>145</v>
      </c>
      <c r="B152" s="624">
        <f t="shared" si="9"/>
        <v>0</v>
      </c>
      <c r="C152" s="448"/>
      <c r="D152" s="448"/>
      <c r="E152" s="458"/>
      <c r="F152" s="446"/>
      <c r="G152" s="446"/>
      <c r="H152" s="446"/>
      <c r="I152" s="446"/>
      <c r="J152" s="448"/>
      <c r="K152" s="455">
        <v>0</v>
      </c>
      <c r="L152" s="446"/>
      <c r="M152" s="452">
        <v>0</v>
      </c>
      <c r="N152" s="610">
        <f t="shared" si="7"/>
        <v>0</v>
      </c>
      <c r="O152" s="548"/>
      <c r="P152" s="448"/>
      <c r="R152" s="609" t="str">
        <f>_xlfn.IFNA(VLOOKUP(J152,Checks!$L$4:$L$15,1,FALSE),IF(J152="","",1))</f>
        <v/>
      </c>
    </row>
    <row r="153" spans="1:18">
      <c r="A153" s="624">
        <f t="shared" si="8"/>
        <v>146</v>
      </c>
      <c r="B153" s="624">
        <f t="shared" si="9"/>
        <v>0</v>
      </c>
      <c r="C153" s="448"/>
      <c r="D153" s="448"/>
      <c r="E153" s="458"/>
      <c r="F153" s="446"/>
      <c r="G153" s="446"/>
      <c r="H153" s="446"/>
      <c r="I153" s="446"/>
      <c r="J153" s="448"/>
      <c r="K153" s="455">
        <v>0</v>
      </c>
      <c r="L153" s="446"/>
      <c r="M153" s="452">
        <v>0</v>
      </c>
      <c r="N153" s="610">
        <f t="shared" si="7"/>
        <v>0</v>
      </c>
      <c r="O153" s="548"/>
      <c r="P153" s="448"/>
      <c r="R153" s="609" t="str">
        <f>_xlfn.IFNA(VLOOKUP(J153,Checks!$L$4:$L$15,1,FALSE),IF(J153="","",1))</f>
        <v/>
      </c>
    </row>
    <row r="154" spans="1:18">
      <c r="A154" s="624">
        <f t="shared" si="8"/>
        <v>147</v>
      </c>
      <c r="B154" s="624">
        <f t="shared" si="9"/>
        <v>0</v>
      </c>
      <c r="C154" s="448"/>
      <c r="D154" s="448"/>
      <c r="E154" s="458"/>
      <c r="F154" s="446"/>
      <c r="G154" s="446"/>
      <c r="H154" s="446"/>
      <c r="I154" s="446"/>
      <c r="J154" s="448"/>
      <c r="K154" s="455">
        <v>0</v>
      </c>
      <c r="L154" s="446"/>
      <c r="M154" s="452">
        <v>0</v>
      </c>
      <c r="N154" s="610">
        <f t="shared" si="7"/>
        <v>0</v>
      </c>
      <c r="O154" s="548"/>
      <c r="P154" s="448"/>
      <c r="R154" s="609" t="str">
        <f>_xlfn.IFNA(VLOOKUP(J154,Checks!$L$4:$L$15,1,FALSE),IF(J154="","",1))</f>
        <v/>
      </c>
    </row>
    <row r="155" spans="1:18">
      <c r="A155" s="624">
        <f t="shared" si="8"/>
        <v>148</v>
      </c>
      <c r="B155" s="624">
        <f t="shared" si="9"/>
        <v>0</v>
      </c>
      <c r="C155" s="448"/>
      <c r="D155" s="448"/>
      <c r="E155" s="458"/>
      <c r="F155" s="446"/>
      <c r="G155" s="446"/>
      <c r="H155" s="446"/>
      <c r="I155" s="446"/>
      <c r="J155" s="448"/>
      <c r="K155" s="455">
        <v>0</v>
      </c>
      <c r="L155" s="446"/>
      <c r="M155" s="452">
        <v>0</v>
      </c>
      <c r="N155" s="610">
        <f t="shared" si="7"/>
        <v>0</v>
      </c>
      <c r="O155" s="548"/>
      <c r="P155" s="448"/>
      <c r="R155" s="609" t="str">
        <f>_xlfn.IFNA(VLOOKUP(J155,Checks!$L$4:$L$15,1,FALSE),IF(J155="","",1))</f>
        <v/>
      </c>
    </row>
    <row r="156" spans="1:18">
      <c r="A156" s="624">
        <f t="shared" si="8"/>
        <v>149</v>
      </c>
      <c r="B156" s="624">
        <f t="shared" si="9"/>
        <v>0</v>
      </c>
      <c r="C156" s="448"/>
      <c r="D156" s="448"/>
      <c r="E156" s="458"/>
      <c r="F156" s="446"/>
      <c r="G156" s="446"/>
      <c r="H156" s="446"/>
      <c r="I156" s="446"/>
      <c r="J156" s="448"/>
      <c r="K156" s="455">
        <v>0</v>
      </c>
      <c r="L156" s="446"/>
      <c r="M156" s="452">
        <v>0</v>
      </c>
      <c r="N156" s="610">
        <f t="shared" si="7"/>
        <v>0</v>
      </c>
      <c r="O156" s="548"/>
      <c r="P156" s="448"/>
      <c r="R156" s="609" t="str">
        <f>_xlfn.IFNA(VLOOKUP(J156,Checks!$L$4:$L$15,1,FALSE),IF(J156="","",1))</f>
        <v/>
      </c>
    </row>
    <row r="157" spans="1:18">
      <c r="A157" s="624">
        <f t="shared" si="8"/>
        <v>150</v>
      </c>
      <c r="B157" s="624">
        <f t="shared" si="9"/>
        <v>0</v>
      </c>
      <c r="C157" s="448"/>
      <c r="D157" s="448"/>
      <c r="E157" s="458"/>
      <c r="F157" s="446"/>
      <c r="G157" s="446"/>
      <c r="H157" s="446"/>
      <c r="I157" s="446"/>
      <c r="J157" s="448"/>
      <c r="K157" s="455">
        <v>0</v>
      </c>
      <c r="L157" s="446"/>
      <c r="M157" s="452">
        <v>0</v>
      </c>
      <c r="N157" s="610">
        <f t="shared" si="7"/>
        <v>0</v>
      </c>
      <c r="O157" s="548"/>
      <c r="P157" s="448"/>
      <c r="R157" s="609" t="str">
        <f>_xlfn.IFNA(VLOOKUP(J157,Checks!$L$4:$L$15,1,FALSE),IF(J157="","",1))</f>
        <v/>
      </c>
    </row>
    <row r="158" spans="1:18">
      <c r="A158" s="624">
        <f t="shared" si="8"/>
        <v>151</v>
      </c>
      <c r="B158" s="624">
        <f t="shared" si="9"/>
        <v>0</v>
      </c>
      <c r="C158" s="448"/>
      <c r="D158" s="448"/>
      <c r="E158" s="458"/>
      <c r="F158" s="446"/>
      <c r="G158" s="446"/>
      <c r="H158" s="446"/>
      <c r="I158" s="446"/>
      <c r="J158" s="448"/>
      <c r="K158" s="455">
        <v>0</v>
      </c>
      <c r="L158" s="446"/>
      <c r="M158" s="452">
        <v>0</v>
      </c>
      <c r="N158" s="610">
        <f t="shared" si="7"/>
        <v>0</v>
      </c>
      <c r="O158" s="548"/>
      <c r="P158" s="448"/>
      <c r="R158" s="609" t="str">
        <f>_xlfn.IFNA(VLOOKUP(J158,Checks!$L$4:$L$15,1,FALSE),IF(J158="","",1))</f>
        <v/>
      </c>
    </row>
    <row r="159" spans="1:18">
      <c r="A159" s="624">
        <f t="shared" si="8"/>
        <v>152</v>
      </c>
      <c r="B159" s="624">
        <f t="shared" si="9"/>
        <v>0</v>
      </c>
      <c r="C159" s="448"/>
      <c r="D159" s="448"/>
      <c r="E159" s="458"/>
      <c r="F159" s="446"/>
      <c r="G159" s="446"/>
      <c r="H159" s="446"/>
      <c r="I159" s="446"/>
      <c r="J159" s="448"/>
      <c r="K159" s="455">
        <v>0</v>
      </c>
      <c r="L159" s="446"/>
      <c r="M159" s="452">
        <v>0</v>
      </c>
      <c r="N159" s="610">
        <f t="shared" si="7"/>
        <v>0</v>
      </c>
      <c r="O159" s="548"/>
      <c r="P159" s="448"/>
      <c r="R159" s="609" t="str">
        <f>_xlfn.IFNA(VLOOKUP(J159,Checks!$L$4:$L$15,1,FALSE),IF(J159="","",1))</f>
        <v/>
      </c>
    </row>
    <row r="160" spans="1:18">
      <c r="A160" s="624">
        <f t="shared" si="8"/>
        <v>153</v>
      </c>
      <c r="B160" s="624">
        <f t="shared" si="9"/>
        <v>0</v>
      </c>
      <c r="C160" s="448"/>
      <c r="D160" s="448"/>
      <c r="E160" s="458"/>
      <c r="F160" s="446"/>
      <c r="G160" s="446"/>
      <c r="H160" s="446"/>
      <c r="I160" s="446"/>
      <c r="J160" s="448"/>
      <c r="K160" s="455">
        <v>0</v>
      </c>
      <c r="L160" s="446"/>
      <c r="M160" s="452">
        <v>0</v>
      </c>
      <c r="N160" s="610">
        <f t="shared" si="7"/>
        <v>0</v>
      </c>
      <c r="O160" s="548"/>
      <c r="P160" s="448"/>
      <c r="R160" s="609" t="str">
        <f>_xlfn.IFNA(VLOOKUP(J160,Checks!$L$4:$L$15,1,FALSE),IF(J160="","",1))</f>
        <v/>
      </c>
    </row>
    <row r="161" spans="1:18">
      <c r="A161" s="624">
        <f t="shared" si="8"/>
        <v>154</v>
      </c>
      <c r="B161" s="624">
        <f t="shared" si="9"/>
        <v>0</v>
      </c>
      <c r="C161" s="448"/>
      <c r="D161" s="448"/>
      <c r="E161" s="458"/>
      <c r="F161" s="446"/>
      <c r="G161" s="446"/>
      <c r="H161" s="446"/>
      <c r="I161" s="446"/>
      <c r="J161" s="448"/>
      <c r="K161" s="455">
        <v>0</v>
      </c>
      <c r="L161" s="446"/>
      <c r="M161" s="452">
        <v>0</v>
      </c>
      <c r="N161" s="610">
        <f t="shared" si="7"/>
        <v>0</v>
      </c>
      <c r="O161" s="548"/>
      <c r="P161" s="448"/>
      <c r="R161" s="609" t="str">
        <f>_xlfn.IFNA(VLOOKUP(J161,Checks!$L$4:$L$15,1,FALSE),IF(J161="","",1))</f>
        <v/>
      </c>
    </row>
    <row r="162" spans="1:18">
      <c r="A162" s="624">
        <f t="shared" si="8"/>
        <v>155</v>
      </c>
      <c r="B162" s="624">
        <f t="shared" si="9"/>
        <v>0</v>
      </c>
      <c r="C162" s="448"/>
      <c r="D162" s="448"/>
      <c r="E162" s="458"/>
      <c r="F162" s="446"/>
      <c r="G162" s="446"/>
      <c r="H162" s="446"/>
      <c r="I162" s="446"/>
      <c r="J162" s="448"/>
      <c r="K162" s="455">
        <v>0</v>
      </c>
      <c r="L162" s="446"/>
      <c r="M162" s="452">
        <v>0</v>
      </c>
      <c r="N162" s="610">
        <f t="shared" si="7"/>
        <v>0</v>
      </c>
      <c r="O162" s="548"/>
      <c r="P162" s="448"/>
      <c r="R162" s="609" t="str">
        <f>_xlfn.IFNA(VLOOKUP(J162,Checks!$L$4:$L$15,1,FALSE),IF(J162="","",1))</f>
        <v/>
      </c>
    </row>
    <row r="163" spans="1:18">
      <c r="A163" s="624">
        <f t="shared" si="8"/>
        <v>156</v>
      </c>
      <c r="B163" s="624">
        <f t="shared" si="9"/>
        <v>0</v>
      </c>
      <c r="C163" s="448"/>
      <c r="D163" s="448"/>
      <c r="E163" s="458"/>
      <c r="F163" s="446"/>
      <c r="G163" s="446"/>
      <c r="H163" s="446"/>
      <c r="I163" s="446"/>
      <c r="J163" s="448"/>
      <c r="K163" s="455">
        <v>0</v>
      </c>
      <c r="L163" s="446"/>
      <c r="M163" s="452">
        <v>0</v>
      </c>
      <c r="N163" s="610">
        <f t="shared" si="7"/>
        <v>0</v>
      </c>
      <c r="O163" s="548"/>
      <c r="P163" s="448"/>
      <c r="R163" s="609" t="str">
        <f>_xlfn.IFNA(VLOOKUP(J163,Checks!$L$4:$L$15,1,FALSE),IF(J163="","",1))</f>
        <v/>
      </c>
    </row>
    <row r="164" spans="1:18">
      <c r="A164" s="624">
        <f t="shared" si="8"/>
        <v>157</v>
      </c>
      <c r="B164" s="624">
        <f t="shared" si="9"/>
        <v>0</v>
      </c>
      <c r="C164" s="448"/>
      <c r="D164" s="448"/>
      <c r="E164" s="458"/>
      <c r="F164" s="446"/>
      <c r="G164" s="446"/>
      <c r="H164" s="446"/>
      <c r="I164" s="446"/>
      <c r="J164" s="448"/>
      <c r="K164" s="455">
        <v>0</v>
      </c>
      <c r="L164" s="446"/>
      <c r="M164" s="452">
        <v>0</v>
      </c>
      <c r="N164" s="610">
        <f t="shared" si="7"/>
        <v>0</v>
      </c>
      <c r="O164" s="548"/>
      <c r="P164" s="448"/>
      <c r="R164" s="609" t="str">
        <f>_xlfn.IFNA(VLOOKUP(J164,Checks!$L$4:$L$15,1,FALSE),IF(J164="","",1))</f>
        <v/>
      </c>
    </row>
    <row r="165" spans="1:18">
      <c r="A165" s="624">
        <f t="shared" si="8"/>
        <v>158</v>
      </c>
      <c r="B165" s="624">
        <f t="shared" si="9"/>
        <v>0</v>
      </c>
      <c r="C165" s="448"/>
      <c r="D165" s="448"/>
      <c r="E165" s="458"/>
      <c r="F165" s="446"/>
      <c r="G165" s="446"/>
      <c r="H165" s="446"/>
      <c r="I165" s="446"/>
      <c r="J165" s="448"/>
      <c r="K165" s="455">
        <v>0</v>
      </c>
      <c r="L165" s="446"/>
      <c r="M165" s="452">
        <v>0</v>
      </c>
      <c r="N165" s="610">
        <f t="shared" si="7"/>
        <v>0</v>
      </c>
      <c r="O165" s="548"/>
      <c r="P165" s="448"/>
      <c r="R165" s="609" t="str">
        <f>_xlfn.IFNA(VLOOKUP(J165,Checks!$L$4:$L$15,1,FALSE),IF(J165="","",1))</f>
        <v/>
      </c>
    </row>
    <row r="166" spans="1:18">
      <c r="A166" s="624">
        <f t="shared" si="8"/>
        <v>159</v>
      </c>
      <c r="B166" s="624">
        <f t="shared" si="9"/>
        <v>0</v>
      </c>
      <c r="C166" s="448"/>
      <c r="D166" s="448"/>
      <c r="E166" s="458"/>
      <c r="F166" s="446"/>
      <c r="G166" s="446"/>
      <c r="H166" s="446"/>
      <c r="I166" s="446"/>
      <c r="J166" s="448"/>
      <c r="K166" s="455">
        <v>0</v>
      </c>
      <c r="L166" s="446"/>
      <c r="M166" s="452">
        <v>0</v>
      </c>
      <c r="N166" s="610">
        <f t="shared" ref="N166:N229" si="10">K166*M166</f>
        <v>0</v>
      </c>
      <c r="O166" s="548"/>
      <c r="P166" s="448"/>
      <c r="R166" s="609" t="str">
        <f>_xlfn.IFNA(VLOOKUP(J166,Checks!$L$4:$L$15,1,FALSE),IF(J166="","",1))</f>
        <v/>
      </c>
    </row>
    <row r="167" spans="1:18">
      <c r="A167" s="624">
        <f t="shared" si="8"/>
        <v>160</v>
      </c>
      <c r="B167" s="624">
        <f t="shared" si="9"/>
        <v>0</v>
      </c>
      <c r="C167" s="448"/>
      <c r="D167" s="448"/>
      <c r="E167" s="458"/>
      <c r="F167" s="446"/>
      <c r="G167" s="446"/>
      <c r="H167" s="446"/>
      <c r="I167" s="446"/>
      <c r="J167" s="448"/>
      <c r="K167" s="455">
        <v>0</v>
      </c>
      <c r="L167" s="446"/>
      <c r="M167" s="452">
        <v>0</v>
      </c>
      <c r="N167" s="610">
        <f t="shared" si="10"/>
        <v>0</v>
      </c>
      <c r="O167" s="548"/>
      <c r="P167" s="448"/>
      <c r="R167" s="609" t="str">
        <f>_xlfn.IFNA(VLOOKUP(J167,Checks!$L$4:$L$15,1,FALSE),IF(J167="","",1))</f>
        <v/>
      </c>
    </row>
    <row r="168" spans="1:18">
      <c r="A168" s="624">
        <f t="shared" si="8"/>
        <v>161</v>
      </c>
      <c r="B168" s="624">
        <f t="shared" si="9"/>
        <v>0</v>
      </c>
      <c r="C168" s="448"/>
      <c r="D168" s="448"/>
      <c r="E168" s="458"/>
      <c r="F168" s="446"/>
      <c r="G168" s="446"/>
      <c r="H168" s="446"/>
      <c r="I168" s="446"/>
      <c r="J168" s="448"/>
      <c r="K168" s="455">
        <v>0</v>
      </c>
      <c r="L168" s="446"/>
      <c r="M168" s="452">
        <v>0</v>
      </c>
      <c r="N168" s="610">
        <f t="shared" si="10"/>
        <v>0</v>
      </c>
      <c r="O168" s="548"/>
      <c r="P168" s="448"/>
      <c r="R168" s="609" t="str">
        <f>_xlfn.IFNA(VLOOKUP(J168,Checks!$L$4:$L$15,1,FALSE),IF(J168="","",1))</f>
        <v/>
      </c>
    </row>
    <row r="169" spans="1:18">
      <c r="A169" s="624">
        <f t="shared" si="8"/>
        <v>162</v>
      </c>
      <c r="B169" s="624">
        <f t="shared" si="9"/>
        <v>0</v>
      </c>
      <c r="C169" s="448"/>
      <c r="D169" s="448"/>
      <c r="E169" s="458"/>
      <c r="F169" s="446"/>
      <c r="G169" s="446"/>
      <c r="H169" s="446"/>
      <c r="I169" s="446"/>
      <c r="J169" s="448"/>
      <c r="K169" s="455">
        <v>0</v>
      </c>
      <c r="L169" s="446"/>
      <c r="M169" s="452">
        <v>0</v>
      </c>
      <c r="N169" s="610">
        <f t="shared" si="10"/>
        <v>0</v>
      </c>
      <c r="O169" s="548"/>
      <c r="P169" s="448"/>
      <c r="R169" s="609" t="str">
        <f>_xlfn.IFNA(VLOOKUP(J169,Checks!$L$4:$L$15,1,FALSE),IF(J169="","",1))</f>
        <v/>
      </c>
    </row>
    <row r="170" spans="1:18">
      <c r="A170" s="624">
        <f t="shared" si="8"/>
        <v>163</v>
      </c>
      <c r="B170" s="624">
        <f t="shared" si="9"/>
        <v>0</v>
      </c>
      <c r="C170" s="448"/>
      <c r="D170" s="448"/>
      <c r="E170" s="458"/>
      <c r="F170" s="446"/>
      <c r="G170" s="446"/>
      <c r="H170" s="446"/>
      <c r="I170" s="446"/>
      <c r="J170" s="448"/>
      <c r="K170" s="455">
        <v>0</v>
      </c>
      <c r="L170" s="446"/>
      <c r="M170" s="452">
        <v>0</v>
      </c>
      <c r="N170" s="610">
        <f t="shared" si="10"/>
        <v>0</v>
      </c>
      <c r="O170" s="548"/>
      <c r="P170" s="448"/>
      <c r="R170" s="609" t="str">
        <f>_xlfn.IFNA(VLOOKUP(J170,Checks!$L$4:$L$15,1,FALSE),IF(J170="","",1))</f>
        <v/>
      </c>
    </row>
    <row r="171" spans="1:18">
      <c r="A171" s="624">
        <f t="shared" si="8"/>
        <v>164</v>
      </c>
      <c r="B171" s="624">
        <f t="shared" si="9"/>
        <v>0</v>
      </c>
      <c r="C171" s="448"/>
      <c r="D171" s="448"/>
      <c r="E171" s="458"/>
      <c r="F171" s="446"/>
      <c r="G171" s="446"/>
      <c r="H171" s="446"/>
      <c r="I171" s="446"/>
      <c r="J171" s="448"/>
      <c r="K171" s="455">
        <v>0</v>
      </c>
      <c r="L171" s="446"/>
      <c r="M171" s="452">
        <v>0</v>
      </c>
      <c r="N171" s="610">
        <f t="shared" si="10"/>
        <v>0</v>
      </c>
      <c r="O171" s="548"/>
      <c r="P171" s="448"/>
      <c r="R171" s="609" t="str">
        <f>_xlfn.IFNA(VLOOKUP(J171,Checks!$L$4:$L$15,1,FALSE),IF(J171="","",1))</f>
        <v/>
      </c>
    </row>
    <row r="172" spans="1:18">
      <c r="A172" s="624">
        <f t="shared" si="8"/>
        <v>165</v>
      </c>
      <c r="B172" s="624">
        <f t="shared" si="9"/>
        <v>0</v>
      </c>
      <c r="C172" s="448"/>
      <c r="D172" s="448"/>
      <c r="E172" s="458"/>
      <c r="F172" s="446"/>
      <c r="G172" s="446"/>
      <c r="H172" s="446"/>
      <c r="I172" s="446"/>
      <c r="J172" s="448"/>
      <c r="K172" s="455">
        <v>0</v>
      </c>
      <c r="L172" s="446"/>
      <c r="M172" s="452">
        <v>0</v>
      </c>
      <c r="N172" s="610">
        <f t="shared" si="10"/>
        <v>0</v>
      </c>
      <c r="O172" s="548"/>
      <c r="P172" s="448"/>
      <c r="R172" s="609" t="str">
        <f>_xlfn.IFNA(VLOOKUP(J172,Checks!$L$4:$L$15,1,FALSE),IF(J172="","",1))</f>
        <v/>
      </c>
    </row>
    <row r="173" spans="1:18">
      <c r="A173" s="624">
        <f t="shared" si="8"/>
        <v>166</v>
      </c>
      <c r="B173" s="624">
        <f t="shared" si="9"/>
        <v>0</v>
      </c>
      <c r="C173" s="448"/>
      <c r="D173" s="448"/>
      <c r="E173" s="458"/>
      <c r="F173" s="446"/>
      <c r="G173" s="446"/>
      <c r="H173" s="446"/>
      <c r="I173" s="446"/>
      <c r="J173" s="448"/>
      <c r="K173" s="455">
        <v>0</v>
      </c>
      <c r="L173" s="446"/>
      <c r="M173" s="452">
        <v>0</v>
      </c>
      <c r="N173" s="610">
        <f t="shared" si="10"/>
        <v>0</v>
      </c>
      <c r="O173" s="548"/>
      <c r="P173" s="448"/>
      <c r="R173" s="609" t="str">
        <f>_xlfn.IFNA(VLOOKUP(J173,Checks!$L$4:$L$15,1,FALSE),IF(J173="","",1))</f>
        <v/>
      </c>
    </row>
    <row r="174" spans="1:18">
      <c r="A174" s="624">
        <f t="shared" si="8"/>
        <v>167</v>
      </c>
      <c r="B174" s="624">
        <f t="shared" si="9"/>
        <v>0</v>
      </c>
      <c r="C174" s="448"/>
      <c r="D174" s="448"/>
      <c r="E174" s="458"/>
      <c r="F174" s="446"/>
      <c r="G174" s="446"/>
      <c r="H174" s="446"/>
      <c r="I174" s="446"/>
      <c r="J174" s="448"/>
      <c r="K174" s="455">
        <v>0</v>
      </c>
      <c r="L174" s="446"/>
      <c r="M174" s="452">
        <v>0</v>
      </c>
      <c r="N174" s="610">
        <f t="shared" si="10"/>
        <v>0</v>
      </c>
      <c r="O174" s="548"/>
      <c r="P174" s="448"/>
      <c r="R174" s="609" t="str">
        <f>_xlfn.IFNA(VLOOKUP(J174,Checks!$L$4:$L$15,1,FALSE),IF(J174="","",1))</f>
        <v/>
      </c>
    </row>
    <row r="175" spans="1:18">
      <c r="A175" s="624">
        <f t="shared" si="8"/>
        <v>168</v>
      </c>
      <c r="B175" s="624">
        <f t="shared" si="9"/>
        <v>0</v>
      </c>
      <c r="C175" s="448"/>
      <c r="D175" s="448"/>
      <c r="E175" s="458"/>
      <c r="F175" s="446"/>
      <c r="G175" s="446"/>
      <c r="H175" s="446"/>
      <c r="I175" s="446"/>
      <c r="J175" s="448"/>
      <c r="K175" s="455">
        <v>0</v>
      </c>
      <c r="L175" s="446"/>
      <c r="M175" s="452">
        <v>0</v>
      </c>
      <c r="N175" s="610">
        <f t="shared" si="10"/>
        <v>0</v>
      </c>
      <c r="O175" s="548"/>
      <c r="P175" s="448"/>
      <c r="R175" s="609" t="str">
        <f>_xlfn.IFNA(VLOOKUP(J175,Checks!$L$4:$L$15,1,FALSE),IF(J175="","",1))</f>
        <v/>
      </c>
    </row>
    <row r="176" spans="1:18">
      <c r="A176" s="624">
        <f t="shared" si="8"/>
        <v>169</v>
      </c>
      <c r="B176" s="624">
        <f t="shared" si="9"/>
        <v>0</v>
      </c>
      <c r="C176" s="448"/>
      <c r="D176" s="448"/>
      <c r="E176" s="458"/>
      <c r="F176" s="446"/>
      <c r="G176" s="446"/>
      <c r="H176" s="446"/>
      <c r="I176" s="446"/>
      <c r="J176" s="448"/>
      <c r="K176" s="455">
        <v>0</v>
      </c>
      <c r="L176" s="446"/>
      <c r="M176" s="452">
        <v>0</v>
      </c>
      <c r="N176" s="610">
        <f t="shared" si="10"/>
        <v>0</v>
      </c>
      <c r="O176" s="548"/>
      <c r="P176" s="448"/>
      <c r="R176" s="609" t="str">
        <f>_xlfn.IFNA(VLOOKUP(J176,Checks!$L$4:$L$15,1,FALSE),IF(J176="","",1))</f>
        <v/>
      </c>
    </row>
    <row r="177" spans="1:18">
      <c r="A177" s="624">
        <f t="shared" si="8"/>
        <v>170</v>
      </c>
      <c r="B177" s="624">
        <f t="shared" si="9"/>
        <v>0</v>
      </c>
      <c r="C177" s="448"/>
      <c r="D177" s="448"/>
      <c r="E177" s="458"/>
      <c r="F177" s="446"/>
      <c r="G177" s="446"/>
      <c r="H177" s="446"/>
      <c r="I177" s="446"/>
      <c r="J177" s="448"/>
      <c r="K177" s="455">
        <v>0</v>
      </c>
      <c r="L177" s="446"/>
      <c r="M177" s="452">
        <v>0</v>
      </c>
      <c r="N177" s="610">
        <f t="shared" si="10"/>
        <v>0</v>
      </c>
      <c r="O177" s="548"/>
      <c r="P177" s="448"/>
      <c r="R177" s="609" t="str">
        <f>_xlfn.IFNA(VLOOKUP(J177,Checks!$L$4:$L$15,1,FALSE),IF(J177="","",1))</f>
        <v/>
      </c>
    </row>
    <row r="178" spans="1:18">
      <c r="A178" s="624">
        <f t="shared" si="8"/>
        <v>171</v>
      </c>
      <c r="B178" s="624">
        <f t="shared" si="9"/>
        <v>0</v>
      </c>
      <c r="C178" s="448"/>
      <c r="D178" s="448"/>
      <c r="E178" s="458"/>
      <c r="F178" s="446"/>
      <c r="G178" s="446"/>
      <c r="H178" s="446"/>
      <c r="I178" s="446"/>
      <c r="J178" s="448"/>
      <c r="K178" s="455">
        <v>0</v>
      </c>
      <c r="L178" s="446"/>
      <c r="M178" s="452">
        <v>0</v>
      </c>
      <c r="N178" s="610">
        <f t="shared" si="10"/>
        <v>0</v>
      </c>
      <c r="O178" s="548"/>
      <c r="P178" s="448"/>
      <c r="R178" s="609" t="str">
        <f>_xlfn.IFNA(VLOOKUP(J178,Checks!$L$4:$L$15,1,FALSE),IF(J178="","",1))</f>
        <v/>
      </c>
    </row>
    <row r="179" spans="1:18">
      <c r="A179" s="624">
        <f t="shared" si="8"/>
        <v>172</v>
      </c>
      <c r="B179" s="624">
        <f t="shared" si="9"/>
        <v>0</v>
      </c>
      <c r="C179" s="448"/>
      <c r="D179" s="448"/>
      <c r="E179" s="458"/>
      <c r="F179" s="446"/>
      <c r="G179" s="446"/>
      <c r="H179" s="446"/>
      <c r="I179" s="446"/>
      <c r="J179" s="448"/>
      <c r="K179" s="455">
        <v>0</v>
      </c>
      <c r="L179" s="446"/>
      <c r="M179" s="452">
        <v>0</v>
      </c>
      <c r="N179" s="610">
        <f t="shared" si="10"/>
        <v>0</v>
      </c>
      <c r="O179" s="548"/>
      <c r="P179" s="448"/>
      <c r="R179" s="609" t="str">
        <f>_xlfn.IFNA(VLOOKUP(J179,Checks!$L$4:$L$15,1,FALSE),IF(J179="","",1))</f>
        <v/>
      </c>
    </row>
    <row r="180" spans="1:18">
      <c r="A180" s="624">
        <f t="shared" si="8"/>
        <v>173</v>
      </c>
      <c r="B180" s="624">
        <f t="shared" si="9"/>
        <v>0</v>
      </c>
      <c r="C180" s="448"/>
      <c r="D180" s="448"/>
      <c r="E180" s="458"/>
      <c r="F180" s="446"/>
      <c r="G180" s="446"/>
      <c r="H180" s="446"/>
      <c r="I180" s="446"/>
      <c r="J180" s="448"/>
      <c r="K180" s="455">
        <v>0</v>
      </c>
      <c r="L180" s="446"/>
      <c r="M180" s="452">
        <v>0</v>
      </c>
      <c r="N180" s="610">
        <f t="shared" si="10"/>
        <v>0</v>
      </c>
      <c r="O180" s="548"/>
      <c r="P180" s="448"/>
      <c r="R180" s="609" t="str">
        <f>_xlfn.IFNA(VLOOKUP(J180,Checks!$L$4:$L$15,1,FALSE),IF(J180="","",1))</f>
        <v/>
      </c>
    </row>
    <row r="181" spans="1:18">
      <c r="A181" s="624">
        <f t="shared" si="8"/>
        <v>174</v>
      </c>
      <c r="B181" s="624">
        <f t="shared" si="9"/>
        <v>0</v>
      </c>
      <c r="C181" s="448"/>
      <c r="D181" s="448"/>
      <c r="E181" s="458"/>
      <c r="F181" s="446"/>
      <c r="G181" s="446"/>
      <c r="H181" s="446"/>
      <c r="I181" s="446"/>
      <c r="J181" s="448"/>
      <c r="K181" s="455">
        <v>0</v>
      </c>
      <c r="L181" s="446"/>
      <c r="M181" s="452">
        <v>0</v>
      </c>
      <c r="N181" s="610">
        <f t="shared" si="10"/>
        <v>0</v>
      </c>
      <c r="O181" s="548"/>
      <c r="P181" s="448"/>
      <c r="R181" s="609" t="str">
        <f>_xlfn.IFNA(VLOOKUP(J181,Checks!$L$4:$L$15,1,FALSE),IF(J181="","",1))</f>
        <v/>
      </c>
    </row>
    <row r="182" spans="1:18">
      <c r="A182" s="624">
        <f t="shared" si="8"/>
        <v>175</v>
      </c>
      <c r="B182" s="624">
        <f t="shared" si="9"/>
        <v>0</v>
      </c>
      <c r="C182" s="448"/>
      <c r="D182" s="448"/>
      <c r="E182" s="458"/>
      <c r="F182" s="446"/>
      <c r="G182" s="446"/>
      <c r="H182" s="446"/>
      <c r="I182" s="446"/>
      <c r="J182" s="448"/>
      <c r="K182" s="455">
        <v>0</v>
      </c>
      <c r="L182" s="446"/>
      <c r="M182" s="452">
        <v>0</v>
      </c>
      <c r="N182" s="610">
        <f t="shared" si="10"/>
        <v>0</v>
      </c>
      <c r="O182" s="548"/>
      <c r="P182" s="448"/>
      <c r="R182" s="609" t="str">
        <f>_xlfn.IFNA(VLOOKUP(J182,Checks!$L$4:$L$15,1,FALSE),IF(J182="","",1))</f>
        <v/>
      </c>
    </row>
    <row r="183" spans="1:18">
      <c r="A183" s="624">
        <f t="shared" si="8"/>
        <v>176</v>
      </c>
      <c r="B183" s="624">
        <f t="shared" si="9"/>
        <v>0</v>
      </c>
      <c r="C183" s="448"/>
      <c r="D183" s="448"/>
      <c r="E183" s="458"/>
      <c r="F183" s="446"/>
      <c r="G183" s="446"/>
      <c r="H183" s="446"/>
      <c r="I183" s="446"/>
      <c r="J183" s="448"/>
      <c r="K183" s="455">
        <v>0</v>
      </c>
      <c r="L183" s="446"/>
      <c r="M183" s="452">
        <v>0</v>
      </c>
      <c r="N183" s="610">
        <f t="shared" si="10"/>
        <v>0</v>
      </c>
      <c r="O183" s="548"/>
      <c r="P183" s="448"/>
      <c r="R183" s="609" t="str">
        <f>_xlfn.IFNA(VLOOKUP(J183,Checks!$L$4:$L$15,1,FALSE),IF(J183="","",1))</f>
        <v/>
      </c>
    </row>
    <row r="184" spans="1:18">
      <c r="A184" s="624">
        <f t="shared" si="8"/>
        <v>177</v>
      </c>
      <c r="B184" s="624">
        <f t="shared" si="9"/>
        <v>0</v>
      </c>
      <c r="C184" s="448"/>
      <c r="D184" s="448"/>
      <c r="E184" s="458"/>
      <c r="F184" s="446"/>
      <c r="G184" s="446"/>
      <c r="H184" s="446"/>
      <c r="I184" s="446"/>
      <c r="J184" s="448"/>
      <c r="K184" s="455">
        <v>0</v>
      </c>
      <c r="L184" s="446"/>
      <c r="M184" s="452">
        <v>0</v>
      </c>
      <c r="N184" s="610">
        <f t="shared" si="10"/>
        <v>0</v>
      </c>
      <c r="O184" s="548"/>
      <c r="P184" s="448"/>
      <c r="R184" s="609" t="str">
        <f>_xlfn.IFNA(VLOOKUP(J184,Checks!$L$4:$L$15,1,FALSE),IF(J184="","",1))</f>
        <v/>
      </c>
    </row>
    <row r="185" spans="1:18">
      <c r="A185" s="624">
        <f t="shared" si="8"/>
        <v>178</v>
      </c>
      <c r="B185" s="624">
        <f t="shared" si="9"/>
        <v>0</v>
      </c>
      <c r="C185" s="448"/>
      <c r="D185" s="448"/>
      <c r="E185" s="458"/>
      <c r="F185" s="446"/>
      <c r="G185" s="446"/>
      <c r="H185" s="446"/>
      <c r="I185" s="446"/>
      <c r="J185" s="448"/>
      <c r="K185" s="455">
        <v>0</v>
      </c>
      <c r="L185" s="446"/>
      <c r="M185" s="452">
        <v>0</v>
      </c>
      <c r="N185" s="610">
        <f t="shared" si="10"/>
        <v>0</v>
      </c>
      <c r="O185" s="548"/>
      <c r="P185" s="448"/>
      <c r="R185" s="609" t="str">
        <f>_xlfn.IFNA(VLOOKUP(J185,Checks!$L$4:$L$15,1,FALSE),IF(J185="","",1))</f>
        <v/>
      </c>
    </row>
    <row r="186" spans="1:18">
      <c r="A186" s="624">
        <f t="shared" si="8"/>
        <v>179</v>
      </c>
      <c r="B186" s="624">
        <f t="shared" si="9"/>
        <v>0</v>
      </c>
      <c r="C186" s="448"/>
      <c r="D186" s="448"/>
      <c r="E186" s="458"/>
      <c r="F186" s="446"/>
      <c r="G186" s="446"/>
      <c r="H186" s="446"/>
      <c r="I186" s="446"/>
      <c r="J186" s="448"/>
      <c r="K186" s="455">
        <v>0</v>
      </c>
      <c r="L186" s="446"/>
      <c r="M186" s="452">
        <v>0</v>
      </c>
      <c r="N186" s="610">
        <f t="shared" si="10"/>
        <v>0</v>
      </c>
      <c r="O186" s="548"/>
      <c r="P186" s="448"/>
      <c r="R186" s="609" t="str">
        <f>_xlfn.IFNA(VLOOKUP(J186,Checks!$L$4:$L$15,1,FALSE),IF(J186="","",1))</f>
        <v/>
      </c>
    </row>
    <row r="187" spans="1:18">
      <c r="A187" s="624">
        <f t="shared" si="8"/>
        <v>180</v>
      </c>
      <c r="B187" s="624">
        <f t="shared" si="9"/>
        <v>0</v>
      </c>
      <c r="C187" s="448"/>
      <c r="D187" s="448"/>
      <c r="E187" s="458"/>
      <c r="F187" s="446"/>
      <c r="G187" s="446"/>
      <c r="H187" s="446"/>
      <c r="I187" s="446"/>
      <c r="J187" s="448"/>
      <c r="K187" s="455">
        <v>0</v>
      </c>
      <c r="L187" s="446"/>
      <c r="M187" s="452">
        <v>0</v>
      </c>
      <c r="N187" s="610">
        <f t="shared" si="10"/>
        <v>0</v>
      </c>
      <c r="O187" s="548"/>
      <c r="P187" s="448"/>
      <c r="R187" s="609" t="str">
        <f>_xlfn.IFNA(VLOOKUP(J187,Checks!$L$4:$L$15,1,FALSE),IF(J187="","",1))</f>
        <v/>
      </c>
    </row>
    <row r="188" spans="1:18">
      <c r="A188" s="624">
        <f t="shared" si="8"/>
        <v>181</v>
      </c>
      <c r="B188" s="624">
        <f t="shared" si="9"/>
        <v>0</v>
      </c>
      <c r="C188" s="448"/>
      <c r="D188" s="448"/>
      <c r="E188" s="458"/>
      <c r="F188" s="446"/>
      <c r="G188" s="446"/>
      <c r="H188" s="446"/>
      <c r="I188" s="446"/>
      <c r="J188" s="448"/>
      <c r="K188" s="455">
        <v>0</v>
      </c>
      <c r="L188" s="446"/>
      <c r="M188" s="452">
        <v>0</v>
      </c>
      <c r="N188" s="610">
        <f t="shared" si="10"/>
        <v>0</v>
      </c>
      <c r="O188" s="548"/>
      <c r="P188" s="448"/>
      <c r="R188" s="609" t="str">
        <f>_xlfn.IFNA(VLOOKUP(J188,Checks!$L$4:$L$15,1,FALSE),IF(J188="","",1))</f>
        <v/>
      </c>
    </row>
    <row r="189" spans="1:18">
      <c r="A189" s="624">
        <f t="shared" si="8"/>
        <v>182</v>
      </c>
      <c r="B189" s="624">
        <f t="shared" si="9"/>
        <v>0</v>
      </c>
      <c r="C189" s="448"/>
      <c r="D189" s="448"/>
      <c r="E189" s="458"/>
      <c r="F189" s="446"/>
      <c r="G189" s="446"/>
      <c r="H189" s="446"/>
      <c r="I189" s="446"/>
      <c r="J189" s="448"/>
      <c r="K189" s="455">
        <v>0</v>
      </c>
      <c r="L189" s="446"/>
      <c r="M189" s="452">
        <v>0</v>
      </c>
      <c r="N189" s="610">
        <f t="shared" si="10"/>
        <v>0</v>
      </c>
      <c r="O189" s="548"/>
      <c r="P189" s="448"/>
      <c r="R189" s="609" t="str">
        <f>_xlfn.IFNA(VLOOKUP(J189,Checks!$L$4:$L$15,1,FALSE),IF(J189="","",1))</f>
        <v/>
      </c>
    </row>
    <row r="190" spans="1:18">
      <c r="A190" s="624">
        <f t="shared" si="8"/>
        <v>183</v>
      </c>
      <c r="B190" s="624">
        <f t="shared" si="9"/>
        <v>0</v>
      </c>
      <c r="C190" s="448"/>
      <c r="D190" s="448"/>
      <c r="E190" s="458"/>
      <c r="F190" s="446"/>
      <c r="G190" s="446"/>
      <c r="H190" s="446"/>
      <c r="I190" s="446"/>
      <c r="J190" s="448"/>
      <c r="K190" s="455">
        <v>0</v>
      </c>
      <c r="L190" s="446"/>
      <c r="M190" s="452">
        <v>0</v>
      </c>
      <c r="N190" s="610">
        <f t="shared" si="10"/>
        <v>0</v>
      </c>
      <c r="O190" s="548"/>
      <c r="P190" s="448"/>
      <c r="R190" s="609" t="str">
        <f>_xlfn.IFNA(VLOOKUP(J190,Checks!$L$4:$L$15,1,FALSE),IF(J190="","",1))</f>
        <v/>
      </c>
    </row>
    <row r="191" spans="1:18">
      <c r="A191" s="624">
        <f t="shared" si="8"/>
        <v>184</v>
      </c>
      <c r="B191" s="624">
        <f t="shared" si="9"/>
        <v>0</v>
      </c>
      <c r="C191" s="448"/>
      <c r="D191" s="448"/>
      <c r="E191" s="458"/>
      <c r="F191" s="446"/>
      <c r="G191" s="446"/>
      <c r="H191" s="446"/>
      <c r="I191" s="446"/>
      <c r="J191" s="448"/>
      <c r="K191" s="455">
        <v>0</v>
      </c>
      <c r="L191" s="446"/>
      <c r="M191" s="452">
        <v>0</v>
      </c>
      <c r="N191" s="610">
        <f t="shared" si="10"/>
        <v>0</v>
      </c>
      <c r="O191" s="548"/>
      <c r="P191" s="448"/>
      <c r="R191" s="609" t="str">
        <f>_xlfn.IFNA(VLOOKUP(J191,Checks!$L$4:$L$15,1,FALSE),IF(J191="","",1))</f>
        <v/>
      </c>
    </row>
    <row r="192" spans="1:18">
      <c r="A192" s="624">
        <f t="shared" si="8"/>
        <v>185</v>
      </c>
      <c r="B192" s="624">
        <f t="shared" si="9"/>
        <v>0</v>
      </c>
      <c r="C192" s="448"/>
      <c r="D192" s="448"/>
      <c r="E192" s="458"/>
      <c r="F192" s="446"/>
      <c r="G192" s="446"/>
      <c r="H192" s="446"/>
      <c r="I192" s="446"/>
      <c r="J192" s="448"/>
      <c r="K192" s="455">
        <v>0</v>
      </c>
      <c r="L192" s="446"/>
      <c r="M192" s="452">
        <v>0</v>
      </c>
      <c r="N192" s="610">
        <f t="shared" si="10"/>
        <v>0</v>
      </c>
      <c r="O192" s="548"/>
      <c r="P192" s="448"/>
      <c r="R192" s="609" t="str">
        <f>_xlfn.IFNA(VLOOKUP(J192,Checks!$L$4:$L$15,1,FALSE),IF(J192="","",1))</f>
        <v/>
      </c>
    </row>
    <row r="193" spans="1:18">
      <c r="A193" s="624">
        <f t="shared" si="8"/>
        <v>186</v>
      </c>
      <c r="B193" s="624">
        <f t="shared" si="9"/>
        <v>0</v>
      </c>
      <c r="C193" s="448"/>
      <c r="D193" s="448"/>
      <c r="E193" s="458"/>
      <c r="F193" s="446"/>
      <c r="G193" s="446"/>
      <c r="H193" s="446"/>
      <c r="I193" s="446"/>
      <c r="J193" s="448"/>
      <c r="K193" s="455">
        <v>0</v>
      </c>
      <c r="L193" s="446"/>
      <c r="M193" s="452">
        <v>0</v>
      </c>
      <c r="N193" s="610">
        <f t="shared" si="10"/>
        <v>0</v>
      </c>
      <c r="O193" s="548"/>
      <c r="P193" s="448"/>
      <c r="R193" s="609" t="str">
        <f>_xlfn.IFNA(VLOOKUP(J193,Checks!$L$4:$L$15,1,FALSE),IF(J193="","",1))</f>
        <v/>
      </c>
    </row>
    <row r="194" spans="1:18">
      <c r="A194" s="624">
        <f t="shared" si="8"/>
        <v>187</v>
      </c>
      <c r="B194" s="624">
        <f t="shared" si="9"/>
        <v>0</v>
      </c>
      <c r="C194" s="448"/>
      <c r="D194" s="448"/>
      <c r="E194" s="458"/>
      <c r="F194" s="446"/>
      <c r="G194" s="446"/>
      <c r="H194" s="446"/>
      <c r="I194" s="446"/>
      <c r="J194" s="448"/>
      <c r="K194" s="455">
        <v>0</v>
      </c>
      <c r="L194" s="446"/>
      <c r="M194" s="452">
        <v>0</v>
      </c>
      <c r="N194" s="610">
        <f t="shared" si="10"/>
        <v>0</v>
      </c>
      <c r="O194" s="548"/>
      <c r="P194" s="448"/>
      <c r="R194" s="609" t="str">
        <f>_xlfn.IFNA(VLOOKUP(J194,Checks!$L$4:$L$15,1,FALSE),IF(J194="","",1))</f>
        <v/>
      </c>
    </row>
    <row r="195" spans="1:18">
      <c r="A195" s="624">
        <f t="shared" si="8"/>
        <v>188</v>
      </c>
      <c r="B195" s="624">
        <f t="shared" si="9"/>
        <v>0</v>
      </c>
      <c r="C195" s="448"/>
      <c r="D195" s="448"/>
      <c r="E195" s="458"/>
      <c r="F195" s="446"/>
      <c r="G195" s="446"/>
      <c r="H195" s="446"/>
      <c r="I195" s="446"/>
      <c r="J195" s="448"/>
      <c r="K195" s="455">
        <v>0</v>
      </c>
      <c r="L195" s="446"/>
      <c r="M195" s="452">
        <v>0</v>
      </c>
      <c r="N195" s="610">
        <f t="shared" si="10"/>
        <v>0</v>
      </c>
      <c r="O195" s="548"/>
      <c r="P195" s="448"/>
      <c r="R195" s="609" t="str">
        <f>_xlfn.IFNA(VLOOKUP(J195,Checks!$L$4:$L$15,1,FALSE),IF(J195="","",1))</f>
        <v/>
      </c>
    </row>
    <row r="196" spans="1:18">
      <c r="A196" s="624">
        <f t="shared" si="8"/>
        <v>189</v>
      </c>
      <c r="B196" s="624">
        <f t="shared" si="9"/>
        <v>0</v>
      </c>
      <c r="C196" s="448"/>
      <c r="D196" s="448"/>
      <c r="E196" s="458"/>
      <c r="F196" s="446"/>
      <c r="G196" s="446"/>
      <c r="H196" s="446"/>
      <c r="I196" s="446"/>
      <c r="J196" s="448"/>
      <c r="K196" s="455">
        <v>0</v>
      </c>
      <c r="L196" s="446"/>
      <c r="M196" s="452">
        <v>0</v>
      </c>
      <c r="N196" s="610">
        <f t="shared" si="10"/>
        <v>0</v>
      </c>
      <c r="O196" s="548"/>
      <c r="P196" s="448"/>
      <c r="R196" s="609" t="str">
        <f>_xlfn.IFNA(VLOOKUP(J196,Checks!$L$4:$L$15,1,FALSE),IF(J196="","",1))</f>
        <v/>
      </c>
    </row>
    <row r="197" spans="1:18">
      <c r="A197" s="624">
        <f t="shared" si="8"/>
        <v>190</v>
      </c>
      <c r="B197" s="624">
        <f t="shared" si="9"/>
        <v>0</v>
      </c>
      <c r="C197" s="448"/>
      <c r="D197" s="448"/>
      <c r="E197" s="458"/>
      <c r="F197" s="446"/>
      <c r="G197" s="446"/>
      <c r="H197" s="446"/>
      <c r="I197" s="446"/>
      <c r="J197" s="448"/>
      <c r="K197" s="455">
        <v>0</v>
      </c>
      <c r="L197" s="446"/>
      <c r="M197" s="452">
        <v>0</v>
      </c>
      <c r="N197" s="610">
        <f t="shared" si="10"/>
        <v>0</v>
      </c>
      <c r="O197" s="548"/>
      <c r="P197" s="448"/>
      <c r="R197" s="609" t="str">
        <f>_xlfn.IFNA(VLOOKUP(J197,Checks!$L$4:$L$15,1,FALSE),IF(J197="","",1))</f>
        <v/>
      </c>
    </row>
    <row r="198" spans="1:18">
      <c r="A198" s="624">
        <f t="shared" si="8"/>
        <v>191</v>
      </c>
      <c r="B198" s="624">
        <f t="shared" si="9"/>
        <v>0</v>
      </c>
      <c r="C198" s="448"/>
      <c r="D198" s="448"/>
      <c r="E198" s="458"/>
      <c r="F198" s="446"/>
      <c r="G198" s="446"/>
      <c r="H198" s="446"/>
      <c r="I198" s="446"/>
      <c r="J198" s="448"/>
      <c r="K198" s="455">
        <v>0</v>
      </c>
      <c r="L198" s="446"/>
      <c r="M198" s="452">
        <v>0</v>
      </c>
      <c r="N198" s="610">
        <f t="shared" si="10"/>
        <v>0</v>
      </c>
      <c r="O198" s="548"/>
      <c r="P198" s="448"/>
      <c r="R198" s="609" t="str">
        <f>_xlfn.IFNA(VLOOKUP(J198,Checks!$L$4:$L$15,1,FALSE),IF(J198="","",1))</f>
        <v/>
      </c>
    </row>
    <row r="199" spans="1:18">
      <c r="A199" s="624">
        <f t="shared" si="8"/>
        <v>192</v>
      </c>
      <c r="B199" s="624">
        <f t="shared" si="9"/>
        <v>0</v>
      </c>
      <c r="C199" s="448"/>
      <c r="D199" s="448"/>
      <c r="E199" s="458"/>
      <c r="F199" s="446"/>
      <c r="G199" s="446"/>
      <c r="H199" s="446"/>
      <c r="I199" s="446"/>
      <c r="J199" s="448"/>
      <c r="K199" s="455">
        <v>0</v>
      </c>
      <c r="L199" s="446"/>
      <c r="M199" s="452">
        <v>0</v>
      </c>
      <c r="N199" s="610">
        <f t="shared" si="10"/>
        <v>0</v>
      </c>
      <c r="O199" s="548"/>
      <c r="P199" s="448"/>
      <c r="R199" s="609" t="str">
        <f>_xlfn.IFNA(VLOOKUP(J199,Checks!$L$4:$L$15,1,FALSE),IF(J199="","",1))</f>
        <v/>
      </c>
    </row>
    <row r="200" spans="1:18">
      <c r="A200" s="624">
        <f t="shared" si="8"/>
        <v>193</v>
      </c>
      <c r="B200" s="624">
        <f t="shared" si="9"/>
        <v>0</v>
      </c>
      <c r="C200" s="448"/>
      <c r="D200" s="448"/>
      <c r="E200" s="458"/>
      <c r="F200" s="446"/>
      <c r="G200" s="446"/>
      <c r="H200" s="446"/>
      <c r="I200" s="446"/>
      <c r="J200" s="448"/>
      <c r="K200" s="455">
        <v>0</v>
      </c>
      <c r="L200" s="446"/>
      <c r="M200" s="452">
        <v>0</v>
      </c>
      <c r="N200" s="610">
        <f t="shared" si="10"/>
        <v>0</v>
      </c>
      <c r="O200" s="548"/>
      <c r="P200" s="448"/>
      <c r="R200" s="609" t="str">
        <f>_xlfn.IFNA(VLOOKUP(J200,Checks!$L$4:$L$15,1,FALSE),IF(J200="","",1))</f>
        <v/>
      </c>
    </row>
    <row r="201" spans="1:18">
      <c r="A201" s="624">
        <f t="shared" si="8"/>
        <v>194</v>
      </c>
      <c r="B201" s="624">
        <f t="shared" si="9"/>
        <v>0</v>
      </c>
      <c r="C201" s="448"/>
      <c r="D201" s="448"/>
      <c r="E201" s="458"/>
      <c r="F201" s="446"/>
      <c r="G201" s="446"/>
      <c r="H201" s="446"/>
      <c r="I201" s="446"/>
      <c r="J201" s="448"/>
      <c r="K201" s="455">
        <v>0</v>
      </c>
      <c r="L201" s="446"/>
      <c r="M201" s="452">
        <v>0</v>
      </c>
      <c r="N201" s="610">
        <f t="shared" si="10"/>
        <v>0</v>
      </c>
      <c r="O201" s="548"/>
      <c r="P201" s="448"/>
      <c r="R201" s="609" t="str">
        <f>_xlfn.IFNA(VLOOKUP(J201,Checks!$L$4:$L$15,1,FALSE),IF(J201="","",1))</f>
        <v/>
      </c>
    </row>
    <row r="202" spans="1:18">
      <c r="A202" s="624">
        <f t="shared" ref="A202:A257" si="11">A201+1</f>
        <v>195</v>
      </c>
      <c r="B202" s="624">
        <f t="shared" ref="B202:B257" si="12">$B$8</f>
        <v>0</v>
      </c>
      <c r="C202" s="448"/>
      <c r="D202" s="448"/>
      <c r="E202" s="458"/>
      <c r="F202" s="446"/>
      <c r="G202" s="446"/>
      <c r="H202" s="446"/>
      <c r="I202" s="446"/>
      <c r="J202" s="448"/>
      <c r="K202" s="455">
        <v>0</v>
      </c>
      <c r="L202" s="446"/>
      <c r="M202" s="452">
        <v>0</v>
      </c>
      <c r="N202" s="610">
        <f t="shared" si="10"/>
        <v>0</v>
      </c>
      <c r="O202" s="548"/>
      <c r="P202" s="448"/>
      <c r="R202" s="609" t="str">
        <f>_xlfn.IFNA(VLOOKUP(J202,Checks!$L$4:$L$15,1,FALSE),IF(J202="","",1))</f>
        <v/>
      </c>
    </row>
    <row r="203" spans="1:18">
      <c r="A203" s="624">
        <f t="shared" si="11"/>
        <v>196</v>
      </c>
      <c r="B203" s="624">
        <f t="shared" si="12"/>
        <v>0</v>
      </c>
      <c r="C203" s="448"/>
      <c r="D203" s="448"/>
      <c r="E203" s="458"/>
      <c r="F203" s="446"/>
      <c r="G203" s="446"/>
      <c r="H203" s="446"/>
      <c r="I203" s="446"/>
      <c r="J203" s="448"/>
      <c r="K203" s="455">
        <v>0</v>
      </c>
      <c r="L203" s="446"/>
      <c r="M203" s="452">
        <v>0</v>
      </c>
      <c r="N203" s="610">
        <f t="shared" si="10"/>
        <v>0</v>
      </c>
      <c r="O203" s="548"/>
      <c r="P203" s="448"/>
      <c r="R203" s="609" t="str">
        <f>_xlfn.IFNA(VLOOKUP(J203,Checks!$L$4:$L$15,1,FALSE),IF(J203="","",1))</f>
        <v/>
      </c>
    </row>
    <row r="204" spans="1:18">
      <c r="A204" s="624">
        <f t="shared" si="11"/>
        <v>197</v>
      </c>
      <c r="B204" s="624">
        <f t="shared" si="12"/>
        <v>0</v>
      </c>
      <c r="C204" s="448"/>
      <c r="D204" s="448"/>
      <c r="E204" s="458"/>
      <c r="F204" s="446"/>
      <c r="G204" s="446"/>
      <c r="H204" s="446"/>
      <c r="I204" s="446"/>
      <c r="J204" s="448"/>
      <c r="K204" s="455">
        <v>0</v>
      </c>
      <c r="L204" s="446"/>
      <c r="M204" s="452">
        <v>0</v>
      </c>
      <c r="N204" s="610">
        <f t="shared" si="10"/>
        <v>0</v>
      </c>
      <c r="O204" s="548"/>
      <c r="P204" s="448"/>
      <c r="R204" s="609" t="str">
        <f>_xlfn.IFNA(VLOOKUP(J204,Checks!$L$4:$L$15,1,FALSE),IF(J204="","",1))</f>
        <v/>
      </c>
    </row>
    <row r="205" spans="1:18">
      <c r="A205" s="624">
        <f t="shared" si="11"/>
        <v>198</v>
      </c>
      <c r="B205" s="624">
        <f t="shared" si="12"/>
        <v>0</v>
      </c>
      <c r="C205" s="448"/>
      <c r="D205" s="448"/>
      <c r="E205" s="458"/>
      <c r="F205" s="446"/>
      <c r="G205" s="446"/>
      <c r="H205" s="446"/>
      <c r="I205" s="446"/>
      <c r="J205" s="448"/>
      <c r="K205" s="455">
        <v>0</v>
      </c>
      <c r="L205" s="446"/>
      <c r="M205" s="452">
        <v>0</v>
      </c>
      <c r="N205" s="610">
        <f t="shared" si="10"/>
        <v>0</v>
      </c>
      <c r="O205" s="548"/>
      <c r="P205" s="448"/>
      <c r="R205" s="609" t="str">
        <f>_xlfn.IFNA(VLOOKUP(J205,Checks!$L$4:$L$15,1,FALSE),IF(J205="","",1))</f>
        <v/>
      </c>
    </row>
    <row r="206" spans="1:18">
      <c r="A206" s="624">
        <f t="shared" si="11"/>
        <v>199</v>
      </c>
      <c r="B206" s="624">
        <f t="shared" si="12"/>
        <v>0</v>
      </c>
      <c r="C206" s="448"/>
      <c r="D206" s="448"/>
      <c r="E206" s="458"/>
      <c r="F206" s="446"/>
      <c r="G206" s="446"/>
      <c r="H206" s="446"/>
      <c r="I206" s="446"/>
      <c r="J206" s="448"/>
      <c r="K206" s="455">
        <v>0</v>
      </c>
      <c r="L206" s="446"/>
      <c r="M206" s="452">
        <v>0</v>
      </c>
      <c r="N206" s="610">
        <f t="shared" si="10"/>
        <v>0</v>
      </c>
      <c r="O206" s="548"/>
      <c r="P206" s="448"/>
      <c r="R206" s="609" t="str">
        <f>_xlfn.IFNA(VLOOKUP(J206,Checks!$L$4:$L$15,1,FALSE),IF(J206="","",1))</f>
        <v/>
      </c>
    </row>
    <row r="207" spans="1:18">
      <c r="A207" s="624">
        <f t="shared" si="11"/>
        <v>200</v>
      </c>
      <c r="B207" s="624">
        <f t="shared" si="12"/>
        <v>0</v>
      </c>
      <c r="C207" s="448"/>
      <c r="D207" s="448"/>
      <c r="E207" s="458"/>
      <c r="F207" s="446"/>
      <c r="G207" s="446"/>
      <c r="H207" s="446"/>
      <c r="I207" s="446"/>
      <c r="J207" s="448"/>
      <c r="K207" s="455">
        <v>0</v>
      </c>
      <c r="L207" s="446"/>
      <c r="M207" s="452">
        <v>0</v>
      </c>
      <c r="N207" s="610">
        <f t="shared" si="10"/>
        <v>0</v>
      </c>
      <c r="O207" s="548"/>
      <c r="P207" s="448"/>
      <c r="R207" s="609" t="str">
        <f>_xlfn.IFNA(VLOOKUP(J207,Checks!$L$4:$L$15,1,FALSE),IF(J207="","",1))</f>
        <v/>
      </c>
    </row>
    <row r="208" spans="1:18">
      <c r="A208" s="624">
        <f t="shared" si="11"/>
        <v>201</v>
      </c>
      <c r="B208" s="624">
        <f t="shared" si="12"/>
        <v>0</v>
      </c>
      <c r="C208" s="448"/>
      <c r="D208" s="448"/>
      <c r="E208" s="458"/>
      <c r="F208" s="446"/>
      <c r="G208" s="446"/>
      <c r="H208" s="446"/>
      <c r="I208" s="446"/>
      <c r="J208" s="448"/>
      <c r="K208" s="455">
        <v>0</v>
      </c>
      <c r="L208" s="446"/>
      <c r="M208" s="452">
        <v>0</v>
      </c>
      <c r="N208" s="610">
        <f t="shared" si="10"/>
        <v>0</v>
      </c>
      <c r="O208" s="548"/>
      <c r="P208" s="448"/>
      <c r="R208" s="609" t="str">
        <f>_xlfn.IFNA(VLOOKUP(J208,Checks!$L$4:$L$15,1,FALSE),IF(J208="","",1))</f>
        <v/>
      </c>
    </row>
    <row r="209" spans="1:18">
      <c r="A209" s="624">
        <f t="shared" si="11"/>
        <v>202</v>
      </c>
      <c r="B209" s="624">
        <f t="shared" si="12"/>
        <v>0</v>
      </c>
      <c r="C209" s="448"/>
      <c r="D209" s="448"/>
      <c r="E209" s="458"/>
      <c r="F209" s="446"/>
      <c r="G209" s="446"/>
      <c r="H209" s="446"/>
      <c r="I209" s="446"/>
      <c r="J209" s="448"/>
      <c r="K209" s="455">
        <v>0</v>
      </c>
      <c r="L209" s="446"/>
      <c r="M209" s="452">
        <v>0</v>
      </c>
      <c r="N209" s="610">
        <f t="shared" si="10"/>
        <v>0</v>
      </c>
      <c r="O209" s="548"/>
      <c r="P209" s="448"/>
      <c r="R209" s="609" t="str">
        <f>_xlfn.IFNA(VLOOKUP(J209,Checks!$L$4:$L$15,1,FALSE),IF(J209="","",1))</f>
        <v/>
      </c>
    </row>
    <row r="210" spans="1:18">
      <c r="A210" s="624">
        <f t="shared" si="11"/>
        <v>203</v>
      </c>
      <c r="B210" s="624">
        <f t="shared" si="12"/>
        <v>0</v>
      </c>
      <c r="C210" s="448"/>
      <c r="D210" s="448"/>
      <c r="E210" s="458"/>
      <c r="F210" s="446"/>
      <c r="G210" s="446"/>
      <c r="H210" s="446"/>
      <c r="I210" s="446"/>
      <c r="J210" s="448"/>
      <c r="K210" s="455">
        <v>0</v>
      </c>
      <c r="L210" s="446"/>
      <c r="M210" s="452">
        <v>0</v>
      </c>
      <c r="N210" s="610">
        <f t="shared" si="10"/>
        <v>0</v>
      </c>
      <c r="O210" s="548"/>
      <c r="P210" s="448"/>
      <c r="R210" s="609" t="str">
        <f>_xlfn.IFNA(VLOOKUP(J210,Checks!$L$4:$L$15,1,FALSE),IF(J210="","",1))</f>
        <v/>
      </c>
    </row>
    <row r="211" spans="1:18">
      <c r="A211" s="624">
        <f t="shared" si="11"/>
        <v>204</v>
      </c>
      <c r="B211" s="624">
        <f t="shared" si="12"/>
        <v>0</v>
      </c>
      <c r="C211" s="448"/>
      <c r="D211" s="448"/>
      <c r="E211" s="458"/>
      <c r="F211" s="446"/>
      <c r="G211" s="446"/>
      <c r="H211" s="446"/>
      <c r="I211" s="446"/>
      <c r="J211" s="448"/>
      <c r="K211" s="455">
        <v>0</v>
      </c>
      <c r="L211" s="446"/>
      <c r="M211" s="452">
        <v>0</v>
      </c>
      <c r="N211" s="610">
        <f t="shared" si="10"/>
        <v>0</v>
      </c>
      <c r="O211" s="548"/>
      <c r="P211" s="448"/>
      <c r="R211" s="609" t="str">
        <f>_xlfn.IFNA(VLOOKUP(J211,Checks!$L$4:$L$15,1,FALSE),IF(J211="","",1))</f>
        <v/>
      </c>
    </row>
    <row r="212" spans="1:18">
      <c r="A212" s="624">
        <f t="shared" si="11"/>
        <v>205</v>
      </c>
      <c r="B212" s="624">
        <f t="shared" si="12"/>
        <v>0</v>
      </c>
      <c r="C212" s="448"/>
      <c r="D212" s="448"/>
      <c r="E212" s="458"/>
      <c r="F212" s="446"/>
      <c r="G212" s="446"/>
      <c r="H212" s="446"/>
      <c r="I212" s="446"/>
      <c r="J212" s="448"/>
      <c r="K212" s="455">
        <v>0</v>
      </c>
      <c r="L212" s="446"/>
      <c r="M212" s="452">
        <v>0</v>
      </c>
      <c r="N212" s="610">
        <f t="shared" si="10"/>
        <v>0</v>
      </c>
      <c r="O212" s="548"/>
      <c r="P212" s="448"/>
      <c r="R212" s="609" t="str">
        <f>_xlfn.IFNA(VLOOKUP(J212,Checks!$L$4:$L$15,1,FALSE),IF(J212="","",1))</f>
        <v/>
      </c>
    </row>
    <row r="213" spans="1:18">
      <c r="A213" s="624">
        <f t="shared" si="11"/>
        <v>206</v>
      </c>
      <c r="B213" s="624">
        <f t="shared" si="12"/>
        <v>0</v>
      </c>
      <c r="C213" s="448"/>
      <c r="D213" s="448"/>
      <c r="E213" s="458"/>
      <c r="F213" s="446"/>
      <c r="G213" s="446"/>
      <c r="H213" s="446"/>
      <c r="I213" s="446"/>
      <c r="J213" s="448"/>
      <c r="K213" s="455">
        <v>0</v>
      </c>
      <c r="L213" s="446"/>
      <c r="M213" s="452">
        <v>0</v>
      </c>
      <c r="N213" s="610">
        <f t="shared" si="10"/>
        <v>0</v>
      </c>
      <c r="O213" s="548"/>
      <c r="P213" s="448"/>
      <c r="R213" s="609" t="str">
        <f>_xlfn.IFNA(VLOOKUP(J213,Checks!$L$4:$L$15,1,FALSE),IF(J213="","",1))</f>
        <v/>
      </c>
    </row>
    <row r="214" spans="1:18">
      <c r="A214" s="624">
        <f t="shared" si="11"/>
        <v>207</v>
      </c>
      <c r="B214" s="624">
        <f t="shared" si="12"/>
        <v>0</v>
      </c>
      <c r="C214" s="448"/>
      <c r="D214" s="448"/>
      <c r="E214" s="458"/>
      <c r="F214" s="446"/>
      <c r="G214" s="446"/>
      <c r="H214" s="446"/>
      <c r="I214" s="446"/>
      <c r="J214" s="448"/>
      <c r="K214" s="455">
        <v>0</v>
      </c>
      <c r="L214" s="446"/>
      <c r="M214" s="452">
        <v>0</v>
      </c>
      <c r="N214" s="610">
        <f t="shared" si="10"/>
        <v>0</v>
      </c>
      <c r="O214" s="548"/>
      <c r="P214" s="448"/>
      <c r="R214" s="609" t="str">
        <f>_xlfn.IFNA(VLOOKUP(J214,Checks!$L$4:$L$15,1,FALSE),IF(J214="","",1))</f>
        <v/>
      </c>
    </row>
    <row r="215" spans="1:18">
      <c r="A215" s="624">
        <f t="shared" si="11"/>
        <v>208</v>
      </c>
      <c r="B215" s="624">
        <f t="shared" si="12"/>
        <v>0</v>
      </c>
      <c r="C215" s="448"/>
      <c r="D215" s="448"/>
      <c r="E215" s="458"/>
      <c r="F215" s="446"/>
      <c r="G215" s="446"/>
      <c r="H215" s="446"/>
      <c r="I215" s="446"/>
      <c r="J215" s="448"/>
      <c r="K215" s="455">
        <v>0</v>
      </c>
      <c r="L215" s="446"/>
      <c r="M215" s="452">
        <v>0</v>
      </c>
      <c r="N215" s="610">
        <f t="shared" si="10"/>
        <v>0</v>
      </c>
      <c r="O215" s="548"/>
      <c r="P215" s="448"/>
      <c r="R215" s="609" t="str">
        <f>_xlfn.IFNA(VLOOKUP(J215,Checks!$L$4:$L$15,1,FALSE),IF(J215="","",1))</f>
        <v/>
      </c>
    </row>
    <row r="216" spans="1:18">
      <c r="A216" s="624">
        <f t="shared" si="11"/>
        <v>209</v>
      </c>
      <c r="B216" s="624">
        <f t="shared" si="12"/>
        <v>0</v>
      </c>
      <c r="C216" s="448"/>
      <c r="D216" s="448"/>
      <c r="E216" s="458"/>
      <c r="F216" s="446"/>
      <c r="G216" s="446"/>
      <c r="H216" s="446"/>
      <c r="I216" s="446"/>
      <c r="J216" s="448"/>
      <c r="K216" s="455">
        <v>0</v>
      </c>
      <c r="L216" s="446"/>
      <c r="M216" s="452">
        <v>0</v>
      </c>
      <c r="N216" s="610">
        <f t="shared" si="10"/>
        <v>0</v>
      </c>
      <c r="O216" s="548"/>
      <c r="P216" s="448"/>
      <c r="R216" s="609" t="str">
        <f>_xlfn.IFNA(VLOOKUP(J216,Checks!$L$4:$L$15,1,FALSE),IF(J216="","",1))</f>
        <v/>
      </c>
    </row>
    <row r="217" spans="1:18">
      <c r="A217" s="624">
        <f t="shared" si="11"/>
        <v>210</v>
      </c>
      <c r="B217" s="624">
        <f t="shared" si="12"/>
        <v>0</v>
      </c>
      <c r="C217" s="448"/>
      <c r="D217" s="448"/>
      <c r="E217" s="458"/>
      <c r="F217" s="446"/>
      <c r="G217" s="446"/>
      <c r="H217" s="446"/>
      <c r="I217" s="446"/>
      <c r="J217" s="448"/>
      <c r="K217" s="455">
        <v>0</v>
      </c>
      <c r="L217" s="446"/>
      <c r="M217" s="452">
        <v>0</v>
      </c>
      <c r="N217" s="610">
        <f t="shared" si="10"/>
        <v>0</v>
      </c>
      <c r="O217" s="548"/>
      <c r="P217" s="448"/>
      <c r="R217" s="609" t="str">
        <f>_xlfn.IFNA(VLOOKUP(J217,Checks!$L$4:$L$15,1,FALSE),IF(J217="","",1))</f>
        <v/>
      </c>
    </row>
    <row r="218" spans="1:18">
      <c r="A218" s="624">
        <f t="shared" si="11"/>
        <v>211</v>
      </c>
      <c r="B218" s="624">
        <f t="shared" si="12"/>
        <v>0</v>
      </c>
      <c r="C218" s="448"/>
      <c r="D218" s="448"/>
      <c r="E218" s="458"/>
      <c r="F218" s="446"/>
      <c r="G218" s="446"/>
      <c r="H218" s="446"/>
      <c r="I218" s="446"/>
      <c r="J218" s="448"/>
      <c r="K218" s="455">
        <v>0</v>
      </c>
      <c r="L218" s="446"/>
      <c r="M218" s="452">
        <v>0</v>
      </c>
      <c r="N218" s="610">
        <f t="shared" si="10"/>
        <v>0</v>
      </c>
      <c r="O218" s="548"/>
      <c r="P218" s="448"/>
      <c r="R218" s="609" t="str">
        <f>_xlfn.IFNA(VLOOKUP(J218,Checks!$L$4:$L$15,1,FALSE),IF(J218="","",1))</f>
        <v/>
      </c>
    </row>
    <row r="219" spans="1:18">
      <c r="A219" s="624">
        <f t="shared" si="11"/>
        <v>212</v>
      </c>
      <c r="B219" s="624">
        <f t="shared" si="12"/>
        <v>0</v>
      </c>
      <c r="C219" s="448"/>
      <c r="D219" s="448"/>
      <c r="E219" s="458"/>
      <c r="F219" s="446"/>
      <c r="G219" s="446"/>
      <c r="H219" s="446"/>
      <c r="I219" s="446"/>
      <c r="J219" s="448"/>
      <c r="K219" s="455">
        <v>0</v>
      </c>
      <c r="L219" s="446"/>
      <c r="M219" s="452">
        <v>0</v>
      </c>
      <c r="N219" s="610">
        <f t="shared" si="10"/>
        <v>0</v>
      </c>
      <c r="O219" s="548"/>
      <c r="P219" s="448"/>
      <c r="R219" s="609" t="str">
        <f>_xlfn.IFNA(VLOOKUP(J219,Checks!$L$4:$L$15,1,FALSE),IF(J219="","",1))</f>
        <v/>
      </c>
    </row>
    <row r="220" spans="1:18">
      <c r="A220" s="624">
        <f t="shared" si="11"/>
        <v>213</v>
      </c>
      <c r="B220" s="624">
        <f t="shared" si="12"/>
        <v>0</v>
      </c>
      <c r="C220" s="448"/>
      <c r="D220" s="448"/>
      <c r="E220" s="458"/>
      <c r="F220" s="446"/>
      <c r="G220" s="446"/>
      <c r="H220" s="446"/>
      <c r="I220" s="446"/>
      <c r="J220" s="448"/>
      <c r="K220" s="455">
        <v>0</v>
      </c>
      <c r="L220" s="446"/>
      <c r="M220" s="452">
        <v>0</v>
      </c>
      <c r="N220" s="610">
        <f t="shared" si="10"/>
        <v>0</v>
      </c>
      <c r="O220" s="548"/>
      <c r="P220" s="448"/>
      <c r="R220" s="609" t="str">
        <f>_xlfn.IFNA(VLOOKUP(J220,Checks!$L$4:$L$15,1,FALSE),IF(J220="","",1))</f>
        <v/>
      </c>
    </row>
    <row r="221" spans="1:18">
      <c r="A221" s="624">
        <f t="shared" si="11"/>
        <v>214</v>
      </c>
      <c r="B221" s="624">
        <f t="shared" si="12"/>
        <v>0</v>
      </c>
      <c r="C221" s="448"/>
      <c r="D221" s="448"/>
      <c r="E221" s="458"/>
      <c r="F221" s="446"/>
      <c r="G221" s="446"/>
      <c r="H221" s="446"/>
      <c r="I221" s="446"/>
      <c r="J221" s="448"/>
      <c r="K221" s="455">
        <v>0</v>
      </c>
      <c r="L221" s="446"/>
      <c r="M221" s="452">
        <v>0</v>
      </c>
      <c r="N221" s="610">
        <f t="shared" si="10"/>
        <v>0</v>
      </c>
      <c r="O221" s="548"/>
      <c r="P221" s="448"/>
      <c r="R221" s="609" t="str">
        <f>_xlfn.IFNA(VLOOKUP(J221,Checks!$L$4:$L$15,1,FALSE),IF(J221="","",1))</f>
        <v/>
      </c>
    </row>
    <row r="222" spans="1:18">
      <c r="A222" s="624">
        <f t="shared" si="11"/>
        <v>215</v>
      </c>
      <c r="B222" s="624">
        <f t="shared" si="12"/>
        <v>0</v>
      </c>
      <c r="C222" s="448"/>
      <c r="D222" s="448"/>
      <c r="E222" s="458"/>
      <c r="F222" s="446"/>
      <c r="G222" s="446"/>
      <c r="H222" s="446"/>
      <c r="I222" s="446"/>
      <c r="J222" s="448"/>
      <c r="K222" s="455">
        <v>0</v>
      </c>
      <c r="L222" s="446"/>
      <c r="M222" s="452">
        <v>0</v>
      </c>
      <c r="N222" s="610">
        <f t="shared" si="10"/>
        <v>0</v>
      </c>
      <c r="O222" s="548"/>
      <c r="P222" s="448"/>
      <c r="R222" s="609" t="str">
        <f>_xlfn.IFNA(VLOOKUP(J222,Checks!$L$4:$L$15,1,FALSE),IF(J222="","",1))</f>
        <v/>
      </c>
    </row>
    <row r="223" spans="1:18">
      <c r="A223" s="624">
        <f t="shared" si="11"/>
        <v>216</v>
      </c>
      <c r="B223" s="624">
        <f t="shared" si="12"/>
        <v>0</v>
      </c>
      <c r="C223" s="448"/>
      <c r="D223" s="448"/>
      <c r="E223" s="458"/>
      <c r="F223" s="446"/>
      <c r="G223" s="446"/>
      <c r="H223" s="446"/>
      <c r="I223" s="446"/>
      <c r="J223" s="448"/>
      <c r="K223" s="455">
        <v>0</v>
      </c>
      <c r="L223" s="446"/>
      <c r="M223" s="452">
        <v>0</v>
      </c>
      <c r="N223" s="610">
        <f t="shared" si="10"/>
        <v>0</v>
      </c>
      <c r="O223" s="548"/>
      <c r="P223" s="448"/>
      <c r="R223" s="609" t="str">
        <f>_xlfn.IFNA(VLOOKUP(J223,Checks!$L$4:$L$15,1,FALSE),IF(J223="","",1))</f>
        <v/>
      </c>
    </row>
    <row r="224" spans="1:18">
      <c r="A224" s="624">
        <f t="shared" si="11"/>
        <v>217</v>
      </c>
      <c r="B224" s="624">
        <f t="shared" si="12"/>
        <v>0</v>
      </c>
      <c r="C224" s="448"/>
      <c r="D224" s="448"/>
      <c r="E224" s="458"/>
      <c r="F224" s="446"/>
      <c r="G224" s="446"/>
      <c r="H224" s="446"/>
      <c r="I224" s="446"/>
      <c r="J224" s="448"/>
      <c r="K224" s="455">
        <v>0</v>
      </c>
      <c r="L224" s="446"/>
      <c r="M224" s="452">
        <v>0</v>
      </c>
      <c r="N224" s="610">
        <f t="shared" si="10"/>
        <v>0</v>
      </c>
      <c r="O224" s="548"/>
      <c r="P224" s="448"/>
      <c r="R224" s="609" t="str">
        <f>_xlfn.IFNA(VLOOKUP(J224,Checks!$L$4:$L$15,1,FALSE),IF(J224="","",1))</f>
        <v/>
      </c>
    </row>
    <row r="225" spans="1:18">
      <c r="A225" s="624">
        <f t="shared" si="11"/>
        <v>218</v>
      </c>
      <c r="B225" s="624">
        <f t="shared" si="12"/>
        <v>0</v>
      </c>
      <c r="C225" s="448"/>
      <c r="D225" s="448"/>
      <c r="E225" s="458"/>
      <c r="F225" s="446"/>
      <c r="G225" s="446"/>
      <c r="H225" s="446"/>
      <c r="I225" s="446"/>
      <c r="J225" s="448"/>
      <c r="K225" s="455">
        <v>0</v>
      </c>
      <c r="L225" s="446"/>
      <c r="M225" s="452">
        <v>0</v>
      </c>
      <c r="N225" s="610">
        <f t="shared" si="10"/>
        <v>0</v>
      </c>
      <c r="O225" s="548"/>
      <c r="P225" s="448"/>
      <c r="R225" s="609" t="str">
        <f>_xlfn.IFNA(VLOOKUP(J225,Checks!$L$4:$L$15,1,FALSE),IF(J225="","",1))</f>
        <v/>
      </c>
    </row>
    <row r="226" spans="1:18">
      <c r="A226" s="624">
        <f t="shared" si="11"/>
        <v>219</v>
      </c>
      <c r="B226" s="624">
        <f t="shared" si="12"/>
        <v>0</v>
      </c>
      <c r="C226" s="448"/>
      <c r="D226" s="448"/>
      <c r="E226" s="458"/>
      <c r="F226" s="446"/>
      <c r="G226" s="446"/>
      <c r="H226" s="446"/>
      <c r="I226" s="446"/>
      <c r="J226" s="448"/>
      <c r="K226" s="455">
        <v>0</v>
      </c>
      <c r="L226" s="446"/>
      <c r="M226" s="452">
        <v>0</v>
      </c>
      <c r="N226" s="610">
        <f t="shared" si="10"/>
        <v>0</v>
      </c>
      <c r="O226" s="548"/>
      <c r="P226" s="448"/>
      <c r="R226" s="609" t="str">
        <f>_xlfn.IFNA(VLOOKUP(J226,Checks!$L$4:$L$15,1,FALSE),IF(J226="","",1))</f>
        <v/>
      </c>
    </row>
    <row r="227" spans="1:18">
      <c r="A227" s="624">
        <f t="shared" si="11"/>
        <v>220</v>
      </c>
      <c r="B227" s="624">
        <f t="shared" si="12"/>
        <v>0</v>
      </c>
      <c r="C227" s="448"/>
      <c r="D227" s="448"/>
      <c r="E227" s="458"/>
      <c r="F227" s="446"/>
      <c r="G227" s="446"/>
      <c r="H227" s="446"/>
      <c r="I227" s="446"/>
      <c r="J227" s="448"/>
      <c r="K227" s="455">
        <v>0</v>
      </c>
      <c r="L227" s="446"/>
      <c r="M227" s="452">
        <v>0</v>
      </c>
      <c r="N227" s="610">
        <f t="shared" si="10"/>
        <v>0</v>
      </c>
      <c r="O227" s="548"/>
      <c r="P227" s="448"/>
      <c r="R227" s="609" t="str">
        <f>_xlfn.IFNA(VLOOKUP(J227,Checks!$L$4:$L$15,1,FALSE),IF(J227="","",1))</f>
        <v/>
      </c>
    </row>
    <row r="228" spans="1:18">
      <c r="A228" s="624">
        <f t="shared" si="11"/>
        <v>221</v>
      </c>
      <c r="B228" s="624">
        <f t="shared" si="12"/>
        <v>0</v>
      </c>
      <c r="C228" s="448"/>
      <c r="D228" s="448"/>
      <c r="E228" s="458"/>
      <c r="F228" s="446"/>
      <c r="G228" s="446"/>
      <c r="H228" s="446"/>
      <c r="I228" s="446"/>
      <c r="J228" s="448"/>
      <c r="K228" s="455">
        <v>0</v>
      </c>
      <c r="L228" s="446"/>
      <c r="M228" s="452">
        <v>0</v>
      </c>
      <c r="N228" s="610">
        <f t="shared" si="10"/>
        <v>0</v>
      </c>
      <c r="O228" s="548"/>
      <c r="P228" s="448"/>
      <c r="R228" s="609" t="str">
        <f>_xlfn.IFNA(VLOOKUP(J228,Checks!$L$4:$L$15,1,FALSE),IF(J228="","",1))</f>
        <v/>
      </c>
    </row>
    <row r="229" spans="1:18">
      <c r="A229" s="624">
        <f t="shared" si="11"/>
        <v>222</v>
      </c>
      <c r="B229" s="624">
        <f t="shared" si="12"/>
        <v>0</v>
      </c>
      <c r="C229" s="448"/>
      <c r="D229" s="448"/>
      <c r="E229" s="458"/>
      <c r="F229" s="446"/>
      <c r="G229" s="446"/>
      <c r="H229" s="446"/>
      <c r="I229" s="446"/>
      <c r="J229" s="448"/>
      <c r="K229" s="455">
        <v>0</v>
      </c>
      <c r="L229" s="446"/>
      <c r="M229" s="452">
        <v>0</v>
      </c>
      <c r="N229" s="610">
        <f t="shared" si="10"/>
        <v>0</v>
      </c>
      <c r="O229" s="548"/>
      <c r="P229" s="448"/>
      <c r="R229" s="609" t="str">
        <f>_xlfn.IFNA(VLOOKUP(J229,Checks!$L$4:$L$15,1,FALSE),IF(J229="","",1))</f>
        <v/>
      </c>
    </row>
    <row r="230" spans="1:18">
      <c r="A230" s="624">
        <f t="shared" si="11"/>
        <v>223</v>
      </c>
      <c r="B230" s="624">
        <f t="shared" si="12"/>
        <v>0</v>
      </c>
      <c r="C230" s="448"/>
      <c r="D230" s="448"/>
      <c r="E230" s="458"/>
      <c r="F230" s="446"/>
      <c r="G230" s="446"/>
      <c r="H230" s="446"/>
      <c r="I230" s="446"/>
      <c r="J230" s="448"/>
      <c r="K230" s="455">
        <v>0</v>
      </c>
      <c r="L230" s="446"/>
      <c r="M230" s="452">
        <v>0</v>
      </c>
      <c r="N230" s="610">
        <f t="shared" ref="N230:N257" si="13">K230*M230</f>
        <v>0</v>
      </c>
      <c r="O230" s="548"/>
      <c r="P230" s="448"/>
      <c r="R230" s="609" t="str">
        <f>_xlfn.IFNA(VLOOKUP(J230,Checks!$L$4:$L$15,1,FALSE),IF(J230="","",1))</f>
        <v/>
      </c>
    </row>
    <row r="231" spans="1:18">
      <c r="A231" s="624">
        <f t="shared" si="11"/>
        <v>224</v>
      </c>
      <c r="B231" s="624">
        <f t="shared" si="12"/>
        <v>0</v>
      </c>
      <c r="C231" s="448"/>
      <c r="D231" s="448"/>
      <c r="E231" s="458"/>
      <c r="F231" s="446"/>
      <c r="G231" s="446"/>
      <c r="H231" s="446"/>
      <c r="I231" s="446"/>
      <c r="J231" s="448"/>
      <c r="K231" s="455">
        <v>0</v>
      </c>
      <c r="L231" s="446"/>
      <c r="M231" s="452">
        <v>0</v>
      </c>
      <c r="N231" s="610">
        <f t="shared" si="13"/>
        <v>0</v>
      </c>
      <c r="O231" s="548"/>
      <c r="P231" s="448"/>
      <c r="R231" s="609" t="str">
        <f>_xlfn.IFNA(VLOOKUP(J231,Checks!$L$4:$L$15,1,FALSE),IF(J231="","",1))</f>
        <v/>
      </c>
    </row>
    <row r="232" spans="1:18">
      <c r="A232" s="624">
        <f t="shared" si="11"/>
        <v>225</v>
      </c>
      <c r="B232" s="624">
        <f t="shared" si="12"/>
        <v>0</v>
      </c>
      <c r="C232" s="448"/>
      <c r="D232" s="448"/>
      <c r="E232" s="458"/>
      <c r="F232" s="446"/>
      <c r="G232" s="446"/>
      <c r="H232" s="446"/>
      <c r="I232" s="446"/>
      <c r="J232" s="448"/>
      <c r="K232" s="455">
        <v>0</v>
      </c>
      <c r="L232" s="446"/>
      <c r="M232" s="452">
        <v>0</v>
      </c>
      <c r="N232" s="610">
        <f t="shared" si="13"/>
        <v>0</v>
      </c>
      <c r="O232" s="548"/>
      <c r="P232" s="448"/>
      <c r="R232" s="609" t="str">
        <f>_xlfn.IFNA(VLOOKUP(J232,Checks!$L$4:$L$15,1,FALSE),IF(J232="","",1))</f>
        <v/>
      </c>
    </row>
    <row r="233" spans="1:18">
      <c r="A233" s="624">
        <f t="shared" si="11"/>
        <v>226</v>
      </c>
      <c r="B233" s="624">
        <f t="shared" si="12"/>
        <v>0</v>
      </c>
      <c r="C233" s="448"/>
      <c r="D233" s="448"/>
      <c r="E233" s="458"/>
      <c r="F233" s="446"/>
      <c r="G233" s="446"/>
      <c r="H233" s="446"/>
      <c r="I233" s="446"/>
      <c r="J233" s="448"/>
      <c r="K233" s="455">
        <v>0</v>
      </c>
      <c r="L233" s="446"/>
      <c r="M233" s="452">
        <v>0</v>
      </c>
      <c r="N233" s="610">
        <f t="shared" si="13"/>
        <v>0</v>
      </c>
      <c r="O233" s="548"/>
      <c r="P233" s="448"/>
      <c r="R233" s="609" t="str">
        <f>_xlfn.IFNA(VLOOKUP(J233,Checks!$L$4:$L$15,1,FALSE),IF(J233="","",1))</f>
        <v/>
      </c>
    </row>
    <row r="234" spans="1:18">
      <c r="A234" s="624">
        <f t="shared" si="11"/>
        <v>227</v>
      </c>
      <c r="B234" s="624">
        <f t="shared" si="12"/>
        <v>0</v>
      </c>
      <c r="C234" s="448"/>
      <c r="D234" s="448"/>
      <c r="E234" s="458"/>
      <c r="F234" s="446"/>
      <c r="G234" s="446"/>
      <c r="H234" s="446"/>
      <c r="I234" s="446"/>
      <c r="J234" s="448"/>
      <c r="K234" s="455">
        <v>0</v>
      </c>
      <c r="L234" s="446"/>
      <c r="M234" s="452">
        <v>0</v>
      </c>
      <c r="N234" s="610">
        <f t="shared" si="13"/>
        <v>0</v>
      </c>
      <c r="O234" s="548"/>
      <c r="P234" s="448"/>
      <c r="R234" s="609" t="str">
        <f>_xlfn.IFNA(VLOOKUP(J234,Checks!$L$4:$L$15,1,FALSE),IF(J234="","",1))</f>
        <v/>
      </c>
    </row>
    <row r="235" spans="1:18">
      <c r="A235" s="624">
        <f t="shared" si="11"/>
        <v>228</v>
      </c>
      <c r="B235" s="624">
        <f t="shared" si="12"/>
        <v>0</v>
      </c>
      <c r="C235" s="448"/>
      <c r="D235" s="448"/>
      <c r="E235" s="458"/>
      <c r="F235" s="446"/>
      <c r="G235" s="446"/>
      <c r="H235" s="446"/>
      <c r="I235" s="446"/>
      <c r="J235" s="448"/>
      <c r="K235" s="455">
        <v>0</v>
      </c>
      <c r="L235" s="446"/>
      <c r="M235" s="452">
        <v>0</v>
      </c>
      <c r="N235" s="610">
        <f t="shared" si="13"/>
        <v>0</v>
      </c>
      <c r="O235" s="548"/>
      <c r="P235" s="448"/>
      <c r="R235" s="609" t="str">
        <f>_xlfn.IFNA(VLOOKUP(J235,Checks!$L$4:$L$15,1,FALSE),IF(J235="","",1))</f>
        <v/>
      </c>
    </row>
    <row r="236" spans="1:18">
      <c r="A236" s="624">
        <f t="shared" si="11"/>
        <v>229</v>
      </c>
      <c r="B236" s="624">
        <f t="shared" si="12"/>
        <v>0</v>
      </c>
      <c r="C236" s="448"/>
      <c r="D236" s="448"/>
      <c r="E236" s="458"/>
      <c r="F236" s="446"/>
      <c r="G236" s="446"/>
      <c r="H236" s="446"/>
      <c r="I236" s="446"/>
      <c r="J236" s="448"/>
      <c r="K236" s="455">
        <v>0</v>
      </c>
      <c r="L236" s="446"/>
      <c r="M236" s="452">
        <v>0</v>
      </c>
      <c r="N236" s="610">
        <f t="shared" si="13"/>
        <v>0</v>
      </c>
      <c r="O236" s="548"/>
      <c r="P236" s="448"/>
      <c r="R236" s="609" t="str">
        <f>_xlfn.IFNA(VLOOKUP(J236,Checks!$L$4:$L$15,1,FALSE),IF(J236="","",1))</f>
        <v/>
      </c>
    </row>
    <row r="237" spans="1:18">
      <c r="A237" s="624">
        <f t="shared" si="11"/>
        <v>230</v>
      </c>
      <c r="B237" s="624">
        <f t="shared" si="12"/>
        <v>0</v>
      </c>
      <c r="C237" s="448"/>
      <c r="D237" s="448"/>
      <c r="E237" s="458"/>
      <c r="F237" s="446"/>
      <c r="G237" s="446"/>
      <c r="H237" s="446"/>
      <c r="I237" s="446"/>
      <c r="J237" s="448"/>
      <c r="K237" s="455">
        <v>0</v>
      </c>
      <c r="L237" s="446"/>
      <c r="M237" s="452">
        <v>0</v>
      </c>
      <c r="N237" s="610">
        <f t="shared" si="13"/>
        <v>0</v>
      </c>
      <c r="O237" s="548"/>
      <c r="P237" s="448"/>
      <c r="R237" s="609" t="str">
        <f>_xlfn.IFNA(VLOOKUP(J237,Checks!$L$4:$L$15,1,FALSE),IF(J237="","",1))</f>
        <v/>
      </c>
    </row>
    <row r="238" spans="1:18">
      <c r="A238" s="624">
        <f t="shared" si="11"/>
        <v>231</v>
      </c>
      <c r="B238" s="624">
        <f t="shared" si="12"/>
        <v>0</v>
      </c>
      <c r="C238" s="448"/>
      <c r="D238" s="448"/>
      <c r="E238" s="458"/>
      <c r="F238" s="446"/>
      <c r="G238" s="446"/>
      <c r="H238" s="446"/>
      <c r="I238" s="446"/>
      <c r="J238" s="448"/>
      <c r="K238" s="455">
        <v>0</v>
      </c>
      <c r="L238" s="446"/>
      <c r="M238" s="452">
        <v>0</v>
      </c>
      <c r="N238" s="610">
        <f t="shared" si="13"/>
        <v>0</v>
      </c>
      <c r="O238" s="548"/>
      <c r="P238" s="448"/>
      <c r="R238" s="609" t="str">
        <f>_xlfn.IFNA(VLOOKUP(J238,Checks!$L$4:$L$15,1,FALSE),IF(J238="","",1))</f>
        <v/>
      </c>
    </row>
    <row r="239" spans="1:18">
      <c r="A239" s="624">
        <f t="shared" si="11"/>
        <v>232</v>
      </c>
      <c r="B239" s="624">
        <f t="shared" si="12"/>
        <v>0</v>
      </c>
      <c r="C239" s="448"/>
      <c r="D239" s="448"/>
      <c r="E239" s="458"/>
      <c r="F239" s="446"/>
      <c r="G239" s="446"/>
      <c r="H239" s="446"/>
      <c r="I239" s="446"/>
      <c r="J239" s="448"/>
      <c r="K239" s="455">
        <v>0</v>
      </c>
      <c r="L239" s="446"/>
      <c r="M239" s="452">
        <v>0</v>
      </c>
      <c r="N239" s="610">
        <f t="shared" si="13"/>
        <v>0</v>
      </c>
      <c r="O239" s="548"/>
      <c r="P239" s="448"/>
      <c r="R239" s="609" t="str">
        <f>_xlfn.IFNA(VLOOKUP(J239,Checks!$L$4:$L$15,1,FALSE),IF(J239="","",1))</f>
        <v/>
      </c>
    </row>
    <row r="240" spans="1:18">
      <c r="A240" s="624">
        <f t="shared" si="11"/>
        <v>233</v>
      </c>
      <c r="B240" s="624">
        <f t="shared" si="12"/>
        <v>0</v>
      </c>
      <c r="C240" s="448"/>
      <c r="D240" s="448"/>
      <c r="E240" s="458"/>
      <c r="F240" s="446"/>
      <c r="G240" s="446"/>
      <c r="H240" s="446"/>
      <c r="I240" s="446"/>
      <c r="J240" s="448"/>
      <c r="K240" s="455">
        <v>0</v>
      </c>
      <c r="L240" s="446"/>
      <c r="M240" s="452">
        <v>0</v>
      </c>
      <c r="N240" s="610">
        <f t="shared" si="13"/>
        <v>0</v>
      </c>
      <c r="O240" s="548"/>
      <c r="P240" s="448"/>
      <c r="R240" s="609" t="str">
        <f>_xlfn.IFNA(VLOOKUP(J240,Checks!$L$4:$L$15,1,FALSE),IF(J240="","",1))</f>
        <v/>
      </c>
    </row>
    <row r="241" spans="1:18">
      <c r="A241" s="624">
        <f t="shared" si="11"/>
        <v>234</v>
      </c>
      <c r="B241" s="624">
        <f t="shared" si="12"/>
        <v>0</v>
      </c>
      <c r="C241" s="448"/>
      <c r="D241" s="448"/>
      <c r="E241" s="458"/>
      <c r="F241" s="446"/>
      <c r="G241" s="446"/>
      <c r="H241" s="446"/>
      <c r="I241" s="446"/>
      <c r="J241" s="448"/>
      <c r="K241" s="455">
        <v>0</v>
      </c>
      <c r="L241" s="446"/>
      <c r="M241" s="452">
        <v>0</v>
      </c>
      <c r="N241" s="610">
        <f t="shared" si="13"/>
        <v>0</v>
      </c>
      <c r="O241" s="548"/>
      <c r="P241" s="448"/>
      <c r="R241" s="609" t="str">
        <f>_xlfn.IFNA(VLOOKUP(J241,Checks!$L$4:$L$15,1,FALSE),IF(J241="","",1))</f>
        <v/>
      </c>
    </row>
    <row r="242" spans="1:18">
      <c r="A242" s="624">
        <f t="shared" si="11"/>
        <v>235</v>
      </c>
      <c r="B242" s="624">
        <f t="shared" si="12"/>
        <v>0</v>
      </c>
      <c r="C242" s="448"/>
      <c r="D242" s="448"/>
      <c r="E242" s="458"/>
      <c r="F242" s="446"/>
      <c r="G242" s="446"/>
      <c r="H242" s="446"/>
      <c r="I242" s="446"/>
      <c r="J242" s="448"/>
      <c r="K242" s="455">
        <v>0</v>
      </c>
      <c r="L242" s="446"/>
      <c r="M242" s="452">
        <v>0</v>
      </c>
      <c r="N242" s="610">
        <f t="shared" si="13"/>
        <v>0</v>
      </c>
      <c r="O242" s="548"/>
      <c r="P242" s="448"/>
      <c r="R242" s="609" t="str">
        <f>_xlfn.IFNA(VLOOKUP(J242,Checks!$L$4:$L$15,1,FALSE),IF(J242="","",1))</f>
        <v/>
      </c>
    </row>
    <row r="243" spans="1:18">
      <c r="A243" s="624">
        <f t="shared" si="11"/>
        <v>236</v>
      </c>
      <c r="B243" s="624">
        <f t="shared" si="12"/>
        <v>0</v>
      </c>
      <c r="C243" s="448"/>
      <c r="D243" s="448"/>
      <c r="E243" s="458"/>
      <c r="F243" s="446"/>
      <c r="G243" s="446"/>
      <c r="H243" s="446"/>
      <c r="I243" s="446"/>
      <c r="J243" s="448"/>
      <c r="K243" s="455">
        <v>0</v>
      </c>
      <c r="L243" s="446"/>
      <c r="M243" s="452">
        <v>0</v>
      </c>
      <c r="N243" s="610">
        <f t="shared" si="13"/>
        <v>0</v>
      </c>
      <c r="O243" s="548"/>
      <c r="P243" s="448"/>
      <c r="R243" s="609" t="str">
        <f>_xlfn.IFNA(VLOOKUP(J243,Checks!$L$4:$L$15,1,FALSE),IF(J243="","",1))</f>
        <v/>
      </c>
    </row>
    <row r="244" spans="1:18">
      <c r="A244" s="624">
        <f t="shared" si="11"/>
        <v>237</v>
      </c>
      <c r="B244" s="624">
        <f t="shared" si="12"/>
        <v>0</v>
      </c>
      <c r="C244" s="448"/>
      <c r="D244" s="448"/>
      <c r="E244" s="458"/>
      <c r="F244" s="446"/>
      <c r="G244" s="446"/>
      <c r="H244" s="446"/>
      <c r="I244" s="446"/>
      <c r="J244" s="448"/>
      <c r="K244" s="455">
        <v>0</v>
      </c>
      <c r="L244" s="446"/>
      <c r="M244" s="452">
        <v>0</v>
      </c>
      <c r="N244" s="610">
        <f t="shared" si="13"/>
        <v>0</v>
      </c>
      <c r="O244" s="548"/>
      <c r="P244" s="448"/>
      <c r="R244" s="609" t="str">
        <f>_xlfn.IFNA(VLOOKUP(J244,Checks!$L$4:$L$15,1,FALSE),IF(J244="","",1))</f>
        <v/>
      </c>
    </row>
    <row r="245" spans="1:18">
      <c r="A245" s="624">
        <f t="shared" si="11"/>
        <v>238</v>
      </c>
      <c r="B245" s="624">
        <f t="shared" si="12"/>
        <v>0</v>
      </c>
      <c r="C245" s="448"/>
      <c r="D245" s="448"/>
      <c r="E245" s="458"/>
      <c r="F245" s="446"/>
      <c r="G245" s="446"/>
      <c r="H245" s="446"/>
      <c r="I245" s="446"/>
      <c r="J245" s="448"/>
      <c r="K245" s="455">
        <v>0</v>
      </c>
      <c r="L245" s="446"/>
      <c r="M245" s="452">
        <v>0</v>
      </c>
      <c r="N245" s="610">
        <f t="shared" si="13"/>
        <v>0</v>
      </c>
      <c r="O245" s="548"/>
      <c r="P245" s="448"/>
      <c r="R245" s="609" t="str">
        <f>_xlfn.IFNA(VLOOKUP(J245,Checks!$L$4:$L$15,1,FALSE),IF(J245="","",1))</f>
        <v/>
      </c>
    </row>
    <row r="246" spans="1:18">
      <c r="A246" s="624">
        <f t="shared" si="11"/>
        <v>239</v>
      </c>
      <c r="B246" s="624">
        <f t="shared" si="12"/>
        <v>0</v>
      </c>
      <c r="C246" s="448"/>
      <c r="D246" s="448"/>
      <c r="E246" s="458"/>
      <c r="F246" s="446"/>
      <c r="G246" s="446"/>
      <c r="H246" s="446"/>
      <c r="I246" s="446"/>
      <c r="J246" s="448"/>
      <c r="K246" s="455">
        <v>0</v>
      </c>
      <c r="L246" s="446"/>
      <c r="M246" s="452">
        <v>0</v>
      </c>
      <c r="N246" s="610">
        <f t="shared" si="13"/>
        <v>0</v>
      </c>
      <c r="O246" s="548"/>
      <c r="P246" s="448"/>
      <c r="R246" s="609" t="str">
        <f>_xlfn.IFNA(VLOOKUP(J246,Checks!$L$4:$L$15,1,FALSE),IF(J246="","",1))</f>
        <v/>
      </c>
    </row>
    <row r="247" spans="1:18">
      <c r="A247" s="624">
        <f t="shared" si="11"/>
        <v>240</v>
      </c>
      <c r="B247" s="624">
        <f t="shared" si="12"/>
        <v>0</v>
      </c>
      <c r="C247" s="448"/>
      <c r="D247" s="448"/>
      <c r="E247" s="458"/>
      <c r="F247" s="446"/>
      <c r="G247" s="446"/>
      <c r="H247" s="446"/>
      <c r="I247" s="446"/>
      <c r="J247" s="448"/>
      <c r="K247" s="455">
        <v>0</v>
      </c>
      <c r="L247" s="446"/>
      <c r="M247" s="452">
        <v>0</v>
      </c>
      <c r="N247" s="610">
        <f t="shared" si="13"/>
        <v>0</v>
      </c>
      <c r="O247" s="548"/>
      <c r="P247" s="448"/>
      <c r="R247" s="609" t="str">
        <f>_xlfn.IFNA(VLOOKUP(J247,Checks!$L$4:$L$15,1,FALSE),IF(J247="","",1))</f>
        <v/>
      </c>
    </row>
    <row r="248" spans="1:18">
      <c r="A248" s="624">
        <f t="shared" si="11"/>
        <v>241</v>
      </c>
      <c r="B248" s="624">
        <f t="shared" si="12"/>
        <v>0</v>
      </c>
      <c r="C248" s="448"/>
      <c r="D248" s="448"/>
      <c r="E248" s="458"/>
      <c r="F248" s="446"/>
      <c r="G248" s="446"/>
      <c r="H248" s="446"/>
      <c r="I248" s="446"/>
      <c r="J248" s="448"/>
      <c r="K248" s="455">
        <v>0</v>
      </c>
      <c r="L248" s="446"/>
      <c r="M248" s="452">
        <v>0</v>
      </c>
      <c r="N248" s="610">
        <f t="shared" si="13"/>
        <v>0</v>
      </c>
      <c r="O248" s="548"/>
      <c r="P248" s="448"/>
      <c r="R248" s="609" t="str">
        <f>_xlfn.IFNA(VLOOKUP(J248,Checks!$L$4:$L$15,1,FALSE),IF(J248="","",1))</f>
        <v/>
      </c>
    </row>
    <row r="249" spans="1:18">
      <c r="A249" s="624">
        <f t="shared" si="11"/>
        <v>242</v>
      </c>
      <c r="B249" s="624">
        <f t="shared" si="12"/>
        <v>0</v>
      </c>
      <c r="C249" s="448"/>
      <c r="D249" s="448"/>
      <c r="E249" s="458"/>
      <c r="F249" s="446"/>
      <c r="G249" s="446"/>
      <c r="H249" s="446"/>
      <c r="I249" s="446"/>
      <c r="J249" s="448"/>
      <c r="K249" s="455">
        <v>0</v>
      </c>
      <c r="L249" s="446"/>
      <c r="M249" s="452">
        <v>0</v>
      </c>
      <c r="N249" s="610">
        <f t="shared" si="13"/>
        <v>0</v>
      </c>
      <c r="O249" s="548"/>
      <c r="P249" s="448"/>
      <c r="R249" s="609" t="str">
        <f>_xlfn.IFNA(VLOOKUP(J249,Checks!$L$4:$L$15,1,FALSE),IF(J249="","",1))</f>
        <v/>
      </c>
    </row>
    <row r="250" spans="1:18">
      <c r="A250" s="624">
        <f t="shared" si="11"/>
        <v>243</v>
      </c>
      <c r="B250" s="624">
        <f t="shared" si="12"/>
        <v>0</v>
      </c>
      <c r="C250" s="448"/>
      <c r="D250" s="448"/>
      <c r="E250" s="458"/>
      <c r="F250" s="446"/>
      <c r="G250" s="446"/>
      <c r="H250" s="446"/>
      <c r="I250" s="446"/>
      <c r="J250" s="448"/>
      <c r="K250" s="455">
        <v>0</v>
      </c>
      <c r="L250" s="446"/>
      <c r="M250" s="452">
        <v>0</v>
      </c>
      <c r="N250" s="610">
        <f t="shared" si="13"/>
        <v>0</v>
      </c>
      <c r="O250" s="548"/>
      <c r="P250" s="448"/>
      <c r="R250" s="609" t="str">
        <f>_xlfn.IFNA(VLOOKUP(J250,Checks!$L$4:$L$15,1,FALSE),IF(J250="","",1))</f>
        <v/>
      </c>
    </row>
    <row r="251" spans="1:18">
      <c r="A251" s="624">
        <f t="shared" si="11"/>
        <v>244</v>
      </c>
      <c r="B251" s="624">
        <f t="shared" si="12"/>
        <v>0</v>
      </c>
      <c r="C251" s="448"/>
      <c r="D251" s="448"/>
      <c r="E251" s="458"/>
      <c r="F251" s="446"/>
      <c r="G251" s="446"/>
      <c r="H251" s="446"/>
      <c r="I251" s="446"/>
      <c r="J251" s="448"/>
      <c r="K251" s="455">
        <v>0</v>
      </c>
      <c r="L251" s="446"/>
      <c r="M251" s="452">
        <v>0</v>
      </c>
      <c r="N251" s="610">
        <f t="shared" si="13"/>
        <v>0</v>
      </c>
      <c r="O251" s="548"/>
      <c r="P251" s="448"/>
      <c r="R251" s="609" t="str">
        <f>_xlfn.IFNA(VLOOKUP(J251,Checks!$L$4:$L$15,1,FALSE),IF(J251="","",1))</f>
        <v/>
      </c>
    </row>
    <row r="252" spans="1:18">
      <c r="A252" s="624">
        <f t="shared" si="11"/>
        <v>245</v>
      </c>
      <c r="B252" s="624">
        <f t="shared" si="12"/>
        <v>0</v>
      </c>
      <c r="C252" s="448"/>
      <c r="D252" s="448"/>
      <c r="E252" s="458"/>
      <c r="F252" s="446"/>
      <c r="G252" s="446"/>
      <c r="H252" s="446"/>
      <c r="I252" s="446"/>
      <c r="J252" s="448"/>
      <c r="K252" s="455">
        <v>0</v>
      </c>
      <c r="L252" s="446"/>
      <c r="M252" s="452">
        <v>0</v>
      </c>
      <c r="N252" s="610">
        <f t="shared" si="13"/>
        <v>0</v>
      </c>
      <c r="O252" s="548"/>
      <c r="P252" s="448"/>
      <c r="R252" s="609" t="str">
        <f>_xlfn.IFNA(VLOOKUP(J252,Checks!$L$4:$L$15,1,FALSE),IF(J252="","",1))</f>
        <v/>
      </c>
    </row>
    <row r="253" spans="1:18">
      <c r="A253" s="624">
        <f t="shared" si="11"/>
        <v>246</v>
      </c>
      <c r="B253" s="624">
        <f t="shared" si="12"/>
        <v>0</v>
      </c>
      <c r="C253" s="448"/>
      <c r="D253" s="448"/>
      <c r="E253" s="458"/>
      <c r="F253" s="446"/>
      <c r="G253" s="446"/>
      <c r="H253" s="446"/>
      <c r="I253" s="446"/>
      <c r="J253" s="448"/>
      <c r="K253" s="455">
        <v>0</v>
      </c>
      <c r="L253" s="446"/>
      <c r="M253" s="452">
        <v>0</v>
      </c>
      <c r="N253" s="610">
        <f t="shared" si="13"/>
        <v>0</v>
      </c>
      <c r="O253" s="548"/>
      <c r="P253" s="448"/>
      <c r="R253" s="609" t="str">
        <f>_xlfn.IFNA(VLOOKUP(J253,Checks!$L$4:$L$15,1,FALSE),IF(J253="","",1))</f>
        <v/>
      </c>
    </row>
    <row r="254" spans="1:18">
      <c r="A254" s="624">
        <f t="shared" si="11"/>
        <v>247</v>
      </c>
      <c r="B254" s="624">
        <f t="shared" si="12"/>
        <v>0</v>
      </c>
      <c r="C254" s="448"/>
      <c r="D254" s="448"/>
      <c r="E254" s="458"/>
      <c r="F254" s="446"/>
      <c r="G254" s="446"/>
      <c r="H254" s="446"/>
      <c r="I254" s="446"/>
      <c r="J254" s="448"/>
      <c r="K254" s="455">
        <v>0</v>
      </c>
      <c r="L254" s="446"/>
      <c r="M254" s="452">
        <v>0</v>
      </c>
      <c r="N254" s="610">
        <f t="shared" si="13"/>
        <v>0</v>
      </c>
      <c r="O254" s="548"/>
      <c r="P254" s="448"/>
      <c r="R254" s="609" t="str">
        <f>_xlfn.IFNA(VLOOKUP(J254,Checks!$L$4:$L$15,1,FALSE),IF(J254="","",1))</f>
        <v/>
      </c>
    </row>
    <row r="255" spans="1:18">
      <c r="A255" s="624">
        <f t="shared" si="11"/>
        <v>248</v>
      </c>
      <c r="B255" s="624">
        <f t="shared" si="12"/>
        <v>0</v>
      </c>
      <c r="C255" s="448"/>
      <c r="D255" s="448"/>
      <c r="E255" s="458"/>
      <c r="F255" s="446"/>
      <c r="G255" s="446"/>
      <c r="H255" s="446"/>
      <c r="I255" s="446"/>
      <c r="J255" s="448"/>
      <c r="K255" s="455">
        <v>0</v>
      </c>
      <c r="L255" s="446"/>
      <c r="M255" s="452">
        <v>0</v>
      </c>
      <c r="N255" s="610">
        <f t="shared" si="13"/>
        <v>0</v>
      </c>
      <c r="O255" s="548"/>
      <c r="P255" s="448"/>
      <c r="R255" s="609" t="str">
        <f>_xlfn.IFNA(VLOOKUP(J255,Checks!$L$4:$L$15,1,FALSE),IF(J255="","",1))</f>
        <v/>
      </c>
    </row>
    <row r="256" spans="1:18">
      <c r="A256" s="624">
        <f t="shared" si="11"/>
        <v>249</v>
      </c>
      <c r="B256" s="624">
        <f t="shared" si="12"/>
        <v>0</v>
      </c>
      <c r="C256" s="448"/>
      <c r="D256" s="448"/>
      <c r="E256" s="458"/>
      <c r="F256" s="446"/>
      <c r="G256" s="446"/>
      <c r="H256" s="446"/>
      <c r="I256" s="446"/>
      <c r="J256" s="448"/>
      <c r="K256" s="455">
        <v>0</v>
      </c>
      <c r="L256" s="446"/>
      <c r="M256" s="452">
        <v>0</v>
      </c>
      <c r="N256" s="610">
        <f t="shared" si="13"/>
        <v>0</v>
      </c>
      <c r="O256" s="548"/>
      <c r="P256" s="448"/>
      <c r="R256" s="609" t="str">
        <f>_xlfn.IFNA(VLOOKUP(J256,Checks!$L$4:$L$15,1,FALSE),IF(J256="","",1))</f>
        <v/>
      </c>
    </row>
    <row r="257" spans="1:18">
      <c r="A257" s="624">
        <f t="shared" si="11"/>
        <v>250</v>
      </c>
      <c r="B257" s="624">
        <f t="shared" si="12"/>
        <v>0</v>
      </c>
      <c r="C257" s="448"/>
      <c r="D257" s="448"/>
      <c r="E257" s="458"/>
      <c r="F257" s="446"/>
      <c r="G257" s="446"/>
      <c r="H257" s="446"/>
      <c r="I257" s="446"/>
      <c r="J257" s="448"/>
      <c r="K257" s="455">
        <v>0</v>
      </c>
      <c r="L257" s="446"/>
      <c r="M257" s="452">
        <v>0</v>
      </c>
      <c r="N257" s="610">
        <f t="shared" si="13"/>
        <v>0</v>
      </c>
      <c r="O257" s="548"/>
      <c r="P257" s="448"/>
      <c r="R257" s="609" t="str">
        <f>_xlfn.IFNA(VLOOKUP(J257,Checks!$L$4:$L$15,1,FALSE),IF(J257="","",1))</f>
        <v/>
      </c>
    </row>
  </sheetData>
  <sheetProtection algorithmName="SHA-512" hashValue="fhHOgcRtd8LHnHgP6D0lxRP4wQv/6mreYjqlS7GE/oJ4FhkjCql61lkpLC9VUJkXfr7XkzajkCBo4UVJAmIFgw==" saltValue="LwHnVqORFQixdsMRkZqjBg==" spinCount="100000" sheet="1" insertRows="0"/>
  <mergeCells count="2">
    <mergeCell ref="A4:P4"/>
    <mergeCell ref="C5:P5"/>
  </mergeCells>
  <dataValidations count="1">
    <dataValidation type="list" allowBlank="1" showInputMessage="1" showErrorMessage="1" sqref="F8:G257 O8:O257">
      <formula1>"Y,N"</formula1>
    </dataValidation>
  </dataValidations>
  <pageMargins left="0.25" right="0.25" top="0.5" bottom="0.5" header="0.2" footer="0.2"/>
  <pageSetup scale="46"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Checks!$P$4:$P$19</xm:f>
          </x14:formula1>
          <xm:sqref>I8:I257</xm:sqref>
        </x14:dataValidation>
        <x14:dataValidation type="list" allowBlank="1" showInputMessage="1" showErrorMessage="1">
          <x14:formula1>
            <xm:f>Checks!$L$4:$L$15</xm:f>
          </x14:formula1>
          <xm:sqref>J8:J257</xm:sqref>
        </x14:dataValidation>
        <x14:dataValidation type="list" allowBlank="1" showInputMessage="1" showErrorMessage="1">
          <x14:formula1>
            <xm:f>Checks!$R$4:$R$29</xm:f>
          </x14:formula1>
          <xm:sqref>H8:H257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6"/>
  <sheetViews>
    <sheetView showGridLines="0" view="pageBreakPreview" zoomScale="85" zoomScaleNormal="25" zoomScaleSheetLayoutView="85" workbookViewId="0"/>
  </sheetViews>
  <sheetFormatPr defaultColWidth="9.1796875" defaultRowHeight="12.5"/>
  <cols>
    <col min="1" max="1" width="15.453125" style="445" customWidth="1"/>
    <col min="2" max="2" width="17.453125" style="445" customWidth="1"/>
    <col min="3" max="3" width="21.453125" style="462" customWidth="1"/>
    <col min="4" max="4" width="16.453125" style="462" customWidth="1"/>
    <col min="5" max="5" width="16.453125" style="466" customWidth="1"/>
    <col min="6" max="6" width="18.81640625" style="466" customWidth="1"/>
    <col min="7" max="7" width="23.54296875" style="445" customWidth="1"/>
    <col min="8" max="8" width="13.54296875" style="445" customWidth="1"/>
    <col min="9" max="9" width="18.81640625" style="445" customWidth="1"/>
    <col min="10" max="10" width="13.54296875" style="445" customWidth="1"/>
    <col min="11" max="11" width="27.1796875" style="445" customWidth="1"/>
    <col min="12" max="12" width="9.1796875" style="445"/>
    <col min="13" max="13" width="0" style="445" hidden="1" customWidth="1"/>
    <col min="14" max="16384" width="9.1796875" style="445"/>
  </cols>
  <sheetData>
    <row r="1" spans="1:13" s="398" customFormat="1" ht="13">
      <c r="A1" s="228" t="s">
        <v>407</v>
      </c>
      <c r="B1" s="397"/>
      <c r="C1" s="460"/>
      <c r="D1" s="460"/>
      <c r="E1" s="381"/>
      <c r="F1" s="463"/>
    </row>
    <row r="2" spans="1:13" s="398" customFormat="1">
      <c r="A2" s="397"/>
      <c r="B2" s="397"/>
      <c r="C2" s="460"/>
      <c r="D2" s="460"/>
      <c r="E2" s="381"/>
      <c r="F2" s="463"/>
    </row>
    <row r="3" spans="1:13" s="69" customFormat="1" ht="13" thickBot="1">
      <c r="A3" s="227" t="s">
        <v>515</v>
      </c>
      <c r="B3" s="227"/>
      <c r="C3" s="85"/>
      <c r="D3" s="85"/>
      <c r="E3" s="381"/>
      <c r="F3" s="464"/>
    </row>
    <row r="4" spans="1:13" s="69" customFormat="1" ht="18.5" thickBot="1">
      <c r="A4" s="1238" t="s">
        <v>156</v>
      </c>
      <c r="B4" s="1239"/>
      <c r="C4" s="1239"/>
      <c r="D4" s="1239"/>
      <c r="E4" s="1239"/>
      <c r="F4" s="1239"/>
      <c r="G4" s="1239"/>
      <c r="H4" s="1239"/>
      <c r="I4" s="1239"/>
      <c r="J4" s="1239"/>
      <c r="K4" s="1240"/>
    </row>
    <row r="5" spans="1:13" s="69" customFormat="1" ht="19.75" customHeight="1">
      <c r="A5" s="499" t="s">
        <v>604</v>
      </c>
      <c r="B5" s="1237" t="s">
        <v>576</v>
      </c>
      <c r="C5" s="1237"/>
      <c r="D5" s="499" t="s">
        <v>601</v>
      </c>
      <c r="E5" s="501"/>
      <c r="F5" s="501"/>
      <c r="G5" s="501"/>
      <c r="H5" s="501"/>
      <c r="I5" s="501"/>
    </row>
    <row r="6" spans="1:13" s="69" customFormat="1" ht="31.75" customHeight="1">
      <c r="A6" s="499" t="s">
        <v>728</v>
      </c>
      <c r="B6" s="1236" t="s">
        <v>603</v>
      </c>
      <c r="C6" s="1236"/>
      <c r="D6" s="499" t="s">
        <v>602</v>
      </c>
      <c r="E6" s="501"/>
      <c r="F6" s="501"/>
      <c r="G6" s="501"/>
      <c r="H6" s="501"/>
      <c r="I6" s="501"/>
    </row>
    <row r="7" spans="1:13" s="69" customFormat="1" ht="31.75" customHeight="1">
      <c r="A7" s="499" t="s">
        <v>729</v>
      </c>
      <c r="B7" s="1236" t="s">
        <v>561</v>
      </c>
      <c r="C7" s="1236"/>
      <c r="D7" s="1241" t="s">
        <v>629</v>
      </c>
      <c r="E7" s="1241"/>
      <c r="F7" s="1241"/>
      <c r="G7" s="1241"/>
      <c r="H7" s="1241"/>
      <c r="I7" s="1241"/>
      <c r="J7" s="1241"/>
      <c r="K7" s="1241"/>
    </row>
    <row r="8" spans="1:13" s="69" customFormat="1" ht="19.75" customHeight="1">
      <c r="A8" s="555" t="s">
        <v>183</v>
      </c>
      <c r="B8" s="1243" t="s">
        <v>613</v>
      </c>
      <c r="C8" s="1243"/>
      <c r="D8" s="555" t="s">
        <v>630</v>
      </c>
      <c r="E8" s="501"/>
      <c r="F8" s="501"/>
      <c r="G8" s="501"/>
      <c r="H8" s="501"/>
      <c r="I8" s="501"/>
    </row>
    <row r="9" spans="1:13" s="69" customFormat="1" ht="31.75" customHeight="1">
      <c r="A9" s="499" t="s">
        <v>444</v>
      </c>
      <c r="B9" s="1242" t="s">
        <v>619</v>
      </c>
      <c r="C9" s="1242"/>
      <c r="D9" s="1241" t="s">
        <v>628</v>
      </c>
      <c r="E9" s="1241"/>
      <c r="F9" s="1241"/>
      <c r="G9" s="1241"/>
      <c r="H9" s="1241"/>
      <c r="I9" s="1241"/>
      <c r="J9" s="1241"/>
      <c r="K9" s="1241"/>
    </row>
    <row r="10" spans="1:13" s="69" customFormat="1" ht="18">
      <c r="A10" s="499"/>
      <c r="B10" s="499"/>
      <c r="C10" s="499"/>
      <c r="D10" s="499"/>
      <c r="E10" s="501"/>
      <c r="F10" s="501"/>
      <c r="G10" s="501"/>
      <c r="H10" s="501"/>
      <c r="I10" s="501"/>
    </row>
    <row r="11" spans="1:13" s="442" customFormat="1" ht="27" customHeight="1">
      <c r="A11" s="1232" t="s">
        <v>554</v>
      </c>
      <c r="B11" s="1232" t="s">
        <v>239</v>
      </c>
      <c r="C11" s="1232" t="s">
        <v>576</v>
      </c>
      <c r="D11" s="1228" t="s">
        <v>577</v>
      </c>
      <c r="E11" s="1228" t="s">
        <v>507</v>
      </c>
      <c r="F11" s="1234" t="s">
        <v>561</v>
      </c>
      <c r="G11" s="1235"/>
      <c r="H11" s="1228" t="s">
        <v>613</v>
      </c>
      <c r="I11" s="1230" t="s">
        <v>619</v>
      </c>
      <c r="J11" s="1228" t="s">
        <v>611</v>
      </c>
      <c r="K11" s="1228" t="s">
        <v>555</v>
      </c>
    </row>
    <row r="12" spans="1:13" s="469" customFormat="1" ht="22.5" customHeight="1">
      <c r="A12" s="1233"/>
      <c r="B12" s="1233"/>
      <c r="C12" s="1233"/>
      <c r="D12" s="1229"/>
      <c r="E12" s="1229"/>
      <c r="F12" s="468" t="s">
        <v>575</v>
      </c>
      <c r="G12" s="468" t="s">
        <v>256</v>
      </c>
      <c r="H12" s="1229"/>
      <c r="I12" s="1231"/>
      <c r="J12" s="1229"/>
      <c r="K12" s="1229"/>
      <c r="M12" s="968" t="s">
        <v>881</v>
      </c>
    </row>
    <row r="13" spans="1:13" s="443" customFormat="1" ht="14.15" customHeight="1">
      <c r="A13" s="502">
        <v>1</v>
      </c>
      <c r="B13" s="502">
        <f>'Non-Delivery Svcs Report'!J2</f>
        <v>0</v>
      </c>
      <c r="C13" s="448"/>
      <c r="D13" s="446"/>
      <c r="E13" s="448"/>
      <c r="F13" s="518">
        <v>0</v>
      </c>
      <c r="G13" s="448"/>
      <c r="H13" s="490"/>
      <c r="I13" s="455">
        <v>0</v>
      </c>
      <c r="J13" s="446"/>
      <c r="K13" s="448"/>
      <c r="M13" s="443" t="str">
        <f>_xlfn.IFNA(VLOOKUP(E13,Checks!$L$4:$L$15,1,FALSE),IF(E13="","",1))</f>
        <v/>
      </c>
    </row>
    <row r="14" spans="1:13" s="443" customFormat="1" ht="14.15" customHeight="1">
      <c r="A14" s="502">
        <f t="shared" ref="A14:A77" si="0">A13+1</f>
        <v>2</v>
      </c>
      <c r="B14" s="502">
        <f>$B$13</f>
        <v>0</v>
      </c>
      <c r="C14" s="448"/>
      <c r="D14" s="446"/>
      <c r="E14" s="448"/>
      <c r="F14" s="518">
        <v>0</v>
      </c>
      <c r="G14" s="448"/>
      <c r="H14" s="490"/>
      <c r="I14" s="455">
        <v>0</v>
      </c>
      <c r="J14" s="446"/>
      <c r="K14" s="448"/>
      <c r="M14" s="443" t="str">
        <f>_xlfn.IFNA(VLOOKUP(E14,Checks!$L$4:$L$15,1,FALSE),IF(E14="","",1))</f>
        <v/>
      </c>
    </row>
    <row r="15" spans="1:13" s="443" customFormat="1" ht="14.15" customHeight="1">
      <c r="A15" s="502">
        <f t="shared" si="0"/>
        <v>3</v>
      </c>
      <c r="B15" s="502">
        <f t="shared" ref="B15:B78" si="1">$B$13</f>
        <v>0</v>
      </c>
      <c r="C15" s="448"/>
      <c r="D15" s="446"/>
      <c r="E15" s="448"/>
      <c r="F15" s="518">
        <v>0</v>
      </c>
      <c r="G15" s="448"/>
      <c r="H15" s="490"/>
      <c r="I15" s="455">
        <v>0</v>
      </c>
      <c r="J15" s="446"/>
      <c r="K15" s="448"/>
      <c r="M15" s="443" t="str">
        <f>_xlfn.IFNA(VLOOKUP(E15,Checks!$L$4:$L$15,1,FALSE),IF(E15="","",1))</f>
        <v/>
      </c>
    </row>
    <row r="16" spans="1:13" s="443" customFormat="1" ht="14.15" customHeight="1">
      <c r="A16" s="502">
        <f t="shared" si="0"/>
        <v>4</v>
      </c>
      <c r="B16" s="502">
        <f t="shared" si="1"/>
        <v>0</v>
      </c>
      <c r="C16" s="448"/>
      <c r="D16" s="446"/>
      <c r="E16" s="448"/>
      <c r="F16" s="518">
        <v>0</v>
      </c>
      <c r="G16" s="448"/>
      <c r="H16" s="490"/>
      <c r="I16" s="455">
        <v>0</v>
      </c>
      <c r="J16" s="446"/>
      <c r="K16" s="448"/>
      <c r="M16" s="443" t="str">
        <f>_xlfn.IFNA(VLOOKUP(E16,Checks!$L$4:$L$15,1,FALSE),IF(E16="","",1))</f>
        <v/>
      </c>
    </row>
    <row r="17" spans="1:13" s="443" customFormat="1" ht="14.15" customHeight="1">
      <c r="A17" s="502">
        <f t="shared" si="0"/>
        <v>5</v>
      </c>
      <c r="B17" s="502">
        <f t="shared" si="1"/>
        <v>0</v>
      </c>
      <c r="C17" s="448"/>
      <c r="D17" s="446"/>
      <c r="E17" s="448"/>
      <c r="F17" s="518">
        <v>0</v>
      </c>
      <c r="G17" s="448"/>
      <c r="H17" s="490"/>
      <c r="I17" s="455">
        <v>0</v>
      </c>
      <c r="J17" s="446"/>
      <c r="K17" s="448"/>
      <c r="M17" s="443" t="str">
        <f>_xlfn.IFNA(VLOOKUP(E17,Checks!$L$4:$L$15,1,FALSE),IF(E17="","",1))</f>
        <v/>
      </c>
    </row>
    <row r="18" spans="1:13" s="443" customFormat="1" ht="14.15" customHeight="1">
      <c r="A18" s="502">
        <f t="shared" si="0"/>
        <v>6</v>
      </c>
      <c r="B18" s="502">
        <f t="shared" si="1"/>
        <v>0</v>
      </c>
      <c r="C18" s="448"/>
      <c r="D18" s="446"/>
      <c r="E18" s="448"/>
      <c r="F18" s="518">
        <v>0</v>
      </c>
      <c r="G18" s="448"/>
      <c r="H18" s="490"/>
      <c r="I18" s="455">
        <v>0</v>
      </c>
      <c r="J18" s="446"/>
      <c r="K18" s="448"/>
      <c r="M18" s="443" t="str">
        <f>_xlfn.IFNA(VLOOKUP(E18,Checks!$L$4:$L$15,1,FALSE),IF(E18="","",1))</f>
        <v/>
      </c>
    </row>
    <row r="19" spans="1:13" s="443" customFormat="1" ht="14.15" customHeight="1">
      <c r="A19" s="502">
        <f t="shared" si="0"/>
        <v>7</v>
      </c>
      <c r="B19" s="502">
        <f t="shared" si="1"/>
        <v>0</v>
      </c>
      <c r="C19" s="448"/>
      <c r="D19" s="446"/>
      <c r="E19" s="448"/>
      <c r="F19" s="518">
        <v>0</v>
      </c>
      <c r="G19" s="448"/>
      <c r="H19" s="490"/>
      <c r="I19" s="455">
        <v>0</v>
      </c>
      <c r="J19" s="446"/>
      <c r="K19" s="448"/>
      <c r="M19" s="443" t="str">
        <f>_xlfn.IFNA(VLOOKUP(E19,Checks!$L$4:$L$15,1,FALSE),IF(E19="","",1))</f>
        <v/>
      </c>
    </row>
    <row r="20" spans="1:13" s="443" customFormat="1" ht="14.15" customHeight="1">
      <c r="A20" s="502">
        <f t="shared" si="0"/>
        <v>8</v>
      </c>
      <c r="B20" s="502">
        <f t="shared" si="1"/>
        <v>0</v>
      </c>
      <c r="C20" s="448"/>
      <c r="D20" s="446"/>
      <c r="E20" s="448"/>
      <c r="F20" s="518">
        <v>0</v>
      </c>
      <c r="G20" s="448"/>
      <c r="H20" s="490"/>
      <c r="I20" s="455">
        <v>0</v>
      </c>
      <c r="J20" s="446"/>
      <c r="K20" s="448"/>
      <c r="M20" s="443" t="str">
        <f>_xlfn.IFNA(VLOOKUP(E20,Checks!$L$4:$L$15,1,FALSE),IF(E20="","",1))</f>
        <v/>
      </c>
    </row>
    <row r="21" spans="1:13" s="443" customFormat="1" ht="14.15" customHeight="1">
      <c r="A21" s="502">
        <f t="shared" si="0"/>
        <v>9</v>
      </c>
      <c r="B21" s="502">
        <f t="shared" si="1"/>
        <v>0</v>
      </c>
      <c r="C21" s="448"/>
      <c r="D21" s="446"/>
      <c r="E21" s="448"/>
      <c r="F21" s="518">
        <v>0</v>
      </c>
      <c r="G21" s="448"/>
      <c r="H21" s="490"/>
      <c r="I21" s="455">
        <v>0</v>
      </c>
      <c r="J21" s="446"/>
      <c r="K21" s="448"/>
      <c r="M21" s="443" t="str">
        <f>_xlfn.IFNA(VLOOKUP(E21,Checks!$L$4:$L$15,1,FALSE),IF(E21="","",1))</f>
        <v/>
      </c>
    </row>
    <row r="22" spans="1:13" s="443" customFormat="1" ht="14.15" customHeight="1">
      <c r="A22" s="502">
        <f t="shared" si="0"/>
        <v>10</v>
      </c>
      <c r="B22" s="502">
        <f t="shared" si="1"/>
        <v>0</v>
      </c>
      <c r="C22" s="448"/>
      <c r="D22" s="446"/>
      <c r="E22" s="448"/>
      <c r="F22" s="518">
        <v>0</v>
      </c>
      <c r="G22" s="448"/>
      <c r="H22" s="490"/>
      <c r="I22" s="455">
        <v>0</v>
      </c>
      <c r="J22" s="446"/>
      <c r="K22" s="448"/>
      <c r="M22" s="443" t="str">
        <f>_xlfn.IFNA(VLOOKUP(E22,Checks!$L$4:$L$15,1,FALSE),IF(E22="","",1))</f>
        <v/>
      </c>
    </row>
    <row r="23" spans="1:13" s="443" customFormat="1" ht="14.15" customHeight="1">
      <c r="A23" s="502">
        <f t="shared" si="0"/>
        <v>11</v>
      </c>
      <c r="B23" s="502">
        <f t="shared" si="1"/>
        <v>0</v>
      </c>
      <c r="C23" s="448"/>
      <c r="D23" s="446"/>
      <c r="E23" s="448"/>
      <c r="F23" s="518">
        <v>0</v>
      </c>
      <c r="G23" s="448"/>
      <c r="H23" s="490"/>
      <c r="I23" s="455">
        <v>0</v>
      </c>
      <c r="J23" s="446"/>
      <c r="K23" s="448"/>
      <c r="M23" s="443" t="str">
        <f>_xlfn.IFNA(VLOOKUP(E23,Checks!$L$4:$L$15,1,FALSE),IF(E23="","",1))</f>
        <v/>
      </c>
    </row>
    <row r="24" spans="1:13" s="443" customFormat="1" ht="14.15" customHeight="1">
      <c r="A24" s="502">
        <f t="shared" si="0"/>
        <v>12</v>
      </c>
      <c r="B24" s="502">
        <f t="shared" si="1"/>
        <v>0</v>
      </c>
      <c r="C24" s="448"/>
      <c r="D24" s="446"/>
      <c r="E24" s="448"/>
      <c r="F24" s="518">
        <v>0</v>
      </c>
      <c r="G24" s="448"/>
      <c r="H24" s="490"/>
      <c r="I24" s="455">
        <v>0</v>
      </c>
      <c r="J24" s="446"/>
      <c r="K24" s="448"/>
      <c r="M24" s="443" t="str">
        <f>_xlfn.IFNA(VLOOKUP(E24,Checks!$L$4:$L$15,1,FALSE),IF(E24="","",1))</f>
        <v/>
      </c>
    </row>
    <row r="25" spans="1:13" s="443" customFormat="1" ht="14.15" customHeight="1">
      <c r="A25" s="502">
        <f t="shared" si="0"/>
        <v>13</v>
      </c>
      <c r="B25" s="502">
        <f t="shared" si="1"/>
        <v>0</v>
      </c>
      <c r="C25" s="448"/>
      <c r="D25" s="446"/>
      <c r="E25" s="448"/>
      <c r="F25" s="518">
        <v>0</v>
      </c>
      <c r="G25" s="448"/>
      <c r="H25" s="490"/>
      <c r="I25" s="455">
        <v>0</v>
      </c>
      <c r="J25" s="446"/>
      <c r="K25" s="448"/>
      <c r="M25" s="443" t="str">
        <f>_xlfn.IFNA(VLOOKUP(E25,Checks!$L$4:$L$15,1,FALSE),IF(E25="","",1))</f>
        <v/>
      </c>
    </row>
    <row r="26" spans="1:13" s="443" customFormat="1" ht="14.15" customHeight="1">
      <c r="A26" s="502">
        <f t="shared" si="0"/>
        <v>14</v>
      </c>
      <c r="B26" s="502">
        <f t="shared" si="1"/>
        <v>0</v>
      </c>
      <c r="C26" s="448"/>
      <c r="D26" s="446"/>
      <c r="E26" s="448"/>
      <c r="F26" s="518">
        <v>0</v>
      </c>
      <c r="G26" s="448"/>
      <c r="H26" s="490"/>
      <c r="I26" s="455">
        <v>0</v>
      </c>
      <c r="J26" s="446"/>
      <c r="K26" s="448"/>
      <c r="M26" s="443" t="str">
        <f>_xlfn.IFNA(VLOOKUP(E26,Checks!$L$4:$L$15,1,FALSE),IF(E26="","",1))</f>
        <v/>
      </c>
    </row>
    <row r="27" spans="1:13" s="443" customFormat="1" ht="14.15" customHeight="1">
      <c r="A27" s="502">
        <f t="shared" si="0"/>
        <v>15</v>
      </c>
      <c r="B27" s="502">
        <f t="shared" si="1"/>
        <v>0</v>
      </c>
      <c r="C27" s="448"/>
      <c r="D27" s="446"/>
      <c r="E27" s="448"/>
      <c r="F27" s="518">
        <v>0</v>
      </c>
      <c r="G27" s="448"/>
      <c r="H27" s="490"/>
      <c r="I27" s="455">
        <v>0</v>
      </c>
      <c r="J27" s="446"/>
      <c r="K27" s="448"/>
      <c r="M27" s="443" t="str">
        <f>_xlfn.IFNA(VLOOKUP(E27,Checks!$L$4:$L$15,1,FALSE),IF(E27="","",1))</f>
        <v/>
      </c>
    </row>
    <row r="28" spans="1:13" s="443" customFormat="1" ht="14.15" customHeight="1">
      <c r="A28" s="502">
        <f t="shared" si="0"/>
        <v>16</v>
      </c>
      <c r="B28" s="502">
        <f t="shared" si="1"/>
        <v>0</v>
      </c>
      <c r="C28" s="448"/>
      <c r="D28" s="446"/>
      <c r="E28" s="448"/>
      <c r="F28" s="518">
        <v>0</v>
      </c>
      <c r="G28" s="448"/>
      <c r="H28" s="490"/>
      <c r="I28" s="455">
        <v>0</v>
      </c>
      <c r="J28" s="446"/>
      <c r="K28" s="448"/>
      <c r="M28" s="443" t="str">
        <f>_xlfn.IFNA(VLOOKUP(E28,Checks!$L$4:$L$15,1,FALSE),IF(E28="","",1))</f>
        <v/>
      </c>
    </row>
    <row r="29" spans="1:13" s="443" customFormat="1" ht="14.15" customHeight="1">
      <c r="A29" s="502">
        <f t="shared" si="0"/>
        <v>17</v>
      </c>
      <c r="B29" s="502">
        <f t="shared" si="1"/>
        <v>0</v>
      </c>
      <c r="C29" s="448"/>
      <c r="D29" s="446"/>
      <c r="E29" s="448"/>
      <c r="F29" s="518">
        <v>0</v>
      </c>
      <c r="G29" s="448"/>
      <c r="H29" s="490"/>
      <c r="I29" s="455">
        <v>0</v>
      </c>
      <c r="J29" s="446"/>
      <c r="K29" s="448"/>
      <c r="M29" s="443" t="str">
        <f>_xlfn.IFNA(VLOOKUP(E29,Checks!$L$4:$L$15,1,FALSE),IF(E29="","",1))</f>
        <v/>
      </c>
    </row>
    <row r="30" spans="1:13" s="443" customFormat="1" ht="14.15" customHeight="1">
      <c r="A30" s="502">
        <f t="shared" si="0"/>
        <v>18</v>
      </c>
      <c r="B30" s="502">
        <f t="shared" si="1"/>
        <v>0</v>
      </c>
      <c r="C30" s="448"/>
      <c r="D30" s="446"/>
      <c r="E30" s="448"/>
      <c r="F30" s="518">
        <v>0</v>
      </c>
      <c r="G30" s="448"/>
      <c r="H30" s="490"/>
      <c r="I30" s="455">
        <v>0</v>
      </c>
      <c r="J30" s="446"/>
      <c r="K30" s="448"/>
      <c r="M30" s="443" t="str">
        <f>_xlfn.IFNA(VLOOKUP(E30,Checks!$L$4:$L$15,1,FALSE),IF(E30="","",1))</f>
        <v/>
      </c>
    </row>
    <row r="31" spans="1:13" s="443" customFormat="1" ht="14.15" customHeight="1">
      <c r="A31" s="502">
        <f t="shared" si="0"/>
        <v>19</v>
      </c>
      <c r="B31" s="502">
        <f t="shared" si="1"/>
        <v>0</v>
      </c>
      <c r="C31" s="448"/>
      <c r="D31" s="446"/>
      <c r="E31" s="448"/>
      <c r="F31" s="518">
        <v>0</v>
      </c>
      <c r="G31" s="448"/>
      <c r="H31" s="490"/>
      <c r="I31" s="455">
        <v>0</v>
      </c>
      <c r="J31" s="446"/>
      <c r="K31" s="448"/>
      <c r="M31" s="443" t="str">
        <f>_xlfn.IFNA(VLOOKUP(E31,Checks!$L$4:$L$15,1,FALSE),IF(E31="","",1))</f>
        <v/>
      </c>
    </row>
    <row r="32" spans="1:13" s="443" customFormat="1" ht="14.15" customHeight="1">
      <c r="A32" s="502">
        <f t="shared" si="0"/>
        <v>20</v>
      </c>
      <c r="B32" s="502">
        <f t="shared" si="1"/>
        <v>0</v>
      </c>
      <c r="C32" s="448"/>
      <c r="D32" s="446"/>
      <c r="E32" s="448"/>
      <c r="F32" s="518">
        <v>0</v>
      </c>
      <c r="G32" s="448"/>
      <c r="H32" s="490"/>
      <c r="I32" s="455">
        <v>0</v>
      </c>
      <c r="J32" s="446"/>
      <c r="K32" s="448"/>
      <c r="M32" s="443" t="str">
        <f>_xlfn.IFNA(VLOOKUP(E32,Checks!$L$4:$L$15,1,FALSE),IF(E32="","",1))</f>
        <v/>
      </c>
    </row>
    <row r="33" spans="1:13" s="443" customFormat="1" ht="14.15" customHeight="1">
      <c r="A33" s="502">
        <f t="shared" si="0"/>
        <v>21</v>
      </c>
      <c r="B33" s="502">
        <f t="shared" si="1"/>
        <v>0</v>
      </c>
      <c r="C33" s="448"/>
      <c r="D33" s="446"/>
      <c r="E33" s="448"/>
      <c r="F33" s="518">
        <v>0</v>
      </c>
      <c r="G33" s="448"/>
      <c r="H33" s="490"/>
      <c r="I33" s="455">
        <v>0</v>
      </c>
      <c r="J33" s="446"/>
      <c r="K33" s="448"/>
      <c r="M33" s="443" t="str">
        <f>_xlfn.IFNA(VLOOKUP(E33,Checks!$L$4:$L$15,1,FALSE),IF(E33="","",1))</f>
        <v/>
      </c>
    </row>
    <row r="34" spans="1:13" s="443" customFormat="1" ht="14.15" customHeight="1">
      <c r="A34" s="502">
        <f t="shared" si="0"/>
        <v>22</v>
      </c>
      <c r="B34" s="502">
        <f t="shared" si="1"/>
        <v>0</v>
      </c>
      <c r="C34" s="448"/>
      <c r="D34" s="446"/>
      <c r="E34" s="448"/>
      <c r="F34" s="518">
        <v>0</v>
      </c>
      <c r="G34" s="448"/>
      <c r="H34" s="490"/>
      <c r="I34" s="455">
        <v>0</v>
      </c>
      <c r="J34" s="446"/>
      <c r="K34" s="448"/>
      <c r="M34" s="443" t="str">
        <f>_xlfn.IFNA(VLOOKUP(E34,Checks!$L$4:$L$15,1,FALSE),IF(E34="","",1))</f>
        <v/>
      </c>
    </row>
    <row r="35" spans="1:13" s="443" customFormat="1" ht="14.15" customHeight="1">
      <c r="A35" s="502">
        <f t="shared" si="0"/>
        <v>23</v>
      </c>
      <c r="B35" s="502">
        <f t="shared" si="1"/>
        <v>0</v>
      </c>
      <c r="C35" s="448"/>
      <c r="D35" s="446"/>
      <c r="E35" s="448"/>
      <c r="F35" s="518">
        <v>0</v>
      </c>
      <c r="G35" s="448"/>
      <c r="H35" s="490"/>
      <c r="I35" s="455">
        <v>0</v>
      </c>
      <c r="J35" s="446"/>
      <c r="K35" s="448"/>
      <c r="M35" s="443" t="str">
        <f>_xlfn.IFNA(VLOOKUP(E35,Checks!$L$4:$L$15,1,FALSE),IF(E35="","",1))</f>
        <v/>
      </c>
    </row>
    <row r="36" spans="1:13" s="443" customFormat="1" ht="14.15" customHeight="1">
      <c r="A36" s="502">
        <f t="shared" si="0"/>
        <v>24</v>
      </c>
      <c r="B36" s="502">
        <f t="shared" si="1"/>
        <v>0</v>
      </c>
      <c r="C36" s="448"/>
      <c r="D36" s="446"/>
      <c r="E36" s="448"/>
      <c r="F36" s="518">
        <v>0</v>
      </c>
      <c r="G36" s="448"/>
      <c r="H36" s="490"/>
      <c r="I36" s="455">
        <v>0</v>
      </c>
      <c r="J36" s="446"/>
      <c r="K36" s="448"/>
      <c r="M36" s="443" t="str">
        <f>_xlfn.IFNA(VLOOKUP(E36,Checks!$L$4:$L$15,1,FALSE),IF(E36="","",1))</f>
        <v/>
      </c>
    </row>
    <row r="37" spans="1:13" s="443" customFormat="1" ht="14.15" customHeight="1">
      <c r="A37" s="502">
        <f t="shared" si="0"/>
        <v>25</v>
      </c>
      <c r="B37" s="502">
        <f t="shared" si="1"/>
        <v>0</v>
      </c>
      <c r="C37" s="448"/>
      <c r="D37" s="446"/>
      <c r="E37" s="448"/>
      <c r="F37" s="518">
        <v>0</v>
      </c>
      <c r="G37" s="448"/>
      <c r="H37" s="490"/>
      <c r="I37" s="455">
        <v>0</v>
      </c>
      <c r="J37" s="446"/>
      <c r="K37" s="448"/>
      <c r="M37" s="443" t="str">
        <f>_xlfn.IFNA(VLOOKUP(E37,Checks!$L$4:$L$15,1,FALSE),IF(E37="","",1))</f>
        <v/>
      </c>
    </row>
    <row r="38" spans="1:13" s="443" customFormat="1" ht="14.15" customHeight="1">
      <c r="A38" s="502">
        <f t="shared" si="0"/>
        <v>26</v>
      </c>
      <c r="B38" s="502">
        <f t="shared" si="1"/>
        <v>0</v>
      </c>
      <c r="C38" s="448"/>
      <c r="D38" s="446"/>
      <c r="E38" s="448"/>
      <c r="F38" s="518">
        <v>0</v>
      </c>
      <c r="G38" s="448"/>
      <c r="H38" s="490"/>
      <c r="I38" s="455">
        <v>0</v>
      </c>
      <c r="J38" s="446"/>
      <c r="K38" s="448"/>
      <c r="M38" s="443" t="str">
        <f>_xlfn.IFNA(VLOOKUP(E38,Checks!$L$4:$L$15,1,FALSE),IF(E38="","",1))</f>
        <v/>
      </c>
    </row>
    <row r="39" spans="1:13" s="443" customFormat="1" ht="14.15" customHeight="1">
      <c r="A39" s="502">
        <f t="shared" si="0"/>
        <v>27</v>
      </c>
      <c r="B39" s="502">
        <f t="shared" si="1"/>
        <v>0</v>
      </c>
      <c r="C39" s="448"/>
      <c r="D39" s="446"/>
      <c r="E39" s="448"/>
      <c r="F39" s="518">
        <v>0</v>
      </c>
      <c r="G39" s="448"/>
      <c r="H39" s="490"/>
      <c r="I39" s="455">
        <v>0</v>
      </c>
      <c r="J39" s="446"/>
      <c r="K39" s="448"/>
      <c r="M39" s="443" t="str">
        <f>_xlfn.IFNA(VLOOKUP(E39,Checks!$L$4:$L$15,1,FALSE),IF(E39="","",1))</f>
        <v/>
      </c>
    </row>
    <row r="40" spans="1:13" s="443" customFormat="1" ht="14.15" customHeight="1">
      <c r="A40" s="502">
        <f t="shared" si="0"/>
        <v>28</v>
      </c>
      <c r="B40" s="502">
        <f t="shared" si="1"/>
        <v>0</v>
      </c>
      <c r="C40" s="448"/>
      <c r="D40" s="446"/>
      <c r="E40" s="448"/>
      <c r="F40" s="518">
        <v>0</v>
      </c>
      <c r="G40" s="448"/>
      <c r="H40" s="490"/>
      <c r="I40" s="455">
        <v>0</v>
      </c>
      <c r="J40" s="446"/>
      <c r="K40" s="448"/>
      <c r="M40" s="443" t="str">
        <f>_xlfn.IFNA(VLOOKUP(E40,Checks!$L$4:$L$15,1,FALSE),IF(E40="","",1))</f>
        <v/>
      </c>
    </row>
    <row r="41" spans="1:13" s="443" customFormat="1" ht="14.15" customHeight="1">
      <c r="A41" s="502">
        <f t="shared" si="0"/>
        <v>29</v>
      </c>
      <c r="B41" s="502">
        <f t="shared" si="1"/>
        <v>0</v>
      </c>
      <c r="C41" s="448"/>
      <c r="D41" s="446"/>
      <c r="E41" s="448"/>
      <c r="F41" s="518">
        <v>0</v>
      </c>
      <c r="G41" s="448"/>
      <c r="H41" s="490"/>
      <c r="I41" s="455">
        <v>0</v>
      </c>
      <c r="J41" s="446"/>
      <c r="K41" s="448"/>
      <c r="M41" s="443" t="str">
        <f>_xlfn.IFNA(VLOOKUP(E41,Checks!$L$4:$L$15,1,FALSE),IF(E41="","",1))</f>
        <v/>
      </c>
    </row>
    <row r="42" spans="1:13" s="443" customFormat="1" ht="14.15" customHeight="1">
      <c r="A42" s="502">
        <f t="shared" si="0"/>
        <v>30</v>
      </c>
      <c r="B42" s="502">
        <f t="shared" si="1"/>
        <v>0</v>
      </c>
      <c r="C42" s="448"/>
      <c r="D42" s="446"/>
      <c r="E42" s="448"/>
      <c r="F42" s="518">
        <v>0</v>
      </c>
      <c r="G42" s="448"/>
      <c r="H42" s="490"/>
      <c r="I42" s="455">
        <v>0</v>
      </c>
      <c r="J42" s="446"/>
      <c r="K42" s="448"/>
      <c r="M42" s="443" t="str">
        <f>_xlfn.IFNA(VLOOKUP(E42,Checks!$L$4:$L$15,1,FALSE),IF(E42="","",1))</f>
        <v/>
      </c>
    </row>
    <row r="43" spans="1:13" s="443" customFormat="1" ht="14.15" customHeight="1">
      <c r="A43" s="502">
        <f t="shared" si="0"/>
        <v>31</v>
      </c>
      <c r="B43" s="502">
        <f t="shared" si="1"/>
        <v>0</v>
      </c>
      <c r="C43" s="448"/>
      <c r="D43" s="446"/>
      <c r="E43" s="448"/>
      <c r="F43" s="518">
        <v>0</v>
      </c>
      <c r="G43" s="448"/>
      <c r="H43" s="490"/>
      <c r="I43" s="455">
        <v>0</v>
      </c>
      <c r="J43" s="446"/>
      <c r="K43" s="448"/>
      <c r="M43" s="443" t="str">
        <f>_xlfn.IFNA(VLOOKUP(E43,Checks!$L$4:$L$15,1,FALSE),IF(E43="","",1))</f>
        <v/>
      </c>
    </row>
    <row r="44" spans="1:13" s="443" customFormat="1" ht="14.15" customHeight="1">
      <c r="A44" s="502">
        <f t="shared" si="0"/>
        <v>32</v>
      </c>
      <c r="B44" s="502">
        <f t="shared" si="1"/>
        <v>0</v>
      </c>
      <c r="C44" s="448"/>
      <c r="D44" s="446"/>
      <c r="E44" s="448"/>
      <c r="F44" s="518">
        <v>0</v>
      </c>
      <c r="G44" s="448"/>
      <c r="H44" s="490"/>
      <c r="I44" s="455">
        <v>0</v>
      </c>
      <c r="J44" s="446"/>
      <c r="K44" s="448"/>
      <c r="M44" s="443" t="str">
        <f>_xlfn.IFNA(VLOOKUP(E44,Checks!$L$4:$L$15,1,FALSE),IF(E44="","",1))</f>
        <v/>
      </c>
    </row>
    <row r="45" spans="1:13" s="443" customFormat="1" ht="14.15" customHeight="1">
      <c r="A45" s="502">
        <f t="shared" si="0"/>
        <v>33</v>
      </c>
      <c r="B45" s="502">
        <f t="shared" si="1"/>
        <v>0</v>
      </c>
      <c r="C45" s="448"/>
      <c r="D45" s="446"/>
      <c r="E45" s="448"/>
      <c r="F45" s="518">
        <v>0</v>
      </c>
      <c r="G45" s="448"/>
      <c r="H45" s="490"/>
      <c r="I45" s="455">
        <v>0</v>
      </c>
      <c r="J45" s="446"/>
      <c r="K45" s="448"/>
      <c r="M45" s="443" t="str">
        <f>_xlfn.IFNA(VLOOKUP(E45,Checks!$L$4:$L$15,1,FALSE),IF(E45="","",1))</f>
        <v/>
      </c>
    </row>
    <row r="46" spans="1:13" s="443" customFormat="1" ht="14.15" customHeight="1">
      <c r="A46" s="502">
        <f t="shared" si="0"/>
        <v>34</v>
      </c>
      <c r="B46" s="502">
        <f t="shared" si="1"/>
        <v>0</v>
      </c>
      <c r="C46" s="448"/>
      <c r="D46" s="446"/>
      <c r="E46" s="448"/>
      <c r="F46" s="518">
        <v>0</v>
      </c>
      <c r="G46" s="448"/>
      <c r="H46" s="490"/>
      <c r="I46" s="455">
        <v>0</v>
      </c>
      <c r="J46" s="446"/>
      <c r="K46" s="448"/>
      <c r="M46" s="443" t="str">
        <f>_xlfn.IFNA(VLOOKUP(E46,Checks!$L$4:$L$15,1,FALSE),IF(E46="","",1))</f>
        <v/>
      </c>
    </row>
    <row r="47" spans="1:13" s="443" customFormat="1" ht="14.15" customHeight="1">
      <c r="A47" s="502">
        <f t="shared" si="0"/>
        <v>35</v>
      </c>
      <c r="B47" s="502">
        <f t="shared" si="1"/>
        <v>0</v>
      </c>
      <c r="C47" s="448"/>
      <c r="D47" s="446"/>
      <c r="E47" s="448"/>
      <c r="F47" s="518">
        <v>0</v>
      </c>
      <c r="G47" s="448"/>
      <c r="H47" s="490"/>
      <c r="I47" s="455">
        <v>0</v>
      </c>
      <c r="J47" s="446"/>
      <c r="K47" s="448"/>
      <c r="M47" s="443" t="str">
        <f>_xlfn.IFNA(VLOOKUP(E47,Checks!$L$4:$L$15,1,FALSE),IF(E47="","",1))</f>
        <v/>
      </c>
    </row>
    <row r="48" spans="1:13" s="443" customFormat="1" ht="14.15" customHeight="1">
      <c r="A48" s="502">
        <f t="shared" si="0"/>
        <v>36</v>
      </c>
      <c r="B48" s="502">
        <f t="shared" si="1"/>
        <v>0</v>
      </c>
      <c r="C48" s="448"/>
      <c r="D48" s="446"/>
      <c r="E48" s="448"/>
      <c r="F48" s="518">
        <v>0</v>
      </c>
      <c r="G48" s="448"/>
      <c r="H48" s="490"/>
      <c r="I48" s="455">
        <v>0</v>
      </c>
      <c r="J48" s="446"/>
      <c r="K48" s="448"/>
      <c r="M48" s="443" t="str">
        <f>_xlfn.IFNA(VLOOKUP(E48,Checks!$L$4:$L$15,1,FALSE),IF(E48="","",1))</f>
        <v/>
      </c>
    </row>
    <row r="49" spans="1:13" s="443" customFormat="1" ht="14.15" customHeight="1">
      <c r="A49" s="502">
        <f t="shared" si="0"/>
        <v>37</v>
      </c>
      <c r="B49" s="502">
        <f t="shared" si="1"/>
        <v>0</v>
      </c>
      <c r="C49" s="448"/>
      <c r="D49" s="446"/>
      <c r="E49" s="448"/>
      <c r="F49" s="518">
        <v>0</v>
      </c>
      <c r="G49" s="448"/>
      <c r="H49" s="490"/>
      <c r="I49" s="455">
        <v>0</v>
      </c>
      <c r="J49" s="446"/>
      <c r="K49" s="448"/>
      <c r="M49" s="443" t="str">
        <f>_xlfn.IFNA(VLOOKUP(E49,Checks!$L$4:$L$15,1,FALSE),IF(E49="","",1))</f>
        <v/>
      </c>
    </row>
    <row r="50" spans="1:13" s="443" customFormat="1" ht="14.15" customHeight="1">
      <c r="A50" s="502">
        <f t="shared" si="0"/>
        <v>38</v>
      </c>
      <c r="B50" s="502">
        <f t="shared" si="1"/>
        <v>0</v>
      </c>
      <c r="C50" s="448"/>
      <c r="D50" s="446"/>
      <c r="E50" s="448"/>
      <c r="F50" s="518">
        <v>0</v>
      </c>
      <c r="G50" s="448"/>
      <c r="H50" s="490"/>
      <c r="I50" s="455">
        <v>0</v>
      </c>
      <c r="J50" s="446"/>
      <c r="K50" s="448"/>
      <c r="M50" s="443" t="str">
        <f>_xlfn.IFNA(VLOOKUP(E50,Checks!$L$4:$L$15,1,FALSE),IF(E50="","",1))</f>
        <v/>
      </c>
    </row>
    <row r="51" spans="1:13" s="443" customFormat="1" ht="14.15" customHeight="1">
      <c r="A51" s="502">
        <f t="shared" si="0"/>
        <v>39</v>
      </c>
      <c r="B51" s="502">
        <f t="shared" si="1"/>
        <v>0</v>
      </c>
      <c r="C51" s="448"/>
      <c r="D51" s="446"/>
      <c r="E51" s="448"/>
      <c r="F51" s="518">
        <v>0</v>
      </c>
      <c r="G51" s="448"/>
      <c r="H51" s="490"/>
      <c r="I51" s="455">
        <v>0</v>
      </c>
      <c r="J51" s="446"/>
      <c r="K51" s="448"/>
      <c r="M51" s="443" t="str">
        <f>_xlfn.IFNA(VLOOKUP(E51,Checks!$L$4:$L$15,1,FALSE),IF(E51="","",1))</f>
        <v/>
      </c>
    </row>
    <row r="52" spans="1:13" s="443" customFormat="1" ht="14.15" customHeight="1">
      <c r="A52" s="502">
        <f t="shared" si="0"/>
        <v>40</v>
      </c>
      <c r="B52" s="502">
        <f t="shared" si="1"/>
        <v>0</v>
      </c>
      <c r="C52" s="448"/>
      <c r="D52" s="446"/>
      <c r="E52" s="448"/>
      <c r="F52" s="518">
        <v>0</v>
      </c>
      <c r="G52" s="448"/>
      <c r="H52" s="490"/>
      <c r="I52" s="455">
        <v>0</v>
      </c>
      <c r="J52" s="446"/>
      <c r="K52" s="448"/>
      <c r="M52" s="443" t="str">
        <f>_xlfn.IFNA(VLOOKUP(E52,Checks!$L$4:$L$15,1,FALSE),IF(E52="","",1))</f>
        <v/>
      </c>
    </row>
    <row r="53" spans="1:13" s="443" customFormat="1" ht="14.15" customHeight="1">
      <c r="A53" s="502">
        <f t="shared" si="0"/>
        <v>41</v>
      </c>
      <c r="B53" s="502">
        <f t="shared" si="1"/>
        <v>0</v>
      </c>
      <c r="C53" s="448"/>
      <c r="D53" s="446"/>
      <c r="E53" s="448"/>
      <c r="F53" s="518">
        <v>0</v>
      </c>
      <c r="G53" s="448"/>
      <c r="H53" s="490"/>
      <c r="I53" s="455">
        <v>0</v>
      </c>
      <c r="J53" s="446"/>
      <c r="K53" s="448"/>
      <c r="M53" s="443" t="str">
        <f>_xlfn.IFNA(VLOOKUP(E53,Checks!$L$4:$L$15,1,FALSE),IF(E53="","",1))</f>
        <v/>
      </c>
    </row>
    <row r="54" spans="1:13" s="443" customFormat="1" ht="14.15" customHeight="1">
      <c r="A54" s="502">
        <f t="shared" si="0"/>
        <v>42</v>
      </c>
      <c r="B54" s="502">
        <f t="shared" si="1"/>
        <v>0</v>
      </c>
      <c r="C54" s="448"/>
      <c r="D54" s="446"/>
      <c r="E54" s="448"/>
      <c r="F54" s="518">
        <v>0</v>
      </c>
      <c r="G54" s="448"/>
      <c r="H54" s="490"/>
      <c r="I54" s="455">
        <v>0</v>
      </c>
      <c r="J54" s="446"/>
      <c r="K54" s="448"/>
      <c r="M54" s="443" t="str">
        <f>_xlfn.IFNA(VLOOKUP(E54,Checks!$L$4:$L$15,1,FALSE),IF(E54="","",1))</f>
        <v/>
      </c>
    </row>
    <row r="55" spans="1:13" s="443" customFormat="1" ht="14.15" customHeight="1">
      <c r="A55" s="502">
        <f t="shared" si="0"/>
        <v>43</v>
      </c>
      <c r="B55" s="502">
        <f t="shared" si="1"/>
        <v>0</v>
      </c>
      <c r="C55" s="448"/>
      <c r="D55" s="446"/>
      <c r="E55" s="448"/>
      <c r="F55" s="518">
        <v>0</v>
      </c>
      <c r="G55" s="448"/>
      <c r="H55" s="490"/>
      <c r="I55" s="455">
        <v>0</v>
      </c>
      <c r="J55" s="446"/>
      <c r="K55" s="448"/>
      <c r="M55" s="443" t="str">
        <f>_xlfn.IFNA(VLOOKUP(E55,Checks!$L$4:$L$15,1,FALSE),IF(E55="","",1))</f>
        <v/>
      </c>
    </row>
    <row r="56" spans="1:13" s="443" customFormat="1" ht="14.15" customHeight="1">
      <c r="A56" s="502">
        <f t="shared" si="0"/>
        <v>44</v>
      </c>
      <c r="B56" s="502">
        <f t="shared" si="1"/>
        <v>0</v>
      </c>
      <c r="C56" s="448"/>
      <c r="D56" s="446"/>
      <c r="E56" s="448"/>
      <c r="F56" s="518">
        <v>0</v>
      </c>
      <c r="G56" s="448"/>
      <c r="H56" s="490"/>
      <c r="I56" s="455">
        <v>0</v>
      </c>
      <c r="J56" s="446"/>
      <c r="K56" s="448"/>
      <c r="M56" s="443" t="str">
        <f>_xlfn.IFNA(VLOOKUP(E56,Checks!$L$4:$L$15,1,FALSE),IF(E56="","",1))</f>
        <v/>
      </c>
    </row>
    <row r="57" spans="1:13" s="443" customFormat="1" ht="14.15" customHeight="1">
      <c r="A57" s="502">
        <f t="shared" si="0"/>
        <v>45</v>
      </c>
      <c r="B57" s="502">
        <f t="shared" si="1"/>
        <v>0</v>
      </c>
      <c r="C57" s="448"/>
      <c r="D57" s="446"/>
      <c r="E57" s="448"/>
      <c r="F57" s="518">
        <v>0</v>
      </c>
      <c r="G57" s="448"/>
      <c r="H57" s="490"/>
      <c r="I57" s="455">
        <v>0</v>
      </c>
      <c r="J57" s="446"/>
      <c r="K57" s="448"/>
      <c r="M57" s="443" t="str">
        <f>_xlfn.IFNA(VLOOKUP(E57,Checks!$L$4:$L$15,1,FALSE),IF(E57="","",1))</f>
        <v/>
      </c>
    </row>
    <row r="58" spans="1:13" s="443" customFormat="1" ht="14.15" customHeight="1">
      <c r="A58" s="502">
        <f t="shared" si="0"/>
        <v>46</v>
      </c>
      <c r="B58" s="502">
        <f t="shared" si="1"/>
        <v>0</v>
      </c>
      <c r="C58" s="448"/>
      <c r="D58" s="446"/>
      <c r="E58" s="448"/>
      <c r="F58" s="518">
        <v>0</v>
      </c>
      <c r="G58" s="448"/>
      <c r="H58" s="490"/>
      <c r="I58" s="455">
        <v>0</v>
      </c>
      <c r="J58" s="446"/>
      <c r="K58" s="448"/>
      <c r="M58" s="443" t="str">
        <f>_xlfn.IFNA(VLOOKUP(E58,Checks!$L$4:$L$15,1,FALSE),IF(E58="","",1))</f>
        <v/>
      </c>
    </row>
    <row r="59" spans="1:13" s="443" customFormat="1" ht="14.15" customHeight="1">
      <c r="A59" s="502">
        <f t="shared" si="0"/>
        <v>47</v>
      </c>
      <c r="B59" s="502">
        <f t="shared" si="1"/>
        <v>0</v>
      </c>
      <c r="C59" s="448"/>
      <c r="D59" s="446"/>
      <c r="E59" s="448"/>
      <c r="F59" s="518">
        <v>0</v>
      </c>
      <c r="G59" s="448"/>
      <c r="H59" s="490"/>
      <c r="I59" s="455">
        <v>0</v>
      </c>
      <c r="J59" s="446"/>
      <c r="K59" s="448"/>
      <c r="M59" s="443" t="str">
        <f>_xlfn.IFNA(VLOOKUP(E59,Checks!$L$4:$L$15,1,FALSE),IF(E59="","",1))</f>
        <v/>
      </c>
    </row>
    <row r="60" spans="1:13" s="443" customFormat="1" ht="14.15" customHeight="1">
      <c r="A60" s="502">
        <f t="shared" si="0"/>
        <v>48</v>
      </c>
      <c r="B60" s="502">
        <f t="shared" si="1"/>
        <v>0</v>
      </c>
      <c r="C60" s="448"/>
      <c r="D60" s="446"/>
      <c r="E60" s="448"/>
      <c r="F60" s="518">
        <v>0</v>
      </c>
      <c r="G60" s="448"/>
      <c r="H60" s="490"/>
      <c r="I60" s="455">
        <v>0</v>
      </c>
      <c r="J60" s="446"/>
      <c r="K60" s="448"/>
      <c r="M60" s="443" t="str">
        <f>_xlfn.IFNA(VLOOKUP(E60,Checks!$L$4:$L$15,1,FALSE),IF(E60="","",1))</f>
        <v/>
      </c>
    </row>
    <row r="61" spans="1:13" s="443" customFormat="1" ht="14.15" customHeight="1">
      <c r="A61" s="502">
        <f t="shared" si="0"/>
        <v>49</v>
      </c>
      <c r="B61" s="502">
        <f t="shared" si="1"/>
        <v>0</v>
      </c>
      <c r="C61" s="448"/>
      <c r="D61" s="446"/>
      <c r="E61" s="448"/>
      <c r="F61" s="518">
        <v>0</v>
      </c>
      <c r="G61" s="448"/>
      <c r="H61" s="490"/>
      <c r="I61" s="455">
        <v>0</v>
      </c>
      <c r="J61" s="446"/>
      <c r="K61" s="448"/>
      <c r="M61" s="443" t="str">
        <f>_xlfn.IFNA(VLOOKUP(E61,Checks!$L$4:$L$15,1,FALSE),IF(E61="","",1))</f>
        <v/>
      </c>
    </row>
    <row r="62" spans="1:13" s="443" customFormat="1" ht="14.15" customHeight="1">
      <c r="A62" s="502">
        <f t="shared" si="0"/>
        <v>50</v>
      </c>
      <c r="B62" s="502">
        <f t="shared" si="1"/>
        <v>0</v>
      </c>
      <c r="C62" s="448"/>
      <c r="D62" s="446"/>
      <c r="E62" s="448"/>
      <c r="F62" s="518">
        <v>0</v>
      </c>
      <c r="G62" s="448"/>
      <c r="H62" s="490"/>
      <c r="I62" s="455">
        <v>0</v>
      </c>
      <c r="J62" s="446"/>
      <c r="K62" s="448"/>
      <c r="M62" s="443" t="str">
        <f>_xlfn.IFNA(VLOOKUP(E62,Checks!$L$4:$L$15,1,FALSE),IF(E62="","",1))</f>
        <v/>
      </c>
    </row>
    <row r="63" spans="1:13" s="443" customFormat="1" ht="14.15" customHeight="1">
      <c r="A63" s="502">
        <f t="shared" si="0"/>
        <v>51</v>
      </c>
      <c r="B63" s="502">
        <f t="shared" si="1"/>
        <v>0</v>
      </c>
      <c r="C63" s="448"/>
      <c r="D63" s="446"/>
      <c r="E63" s="448"/>
      <c r="F63" s="518">
        <v>0</v>
      </c>
      <c r="G63" s="448"/>
      <c r="H63" s="490"/>
      <c r="I63" s="455">
        <v>0</v>
      </c>
      <c r="J63" s="446"/>
      <c r="K63" s="448"/>
      <c r="M63" s="443" t="str">
        <f>_xlfn.IFNA(VLOOKUP(E63,Checks!$L$4:$L$15,1,FALSE),IF(E63="","",1))</f>
        <v/>
      </c>
    </row>
    <row r="64" spans="1:13" s="443" customFormat="1" ht="14.15" customHeight="1">
      <c r="A64" s="502">
        <f t="shared" si="0"/>
        <v>52</v>
      </c>
      <c r="B64" s="502">
        <f t="shared" si="1"/>
        <v>0</v>
      </c>
      <c r="C64" s="448"/>
      <c r="D64" s="446"/>
      <c r="E64" s="448"/>
      <c r="F64" s="518">
        <v>0</v>
      </c>
      <c r="G64" s="448"/>
      <c r="H64" s="490"/>
      <c r="I64" s="455">
        <v>0</v>
      </c>
      <c r="J64" s="446"/>
      <c r="K64" s="448"/>
      <c r="M64" s="443" t="str">
        <f>_xlfn.IFNA(VLOOKUP(E64,Checks!$L$4:$L$15,1,FALSE),IF(E64="","",1))</f>
        <v/>
      </c>
    </row>
    <row r="65" spans="1:13" s="443" customFormat="1" ht="14.15" customHeight="1">
      <c r="A65" s="502">
        <f t="shared" si="0"/>
        <v>53</v>
      </c>
      <c r="B65" s="502">
        <f t="shared" si="1"/>
        <v>0</v>
      </c>
      <c r="C65" s="448"/>
      <c r="D65" s="446"/>
      <c r="E65" s="448"/>
      <c r="F65" s="518">
        <v>0</v>
      </c>
      <c r="G65" s="448"/>
      <c r="H65" s="490"/>
      <c r="I65" s="455">
        <v>0</v>
      </c>
      <c r="J65" s="446"/>
      <c r="K65" s="448"/>
      <c r="M65" s="443" t="str">
        <f>_xlfn.IFNA(VLOOKUP(E65,Checks!$L$4:$L$15,1,FALSE),IF(E65="","",1))</f>
        <v/>
      </c>
    </row>
    <row r="66" spans="1:13" s="443" customFormat="1" ht="14.15" customHeight="1">
      <c r="A66" s="502">
        <f t="shared" si="0"/>
        <v>54</v>
      </c>
      <c r="B66" s="502">
        <f t="shared" si="1"/>
        <v>0</v>
      </c>
      <c r="C66" s="448"/>
      <c r="D66" s="446"/>
      <c r="E66" s="448"/>
      <c r="F66" s="518">
        <v>0</v>
      </c>
      <c r="G66" s="448"/>
      <c r="H66" s="490"/>
      <c r="I66" s="455">
        <v>0</v>
      </c>
      <c r="J66" s="446"/>
      <c r="K66" s="448"/>
      <c r="M66" s="443" t="str">
        <f>_xlfn.IFNA(VLOOKUP(E66,Checks!$L$4:$L$15,1,FALSE),IF(E66="","",1))</f>
        <v/>
      </c>
    </row>
    <row r="67" spans="1:13" s="443" customFormat="1" ht="14.15" customHeight="1">
      <c r="A67" s="502">
        <f t="shared" si="0"/>
        <v>55</v>
      </c>
      <c r="B67" s="502">
        <f t="shared" si="1"/>
        <v>0</v>
      </c>
      <c r="C67" s="448"/>
      <c r="D67" s="446"/>
      <c r="E67" s="448"/>
      <c r="F67" s="518">
        <v>0</v>
      </c>
      <c r="G67" s="448"/>
      <c r="H67" s="490"/>
      <c r="I67" s="455">
        <v>0</v>
      </c>
      <c r="J67" s="446"/>
      <c r="K67" s="448"/>
      <c r="M67" s="443" t="str">
        <f>_xlfn.IFNA(VLOOKUP(E67,Checks!$L$4:$L$15,1,FALSE),IF(E67="","",1))</f>
        <v/>
      </c>
    </row>
    <row r="68" spans="1:13" s="443" customFormat="1" ht="14.15" customHeight="1">
      <c r="A68" s="502">
        <f t="shared" si="0"/>
        <v>56</v>
      </c>
      <c r="B68" s="502">
        <f t="shared" si="1"/>
        <v>0</v>
      </c>
      <c r="C68" s="448"/>
      <c r="D68" s="446"/>
      <c r="E68" s="448"/>
      <c r="F68" s="518">
        <v>0</v>
      </c>
      <c r="G68" s="448"/>
      <c r="H68" s="490"/>
      <c r="I68" s="455">
        <v>0</v>
      </c>
      <c r="J68" s="446"/>
      <c r="K68" s="448"/>
      <c r="M68" s="443" t="str">
        <f>_xlfn.IFNA(VLOOKUP(E68,Checks!$L$4:$L$15,1,FALSE),IF(E68="","",1))</f>
        <v/>
      </c>
    </row>
    <row r="69" spans="1:13" s="443" customFormat="1" ht="14.15" customHeight="1">
      <c r="A69" s="502">
        <f t="shared" si="0"/>
        <v>57</v>
      </c>
      <c r="B69" s="502">
        <f t="shared" si="1"/>
        <v>0</v>
      </c>
      <c r="C69" s="448"/>
      <c r="D69" s="446"/>
      <c r="E69" s="448"/>
      <c r="F69" s="518">
        <v>0</v>
      </c>
      <c r="G69" s="448"/>
      <c r="H69" s="490"/>
      <c r="I69" s="455">
        <v>0</v>
      </c>
      <c r="J69" s="446"/>
      <c r="K69" s="448"/>
      <c r="M69" s="443" t="str">
        <f>_xlfn.IFNA(VLOOKUP(E69,Checks!$L$4:$L$15,1,FALSE),IF(E69="","",1))</f>
        <v/>
      </c>
    </row>
    <row r="70" spans="1:13" s="443" customFormat="1" ht="14.15" customHeight="1">
      <c r="A70" s="502">
        <f t="shared" si="0"/>
        <v>58</v>
      </c>
      <c r="B70" s="502">
        <f t="shared" si="1"/>
        <v>0</v>
      </c>
      <c r="C70" s="448"/>
      <c r="D70" s="446"/>
      <c r="E70" s="448"/>
      <c r="F70" s="518">
        <v>0</v>
      </c>
      <c r="G70" s="448"/>
      <c r="H70" s="490"/>
      <c r="I70" s="455">
        <v>0</v>
      </c>
      <c r="J70" s="446"/>
      <c r="K70" s="448"/>
      <c r="M70" s="443" t="str">
        <f>_xlfn.IFNA(VLOOKUP(E70,Checks!$L$4:$L$15,1,FALSE),IF(E70="","",1))</f>
        <v/>
      </c>
    </row>
    <row r="71" spans="1:13" s="443" customFormat="1" ht="14.15" customHeight="1">
      <c r="A71" s="502">
        <f t="shared" si="0"/>
        <v>59</v>
      </c>
      <c r="B71" s="502">
        <f t="shared" si="1"/>
        <v>0</v>
      </c>
      <c r="C71" s="448"/>
      <c r="D71" s="446"/>
      <c r="E71" s="448"/>
      <c r="F71" s="518">
        <v>0</v>
      </c>
      <c r="G71" s="448"/>
      <c r="H71" s="490"/>
      <c r="I71" s="455">
        <v>0</v>
      </c>
      <c r="J71" s="446"/>
      <c r="K71" s="448"/>
      <c r="M71" s="443" t="str">
        <f>_xlfn.IFNA(VLOOKUP(E71,Checks!$L$4:$L$15,1,FALSE),IF(E71="","",1))</f>
        <v/>
      </c>
    </row>
    <row r="72" spans="1:13" s="443" customFormat="1" ht="14.15" customHeight="1">
      <c r="A72" s="502">
        <f t="shared" si="0"/>
        <v>60</v>
      </c>
      <c r="B72" s="502">
        <f t="shared" si="1"/>
        <v>0</v>
      </c>
      <c r="C72" s="448"/>
      <c r="D72" s="446"/>
      <c r="E72" s="448"/>
      <c r="F72" s="518">
        <v>0</v>
      </c>
      <c r="G72" s="448"/>
      <c r="H72" s="490"/>
      <c r="I72" s="455">
        <v>0</v>
      </c>
      <c r="J72" s="446"/>
      <c r="K72" s="448"/>
      <c r="M72" s="443" t="str">
        <f>_xlfn.IFNA(VLOOKUP(E72,Checks!$L$4:$L$15,1,FALSE),IF(E72="","",1))</f>
        <v/>
      </c>
    </row>
    <row r="73" spans="1:13" s="443" customFormat="1" ht="14.15" customHeight="1">
      <c r="A73" s="502">
        <f t="shared" si="0"/>
        <v>61</v>
      </c>
      <c r="B73" s="502">
        <f t="shared" si="1"/>
        <v>0</v>
      </c>
      <c r="C73" s="448"/>
      <c r="D73" s="446"/>
      <c r="E73" s="448"/>
      <c r="F73" s="518">
        <v>0</v>
      </c>
      <c r="G73" s="448"/>
      <c r="H73" s="490"/>
      <c r="I73" s="455">
        <v>0</v>
      </c>
      <c r="J73" s="446"/>
      <c r="K73" s="448"/>
      <c r="M73" s="443" t="str">
        <f>_xlfn.IFNA(VLOOKUP(E73,Checks!$L$4:$L$15,1,FALSE),IF(E73="","",1))</f>
        <v/>
      </c>
    </row>
    <row r="74" spans="1:13" s="443" customFormat="1" ht="14.15" customHeight="1">
      <c r="A74" s="502">
        <f t="shared" si="0"/>
        <v>62</v>
      </c>
      <c r="B74" s="502">
        <f t="shared" si="1"/>
        <v>0</v>
      </c>
      <c r="C74" s="448"/>
      <c r="D74" s="446"/>
      <c r="E74" s="448"/>
      <c r="F74" s="518">
        <v>0</v>
      </c>
      <c r="G74" s="448"/>
      <c r="H74" s="490"/>
      <c r="I74" s="455">
        <v>0</v>
      </c>
      <c r="J74" s="446"/>
      <c r="K74" s="448"/>
      <c r="M74" s="443" t="str">
        <f>_xlfn.IFNA(VLOOKUP(E74,Checks!$L$4:$L$15,1,FALSE),IF(E74="","",1))</f>
        <v/>
      </c>
    </row>
    <row r="75" spans="1:13" s="443" customFormat="1" ht="14.15" customHeight="1">
      <c r="A75" s="502">
        <f t="shared" si="0"/>
        <v>63</v>
      </c>
      <c r="B75" s="502">
        <f t="shared" si="1"/>
        <v>0</v>
      </c>
      <c r="C75" s="448"/>
      <c r="D75" s="446"/>
      <c r="E75" s="448"/>
      <c r="F75" s="518">
        <v>0</v>
      </c>
      <c r="G75" s="448"/>
      <c r="H75" s="490"/>
      <c r="I75" s="455">
        <v>0</v>
      </c>
      <c r="J75" s="446"/>
      <c r="K75" s="448"/>
      <c r="M75" s="443" t="str">
        <f>_xlfn.IFNA(VLOOKUP(E75,Checks!$L$4:$L$15,1,FALSE),IF(E75="","",1))</f>
        <v/>
      </c>
    </row>
    <row r="76" spans="1:13" s="443" customFormat="1" ht="14.15" customHeight="1">
      <c r="A76" s="502">
        <f t="shared" si="0"/>
        <v>64</v>
      </c>
      <c r="B76" s="502">
        <f t="shared" si="1"/>
        <v>0</v>
      </c>
      <c r="C76" s="448"/>
      <c r="D76" s="446"/>
      <c r="E76" s="448"/>
      <c r="F76" s="518">
        <v>0</v>
      </c>
      <c r="G76" s="448"/>
      <c r="H76" s="490"/>
      <c r="I76" s="455">
        <v>0</v>
      </c>
      <c r="J76" s="446"/>
      <c r="K76" s="448"/>
      <c r="M76" s="443" t="str">
        <f>_xlfn.IFNA(VLOOKUP(E76,Checks!$L$4:$L$15,1,FALSE),IF(E76="","",1))</f>
        <v/>
      </c>
    </row>
    <row r="77" spans="1:13" s="443" customFormat="1" ht="14.15" customHeight="1">
      <c r="A77" s="502">
        <f t="shared" si="0"/>
        <v>65</v>
      </c>
      <c r="B77" s="502">
        <f t="shared" si="1"/>
        <v>0</v>
      </c>
      <c r="C77" s="448"/>
      <c r="D77" s="446"/>
      <c r="E77" s="448"/>
      <c r="F77" s="518">
        <v>0</v>
      </c>
      <c r="G77" s="448"/>
      <c r="H77" s="490"/>
      <c r="I77" s="455">
        <v>0</v>
      </c>
      <c r="J77" s="446"/>
      <c r="K77" s="448"/>
      <c r="M77" s="443" t="str">
        <f>_xlfn.IFNA(VLOOKUP(E77,Checks!$L$4:$L$15,1,FALSE),IF(E77="","",1))</f>
        <v/>
      </c>
    </row>
    <row r="78" spans="1:13" s="443" customFormat="1" ht="14.15" customHeight="1">
      <c r="A78" s="502">
        <f t="shared" ref="A78:A92" si="2">A77+1</f>
        <v>66</v>
      </c>
      <c r="B78" s="502">
        <f t="shared" si="1"/>
        <v>0</v>
      </c>
      <c r="C78" s="448"/>
      <c r="D78" s="446"/>
      <c r="E78" s="448"/>
      <c r="F78" s="518">
        <v>0</v>
      </c>
      <c r="G78" s="448"/>
      <c r="H78" s="490"/>
      <c r="I78" s="455">
        <v>0</v>
      </c>
      <c r="J78" s="446"/>
      <c r="K78" s="448"/>
      <c r="M78" s="443" t="str">
        <f>_xlfn.IFNA(VLOOKUP(E78,Checks!$L$4:$L$15,1,FALSE),IF(E78="","",1))</f>
        <v/>
      </c>
    </row>
    <row r="79" spans="1:13" s="443" customFormat="1" ht="14.15" customHeight="1">
      <c r="A79" s="502">
        <f t="shared" si="2"/>
        <v>67</v>
      </c>
      <c r="B79" s="502">
        <f t="shared" ref="B79:B92" si="3">$B$13</f>
        <v>0</v>
      </c>
      <c r="C79" s="448"/>
      <c r="D79" s="446"/>
      <c r="E79" s="448"/>
      <c r="F79" s="518">
        <v>0</v>
      </c>
      <c r="G79" s="448"/>
      <c r="H79" s="490"/>
      <c r="I79" s="455">
        <v>0</v>
      </c>
      <c r="J79" s="446"/>
      <c r="K79" s="448"/>
      <c r="M79" s="443" t="str">
        <f>_xlfn.IFNA(VLOOKUP(E79,Checks!$L$4:$L$15,1,FALSE),IF(E79="","",1))</f>
        <v/>
      </c>
    </row>
    <row r="80" spans="1:13" s="443" customFormat="1" ht="14.15" customHeight="1">
      <c r="A80" s="502">
        <f t="shared" si="2"/>
        <v>68</v>
      </c>
      <c r="B80" s="502">
        <f t="shared" si="3"/>
        <v>0</v>
      </c>
      <c r="C80" s="448"/>
      <c r="D80" s="446"/>
      <c r="E80" s="448"/>
      <c r="F80" s="518">
        <v>0</v>
      </c>
      <c r="G80" s="448"/>
      <c r="H80" s="490"/>
      <c r="I80" s="455">
        <v>0</v>
      </c>
      <c r="J80" s="446"/>
      <c r="K80" s="448"/>
      <c r="M80" s="443" t="str">
        <f>_xlfn.IFNA(VLOOKUP(E80,Checks!$L$4:$L$15,1,FALSE),IF(E80="","",1))</f>
        <v/>
      </c>
    </row>
    <row r="81" spans="1:13" s="443" customFormat="1" ht="14.15" customHeight="1">
      <c r="A81" s="502">
        <f t="shared" si="2"/>
        <v>69</v>
      </c>
      <c r="B81" s="502">
        <f t="shared" si="3"/>
        <v>0</v>
      </c>
      <c r="C81" s="448"/>
      <c r="D81" s="446"/>
      <c r="E81" s="448"/>
      <c r="F81" s="518">
        <v>0</v>
      </c>
      <c r="G81" s="448"/>
      <c r="H81" s="490"/>
      <c r="I81" s="455">
        <v>0</v>
      </c>
      <c r="J81" s="446"/>
      <c r="K81" s="448"/>
      <c r="M81" s="443" t="str">
        <f>_xlfn.IFNA(VLOOKUP(E81,Checks!$L$4:$L$15,1,FALSE),IF(E81="","",1))</f>
        <v/>
      </c>
    </row>
    <row r="82" spans="1:13" s="443" customFormat="1" ht="14.15" customHeight="1">
      <c r="A82" s="502">
        <f t="shared" si="2"/>
        <v>70</v>
      </c>
      <c r="B82" s="502">
        <f t="shared" si="3"/>
        <v>0</v>
      </c>
      <c r="C82" s="448"/>
      <c r="D82" s="446"/>
      <c r="E82" s="448"/>
      <c r="F82" s="518">
        <v>0</v>
      </c>
      <c r="G82" s="448"/>
      <c r="H82" s="490"/>
      <c r="I82" s="455">
        <v>0</v>
      </c>
      <c r="J82" s="446"/>
      <c r="K82" s="448"/>
      <c r="M82" s="443" t="str">
        <f>_xlfn.IFNA(VLOOKUP(E82,Checks!$L$4:$L$15,1,FALSE),IF(E82="","",1))</f>
        <v/>
      </c>
    </row>
    <row r="83" spans="1:13" s="443" customFormat="1" ht="14.15" customHeight="1">
      <c r="A83" s="502">
        <f t="shared" si="2"/>
        <v>71</v>
      </c>
      <c r="B83" s="502">
        <f t="shared" si="3"/>
        <v>0</v>
      </c>
      <c r="C83" s="448"/>
      <c r="D83" s="446"/>
      <c r="E83" s="448"/>
      <c r="F83" s="518">
        <v>0</v>
      </c>
      <c r="G83" s="448"/>
      <c r="H83" s="490"/>
      <c r="I83" s="455">
        <v>0</v>
      </c>
      <c r="J83" s="446"/>
      <c r="K83" s="448"/>
      <c r="M83" s="443" t="str">
        <f>_xlfn.IFNA(VLOOKUP(E83,Checks!$L$4:$L$15,1,FALSE),IF(E83="","",1))</f>
        <v/>
      </c>
    </row>
    <row r="84" spans="1:13" s="443" customFormat="1" ht="14.15" customHeight="1">
      <c r="A84" s="502">
        <f t="shared" si="2"/>
        <v>72</v>
      </c>
      <c r="B84" s="502">
        <f t="shared" si="3"/>
        <v>0</v>
      </c>
      <c r="C84" s="448"/>
      <c r="D84" s="446"/>
      <c r="E84" s="448"/>
      <c r="F84" s="518">
        <v>0</v>
      </c>
      <c r="G84" s="448"/>
      <c r="H84" s="490"/>
      <c r="I84" s="455">
        <v>0</v>
      </c>
      <c r="J84" s="446"/>
      <c r="K84" s="448"/>
      <c r="M84" s="443" t="str">
        <f>_xlfn.IFNA(VLOOKUP(E84,Checks!$L$4:$L$15,1,FALSE),IF(E84="","",1))</f>
        <v/>
      </c>
    </row>
    <row r="85" spans="1:13" s="443" customFormat="1" ht="14.15" customHeight="1">
      <c r="A85" s="502">
        <f t="shared" si="2"/>
        <v>73</v>
      </c>
      <c r="B85" s="502">
        <f t="shared" si="3"/>
        <v>0</v>
      </c>
      <c r="C85" s="448"/>
      <c r="D85" s="446"/>
      <c r="E85" s="448"/>
      <c r="F85" s="518">
        <v>0</v>
      </c>
      <c r="G85" s="448"/>
      <c r="H85" s="490"/>
      <c r="I85" s="455">
        <v>0</v>
      </c>
      <c r="J85" s="446"/>
      <c r="K85" s="448"/>
      <c r="M85" s="443" t="str">
        <f>_xlfn.IFNA(VLOOKUP(E85,Checks!$L$4:$L$15,1,FALSE),IF(E85="","",1))</f>
        <v/>
      </c>
    </row>
    <row r="86" spans="1:13" s="443" customFormat="1" ht="14.15" customHeight="1">
      <c r="A86" s="502">
        <f t="shared" si="2"/>
        <v>74</v>
      </c>
      <c r="B86" s="502">
        <f t="shared" si="3"/>
        <v>0</v>
      </c>
      <c r="C86" s="448"/>
      <c r="D86" s="446"/>
      <c r="E86" s="448"/>
      <c r="F86" s="518">
        <v>0</v>
      </c>
      <c r="G86" s="448"/>
      <c r="H86" s="490"/>
      <c r="I86" s="455">
        <v>0</v>
      </c>
      <c r="J86" s="446"/>
      <c r="K86" s="448"/>
      <c r="M86" s="443" t="str">
        <f>_xlfn.IFNA(VLOOKUP(E86,Checks!$L$4:$L$15,1,FALSE),IF(E86="","",1))</f>
        <v/>
      </c>
    </row>
    <row r="87" spans="1:13" s="443" customFormat="1" ht="14.15" customHeight="1">
      <c r="A87" s="502">
        <f t="shared" si="2"/>
        <v>75</v>
      </c>
      <c r="B87" s="502">
        <f t="shared" si="3"/>
        <v>0</v>
      </c>
      <c r="C87" s="448"/>
      <c r="D87" s="446"/>
      <c r="E87" s="448"/>
      <c r="F87" s="518">
        <v>0</v>
      </c>
      <c r="G87" s="448"/>
      <c r="H87" s="490"/>
      <c r="I87" s="455">
        <v>0</v>
      </c>
      <c r="J87" s="446"/>
      <c r="K87" s="448"/>
      <c r="M87" s="443" t="str">
        <f>_xlfn.IFNA(VLOOKUP(E87,Checks!$L$4:$L$15,1,FALSE),IF(E87="","",1))</f>
        <v/>
      </c>
    </row>
    <row r="88" spans="1:13" s="443" customFormat="1" ht="14.15" customHeight="1">
      <c r="A88" s="502">
        <f t="shared" si="2"/>
        <v>76</v>
      </c>
      <c r="B88" s="502">
        <f t="shared" si="3"/>
        <v>0</v>
      </c>
      <c r="C88" s="448"/>
      <c r="D88" s="446"/>
      <c r="E88" s="448"/>
      <c r="F88" s="518">
        <v>0</v>
      </c>
      <c r="G88" s="448"/>
      <c r="H88" s="490"/>
      <c r="I88" s="455">
        <v>0</v>
      </c>
      <c r="J88" s="446"/>
      <c r="K88" s="448"/>
      <c r="M88" s="443" t="str">
        <f>_xlfn.IFNA(VLOOKUP(E88,Checks!$L$4:$L$15,1,FALSE),IF(E88="","",1))</f>
        <v/>
      </c>
    </row>
    <row r="89" spans="1:13" s="443" customFormat="1" ht="14.15" customHeight="1">
      <c r="A89" s="502">
        <f t="shared" si="2"/>
        <v>77</v>
      </c>
      <c r="B89" s="502">
        <f t="shared" si="3"/>
        <v>0</v>
      </c>
      <c r="C89" s="448"/>
      <c r="D89" s="446"/>
      <c r="E89" s="448"/>
      <c r="F89" s="518">
        <v>0</v>
      </c>
      <c r="G89" s="448"/>
      <c r="H89" s="490"/>
      <c r="I89" s="455">
        <v>0</v>
      </c>
      <c r="J89" s="446"/>
      <c r="K89" s="448"/>
      <c r="M89" s="443" t="str">
        <f>_xlfn.IFNA(VLOOKUP(E89,Checks!$L$4:$L$15,1,FALSE),IF(E89="","",1))</f>
        <v/>
      </c>
    </row>
    <row r="90" spans="1:13" s="443" customFormat="1" ht="14.15" customHeight="1">
      <c r="A90" s="502">
        <f t="shared" si="2"/>
        <v>78</v>
      </c>
      <c r="B90" s="502">
        <f t="shared" si="3"/>
        <v>0</v>
      </c>
      <c r="C90" s="448"/>
      <c r="D90" s="446"/>
      <c r="E90" s="448"/>
      <c r="F90" s="518">
        <v>0</v>
      </c>
      <c r="G90" s="448"/>
      <c r="H90" s="490"/>
      <c r="I90" s="455">
        <v>0</v>
      </c>
      <c r="J90" s="446"/>
      <c r="K90" s="448"/>
      <c r="M90" s="443" t="str">
        <f>_xlfn.IFNA(VLOOKUP(E90,Checks!$L$4:$L$15,1,FALSE),IF(E90="","",1))</f>
        <v/>
      </c>
    </row>
    <row r="91" spans="1:13" s="443" customFormat="1" ht="14.15" customHeight="1">
      <c r="A91" s="502">
        <f t="shared" si="2"/>
        <v>79</v>
      </c>
      <c r="B91" s="502">
        <f t="shared" si="3"/>
        <v>0</v>
      </c>
      <c r="C91" s="448"/>
      <c r="D91" s="446"/>
      <c r="E91" s="448"/>
      <c r="F91" s="518">
        <v>0</v>
      </c>
      <c r="G91" s="448"/>
      <c r="H91" s="490"/>
      <c r="I91" s="455">
        <v>0</v>
      </c>
      <c r="J91" s="446"/>
      <c r="K91" s="448"/>
      <c r="M91" s="443" t="str">
        <f>_xlfn.IFNA(VLOOKUP(E91,Checks!$L$4:$L$15,1,FALSE),IF(E91="","",1))</f>
        <v/>
      </c>
    </row>
    <row r="92" spans="1:13" s="443" customFormat="1" ht="14.15" customHeight="1" thickBot="1">
      <c r="A92" s="503">
        <f t="shared" si="2"/>
        <v>80</v>
      </c>
      <c r="B92" s="503">
        <f t="shared" si="3"/>
        <v>0</v>
      </c>
      <c r="C92" s="449"/>
      <c r="D92" s="447"/>
      <c r="E92" s="449"/>
      <c r="F92" s="519">
        <v>0</v>
      </c>
      <c r="G92" s="449"/>
      <c r="H92" s="491"/>
      <c r="I92" s="467">
        <v>0</v>
      </c>
      <c r="J92" s="447"/>
      <c r="K92" s="449"/>
      <c r="M92" s="443" t="str">
        <f>_xlfn.IFNA(VLOOKUP(E92,Checks!$L$4:$L$15,1,FALSE),IF(E92="","",1))</f>
        <v/>
      </c>
    </row>
    <row r="93" spans="1:13" s="444" customFormat="1" ht="13.5" customHeight="1" thickTop="1">
      <c r="A93" s="504" t="s">
        <v>548</v>
      </c>
      <c r="B93" s="505"/>
      <c r="C93" s="505"/>
      <c r="D93" s="506"/>
      <c r="E93" s="506"/>
      <c r="F93" s="507">
        <f>SUM(F13:F92)</f>
        <v>0</v>
      </c>
      <c r="G93" s="508"/>
      <c r="H93" s="508"/>
      <c r="I93" s="507">
        <f>SUM(I13:I92)</f>
        <v>0</v>
      </c>
      <c r="J93" s="508"/>
      <c r="K93" s="517"/>
    </row>
    <row r="94" spans="1:13" s="443" customFormat="1" ht="10.5" customHeight="1">
      <c r="C94" s="461"/>
      <c r="D94" s="461"/>
      <c r="E94" s="465"/>
      <c r="F94" s="465"/>
    </row>
    <row r="95" spans="1:13" s="476" customFormat="1" ht="18" customHeight="1">
      <c r="A95" s="475"/>
      <c r="C95" s="477"/>
      <c r="D95" s="477"/>
      <c r="E95" s="478"/>
      <c r="F95" s="478"/>
    </row>
    <row r="96" spans="1:13" s="479" customFormat="1" ht="11.5">
      <c r="C96" s="480"/>
      <c r="D96" s="480"/>
      <c r="E96" s="481"/>
      <c r="F96" s="481"/>
    </row>
    <row r="97" spans="1:25" s="479" customFormat="1" ht="11.5">
      <c r="C97" s="480"/>
      <c r="D97" s="480"/>
      <c r="E97" s="481"/>
      <c r="F97" s="481"/>
    </row>
    <row r="98" spans="1:25" s="479" customFormat="1" ht="11.5">
      <c r="C98" s="480"/>
      <c r="D98" s="480"/>
      <c r="E98" s="481"/>
      <c r="F98" s="481"/>
    </row>
    <row r="99" spans="1:25" s="479" customFormat="1" ht="11.5">
      <c r="C99" s="480"/>
      <c r="D99" s="480"/>
      <c r="E99" s="481"/>
      <c r="F99" s="481"/>
    </row>
    <row r="100" spans="1:25" s="479" customFormat="1" ht="11.5">
      <c r="A100" s="1227"/>
      <c r="B100" s="1227"/>
      <c r="C100" s="1227"/>
      <c r="D100" s="1227"/>
      <c r="E100" s="1227"/>
      <c r="F100" s="1227"/>
      <c r="G100" s="1227"/>
      <c r="H100" s="1227"/>
      <c r="I100" s="1227"/>
      <c r="J100" s="1227"/>
      <c r="K100" s="1227"/>
      <c r="L100" s="1227"/>
      <c r="M100" s="1227"/>
      <c r="N100" s="1227"/>
      <c r="O100" s="1227"/>
      <c r="P100" s="1227"/>
      <c r="Q100" s="1227"/>
      <c r="R100" s="1227"/>
      <c r="S100" s="1227"/>
      <c r="T100" s="1227"/>
      <c r="U100" s="1227"/>
      <c r="V100" s="1227"/>
      <c r="W100" s="1227"/>
      <c r="X100" s="1227"/>
      <c r="Y100" s="1227"/>
    </row>
    <row r="101" spans="1:25" s="479" customFormat="1" ht="11.5">
      <c r="A101" s="1227"/>
      <c r="B101" s="1227"/>
      <c r="C101" s="1227"/>
      <c r="D101" s="1227"/>
      <c r="E101" s="1227"/>
      <c r="F101" s="1227"/>
      <c r="G101" s="1227"/>
      <c r="H101" s="1227"/>
      <c r="I101" s="1227"/>
      <c r="J101" s="1227"/>
      <c r="K101" s="1227"/>
      <c r="L101" s="1227"/>
      <c r="M101" s="1227"/>
      <c r="N101" s="1227"/>
      <c r="O101" s="1227"/>
      <c r="P101" s="1227"/>
      <c r="Q101" s="1227"/>
      <c r="R101" s="1227"/>
      <c r="S101" s="1227"/>
      <c r="T101" s="1227"/>
      <c r="U101" s="1227"/>
      <c r="V101" s="1227"/>
      <c r="W101" s="1227"/>
      <c r="X101" s="1227"/>
      <c r="Y101" s="1227"/>
    </row>
    <row r="102" spans="1:25" s="479" customFormat="1" ht="11.5">
      <c r="C102" s="480"/>
      <c r="D102" s="480"/>
      <c r="E102" s="481"/>
      <c r="F102" s="481"/>
    </row>
    <row r="103" spans="1:25" s="479" customFormat="1" ht="11.5">
      <c r="C103" s="480"/>
      <c r="D103" s="480"/>
      <c r="E103" s="481"/>
      <c r="F103" s="481"/>
    </row>
    <row r="104" spans="1:25">
      <c r="B104" s="443"/>
    </row>
    <row r="105" spans="1:25">
      <c r="B105" s="443"/>
    </row>
    <row r="106" spans="1:25">
      <c r="B106" s="443"/>
    </row>
  </sheetData>
  <sheetProtection algorithmName="SHA-512" hashValue="i/Ad5ISN6pZOLrhHYh9Cbu3joTaTSiwz1hwf/1iAgaEJ19K1smZ2UjTe++puinXIkDt9QfJeyxoXT6Iewl1wQA==" saltValue="tVZ6ydXoX2UNAjVmJUgtZA==" spinCount="100000" sheet="1" insertRows="0"/>
  <mergeCells count="19">
    <mergeCell ref="B7:C7"/>
    <mergeCell ref="B6:C6"/>
    <mergeCell ref="B5:C5"/>
    <mergeCell ref="A4:K4"/>
    <mergeCell ref="B11:B12"/>
    <mergeCell ref="J11:J12"/>
    <mergeCell ref="D7:K7"/>
    <mergeCell ref="D9:K9"/>
    <mergeCell ref="B9:C9"/>
    <mergeCell ref="B8:C8"/>
    <mergeCell ref="A100:Y101"/>
    <mergeCell ref="H11:H12"/>
    <mergeCell ref="I11:I12"/>
    <mergeCell ref="D11:D12"/>
    <mergeCell ref="A11:A12"/>
    <mergeCell ref="C11:C12"/>
    <mergeCell ref="E11:E12"/>
    <mergeCell ref="F11:G11"/>
    <mergeCell ref="K11:K12"/>
  </mergeCells>
  <dataValidations count="2">
    <dataValidation type="list" allowBlank="1" showInputMessage="1" showErrorMessage="1" sqref="D13:D92">
      <formula1>"Full Risk,Shared Risk,Not at Risk"</formula1>
    </dataValidation>
    <dataValidation type="list" allowBlank="1" showInputMessage="1" showErrorMessage="1" sqref="H13:H92 J13:J92">
      <formula1>"Y,N"</formula1>
    </dataValidation>
  </dataValidations>
  <pageMargins left="0.7" right="0.7" top="0.75" bottom="0.75" header="0.3" footer="0.3"/>
  <pageSetup scale="2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Checks!$L$4:$L$15</xm:f>
          </x14:formula1>
          <xm:sqref>E13:E92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view="pageBreakPreview" zoomScale="85" zoomScaleNormal="25" zoomScaleSheetLayoutView="85" workbookViewId="0"/>
  </sheetViews>
  <sheetFormatPr defaultColWidth="9.1796875" defaultRowHeight="12.5"/>
  <cols>
    <col min="1" max="1" width="17.81640625" style="445" customWidth="1"/>
    <col min="2" max="2" width="12" style="445" customWidth="1"/>
    <col min="3" max="7" width="18.453125" style="445" customWidth="1"/>
    <col min="8" max="9" width="17.81640625" style="445" customWidth="1"/>
    <col min="10" max="11" width="9.1796875" style="445"/>
    <col min="12" max="12" width="9.1796875" style="445" hidden="1" customWidth="1"/>
    <col min="13" max="16384" width="9.1796875" style="445"/>
  </cols>
  <sheetData>
    <row r="1" spans="1:12" s="398" customFormat="1" ht="13">
      <c r="A1" s="228" t="s">
        <v>407</v>
      </c>
      <c r="B1" s="397"/>
      <c r="C1" s="397"/>
      <c r="D1" s="397"/>
      <c r="E1" s="397"/>
      <c r="F1" s="397"/>
      <c r="G1" s="397"/>
      <c r="H1" s="397"/>
      <c r="I1" s="397"/>
    </row>
    <row r="2" spans="1:12" s="398" customFormat="1">
      <c r="A2" s="397"/>
      <c r="B2" s="397"/>
      <c r="C2" s="397"/>
      <c r="D2" s="397"/>
      <c r="E2" s="397"/>
      <c r="F2" s="397"/>
      <c r="G2" s="397"/>
      <c r="H2" s="397"/>
      <c r="I2" s="397"/>
    </row>
    <row r="3" spans="1:12" s="69" customFormat="1" ht="13" thickBot="1">
      <c r="A3" s="227" t="s">
        <v>515</v>
      </c>
      <c r="B3" s="227"/>
      <c r="C3" s="227"/>
      <c r="D3" s="227"/>
      <c r="E3" s="227"/>
      <c r="F3" s="227"/>
      <c r="G3" s="227"/>
      <c r="H3" s="227"/>
      <c r="I3" s="227"/>
    </row>
    <row r="4" spans="1:12" s="69" customFormat="1" ht="21" customHeight="1" thickBot="1">
      <c r="A4" s="1244" t="s">
        <v>156</v>
      </c>
      <c r="B4" s="1245"/>
      <c r="C4" s="1245"/>
      <c r="D4" s="1245"/>
      <c r="E4" s="1245"/>
      <c r="F4" s="1245"/>
      <c r="G4" s="1245"/>
      <c r="H4" s="1245"/>
      <c r="I4" s="1245"/>
      <c r="J4" s="1246"/>
    </row>
    <row r="5" spans="1:12" s="500" customFormat="1" ht="57.75" customHeight="1">
      <c r="A5" s="1250" t="s">
        <v>620</v>
      </c>
      <c r="B5" s="1250"/>
      <c r="C5" s="1250"/>
      <c r="D5" s="1250"/>
      <c r="E5" s="1250"/>
      <c r="F5" s="1250"/>
      <c r="G5" s="1250"/>
      <c r="H5" s="1250"/>
      <c r="I5" s="1250"/>
      <c r="J5" s="1250"/>
    </row>
    <row r="6" spans="1:12" s="500" customFormat="1" ht="57.75" customHeight="1">
      <c r="A6" s="1249" t="s">
        <v>873</v>
      </c>
      <c r="B6" s="1249"/>
      <c r="C6" s="1249"/>
      <c r="D6" s="1249"/>
      <c r="E6" s="1249"/>
      <c r="F6" s="1249"/>
      <c r="G6" s="1249"/>
      <c r="H6" s="1249"/>
      <c r="I6" s="1249"/>
      <c r="J6" s="1249"/>
    </row>
    <row r="7" spans="1:12" s="500" customFormat="1" ht="10.5" customHeight="1">
      <c r="A7" s="556"/>
      <c r="B7" s="556"/>
      <c r="C7" s="556"/>
      <c r="D7" s="556"/>
      <c r="E7" s="556"/>
      <c r="F7" s="556"/>
      <c r="G7" s="556"/>
      <c r="H7" s="69"/>
      <c r="I7" s="556"/>
    </row>
    <row r="8" spans="1:12" s="69" customFormat="1" ht="23.25" customHeight="1">
      <c r="A8" s="551" t="s">
        <v>622</v>
      </c>
      <c r="B8" s="550"/>
      <c r="C8" s="549"/>
      <c r="D8" s="549"/>
      <c r="E8" s="549"/>
      <c r="F8" s="549"/>
      <c r="G8" s="549"/>
      <c r="H8" s="615" t="s">
        <v>883</v>
      </c>
      <c r="I8" s="549"/>
    </row>
    <row r="9" spans="1:12" s="69" customFormat="1" ht="37.5" customHeight="1">
      <c r="A9" s="1249" t="s">
        <v>627</v>
      </c>
      <c r="B9" s="1249"/>
      <c r="C9" s="1249"/>
      <c r="D9" s="1249"/>
      <c r="E9" s="1249"/>
      <c r="F9" s="1249"/>
      <c r="G9" s="1249"/>
      <c r="H9" s="1249"/>
      <c r="I9" s="1249"/>
      <c r="J9" s="1249"/>
    </row>
    <row r="10" spans="1:12" s="69" customFormat="1" ht="7.5" customHeight="1">
      <c r="A10" s="557"/>
      <c r="B10" s="557"/>
      <c r="C10" s="557"/>
      <c r="D10" s="557"/>
      <c r="E10" s="557"/>
      <c r="F10" s="557"/>
      <c r="G10" s="557"/>
      <c r="H10" s="557"/>
      <c r="I10" s="557"/>
    </row>
    <row r="11" spans="1:12" s="442" customFormat="1" ht="27" customHeight="1">
      <c r="B11" s="1247" t="s">
        <v>554</v>
      </c>
      <c r="C11" s="1230" t="s">
        <v>719</v>
      </c>
      <c r="D11" s="1230" t="s">
        <v>610</v>
      </c>
      <c r="E11" s="1230" t="s">
        <v>62</v>
      </c>
      <c r="F11" s="1230" t="s">
        <v>623</v>
      </c>
      <c r="G11" s="1230" t="s">
        <v>580</v>
      </c>
      <c r="H11" s="1230" t="s">
        <v>619</v>
      </c>
      <c r="I11" s="1230" t="s">
        <v>624</v>
      </c>
    </row>
    <row r="12" spans="1:12" s="469" customFormat="1" ht="13.5" customHeight="1">
      <c r="B12" s="1248"/>
      <c r="C12" s="1231"/>
      <c r="D12" s="1231"/>
      <c r="E12" s="1231"/>
      <c r="F12" s="1231"/>
      <c r="G12" s="1231"/>
      <c r="H12" s="1231"/>
      <c r="I12" s="1231"/>
      <c r="L12" s="968" t="s">
        <v>882</v>
      </c>
    </row>
    <row r="13" spans="1:12" s="443" customFormat="1" ht="14.15" customHeight="1">
      <c r="B13" s="510">
        <v>1</v>
      </c>
      <c r="C13" s="510">
        <f>'Non-Delivery Svcs Report'!J2</f>
        <v>0</v>
      </c>
      <c r="D13" s="446"/>
      <c r="E13" s="493"/>
      <c r="F13" s="493"/>
      <c r="G13" s="695"/>
      <c r="H13" s="494">
        <v>0</v>
      </c>
      <c r="I13" s="509">
        <v>0</v>
      </c>
      <c r="L13" s="443" t="str">
        <f>_xlfn.IFNA(VLOOKUP(F13,Checks!$N$4:$N$39,1,FALSE),IF(F13="","",1))</f>
        <v/>
      </c>
    </row>
    <row r="14" spans="1:12" s="443" customFormat="1" ht="14.15" customHeight="1">
      <c r="B14" s="502">
        <f t="shared" ref="B14:B93" si="0">B13+1</f>
        <v>2</v>
      </c>
      <c r="C14" s="502">
        <f>$C$13</f>
        <v>0</v>
      </c>
      <c r="D14" s="446"/>
      <c r="E14" s="446"/>
      <c r="F14" s="446"/>
      <c r="G14" s="696"/>
      <c r="H14" s="455">
        <v>0</v>
      </c>
      <c r="I14" s="509">
        <v>0</v>
      </c>
      <c r="L14" s="443" t="str">
        <f>_xlfn.IFNA(VLOOKUP(F14,Checks!$N$4:$N$39,1,FALSE),IF(F14="","",1))</f>
        <v/>
      </c>
    </row>
    <row r="15" spans="1:12" s="443" customFormat="1" ht="14.15" customHeight="1">
      <c r="B15" s="502">
        <f t="shared" si="0"/>
        <v>3</v>
      </c>
      <c r="C15" s="502">
        <f t="shared" ref="C15:C62" si="1">$C$13</f>
        <v>0</v>
      </c>
      <c r="D15" s="446"/>
      <c r="E15" s="446"/>
      <c r="F15" s="446"/>
      <c r="G15" s="696"/>
      <c r="H15" s="455">
        <v>0</v>
      </c>
      <c r="I15" s="509">
        <v>0</v>
      </c>
      <c r="L15" s="443" t="str">
        <f>_xlfn.IFNA(VLOOKUP(F15,Checks!$N$4:$N$39,1,FALSE),IF(F15="","",1))</f>
        <v/>
      </c>
    </row>
    <row r="16" spans="1:12" s="443" customFormat="1" ht="14.15" customHeight="1">
      <c r="B16" s="502">
        <f t="shared" si="0"/>
        <v>4</v>
      </c>
      <c r="C16" s="502">
        <f t="shared" si="1"/>
        <v>0</v>
      </c>
      <c r="D16" s="446"/>
      <c r="E16" s="446"/>
      <c r="F16" s="446"/>
      <c r="G16" s="696"/>
      <c r="H16" s="455">
        <v>0</v>
      </c>
      <c r="I16" s="509">
        <v>0</v>
      </c>
      <c r="L16" s="443" t="str">
        <f>_xlfn.IFNA(VLOOKUP(F16,Checks!$N$4:$N$39,1,FALSE),IF(F16="","",1))</f>
        <v/>
      </c>
    </row>
    <row r="17" spans="2:12" s="443" customFormat="1" ht="14.15" customHeight="1">
      <c r="B17" s="502">
        <f t="shared" si="0"/>
        <v>5</v>
      </c>
      <c r="C17" s="502">
        <f t="shared" si="1"/>
        <v>0</v>
      </c>
      <c r="D17" s="446"/>
      <c r="E17" s="446"/>
      <c r="F17" s="446"/>
      <c r="G17" s="696"/>
      <c r="H17" s="455">
        <v>0</v>
      </c>
      <c r="I17" s="509">
        <v>0</v>
      </c>
      <c r="L17" s="443" t="str">
        <f>_xlfn.IFNA(VLOOKUP(F17,Checks!$N$4:$N$39,1,FALSE),IF(F17="","",1))</f>
        <v/>
      </c>
    </row>
    <row r="18" spans="2:12" s="443" customFormat="1" ht="14.15" customHeight="1">
      <c r="B18" s="502">
        <f t="shared" si="0"/>
        <v>6</v>
      </c>
      <c r="C18" s="502">
        <f t="shared" si="1"/>
        <v>0</v>
      </c>
      <c r="D18" s="446"/>
      <c r="E18" s="446"/>
      <c r="F18" s="446"/>
      <c r="G18" s="696"/>
      <c r="H18" s="455">
        <v>0</v>
      </c>
      <c r="I18" s="509">
        <v>0</v>
      </c>
      <c r="L18" s="443" t="str">
        <f>_xlfn.IFNA(VLOOKUP(F18,Checks!$N$4:$N$39,1,FALSE),IF(F18="","",1))</f>
        <v/>
      </c>
    </row>
    <row r="19" spans="2:12" s="443" customFormat="1" ht="14.15" customHeight="1">
      <c r="B19" s="502">
        <f t="shared" si="0"/>
        <v>7</v>
      </c>
      <c r="C19" s="502">
        <f t="shared" si="1"/>
        <v>0</v>
      </c>
      <c r="D19" s="446"/>
      <c r="E19" s="446"/>
      <c r="F19" s="446"/>
      <c r="G19" s="696"/>
      <c r="H19" s="455">
        <v>0</v>
      </c>
      <c r="I19" s="509">
        <v>0</v>
      </c>
      <c r="L19" s="443" t="str">
        <f>_xlfn.IFNA(VLOOKUP(F19,Checks!$N$4:$N$39,1,FALSE),IF(F19="","",1))</f>
        <v/>
      </c>
    </row>
    <row r="20" spans="2:12" s="443" customFormat="1" ht="14.15" customHeight="1">
      <c r="B20" s="502">
        <f t="shared" si="0"/>
        <v>8</v>
      </c>
      <c r="C20" s="502">
        <f t="shared" si="1"/>
        <v>0</v>
      </c>
      <c r="D20" s="446"/>
      <c r="E20" s="446"/>
      <c r="F20" s="446"/>
      <c r="G20" s="696"/>
      <c r="H20" s="455">
        <v>0</v>
      </c>
      <c r="I20" s="509">
        <v>0</v>
      </c>
      <c r="L20" s="443" t="str">
        <f>_xlfn.IFNA(VLOOKUP(F20,Checks!$N$4:$N$39,1,FALSE),IF(F20="","",1))</f>
        <v/>
      </c>
    </row>
    <row r="21" spans="2:12" s="443" customFormat="1" ht="14.15" customHeight="1">
      <c r="B21" s="502">
        <f t="shared" si="0"/>
        <v>9</v>
      </c>
      <c r="C21" s="502">
        <f t="shared" si="1"/>
        <v>0</v>
      </c>
      <c r="D21" s="446"/>
      <c r="E21" s="446"/>
      <c r="F21" s="446"/>
      <c r="G21" s="696"/>
      <c r="H21" s="455">
        <v>0</v>
      </c>
      <c r="I21" s="509">
        <v>0</v>
      </c>
      <c r="L21" s="443" t="str">
        <f>_xlfn.IFNA(VLOOKUP(F21,Checks!$N$4:$N$39,1,FALSE),IF(F21="","",1))</f>
        <v/>
      </c>
    </row>
    <row r="22" spans="2:12" s="443" customFormat="1" ht="14.15" customHeight="1">
      <c r="B22" s="502">
        <f t="shared" si="0"/>
        <v>10</v>
      </c>
      <c r="C22" s="502">
        <f t="shared" si="1"/>
        <v>0</v>
      </c>
      <c r="D22" s="446"/>
      <c r="E22" s="446"/>
      <c r="F22" s="446"/>
      <c r="G22" s="696"/>
      <c r="H22" s="455">
        <v>0</v>
      </c>
      <c r="I22" s="509">
        <v>0</v>
      </c>
      <c r="L22" s="443" t="str">
        <f>_xlfn.IFNA(VLOOKUP(F22,Checks!$N$4:$N$39,1,FALSE),IF(F22="","",1))</f>
        <v/>
      </c>
    </row>
    <row r="23" spans="2:12" s="443" customFormat="1" ht="14.15" customHeight="1">
      <c r="B23" s="502">
        <f t="shared" si="0"/>
        <v>11</v>
      </c>
      <c r="C23" s="502">
        <f t="shared" si="1"/>
        <v>0</v>
      </c>
      <c r="D23" s="446"/>
      <c r="E23" s="446"/>
      <c r="F23" s="446"/>
      <c r="G23" s="696"/>
      <c r="H23" s="455">
        <v>0</v>
      </c>
      <c r="I23" s="509">
        <v>0</v>
      </c>
      <c r="L23" s="443" t="str">
        <f>_xlfn.IFNA(VLOOKUP(F23,Checks!$N$4:$N$39,1,FALSE),IF(F23="","",1))</f>
        <v/>
      </c>
    </row>
    <row r="24" spans="2:12" s="443" customFormat="1" ht="14.15" customHeight="1">
      <c r="B24" s="502">
        <f t="shared" si="0"/>
        <v>12</v>
      </c>
      <c r="C24" s="502">
        <f t="shared" si="1"/>
        <v>0</v>
      </c>
      <c r="D24" s="446"/>
      <c r="E24" s="446"/>
      <c r="F24" s="446"/>
      <c r="G24" s="696"/>
      <c r="H24" s="455">
        <v>0</v>
      </c>
      <c r="I24" s="509">
        <v>0</v>
      </c>
      <c r="L24" s="443" t="str">
        <f>_xlfn.IFNA(VLOOKUP(F24,Checks!$N$4:$N$39,1,FALSE),IF(F24="","",1))</f>
        <v/>
      </c>
    </row>
    <row r="25" spans="2:12" s="443" customFormat="1" ht="14.15" customHeight="1">
      <c r="B25" s="502">
        <f t="shared" si="0"/>
        <v>13</v>
      </c>
      <c r="C25" s="502">
        <f t="shared" si="1"/>
        <v>0</v>
      </c>
      <c r="D25" s="446"/>
      <c r="E25" s="446"/>
      <c r="F25" s="446"/>
      <c r="G25" s="696"/>
      <c r="H25" s="455">
        <v>0</v>
      </c>
      <c r="I25" s="509">
        <v>0</v>
      </c>
      <c r="L25" s="443" t="str">
        <f>_xlfn.IFNA(VLOOKUP(F25,Checks!$N$4:$N$39,1,FALSE),IF(F25="","",1))</f>
        <v/>
      </c>
    </row>
    <row r="26" spans="2:12" s="443" customFormat="1" ht="14.25" customHeight="1">
      <c r="B26" s="502">
        <f t="shared" si="0"/>
        <v>14</v>
      </c>
      <c r="C26" s="502">
        <f t="shared" si="1"/>
        <v>0</v>
      </c>
      <c r="D26" s="446"/>
      <c r="E26" s="446"/>
      <c r="F26" s="446"/>
      <c r="G26" s="696"/>
      <c r="H26" s="455">
        <v>0</v>
      </c>
      <c r="I26" s="509">
        <v>0</v>
      </c>
      <c r="L26" s="443" t="str">
        <f>_xlfn.IFNA(VLOOKUP(F26,Checks!$N$4:$N$39,1,FALSE),IF(F26="","",1))</f>
        <v/>
      </c>
    </row>
    <row r="27" spans="2:12" s="443" customFormat="1" ht="14.15" customHeight="1">
      <c r="B27" s="502">
        <f t="shared" si="0"/>
        <v>15</v>
      </c>
      <c r="C27" s="502">
        <f t="shared" si="1"/>
        <v>0</v>
      </c>
      <c r="D27" s="446"/>
      <c r="E27" s="446"/>
      <c r="F27" s="446"/>
      <c r="G27" s="696"/>
      <c r="H27" s="455">
        <v>0</v>
      </c>
      <c r="I27" s="509">
        <v>0</v>
      </c>
      <c r="L27" s="443" t="str">
        <f>_xlfn.IFNA(VLOOKUP(F27,Checks!$N$4:$N$39,1,FALSE),IF(F27="","",1))</f>
        <v/>
      </c>
    </row>
    <row r="28" spans="2:12" s="443" customFormat="1" ht="14.15" customHeight="1">
      <c r="B28" s="502">
        <f t="shared" si="0"/>
        <v>16</v>
      </c>
      <c r="C28" s="502">
        <f t="shared" si="1"/>
        <v>0</v>
      </c>
      <c r="D28" s="446"/>
      <c r="E28" s="446"/>
      <c r="F28" s="446"/>
      <c r="G28" s="696"/>
      <c r="H28" s="455">
        <v>0</v>
      </c>
      <c r="I28" s="509">
        <v>0</v>
      </c>
      <c r="L28" s="443" t="str">
        <f>_xlfn.IFNA(VLOOKUP(F28,Checks!$N$4:$N$39,1,FALSE),IF(F28="","",1))</f>
        <v/>
      </c>
    </row>
    <row r="29" spans="2:12" s="443" customFormat="1" ht="14.15" customHeight="1">
      <c r="B29" s="502">
        <f t="shared" si="0"/>
        <v>17</v>
      </c>
      <c r="C29" s="502">
        <f t="shared" si="1"/>
        <v>0</v>
      </c>
      <c r="D29" s="446"/>
      <c r="E29" s="446"/>
      <c r="F29" s="446"/>
      <c r="G29" s="696"/>
      <c r="H29" s="455">
        <v>0</v>
      </c>
      <c r="I29" s="509">
        <v>0</v>
      </c>
      <c r="L29" s="443" t="str">
        <f>_xlfn.IFNA(VLOOKUP(F29,Checks!$N$4:$N$39,1,FALSE),IF(F29="","",1))</f>
        <v/>
      </c>
    </row>
    <row r="30" spans="2:12" s="443" customFormat="1" ht="14.15" customHeight="1">
      <c r="B30" s="502">
        <f t="shared" si="0"/>
        <v>18</v>
      </c>
      <c r="C30" s="502">
        <f t="shared" si="1"/>
        <v>0</v>
      </c>
      <c r="D30" s="446"/>
      <c r="E30" s="446"/>
      <c r="F30" s="446"/>
      <c r="G30" s="696"/>
      <c r="H30" s="455">
        <v>0</v>
      </c>
      <c r="I30" s="509">
        <v>0</v>
      </c>
      <c r="L30" s="443" t="str">
        <f>_xlfn.IFNA(VLOOKUP(F30,Checks!$N$4:$N$39,1,FALSE),IF(F30="","",1))</f>
        <v/>
      </c>
    </row>
    <row r="31" spans="2:12" s="443" customFormat="1" ht="14.15" customHeight="1">
      <c r="B31" s="502">
        <f t="shared" si="0"/>
        <v>19</v>
      </c>
      <c r="C31" s="502">
        <f t="shared" si="1"/>
        <v>0</v>
      </c>
      <c r="D31" s="446"/>
      <c r="E31" s="446"/>
      <c r="F31" s="446"/>
      <c r="G31" s="696"/>
      <c r="H31" s="455">
        <v>0</v>
      </c>
      <c r="I31" s="509">
        <v>0</v>
      </c>
      <c r="L31" s="443" t="str">
        <f>_xlfn.IFNA(VLOOKUP(F31,Checks!$N$4:$N$39,1,FALSE),IF(F31="","",1))</f>
        <v/>
      </c>
    </row>
    <row r="32" spans="2:12" s="443" customFormat="1" ht="14.15" customHeight="1">
      <c r="B32" s="502">
        <f t="shared" si="0"/>
        <v>20</v>
      </c>
      <c r="C32" s="502">
        <f t="shared" si="1"/>
        <v>0</v>
      </c>
      <c r="D32" s="446"/>
      <c r="E32" s="446"/>
      <c r="F32" s="446"/>
      <c r="G32" s="696"/>
      <c r="H32" s="455">
        <v>0</v>
      </c>
      <c r="I32" s="509">
        <v>0</v>
      </c>
      <c r="L32" s="443" t="str">
        <f>_xlfn.IFNA(VLOOKUP(F32,Checks!$N$4:$N$39,1,FALSE),IF(F32="","",1))</f>
        <v/>
      </c>
    </row>
    <row r="33" spans="2:12" s="443" customFormat="1" ht="14.15" customHeight="1">
      <c r="B33" s="502">
        <f t="shared" si="0"/>
        <v>21</v>
      </c>
      <c r="C33" s="502">
        <f t="shared" si="1"/>
        <v>0</v>
      </c>
      <c r="D33" s="446"/>
      <c r="E33" s="446"/>
      <c r="F33" s="446"/>
      <c r="G33" s="696"/>
      <c r="H33" s="455">
        <v>0</v>
      </c>
      <c r="I33" s="509">
        <v>0</v>
      </c>
      <c r="L33" s="443" t="str">
        <f>_xlfn.IFNA(VLOOKUP(F33,Checks!$N$4:$N$39,1,FALSE),IF(F33="","",1))</f>
        <v/>
      </c>
    </row>
    <row r="34" spans="2:12" s="443" customFormat="1" ht="14.15" customHeight="1">
      <c r="B34" s="502">
        <f t="shared" si="0"/>
        <v>22</v>
      </c>
      <c r="C34" s="502">
        <f t="shared" si="1"/>
        <v>0</v>
      </c>
      <c r="D34" s="446"/>
      <c r="E34" s="446"/>
      <c r="F34" s="446"/>
      <c r="G34" s="696"/>
      <c r="H34" s="455">
        <v>0</v>
      </c>
      <c r="I34" s="509">
        <v>0</v>
      </c>
      <c r="L34" s="443" t="str">
        <f>_xlfn.IFNA(VLOOKUP(F34,Checks!$N$4:$N$39,1,FALSE),IF(F34="","",1))</f>
        <v/>
      </c>
    </row>
    <row r="35" spans="2:12" s="443" customFormat="1" ht="14.15" customHeight="1">
      <c r="B35" s="502">
        <f t="shared" si="0"/>
        <v>23</v>
      </c>
      <c r="C35" s="502">
        <f t="shared" si="1"/>
        <v>0</v>
      </c>
      <c r="D35" s="446"/>
      <c r="E35" s="446"/>
      <c r="F35" s="446"/>
      <c r="G35" s="696"/>
      <c r="H35" s="455">
        <v>0</v>
      </c>
      <c r="I35" s="509">
        <v>0</v>
      </c>
      <c r="L35" s="443" t="str">
        <f>_xlfn.IFNA(VLOOKUP(F35,Checks!$N$4:$N$39,1,FALSE),IF(F35="","",1))</f>
        <v/>
      </c>
    </row>
    <row r="36" spans="2:12" s="443" customFormat="1" ht="14.15" customHeight="1">
      <c r="B36" s="502">
        <f t="shared" si="0"/>
        <v>24</v>
      </c>
      <c r="C36" s="502">
        <f t="shared" si="1"/>
        <v>0</v>
      </c>
      <c r="D36" s="446"/>
      <c r="E36" s="446"/>
      <c r="F36" s="446"/>
      <c r="G36" s="696"/>
      <c r="H36" s="455">
        <v>0</v>
      </c>
      <c r="I36" s="509">
        <v>0</v>
      </c>
      <c r="L36" s="443" t="str">
        <f>_xlfn.IFNA(VLOOKUP(F36,Checks!$N$4:$N$39,1,FALSE),IF(F36="","",1))</f>
        <v/>
      </c>
    </row>
    <row r="37" spans="2:12" s="443" customFormat="1" ht="14.15" customHeight="1">
      <c r="B37" s="502">
        <f t="shared" si="0"/>
        <v>25</v>
      </c>
      <c r="C37" s="502">
        <f t="shared" si="1"/>
        <v>0</v>
      </c>
      <c r="D37" s="446"/>
      <c r="E37" s="446"/>
      <c r="F37" s="446"/>
      <c r="G37" s="696"/>
      <c r="H37" s="455">
        <v>0</v>
      </c>
      <c r="I37" s="509">
        <v>0</v>
      </c>
      <c r="L37" s="443" t="str">
        <f>_xlfn.IFNA(VLOOKUP(F37,Checks!$N$4:$N$39,1,FALSE),IF(F37="","",1))</f>
        <v/>
      </c>
    </row>
    <row r="38" spans="2:12" s="443" customFormat="1" ht="14.15" customHeight="1">
      <c r="B38" s="502">
        <f t="shared" si="0"/>
        <v>26</v>
      </c>
      <c r="C38" s="502">
        <f t="shared" si="1"/>
        <v>0</v>
      </c>
      <c r="D38" s="446"/>
      <c r="E38" s="446"/>
      <c r="F38" s="446"/>
      <c r="G38" s="696"/>
      <c r="H38" s="455">
        <v>0</v>
      </c>
      <c r="I38" s="509">
        <v>0</v>
      </c>
      <c r="L38" s="443" t="str">
        <f>_xlfn.IFNA(VLOOKUP(F38,Checks!$N$4:$N$39,1,FALSE),IF(F38="","",1))</f>
        <v/>
      </c>
    </row>
    <row r="39" spans="2:12" s="443" customFormat="1" ht="14.15" customHeight="1">
      <c r="B39" s="502">
        <f t="shared" si="0"/>
        <v>27</v>
      </c>
      <c r="C39" s="502">
        <f t="shared" si="1"/>
        <v>0</v>
      </c>
      <c r="D39" s="446"/>
      <c r="E39" s="446"/>
      <c r="F39" s="446"/>
      <c r="G39" s="696"/>
      <c r="H39" s="455">
        <v>0</v>
      </c>
      <c r="I39" s="509">
        <v>0</v>
      </c>
      <c r="L39" s="443" t="str">
        <f>_xlfn.IFNA(VLOOKUP(F39,Checks!$N$4:$N$39,1,FALSE),IF(F39="","",1))</f>
        <v/>
      </c>
    </row>
    <row r="40" spans="2:12" s="443" customFormat="1" ht="14.15" customHeight="1">
      <c r="B40" s="502">
        <f t="shared" si="0"/>
        <v>28</v>
      </c>
      <c r="C40" s="502">
        <f t="shared" si="1"/>
        <v>0</v>
      </c>
      <c r="D40" s="446"/>
      <c r="E40" s="446"/>
      <c r="F40" s="446"/>
      <c r="G40" s="696"/>
      <c r="H40" s="455">
        <v>0</v>
      </c>
      <c r="I40" s="509">
        <v>0</v>
      </c>
      <c r="L40" s="443" t="str">
        <f>_xlfn.IFNA(VLOOKUP(F40,Checks!$N$4:$N$39,1,FALSE),IF(F40="","",1))</f>
        <v/>
      </c>
    </row>
    <row r="41" spans="2:12" s="443" customFormat="1" ht="14.15" customHeight="1">
      <c r="B41" s="502">
        <f t="shared" si="0"/>
        <v>29</v>
      </c>
      <c r="C41" s="502">
        <f t="shared" si="1"/>
        <v>0</v>
      </c>
      <c r="D41" s="446"/>
      <c r="E41" s="446"/>
      <c r="F41" s="446"/>
      <c r="G41" s="696"/>
      <c r="H41" s="455">
        <v>0</v>
      </c>
      <c r="I41" s="509">
        <v>0</v>
      </c>
      <c r="L41" s="443" t="str">
        <f>_xlfn.IFNA(VLOOKUP(F41,Checks!$N$4:$N$39,1,FALSE),IF(F41="","",1))</f>
        <v/>
      </c>
    </row>
    <row r="42" spans="2:12" s="443" customFormat="1" ht="14.15" customHeight="1">
      <c r="B42" s="502">
        <f t="shared" si="0"/>
        <v>30</v>
      </c>
      <c r="C42" s="502">
        <f t="shared" si="1"/>
        <v>0</v>
      </c>
      <c r="D42" s="446"/>
      <c r="E42" s="446"/>
      <c r="F42" s="446"/>
      <c r="G42" s="696"/>
      <c r="H42" s="455">
        <v>0</v>
      </c>
      <c r="I42" s="509">
        <v>0</v>
      </c>
      <c r="L42" s="443" t="str">
        <f>_xlfn.IFNA(VLOOKUP(F42,Checks!$N$4:$N$39,1,FALSE),IF(F42="","",1))</f>
        <v/>
      </c>
    </row>
    <row r="43" spans="2:12" s="443" customFormat="1" ht="14.15" customHeight="1">
      <c r="B43" s="502">
        <f t="shared" si="0"/>
        <v>31</v>
      </c>
      <c r="C43" s="502">
        <f t="shared" si="1"/>
        <v>0</v>
      </c>
      <c r="D43" s="446"/>
      <c r="E43" s="446"/>
      <c r="F43" s="446"/>
      <c r="G43" s="696"/>
      <c r="H43" s="455">
        <v>0</v>
      </c>
      <c r="I43" s="509">
        <v>0</v>
      </c>
      <c r="L43" s="443" t="str">
        <f>_xlfn.IFNA(VLOOKUP(F43,Checks!$N$4:$N$39,1,FALSE),IF(F43="","",1))</f>
        <v/>
      </c>
    </row>
    <row r="44" spans="2:12" s="443" customFormat="1" ht="14.15" customHeight="1">
      <c r="B44" s="502">
        <f t="shared" si="0"/>
        <v>32</v>
      </c>
      <c r="C44" s="502">
        <f t="shared" si="1"/>
        <v>0</v>
      </c>
      <c r="D44" s="446"/>
      <c r="E44" s="446"/>
      <c r="F44" s="446"/>
      <c r="G44" s="696"/>
      <c r="H44" s="455">
        <v>0</v>
      </c>
      <c r="I44" s="509">
        <v>0</v>
      </c>
      <c r="L44" s="443" t="str">
        <f>_xlfn.IFNA(VLOOKUP(F44,Checks!$N$4:$N$39,1,FALSE),IF(F44="","",1))</f>
        <v/>
      </c>
    </row>
    <row r="45" spans="2:12" s="443" customFormat="1" ht="14.15" customHeight="1">
      <c r="B45" s="502">
        <f t="shared" si="0"/>
        <v>33</v>
      </c>
      <c r="C45" s="502">
        <f t="shared" si="1"/>
        <v>0</v>
      </c>
      <c r="D45" s="446"/>
      <c r="E45" s="446"/>
      <c r="F45" s="446"/>
      <c r="G45" s="696"/>
      <c r="H45" s="455">
        <v>0</v>
      </c>
      <c r="I45" s="509">
        <v>0</v>
      </c>
      <c r="L45" s="443" t="str">
        <f>_xlfn.IFNA(VLOOKUP(F45,Checks!$N$4:$N$39,1,FALSE),IF(F45="","",1))</f>
        <v/>
      </c>
    </row>
    <row r="46" spans="2:12" s="443" customFormat="1" ht="14.15" customHeight="1">
      <c r="B46" s="502">
        <f t="shared" si="0"/>
        <v>34</v>
      </c>
      <c r="C46" s="502">
        <f t="shared" si="1"/>
        <v>0</v>
      </c>
      <c r="D46" s="446"/>
      <c r="E46" s="446"/>
      <c r="F46" s="446"/>
      <c r="G46" s="696"/>
      <c r="H46" s="455">
        <v>0</v>
      </c>
      <c r="I46" s="509">
        <v>0</v>
      </c>
      <c r="L46" s="443" t="str">
        <f>_xlfn.IFNA(VLOOKUP(F46,Checks!$N$4:$N$39,1,FALSE),IF(F46="","",1))</f>
        <v/>
      </c>
    </row>
    <row r="47" spans="2:12" s="443" customFormat="1" ht="14.15" customHeight="1">
      <c r="B47" s="502">
        <f t="shared" si="0"/>
        <v>35</v>
      </c>
      <c r="C47" s="502">
        <f t="shared" si="1"/>
        <v>0</v>
      </c>
      <c r="D47" s="446"/>
      <c r="E47" s="446"/>
      <c r="F47" s="446"/>
      <c r="G47" s="696"/>
      <c r="H47" s="455">
        <v>0</v>
      </c>
      <c r="I47" s="509">
        <v>0</v>
      </c>
      <c r="L47" s="443" t="str">
        <f>_xlfn.IFNA(VLOOKUP(F47,Checks!$N$4:$N$39,1,FALSE),IF(F47="","",1))</f>
        <v/>
      </c>
    </row>
    <row r="48" spans="2:12" s="443" customFormat="1" ht="14.15" customHeight="1">
      <c r="B48" s="502">
        <f t="shared" si="0"/>
        <v>36</v>
      </c>
      <c r="C48" s="502">
        <f t="shared" si="1"/>
        <v>0</v>
      </c>
      <c r="D48" s="446"/>
      <c r="E48" s="446"/>
      <c r="F48" s="446"/>
      <c r="G48" s="696"/>
      <c r="H48" s="455">
        <v>0</v>
      </c>
      <c r="I48" s="509">
        <v>0</v>
      </c>
      <c r="L48" s="443" t="str">
        <f>_xlfn.IFNA(VLOOKUP(F48,Checks!$N$4:$N$39,1,FALSE),IF(F48="","",1))</f>
        <v/>
      </c>
    </row>
    <row r="49" spans="1:12" s="443" customFormat="1" ht="14.15" customHeight="1">
      <c r="B49" s="502">
        <f t="shared" si="0"/>
        <v>37</v>
      </c>
      <c r="C49" s="502">
        <f t="shared" si="1"/>
        <v>0</v>
      </c>
      <c r="D49" s="446"/>
      <c r="E49" s="446"/>
      <c r="F49" s="446"/>
      <c r="G49" s="696"/>
      <c r="H49" s="455">
        <v>0</v>
      </c>
      <c r="I49" s="509">
        <v>0</v>
      </c>
      <c r="L49" s="443" t="str">
        <f>_xlfn.IFNA(VLOOKUP(F49,Checks!$N$4:$N$39,1,FALSE),IF(F49="","",1))</f>
        <v/>
      </c>
    </row>
    <row r="50" spans="1:12" s="443" customFormat="1" ht="14.15" customHeight="1">
      <c r="B50" s="502">
        <f t="shared" si="0"/>
        <v>38</v>
      </c>
      <c r="C50" s="502">
        <f t="shared" si="1"/>
        <v>0</v>
      </c>
      <c r="D50" s="446"/>
      <c r="E50" s="446"/>
      <c r="F50" s="446"/>
      <c r="G50" s="696"/>
      <c r="H50" s="455">
        <v>0</v>
      </c>
      <c r="I50" s="509">
        <v>0</v>
      </c>
      <c r="L50" s="443" t="str">
        <f>_xlfn.IFNA(VLOOKUP(F50,Checks!$N$4:$N$39,1,FALSE),IF(F50="","",1))</f>
        <v/>
      </c>
    </row>
    <row r="51" spans="1:12" s="443" customFormat="1" ht="14.15" customHeight="1">
      <c r="B51" s="502">
        <f t="shared" si="0"/>
        <v>39</v>
      </c>
      <c r="C51" s="502">
        <f t="shared" si="1"/>
        <v>0</v>
      </c>
      <c r="D51" s="446"/>
      <c r="E51" s="446"/>
      <c r="F51" s="446"/>
      <c r="G51" s="696"/>
      <c r="H51" s="455">
        <v>0</v>
      </c>
      <c r="I51" s="509">
        <v>0</v>
      </c>
      <c r="L51" s="443" t="str">
        <f>_xlfn.IFNA(VLOOKUP(F51,Checks!$N$4:$N$39,1,FALSE),IF(F51="","",1))</f>
        <v/>
      </c>
    </row>
    <row r="52" spans="1:12" s="443" customFormat="1" ht="14.15" customHeight="1">
      <c r="B52" s="502">
        <f t="shared" si="0"/>
        <v>40</v>
      </c>
      <c r="C52" s="502">
        <f t="shared" si="1"/>
        <v>0</v>
      </c>
      <c r="D52" s="446"/>
      <c r="E52" s="446"/>
      <c r="F52" s="446"/>
      <c r="G52" s="696"/>
      <c r="H52" s="455">
        <v>0</v>
      </c>
      <c r="I52" s="509">
        <v>0</v>
      </c>
      <c r="L52" s="443" t="str">
        <f>_xlfn.IFNA(VLOOKUP(F52,Checks!$N$4:$N$39,1,FALSE),IF(F52="","",1))</f>
        <v/>
      </c>
    </row>
    <row r="53" spans="1:12" s="443" customFormat="1" ht="14.15" customHeight="1">
      <c r="B53" s="502">
        <f t="shared" si="0"/>
        <v>41</v>
      </c>
      <c r="C53" s="502">
        <f t="shared" si="1"/>
        <v>0</v>
      </c>
      <c r="D53" s="446"/>
      <c r="E53" s="446"/>
      <c r="F53" s="446"/>
      <c r="G53" s="696"/>
      <c r="H53" s="455">
        <v>0</v>
      </c>
      <c r="I53" s="509">
        <v>0</v>
      </c>
      <c r="L53" s="443" t="str">
        <f>_xlfn.IFNA(VLOOKUP(F53,Checks!$N$4:$N$39,1,FALSE),IF(F53="","",1))</f>
        <v/>
      </c>
    </row>
    <row r="54" spans="1:12" s="443" customFormat="1" ht="14.15" customHeight="1">
      <c r="B54" s="502">
        <f t="shared" si="0"/>
        <v>42</v>
      </c>
      <c r="C54" s="502">
        <f t="shared" si="1"/>
        <v>0</v>
      </c>
      <c r="D54" s="446"/>
      <c r="E54" s="446"/>
      <c r="F54" s="446"/>
      <c r="G54" s="696"/>
      <c r="H54" s="455">
        <v>0</v>
      </c>
      <c r="I54" s="509">
        <v>0</v>
      </c>
      <c r="L54" s="443" t="str">
        <f>_xlfn.IFNA(VLOOKUP(F54,Checks!$N$4:$N$39,1,FALSE),IF(F54="","",1))</f>
        <v/>
      </c>
    </row>
    <row r="55" spans="1:12" s="443" customFormat="1" ht="14.15" customHeight="1">
      <c r="B55" s="502">
        <f t="shared" si="0"/>
        <v>43</v>
      </c>
      <c r="C55" s="502">
        <f t="shared" si="1"/>
        <v>0</v>
      </c>
      <c r="D55" s="446"/>
      <c r="E55" s="446"/>
      <c r="F55" s="446"/>
      <c r="G55" s="696"/>
      <c r="H55" s="455">
        <v>0</v>
      </c>
      <c r="I55" s="509">
        <v>0</v>
      </c>
      <c r="L55" s="443" t="str">
        <f>_xlfn.IFNA(VLOOKUP(F55,Checks!$N$4:$N$39,1,FALSE),IF(F55="","",1))</f>
        <v/>
      </c>
    </row>
    <row r="56" spans="1:12" s="443" customFormat="1" ht="14.15" customHeight="1">
      <c r="B56" s="502">
        <f t="shared" si="0"/>
        <v>44</v>
      </c>
      <c r="C56" s="502">
        <f t="shared" si="1"/>
        <v>0</v>
      </c>
      <c r="D56" s="446"/>
      <c r="E56" s="446"/>
      <c r="F56" s="446"/>
      <c r="G56" s="696"/>
      <c r="H56" s="455">
        <v>0</v>
      </c>
      <c r="I56" s="509">
        <v>0</v>
      </c>
      <c r="L56" s="443" t="str">
        <f>_xlfn.IFNA(VLOOKUP(F56,Checks!$N$4:$N$39,1,FALSE),IF(F56="","",1))</f>
        <v/>
      </c>
    </row>
    <row r="57" spans="1:12" s="443" customFormat="1" ht="14.15" customHeight="1">
      <c r="B57" s="502">
        <f t="shared" si="0"/>
        <v>45</v>
      </c>
      <c r="C57" s="502">
        <f t="shared" si="1"/>
        <v>0</v>
      </c>
      <c r="D57" s="446"/>
      <c r="E57" s="446"/>
      <c r="F57" s="446"/>
      <c r="G57" s="696"/>
      <c r="H57" s="455">
        <v>0</v>
      </c>
      <c r="I57" s="509">
        <v>0</v>
      </c>
      <c r="L57" s="443" t="str">
        <f>_xlfn.IFNA(VLOOKUP(F57,Checks!$N$4:$N$39,1,FALSE),IF(F57="","",1))</f>
        <v/>
      </c>
    </row>
    <row r="58" spans="1:12" s="443" customFormat="1" ht="14.15" customHeight="1">
      <c r="B58" s="502">
        <f t="shared" si="0"/>
        <v>46</v>
      </c>
      <c r="C58" s="502">
        <f t="shared" si="1"/>
        <v>0</v>
      </c>
      <c r="D58" s="446"/>
      <c r="E58" s="446"/>
      <c r="F58" s="446"/>
      <c r="G58" s="696"/>
      <c r="H58" s="455">
        <v>0</v>
      </c>
      <c r="I58" s="509">
        <v>0</v>
      </c>
      <c r="L58" s="443" t="str">
        <f>_xlfn.IFNA(VLOOKUP(F58,Checks!$N$4:$N$39,1,FALSE),IF(F58="","",1))</f>
        <v/>
      </c>
    </row>
    <row r="59" spans="1:12" s="443" customFormat="1" ht="14.15" customHeight="1">
      <c r="B59" s="502">
        <f t="shared" si="0"/>
        <v>47</v>
      </c>
      <c r="C59" s="502">
        <f t="shared" si="1"/>
        <v>0</v>
      </c>
      <c r="D59" s="446"/>
      <c r="E59" s="446"/>
      <c r="F59" s="446"/>
      <c r="G59" s="696"/>
      <c r="H59" s="455">
        <v>0</v>
      </c>
      <c r="I59" s="509">
        <v>0</v>
      </c>
      <c r="L59" s="443" t="str">
        <f>_xlfn.IFNA(VLOOKUP(F59,Checks!$N$4:$N$39,1,FALSE),IF(F59="","",1))</f>
        <v/>
      </c>
    </row>
    <row r="60" spans="1:12" s="443" customFormat="1" ht="14.15" customHeight="1">
      <c r="B60" s="502">
        <f t="shared" si="0"/>
        <v>48</v>
      </c>
      <c r="C60" s="502">
        <f t="shared" si="1"/>
        <v>0</v>
      </c>
      <c r="D60" s="446"/>
      <c r="E60" s="446"/>
      <c r="F60" s="446"/>
      <c r="G60" s="696"/>
      <c r="H60" s="455">
        <v>0</v>
      </c>
      <c r="I60" s="509">
        <v>0</v>
      </c>
      <c r="L60" s="443" t="str">
        <f>_xlfn.IFNA(VLOOKUP(F60,Checks!$N$4:$N$39,1,FALSE),IF(F60="","",1))</f>
        <v/>
      </c>
    </row>
    <row r="61" spans="1:12" s="443" customFormat="1" ht="14.15" customHeight="1">
      <c r="B61" s="502">
        <f t="shared" si="0"/>
        <v>49</v>
      </c>
      <c r="C61" s="502">
        <f t="shared" si="1"/>
        <v>0</v>
      </c>
      <c r="D61" s="446"/>
      <c r="E61" s="446"/>
      <c r="F61" s="446"/>
      <c r="G61" s="696"/>
      <c r="H61" s="455">
        <v>0</v>
      </c>
      <c r="I61" s="509">
        <v>0</v>
      </c>
      <c r="L61" s="443" t="str">
        <f>_xlfn.IFNA(VLOOKUP(F61,Checks!$N$4:$N$39,1,FALSE),IF(F61="","",1))</f>
        <v/>
      </c>
    </row>
    <row r="62" spans="1:12" s="443" customFormat="1" ht="14.15" customHeight="1">
      <c r="B62" s="502">
        <f>B61+1</f>
        <v>50</v>
      </c>
      <c r="C62" s="502">
        <f t="shared" si="1"/>
        <v>0</v>
      </c>
      <c r="D62" s="446"/>
      <c r="E62" s="446"/>
      <c r="F62" s="446"/>
      <c r="G62" s="696"/>
      <c r="H62" s="455">
        <v>0</v>
      </c>
      <c r="I62" s="509">
        <v>0</v>
      </c>
      <c r="L62" s="443" t="str">
        <f>_xlfn.IFNA(VLOOKUP(F62,Checks!$N$4:$N$39,1,FALSE),IF(F62="","",1))</f>
        <v/>
      </c>
    </row>
    <row r="63" spans="1:12" s="69" customFormat="1" ht="14.15" customHeight="1">
      <c r="L63" s="443"/>
    </row>
    <row r="64" spans="1:12" s="69" customFormat="1" ht="23.25" customHeight="1">
      <c r="A64" s="551" t="s">
        <v>626</v>
      </c>
      <c r="B64" s="550"/>
      <c r="C64" s="549"/>
      <c r="D64" s="549"/>
      <c r="E64" s="549"/>
      <c r="F64" s="549"/>
      <c r="G64" s="549"/>
      <c r="H64" s="615" t="s">
        <v>883</v>
      </c>
      <c r="I64" s="549"/>
      <c r="L64" s="443"/>
    </row>
    <row r="65" spans="1:12" s="69" customFormat="1" ht="46.5" customHeight="1">
      <c r="A65" s="1249" t="s">
        <v>631</v>
      </c>
      <c r="B65" s="1249"/>
      <c r="C65" s="1249"/>
      <c r="D65" s="1249"/>
      <c r="E65" s="1249"/>
      <c r="F65" s="1249"/>
      <c r="G65" s="1249"/>
      <c r="H65" s="1249"/>
      <c r="I65" s="1249"/>
      <c r="J65" s="1249"/>
      <c r="L65" s="443"/>
    </row>
    <row r="66" spans="1:12" s="69" customFormat="1" ht="7.5" customHeight="1">
      <c r="A66" s="557"/>
      <c r="B66" s="557"/>
      <c r="C66" s="557"/>
      <c r="D66" s="557"/>
      <c r="E66" s="557"/>
      <c r="F66" s="557"/>
      <c r="G66" s="557"/>
      <c r="H66" s="557"/>
      <c r="I66" s="557"/>
      <c r="L66" s="443"/>
    </row>
    <row r="67" spans="1:12" s="442" customFormat="1" ht="27" customHeight="1">
      <c r="B67" s="1247" t="s">
        <v>554</v>
      </c>
      <c r="C67" s="1230" t="s">
        <v>239</v>
      </c>
      <c r="D67" s="1230" t="s">
        <v>610</v>
      </c>
      <c r="E67" s="1230" t="s">
        <v>62</v>
      </c>
      <c r="F67" s="1230" t="s">
        <v>623</v>
      </c>
      <c r="G67" s="1230" t="s">
        <v>580</v>
      </c>
      <c r="H67" s="1230" t="s">
        <v>619</v>
      </c>
      <c r="I67" s="1230" t="s">
        <v>624</v>
      </c>
      <c r="L67" s="443"/>
    </row>
    <row r="68" spans="1:12" s="469" customFormat="1" ht="13.5" customHeight="1">
      <c r="B68" s="1248"/>
      <c r="C68" s="1231"/>
      <c r="D68" s="1231"/>
      <c r="E68" s="1231"/>
      <c r="F68" s="1231"/>
      <c r="G68" s="1231"/>
      <c r="H68" s="1231"/>
      <c r="I68" s="1231"/>
      <c r="L68" s="443"/>
    </row>
    <row r="69" spans="1:12" s="443" customFormat="1" ht="14.15" customHeight="1">
      <c r="B69" s="502">
        <f>B62+1</f>
        <v>51</v>
      </c>
      <c r="C69" s="502">
        <f>'Non-Delivery Svcs Report'!J2</f>
        <v>0</v>
      </c>
      <c r="D69" s="446"/>
      <c r="E69" s="446"/>
      <c r="F69" s="446"/>
      <c r="G69" s="696"/>
      <c r="H69" s="455">
        <v>0</v>
      </c>
      <c r="I69" s="509">
        <v>0</v>
      </c>
      <c r="L69" s="443" t="str">
        <f>_xlfn.IFNA(VLOOKUP(F69,Checks!$N$4:$N$39,1,FALSE),IF(F69="","",1))</f>
        <v/>
      </c>
    </row>
    <row r="70" spans="1:12" s="443" customFormat="1" ht="14.15" customHeight="1">
      <c r="B70" s="502">
        <f t="shared" si="0"/>
        <v>52</v>
      </c>
      <c r="C70" s="502">
        <f>$C$69</f>
        <v>0</v>
      </c>
      <c r="D70" s="446"/>
      <c r="E70" s="446"/>
      <c r="F70" s="446"/>
      <c r="G70" s="448"/>
      <c r="H70" s="455">
        <v>0</v>
      </c>
      <c r="I70" s="509">
        <v>0</v>
      </c>
      <c r="L70" s="443" t="str">
        <f>_xlfn.IFNA(VLOOKUP(F70,Checks!$N$4:$N$39,1,FALSE),IF(F70="","",1))</f>
        <v/>
      </c>
    </row>
    <row r="71" spans="1:12" s="443" customFormat="1" ht="14.15" customHeight="1">
      <c r="B71" s="502">
        <f t="shared" si="0"/>
        <v>53</v>
      </c>
      <c r="C71" s="502">
        <f t="shared" ref="C71:C134" si="2">$C$69</f>
        <v>0</v>
      </c>
      <c r="D71" s="446"/>
      <c r="E71" s="446"/>
      <c r="F71" s="446"/>
      <c r="G71" s="448"/>
      <c r="H71" s="455">
        <v>0</v>
      </c>
      <c r="I71" s="509">
        <v>0</v>
      </c>
      <c r="L71" s="443" t="str">
        <f>_xlfn.IFNA(VLOOKUP(F71,Checks!$N$4:$N$39,1,FALSE),IF(F71="","",1))</f>
        <v/>
      </c>
    </row>
    <row r="72" spans="1:12" s="443" customFormat="1" ht="14.15" customHeight="1">
      <c r="B72" s="502">
        <f t="shared" si="0"/>
        <v>54</v>
      </c>
      <c r="C72" s="502">
        <f t="shared" si="2"/>
        <v>0</v>
      </c>
      <c r="D72" s="446"/>
      <c r="E72" s="446"/>
      <c r="F72" s="446"/>
      <c r="G72" s="448"/>
      <c r="H72" s="455">
        <v>0</v>
      </c>
      <c r="I72" s="509">
        <v>0</v>
      </c>
      <c r="L72" s="443" t="str">
        <f>_xlfn.IFNA(VLOOKUP(F72,Checks!$N$4:$N$39,1,FALSE),IF(F72="","",1))</f>
        <v/>
      </c>
    </row>
    <row r="73" spans="1:12" s="443" customFormat="1" ht="14.15" customHeight="1">
      <c r="B73" s="502">
        <f t="shared" si="0"/>
        <v>55</v>
      </c>
      <c r="C73" s="502">
        <f t="shared" si="2"/>
        <v>0</v>
      </c>
      <c r="D73" s="446"/>
      <c r="E73" s="446"/>
      <c r="F73" s="446"/>
      <c r="G73" s="448"/>
      <c r="H73" s="455">
        <v>0</v>
      </c>
      <c r="I73" s="509">
        <v>0</v>
      </c>
      <c r="L73" s="443" t="str">
        <f>_xlfn.IFNA(VLOOKUP(F73,Checks!$N$4:$N$39,1,FALSE),IF(F73="","",1))</f>
        <v/>
      </c>
    </row>
    <row r="74" spans="1:12" s="443" customFormat="1" ht="14.15" customHeight="1">
      <c r="B74" s="502">
        <f t="shared" si="0"/>
        <v>56</v>
      </c>
      <c r="C74" s="502">
        <f t="shared" si="2"/>
        <v>0</v>
      </c>
      <c r="D74" s="446"/>
      <c r="E74" s="446"/>
      <c r="F74" s="446"/>
      <c r="G74" s="448"/>
      <c r="H74" s="455">
        <v>0</v>
      </c>
      <c r="I74" s="509">
        <v>0</v>
      </c>
      <c r="L74" s="443" t="str">
        <f>_xlfn.IFNA(VLOOKUP(F74,Checks!$N$4:$N$39,1,FALSE),IF(F74="","",1))</f>
        <v/>
      </c>
    </row>
    <row r="75" spans="1:12" s="443" customFormat="1" ht="14.15" customHeight="1">
      <c r="B75" s="502">
        <f t="shared" si="0"/>
        <v>57</v>
      </c>
      <c r="C75" s="502">
        <f t="shared" si="2"/>
        <v>0</v>
      </c>
      <c r="D75" s="446"/>
      <c r="E75" s="446"/>
      <c r="F75" s="446"/>
      <c r="G75" s="448"/>
      <c r="H75" s="455">
        <v>0</v>
      </c>
      <c r="I75" s="509">
        <v>0</v>
      </c>
      <c r="L75" s="443" t="str">
        <f>_xlfn.IFNA(VLOOKUP(F75,Checks!$N$4:$N$39,1,FALSE),IF(F75="","",1))</f>
        <v/>
      </c>
    </row>
    <row r="76" spans="1:12" s="443" customFormat="1" ht="14.15" customHeight="1">
      <c r="B76" s="502">
        <f t="shared" si="0"/>
        <v>58</v>
      </c>
      <c r="C76" s="502">
        <f t="shared" si="2"/>
        <v>0</v>
      </c>
      <c r="D76" s="446"/>
      <c r="E76" s="446"/>
      <c r="F76" s="446"/>
      <c r="G76" s="448"/>
      <c r="H76" s="455">
        <v>0</v>
      </c>
      <c r="I76" s="509">
        <v>0</v>
      </c>
      <c r="L76" s="443" t="str">
        <f>_xlfn.IFNA(VLOOKUP(F76,Checks!$N$4:$N$39,1,FALSE),IF(F76="","",1))</f>
        <v/>
      </c>
    </row>
    <row r="77" spans="1:12" s="443" customFormat="1" ht="14.15" customHeight="1">
      <c r="B77" s="502">
        <f t="shared" si="0"/>
        <v>59</v>
      </c>
      <c r="C77" s="502">
        <f t="shared" si="2"/>
        <v>0</v>
      </c>
      <c r="D77" s="446"/>
      <c r="E77" s="446"/>
      <c r="F77" s="446"/>
      <c r="G77" s="448"/>
      <c r="H77" s="455">
        <v>0</v>
      </c>
      <c r="I77" s="509">
        <v>0</v>
      </c>
      <c r="L77" s="443" t="str">
        <f>_xlfn.IFNA(VLOOKUP(F77,Checks!$N$4:$N$39,1,FALSE),IF(F77="","",1))</f>
        <v/>
      </c>
    </row>
    <row r="78" spans="1:12" s="443" customFormat="1" ht="14.15" customHeight="1">
      <c r="B78" s="502">
        <f t="shared" si="0"/>
        <v>60</v>
      </c>
      <c r="C78" s="502">
        <f t="shared" si="2"/>
        <v>0</v>
      </c>
      <c r="D78" s="446"/>
      <c r="E78" s="446"/>
      <c r="F78" s="446"/>
      <c r="G78" s="448"/>
      <c r="H78" s="455">
        <v>0</v>
      </c>
      <c r="I78" s="509">
        <v>0</v>
      </c>
      <c r="L78" s="443" t="str">
        <f>_xlfn.IFNA(VLOOKUP(F78,Checks!$N$4:$N$39,1,FALSE),IF(F78="","",1))</f>
        <v/>
      </c>
    </row>
    <row r="79" spans="1:12" s="443" customFormat="1" ht="14.15" customHeight="1">
      <c r="B79" s="502">
        <f t="shared" si="0"/>
        <v>61</v>
      </c>
      <c r="C79" s="502">
        <f t="shared" si="2"/>
        <v>0</v>
      </c>
      <c r="D79" s="446"/>
      <c r="E79" s="446"/>
      <c r="F79" s="446"/>
      <c r="G79" s="448"/>
      <c r="H79" s="455">
        <v>0</v>
      </c>
      <c r="I79" s="509">
        <v>0</v>
      </c>
      <c r="L79" s="443" t="str">
        <f>_xlfn.IFNA(VLOOKUP(F79,Checks!$N$4:$N$39,1,FALSE),IF(F79="","",1))</f>
        <v/>
      </c>
    </row>
    <row r="80" spans="1:12" s="443" customFormat="1" ht="14.15" customHeight="1">
      <c r="B80" s="502">
        <f t="shared" si="0"/>
        <v>62</v>
      </c>
      <c r="C80" s="502">
        <f t="shared" si="2"/>
        <v>0</v>
      </c>
      <c r="D80" s="446"/>
      <c r="E80" s="446"/>
      <c r="F80" s="446"/>
      <c r="G80" s="448"/>
      <c r="H80" s="455">
        <v>0</v>
      </c>
      <c r="I80" s="509">
        <v>0</v>
      </c>
      <c r="L80" s="443" t="str">
        <f>_xlfn.IFNA(VLOOKUP(F80,Checks!$N$4:$N$39,1,FALSE),IF(F80="","",1))</f>
        <v/>
      </c>
    </row>
    <row r="81" spans="2:12" s="443" customFormat="1" ht="14.15" customHeight="1">
      <c r="B81" s="502">
        <f t="shared" si="0"/>
        <v>63</v>
      </c>
      <c r="C81" s="502">
        <f t="shared" si="2"/>
        <v>0</v>
      </c>
      <c r="D81" s="446"/>
      <c r="E81" s="446"/>
      <c r="F81" s="446"/>
      <c r="G81" s="448"/>
      <c r="H81" s="455">
        <v>0</v>
      </c>
      <c r="I81" s="509">
        <v>0</v>
      </c>
      <c r="L81" s="443" t="str">
        <f>_xlfn.IFNA(VLOOKUP(F81,Checks!$N$4:$N$39,1,FALSE),IF(F81="","",1))</f>
        <v/>
      </c>
    </row>
    <row r="82" spans="2:12" s="443" customFormat="1" ht="14.15" customHeight="1">
      <c r="B82" s="502">
        <f t="shared" si="0"/>
        <v>64</v>
      </c>
      <c r="C82" s="502">
        <f t="shared" si="2"/>
        <v>0</v>
      </c>
      <c r="D82" s="446"/>
      <c r="E82" s="446"/>
      <c r="F82" s="446"/>
      <c r="G82" s="448"/>
      <c r="H82" s="455">
        <v>0</v>
      </c>
      <c r="I82" s="509">
        <v>0</v>
      </c>
      <c r="L82" s="443" t="str">
        <f>_xlfn.IFNA(VLOOKUP(F82,Checks!$N$4:$N$39,1,FALSE),IF(F82="","",1))</f>
        <v/>
      </c>
    </row>
    <row r="83" spans="2:12" s="443" customFormat="1" ht="14.15" customHeight="1">
      <c r="B83" s="502">
        <f t="shared" si="0"/>
        <v>65</v>
      </c>
      <c r="C83" s="502">
        <f t="shared" si="2"/>
        <v>0</v>
      </c>
      <c r="D83" s="446"/>
      <c r="E83" s="446"/>
      <c r="F83" s="446"/>
      <c r="G83" s="448"/>
      <c r="H83" s="455">
        <v>0</v>
      </c>
      <c r="I83" s="509">
        <v>0</v>
      </c>
      <c r="L83" s="443" t="str">
        <f>_xlfn.IFNA(VLOOKUP(F83,Checks!$N$4:$N$39,1,FALSE),IF(F83="","",1))</f>
        <v/>
      </c>
    </row>
    <row r="84" spans="2:12" s="443" customFormat="1" ht="14.15" customHeight="1">
      <c r="B84" s="502">
        <f t="shared" si="0"/>
        <v>66</v>
      </c>
      <c r="C84" s="502">
        <f t="shared" si="2"/>
        <v>0</v>
      </c>
      <c r="D84" s="446"/>
      <c r="E84" s="446"/>
      <c r="F84" s="446"/>
      <c r="G84" s="448"/>
      <c r="H84" s="455">
        <v>0</v>
      </c>
      <c r="I84" s="509">
        <v>0</v>
      </c>
      <c r="L84" s="443" t="str">
        <f>_xlfn.IFNA(VLOOKUP(F84,Checks!$N$4:$N$39,1,FALSE),IF(F84="","",1))</f>
        <v/>
      </c>
    </row>
    <row r="85" spans="2:12" s="443" customFormat="1" ht="14.15" customHeight="1">
      <c r="B85" s="502">
        <f t="shared" si="0"/>
        <v>67</v>
      </c>
      <c r="C85" s="502">
        <f t="shared" si="2"/>
        <v>0</v>
      </c>
      <c r="D85" s="446"/>
      <c r="E85" s="446"/>
      <c r="F85" s="446"/>
      <c r="G85" s="448"/>
      <c r="H85" s="455">
        <v>0</v>
      </c>
      <c r="I85" s="509">
        <v>0</v>
      </c>
      <c r="L85" s="443" t="str">
        <f>_xlfn.IFNA(VLOOKUP(F85,Checks!$N$4:$N$39,1,FALSE),IF(F85="","",1))</f>
        <v/>
      </c>
    </row>
    <row r="86" spans="2:12" s="443" customFormat="1" ht="14.15" customHeight="1">
      <c r="B86" s="502">
        <f t="shared" si="0"/>
        <v>68</v>
      </c>
      <c r="C86" s="502">
        <f t="shared" si="2"/>
        <v>0</v>
      </c>
      <c r="D86" s="446"/>
      <c r="E86" s="446"/>
      <c r="F86" s="446"/>
      <c r="G86" s="448"/>
      <c r="H86" s="455">
        <v>0</v>
      </c>
      <c r="I86" s="509">
        <v>0</v>
      </c>
      <c r="L86" s="443" t="str">
        <f>_xlfn.IFNA(VLOOKUP(F86,Checks!$N$4:$N$39,1,FALSE),IF(F86="","",1))</f>
        <v/>
      </c>
    </row>
    <row r="87" spans="2:12" s="443" customFormat="1" ht="14.15" customHeight="1">
      <c r="B87" s="502">
        <f t="shared" si="0"/>
        <v>69</v>
      </c>
      <c r="C87" s="502">
        <f t="shared" si="2"/>
        <v>0</v>
      </c>
      <c r="D87" s="446"/>
      <c r="E87" s="446"/>
      <c r="F87" s="446"/>
      <c r="G87" s="448"/>
      <c r="H87" s="455">
        <v>0</v>
      </c>
      <c r="I87" s="509">
        <v>0</v>
      </c>
      <c r="L87" s="443" t="str">
        <f>_xlfn.IFNA(VLOOKUP(F87,Checks!$N$4:$N$39,1,FALSE),IF(F87="","",1))</f>
        <v/>
      </c>
    </row>
    <row r="88" spans="2:12" s="443" customFormat="1" ht="14.15" customHeight="1">
      <c r="B88" s="502">
        <f t="shared" si="0"/>
        <v>70</v>
      </c>
      <c r="C88" s="502">
        <f t="shared" si="2"/>
        <v>0</v>
      </c>
      <c r="D88" s="446"/>
      <c r="E88" s="446"/>
      <c r="F88" s="446"/>
      <c r="G88" s="448"/>
      <c r="H88" s="455">
        <v>0</v>
      </c>
      <c r="I88" s="509">
        <v>0</v>
      </c>
      <c r="L88" s="443" t="str">
        <f>_xlfn.IFNA(VLOOKUP(F88,Checks!$N$4:$N$39,1,FALSE),IF(F88="","",1))</f>
        <v/>
      </c>
    </row>
    <row r="89" spans="2:12" s="443" customFormat="1" ht="14.15" customHeight="1">
      <c r="B89" s="502">
        <f t="shared" si="0"/>
        <v>71</v>
      </c>
      <c r="C89" s="502">
        <f t="shared" si="2"/>
        <v>0</v>
      </c>
      <c r="D89" s="446"/>
      <c r="E89" s="446"/>
      <c r="F89" s="446"/>
      <c r="G89" s="448"/>
      <c r="H89" s="455">
        <v>0</v>
      </c>
      <c r="I89" s="509">
        <v>0</v>
      </c>
      <c r="L89" s="443" t="str">
        <f>_xlfn.IFNA(VLOOKUP(F89,Checks!$N$4:$N$39,1,FALSE),IF(F89="","",1))</f>
        <v/>
      </c>
    </row>
    <row r="90" spans="2:12" s="443" customFormat="1" ht="14.15" customHeight="1">
      <c r="B90" s="502">
        <f t="shared" si="0"/>
        <v>72</v>
      </c>
      <c r="C90" s="502">
        <f t="shared" si="2"/>
        <v>0</v>
      </c>
      <c r="D90" s="446"/>
      <c r="E90" s="446"/>
      <c r="F90" s="446"/>
      <c r="G90" s="448"/>
      <c r="H90" s="455">
        <v>0</v>
      </c>
      <c r="I90" s="509">
        <v>0</v>
      </c>
      <c r="L90" s="443" t="str">
        <f>_xlfn.IFNA(VLOOKUP(F90,Checks!$N$4:$N$39,1,FALSE),IF(F90="","",1))</f>
        <v/>
      </c>
    </row>
    <row r="91" spans="2:12" s="443" customFormat="1" ht="14.15" customHeight="1">
      <c r="B91" s="502">
        <f t="shared" si="0"/>
        <v>73</v>
      </c>
      <c r="C91" s="502">
        <f t="shared" si="2"/>
        <v>0</v>
      </c>
      <c r="D91" s="446"/>
      <c r="E91" s="446"/>
      <c r="F91" s="446"/>
      <c r="G91" s="448"/>
      <c r="H91" s="455">
        <v>0</v>
      </c>
      <c r="I91" s="509">
        <v>0</v>
      </c>
      <c r="L91" s="443" t="str">
        <f>_xlfn.IFNA(VLOOKUP(F91,Checks!$N$4:$N$39,1,FALSE),IF(F91="","",1))</f>
        <v/>
      </c>
    </row>
    <row r="92" spans="2:12" s="443" customFormat="1" ht="14.15" customHeight="1">
      <c r="B92" s="502">
        <f t="shared" si="0"/>
        <v>74</v>
      </c>
      <c r="C92" s="502">
        <f t="shared" si="2"/>
        <v>0</v>
      </c>
      <c r="D92" s="446"/>
      <c r="E92" s="446"/>
      <c r="F92" s="446"/>
      <c r="G92" s="448"/>
      <c r="H92" s="455">
        <v>0</v>
      </c>
      <c r="I92" s="509">
        <v>0</v>
      </c>
      <c r="L92" s="443" t="str">
        <f>_xlfn.IFNA(VLOOKUP(F92,Checks!$N$4:$N$39,1,FALSE),IF(F92="","",1))</f>
        <v/>
      </c>
    </row>
    <row r="93" spans="2:12" s="443" customFormat="1" ht="14.15" customHeight="1">
      <c r="B93" s="502">
        <f t="shared" si="0"/>
        <v>75</v>
      </c>
      <c r="C93" s="502">
        <f t="shared" si="2"/>
        <v>0</v>
      </c>
      <c r="D93" s="446"/>
      <c r="E93" s="446"/>
      <c r="F93" s="446"/>
      <c r="G93" s="448"/>
      <c r="H93" s="455">
        <v>0</v>
      </c>
      <c r="I93" s="509">
        <v>0</v>
      </c>
      <c r="L93" s="443" t="str">
        <f>_xlfn.IFNA(VLOOKUP(F93,Checks!$N$4:$N$39,1,FALSE),IF(F93="","",1))</f>
        <v/>
      </c>
    </row>
    <row r="94" spans="2:12" s="443" customFormat="1" ht="14.15" customHeight="1">
      <c r="B94" s="502">
        <f t="shared" ref="B94:B157" si="3">B93+1</f>
        <v>76</v>
      </c>
      <c r="C94" s="502">
        <f t="shared" si="2"/>
        <v>0</v>
      </c>
      <c r="D94" s="446"/>
      <c r="E94" s="446"/>
      <c r="F94" s="446"/>
      <c r="G94" s="448"/>
      <c r="H94" s="455">
        <v>0</v>
      </c>
      <c r="I94" s="509">
        <v>0</v>
      </c>
      <c r="L94" s="443" t="str">
        <f>_xlfn.IFNA(VLOOKUP(F94,Checks!$N$4:$N$39,1,FALSE),IF(F94="","",1))</f>
        <v/>
      </c>
    </row>
    <row r="95" spans="2:12" s="443" customFormat="1" ht="14.15" customHeight="1">
      <c r="B95" s="502">
        <f t="shared" si="3"/>
        <v>77</v>
      </c>
      <c r="C95" s="502">
        <f t="shared" si="2"/>
        <v>0</v>
      </c>
      <c r="D95" s="446"/>
      <c r="E95" s="446"/>
      <c r="F95" s="446"/>
      <c r="G95" s="448"/>
      <c r="H95" s="455">
        <v>0</v>
      </c>
      <c r="I95" s="509">
        <v>0</v>
      </c>
      <c r="L95" s="443" t="str">
        <f>_xlfn.IFNA(VLOOKUP(F95,Checks!$N$4:$N$39,1,FALSE),IF(F95="","",1))</f>
        <v/>
      </c>
    </row>
    <row r="96" spans="2:12" s="443" customFormat="1" ht="14.15" customHeight="1">
      <c r="B96" s="502">
        <f t="shared" si="3"/>
        <v>78</v>
      </c>
      <c r="C96" s="502">
        <f t="shared" si="2"/>
        <v>0</v>
      </c>
      <c r="D96" s="446"/>
      <c r="E96" s="446"/>
      <c r="F96" s="446"/>
      <c r="G96" s="448"/>
      <c r="H96" s="455">
        <v>0</v>
      </c>
      <c r="I96" s="509">
        <v>0</v>
      </c>
      <c r="L96" s="443" t="str">
        <f>_xlfn.IFNA(VLOOKUP(F96,Checks!$N$4:$N$39,1,FALSE),IF(F96="","",1))</f>
        <v/>
      </c>
    </row>
    <row r="97" spans="2:12" s="443" customFormat="1" ht="14.15" customHeight="1">
      <c r="B97" s="502">
        <f t="shared" si="3"/>
        <v>79</v>
      </c>
      <c r="C97" s="502">
        <f t="shared" si="2"/>
        <v>0</v>
      </c>
      <c r="D97" s="446"/>
      <c r="E97" s="446"/>
      <c r="F97" s="446"/>
      <c r="G97" s="448"/>
      <c r="H97" s="455">
        <v>0</v>
      </c>
      <c r="I97" s="509">
        <v>0</v>
      </c>
      <c r="L97" s="443" t="str">
        <f>_xlfn.IFNA(VLOOKUP(F97,Checks!$N$4:$N$39,1,FALSE),IF(F97="","",1))</f>
        <v/>
      </c>
    </row>
    <row r="98" spans="2:12" s="443" customFormat="1" ht="14.15" customHeight="1">
      <c r="B98" s="502">
        <f t="shared" si="3"/>
        <v>80</v>
      </c>
      <c r="C98" s="502">
        <f t="shared" si="2"/>
        <v>0</v>
      </c>
      <c r="D98" s="446"/>
      <c r="E98" s="446"/>
      <c r="F98" s="446"/>
      <c r="G98" s="448"/>
      <c r="H98" s="455">
        <v>0</v>
      </c>
      <c r="I98" s="509">
        <v>0</v>
      </c>
      <c r="L98" s="443" t="str">
        <f>_xlfn.IFNA(VLOOKUP(F98,Checks!$N$4:$N$39,1,FALSE),IF(F98="","",1))</f>
        <v/>
      </c>
    </row>
    <row r="99" spans="2:12" s="443" customFormat="1" ht="14.15" customHeight="1">
      <c r="B99" s="502">
        <f t="shared" si="3"/>
        <v>81</v>
      </c>
      <c r="C99" s="502">
        <f t="shared" si="2"/>
        <v>0</v>
      </c>
      <c r="D99" s="446"/>
      <c r="E99" s="446"/>
      <c r="F99" s="446"/>
      <c r="G99" s="448"/>
      <c r="H99" s="455">
        <v>0</v>
      </c>
      <c r="I99" s="509">
        <v>0</v>
      </c>
      <c r="L99" s="443" t="str">
        <f>_xlfn.IFNA(VLOOKUP(F99,Checks!$N$4:$N$39,1,FALSE),IF(F99="","",1))</f>
        <v/>
      </c>
    </row>
    <row r="100" spans="2:12" s="443" customFormat="1" ht="14.15" customHeight="1">
      <c r="B100" s="502">
        <f t="shared" si="3"/>
        <v>82</v>
      </c>
      <c r="C100" s="502">
        <f t="shared" si="2"/>
        <v>0</v>
      </c>
      <c r="D100" s="446"/>
      <c r="E100" s="446"/>
      <c r="F100" s="446"/>
      <c r="G100" s="448"/>
      <c r="H100" s="455">
        <v>0</v>
      </c>
      <c r="I100" s="509">
        <v>0</v>
      </c>
      <c r="L100" s="443" t="str">
        <f>_xlfn.IFNA(VLOOKUP(F100,Checks!$N$4:$N$39,1,FALSE),IF(F100="","",1))</f>
        <v/>
      </c>
    </row>
    <row r="101" spans="2:12" s="443" customFormat="1" ht="14.15" customHeight="1">
      <c r="B101" s="502">
        <f t="shared" si="3"/>
        <v>83</v>
      </c>
      <c r="C101" s="502">
        <f t="shared" si="2"/>
        <v>0</v>
      </c>
      <c r="D101" s="446"/>
      <c r="E101" s="446"/>
      <c r="F101" s="446"/>
      <c r="G101" s="448"/>
      <c r="H101" s="455">
        <v>0</v>
      </c>
      <c r="I101" s="509">
        <v>0</v>
      </c>
      <c r="L101" s="443" t="str">
        <f>_xlfn.IFNA(VLOOKUP(F101,Checks!$N$4:$N$39,1,FALSE),IF(F101="","",1))</f>
        <v/>
      </c>
    </row>
    <row r="102" spans="2:12" s="443" customFormat="1" ht="14.15" customHeight="1">
      <c r="B102" s="502">
        <f t="shared" si="3"/>
        <v>84</v>
      </c>
      <c r="C102" s="502">
        <f t="shared" si="2"/>
        <v>0</v>
      </c>
      <c r="D102" s="446"/>
      <c r="E102" s="446"/>
      <c r="F102" s="446"/>
      <c r="G102" s="448"/>
      <c r="H102" s="455">
        <v>0</v>
      </c>
      <c r="I102" s="509">
        <v>0</v>
      </c>
      <c r="L102" s="443" t="str">
        <f>_xlfn.IFNA(VLOOKUP(F102,Checks!$N$4:$N$39,1,FALSE),IF(F102="","",1))</f>
        <v/>
      </c>
    </row>
    <row r="103" spans="2:12" s="443" customFormat="1" ht="14.15" customHeight="1">
      <c r="B103" s="502">
        <f t="shared" si="3"/>
        <v>85</v>
      </c>
      <c r="C103" s="502">
        <f t="shared" si="2"/>
        <v>0</v>
      </c>
      <c r="D103" s="446"/>
      <c r="E103" s="446"/>
      <c r="F103" s="446"/>
      <c r="G103" s="448"/>
      <c r="H103" s="455">
        <v>0</v>
      </c>
      <c r="I103" s="509">
        <v>0</v>
      </c>
      <c r="L103" s="443" t="str">
        <f>_xlfn.IFNA(VLOOKUP(F103,Checks!$N$4:$N$39,1,FALSE),IF(F103="","",1))</f>
        <v/>
      </c>
    </row>
    <row r="104" spans="2:12" s="443" customFormat="1" ht="14.15" customHeight="1">
      <c r="B104" s="502">
        <f t="shared" si="3"/>
        <v>86</v>
      </c>
      <c r="C104" s="502">
        <f t="shared" si="2"/>
        <v>0</v>
      </c>
      <c r="D104" s="446"/>
      <c r="E104" s="446"/>
      <c r="F104" s="446"/>
      <c r="G104" s="448"/>
      <c r="H104" s="455">
        <v>0</v>
      </c>
      <c r="I104" s="509">
        <v>0</v>
      </c>
      <c r="L104" s="443" t="str">
        <f>_xlfn.IFNA(VLOOKUP(F104,Checks!$N$4:$N$39,1,FALSE),IF(F104="","",1))</f>
        <v/>
      </c>
    </row>
    <row r="105" spans="2:12" s="443" customFormat="1" ht="14.15" customHeight="1">
      <c r="B105" s="502">
        <f t="shared" si="3"/>
        <v>87</v>
      </c>
      <c r="C105" s="502">
        <f t="shared" si="2"/>
        <v>0</v>
      </c>
      <c r="D105" s="446"/>
      <c r="E105" s="446"/>
      <c r="F105" s="446"/>
      <c r="G105" s="448"/>
      <c r="H105" s="455">
        <v>0</v>
      </c>
      <c r="I105" s="509">
        <v>0</v>
      </c>
      <c r="L105" s="443" t="str">
        <f>_xlfn.IFNA(VLOOKUP(F105,Checks!$N$4:$N$39,1,FALSE),IF(F105="","",1))</f>
        <v/>
      </c>
    </row>
    <row r="106" spans="2:12" s="443" customFormat="1" ht="14.15" customHeight="1">
      <c r="B106" s="502">
        <f t="shared" si="3"/>
        <v>88</v>
      </c>
      <c r="C106" s="502">
        <f t="shared" si="2"/>
        <v>0</v>
      </c>
      <c r="D106" s="446"/>
      <c r="E106" s="446"/>
      <c r="F106" s="446"/>
      <c r="G106" s="448"/>
      <c r="H106" s="455">
        <v>0</v>
      </c>
      <c r="I106" s="509">
        <v>0</v>
      </c>
      <c r="L106" s="443" t="str">
        <f>_xlfn.IFNA(VLOOKUP(F106,Checks!$N$4:$N$39,1,FALSE),IF(F106="","",1))</f>
        <v/>
      </c>
    </row>
    <row r="107" spans="2:12" s="443" customFormat="1" ht="14.15" customHeight="1">
      <c r="B107" s="502">
        <f t="shared" si="3"/>
        <v>89</v>
      </c>
      <c r="C107" s="502">
        <f t="shared" si="2"/>
        <v>0</v>
      </c>
      <c r="D107" s="446"/>
      <c r="E107" s="446"/>
      <c r="F107" s="446"/>
      <c r="G107" s="448"/>
      <c r="H107" s="455">
        <v>0</v>
      </c>
      <c r="I107" s="509">
        <v>0</v>
      </c>
      <c r="L107" s="443" t="str">
        <f>_xlfn.IFNA(VLOOKUP(F107,Checks!$N$4:$N$39,1,FALSE),IF(F107="","",1))</f>
        <v/>
      </c>
    </row>
    <row r="108" spans="2:12" s="443" customFormat="1" ht="14.15" customHeight="1">
      <c r="B108" s="502">
        <f t="shared" si="3"/>
        <v>90</v>
      </c>
      <c r="C108" s="502">
        <f t="shared" si="2"/>
        <v>0</v>
      </c>
      <c r="D108" s="446"/>
      <c r="E108" s="446"/>
      <c r="F108" s="446"/>
      <c r="G108" s="448"/>
      <c r="H108" s="455">
        <v>0</v>
      </c>
      <c r="I108" s="509">
        <v>0</v>
      </c>
      <c r="L108" s="443" t="str">
        <f>_xlfn.IFNA(VLOOKUP(F108,Checks!$N$4:$N$39,1,FALSE),IF(F108="","",1))</f>
        <v/>
      </c>
    </row>
    <row r="109" spans="2:12" s="443" customFormat="1" ht="14.15" customHeight="1">
      <c r="B109" s="502">
        <f t="shared" si="3"/>
        <v>91</v>
      </c>
      <c r="C109" s="502">
        <f t="shared" si="2"/>
        <v>0</v>
      </c>
      <c r="D109" s="446"/>
      <c r="E109" s="446"/>
      <c r="F109" s="446"/>
      <c r="G109" s="448"/>
      <c r="H109" s="455">
        <v>0</v>
      </c>
      <c r="I109" s="509">
        <v>0</v>
      </c>
      <c r="L109" s="443" t="str">
        <f>_xlfn.IFNA(VLOOKUP(F109,Checks!$N$4:$N$39,1,FALSE),IF(F109="","",1))</f>
        <v/>
      </c>
    </row>
    <row r="110" spans="2:12" s="443" customFormat="1" ht="14.15" customHeight="1">
      <c r="B110" s="502">
        <f t="shared" si="3"/>
        <v>92</v>
      </c>
      <c r="C110" s="502">
        <f t="shared" si="2"/>
        <v>0</v>
      </c>
      <c r="D110" s="446"/>
      <c r="E110" s="446"/>
      <c r="F110" s="446"/>
      <c r="G110" s="448"/>
      <c r="H110" s="455">
        <v>0</v>
      </c>
      <c r="I110" s="509">
        <v>0</v>
      </c>
      <c r="L110" s="443" t="str">
        <f>_xlfn.IFNA(VLOOKUP(F110,Checks!$N$4:$N$39,1,FALSE),IF(F110="","",1))</f>
        <v/>
      </c>
    </row>
    <row r="111" spans="2:12" s="443" customFormat="1" ht="14.15" customHeight="1">
      <c r="B111" s="502">
        <f t="shared" si="3"/>
        <v>93</v>
      </c>
      <c r="C111" s="502">
        <f t="shared" si="2"/>
        <v>0</v>
      </c>
      <c r="D111" s="446"/>
      <c r="E111" s="446"/>
      <c r="F111" s="446"/>
      <c r="G111" s="448"/>
      <c r="H111" s="455">
        <v>0</v>
      </c>
      <c r="I111" s="509">
        <v>0</v>
      </c>
      <c r="L111" s="443" t="str">
        <f>_xlfn.IFNA(VLOOKUP(F111,Checks!$N$4:$N$39,1,FALSE),IF(F111="","",1))</f>
        <v/>
      </c>
    </row>
    <row r="112" spans="2:12" s="443" customFormat="1" ht="14.15" customHeight="1">
      <c r="B112" s="502">
        <f t="shared" si="3"/>
        <v>94</v>
      </c>
      <c r="C112" s="502">
        <f t="shared" si="2"/>
        <v>0</v>
      </c>
      <c r="D112" s="446"/>
      <c r="E112" s="446"/>
      <c r="F112" s="446"/>
      <c r="G112" s="448"/>
      <c r="H112" s="455">
        <v>0</v>
      </c>
      <c r="I112" s="509">
        <v>0</v>
      </c>
      <c r="L112" s="443" t="str">
        <f>_xlfn.IFNA(VLOOKUP(F112,Checks!$N$4:$N$39,1,FALSE),IF(F112="","",1))</f>
        <v/>
      </c>
    </row>
    <row r="113" spans="2:12" s="443" customFormat="1" ht="14.15" customHeight="1">
      <c r="B113" s="502">
        <f t="shared" si="3"/>
        <v>95</v>
      </c>
      <c r="C113" s="502">
        <f t="shared" si="2"/>
        <v>0</v>
      </c>
      <c r="D113" s="446"/>
      <c r="E113" s="446"/>
      <c r="F113" s="446"/>
      <c r="G113" s="448"/>
      <c r="H113" s="455">
        <v>0</v>
      </c>
      <c r="I113" s="509">
        <v>0</v>
      </c>
      <c r="L113" s="443" t="str">
        <f>_xlfn.IFNA(VLOOKUP(F113,Checks!$N$4:$N$39,1,FALSE),IF(F113="","",1))</f>
        <v/>
      </c>
    </row>
    <row r="114" spans="2:12" s="443" customFormat="1" ht="14.15" customHeight="1">
      <c r="B114" s="502">
        <f t="shared" si="3"/>
        <v>96</v>
      </c>
      <c r="C114" s="502">
        <f t="shared" si="2"/>
        <v>0</v>
      </c>
      <c r="D114" s="446"/>
      <c r="E114" s="446"/>
      <c r="F114" s="446"/>
      <c r="G114" s="448"/>
      <c r="H114" s="455">
        <v>0</v>
      </c>
      <c r="I114" s="509">
        <v>0</v>
      </c>
      <c r="L114" s="443" t="str">
        <f>_xlfn.IFNA(VLOOKUP(F114,Checks!$N$4:$N$39,1,FALSE),IF(F114="","",1))</f>
        <v/>
      </c>
    </row>
    <row r="115" spans="2:12" s="443" customFormat="1" ht="14.15" customHeight="1">
      <c r="B115" s="502">
        <f t="shared" si="3"/>
        <v>97</v>
      </c>
      <c r="C115" s="502">
        <f t="shared" si="2"/>
        <v>0</v>
      </c>
      <c r="D115" s="446"/>
      <c r="E115" s="446"/>
      <c r="F115" s="446"/>
      <c r="G115" s="448"/>
      <c r="H115" s="455">
        <v>0</v>
      </c>
      <c r="I115" s="509">
        <v>0</v>
      </c>
      <c r="L115" s="443" t="str">
        <f>_xlfn.IFNA(VLOOKUP(F115,Checks!$N$4:$N$39,1,FALSE),IF(F115="","",1))</f>
        <v/>
      </c>
    </row>
    <row r="116" spans="2:12" s="443" customFormat="1" ht="14.15" customHeight="1">
      <c r="B116" s="502">
        <f t="shared" si="3"/>
        <v>98</v>
      </c>
      <c r="C116" s="502">
        <f t="shared" si="2"/>
        <v>0</v>
      </c>
      <c r="D116" s="446"/>
      <c r="E116" s="446"/>
      <c r="F116" s="446"/>
      <c r="G116" s="448"/>
      <c r="H116" s="455">
        <v>0</v>
      </c>
      <c r="I116" s="509">
        <v>0</v>
      </c>
      <c r="L116" s="443" t="str">
        <f>_xlfn.IFNA(VLOOKUP(F116,Checks!$N$4:$N$39,1,FALSE),IF(F116="","",1))</f>
        <v/>
      </c>
    </row>
    <row r="117" spans="2:12" s="443" customFormat="1" ht="14.15" customHeight="1">
      <c r="B117" s="502">
        <f t="shared" si="3"/>
        <v>99</v>
      </c>
      <c r="C117" s="502">
        <f t="shared" si="2"/>
        <v>0</v>
      </c>
      <c r="D117" s="446"/>
      <c r="E117" s="446"/>
      <c r="F117" s="446"/>
      <c r="G117" s="448"/>
      <c r="H117" s="455">
        <v>0</v>
      </c>
      <c r="I117" s="509">
        <v>0</v>
      </c>
      <c r="L117" s="443" t="str">
        <f>_xlfn.IFNA(VLOOKUP(F117,Checks!$N$4:$N$39,1,FALSE),IF(F117="","",1))</f>
        <v/>
      </c>
    </row>
    <row r="118" spans="2:12" s="443" customFormat="1" ht="14.25" customHeight="1">
      <c r="B118" s="502">
        <f t="shared" si="3"/>
        <v>100</v>
      </c>
      <c r="C118" s="502">
        <f t="shared" si="2"/>
        <v>0</v>
      </c>
      <c r="D118" s="446"/>
      <c r="E118" s="446"/>
      <c r="F118" s="446"/>
      <c r="G118" s="448"/>
      <c r="H118" s="455">
        <v>0</v>
      </c>
      <c r="I118" s="509">
        <v>0</v>
      </c>
      <c r="L118" s="443" t="str">
        <f>_xlfn.IFNA(VLOOKUP(F118,Checks!$N$4:$N$39,1,FALSE),IF(F118="","",1))</f>
        <v/>
      </c>
    </row>
    <row r="119" spans="2:12" ht="14.25" customHeight="1">
      <c r="B119" s="502">
        <f t="shared" si="3"/>
        <v>101</v>
      </c>
      <c r="C119" s="502">
        <f t="shared" si="2"/>
        <v>0</v>
      </c>
      <c r="D119" s="446"/>
      <c r="E119" s="446"/>
      <c r="F119" s="446"/>
      <c r="G119" s="448"/>
      <c r="H119" s="455">
        <v>0</v>
      </c>
      <c r="I119" s="509">
        <v>0</v>
      </c>
      <c r="L119" s="443" t="str">
        <f>_xlfn.IFNA(VLOOKUP(F119,Checks!$N$4:$N$39,1,FALSE),IF(F119="","",1))</f>
        <v/>
      </c>
    </row>
    <row r="120" spans="2:12" ht="14.25" customHeight="1">
      <c r="B120" s="502">
        <f t="shared" si="3"/>
        <v>102</v>
      </c>
      <c r="C120" s="502">
        <f t="shared" si="2"/>
        <v>0</v>
      </c>
      <c r="D120" s="446"/>
      <c r="E120" s="446"/>
      <c r="F120" s="446"/>
      <c r="G120" s="448"/>
      <c r="H120" s="455">
        <v>0</v>
      </c>
      <c r="I120" s="509">
        <v>0</v>
      </c>
      <c r="L120" s="443" t="str">
        <f>_xlfn.IFNA(VLOOKUP(F120,Checks!$N$4:$N$39,1,FALSE),IF(F120="","",1))</f>
        <v/>
      </c>
    </row>
    <row r="121" spans="2:12" ht="14.25" customHeight="1">
      <c r="B121" s="502">
        <f t="shared" si="3"/>
        <v>103</v>
      </c>
      <c r="C121" s="502">
        <f t="shared" si="2"/>
        <v>0</v>
      </c>
      <c r="D121" s="446"/>
      <c r="E121" s="446"/>
      <c r="F121" s="446"/>
      <c r="G121" s="448"/>
      <c r="H121" s="455">
        <v>0</v>
      </c>
      <c r="I121" s="509">
        <v>0</v>
      </c>
      <c r="L121" s="443" t="str">
        <f>_xlfn.IFNA(VLOOKUP(F121,Checks!$N$4:$N$39,1,FALSE),IF(F121="","",1))</f>
        <v/>
      </c>
    </row>
    <row r="122" spans="2:12" ht="14.25" customHeight="1">
      <c r="B122" s="502">
        <f t="shared" si="3"/>
        <v>104</v>
      </c>
      <c r="C122" s="502">
        <f t="shared" si="2"/>
        <v>0</v>
      </c>
      <c r="D122" s="446"/>
      <c r="E122" s="446"/>
      <c r="F122" s="446"/>
      <c r="G122" s="448"/>
      <c r="H122" s="455">
        <v>0</v>
      </c>
      <c r="I122" s="509">
        <v>0</v>
      </c>
      <c r="L122" s="443" t="str">
        <f>_xlfn.IFNA(VLOOKUP(F122,Checks!$N$4:$N$39,1,FALSE),IF(F122="","",1))</f>
        <v/>
      </c>
    </row>
    <row r="123" spans="2:12" ht="14.25" customHeight="1">
      <c r="B123" s="502">
        <f t="shared" si="3"/>
        <v>105</v>
      </c>
      <c r="C123" s="502">
        <f t="shared" si="2"/>
        <v>0</v>
      </c>
      <c r="D123" s="446"/>
      <c r="E123" s="446"/>
      <c r="F123" s="446"/>
      <c r="G123" s="448"/>
      <c r="H123" s="455">
        <v>0</v>
      </c>
      <c r="I123" s="509">
        <v>0</v>
      </c>
      <c r="L123" s="443" t="str">
        <f>_xlfn.IFNA(VLOOKUP(F123,Checks!$N$4:$N$39,1,FALSE),IF(F123="","",1))</f>
        <v/>
      </c>
    </row>
    <row r="124" spans="2:12" ht="14.25" customHeight="1">
      <c r="B124" s="502">
        <f t="shared" si="3"/>
        <v>106</v>
      </c>
      <c r="C124" s="502">
        <f t="shared" si="2"/>
        <v>0</v>
      </c>
      <c r="D124" s="446"/>
      <c r="E124" s="446"/>
      <c r="F124" s="446"/>
      <c r="G124" s="448"/>
      <c r="H124" s="455">
        <v>0</v>
      </c>
      <c r="I124" s="509">
        <v>0</v>
      </c>
      <c r="L124" s="443" t="str">
        <f>_xlfn.IFNA(VLOOKUP(F124,Checks!$N$4:$N$39,1,FALSE),IF(F124="","",1))</f>
        <v/>
      </c>
    </row>
    <row r="125" spans="2:12" ht="14.25" customHeight="1">
      <c r="B125" s="502">
        <f t="shared" si="3"/>
        <v>107</v>
      </c>
      <c r="C125" s="502">
        <f t="shared" si="2"/>
        <v>0</v>
      </c>
      <c r="D125" s="446"/>
      <c r="E125" s="446"/>
      <c r="F125" s="446"/>
      <c r="G125" s="448"/>
      <c r="H125" s="455">
        <v>0</v>
      </c>
      <c r="I125" s="509">
        <v>0</v>
      </c>
      <c r="L125" s="443" t="str">
        <f>_xlfn.IFNA(VLOOKUP(F125,Checks!$N$4:$N$39,1,FALSE),IF(F125="","",1))</f>
        <v/>
      </c>
    </row>
    <row r="126" spans="2:12" ht="14.25" customHeight="1">
      <c r="B126" s="502">
        <f t="shared" si="3"/>
        <v>108</v>
      </c>
      <c r="C126" s="502">
        <f t="shared" si="2"/>
        <v>0</v>
      </c>
      <c r="D126" s="446"/>
      <c r="E126" s="446"/>
      <c r="F126" s="446"/>
      <c r="G126" s="448"/>
      <c r="H126" s="455">
        <v>0</v>
      </c>
      <c r="I126" s="509">
        <v>0</v>
      </c>
      <c r="L126" s="443" t="str">
        <f>_xlfn.IFNA(VLOOKUP(F126,Checks!$N$4:$N$39,1,FALSE),IF(F126="","",1))</f>
        <v/>
      </c>
    </row>
    <row r="127" spans="2:12" ht="14.25" customHeight="1">
      <c r="B127" s="502">
        <f t="shared" si="3"/>
        <v>109</v>
      </c>
      <c r="C127" s="502">
        <f t="shared" si="2"/>
        <v>0</v>
      </c>
      <c r="D127" s="446"/>
      <c r="E127" s="446"/>
      <c r="F127" s="446"/>
      <c r="G127" s="448"/>
      <c r="H127" s="455">
        <v>0</v>
      </c>
      <c r="I127" s="509">
        <v>0</v>
      </c>
      <c r="L127" s="443" t="str">
        <f>_xlfn.IFNA(VLOOKUP(F127,Checks!$N$4:$N$39,1,FALSE),IF(F127="","",1))</f>
        <v/>
      </c>
    </row>
    <row r="128" spans="2:12" ht="14.25" customHeight="1">
      <c r="B128" s="502">
        <f t="shared" si="3"/>
        <v>110</v>
      </c>
      <c r="C128" s="502">
        <f t="shared" si="2"/>
        <v>0</v>
      </c>
      <c r="D128" s="446"/>
      <c r="E128" s="446"/>
      <c r="F128" s="446"/>
      <c r="G128" s="448"/>
      <c r="H128" s="455">
        <v>0</v>
      </c>
      <c r="I128" s="509">
        <v>0</v>
      </c>
      <c r="L128" s="443" t="str">
        <f>_xlfn.IFNA(VLOOKUP(F128,Checks!$N$4:$N$39,1,FALSE),IF(F128="","",1))</f>
        <v/>
      </c>
    </row>
    <row r="129" spans="2:12" ht="14.25" customHeight="1">
      <c r="B129" s="502">
        <f t="shared" si="3"/>
        <v>111</v>
      </c>
      <c r="C129" s="502">
        <f t="shared" si="2"/>
        <v>0</v>
      </c>
      <c r="D129" s="446"/>
      <c r="E129" s="446"/>
      <c r="F129" s="446"/>
      <c r="G129" s="448"/>
      <c r="H129" s="455">
        <v>0</v>
      </c>
      <c r="I129" s="509">
        <v>0</v>
      </c>
      <c r="L129" s="443" t="str">
        <f>_xlfn.IFNA(VLOOKUP(F129,Checks!$N$4:$N$39,1,FALSE),IF(F129="","",1))</f>
        <v/>
      </c>
    </row>
    <row r="130" spans="2:12" ht="14.25" customHeight="1">
      <c r="B130" s="502">
        <f t="shared" si="3"/>
        <v>112</v>
      </c>
      <c r="C130" s="502">
        <f t="shared" si="2"/>
        <v>0</v>
      </c>
      <c r="D130" s="446"/>
      <c r="E130" s="446"/>
      <c r="F130" s="446"/>
      <c r="G130" s="448"/>
      <c r="H130" s="455">
        <v>0</v>
      </c>
      <c r="I130" s="509">
        <v>0</v>
      </c>
      <c r="L130" s="443" t="str">
        <f>_xlfn.IFNA(VLOOKUP(F130,Checks!$N$4:$N$39,1,FALSE),IF(F130="","",1))</f>
        <v/>
      </c>
    </row>
    <row r="131" spans="2:12" ht="14.25" customHeight="1">
      <c r="B131" s="502">
        <f t="shared" si="3"/>
        <v>113</v>
      </c>
      <c r="C131" s="502">
        <f t="shared" si="2"/>
        <v>0</v>
      </c>
      <c r="D131" s="446"/>
      <c r="E131" s="446"/>
      <c r="F131" s="446"/>
      <c r="G131" s="448"/>
      <c r="H131" s="455">
        <v>0</v>
      </c>
      <c r="I131" s="509">
        <v>0</v>
      </c>
      <c r="L131" s="443" t="str">
        <f>_xlfn.IFNA(VLOOKUP(F131,Checks!$N$4:$N$39,1,FALSE),IF(F131="","",1))</f>
        <v/>
      </c>
    </row>
    <row r="132" spans="2:12" ht="14.25" customHeight="1">
      <c r="B132" s="502">
        <f t="shared" si="3"/>
        <v>114</v>
      </c>
      <c r="C132" s="502">
        <f t="shared" si="2"/>
        <v>0</v>
      </c>
      <c r="D132" s="446"/>
      <c r="E132" s="446"/>
      <c r="F132" s="446"/>
      <c r="G132" s="448"/>
      <c r="H132" s="455">
        <v>0</v>
      </c>
      <c r="I132" s="509">
        <v>0</v>
      </c>
      <c r="L132" s="443" t="str">
        <f>_xlfn.IFNA(VLOOKUP(F132,Checks!$N$4:$N$39,1,FALSE),IF(F132="","",1))</f>
        <v/>
      </c>
    </row>
    <row r="133" spans="2:12" ht="14.25" customHeight="1">
      <c r="B133" s="502">
        <f t="shared" si="3"/>
        <v>115</v>
      </c>
      <c r="C133" s="502">
        <f t="shared" si="2"/>
        <v>0</v>
      </c>
      <c r="D133" s="446"/>
      <c r="E133" s="446"/>
      <c r="F133" s="446"/>
      <c r="G133" s="448"/>
      <c r="H133" s="455">
        <v>0</v>
      </c>
      <c r="I133" s="509">
        <v>0</v>
      </c>
      <c r="L133" s="443" t="str">
        <f>_xlfn.IFNA(VLOOKUP(F133,Checks!$N$4:$N$39,1,FALSE),IF(F133="","",1))</f>
        <v/>
      </c>
    </row>
    <row r="134" spans="2:12" ht="14.25" customHeight="1">
      <c r="B134" s="502">
        <f t="shared" si="3"/>
        <v>116</v>
      </c>
      <c r="C134" s="502">
        <f t="shared" si="2"/>
        <v>0</v>
      </c>
      <c r="D134" s="446"/>
      <c r="E134" s="446"/>
      <c r="F134" s="446"/>
      <c r="G134" s="448"/>
      <c r="H134" s="455">
        <v>0</v>
      </c>
      <c r="I134" s="509">
        <v>0</v>
      </c>
      <c r="L134" s="443" t="str">
        <f>_xlfn.IFNA(VLOOKUP(F134,Checks!$N$4:$N$39,1,FALSE),IF(F134="","",1))</f>
        <v/>
      </c>
    </row>
    <row r="135" spans="2:12" ht="14.25" customHeight="1">
      <c r="B135" s="502">
        <f t="shared" si="3"/>
        <v>117</v>
      </c>
      <c r="C135" s="502">
        <f t="shared" ref="C135:C198" si="4">$C$69</f>
        <v>0</v>
      </c>
      <c r="D135" s="446"/>
      <c r="E135" s="446"/>
      <c r="F135" s="446"/>
      <c r="G135" s="448"/>
      <c r="H135" s="455">
        <v>0</v>
      </c>
      <c r="I135" s="509">
        <v>0</v>
      </c>
      <c r="L135" s="443" t="str">
        <f>_xlfn.IFNA(VLOOKUP(F135,Checks!$N$4:$N$39,1,FALSE),IF(F135="","",1))</f>
        <v/>
      </c>
    </row>
    <row r="136" spans="2:12" ht="14.25" customHeight="1">
      <c r="B136" s="502">
        <f t="shared" si="3"/>
        <v>118</v>
      </c>
      <c r="C136" s="502">
        <f t="shared" si="4"/>
        <v>0</v>
      </c>
      <c r="D136" s="446"/>
      <c r="E136" s="446"/>
      <c r="F136" s="446"/>
      <c r="G136" s="448"/>
      <c r="H136" s="455">
        <v>0</v>
      </c>
      <c r="I136" s="509">
        <v>0</v>
      </c>
      <c r="L136" s="443" t="str">
        <f>_xlfn.IFNA(VLOOKUP(F136,Checks!$N$4:$N$39,1,FALSE),IF(F136="","",1))</f>
        <v/>
      </c>
    </row>
    <row r="137" spans="2:12" ht="14.25" customHeight="1">
      <c r="B137" s="502">
        <f t="shared" si="3"/>
        <v>119</v>
      </c>
      <c r="C137" s="502">
        <f t="shared" si="4"/>
        <v>0</v>
      </c>
      <c r="D137" s="446"/>
      <c r="E137" s="446"/>
      <c r="F137" s="446"/>
      <c r="G137" s="448"/>
      <c r="H137" s="455">
        <v>0</v>
      </c>
      <c r="I137" s="509">
        <v>0</v>
      </c>
      <c r="L137" s="443" t="str">
        <f>_xlfn.IFNA(VLOOKUP(F137,Checks!$N$4:$N$39,1,FALSE),IF(F137="","",1))</f>
        <v/>
      </c>
    </row>
    <row r="138" spans="2:12" ht="14.25" customHeight="1">
      <c r="B138" s="502">
        <f t="shared" si="3"/>
        <v>120</v>
      </c>
      <c r="C138" s="502">
        <f t="shared" si="4"/>
        <v>0</v>
      </c>
      <c r="D138" s="446"/>
      <c r="E138" s="446"/>
      <c r="F138" s="446"/>
      <c r="G138" s="448"/>
      <c r="H138" s="455">
        <v>0</v>
      </c>
      <c r="I138" s="509">
        <v>0</v>
      </c>
      <c r="L138" s="443" t="str">
        <f>_xlfn.IFNA(VLOOKUP(F138,Checks!$N$4:$N$39,1,FALSE),IF(F138="","",1))</f>
        <v/>
      </c>
    </row>
    <row r="139" spans="2:12" ht="14.25" customHeight="1">
      <c r="B139" s="502">
        <f t="shared" si="3"/>
        <v>121</v>
      </c>
      <c r="C139" s="502">
        <f t="shared" si="4"/>
        <v>0</v>
      </c>
      <c r="D139" s="446"/>
      <c r="E139" s="446"/>
      <c r="F139" s="446"/>
      <c r="G139" s="448"/>
      <c r="H139" s="455">
        <v>0</v>
      </c>
      <c r="I139" s="509">
        <v>0</v>
      </c>
      <c r="L139" s="443" t="str">
        <f>_xlfn.IFNA(VLOOKUP(F139,Checks!$N$4:$N$39,1,FALSE),IF(F139="","",1))</f>
        <v/>
      </c>
    </row>
    <row r="140" spans="2:12" ht="14.25" customHeight="1">
      <c r="B140" s="502">
        <f t="shared" si="3"/>
        <v>122</v>
      </c>
      <c r="C140" s="502">
        <f t="shared" si="4"/>
        <v>0</v>
      </c>
      <c r="D140" s="446"/>
      <c r="E140" s="446"/>
      <c r="F140" s="446"/>
      <c r="G140" s="448"/>
      <c r="H140" s="455">
        <v>0</v>
      </c>
      <c r="I140" s="509">
        <v>0</v>
      </c>
      <c r="L140" s="443" t="str">
        <f>_xlfn.IFNA(VLOOKUP(F140,Checks!$N$4:$N$39,1,FALSE),IF(F140="","",1))</f>
        <v/>
      </c>
    </row>
    <row r="141" spans="2:12" ht="14.25" customHeight="1">
      <c r="B141" s="502">
        <f t="shared" si="3"/>
        <v>123</v>
      </c>
      <c r="C141" s="502">
        <f t="shared" si="4"/>
        <v>0</v>
      </c>
      <c r="D141" s="446"/>
      <c r="E141" s="446"/>
      <c r="F141" s="446"/>
      <c r="G141" s="448"/>
      <c r="H141" s="455">
        <v>0</v>
      </c>
      <c r="I141" s="509">
        <v>0</v>
      </c>
      <c r="L141" s="443" t="str">
        <f>_xlfn.IFNA(VLOOKUP(F141,Checks!$N$4:$N$39,1,FALSE),IF(F141="","",1))</f>
        <v/>
      </c>
    </row>
    <row r="142" spans="2:12" ht="14.25" customHeight="1">
      <c r="B142" s="502">
        <f t="shared" si="3"/>
        <v>124</v>
      </c>
      <c r="C142" s="502">
        <f t="shared" si="4"/>
        <v>0</v>
      </c>
      <c r="D142" s="446"/>
      <c r="E142" s="446"/>
      <c r="F142" s="446"/>
      <c r="G142" s="448"/>
      <c r="H142" s="455">
        <v>0</v>
      </c>
      <c r="I142" s="509">
        <v>0</v>
      </c>
      <c r="L142" s="443" t="str">
        <f>_xlfn.IFNA(VLOOKUP(F142,Checks!$N$4:$N$39,1,FALSE),IF(F142="","",1))</f>
        <v/>
      </c>
    </row>
    <row r="143" spans="2:12" ht="14.25" customHeight="1">
      <c r="B143" s="502">
        <f t="shared" si="3"/>
        <v>125</v>
      </c>
      <c r="C143" s="502">
        <f t="shared" si="4"/>
        <v>0</v>
      </c>
      <c r="D143" s="446"/>
      <c r="E143" s="446"/>
      <c r="F143" s="446"/>
      <c r="G143" s="448"/>
      <c r="H143" s="455">
        <v>0</v>
      </c>
      <c r="I143" s="509">
        <v>0</v>
      </c>
      <c r="L143" s="443" t="str">
        <f>_xlfn.IFNA(VLOOKUP(F143,Checks!$N$4:$N$39,1,FALSE),IF(F143="","",1))</f>
        <v/>
      </c>
    </row>
    <row r="144" spans="2:12" ht="14.25" customHeight="1">
      <c r="B144" s="502">
        <f t="shared" si="3"/>
        <v>126</v>
      </c>
      <c r="C144" s="502">
        <f t="shared" si="4"/>
        <v>0</v>
      </c>
      <c r="D144" s="446"/>
      <c r="E144" s="446"/>
      <c r="F144" s="446"/>
      <c r="G144" s="448"/>
      <c r="H144" s="455">
        <v>0</v>
      </c>
      <c r="I144" s="509">
        <v>0</v>
      </c>
      <c r="L144" s="443" t="str">
        <f>_xlfn.IFNA(VLOOKUP(F144,Checks!$N$4:$N$39,1,FALSE),IF(F144="","",1))</f>
        <v/>
      </c>
    </row>
    <row r="145" spans="2:12" ht="14.25" customHeight="1">
      <c r="B145" s="502">
        <f t="shared" si="3"/>
        <v>127</v>
      </c>
      <c r="C145" s="502">
        <f t="shared" si="4"/>
        <v>0</v>
      </c>
      <c r="D145" s="446"/>
      <c r="E145" s="446"/>
      <c r="F145" s="446"/>
      <c r="G145" s="448"/>
      <c r="H145" s="455">
        <v>0</v>
      </c>
      <c r="I145" s="509">
        <v>0</v>
      </c>
      <c r="L145" s="443" t="str">
        <f>_xlfn.IFNA(VLOOKUP(F145,Checks!$N$4:$N$39,1,FALSE),IF(F145="","",1))</f>
        <v/>
      </c>
    </row>
    <row r="146" spans="2:12" ht="14.25" customHeight="1">
      <c r="B146" s="502">
        <f t="shared" si="3"/>
        <v>128</v>
      </c>
      <c r="C146" s="502">
        <f t="shared" si="4"/>
        <v>0</v>
      </c>
      <c r="D146" s="446"/>
      <c r="E146" s="446"/>
      <c r="F146" s="446"/>
      <c r="G146" s="448"/>
      <c r="H146" s="455">
        <v>0</v>
      </c>
      <c r="I146" s="509">
        <v>0</v>
      </c>
      <c r="L146" s="443" t="str">
        <f>_xlfn.IFNA(VLOOKUP(F146,Checks!$N$4:$N$39,1,FALSE),IF(F146="","",1))</f>
        <v/>
      </c>
    </row>
    <row r="147" spans="2:12" ht="14.25" customHeight="1">
      <c r="B147" s="502">
        <f t="shared" si="3"/>
        <v>129</v>
      </c>
      <c r="C147" s="502">
        <f t="shared" si="4"/>
        <v>0</v>
      </c>
      <c r="D147" s="446"/>
      <c r="E147" s="446"/>
      <c r="F147" s="446"/>
      <c r="G147" s="448"/>
      <c r="H147" s="455">
        <v>0</v>
      </c>
      <c r="I147" s="509">
        <v>0</v>
      </c>
      <c r="L147" s="443" t="str">
        <f>_xlfn.IFNA(VLOOKUP(F147,Checks!$N$4:$N$39,1,FALSE),IF(F147="","",1))</f>
        <v/>
      </c>
    </row>
    <row r="148" spans="2:12" ht="14.25" customHeight="1">
      <c r="B148" s="502">
        <f t="shared" si="3"/>
        <v>130</v>
      </c>
      <c r="C148" s="502">
        <f t="shared" si="4"/>
        <v>0</v>
      </c>
      <c r="D148" s="446"/>
      <c r="E148" s="446"/>
      <c r="F148" s="446"/>
      <c r="G148" s="448"/>
      <c r="H148" s="455">
        <v>0</v>
      </c>
      <c r="I148" s="509">
        <v>0</v>
      </c>
      <c r="L148" s="443" t="str">
        <f>_xlfn.IFNA(VLOOKUP(F148,Checks!$N$4:$N$39,1,FALSE),IF(F148="","",1))</f>
        <v/>
      </c>
    </row>
    <row r="149" spans="2:12" ht="14.25" customHeight="1">
      <c r="B149" s="502">
        <f t="shared" si="3"/>
        <v>131</v>
      </c>
      <c r="C149" s="502">
        <f t="shared" si="4"/>
        <v>0</v>
      </c>
      <c r="D149" s="446"/>
      <c r="E149" s="446"/>
      <c r="F149" s="446"/>
      <c r="G149" s="448"/>
      <c r="H149" s="455">
        <v>0</v>
      </c>
      <c r="I149" s="509">
        <v>0</v>
      </c>
      <c r="L149" s="443" t="str">
        <f>_xlfn.IFNA(VLOOKUP(F149,Checks!$N$4:$N$39,1,FALSE),IF(F149="","",1))</f>
        <v/>
      </c>
    </row>
    <row r="150" spans="2:12" ht="14.25" customHeight="1">
      <c r="B150" s="502">
        <f t="shared" si="3"/>
        <v>132</v>
      </c>
      <c r="C150" s="502">
        <f t="shared" si="4"/>
        <v>0</v>
      </c>
      <c r="D150" s="446"/>
      <c r="E150" s="446"/>
      <c r="F150" s="446"/>
      <c r="G150" s="448"/>
      <c r="H150" s="455">
        <v>0</v>
      </c>
      <c r="I150" s="509">
        <v>0</v>
      </c>
      <c r="L150" s="443" t="str">
        <f>_xlfn.IFNA(VLOOKUP(F150,Checks!$N$4:$N$39,1,FALSE),IF(F150="","",1))</f>
        <v/>
      </c>
    </row>
    <row r="151" spans="2:12" ht="14.25" customHeight="1">
      <c r="B151" s="502">
        <f t="shared" si="3"/>
        <v>133</v>
      </c>
      <c r="C151" s="502">
        <f t="shared" si="4"/>
        <v>0</v>
      </c>
      <c r="D151" s="446"/>
      <c r="E151" s="446"/>
      <c r="F151" s="446"/>
      <c r="G151" s="448"/>
      <c r="H151" s="455">
        <v>0</v>
      </c>
      <c r="I151" s="509">
        <v>0</v>
      </c>
      <c r="L151" s="443" t="str">
        <f>_xlfn.IFNA(VLOOKUP(F151,Checks!$N$4:$N$39,1,FALSE),IF(F151="","",1))</f>
        <v/>
      </c>
    </row>
    <row r="152" spans="2:12" ht="14.25" customHeight="1">
      <c r="B152" s="502">
        <f t="shared" si="3"/>
        <v>134</v>
      </c>
      <c r="C152" s="502">
        <f t="shared" si="4"/>
        <v>0</v>
      </c>
      <c r="D152" s="446"/>
      <c r="E152" s="446"/>
      <c r="F152" s="446"/>
      <c r="G152" s="448"/>
      <c r="H152" s="455">
        <v>0</v>
      </c>
      <c r="I152" s="509">
        <v>0</v>
      </c>
      <c r="L152" s="443" t="str">
        <f>_xlfn.IFNA(VLOOKUP(F152,Checks!$N$4:$N$39,1,FALSE),IF(F152="","",1))</f>
        <v/>
      </c>
    </row>
    <row r="153" spans="2:12" ht="14.25" customHeight="1">
      <c r="B153" s="502">
        <f t="shared" si="3"/>
        <v>135</v>
      </c>
      <c r="C153" s="502">
        <f t="shared" si="4"/>
        <v>0</v>
      </c>
      <c r="D153" s="446"/>
      <c r="E153" s="446"/>
      <c r="F153" s="446"/>
      <c r="G153" s="448"/>
      <c r="H153" s="455">
        <v>0</v>
      </c>
      <c r="I153" s="509">
        <v>0</v>
      </c>
      <c r="L153" s="443" t="str">
        <f>_xlfn.IFNA(VLOOKUP(F153,Checks!$N$4:$N$39,1,FALSE),IF(F153="","",1))</f>
        <v/>
      </c>
    </row>
    <row r="154" spans="2:12" ht="14.25" customHeight="1">
      <c r="B154" s="502">
        <f t="shared" si="3"/>
        <v>136</v>
      </c>
      <c r="C154" s="502">
        <f t="shared" si="4"/>
        <v>0</v>
      </c>
      <c r="D154" s="446"/>
      <c r="E154" s="446"/>
      <c r="F154" s="446"/>
      <c r="G154" s="448"/>
      <c r="H154" s="455">
        <v>0</v>
      </c>
      <c r="I154" s="509">
        <v>0</v>
      </c>
      <c r="L154" s="443" t="str">
        <f>_xlfn.IFNA(VLOOKUP(F154,Checks!$N$4:$N$39,1,FALSE),IF(F154="","",1))</f>
        <v/>
      </c>
    </row>
    <row r="155" spans="2:12" ht="14.25" customHeight="1">
      <c r="B155" s="502">
        <f t="shared" si="3"/>
        <v>137</v>
      </c>
      <c r="C155" s="502">
        <f t="shared" si="4"/>
        <v>0</v>
      </c>
      <c r="D155" s="446"/>
      <c r="E155" s="446"/>
      <c r="F155" s="446"/>
      <c r="G155" s="448"/>
      <c r="H155" s="455">
        <v>0</v>
      </c>
      <c r="I155" s="509">
        <v>0</v>
      </c>
      <c r="L155" s="443" t="str">
        <f>_xlfn.IFNA(VLOOKUP(F155,Checks!$N$4:$N$39,1,FALSE),IF(F155="","",1))</f>
        <v/>
      </c>
    </row>
    <row r="156" spans="2:12" ht="14.25" customHeight="1">
      <c r="B156" s="502">
        <f t="shared" si="3"/>
        <v>138</v>
      </c>
      <c r="C156" s="502">
        <f t="shared" si="4"/>
        <v>0</v>
      </c>
      <c r="D156" s="446"/>
      <c r="E156" s="446"/>
      <c r="F156" s="446"/>
      <c r="G156" s="448"/>
      <c r="H156" s="455">
        <v>0</v>
      </c>
      <c r="I156" s="509">
        <v>0</v>
      </c>
      <c r="L156" s="443" t="str">
        <f>_xlfn.IFNA(VLOOKUP(F156,Checks!$N$4:$N$39,1,FALSE),IF(F156="","",1))</f>
        <v/>
      </c>
    </row>
    <row r="157" spans="2:12" ht="14.25" customHeight="1">
      <c r="B157" s="502">
        <f t="shared" si="3"/>
        <v>139</v>
      </c>
      <c r="C157" s="502">
        <f t="shared" si="4"/>
        <v>0</v>
      </c>
      <c r="D157" s="446"/>
      <c r="E157" s="446"/>
      <c r="F157" s="446"/>
      <c r="G157" s="448"/>
      <c r="H157" s="455">
        <v>0</v>
      </c>
      <c r="I157" s="509">
        <v>0</v>
      </c>
      <c r="L157" s="443" t="str">
        <f>_xlfn.IFNA(VLOOKUP(F157,Checks!$N$4:$N$39,1,FALSE),IF(F157="","",1))</f>
        <v/>
      </c>
    </row>
    <row r="158" spans="2:12" ht="14.25" customHeight="1">
      <c r="B158" s="502">
        <f t="shared" ref="B158:B218" si="5">B157+1</f>
        <v>140</v>
      </c>
      <c r="C158" s="502">
        <f t="shared" si="4"/>
        <v>0</v>
      </c>
      <c r="D158" s="446"/>
      <c r="E158" s="446"/>
      <c r="F158" s="446"/>
      <c r="G158" s="448"/>
      <c r="H158" s="455">
        <v>0</v>
      </c>
      <c r="I158" s="509">
        <v>0</v>
      </c>
      <c r="L158" s="443" t="str">
        <f>_xlfn.IFNA(VLOOKUP(F158,Checks!$N$4:$N$39,1,FALSE),IF(F158="","",1))</f>
        <v/>
      </c>
    </row>
    <row r="159" spans="2:12" ht="14.25" customHeight="1">
      <c r="B159" s="502">
        <f t="shared" si="5"/>
        <v>141</v>
      </c>
      <c r="C159" s="502">
        <f t="shared" si="4"/>
        <v>0</v>
      </c>
      <c r="D159" s="446"/>
      <c r="E159" s="446"/>
      <c r="F159" s="446"/>
      <c r="G159" s="448"/>
      <c r="H159" s="455">
        <v>0</v>
      </c>
      <c r="I159" s="509">
        <v>0</v>
      </c>
      <c r="L159" s="443" t="str">
        <f>_xlfn.IFNA(VLOOKUP(F159,Checks!$N$4:$N$39,1,FALSE),IF(F159="","",1))</f>
        <v/>
      </c>
    </row>
    <row r="160" spans="2:12" ht="14.25" customHeight="1">
      <c r="B160" s="502">
        <f t="shared" si="5"/>
        <v>142</v>
      </c>
      <c r="C160" s="502">
        <f t="shared" si="4"/>
        <v>0</v>
      </c>
      <c r="D160" s="446"/>
      <c r="E160" s="446"/>
      <c r="F160" s="446"/>
      <c r="G160" s="448"/>
      <c r="H160" s="455">
        <v>0</v>
      </c>
      <c r="I160" s="509">
        <v>0</v>
      </c>
      <c r="L160" s="443" t="str">
        <f>_xlfn.IFNA(VLOOKUP(F160,Checks!$N$4:$N$39,1,FALSE),IF(F160="","",1))</f>
        <v/>
      </c>
    </row>
    <row r="161" spans="2:12" ht="14.25" customHeight="1">
      <c r="B161" s="502">
        <f t="shared" si="5"/>
        <v>143</v>
      </c>
      <c r="C161" s="502">
        <f t="shared" si="4"/>
        <v>0</v>
      </c>
      <c r="D161" s="446"/>
      <c r="E161" s="446"/>
      <c r="F161" s="446"/>
      <c r="G161" s="448"/>
      <c r="H161" s="455">
        <v>0</v>
      </c>
      <c r="I161" s="509">
        <v>0</v>
      </c>
      <c r="L161" s="443" t="str">
        <f>_xlfn.IFNA(VLOOKUP(F161,Checks!$N$4:$N$39,1,FALSE),IF(F161="","",1))</f>
        <v/>
      </c>
    </row>
    <row r="162" spans="2:12" ht="14.25" customHeight="1">
      <c r="B162" s="502">
        <f t="shared" si="5"/>
        <v>144</v>
      </c>
      <c r="C162" s="502">
        <f t="shared" si="4"/>
        <v>0</v>
      </c>
      <c r="D162" s="446"/>
      <c r="E162" s="446"/>
      <c r="F162" s="446"/>
      <c r="G162" s="448"/>
      <c r="H162" s="455">
        <v>0</v>
      </c>
      <c r="I162" s="509">
        <v>0</v>
      </c>
      <c r="L162" s="443" t="str">
        <f>_xlfn.IFNA(VLOOKUP(F162,Checks!$N$4:$N$39,1,FALSE),IF(F162="","",1))</f>
        <v/>
      </c>
    </row>
    <row r="163" spans="2:12" ht="14.25" customHeight="1">
      <c r="B163" s="502">
        <f t="shared" si="5"/>
        <v>145</v>
      </c>
      <c r="C163" s="502">
        <f t="shared" si="4"/>
        <v>0</v>
      </c>
      <c r="D163" s="446"/>
      <c r="E163" s="446"/>
      <c r="F163" s="446"/>
      <c r="G163" s="448"/>
      <c r="H163" s="455">
        <v>0</v>
      </c>
      <c r="I163" s="509">
        <v>0</v>
      </c>
      <c r="L163" s="443" t="str">
        <f>_xlfn.IFNA(VLOOKUP(F163,Checks!$N$4:$N$39,1,FALSE),IF(F163="","",1))</f>
        <v/>
      </c>
    </row>
    <row r="164" spans="2:12" ht="14.25" customHeight="1">
      <c r="B164" s="502">
        <f t="shared" si="5"/>
        <v>146</v>
      </c>
      <c r="C164" s="502">
        <f t="shared" si="4"/>
        <v>0</v>
      </c>
      <c r="D164" s="446"/>
      <c r="E164" s="446"/>
      <c r="F164" s="446"/>
      <c r="G164" s="448"/>
      <c r="H164" s="455">
        <v>0</v>
      </c>
      <c r="I164" s="509">
        <v>0</v>
      </c>
      <c r="L164" s="443" t="str">
        <f>_xlfn.IFNA(VLOOKUP(F164,Checks!$N$4:$N$39,1,FALSE),IF(F164="","",1))</f>
        <v/>
      </c>
    </row>
    <row r="165" spans="2:12" ht="14.25" customHeight="1">
      <c r="B165" s="502">
        <f t="shared" si="5"/>
        <v>147</v>
      </c>
      <c r="C165" s="502">
        <f t="shared" si="4"/>
        <v>0</v>
      </c>
      <c r="D165" s="446"/>
      <c r="E165" s="446"/>
      <c r="F165" s="446"/>
      <c r="G165" s="448"/>
      <c r="H165" s="455">
        <v>0</v>
      </c>
      <c r="I165" s="509">
        <v>0</v>
      </c>
      <c r="L165" s="443" t="str">
        <f>_xlfn.IFNA(VLOOKUP(F165,Checks!$N$4:$N$39,1,FALSE),IF(F165="","",1))</f>
        <v/>
      </c>
    </row>
    <row r="166" spans="2:12" ht="14.25" customHeight="1">
      <c r="B166" s="502">
        <f t="shared" si="5"/>
        <v>148</v>
      </c>
      <c r="C166" s="502">
        <f t="shared" si="4"/>
        <v>0</v>
      </c>
      <c r="D166" s="446"/>
      <c r="E166" s="446"/>
      <c r="F166" s="446"/>
      <c r="G166" s="448"/>
      <c r="H166" s="455">
        <v>0</v>
      </c>
      <c r="I166" s="509">
        <v>0</v>
      </c>
      <c r="L166" s="443" t="str">
        <f>_xlfn.IFNA(VLOOKUP(F166,Checks!$N$4:$N$39,1,FALSE),IF(F166="","",1))</f>
        <v/>
      </c>
    </row>
    <row r="167" spans="2:12" ht="14.25" customHeight="1">
      <c r="B167" s="502">
        <f t="shared" si="5"/>
        <v>149</v>
      </c>
      <c r="C167" s="502">
        <f t="shared" si="4"/>
        <v>0</v>
      </c>
      <c r="D167" s="446"/>
      <c r="E167" s="446"/>
      <c r="F167" s="446"/>
      <c r="G167" s="448"/>
      <c r="H167" s="455">
        <v>0</v>
      </c>
      <c r="I167" s="509">
        <v>0</v>
      </c>
      <c r="L167" s="443" t="str">
        <f>_xlfn.IFNA(VLOOKUP(F167,Checks!$N$4:$N$39,1,FALSE),IF(F167="","",1))</f>
        <v/>
      </c>
    </row>
    <row r="168" spans="2:12" ht="14.25" customHeight="1">
      <c r="B168" s="502">
        <f t="shared" si="5"/>
        <v>150</v>
      </c>
      <c r="C168" s="502">
        <f t="shared" si="4"/>
        <v>0</v>
      </c>
      <c r="D168" s="446"/>
      <c r="E168" s="446"/>
      <c r="F168" s="446"/>
      <c r="G168" s="448"/>
      <c r="H168" s="455">
        <v>0</v>
      </c>
      <c r="I168" s="509">
        <v>0</v>
      </c>
      <c r="L168" s="443" t="str">
        <f>_xlfn.IFNA(VLOOKUP(F168,Checks!$N$4:$N$39,1,FALSE),IF(F168="","",1))</f>
        <v/>
      </c>
    </row>
    <row r="169" spans="2:12" ht="14.25" customHeight="1">
      <c r="B169" s="502">
        <f t="shared" si="5"/>
        <v>151</v>
      </c>
      <c r="C169" s="502">
        <f t="shared" si="4"/>
        <v>0</v>
      </c>
      <c r="D169" s="446"/>
      <c r="E169" s="446"/>
      <c r="F169" s="446"/>
      <c r="G169" s="448"/>
      <c r="H169" s="455">
        <v>0</v>
      </c>
      <c r="I169" s="509">
        <v>0</v>
      </c>
      <c r="L169" s="443" t="str">
        <f>_xlfn.IFNA(VLOOKUP(F169,Checks!$N$4:$N$39,1,FALSE),IF(F169="","",1))</f>
        <v/>
      </c>
    </row>
    <row r="170" spans="2:12" ht="14.25" customHeight="1">
      <c r="B170" s="502">
        <f t="shared" si="5"/>
        <v>152</v>
      </c>
      <c r="C170" s="502">
        <f t="shared" si="4"/>
        <v>0</v>
      </c>
      <c r="D170" s="446"/>
      <c r="E170" s="446"/>
      <c r="F170" s="446"/>
      <c r="G170" s="448"/>
      <c r="H170" s="455">
        <v>0</v>
      </c>
      <c r="I170" s="509">
        <v>0</v>
      </c>
      <c r="L170" s="443" t="str">
        <f>_xlfn.IFNA(VLOOKUP(F170,Checks!$N$4:$N$39,1,FALSE),IF(F170="","",1))</f>
        <v/>
      </c>
    </row>
    <row r="171" spans="2:12" ht="14.25" customHeight="1">
      <c r="B171" s="502">
        <f t="shared" si="5"/>
        <v>153</v>
      </c>
      <c r="C171" s="502">
        <f t="shared" si="4"/>
        <v>0</v>
      </c>
      <c r="D171" s="446"/>
      <c r="E171" s="446"/>
      <c r="F171" s="446"/>
      <c r="G171" s="448"/>
      <c r="H171" s="455">
        <v>0</v>
      </c>
      <c r="I171" s="509">
        <v>0</v>
      </c>
      <c r="L171" s="443" t="str">
        <f>_xlfn.IFNA(VLOOKUP(F171,Checks!$N$4:$N$39,1,FALSE),IF(F171="","",1))</f>
        <v/>
      </c>
    </row>
    <row r="172" spans="2:12" ht="14.25" customHeight="1">
      <c r="B172" s="502">
        <f t="shared" si="5"/>
        <v>154</v>
      </c>
      <c r="C172" s="502">
        <f t="shared" si="4"/>
        <v>0</v>
      </c>
      <c r="D172" s="446"/>
      <c r="E172" s="446"/>
      <c r="F172" s="446"/>
      <c r="G172" s="448"/>
      <c r="H172" s="455">
        <v>0</v>
      </c>
      <c r="I172" s="509">
        <v>0</v>
      </c>
      <c r="L172" s="443" t="str">
        <f>_xlfn.IFNA(VLOOKUP(F172,Checks!$N$4:$N$39,1,FALSE),IF(F172="","",1))</f>
        <v/>
      </c>
    </row>
    <row r="173" spans="2:12" ht="14.25" customHeight="1">
      <c r="B173" s="502">
        <f t="shared" si="5"/>
        <v>155</v>
      </c>
      <c r="C173" s="502">
        <f t="shared" si="4"/>
        <v>0</v>
      </c>
      <c r="D173" s="446"/>
      <c r="E173" s="446"/>
      <c r="F173" s="446"/>
      <c r="G173" s="448"/>
      <c r="H173" s="455">
        <v>0</v>
      </c>
      <c r="I173" s="509">
        <v>0</v>
      </c>
      <c r="L173" s="443" t="str">
        <f>_xlfn.IFNA(VLOOKUP(F173,Checks!$N$4:$N$39,1,FALSE),IF(F173="","",1))</f>
        <v/>
      </c>
    </row>
    <row r="174" spans="2:12" ht="14.25" customHeight="1">
      <c r="B174" s="502">
        <f t="shared" si="5"/>
        <v>156</v>
      </c>
      <c r="C174" s="502">
        <f t="shared" si="4"/>
        <v>0</v>
      </c>
      <c r="D174" s="446"/>
      <c r="E174" s="446"/>
      <c r="F174" s="446"/>
      <c r="G174" s="448"/>
      <c r="H174" s="455">
        <v>0</v>
      </c>
      <c r="I174" s="509">
        <v>0</v>
      </c>
      <c r="L174" s="443" t="str">
        <f>_xlfn.IFNA(VLOOKUP(F174,Checks!$N$4:$N$39,1,FALSE),IF(F174="","",1))</f>
        <v/>
      </c>
    </row>
    <row r="175" spans="2:12" ht="14.25" customHeight="1">
      <c r="B175" s="502">
        <f t="shared" si="5"/>
        <v>157</v>
      </c>
      <c r="C175" s="502">
        <f t="shared" si="4"/>
        <v>0</v>
      </c>
      <c r="D175" s="446"/>
      <c r="E175" s="446"/>
      <c r="F175" s="446"/>
      <c r="G175" s="448"/>
      <c r="H175" s="455">
        <v>0</v>
      </c>
      <c r="I175" s="509">
        <v>0</v>
      </c>
      <c r="L175" s="443" t="str">
        <f>_xlfn.IFNA(VLOOKUP(F175,Checks!$N$4:$N$39,1,FALSE),IF(F175="","",1))</f>
        <v/>
      </c>
    </row>
    <row r="176" spans="2:12" ht="14.25" customHeight="1">
      <c r="B176" s="502">
        <f t="shared" si="5"/>
        <v>158</v>
      </c>
      <c r="C176" s="502">
        <f t="shared" si="4"/>
        <v>0</v>
      </c>
      <c r="D176" s="446"/>
      <c r="E176" s="446"/>
      <c r="F176" s="446"/>
      <c r="G176" s="448"/>
      <c r="H176" s="455">
        <v>0</v>
      </c>
      <c r="I176" s="509">
        <v>0</v>
      </c>
      <c r="L176" s="443" t="str">
        <f>_xlfn.IFNA(VLOOKUP(F176,Checks!$N$4:$N$39,1,FALSE),IF(F176="","",1))</f>
        <v/>
      </c>
    </row>
    <row r="177" spans="2:12" ht="14.25" customHeight="1">
      <c r="B177" s="502">
        <f t="shared" si="5"/>
        <v>159</v>
      </c>
      <c r="C177" s="502">
        <f t="shared" si="4"/>
        <v>0</v>
      </c>
      <c r="D177" s="446"/>
      <c r="E177" s="446"/>
      <c r="F177" s="446"/>
      <c r="G177" s="448"/>
      <c r="H177" s="455">
        <v>0</v>
      </c>
      <c r="I177" s="509">
        <v>0</v>
      </c>
      <c r="L177" s="443" t="str">
        <f>_xlfn.IFNA(VLOOKUP(F177,Checks!$N$4:$N$39,1,FALSE),IF(F177="","",1))</f>
        <v/>
      </c>
    </row>
    <row r="178" spans="2:12" ht="14.25" customHeight="1">
      <c r="B178" s="502">
        <f t="shared" si="5"/>
        <v>160</v>
      </c>
      <c r="C178" s="502">
        <f t="shared" si="4"/>
        <v>0</v>
      </c>
      <c r="D178" s="446"/>
      <c r="E178" s="446"/>
      <c r="F178" s="446"/>
      <c r="G178" s="448"/>
      <c r="H178" s="455">
        <v>0</v>
      </c>
      <c r="I178" s="509">
        <v>0</v>
      </c>
      <c r="L178" s="443" t="str">
        <f>_xlfn.IFNA(VLOOKUP(F178,Checks!$N$4:$N$39,1,FALSE),IF(F178="","",1))</f>
        <v/>
      </c>
    </row>
    <row r="179" spans="2:12" ht="14.25" customHeight="1">
      <c r="B179" s="502">
        <f t="shared" si="5"/>
        <v>161</v>
      </c>
      <c r="C179" s="502">
        <f t="shared" si="4"/>
        <v>0</v>
      </c>
      <c r="D179" s="446"/>
      <c r="E179" s="446"/>
      <c r="F179" s="446"/>
      <c r="G179" s="448"/>
      <c r="H179" s="455">
        <v>0</v>
      </c>
      <c r="I179" s="509">
        <v>0</v>
      </c>
      <c r="L179" s="443" t="str">
        <f>_xlfn.IFNA(VLOOKUP(F179,Checks!$N$4:$N$39,1,FALSE),IF(F179="","",1))</f>
        <v/>
      </c>
    </row>
    <row r="180" spans="2:12" ht="14.25" customHeight="1">
      <c r="B180" s="502">
        <f t="shared" si="5"/>
        <v>162</v>
      </c>
      <c r="C180" s="502">
        <f t="shared" si="4"/>
        <v>0</v>
      </c>
      <c r="D180" s="446"/>
      <c r="E180" s="446"/>
      <c r="F180" s="446"/>
      <c r="G180" s="448"/>
      <c r="H180" s="455">
        <v>0</v>
      </c>
      <c r="I180" s="509">
        <v>0</v>
      </c>
      <c r="L180" s="443" t="str">
        <f>_xlfn.IFNA(VLOOKUP(F180,Checks!$N$4:$N$39,1,FALSE),IF(F180="","",1))</f>
        <v/>
      </c>
    </row>
    <row r="181" spans="2:12" ht="14.25" customHeight="1">
      <c r="B181" s="502">
        <f t="shared" si="5"/>
        <v>163</v>
      </c>
      <c r="C181" s="502">
        <f t="shared" si="4"/>
        <v>0</v>
      </c>
      <c r="D181" s="446"/>
      <c r="E181" s="446"/>
      <c r="F181" s="446"/>
      <c r="G181" s="448"/>
      <c r="H181" s="455">
        <v>0</v>
      </c>
      <c r="I181" s="509">
        <v>0</v>
      </c>
      <c r="L181" s="443" t="str">
        <f>_xlfn.IFNA(VLOOKUP(F181,Checks!$N$4:$N$39,1,FALSE),IF(F181="","",1))</f>
        <v/>
      </c>
    </row>
    <row r="182" spans="2:12" ht="14.25" customHeight="1">
      <c r="B182" s="502">
        <f t="shared" si="5"/>
        <v>164</v>
      </c>
      <c r="C182" s="502">
        <f t="shared" si="4"/>
        <v>0</v>
      </c>
      <c r="D182" s="446"/>
      <c r="E182" s="446"/>
      <c r="F182" s="446"/>
      <c r="G182" s="448"/>
      <c r="H182" s="455">
        <v>0</v>
      </c>
      <c r="I182" s="509">
        <v>0</v>
      </c>
      <c r="L182" s="443" t="str">
        <f>_xlfn.IFNA(VLOOKUP(F182,Checks!$N$4:$N$39,1,FALSE),IF(F182="","",1))</f>
        <v/>
      </c>
    </row>
    <row r="183" spans="2:12" ht="14.25" customHeight="1">
      <c r="B183" s="502">
        <f t="shared" si="5"/>
        <v>165</v>
      </c>
      <c r="C183" s="502">
        <f t="shared" si="4"/>
        <v>0</v>
      </c>
      <c r="D183" s="446"/>
      <c r="E183" s="446"/>
      <c r="F183" s="446"/>
      <c r="G183" s="448"/>
      <c r="H183" s="455">
        <v>0</v>
      </c>
      <c r="I183" s="509">
        <v>0</v>
      </c>
      <c r="L183" s="443" t="str">
        <f>_xlfn.IFNA(VLOOKUP(F183,Checks!$N$4:$N$39,1,FALSE),IF(F183="","",1))</f>
        <v/>
      </c>
    </row>
    <row r="184" spans="2:12" ht="14.25" customHeight="1">
      <c r="B184" s="502">
        <f t="shared" si="5"/>
        <v>166</v>
      </c>
      <c r="C184" s="502">
        <f t="shared" si="4"/>
        <v>0</v>
      </c>
      <c r="D184" s="446"/>
      <c r="E184" s="446"/>
      <c r="F184" s="446"/>
      <c r="G184" s="448"/>
      <c r="H184" s="455">
        <v>0</v>
      </c>
      <c r="I184" s="509">
        <v>0</v>
      </c>
      <c r="L184" s="443" t="str">
        <f>_xlfn.IFNA(VLOOKUP(F184,Checks!$N$4:$N$39,1,FALSE),IF(F184="","",1))</f>
        <v/>
      </c>
    </row>
    <row r="185" spans="2:12" ht="14.25" customHeight="1">
      <c r="B185" s="502">
        <f t="shared" si="5"/>
        <v>167</v>
      </c>
      <c r="C185" s="502">
        <f t="shared" si="4"/>
        <v>0</v>
      </c>
      <c r="D185" s="446"/>
      <c r="E185" s="446"/>
      <c r="F185" s="446"/>
      <c r="G185" s="448"/>
      <c r="H185" s="455">
        <v>0</v>
      </c>
      <c r="I185" s="509">
        <v>0</v>
      </c>
      <c r="L185" s="443" t="str">
        <f>_xlfn.IFNA(VLOOKUP(F185,Checks!$N$4:$N$39,1,FALSE),IF(F185="","",1))</f>
        <v/>
      </c>
    </row>
    <row r="186" spans="2:12" ht="14.25" customHeight="1">
      <c r="B186" s="502">
        <f t="shared" si="5"/>
        <v>168</v>
      </c>
      <c r="C186" s="502">
        <f t="shared" si="4"/>
        <v>0</v>
      </c>
      <c r="D186" s="446"/>
      <c r="E186" s="446"/>
      <c r="F186" s="446"/>
      <c r="G186" s="448"/>
      <c r="H186" s="455">
        <v>0</v>
      </c>
      <c r="I186" s="509">
        <v>0</v>
      </c>
      <c r="L186" s="443" t="str">
        <f>_xlfn.IFNA(VLOOKUP(F186,Checks!$N$4:$N$39,1,FALSE),IF(F186="","",1))</f>
        <v/>
      </c>
    </row>
    <row r="187" spans="2:12" ht="14.25" customHeight="1">
      <c r="B187" s="502">
        <f t="shared" si="5"/>
        <v>169</v>
      </c>
      <c r="C187" s="502">
        <f t="shared" si="4"/>
        <v>0</v>
      </c>
      <c r="D187" s="446"/>
      <c r="E187" s="446"/>
      <c r="F187" s="446"/>
      <c r="G187" s="448"/>
      <c r="H187" s="455">
        <v>0</v>
      </c>
      <c r="I187" s="509">
        <v>0</v>
      </c>
      <c r="L187" s="443" t="str">
        <f>_xlfn.IFNA(VLOOKUP(F187,Checks!$N$4:$N$39,1,FALSE),IF(F187="","",1))</f>
        <v/>
      </c>
    </row>
    <row r="188" spans="2:12" ht="14.25" customHeight="1">
      <c r="B188" s="502">
        <f t="shared" si="5"/>
        <v>170</v>
      </c>
      <c r="C188" s="502">
        <f t="shared" si="4"/>
        <v>0</v>
      </c>
      <c r="D188" s="446"/>
      <c r="E188" s="446"/>
      <c r="F188" s="446"/>
      <c r="G188" s="448"/>
      <c r="H188" s="455">
        <v>0</v>
      </c>
      <c r="I188" s="509">
        <v>0</v>
      </c>
      <c r="L188" s="443" t="str">
        <f>_xlfn.IFNA(VLOOKUP(F188,Checks!$N$4:$N$39,1,FALSE),IF(F188="","",1))</f>
        <v/>
      </c>
    </row>
    <row r="189" spans="2:12" ht="14.25" customHeight="1">
      <c r="B189" s="502">
        <f t="shared" si="5"/>
        <v>171</v>
      </c>
      <c r="C189" s="502">
        <f t="shared" si="4"/>
        <v>0</v>
      </c>
      <c r="D189" s="446"/>
      <c r="E189" s="446"/>
      <c r="F189" s="446"/>
      <c r="G189" s="448"/>
      <c r="H189" s="455">
        <v>0</v>
      </c>
      <c r="I189" s="509">
        <v>0</v>
      </c>
      <c r="L189" s="443" t="str">
        <f>_xlfn.IFNA(VLOOKUP(F189,Checks!$N$4:$N$39,1,FALSE),IF(F189="","",1))</f>
        <v/>
      </c>
    </row>
    <row r="190" spans="2:12" ht="14.25" customHeight="1">
      <c r="B190" s="502">
        <f t="shared" si="5"/>
        <v>172</v>
      </c>
      <c r="C190" s="502">
        <f t="shared" si="4"/>
        <v>0</v>
      </c>
      <c r="D190" s="446"/>
      <c r="E190" s="446"/>
      <c r="F190" s="446"/>
      <c r="G190" s="448"/>
      <c r="H190" s="455">
        <v>0</v>
      </c>
      <c r="I190" s="509">
        <v>0</v>
      </c>
      <c r="L190" s="443" t="str">
        <f>_xlfn.IFNA(VLOOKUP(F190,Checks!$N$4:$N$39,1,FALSE),IF(F190="","",1))</f>
        <v/>
      </c>
    </row>
    <row r="191" spans="2:12" ht="14.25" customHeight="1">
      <c r="B191" s="502">
        <f t="shared" si="5"/>
        <v>173</v>
      </c>
      <c r="C191" s="502">
        <f t="shared" si="4"/>
        <v>0</v>
      </c>
      <c r="D191" s="446"/>
      <c r="E191" s="446"/>
      <c r="F191" s="446"/>
      <c r="G191" s="448"/>
      <c r="H191" s="455">
        <v>0</v>
      </c>
      <c r="I191" s="509">
        <v>0</v>
      </c>
      <c r="L191" s="443" t="str">
        <f>_xlfn.IFNA(VLOOKUP(F191,Checks!$N$4:$N$39,1,FALSE),IF(F191="","",1))</f>
        <v/>
      </c>
    </row>
    <row r="192" spans="2:12" ht="14.25" customHeight="1">
      <c r="B192" s="502">
        <f t="shared" si="5"/>
        <v>174</v>
      </c>
      <c r="C192" s="502">
        <f t="shared" si="4"/>
        <v>0</v>
      </c>
      <c r="D192" s="446"/>
      <c r="E192" s="446"/>
      <c r="F192" s="446"/>
      <c r="G192" s="448"/>
      <c r="H192" s="455">
        <v>0</v>
      </c>
      <c r="I192" s="509">
        <v>0</v>
      </c>
      <c r="L192" s="443" t="str">
        <f>_xlfn.IFNA(VLOOKUP(F192,Checks!$N$4:$N$39,1,FALSE),IF(F192="","",1))</f>
        <v/>
      </c>
    </row>
    <row r="193" spans="2:12" ht="14.25" customHeight="1">
      <c r="B193" s="502">
        <f t="shared" si="5"/>
        <v>175</v>
      </c>
      <c r="C193" s="502">
        <f t="shared" si="4"/>
        <v>0</v>
      </c>
      <c r="D193" s="446"/>
      <c r="E193" s="446"/>
      <c r="F193" s="446"/>
      <c r="G193" s="448"/>
      <c r="H193" s="455">
        <v>0</v>
      </c>
      <c r="I193" s="509">
        <v>0</v>
      </c>
      <c r="L193" s="443" t="str">
        <f>_xlfn.IFNA(VLOOKUP(F193,Checks!$N$4:$N$39,1,FALSE),IF(F193="","",1))</f>
        <v/>
      </c>
    </row>
    <row r="194" spans="2:12" ht="14.25" customHeight="1">
      <c r="B194" s="502">
        <f t="shared" si="5"/>
        <v>176</v>
      </c>
      <c r="C194" s="502">
        <f t="shared" si="4"/>
        <v>0</v>
      </c>
      <c r="D194" s="446"/>
      <c r="E194" s="446"/>
      <c r="F194" s="446"/>
      <c r="G194" s="448"/>
      <c r="H194" s="455">
        <v>0</v>
      </c>
      <c r="I194" s="509">
        <v>0</v>
      </c>
      <c r="L194" s="443" t="str">
        <f>_xlfn.IFNA(VLOOKUP(F194,Checks!$N$4:$N$39,1,FALSE),IF(F194="","",1))</f>
        <v/>
      </c>
    </row>
    <row r="195" spans="2:12" ht="14.25" customHeight="1">
      <c r="B195" s="502">
        <f t="shared" si="5"/>
        <v>177</v>
      </c>
      <c r="C195" s="502">
        <f t="shared" si="4"/>
        <v>0</v>
      </c>
      <c r="D195" s="446"/>
      <c r="E195" s="446"/>
      <c r="F195" s="446"/>
      <c r="G195" s="448"/>
      <c r="H195" s="455">
        <v>0</v>
      </c>
      <c r="I195" s="509">
        <v>0</v>
      </c>
      <c r="L195" s="443" t="str">
        <f>_xlfn.IFNA(VLOOKUP(F195,Checks!$N$4:$N$39,1,FALSE),IF(F195="","",1))</f>
        <v/>
      </c>
    </row>
    <row r="196" spans="2:12" ht="14.25" customHeight="1">
      <c r="B196" s="502">
        <f t="shared" si="5"/>
        <v>178</v>
      </c>
      <c r="C196" s="502">
        <f t="shared" si="4"/>
        <v>0</v>
      </c>
      <c r="D196" s="446"/>
      <c r="E196" s="446"/>
      <c r="F196" s="446"/>
      <c r="G196" s="448"/>
      <c r="H196" s="455">
        <v>0</v>
      </c>
      <c r="I196" s="509">
        <v>0</v>
      </c>
      <c r="L196" s="443" t="str">
        <f>_xlfn.IFNA(VLOOKUP(F196,Checks!$N$4:$N$39,1,FALSE),IF(F196="","",1))</f>
        <v/>
      </c>
    </row>
    <row r="197" spans="2:12" ht="14.25" customHeight="1">
      <c r="B197" s="502">
        <f t="shared" si="5"/>
        <v>179</v>
      </c>
      <c r="C197" s="502">
        <f t="shared" si="4"/>
        <v>0</v>
      </c>
      <c r="D197" s="446"/>
      <c r="E197" s="446"/>
      <c r="F197" s="446"/>
      <c r="G197" s="448"/>
      <c r="H197" s="455">
        <v>0</v>
      </c>
      <c r="I197" s="509">
        <v>0</v>
      </c>
      <c r="L197" s="443" t="str">
        <f>_xlfn.IFNA(VLOOKUP(F197,Checks!$N$4:$N$39,1,FALSE),IF(F197="","",1))</f>
        <v/>
      </c>
    </row>
    <row r="198" spans="2:12" ht="14.25" customHeight="1">
      <c r="B198" s="502">
        <f t="shared" si="5"/>
        <v>180</v>
      </c>
      <c r="C198" s="502">
        <f t="shared" si="4"/>
        <v>0</v>
      </c>
      <c r="D198" s="446"/>
      <c r="E198" s="446"/>
      <c r="F198" s="446"/>
      <c r="G198" s="448"/>
      <c r="H198" s="455">
        <v>0</v>
      </c>
      <c r="I198" s="509">
        <v>0</v>
      </c>
      <c r="L198" s="443" t="str">
        <f>_xlfn.IFNA(VLOOKUP(F198,Checks!$N$4:$N$39,1,FALSE),IF(F198="","",1))</f>
        <v/>
      </c>
    </row>
    <row r="199" spans="2:12" ht="14.25" customHeight="1">
      <c r="B199" s="502">
        <f t="shared" si="5"/>
        <v>181</v>
      </c>
      <c r="C199" s="502">
        <f t="shared" ref="C199:C218" si="6">$C$69</f>
        <v>0</v>
      </c>
      <c r="D199" s="446"/>
      <c r="E199" s="446"/>
      <c r="F199" s="446"/>
      <c r="G199" s="448"/>
      <c r="H199" s="455">
        <v>0</v>
      </c>
      <c r="I199" s="509">
        <v>0</v>
      </c>
      <c r="L199" s="443" t="str">
        <f>_xlfn.IFNA(VLOOKUP(F199,Checks!$N$4:$N$39,1,FALSE),IF(F199="","",1))</f>
        <v/>
      </c>
    </row>
    <row r="200" spans="2:12" ht="14.25" customHeight="1">
      <c r="B200" s="502">
        <f t="shared" si="5"/>
        <v>182</v>
      </c>
      <c r="C200" s="502">
        <f t="shared" si="6"/>
        <v>0</v>
      </c>
      <c r="D200" s="446"/>
      <c r="E200" s="446"/>
      <c r="F200" s="446"/>
      <c r="G200" s="448"/>
      <c r="H200" s="455">
        <v>0</v>
      </c>
      <c r="I200" s="509">
        <v>0</v>
      </c>
      <c r="L200" s="443" t="str">
        <f>_xlfn.IFNA(VLOOKUP(F200,Checks!$N$4:$N$39,1,FALSE),IF(F200="","",1))</f>
        <v/>
      </c>
    </row>
    <row r="201" spans="2:12" ht="14.25" customHeight="1">
      <c r="B201" s="502">
        <f t="shared" si="5"/>
        <v>183</v>
      </c>
      <c r="C201" s="502">
        <f t="shared" si="6"/>
        <v>0</v>
      </c>
      <c r="D201" s="446"/>
      <c r="E201" s="446"/>
      <c r="F201" s="446"/>
      <c r="G201" s="448"/>
      <c r="H201" s="455">
        <v>0</v>
      </c>
      <c r="I201" s="509">
        <v>0</v>
      </c>
      <c r="L201" s="443" t="str">
        <f>_xlfn.IFNA(VLOOKUP(F201,Checks!$N$4:$N$39,1,FALSE),IF(F201="","",1))</f>
        <v/>
      </c>
    </row>
    <row r="202" spans="2:12" ht="14.25" customHeight="1">
      <c r="B202" s="502">
        <f t="shared" si="5"/>
        <v>184</v>
      </c>
      <c r="C202" s="502">
        <f t="shared" si="6"/>
        <v>0</v>
      </c>
      <c r="D202" s="446"/>
      <c r="E202" s="446"/>
      <c r="F202" s="446"/>
      <c r="G202" s="448"/>
      <c r="H202" s="455">
        <v>0</v>
      </c>
      <c r="I202" s="509">
        <v>0</v>
      </c>
      <c r="L202" s="443" t="str">
        <f>_xlfn.IFNA(VLOOKUP(F202,Checks!$N$4:$N$39,1,FALSE),IF(F202="","",1))</f>
        <v/>
      </c>
    </row>
    <row r="203" spans="2:12" ht="14.25" customHeight="1">
      <c r="B203" s="502">
        <f t="shared" si="5"/>
        <v>185</v>
      </c>
      <c r="C203" s="502">
        <f t="shared" si="6"/>
        <v>0</v>
      </c>
      <c r="D203" s="446"/>
      <c r="E203" s="446"/>
      <c r="F203" s="446"/>
      <c r="G203" s="448"/>
      <c r="H203" s="455">
        <v>0</v>
      </c>
      <c r="I203" s="509">
        <v>0</v>
      </c>
      <c r="L203" s="443" t="str">
        <f>_xlfn.IFNA(VLOOKUP(F203,Checks!$N$4:$N$39,1,FALSE),IF(F203="","",1))</f>
        <v/>
      </c>
    </row>
    <row r="204" spans="2:12" ht="14.25" customHeight="1">
      <c r="B204" s="502">
        <f t="shared" si="5"/>
        <v>186</v>
      </c>
      <c r="C204" s="502">
        <f t="shared" si="6"/>
        <v>0</v>
      </c>
      <c r="D204" s="446"/>
      <c r="E204" s="446"/>
      <c r="F204" s="446"/>
      <c r="G204" s="448"/>
      <c r="H204" s="455">
        <v>0</v>
      </c>
      <c r="I204" s="509">
        <v>0</v>
      </c>
      <c r="L204" s="443" t="str">
        <f>_xlfn.IFNA(VLOOKUP(F204,Checks!$N$4:$N$39,1,FALSE),IF(F204="","",1))</f>
        <v/>
      </c>
    </row>
    <row r="205" spans="2:12" ht="14.25" customHeight="1">
      <c r="B205" s="502">
        <f t="shared" si="5"/>
        <v>187</v>
      </c>
      <c r="C205" s="502">
        <f t="shared" si="6"/>
        <v>0</v>
      </c>
      <c r="D205" s="446"/>
      <c r="E205" s="446"/>
      <c r="F205" s="446"/>
      <c r="G205" s="448"/>
      <c r="H205" s="455">
        <v>0</v>
      </c>
      <c r="I205" s="509">
        <v>0</v>
      </c>
      <c r="L205" s="443" t="str">
        <f>_xlfn.IFNA(VLOOKUP(F205,Checks!$N$4:$N$39,1,FALSE),IF(F205="","",1))</f>
        <v/>
      </c>
    </row>
    <row r="206" spans="2:12" ht="14.25" customHeight="1">
      <c r="B206" s="502">
        <f t="shared" si="5"/>
        <v>188</v>
      </c>
      <c r="C206" s="502">
        <f t="shared" si="6"/>
        <v>0</v>
      </c>
      <c r="D206" s="446"/>
      <c r="E206" s="446"/>
      <c r="F206" s="446"/>
      <c r="G206" s="448"/>
      <c r="H206" s="455">
        <v>0</v>
      </c>
      <c r="I206" s="509">
        <v>0</v>
      </c>
      <c r="L206" s="443" t="str">
        <f>_xlfn.IFNA(VLOOKUP(F206,Checks!$N$4:$N$39,1,FALSE),IF(F206="","",1))</f>
        <v/>
      </c>
    </row>
    <row r="207" spans="2:12" ht="14.25" customHeight="1">
      <c r="B207" s="502">
        <f t="shared" si="5"/>
        <v>189</v>
      </c>
      <c r="C207" s="502">
        <f t="shared" si="6"/>
        <v>0</v>
      </c>
      <c r="D207" s="446"/>
      <c r="E207" s="446"/>
      <c r="F207" s="446"/>
      <c r="G207" s="448"/>
      <c r="H207" s="455">
        <v>0</v>
      </c>
      <c r="I207" s="509">
        <v>0</v>
      </c>
      <c r="L207" s="443" t="str">
        <f>_xlfn.IFNA(VLOOKUP(F207,Checks!$N$4:$N$39,1,FALSE),IF(F207="","",1))</f>
        <v/>
      </c>
    </row>
    <row r="208" spans="2:12" ht="14.25" customHeight="1">
      <c r="B208" s="502">
        <f t="shared" si="5"/>
        <v>190</v>
      </c>
      <c r="C208" s="502">
        <f t="shared" si="6"/>
        <v>0</v>
      </c>
      <c r="D208" s="446"/>
      <c r="E208" s="446"/>
      <c r="F208" s="446"/>
      <c r="G208" s="448"/>
      <c r="H208" s="455">
        <v>0</v>
      </c>
      <c r="I208" s="509">
        <v>0</v>
      </c>
      <c r="L208" s="443" t="str">
        <f>_xlfn.IFNA(VLOOKUP(F208,Checks!$N$4:$N$39,1,FALSE),IF(F208="","",1))</f>
        <v/>
      </c>
    </row>
    <row r="209" spans="2:12" ht="14.25" customHeight="1">
      <c r="B209" s="502">
        <f t="shared" si="5"/>
        <v>191</v>
      </c>
      <c r="C209" s="502">
        <f t="shared" si="6"/>
        <v>0</v>
      </c>
      <c r="D209" s="446"/>
      <c r="E209" s="446"/>
      <c r="F209" s="446"/>
      <c r="G209" s="448"/>
      <c r="H209" s="455">
        <v>0</v>
      </c>
      <c r="I209" s="509">
        <v>0</v>
      </c>
      <c r="L209" s="443" t="str">
        <f>_xlfn.IFNA(VLOOKUP(F209,Checks!$N$4:$N$39,1,FALSE),IF(F209="","",1))</f>
        <v/>
      </c>
    </row>
    <row r="210" spans="2:12" ht="14.25" customHeight="1">
      <c r="B210" s="502">
        <f t="shared" si="5"/>
        <v>192</v>
      </c>
      <c r="C210" s="502">
        <f t="shared" si="6"/>
        <v>0</v>
      </c>
      <c r="D210" s="446"/>
      <c r="E210" s="446"/>
      <c r="F210" s="446"/>
      <c r="G210" s="448"/>
      <c r="H210" s="455">
        <v>0</v>
      </c>
      <c r="I210" s="509">
        <v>0</v>
      </c>
      <c r="L210" s="443" t="str">
        <f>_xlfn.IFNA(VLOOKUP(F210,Checks!$N$4:$N$39,1,FALSE),IF(F210="","",1))</f>
        <v/>
      </c>
    </row>
    <row r="211" spans="2:12" ht="14.25" customHeight="1">
      <c r="B211" s="502">
        <f t="shared" si="5"/>
        <v>193</v>
      </c>
      <c r="C211" s="502">
        <f t="shared" si="6"/>
        <v>0</v>
      </c>
      <c r="D211" s="446"/>
      <c r="E211" s="446"/>
      <c r="F211" s="446"/>
      <c r="G211" s="448"/>
      <c r="H211" s="455">
        <v>0</v>
      </c>
      <c r="I211" s="509">
        <v>0</v>
      </c>
      <c r="L211" s="443" t="str">
        <f>_xlfn.IFNA(VLOOKUP(F211,Checks!$N$4:$N$39,1,FALSE),IF(F211="","",1))</f>
        <v/>
      </c>
    </row>
    <row r="212" spans="2:12" ht="14.25" customHeight="1">
      <c r="B212" s="502">
        <f t="shared" si="5"/>
        <v>194</v>
      </c>
      <c r="C212" s="502">
        <f t="shared" si="6"/>
        <v>0</v>
      </c>
      <c r="D212" s="446"/>
      <c r="E212" s="446"/>
      <c r="F212" s="446"/>
      <c r="G212" s="448"/>
      <c r="H212" s="455">
        <v>0</v>
      </c>
      <c r="I212" s="509">
        <v>0</v>
      </c>
      <c r="L212" s="443" t="str">
        <f>_xlfn.IFNA(VLOOKUP(F212,Checks!$N$4:$N$39,1,FALSE),IF(F212="","",1))</f>
        <v/>
      </c>
    </row>
    <row r="213" spans="2:12" ht="14.25" customHeight="1">
      <c r="B213" s="502">
        <f t="shared" si="5"/>
        <v>195</v>
      </c>
      <c r="C213" s="502">
        <f t="shared" si="6"/>
        <v>0</v>
      </c>
      <c r="D213" s="446"/>
      <c r="E213" s="446"/>
      <c r="F213" s="446"/>
      <c r="G213" s="448"/>
      <c r="H213" s="455">
        <v>0</v>
      </c>
      <c r="I213" s="509">
        <v>0</v>
      </c>
      <c r="L213" s="443" t="str">
        <f>_xlfn.IFNA(VLOOKUP(F213,Checks!$N$4:$N$39,1,FALSE),IF(F213="","",1))</f>
        <v/>
      </c>
    </row>
    <row r="214" spans="2:12" ht="14.25" customHeight="1">
      <c r="B214" s="502">
        <f t="shared" si="5"/>
        <v>196</v>
      </c>
      <c r="C214" s="502">
        <f t="shared" si="6"/>
        <v>0</v>
      </c>
      <c r="D214" s="446"/>
      <c r="E214" s="446"/>
      <c r="F214" s="446"/>
      <c r="G214" s="448"/>
      <c r="H214" s="455">
        <v>0</v>
      </c>
      <c r="I214" s="509">
        <v>0</v>
      </c>
      <c r="L214" s="443" t="str">
        <f>_xlfn.IFNA(VLOOKUP(F214,Checks!$N$4:$N$39,1,FALSE),IF(F214="","",1))</f>
        <v/>
      </c>
    </row>
    <row r="215" spans="2:12" ht="14.25" customHeight="1">
      <c r="B215" s="502">
        <f t="shared" si="5"/>
        <v>197</v>
      </c>
      <c r="C215" s="502">
        <f t="shared" si="6"/>
        <v>0</v>
      </c>
      <c r="D215" s="446"/>
      <c r="E215" s="446"/>
      <c r="F215" s="446"/>
      <c r="G215" s="448"/>
      <c r="H215" s="455">
        <v>0</v>
      </c>
      <c r="I215" s="509">
        <v>0</v>
      </c>
      <c r="L215" s="443" t="str">
        <f>_xlfn.IFNA(VLOOKUP(F215,Checks!$N$4:$N$39,1,FALSE),IF(F215="","",1))</f>
        <v/>
      </c>
    </row>
    <row r="216" spans="2:12" ht="14.25" customHeight="1">
      <c r="B216" s="502">
        <f t="shared" si="5"/>
        <v>198</v>
      </c>
      <c r="C216" s="502">
        <f t="shared" si="6"/>
        <v>0</v>
      </c>
      <c r="D216" s="446"/>
      <c r="E216" s="446"/>
      <c r="F216" s="446"/>
      <c r="G216" s="448"/>
      <c r="H216" s="455">
        <v>0</v>
      </c>
      <c r="I216" s="509">
        <v>0</v>
      </c>
      <c r="L216" s="443" t="str">
        <f>_xlfn.IFNA(VLOOKUP(F216,Checks!$N$4:$N$39,1,FALSE),IF(F216="","",1))</f>
        <v/>
      </c>
    </row>
    <row r="217" spans="2:12" ht="14.25" customHeight="1">
      <c r="B217" s="502">
        <f t="shared" si="5"/>
        <v>199</v>
      </c>
      <c r="C217" s="502">
        <f t="shared" si="6"/>
        <v>0</v>
      </c>
      <c r="D217" s="446"/>
      <c r="E217" s="446"/>
      <c r="F217" s="446"/>
      <c r="G217" s="448"/>
      <c r="H217" s="455">
        <v>0</v>
      </c>
      <c r="I217" s="509">
        <v>0</v>
      </c>
      <c r="L217" s="443" t="str">
        <f>_xlfn.IFNA(VLOOKUP(F217,Checks!$N$4:$N$39,1,FALSE),IF(F217="","",1))</f>
        <v/>
      </c>
    </row>
    <row r="218" spans="2:12" ht="14.25" customHeight="1">
      <c r="B218" s="502">
        <f t="shared" si="5"/>
        <v>200</v>
      </c>
      <c r="C218" s="502">
        <f t="shared" si="6"/>
        <v>0</v>
      </c>
      <c r="D218" s="446"/>
      <c r="E218" s="446"/>
      <c r="F218" s="446"/>
      <c r="G218" s="448"/>
      <c r="H218" s="455">
        <v>0</v>
      </c>
      <c r="I218" s="509">
        <v>0</v>
      </c>
      <c r="L218" s="443" t="str">
        <f>_xlfn.IFNA(VLOOKUP(F218,Checks!$N$4:$N$39,1,FALSE),IF(F218="","",1))</f>
        <v/>
      </c>
    </row>
  </sheetData>
  <sheetProtection algorithmName="SHA-512" hashValue="c1QgEp1cHSol2Ve+IucREElotuoQZJfmjAo7WSZnlZqX7uPRnFWVBuggBYpP6Yjbi3QkKGPVsvQquCNumepIyA==" saltValue="DS4e8+RTh+lJ5zi/uU6t2w==" spinCount="100000" sheet="1" insertRows="0"/>
  <mergeCells count="21">
    <mergeCell ref="I11:I12"/>
    <mergeCell ref="C11:C12"/>
    <mergeCell ref="A5:J5"/>
    <mergeCell ref="A6:J6"/>
    <mergeCell ref="A9:J9"/>
    <mergeCell ref="I67:I68"/>
    <mergeCell ref="C67:C68"/>
    <mergeCell ref="A4:J4"/>
    <mergeCell ref="G67:G68"/>
    <mergeCell ref="H67:H68"/>
    <mergeCell ref="G11:G12"/>
    <mergeCell ref="H11:H12"/>
    <mergeCell ref="D11:D12"/>
    <mergeCell ref="E11:E12"/>
    <mergeCell ref="F11:F12"/>
    <mergeCell ref="F67:F68"/>
    <mergeCell ref="E67:E68"/>
    <mergeCell ref="B67:B68"/>
    <mergeCell ref="D67:D68"/>
    <mergeCell ref="A65:J65"/>
    <mergeCell ref="B11:B12"/>
  </mergeCells>
  <dataValidations count="2">
    <dataValidation type="list" allowBlank="1" showInputMessage="1" showErrorMessage="1" sqref="H8 H10 H64">
      <formula1>"Yes,No"</formula1>
    </dataValidation>
    <dataValidation type="list" allowBlank="1" showInputMessage="1" showErrorMessage="1" sqref="D13:D62 D69:D218">
      <formula1>"Y,N"</formula1>
    </dataValidation>
  </dataValidations>
  <pageMargins left="0.7" right="0.7" top="0.75" bottom="0.75" header="0.3" footer="0.3"/>
  <pageSetup scale="1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Checks!$N$4:$N$39</xm:f>
          </x14:formula1>
          <xm:sqref>F13:F62</xm:sqref>
        </x14:dataValidation>
        <x14:dataValidation type="list" allowBlank="1" showInputMessage="1" showErrorMessage="1">
          <x14:formula1>
            <xm:f>Checks!$N$4:$N$39</xm:f>
          </x14:formula1>
          <xm:sqref>F69:F218</xm:sqref>
        </x14:dataValidation>
        <x14:dataValidation type="list" allowBlank="1" showInputMessage="1" showErrorMessage="1">
          <x14:formula1>
            <xm:f>Checks!$R$4:$R$29</xm:f>
          </x14:formula1>
          <xm:sqref>E69:E218</xm:sqref>
        </x14:dataValidation>
        <x14:dataValidation type="list" allowBlank="1" showInputMessage="1" showErrorMessage="1">
          <x14:formula1>
            <xm:f>Checks!$R$4:$R$29</xm:f>
          </x14:formula1>
          <xm:sqref>E13:E62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3"/>
  <sheetViews>
    <sheetView showGridLines="0" view="pageBreakPreview" zoomScale="85" zoomScaleNormal="25" zoomScaleSheetLayoutView="85" workbookViewId="0"/>
  </sheetViews>
  <sheetFormatPr defaultColWidth="9.1796875" defaultRowHeight="12.5"/>
  <cols>
    <col min="1" max="1" width="15.453125" style="445" customWidth="1"/>
    <col min="2" max="2" width="20.81640625" style="445" customWidth="1"/>
    <col min="3" max="3" width="35.54296875" style="445" customWidth="1"/>
    <col min="4" max="6" width="13.54296875" style="445" customWidth="1"/>
    <col min="7" max="7" width="16.81640625" style="445" customWidth="1"/>
    <col min="8" max="9" width="18" style="445" customWidth="1"/>
    <col min="10" max="10" width="13.54296875" style="445" customWidth="1"/>
    <col min="11" max="11" width="26.1796875" style="445" customWidth="1"/>
    <col min="12" max="12" width="9.1796875" style="445"/>
    <col min="13" max="13" width="0" style="445" hidden="1" customWidth="1"/>
    <col min="14" max="16384" width="9.1796875" style="445"/>
  </cols>
  <sheetData>
    <row r="1" spans="1:13" s="398" customFormat="1" ht="13">
      <c r="A1" s="228" t="s">
        <v>407</v>
      </c>
      <c r="B1" s="228"/>
      <c r="C1" s="228"/>
      <c r="D1" s="397"/>
      <c r="E1" s="397"/>
      <c r="F1" s="397"/>
      <c r="G1" s="397"/>
      <c r="H1" s="397"/>
      <c r="I1" s="397"/>
    </row>
    <row r="2" spans="1:13" s="398" customFormat="1">
      <c r="A2" s="397"/>
      <c r="B2" s="397"/>
      <c r="C2" s="397"/>
      <c r="D2" s="397"/>
      <c r="E2" s="397"/>
      <c r="F2" s="397"/>
      <c r="G2" s="397"/>
      <c r="H2" s="397"/>
      <c r="I2" s="397"/>
    </row>
    <row r="3" spans="1:13" s="69" customFormat="1" ht="13" thickBot="1">
      <c r="A3" s="227" t="s">
        <v>515</v>
      </c>
      <c r="B3" s="227"/>
      <c r="C3" s="227"/>
      <c r="D3" s="227"/>
      <c r="E3" s="227"/>
      <c r="F3" s="227"/>
      <c r="G3" s="227"/>
      <c r="H3" s="227"/>
      <c r="I3" s="227"/>
    </row>
    <row r="4" spans="1:13" s="69" customFormat="1" ht="21" customHeight="1" thickBot="1">
      <c r="A4" s="1244" t="s">
        <v>156</v>
      </c>
      <c r="B4" s="1245"/>
      <c r="C4" s="1245"/>
      <c r="D4" s="1245"/>
      <c r="E4" s="1245"/>
      <c r="F4" s="1245"/>
      <c r="G4" s="1245"/>
      <c r="H4" s="1245"/>
      <c r="I4" s="1245"/>
      <c r="J4" s="1245"/>
      <c r="K4" s="1246"/>
    </row>
    <row r="5" spans="1:13" s="69" customFormat="1" ht="57.75" customHeight="1">
      <c r="A5" s="499" t="s">
        <v>604</v>
      </c>
      <c r="B5" s="556" t="s">
        <v>581</v>
      </c>
      <c r="C5" s="1226" t="s">
        <v>874</v>
      </c>
      <c r="D5" s="1226"/>
      <c r="E5" s="1226"/>
      <c r="F5" s="1226"/>
      <c r="G5" s="1226"/>
      <c r="H5" s="1226"/>
      <c r="I5" s="1226"/>
      <c r="J5" s="1226"/>
      <c r="K5" s="1226"/>
    </row>
    <row r="6" spans="1:13" s="69" customFormat="1">
      <c r="A6" s="227"/>
      <c r="B6" s="227"/>
      <c r="C6" s="227"/>
      <c r="D6" s="227"/>
      <c r="E6" s="227"/>
      <c r="F6" s="227"/>
      <c r="G6" s="227"/>
      <c r="H6" s="227"/>
      <c r="I6" s="227"/>
    </row>
    <row r="7" spans="1:13" s="442" customFormat="1" ht="27" customHeight="1">
      <c r="A7" s="1247" t="s">
        <v>554</v>
      </c>
      <c r="B7" s="1230" t="s">
        <v>239</v>
      </c>
      <c r="C7" s="1230" t="s">
        <v>581</v>
      </c>
      <c r="D7" s="1230" t="s">
        <v>610</v>
      </c>
      <c r="E7" s="1230" t="s">
        <v>62</v>
      </c>
      <c r="F7" s="1230" t="s">
        <v>210</v>
      </c>
      <c r="G7" s="1230" t="s">
        <v>507</v>
      </c>
      <c r="H7" s="1230" t="s">
        <v>421</v>
      </c>
      <c r="I7" s="1230" t="s">
        <v>422</v>
      </c>
      <c r="J7" s="1251" t="s">
        <v>611</v>
      </c>
      <c r="K7" s="1251" t="s">
        <v>555</v>
      </c>
    </row>
    <row r="8" spans="1:13" s="469" customFormat="1" ht="13.5" customHeight="1">
      <c r="A8" s="1248"/>
      <c r="B8" s="1231"/>
      <c r="C8" s="1231"/>
      <c r="D8" s="1231"/>
      <c r="E8" s="1231"/>
      <c r="F8" s="1231"/>
      <c r="G8" s="1231"/>
      <c r="H8" s="1231"/>
      <c r="I8" s="1231"/>
      <c r="J8" s="1252"/>
      <c r="K8" s="1252"/>
      <c r="M8" s="968" t="s">
        <v>881</v>
      </c>
    </row>
    <row r="9" spans="1:13" s="443" customFormat="1" ht="14.15" customHeight="1">
      <c r="A9" s="510">
        <v>1</v>
      </c>
      <c r="B9" s="510">
        <f>'Non-Delivery Svcs Report'!J2</f>
        <v>0</v>
      </c>
      <c r="C9" s="492"/>
      <c r="D9" s="446"/>
      <c r="E9" s="446"/>
      <c r="F9" s="493"/>
      <c r="G9" s="492"/>
      <c r="H9" s="494">
        <v>0</v>
      </c>
      <c r="I9" s="509">
        <v>0</v>
      </c>
      <c r="J9" s="493"/>
      <c r="K9" s="492"/>
      <c r="M9" s="443" t="str">
        <f>_xlfn.IFNA(VLOOKUP(G9,Checks!$L$4:$L$15,1,FALSE),IF(G9="","",1))</f>
        <v/>
      </c>
    </row>
    <row r="10" spans="1:13" s="443" customFormat="1" ht="14.15" customHeight="1">
      <c r="A10" s="502">
        <f>A9+1</f>
        <v>2</v>
      </c>
      <c r="B10" s="502">
        <f>$B$9</f>
        <v>0</v>
      </c>
      <c r="C10" s="448"/>
      <c r="D10" s="446"/>
      <c r="E10" s="446"/>
      <c r="F10" s="446"/>
      <c r="G10" s="448"/>
      <c r="H10" s="455">
        <v>0</v>
      </c>
      <c r="I10" s="452">
        <v>0</v>
      </c>
      <c r="J10" s="446"/>
      <c r="K10" s="492"/>
      <c r="M10" s="443" t="str">
        <f>_xlfn.IFNA(VLOOKUP(G10,Checks!$L$4:$L$15,1,FALSE),IF(G10="","",1))</f>
        <v/>
      </c>
    </row>
    <row r="11" spans="1:13" s="443" customFormat="1" ht="14.15" customHeight="1">
      <c r="A11" s="502">
        <f t="shared" ref="A11:A74" si="0">A10+1</f>
        <v>3</v>
      </c>
      <c r="B11" s="502">
        <f t="shared" ref="B11:B74" si="1">$B$9</f>
        <v>0</v>
      </c>
      <c r="C11" s="448"/>
      <c r="D11" s="446"/>
      <c r="E11" s="446"/>
      <c r="F11" s="446"/>
      <c r="G11" s="448"/>
      <c r="H11" s="455">
        <v>0</v>
      </c>
      <c r="I11" s="452">
        <v>0</v>
      </c>
      <c r="J11" s="446"/>
      <c r="K11" s="492"/>
      <c r="M11" s="443" t="str">
        <f>_xlfn.IFNA(VLOOKUP(G11,Checks!$L$4:$L$15,1,FALSE),IF(G11="","",1))</f>
        <v/>
      </c>
    </row>
    <row r="12" spans="1:13" s="443" customFormat="1" ht="14.15" customHeight="1">
      <c r="A12" s="502">
        <f t="shared" si="0"/>
        <v>4</v>
      </c>
      <c r="B12" s="502">
        <f t="shared" si="1"/>
        <v>0</v>
      </c>
      <c r="C12" s="448"/>
      <c r="D12" s="446"/>
      <c r="E12" s="446"/>
      <c r="F12" s="446"/>
      <c r="G12" s="448"/>
      <c r="H12" s="455">
        <v>0</v>
      </c>
      <c r="I12" s="452">
        <v>0</v>
      </c>
      <c r="J12" s="446"/>
      <c r="K12" s="492"/>
      <c r="M12" s="443" t="str">
        <f>_xlfn.IFNA(VLOOKUP(G12,Checks!$L$4:$L$15,1,FALSE),IF(G12="","",1))</f>
        <v/>
      </c>
    </row>
    <row r="13" spans="1:13" s="443" customFormat="1" ht="14.15" customHeight="1">
      <c r="A13" s="502">
        <f t="shared" si="0"/>
        <v>5</v>
      </c>
      <c r="B13" s="502">
        <f t="shared" si="1"/>
        <v>0</v>
      </c>
      <c r="C13" s="448"/>
      <c r="D13" s="446"/>
      <c r="E13" s="446"/>
      <c r="F13" s="446"/>
      <c r="G13" s="448"/>
      <c r="H13" s="455">
        <v>0</v>
      </c>
      <c r="I13" s="452">
        <v>0</v>
      </c>
      <c r="J13" s="446"/>
      <c r="K13" s="492"/>
      <c r="M13" s="443" t="str">
        <f>_xlfn.IFNA(VLOOKUP(G13,Checks!$L$4:$L$15,1,FALSE),IF(G13="","",1))</f>
        <v/>
      </c>
    </row>
    <row r="14" spans="1:13" s="443" customFormat="1" ht="14.15" customHeight="1">
      <c r="A14" s="502">
        <f t="shared" si="0"/>
        <v>6</v>
      </c>
      <c r="B14" s="502">
        <f t="shared" si="1"/>
        <v>0</v>
      </c>
      <c r="C14" s="448"/>
      <c r="D14" s="446"/>
      <c r="E14" s="446"/>
      <c r="F14" s="446"/>
      <c r="G14" s="448"/>
      <c r="H14" s="455">
        <v>0</v>
      </c>
      <c r="I14" s="452">
        <v>0</v>
      </c>
      <c r="J14" s="446"/>
      <c r="K14" s="492"/>
      <c r="M14" s="443" t="str">
        <f>_xlfn.IFNA(VLOOKUP(G14,Checks!$L$4:$L$15,1,FALSE),IF(G14="","",1))</f>
        <v/>
      </c>
    </row>
    <row r="15" spans="1:13" s="443" customFormat="1" ht="14.15" customHeight="1">
      <c r="A15" s="502">
        <f t="shared" si="0"/>
        <v>7</v>
      </c>
      <c r="B15" s="502">
        <f t="shared" si="1"/>
        <v>0</v>
      </c>
      <c r="C15" s="448"/>
      <c r="D15" s="446"/>
      <c r="E15" s="446"/>
      <c r="F15" s="446"/>
      <c r="G15" s="448"/>
      <c r="H15" s="455">
        <v>0</v>
      </c>
      <c r="I15" s="452">
        <v>0</v>
      </c>
      <c r="J15" s="446"/>
      <c r="K15" s="492"/>
      <c r="M15" s="443" t="str">
        <f>_xlfn.IFNA(VLOOKUP(G15,Checks!$L$4:$L$15,1,FALSE),IF(G15="","",1))</f>
        <v/>
      </c>
    </row>
    <row r="16" spans="1:13" s="443" customFormat="1" ht="14.15" customHeight="1">
      <c r="A16" s="502">
        <f t="shared" si="0"/>
        <v>8</v>
      </c>
      <c r="B16" s="502">
        <f t="shared" si="1"/>
        <v>0</v>
      </c>
      <c r="C16" s="448"/>
      <c r="D16" s="446"/>
      <c r="E16" s="446"/>
      <c r="F16" s="446"/>
      <c r="G16" s="448"/>
      <c r="H16" s="455">
        <v>0</v>
      </c>
      <c r="I16" s="452">
        <v>0</v>
      </c>
      <c r="J16" s="446"/>
      <c r="K16" s="492"/>
      <c r="M16" s="443" t="str">
        <f>_xlfn.IFNA(VLOOKUP(G16,Checks!$L$4:$L$15,1,FALSE),IF(G16="","",1))</f>
        <v/>
      </c>
    </row>
    <row r="17" spans="1:13" s="443" customFormat="1" ht="14.15" customHeight="1">
      <c r="A17" s="502">
        <f t="shared" si="0"/>
        <v>9</v>
      </c>
      <c r="B17" s="502">
        <f t="shared" si="1"/>
        <v>0</v>
      </c>
      <c r="C17" s="448"/>
      <c r="D17" s="446"/>
      <c r="E17" s="446"/>
      <c r="F17" s="446"/>
      <c r="G17" s="448"/>
      <c r="H17" s="455">
        <v>0</v>
      </c>
      <c r="I17" s="452">
        <v>0</v>
      </c>
      <c r="J17" s="446"/>
      <c r="K17" s="492"/>
      <c r="M17" s="443" t="str">
        <f>_xlfn.IFNA(VLOOKUP(G17,Checks!$L$4:$L$15,1,FALSE),IF(G17="","",1))</f>
        <v/>
      </c>
    </row>
    <row r="18" spans="1:13" s="443" customFormat="1" ht="14.15" customHeight="1">
      <c r="A18" s="502">
        <f t="shared" si="0"/>
        <v>10</v>
      </c>
      <c r="B18" s="502">
        <f t="shared" si="1"/>
        <v>0</v>
      </c>
      <c r="C18" s="448"/>
      <c r="D18" s="446"/>
      <c r="E18" s="446"/>
      <c r="F18" s="446"/>
      <c r="G18" s="448"/>
      <c r="H18" s="455">
        <v>0</v>
      </c>
      <c r="I18" s="452">
        <v>0</v>
      </c>
      <c r="J18" s="446"/>
      <c r="K18" s="492"/>
      <c r="M18" s="443" t="str">
        <f>_xlfn.IFNA(VLOOKUP(G18,Checks!$L$4:$L$15,1,FALSE),IF(G18="","",1))</f>
        <v/>
      </c>
    </row>
    <row r="19" spans="1:13" s="443" customFormat="1" ht="14.15" customHeight="1">
      <c r="A19" s="502">
        <f t="shared" si="0"/>
        <v>11</v>
      </c>
      <c r="B19" s="502">
        <f t="shared" si="1"/>
        <v>0</v>
      </c>
      <c r="C19" s="448"/>
      <c r="D19" s="446"/>
      <c r="E19" s="446"/>
      <c r="F19" s="446"/>
      <c r="G19" s="448"/>
      <c r="H19" s="455">
        <v>0</v>
      </c>
      <c r="I19" s="452">
        <v>0</v>
      </c>
      <c r="J19" s="446"/>
      <c r="K19" s="492"/>
      <c r="M19" s="443" t="str">
        <f>_xlfn.IFNA(VLOOKUP(G19,Checks!$L$4:$L$15,1,FALSE),IF(G19="","",1))</f>
        <v/>
      </c>
    </row>
    <row r="20" spans="1:13" s="443" customFormat="1" ht="14.15" customHeight="1">
      <c r="A20" s="502">
        <f t="shared" si="0"/>
        <v>12</v>
      </c>
      <c r="B20" s="502">
        <f t="shared" si="1"/>
        <v>0</v>
      </c>
      <c r="C20" s="448"/>
      <c r="D20" s="446"/>
      <c r="E20" s="446"/>
      <c r="F20" s="446"/>
      <c r="G20" s="448"/>
      <c r="H20" s="455">
        <v>0</v>
      </c>
      <c r="I20" s="452">
        <v>0</v>
      </c>
      <c r="J20" s="446"/>
      <c r="K20" s="492"/>
      <c r="M20" s="443" t="str">
        <f>_xlfn.IFNA(VLOOKUP(G20,Checks!$L$4:$L$15,1,FALSE),IF(G20="","",1))</f>
        <v/>
      </c>
    </row>
    <row r="21" spans="1:13" s="443" customFormat="1" ht="14.15" customHeight="1">
      <c r="A21" s="502">
        <f t="shared" si="0"/>
        <v>13</v>
      </c>
      <c r="B21" s="502">
        <f t="shared" si="1"/>
        <v>0</v>
      </c>
      <c r="C21" s="448"/>
      <c r="D21" s="446"/>
      <c r="E21" s="446"/>
      <c r="F21" s="446"/>
      <c r="G21" s="448"/>
      <c r="H21" s="455">
        <v>0</v>
      </c>
      <c r="I21" s="452">
        <v>0</v>
      </c>
      <c r="J21" s="446"/>
      <c r="K21" s="492"/>
      <c r="M21" s="443" t="str">
        <f>_xlfn.IFNA(VLOOKUP(G21,Checks!$L$4:$L$15,1,FALSE),IF(G21="","",1))</f>
        <v/>
      </c>
    </row>
    <row r="22" spans="1:13" s="443" customFormat="1" ht="14.15" customHeight="1">
      <c r="A22" s="502">
        <f t="shared" si="0"/>
        <v>14</v>
      </c>
      <c r="B22" s="502">
        <f t="shared" si="1"/>
        <v>0</v>
      </c>
      <c r="C22" s="448"/>
      <c r="D22" s="446"/>
      <c r="E22" s="446"/>
      <c r="F22" s="446"/>
      <c r="G22" s="448"/>
      <c r="H22" s="455">
        <v>0</v>
      </c>
      <c r="I22" s="452">
        <v>0</v>
      </c>
      <c r="J22" s="446"/>
      <c r="K22" s="492"/>
      <c r="M22" s="443" t="str">
        <f>_xlfn.IFNA(VLOOKUP(G22,Checks!$L$4:$L$15,1,FALSE),IF(G22="","",1))</f>
        <v/>
      </c>
    </row>
    <row r="23" spans="1:13" s="443" customFormat="1" ht="14.15" customHeight="1">
      <c r="A23" s="502">
        <f t="shared" si="0"/>
        <v>15</v>
      </c>
      <c r="B23" s="502">
        <f t="shared" si="1"/>
        <v>0</v>
      </c>
      <c r="C23" s="448"/>
      <c r="D23" s="446"/>
      <c r="E23" s="446"/>
      <c r="F23" s="446"/>
      <c r="G23" s="448"/>
      <c r="H23" s="455">
        <v>0</v>
      </c>
      <c r="I23" s="452">
        <v>0</v>
      </c>
      <c r="J23" s="446"/>
      <c r="K23" s="492"/>
      <c r="M23" s="443" t="str">
        <f>_xlfn.IFNA(VLOOKUP(G23,Checks!$L$4:$L$15,1,FALSE),IF(G23="","",1))</f>
        <v/>
      </c>
    </row>
    <row r="24" spans="1:13" s="443" customFormat="1" ht="14.15" customHeight="1">
      <c r="A24" s="502">
        <f t="shared" si="0"/>
        <v>16</v>
      </c>
      <c r="B24" s="502">
        <f t="shared" si="1"/>
        <v>0</v>
      </c>
      <c r="C24" s="448"/>
      <c r="D24" s="446"/>
      <c r="E24" s="446"/>
      <c r="F24" s="446"/>
      <c r="G24" s="448"/>
      <c r="H24" s="455">
        <v>0</v>
      </c>
      <c r="I24" s="452">
        <v>0</v>
      </c>
      <c r="J24" s="446"/>
      <c r="K24" s="492"/>
      <c r="M24" s="443" t="str">
        <f>_xlfn.IFNA(VLOOKUP(G24,Checks!$L$4:$L$15,1,FALSE),IF(G24="","",1))</f>
        <v/>
      </c>
    </row>
    <row r="25" spans="1:13" s="443" customFormat="1" ht="14.15" customHeight="1">
      <c r="A25" s="502">
        <f t="shared" si="0"/>
        <v>17</v>
      </c>
      <c r="B25" s="502">
        <f t="shared" si="1"/>
        <v>0</v>
      </c>
      <c r="C25" s="448"/>
      <c r="D25" s="446"/>
      <c r="E25" s="446"/>
      <c r="F25" s="446"/>
      <c r="G25" s="448"/>
      <c r="H25" s="455">
        <v>0</v>
      </c>
      <c r="I25" s="452">
        <v>0</v>
      </c>
      <c r="J25" s="446"/>
      <c r="K25" s="492"/>
      <c r="M25" s="443" t="str">
        <f>_xlfn.IFNA(VLOOKUP(G25,Checks!$L$4:$L$15,1,FALSE),IF(G25="","",1))</f>
        <v/>
      </c>
    </row>
    <row r="26" spans="1:13" s="443" customFormat="1" ht="14.15" customHeight="1">
      <c r="A26" s="502">
        <f t="shared" si="0"/>
        <v>18</v>
      </c>
      <c r="B26" s="502">
        <f t="shared" si="1"/>
        <v>0</v>
      </c>
      <c r="C26" s="448"/>
      <c r="D26" s="446"/>
      <c r="E26" s="446"/>
      <c r="F26" s="446"/>
      <c r="G26" s="448"/>
      <c r="H26" s="455">
        <v>0</v>
      </c>
      <c r="I26" s="452">
        <v>0</v>
      </c>
      <c r="J26" s="446"/>
      <c r="K26" s="492"/>
      <c r="M26" s="443" t="str">
        <f>_xlfn.IFNA(VLOOKUP(G26,Checks!$L$4:$L$15,1,FALSE),IF(G26="","",1))</f>
        <v/>
      </c>
    </row>
    <row r="27" spans="1:13" s="443" customFormat="1" ht="14.15" customHeight="1">
      <c r="A27" s="502">
        <f t="shared" si="0"/>
        <v>19</v>
      </c>
      <c r="B27" s="502">
        <f t="shared" si="1"/>
        <v>0</v>
      </c>
      <c r="C27" s="448"/>
      <c r="D27" s="446"/>
      <c r="E27" s="446"/>
      <c r="F27" s="446"/>
      <c r="G27" s="448"/>
      <c r="H27" s="455">
        <v>0</v>
      </c>
      <c r="I27" s="452">
        <v>0</v>
      </c>
      <c r="J27" s="446"/>
      <c r="K27" s="492"/>
      <c r="M27" s="443" t="str">
        <f>_xlfn.IFNA(VLOOKUP(G27,Checks!$L$4:$L$15,1,FALSE),IF(G27="","",1))</f>
        <v/>
      </c>
    </row>
    <row r="28" spans="1:13" s="443" customFormat="1" ht="14.15" customHeight="1">
      <c r="A28" s="502">
        <f t="shared" si="0"/>
        <v>20</v>
      </c>
      <c r="B28" s="502">
        <f t="shared" si="1"/>
        <v>0</v>
      </c>
      <c r="C28" s="448"/>
      <c r="D28" s="446"/>
      <c r="E28" s="446"/>
      <c r="F28" s="446"/>
      <c r="G28" s="448"/>
      <c r="H28" s="455">
        <v>0</v>
      </c>
      <c r="I28" s="452">
        <v>0</v>
      </c>
      <c r="J28" s="446"/>
      <c r="K28" s="492"/>
      <c r="M28" s="443" t="str">
        <f>_xlfn.IFNA(VLOOKUP(G28,Checks!$L$4:$L$15,1,FALSE),IF(G28="","",1))</f>
        <v/>
      </c>
    </row>
    <row r="29" spans="1:13" s="443" customFormat="1" ht="14.15" customHeight="1">
      <c r="A29" s="502">
        <f t="shared" si="0"/>
        <v>21</v>
      </c>
      <c r="B29" s="502">
        <f t="shared" si="1"/>
        <v>0</v>
      </c>
      <c r="C29" s="448"/>
      <c r="D29" s="446"/>
      <c r="E29" s="446"/>
      <c r="F29" s="446"/>
      <c r="G29" s="448"/>
      <c r="H29" s="455">
        <v>0</v>
      </c>
      <c r="I29" s="452">
        <v>0</v>
      </c>
      <c r="J29" s="446"/>
      <c r="K29" s="492"/>
      <c r="M29" s="443" t="str">
        <f>_xlfn.IFNA(VLOOKUP(G29,Checks!$L$4:$L$15,1,FALSE),IF(G29="","",1))</f>
        <v/>
      </c>
    </row>
    <row r="30" spans="1:13" s="443" customFormat="1" ht="14.15" customHeight="1">
      <c r="A30" s="502">
        <f t="shared" si="0"/>
        <v>22</v>
      </c>
      <c r="B30" s="502">
        <f t="shared" si="1"/>
        <v>0</v>
      </c>
      <c r="C30" s="448"/>
      <c r="D30" s="446"/>
      <c r="E30" s="446"/>
      <c r="F30" s="446"/>
      <c r="G30" s="448"/>
      <c r="H30" s="455">
        <v>0</v>
      </c>
      <c r="I30" s="452">
        <v>0</v>
      </c>
      <c r="J30" s="446"/>
      <c r="K30" s="492"/>
      <c r="M30" s="443" t="str">
        <f>_xlfn.IFNA(VLOOKUP(G30,Checks!$L$4:$L$15,1,FALSE),IF(G30="","",1))</f>
        <v/>
      </c>
    </row>
    <row r="31" spans="1:13" s="443" customFormat="1" ht="14.15" customHeight="1">
      <c r="A31" s="502">
        <f t="shared" si="0"/>
        <v>23</v>
      </c>
      <c r="B31" s="502">
        <f t="shared" si="1"/>
        <v>0</v>
      </c>
      <c r="C31" s="448"/>
      <c r="D31" s="446"/>
      <c r="E31" s="446"/>
      <c r="F31" s="446"/>
      <c r="G31" s="448"/>
      <c r="H31" s="455">
        <v>0</v>
      </c>
      <c r="I31" s="452">
        <v>0</v>
      </c>
      <c r="J31" s="446"/>
      <c r="K31" s="492"/>
      <c r="M31" s="443" t="str">
        <f>_xlfn.IFNA(VLOOKUP(G31,Checks!$L$4:$L$15,1,FALSE),IF(G31="","",1))</f>
        <v/>
      </c>
    </row>
    <row r="32" spans="1:13" s="443" customFormat="1" ht="14.15" customHeight="1">
      <c r="A32" s="502">
        <f t="shared" si="0"/>
        <v>24</v>
      </c>
      <c r="B32" s="502">
        <f t="shared" si="1"/>
        <v>0</v>
      </c>
      <c r="C32" s="448"/>
      <c r="D32" s="446"/>
      <c r="E32" s="446"/>
      <c r="F32" s="446"/>
      <c r="G32" s="448"/>
      <c r="H32" s="455">
        <v>0</v>
      </c>
      <c r="I32" s="452">
        <v>0</v>
      </c>
      <c r="J32" s="446"/>
      <c r="K32" s="492"/>
      <c r="M32" s="443" t="str">
        <f>_xlfn.IFNA(VLOOKUP(G32,Checks!$L$4:$L$15,1,FALSE),IF(G32="","",1))</f>
        <v/>
      </c>
    </row>
    <row r="33" spans="1:13" s="443" customFormat="1" ht="14.15" customHeight="1">
      <c r="A33" s="502">
        <f t="shared" si="0"/>
        <v>25</v>
      </c>
      <c r="B33" s="502">
        <f t="shared" si="1"/>
        <v>0</v>
      </c>
      <c r="C33" s="448"/>
      <c r="D33" s="446"/>
      <c r="E33" s="446"/>
      <c r="F33" s="446"/>
      <c r="G33" s="448"/>
      <c r="H33" s="455">
        <v>0</v>
      </c>
      <c r="I33" s="452">
        <v>0</v>
      </c>
      <c r="J33" s="446"/>
      <c r="K33" s="492"/>
      <c r="M33" s="443" t="str">
        <f>_xlfn.IFNA(VLOOKUP(G33,Checks!$L$4:$L$15,1,FALSE),IF(G33="","",1))</f>
        <v/>
      </c>
    </row>
    <row r="34" spans="1:13" s="443" customFormat="1" ht="14.15" customHeight="1">
      <c r="A34" s="502">
        <f t="shared" si="0"/>
        <v>26</v>
      </c>
      <c r="B34" s="502">
        <f t="shared" si="1"/>
        <v>0</v>
      </c>
      <c r="C34" s="448"/>
      <c r="D34" s="446"/>
      <c r="E34" s="446"/>
      <c r="F34" s="446"/>
      <c r="G34" s="448"/>
      <c r="H34" s="455">
        <v>0</v>
      </c>
      <c r="I34" s="452">
        <v>0</v>
      </c>
      <c r="J34" s="446"/>
      <c r="K34" s="492"/>
      <c r="M34" s="443" t="str">
        <f>_xlfn.IFNA(VLOOKUP(G34,Checks!$L$4:$L$15,1,FALSE),IF(G34="","",1))</f>
        <v/>
      </c>
    </row>
    <row r="35" spans="1:13" s="443" customFormat="1" ht="14.15" customHeight="1">
      <c r="A35" s="502">
        <f t="shared" si="0"/>
        <v>27</v>
      </c>
      <c r="B35" s="502">
        <f t="shared" si="1"/>
        <v>0</v>
      </c>
      <c r="C35" s="448"/>
      <c r="D35" s="446"/>
      <c r="E35" s="446"/>
      <c r="F35" s="446"/>
      <c r="G35" s="448"/>
      <c r="H35" s="455">
        <v>0</v>
      </c>
      <c r="I35" s="452">
        <v>0</v>
      </c>
      <c r="J35" s="446"/>
      <c r="K35" s="492"/>
      <c r="M35" s="443" t="str">
        <f>_xlfn.IFNA(VLOOKUP(G35,Checks!$L$4:$L$15,1,FALSE),IF(G35="","",1))</f>
        <v/>
      </c>
    </row>
    <row r="36" spans="1:13" s="443" customFormat="1" ht="14.15" customHeight="1">
      <c r="A36" s="502">
        <f t="shared" si="0"/>
        <v>28</v>
      </c>
      <c r="B36" s="502">
        <f t="shared" si="1"/>
        <v>0</v>
      </c>
      <c r="C36" s="448"/>
      <c r="D36" s="446"/>
      <c r="E36" s="446"/>
      <c r="F36" s="446"/>
      <c r="G36" s="448"/>
      <c r="H36" s="455">
        <v>0</v>
      </c>
      <c r="I36" s="452">
        <v>0</v>
      </c>
      <c r="J36" s="446"/>
      <c r="K36" s="492"/>
      <c r="M36" s="443" t="str">
        <f>_xlfn.IFNA(VLOOKUP(G36,Checks!$L$4:$L$15,1,FALSE),IF(G36="","",1))</f>
        <v/>
      </c>
    </row>
    <row r="37" spans="1:13" s="443" customFormat="1" ht="14.15" customHeight="1">
      <c r="A37" s="502">
        <f t="shared" si="0"/>
        <v>29</v>
      </c>
      <c r="B37" s="502">
        <f t="shared" si="1"/>
        <v>0</v>
      </c>
      <c r="C37" s="448"/>
      <c r="D37" s="446"/>
      <c r="E37" s="446"/>
      <c r="F37" s="446"/>
      <c r="G37" s="448"/>
      <c r="H37" s="455">
        <v>0</v>
      </c>
      <c r="I37" s="452">
        <v>0</v>
      </c>
      <c r="J37" s="446"/>
      <c r="K37" s="492"/>
      <c r="M37" s="443" t="str">
        <f>_xlfn.IFNA(VLOOKUP(G37,Checks!$L$4:$L$15,1,FALSE),IF(G37="","",1))</f>
        <v/>
      </c>
    </row>
    <row r="38" spans="1:13" s="443" customFormat="1" ht="14.15" customHeight="1">
      <c r="A38" s="502">
        <f t="shared" si="0"/>
        <v>30</v>
      </c>
      <c r="B38" s="502">
        <f t="shared" si="1"/>
        <v>0</v>
      </c>
      <c r="C38" s="448"/>
      <c r="D38" s="446"/>
      <c r="E38" s="446"/>
      <c r="F38" s="446"/>
      <c r="G38" s="448"/>
      <c r="H38" s="455">
        <v>0</v>
      </c>
      <c r="I38" s="452">
        <v>0</v>
      </c>
      <c r="J38" s="446"/>
      <c r="K38" s="492"/>
      <c r="M38" s="443" t="str">
        <f>_xlfn.IFNA(VLOOKUP(G38,Checks!$L$4:$L$15,1,FALSE),IF(G38="","",1))</f>
        <v/>
      </c>
    </row>
    <row r="39" spans="1:13" s="443" customFormat="1" ht="14.15" customHeight="1">
      <c r="A39" s="502">
        <f t="shared" si="0"/>
        <v>31</v>
      </c>
      <c r="B39" s="502">
        <f t="shared" si="1"/>
        <v>0</v>
      </c>
      <c r="C39" s="448"/>
      <c r="D39" s="446"/>
      <c r="E39" s="446"/>
      <c r="F39" s="446"/>
      <c r="G39" s="448"/>
      <c r="H39" s="455">
        <v>0</v>
      </c>
      <c r="I39" s="452">
        <v>0</v>
      </c>
      <c r="J39" s="446"/>
      <c r="K39" s="492"/>
      <c r="M39" s="443" t="str">
        <f>_xlfn.IFNA(VLOOKUP(G39,Checks!$L$4:$L$15,1,FALSE),IF(G39="","",1))</f>
        <v/>
      </c>
    </row>
    <row r="40" spans="1:13" s="443" customFormat="1" ht="14.15" customHeight="1">
      <c r="A40" s="502">
        <f t="shared" si="0"/>
        <v>32</v>
      </c>
      <c r="B40" s="502">
        <f t="shared" si="1"/>
        <v>0</v>
      </c>
      <c r="C40" s="448"/>
      <c r="D40" s="446"/>
      <c r="E40" s="446"/>
      <c r="F40" s="446"/>
      <c r="G40" s="448"/>
      <c r="H40" s="455">
        <v>0</v>
      </c>
      <c r="I40" s="452">
        <v>0</v>
      </c>
      <c r="J40" s="446"/>
      <c r="K40" s="492"/>
      <c r="M40" s="443" t="str">
        <f>_xlfn.IFNA(VLOOKUP(G40,Checks!$L$4:$L$15,1,FALSE),IF(G40="","",1))</f>
        <v/>
      </c>
    </row>
    <row r="41" spans="1:13" s="443" customFormat="1" ht="14.15" customHeight="1">
      <c r="A41" s="502">
        <f t="shared" si="0"/>
        <v>33</v>
      </c>
      <c r="B41" s="502">
        <f t="shared" si="1"/>
        <v>0</v>
      </c>
      <c r="C41" s="448"/>
      <c r="D41" s="446"/>
      <c r="E41" s="446"/>
      <c r="F41" s="446"/>
      <c r="G41" s="448"/>
      <c r="H41" s="455">
        <v>0</v>
      </c>
      <c r="I41" s="452">
        <v>0</v>
      </c>
      <c r="J41" s="446"/>
      <c r="K41" s="492"/>
      <c r="M41" s="443" t="str">
        <f>_xlfn.IFNA(VLOOKUP(G41,Checks!$L$4:$L$15,1,FALSE),IF(G41="","",1))</f>
        <v/>
      </c>
    </row>
    <row r="42" spans="1:13" s="443" customFormat="1" ht="14.15" customHeight="1">
      <c r="A42" s="502">
        <f t="shared" si="0"/>
        <v>34</v>
      </c>
      <c r="B42" s="502">
        <f t="shared" si="1"/>
        <v>0</v>
      </c>
      <c r="C42" s="448"/>
      <c r="D42" s="446"/>
      <c r="E42" s="446"/>
      <c r="F42" s="446"/>
      <c r="G42" s="448"/>
      <c r="H42" s="455">
        <v>0</v>
      </c>
      <c r="I42" s="452">
        <v>0</v>
      </c>
      <c r="J42" s="446"/>
      <c r="K42" s="492"/>
      <c r="M42" s="443" t="str">
        <f>_xlfn.IFNA(VLOOKUP(G42,Checks!$L$4:$L$15,1,FALSE),IF(G42="","",1))</f>
        <v/>
      </c>
    </row>
    <row r="43" spans="1:13" s="443" customFormat="1" ht="14.15" customHeight="1">
      <c r="A43" s="502">
        <f t="shared" si="0"/>
        <v>35</v>
      </c>
      <c r="B43" s="502">
        <f t="shared" si="1"/>
        <v>0</v>
      </c>
      <c r="C43" s="448"/>
      <c r="D43" s="446"/>
      <c r="E43" s="446"/>
      <c r="F43" s="446"/>
      <c r="G43" s="448"/>
      <c r="H43" s="455">
        <v>0</v>
      </c>
      <c r="I43" s="452">
        <v>0</v>
      </c>
      <c r="J43" s="446"/>
      <c r="K43" s="492"/>
      <c r="M43" s="443" t="str">
        <f>_xlfn.IFNA(VLOOKUP(G43,Checks!$L$4:$L$15,1,FALSE),IF(G43="","",1))</f>
        <v/>
      </c>
    </row>
    <row r="44" spans="1:13" s="443" customFormat="1" ht="14.15" customHeight="1">
      <c r="A44" s="502">
        <f t="shared" si="0"/>
        <v>36</v>
      </c>
      <c r="B44" s="502">
        <f t="shared" si="1"/>
        <v>0</v>
      </c>
      <c r="C44" s="448"/>
      <c r="D44" s="446"/>
      <c r="E44" s="446"/>
      <c r="F44" s="446"/>
      <c r="G44" s="448"/>
      <c r="H44" s="455">
        <v>0</v>
      </c>
      <c r="I44" s="452">
        <v>0</v>
      </c>
      <c r="J44" s="446"/>
      <c r="K44" s="492"/>
      <c r="M44" s="443" t="str">
        <f>_xlfn.IFNA(VLOOKUP(G44,Checks!$L$4:$L$15,1,FALSE),IF(G44="","",1))</f>
        <v/>
      </c>
    </row>
    <row r="45" spans="1:13" s="443" customFormat="1" ht="14.15" customHeight="1">
      <c r="A45" s="502">
        <f t="shared" si="0"/>
        <v>37</v>
      </c>
      <c r="B45" s="502">
        <f t="shared" si="1"/>
        <v>0</v>
      </c>
      <c r="C45" s="448"/>
      <c r="D45" s="446"/>
      <c r="E45" s="446"/>
      <c r="F45" s="446"/>
      <c r="G45" s="448"/>
      <c r="H45" s="455">
        <v>0</v>
      </c>
      <c r="I45" s="452">
        <v>0</v>
      </c>
      <c r="J45" s="446"/>
      <c r="K45" s="492"/>
      <c r="M45" s="443" t="str">
        <f>_xlfn.IFNA(VLOOKUP(G45,Checks!$L$4:$L$15,1,FALSE),IF(G45="","",1))</f>
        <v/>
      </c>
    </row>
    <row r="46" spans="1:13" s="443" customFormat="1" ht="14.15" customHeight="1">
      <c r="A46" s="502">
        <f t="shared" si="0"/>
        <v>38</v>
      </c>
      <c r="B46" s="502">
        <f t="shared" si="1"/>
        <v>0</v>
      </c>
      <c r="C46" s="448"/>
      <c r="D46" s="446"/>
      <c r="E46" s="446"/>
      <c r="F46" s="446"/>
      <c r="G46" s="448"/>
      <c r="H46" s="455">
        <v>0</v>
      </c>
      <c r="I46" s="452">
        <v>0</v>
      </c>
      <c r="J46" s="446"/>
      <c r="K46" s="492"/>
      <c r="M46" s="443" t="str">
        <f>_xlfn.IFNA(VLOOKUP(G46,Checks!$L$4:$L$15,1,FALSE),IF(G46="","",1))</f>
        <v/>
      </c>
    </row>
    <row r="47" spans="1:13" s="443" customFormat="1" ht="14.15" customHeight="1">
      <c r="A47" s="502">
        <f t="shared" si="0"/>
        <v>39</v>
      </c>
      <c r="B47" s="502">
        <f t="shared" si="1"/>
        <v>0</v>
      </c>
      <c r="C47" s="448"/>
      <c r="D47" s="446"/>
      <c r="E47" s="446"/>
      <c r="F47" s="446"/>
      <c r="G47" s="448"/>
      <c r="H47" s="455">
        <v>0</v>
      </c>
      <c r="I47" s="452">
        <v>0</v>
      </c>
      <c r="J47" s="446"/>
      <c r="K47" s="492"/>
      <c r="M47" s="443" t="str">
        <f>_xlfn.IFNA(VLOOKUP(G47,Checks!$L$4:$L$15,1,FALSE),IF(G47="","",1))</f>
        <v/>
      </c>
    </row>
    <row r="48" spans="1:13" s="443" customFormat="1" ht="14.15" customHeight="1">
      <c r="A48" s="502">
        <f t="shared" si="0"/>
        <v>40</v>
      </c>
      <c r="B48" s="502">
        <f t="shared" si="1"/>
        <v>0</v>
      </c>
      <c r="C48" s="448"/>
      <c r="D48" s="446"/>
      <c r="E48" s="446"/>
      <c r="F48" s="446"/>
      <c r="G48" s="448"/>
      <c r="H48" s="455">
        <v>0</v>
      </c>
      <c r="I48" s="452">
        <v>0</v>
      </c>
      <c r="J48" s="446"/>
      <c r="K48" s="492"/>
      <c r="M48" s="443" t="str">
        <f>_xlfn.IFNA(VLOOKUP(G48,Checks!$L$4:$L$15,1,FALSE),IF(G48="","",1))</f>
        <v/>
      </c>
    </row>
    <row r="49" spans="1:13" s="443" customFormat="1" ht="14.15" customHeight="1">
      <c r="A49" s="502">
        <f t="shared" si="0"/>
        <v>41</v>
      </c>
      <c r="B49" s="502">
        <f t="shared" si="1"/>
        <v>0</v>
      </c>
      <c r="C49" s="448"/>
      <c r="D49" s="446"/>
      <c r="E49" s="446"/>
      <c r="F49" s="446"/>
      <c r="G49" s="448"/>
      <c r="H49" s="455">
        <v>0</v>
      </c>
      <c r="I49" s="452">
        <v>0</v>
      </c>
      <c r="J49" s="446"/>
      <c r="K49" s="492"/>
      <c r="M49" s="443" t="str">
        <f>_xlfn.IFNA(VLOOKUP(G49,Checks!$L$4:$L$15,1,FALSE),IF(G49="","",1))</f>
        <v/>
      </c>
    </row>
    <row r="50" spans="1:13" s="443" customFormat="1" ht="14.15" customHeight="1">
      <c r="A50" s="502">
        <f t="shared" si="0"/>
        <v>42</v>
      </c>
      <c r="B50" s="502">
        <f t="shared" si="1"/>
        <v>0</v>
      </c>
      <c r="C50" s="448"/>
      <c r="D50" s="446"/>
      <c r="E50" s="446"/>
      <c r="F50" s="446"/>
      <c r="G50" s="448"/>
      <c r="H50" s="455">
        <v>0</v>
      </c>
      <c r="I50" s="452">
        <v>0</v>
      </c>
      <c r="J50" s="446"/>
      <c r="K50" s="492"/>
      <c r="M50" s="443" t="str">
        <f>_xlfn.IFNA(VLOOKUP(G50,Checks!$L$4:$L$15,1,FALSE),IF(G50="","",1))</f>
        <v/>
      </c>
    </row>
    <row r="51" spans="1:13" s="443" customFormat="1" ht="14.15" customHeight="1">
      <c r="A51" s="502">
        <f t="shared" si="0"/>
        <v>43</v>
      </c>
      <c r="B51" s="502">
        <f t="shared" si="1"/>
        <v>0</v>
      </c>
      <c r="C51" s="448"/>
      <c r="D51" s="446"/>
      <c r="E51" s="446"/>
      <c r="F51" s="446"/>
      <c r="G51" s="448"/>
      <c r="H51" s="455">
        <v>0</v>
      </c>
      <c r="I51" s="452">
        <v>0</v>
      </c>
      <c r="J51" s="446"/>
      <c r="K51" s="492"/>
      <c r="M51" s="443" t="str">
        <f>_xlfn.IFNA(VLOOKUP(G51,Checks!$L$4:$L$15,1,FALSE),IF(G51="","",1))</f>
        <v/>
      </c>
    </row>
    <row r="52" spans="1:13" s="443" customFormat="1" ht="14.15" customHeight="1">
      <c r="A52" s="502">
        <f t="shared" si="0"/>
        <v>44</v>
      </c>
      <c r="B52" s="502">
        <f t="shared" si="1"/>
        <v>0</v>
      </c>
      <c r="C52" s="448"/>
      <c r="D52" s="446"/>
      <c r="E52" s="446"/>
      <c r="F52" s="446"/>
      <c r="G52" s="448"/>
      <c r="H52" s="455">
        <v>0</v>
      </c>
      <c r="I52" s="452">
        <v>0</v>
      </c>
      <c r="J52" s="446"/>
      <c r="K52" s="492"/>
      <c r="M52" s="443" t="str">
        <f>_xlfn.IFNA(VLOOKUP(G52,Checks!$L$4:$L$15,1,FALSE),IF(G52="","",1))</f>
        <v/>
      </c>
    </row>
    <row r="53" spans="1:13" s="443" customFormat="1" ht="14.15" customHeight="1">
      <c r="A53" s="502">
        <f t="shared" si="0"/>
        <v>45</v>
      </c>
      <c r="B53" s="502">
        <f t="shared" si="1"/>
        <v>0</v>
      </c>
      <c r="C53" s="448"/>
      <c r="D53" s="446"/>
      <c r="E53" s="446"/>
      <c r="F53" s="446"/>
      <c r="G53" s="448"/>
      <c r="H53" s="455">
        <v>0</v>
      </c>
      <c r="I53" s="452">
        <v>0</v>
      </c>
      <c r="J53" s="446"/>
      <c r="K53" s="492"/>
      <c r="M53" s="443" t="str">
        <f>_xlfn.IFNA(VLOOKUP(G53,Checks!$L$4:$L$15,1,FALSE),IF(G53="","",1))</f>
        <v/>
      </c>
    </row>
    <row r="54" spans="1:13" s="443" customFormat="1" ht="14.15" customHeight="1">
      <c r="A54" s="502">
        <f t="shared" si="0"/>
        <v>46</v>
      </c>
      <c r="B54" s="502">
        <f t="shared" si="1"/>
        <v>0</v>
      </c>
      <c r="C54" s="448"/>
      <c r="D54" s="446"/>
      <c r="E54" s="446"/>
      <c r="F54" s="446"/>
      <c r="G54" s="448"/>
      <c r="H54" s="455">
        <v>0</v>
      </c>
      <c r="I54" s="452">
        <v>0</v>
      </c>
      <c r="J54" s="446"/>
      <c r="K54" s="492"/>
      <c r="M54" s="443" t="str">
        <f>_xlfn.IFNA(VLOOKUP(G54,Checks!$L$4:$L$15,1,FALSE),IF(G54="","",1))</f>
        <v/>
      </c>
    </row>
    <row r="55" spans="1:13" s="443" customFormat="1" ht="14.15" customHeight="1">
      <c r="A55" s="502">
        <f t="shared" si="0"/>
        <v>47</v>
      </c>
      <c r="B55" s="502">
        <f t="shared" si="1"/>
        <v>0</v>
      </c>
      <c r="C55" s="448"/>
      <c r="D55" s="446"/>
      <c r="E55" s="446"/>
      <c r="F55" s="446"/>
      <c r="G55" s="448"/>
      <c r="H55" s="455">
        <v>0</v>
      </c>
      <c r="I55" s="452">
        <v>0</v>
      </c>
      <c r="J55" s="446"/>
      <c r="K55" s="492"/>
      <c r="M55" s="443" t="str">
        <f>_xlfn.IFNA(VLOOKUP(G55,Checks!$L$4:$L$15,1,FALSE),IF(G55="","",1))</f>
        <v/>
      </c>
    </row>
    <row r="56" spans="1:13" s="443" customFormat="1" ht="14.15" customHeight="1">
      <c r="A56" s="502">
        <f t="shared" si="0"/>
        <v>48</v>
      </c>
      <c r="B56" s="502">
        <f t="shared" si="1"/>
        <v>0</v>
      </c>
      <c r="C56" s="448"/>
      <c r="D56" s="446"/>
      <c r="E56" s="446"/>
      <c r="F56" s="446"/>
      <c r="G56" s="448"/>
      <c r="H56" s="455">
        <v>0</v>
      </c>
      <c r="I56" s="452">
        <v>0</v>
      </c>
      <c r="J56" s="446"/>
      <c r="K56" s="492"/>
      <c r="M56" s="443" t="str">
        <f>_xlfn.IFNA(VLOOKUP(G56,Checks!$L$4:$L$15,1,FALSE),IF(G56="","",1))</f>
        <v/>
      </c>
    </row>
    <row r="57" spans="1:13" s="443" customFormat="1" ht="14.15" customHeight="1">
      <c r="A57" s="502">
        <f t="shared" si="0"/>
        <v>49</v>
      </c>
      <c r="B57" s="502">
        <f t="shared" si="1"/>
        <v>0</v>
      </c>
      <c r="C57" s="448"/>
      <c r="D57" s="446"/>
      <c r="E57" s="446"/>
      <c r="F57" s="446"/>
      <c r="G57" s="448"/>
      <c r="H57" s="455">
        <v>0</v>
      </c>
      <c r="I57" s="452">
        <v>0</v>
      </c>
      <c r="J57" s="446"/>
      <c r="K57" s="492"/>
      <c r="M57" s="443" t="str">
        <f>_xlfn.IFNA(VLOOKUP(G57,Checks!$L$4:$L$15,1,FALSE),IF(G57="","",1))</f>
        <v/>
      </c>
    </row>
    <row r="58" spans="1:13" s="443" customFormat="1" ht="14.15" customHeight="1">
      <c r="A58" s="502">
        <f t="shared" si="0"/>
        <v>50</v>
      </c>
      <c r="B58" s="502">
        <f t="shared" si="1"/>
        <v>0</v>
      </c>
      <c r="C58" s="448"/>
      <c r="D58" s="446"/>
      <c r="E58" s="446"/>
      <c r="F58" s="446"/>
      <c r="G58" s="448"/>
      <c r="H58" s="455">
        <v>0</v>
      </c>
      <c r="I58" s="452">
        <v>0</v>
      </c>
      <c r="J58" s="446"/>
      <c r="K58" s="492"/>
      <c r="M58" s="443" t="str">
        <f>_xlfn.IFNA(VLOOKUP(G58,Checks!$L$4:$L$15,1,FALSE),IF(G58="","",1))</f>
        <v/>
      </c>
    </row>
    <row r="59" spans="1:13" s="443" customFormat="1" ht="14.15" customHeight="1">
      <c r="A59" s="502">
        <f t="shared" si="0"/>
        <v>51</v>
      </c>
      <c r="B59" s="502">
        <f t="shared" si="1"/>
        <v>0</v>
      </c>
      <c r="C59" s="448"/>
      <c r="D59" s="446"/>
      <c r="E59" s="446"/>
      <c r="F59" s="446"/>
      <c r="G59" s="448"/>
      <c r="H59" s="455">
        <v>0</v>
      </c>
      <c r="I59" s="452">
        <v>0</v>
      </c>
      <c r="J59" s="446"/>
      <c r="K59" s="492"/>
      <c r="M59" s="443" t="str">
        <f>_xlfn.IFNA(VLOOKUP(G59,Checks!$L$4:$L$15,1,FALSE),IF(G59="","",1))</f>
        <v/>
      </c>
    </row>
    <row r="60" spans="1:13" s="443" customFormat="1" ht="14.15" customHeight="1">
      <c r="A60" s="502">
        <f t="shared" si="0"/>
        <v>52</v>
      </c>
      <c r="B60" s="502">
        <f t="shared" si="1"/>
        <v>0</v>
      </c>
      <c r="C60" s="448"/>
      <c r="D60" s="446"/>
      <c r="E60" s="446"/>
      <c r="F60" s="446"/>
      <c r="G60" s="448"/>
      <c r="H60" s="455">
        <v>0</v>
      </c>
      <c r="I60" s="452">
        <v>0</v>
      </c>
      <c r="J60" s="446"/>
      <c r="K60" s="492"/>
      <c r="M60" s="443" t="str">
        <f>_xlfn.IFNA(VLOOKUP(G60,Checks!$L$4:$L$15,1,FALSE),IF(G60="","",1))</f>
        <v/>
      </c>
    </row>
    <row r="61" spans="1:13" s="443" customFormat="1" ht="14.15" customHeight="1">
      <c r="A61" s="502">
        <f t="shared" si="0"/>
        <v>53</v>
      </c>
      <c r="B61" s="502">
        <f t="shared" si="1"/>
        <v>0</v>
      </c>
      <c r="C61" s="448"/>
      <c r="D61" s="446"/>
      <c r="E61" s="446"/>
      <c r="F61" s="446"/>
      <c r="G61" s="448"/>
      <c r="H61" s="455">
        <v>0</v>
      </c>
      <c r="I61" s="452">
        <v>0</v>
      </c>
      <c r="J61" s="446"/>
      <c r="K61" s="492"/>
      <c r="M61" s="443" t="str">
        <f>_xlfn.IFNA(VLOOKUP(G61,Checks!$L$4:$L$15,1,FALSE),IF(G61="","",1))</f>
        <v/>
      </c>
    </row>
    <row r="62" spans="1:13" s="443" customFormat="1" ht="14.15" customHeight="1">
      <c r="A62" s="502">
        <f t="shared" si="0"/>
        <v>54</v>
      </c>
      <c r="B62" s="502">
        <f t="shared" si="1"/>
        <v>0</v>
      </c>
      <c r="C62" s="448"/>
      <c r="D62" s="446"/>
      <c r="E62" s="446"/>
      <c r="F62" s="446"/>
      <c r="G62" s="448"/>
      <c r="H62" s="455">
        <v>0</v>
      </c>
      <c r="I62" s="452">
        <v>0</v>
      </c>
      <c r="J62" s="446"/>
      <c r="K62" s="492"/>
      <c r="M62" s="443" t="str">
        <f>_xlfn.IFNA(VLOOKUP(G62,Checks!$L$4:$L$15,1,FALSE),IF(G62="","",1))</f>
        <v/>
      </c>
    </row>
    <row r="63" spans="1:13" s="443" customFormat="1" ht="14.15" customHeight="1">
      <c r="A63" s="502">
        <f t="shared" si="0"/>
        <v>55</v>
      </c>
      <c r="B63" s="502">
        <f t="shared" si="1"/>
        <v>0</v>
      </c>
      <c r="C63" s="448"/>
      <c r="D63" s="446"/>
      <c r="E63" s="446"/>
      <c r="F63" s="446"/>
      <c r="G63" s="448"/>
      <c r="H63" s="455">
        <v>0</v>
      </c>
      <c r="I63" s="452">
        <v>0</v>
      </c>
      <c r="J63" s="446"/>
      <c r="K63" s="492"/>
      <c r="M63" s="443" t="str">
        <f>_xlfn.IFNA(VLOOKUP(G63,Checks!$L$4:$L$15,1,FALSE),IF(G63="","",1))</f>
        <v/>
      </c>
    </row>
    <row r="64" spans="1:13" s="443" customFormat="1" ht="14.15" customHeight="1">
      <c r="A64" s="502">
        <f t="shared" si="0"/>
        <v>56</v>
      </c>
      <c r="B64" s="502">
        <f t="shared" si="1"/>
        <v>0</v>
      </c>
      <c r="C64" s="448"/>
      <c r="D64" s="446"/>
      <c r="E64" s="446"/>
      <c r="F64" s="446"/>
      <c r="G64" s="448"/>
      <c r="H64" s="455">
        <v>0</v>
      </c>
      <c r="I64" s="452">
        <v>0</v>
      </c>
      <c r="J64" s="446"/>
      <c r="K64" s="492"/>
      <c r="M64" s="443" t="str">
        <f>_xlfn.IFNA(VLOOKUP(G64,Checks!$L$4:$L$15,1,FALSE),IF(G64="","",1))</f>
        <v/>
      </c>
    </row>
    <row r="65" spans="1:13" s="443" customFormat="1" ht="14.15" customHeight="1">
      <c r="A65" s="502">
        <f t="shared" si="0"/>
        <v>57</v>
      </c>
      <c r="B65" s="502">
        <f t="shared" si="1"/>
        <v>0</v>
      </c>
      <c r="C65" s="448"/>
      <c r="D65" s="446"/>
      <c r="E65" s="446"/>
      <c r="F65" s="446"/>
      <c r="G65" s="448"/>
      <c r="H65" s="455">
        <v>0</v>
      </c>
      <c r="I65" s="452">
        <v>0</v>
      </c>
      <c r="J65" s="446"/>
      <c r="K65" s="492"/>
      <c r="M65" s="443" t="str">
        <f>_xlfn.IFNA(VLOOKUP(G65,Checks!$L$4:$L$15,1,FALSE),IF(G65="","",1))</f>
        <v/>
      </c>
    </row>
    <row r="66" spans="1:13" s="443" customFormat="1" ht="14.15" customHeight="1">
      <c r="A66" s="502">
        <f t="shared" si="0"/>
        <v>58</v>
      </c>
      <c r="B66" s="502">
        <f t="shared" si="1"/>
        <v>0</v>
      </c>
      <c r="C66" s="448"/>
      <c r="D66" s="446"/>
      <c r="E66" s="446"/>
      <c r="F66" s="446"/>
      <c r="G66" s="448"/>
      <c r="H66" s="455">
        <v>0</v>
      </c>
      <c r="I66" s="452">
        <v>0</v>
      </c>
      <c r="J66" s="446"/>
      <c r="K66" s="492"/>
      <c r="M66" s="443" t="str">
        <f>_xlfn.IFNA(VLOOKUP(G66,Checks!$L$4:$L$15,1,FALSE),IF(G66="","",1))</f>
        <v/>
      </c>
    </row>
    <row r="67" spans="1:13" s="443" customFormat="1" ht="14.15" customHeight="1">
      <c r="A67" s="502">
        <f t="shared" si="0"/>
        <v>59</v>
      </c>
      <c r="B67" s="502">
        <f t="shared" si="1"/>
        <v>0</v>
      </c>
      <c r="C67" s="448"/>
      <c r="D67" s="446"/>
      <c r="E67" s="446"/>
      <c r="F67" s="446"/>
      <c r="G67" s="448"/>
      <c r="H67" s="455">
        <v>0</v>
      </c>
      <c r="I67" s="452">
        <v>0</v>
      </c>
      <c r="J67" s="446"/>
      <c r="K67" s="492"/>
      <c r="M67" s="443" t="str">
        <f>_xlfn.IFNA(VLOOKUP(G67,Checks!$L$4:$L$15,1,FALSE),IF(G67="","",1))</f>
        <v/>
      </c>
    </row>
    <row r="68" spans="1:13" s="443" customFormat="1" ht="14.15" customHeight="1">
      <c r="A68" s="502">
        <f t="shared" si="0"/>
        <v>60</v>
      </c>
      <c r="B68" s="502">
        <f t="shared" si="1"/>
        <v>0</v>
      </c>
      <c r="C68" s="448"/>
      <c r="D68" s="446"/>
      <c r="E68" s="446"/>
      <c r="F68" s="446"/>
      <c r="G68" s="448"/>
      <c r="H68" s="455">
        <v>0</v>
      </c>
      <c r="I68" s="452">
        <v>0</v>
      </c>
      <c r="J68" s="446"/>
      <c r="K68" s="492"/>
      <c r="M68" s="443" t="str">
        <f>_xlfn.IFNA(VLOOKUP(G68,Checks!$L$4:$L$15,1,FALSE),IF(G68="","",1))</f>
        <v/>
      </c>
    </row>
    <row r="69" spans="1:13" s="443" customFormat="1" ht="14.15" customHeight="1">
      <c r="A69" s="502">
        <f t="shared" si="0"/>
        <v>61</v>
      </c>
      <c r="B69" s="502">
        <f t="shared" si="1"/>
        <v>0</v>
      </c>
      <c r="C69" s="448"/>
      <c r="D69" s="446"/>
      <c r="E69" s="446"/>
      <c r="F69" s="446"/>
      <c r="G69" s="448"/>
      <c r="H69" s="455">
        <v>0</v>
      </c>
      <c r="I69" s="452">
        <v>0</v>
      </c>
      <c r="J69" s="446"/>
      <c r="K69" s="492"/>
      <c r="M69" s="443" t="str">
        <f>_xlfn.IFNA(VLOOKUP(G69,Checks!$L$4:$L$15,1,FALSE),IF(G69="","",1))</f>
        <v/>
      </c>
    </row>
    <row r="70" spans="1:13" s="443" customFormat="1" ht="14.15" customHeight="1">
      <c r="A70" s="502">
        <f t="shared" si="0"/>
        <v>62</v>
      </c>
      <c r="B70" s="502">
        <f t="shared" si="1"/>
        <v>0</v>
      </c>
      <c r="C70" s="448"/>
      <c r="D70" s="446"/>
      <c r="E70" s="446"/>
      <c r="F70" s="446"/>
      <c r="G70" s="448"/>
      <c r="H70" s="455">
        <v>0</v>
      </c>
      <c r="I70" s="452">
        <v>0</v>
      </c>
      <c r="J70" s="446"/>
      <c r="K70" s="492"/>
      <c r="M70" s="443" t="str">
        <f>_xlfn.IFNA(VLOOKUP(G70,Checks!$L$4:$L$15,1,FALSE),IF(G70="","",1))</f>
        <v/>
      </c>
    </row>
    <row r="71" spans="1:13" s="443" customFormat="1" ht="14.15" customHeight="1">
      <c r="A71" s="502">
        <f t="shared" si="0"/>
        <v>63</v>
      </c>
      <c r="B71" s="502">
        <f t="shared" si="1"/>
        <v>0</v>
      </c>
      <c r="C71" s="448"/>
      <c r="D71" s="446"/>
      <c r="E71" s="446"/>
      <c r="F71" s="446"/>
      <c r="G71" s="448"/>
      <c r="H71" s="455">
        <v>0</v>
      </c>
      <c r="I71" s="452">
        <v>0</v>
      </c>
      <c r="J71" s="446"/>
      <c r="K71" s="492"/>
      <c r="M71" s="443" t="str">
        <f>_xlfn.IFNA(VLOOKUP(G71,Checks!$L$4:$L$15,1,FALSE),IF(G71="","",1))</f>
        <v/>
      </c>
    </row>
    <row r="72" spans="1:13" s="443" customFormat="1" ht="14.15" customHeight="1">
      <c r="A72" s="502">
        <f t="shared" si="0"/>
        <v>64</v>
      </c>
      <c r="B72" s="502">
        <f t="shared" si="1"/>
        <v>0</v>
      </c>
      <c r="C72" s="448"/>
      <c r="D72" s="446"/>
      <c r="E72" s="446"/>
      <c r="F72" s="446"/>
      <c r="G72" s="448"/>
      <c r="H72" s="455">
        <v>0</v>
      </c>
      <c r="I72" s="452">
        <v>0</v>
      </c>
      <c r="J72" s="446"/>
      <c r="K72" s="492"/>
      <c r="M72" s="443" t="str">
        <f>_xlfn.IFNA(VLOOKUP(G72,Checks!$L$4:$L$15,1,FALSE),IF(G72="","",1))</f>
        <v/>
      </c>
    </row>
    <row r="73" spans="1:13" s="443" customFormat="1" ht="14.15" customHeight="1">
      <c r="A73" s="502">
        <f t="shared" si="0"/>
        <v>65</v>
      </c>
      <c r="B73" s="502">
        <f t="shared" si="1"/>
        <v>0</v>
      </c>
      <c r="C73" s="448"/>
      <c r="D73" s="446"/>
      <c r="E73" s="446"/>
      <c r="F73" s="446"/>
      <c r="G73" s="448"/>
      <c r="H73" s="455">
        <v>0</v>
      </c>
      <c r="I73" s="452">
        <v>0</v>
      </c>
      <c r="J73" s="446"/>
      <c r="K73" s="492"/>
      <c r="M73" s="443" t="str">
        <f>_xlfn.IFNA(VLOOKUP(G73,Checks!$L$4:$L$15,1,FALSE),IF(G73="","",1))</f>
        <v/>
      </c>
    </row>
    <row r="74" spans="1:13" s="443" customFormat="1" ht="14.15" customHeight="1">
      <c r="A74" s="502">
        <f t="shared" si="0"/>
        <v>66</v>
      </c>
      <c r="B74" s="502">
        <f t="shared" si="1"/>
        <v>0</v>
      </c>
      <c r="C74" s="448"/>
      <c r="D74" s="446"/>
      <c r="E74" s="446"/>
      <c r="F74" s="446"/>
      <c r="G74" s="448"/>
      <c r="H74" s="455">
        <v>0</v>
      </c>
      <c r="I74" s="452">
        <v>0</v>
      </c>
      <c r="J74" s="446"/>
      <c r="K74" s="492"/>
      <c r="M74" s="443" t="str">
        <f>_xlfn.IFNA(VLOOKUP(G74,Checks!$L$4:$L$15,1,FALSE),IF(G74="","",1))</f>
        <v/>
      </c>
    </row>
    <row r="75" spans="1:13" s="443" customFormat="1" ht="14.15" customHeight="1">
      <c r="A75" s="502">
        <f t="shared" ref="A75:A138" si="2">A74+1</f>
        <v>67</v>
      </c>
      <c r="B75" s="502">
        <f t="shared" ref="B75:B138" si="3">$B$9</f>
        <v>0</v>
      </c>
      <c r="C75" s="448"/>
      <c r="D75" s="446"/>
      <c r="E75" s="446"/>
      <c r="F75" s="446"/>
      <c r="G75" s="448"/>
      <c r="H75" s="455">
        <v>0</v>
      </c>
      <c r="I75" s="452">
        <v>0</v>
      </c>
      <c r="J75" s="446"/>
      <c r="K75" s="492"/>
      <c r="M75" s="443" t="str">
        <f>_xlfn.IFNA(VLOOKUP(G75,Checks!$L$4:$L$15,1,FALSE),IF(G75="","",1))</f>
        <v/>
      </c>
    </row>
    <row r="76" spans="1:13" s="443" customFormat="1" ht="14.15" customHeight="1">
      <c r="A76" s="502">
        <f t="shared" si="2"/>
        <v>68</v>
      </c>
      <c r="B76" s="502">
        <f t="shared" si="3"/>
        <v>0</v>
      </c>
      <c r="C76" s="448"/>
      <c r="D76" s="446"/>
      <c r="E76" s="446"/>
      <c r="F76" s="446"/>
      <c r="G76" s="448"/>
      <c r="H76" s="455">
        <v>0</v>
      </c>
      <c r="I76" s="452">
        <v>0</v>
      </c>
      <c r="J76" s="446"/>
      <c r="K76" s="492"/>
      <c r="M76" s="443" t="str">
        <f>_xlfn.IFNA(VLOOKUP(G76,Checks!$L$4:$L$15,1,FALSE),IF(G76="","",1))</f>
        <v/>
      </c>
    </row>
    <row r="77" spans="1:13" s="443" customFormat="1" ht="14.15" customHeight="1">
      <c r="A77" s="502">
        <f t="shared" si="2"/>
        <v>69</v>
      </c>
      <c r="B77" s="502">
        <f t="shared" si="3"/>
        <v>0</v>
      </c>
      <c r="C77" s="448"/>
      <c r="D77" s="446"/>
      <c r="E77" s="446"/>
      <c r="F77" s="446"/>
      <c r="G77" s="448"/>
      <c r="H77" s="455">
        <v>0</v>
      </c>
      <c r="I77" s="452">
        <v>0</v>
      </c>
      <c r="J77" s="446"/>
      <c r="K77" s="492"/>
      <c r="M77" s="443" t="str">
        <f>_xlfn.IFNA(VLOOKUP(G77,Checks!$L$4:$L$15,1,FALSE),IF(G77="","",1))</f>
        <v/>
      </c>
    </row>
    <row r="78" spans="1:13" s="443" customFormat="1" ht="14.15" customHeight="1">
      <c r="A78" s="502">
        <f t="shared" si="2"/>
        <v>70</v>
      </c>
      <c r="B78" s="502">
        <f t="shared" si="3"/>
        <v>0</v>
      </c>
      <c r="C78" s="448"/>
      <c r="D78" s="446"/>
      <c r="E78" s="446"/>
      <c r="F78" s="446"/>
      <c r="G78" s="448"/>
      <c r="H78" s="455">
        <v>0</v>
      </c>
      <c r="I78" s="452">
        <v>0</v>
      </c>
      <c r="J78" s="446"/>
      <c r="K78" s="492"/>
      <c r="M78" s="443" t="str">
        <f>_xlfn.IFNA(VLOOKUP(G78,Checks!$L$4:$L$15,1,FALSE),IF(G78="","",1))</f>
        <v/>
      </c>
    </row>
    <row r="79" spans="1:13" s="443" customFormat="1" ht="14.15" customHeight="1">
      <c r="A79" s="502">
        <f t="shared" si="2"/>
        <v>71</v>
      </c>
      <c r="B79" s="502">
        <f t="shared" si="3"/>
        <v>0</v>
      </c>
      <c r="C79" s="448"/>
      <c r="D79" s="446"/>
      <c r="E79" s="446"/>
      <c r="F79" s="446"/>
      <c r="G79" s="448"/>
      <c r="H79" s="455">
        <v>0</v>
      </c>
      <c r="I79" s="452">
        <v>0</v>
      </c>
      <c r="J79" s="446"/>
      <c r="K79" s="492"/>
      <c r="M79" s="443" t="str">
        <f>_xlfn.IFNA(VLOOKUP(G79,Checks!$L$4:$L$15,1,FALSE),IF(G79="","",1))</f>
        <v/>
      </c>
    </row>
    <row r="80" spans="1:13" s="443" customFormat="1" ht="14.15" customHeight="1">
      <c r="A80" s="502">
        <f t="shared" si="2"/>
        <v>72</v>
      </c>
      <c r="B80" s="502">
        <f t="shared" si="3"/>
        <v>0</v>
      </c>
      <c r="C80" s="448"/>
      <c r="D80" s="446"/>
      <c r="E80" s="446"/>
      <c r="F80" s="446"/>
      <c r="G80" s="448"/>
      <c r="H80" s="455">
        <v>0</v>
      </c>
      <c r="I80" s="452">
        <v>0</v>
      </c>
      <c r="J80" s="446"/>
      <c r="K80" s="492"/>
      <c r="M80" s="443" t="str">
        <f>_xlfn.IFNA(VLOOKUP(G80,Checks!$L$4:$L$15,1,FALSE),IF(G80="","",1))</f>
        <v/>
      </c>
    </row>
    <row r="81" spans="1:13" s="443" customFormat="1" ht="14.15" customHeight="1">
      <c r="A81" s="502">
        <f t="shared" si="2"/>
        <v>73</v>
      </c>
      <c r="B81" s="502">
        <f t="shared" si="3"/>
        <v>0</v>
      </c>
      <c r="C81" s="448"/>
      <c r="D81" s="446"/>
      <c r="E81" s="446"/>
      <c r="F81" s="446"/>
      <c r="G81" s="448"/>
      <c r="H81" s="455">
        <v>0</v>
      </c>
      <c r="I81" s="452">
        <v>0</v>
      </c>
      <c r="J81" s="446"/>
      <c r="K81" s="492"/>
      <c r="M81" s="443" t="str">
        <f>_xlfn.IFNA(VLOOKUP(G81,Checks!$L$4:$L$15,1,FALSE),IF(G81="","",1))</f>
        <v/>
      </c>
    </row>
    <row r="82" spans="1:13" s="443" customFormat="1" ht="14.15" customHeight="1">
      <c r="A82" s="502">
        <f t="shared" si="2"/>
        <v>74</v>
      </c>
      <c r="B82" s="502">
        <f t="shared" si="3"/>
        <v>0</v>
      </c>
      <c r="C82" s="448"/>
      <c r="D82" s="446"/>
      <c r="E82" s="446"/>
      <c r="F82" s="446"/>
      <c r="G82" s="448"/>
      <c r="H82" s="455">
        <v>0</v>
      </c>
      <c r="I82" s="452">
        <v>0</v>
      </c>
      <c r="J82" s="446"/>
      <c r="K82" s="492"/>
      <c r="M82" s="443" t="str">
        <f>_xlfn.IFNA(VLOOKUP(G82,Checks!$L$4:$L$15,1,FALSE),IF(G82="","",1))</f>
        <v/>
      </c>
    </row>
    <row r="83" spans="1:13" s="443" customFormat="1" ht="14.15" customHeight="1">
      <c r="A83" s="502">
        <f t="shared" si="2"/>
        <v>75</v>
      </c>
      <c r="B83" s="502">
        <f t="shared" si="3"/>
        <v>0</v>
      </c>
      <c r="C83" s="448"/>
      <c r="D83" s="446"/>
      <c r="E83" s="446"/>
      <c r="F83" s="446"/>
      <c r="G83" s="448"/>
      <c r="H83" s="455">
        <v>0</v>
      </c>
      <c r="I83" s="452">
        <v>0</v>
      </c>
      <c r="J83" s="446"/>
      <c r="K83" s="492"/>
      <c r="M83" s="443" t="str">
        <f>_xlfn.IFNA(VLOOKUP(G83,Checks!$L$4:$L$15,1,FALSE),IF(G83="","",1))</f>
        <v/>
      </c>
    </row>
    <row r="84" spans="1:13" s="443" customFormat="1" ht="14.15" customHeight="1">
      <c r="A84" s="502">
        <f t="shared" si="2"/>
        <v>76</v>
      </c>
      <c r="B84" s="502">
        <f t="shared" si="3"/>
        <v>0</v>
      </c>
      <c r="C84" s="448"/>
      <c r="D84" s="446"/>
      <c r="E84" s="446"/>
      <c r="F84" s="446"/>
      <c r="G84" s="448"/>
      <c r="H84" s="455">
        <v>0</v>
      </c>
      <c r="I84" s="452">
        <v>0</v>
      </c>
      <c r="J84" s="446"/>
      <c r="K84" s="492"/>
      <c r="M84" s="443" t="str">
        <f>_xlfn.IFNA(VLOOKUP(G84,Checks!$L$4:$L$15,1,FALSE),IF(G84="","",1))</f>
        <v/>
      </c>
    </row>
    <row r="85" spans="1:13" s="443" customFormat="1" ht="14.15" customHeight="1">
      <c r="A85" s="502">
        <f t="shared" si="2"/>
        <v>77</v>
      </c>
      <c r="B85" s="502">
        <f t="shared" si="3"/>
        <v>0</v>
      </c>
      <c r="C85" s="448"/>
      <c r="D85" s="446"/>
      <c r="E85" s="446"/>
      <c r="F85" s="446"/>
      <c r="G85" s="448"/>
      <c r="H85" s="455">
        <v>0</v>
      </c>
      <c r="I85" s="452">
        <v>0</v>
      </c>
      <c r="J85" s="446"/>
      <c r="K85" s="492"/>
      <c r="M85" s="443" t="str">
        <f>_xlfn.IFNA(VLOOKUP(G85,Checks!$L$4:$L$15,1,FALSE),IF(G85="","",1))</f>
        <v/>
      </c>
    </row>
    <row r="86" spans="1:13" s="443" customFormat="1" ht="14.15" customHeight="1">
      <c r="A86" s="502">
        <f t="shared" si="2"/>
        <v>78</v>
      </c>
      <c r="B86" s="502">
        <f t="shared" si="3"/>
        <v>0</v>
      </c>
      <c r="C86" s="448"/>
      <c r="D86" s="446"/>
      <c r="E86" s="446"/>
      <c r="F86" s="446"/>
      <c r="G86" s="448"/>
      <c r="H86" s="455">
        <v>0</v>
      </c>
      <c r="I86" s="452">
        <v>0</v>
      </c>
      <c r="J86" s="446"/>
      <c r="K86" s="492"/>
      <c r="M86" s="443" t="str">
        <f>_xlfn.IFNA(VLOOKUP(G86,Checks!$L$4:$L$15,1,FALSE),IF(G86="","",1))</f>
        <v/>
      </c>
    </row>
    <row r="87" spans="1:13" s="443" customFormat="1" ht="14.15" customHeight="1">
      <c r="A87" s="502">
        <f t="shared" si="2"/>
        <v>79</v>
      </c>
      <c r="B87" s="502">
        <f t="shared" si="3"/>
        <v>0</v>
      </c>
      <c r="C87" s="448"/>
      <c r="D87" s="446"/>
      <c r="E87" s="446"/>
      <c r="F87" s="446"/>
      <c r="G87" s="448"/>
      <c r="H87" s="455">
        <v>0</v>
      </c>
      <c r="I87" s="452">
        <v>0</v>
      </c>
      <c r="J87" s="446"/>
      <c r="K87" s="492"/>
      <c r="M87" s="443" t="str">
        <f>_xlfn.IFNA(VLOOKUP(G87,Checks!$L$4:$L$15,1,FALSE),IF(G87="","",1))</f>
        <v/>
      </c>
    </row>
    <row r="88" spans="1:13" s="443" customFormat="1" ht="14.15" customHeight="1">
      <c r="A88" s="502">
        <f t="shared" si="2"/>
        <v>80</v>
      </c>
      <c r="B88" s="502">
        <f t="shared" si="3"/>
        <v>0</v>
      </c>
      <c r="C88" s="448"/>
      <c r="D88" s="446"/>
      <c r="E88" s="446"/>
      <c r="F88" s="446"/>
      <c r="G88" s="448"/>
      <c r="H88" s="455">
        <v>0</v>
      </c>
      <c r="I88" s="452">
        <v>0</v>
      </c>
      <c r="J88" s="446"/>
      <c r="K88" s="492"/>
      <c r="M88" s="443" t="str">
        <f>_xlfn.IFNA(VLOOKUP(G88,Checks!$L$4:$L$15,1,FALSE),IF(G88="","",1))</f>
        <v/>
      </c>
    </row>
    <row r="89" spans="1:13" s="443" customFormat="1" ht="14.15" customHeight="1">
      <c r="A89" s="502">
        <f t="shared" si="2"/>
        <v>81</v>
      </c>
      <c r="B89" s="502">
        <f t="shared" si="3"/>
        <v>0</v>
      </c>
      <c r="C89" s="448"/>
      <c r="D89" s="446"/>
      <c r="E89" s="446"/>
      <c r="F89" s="446"/>
      <c r="G89" s="448"/>
      <c r="H89" s="455">
        <v>0</v>
      </c>
      <c r="I89" s="452">
        <v>0</v>
      </c>
      <c r="J89" s="446"/>
      <c r="K89" s="492"/>
      <c r="M89" s="443" t="str">
        <f>_xlfn.IFNA(VLOOKUP(G89,Checks!$L$4:$L$15,1,FALSE),IF(G89="","",1))</f>
        <v/>
      </c>
    </row>
    <row r="90" spans="1:13" s="443" customFormat="1" ht="14.15" customHeight="1">
      <c r="A90" s="502">
        <f t="shared" si="2"/>
        <v>82</v>
      </c>
      <c r="B90" s="502">
        <f t="shared" si="3"/>
        <v>0</v>
      </c>
      <c r="C90" s="448"/>
      <c r="D90" s="446"/>
      <c r="E90" s="446"/>
      <c r="F90" s="446"/>
      <c r="G90" s="448"/>
      <c r="H90" s="455">
        <v>0</v>
      </c>
      <c r="I90" s="452">
        <v>0</v>
      </c>
      <c r="J90" s="446"/>
      <c r="K90" s="492"/>
      <c r="M90" s="443" t="str">
        <f>_xlfn.IFNA(VLOOKUP(G90,Checks!$L$4:$L$15,1,FALSE),IF(G90="","",1))</f>
        <v/>
      </c>
    </row>
    <row r="91" spans="1:13" s="443" customFormat="1" ht="14.15" customHeight="1">
      <c r="A91" s="502">
        <f t="shared" si="2"/>
        <v>83</v>
      </c>
      <c r="B91" s="502">
        <f t="shared" si="3"/>
        <v>0</v>
      </c>
      <c r="C91" s="448"/>
      <c r="D91" s="446"/>
      <c r="E91" s="446"/>
      <c r="F91" s="446"/>
      <c r="G91" s="448"/>
      <c r="H91" s="455">
        <v>0</v>
      </c>
      <c r="I91" s="452">
        <v>0</v>
      </c>
      <c r="J91" s="446"/>
      <c r="K91" s="492"/>
      <c r="M91" s="443" t="str">
        <f>_xlfn.IFNA(VLOOKUP(G91,Checks!$L$4:$L$15,1,FALSE),IF(G91="","",1))</f>
        <v/>
      </c>
    </row>
    <row r="92" spans="1:13" s="443" customFormat="1" ht="14.15" customHeight="1">
      <c r="A92" s="502">
        <f t="shared" si="2"/>
        <v>84</v>
      </c>
      <c r="B92" s="502">
        <f t="shared" si="3"/>
        <v>0</v>
      </c>
      <c r="C92" s="448"/>
      <c r="D92" s="446"/>
      <c r="E92" s="446"/>
      <c r="F92" s="446"/>
      <c r="G92" s="448"/>
      <c r="H92" s="455">
        <v>0</v>
      </c>
      <c r="I92" s="452">
        <v>0</v>
      </c>
      <c r="J92" s="446"/>
      <c r="K92" s="492"/>
      <c r="M92" s="443" t="str">
        <f>_xlfn.IFNA(VLOOKUP(G92,Checks!$L$4:$L$15,1,FALSE),IF(G92="","",1))</f>
        <v/>
      </c>
    </row>
    <row r="93" spans="1:13" s="443" customFormat="1" ht="14.15" customHeight="1">
      <c r="A93" s="502">
        <f t="shared" si="2"/>
        <v>85</v>
      </c>
      <c r="B93" s="502">
        <f t="shared" si="3"/>
        <v>0</v>
      </c>
      <c r="C93" s="448"/>
      <c r="D93" s="446"/>
      <c r="E93" s="446"/>
      <c r="F93" s="446"/>
      <c r="G93" s="448"/>
      <c r="H93" s="455">
        <v>0</v>
      </c>
      <c r="I93" s="452">
        <v>0</v>
      </c>
      <c r="J93" s="446"/>
      <c r="K93" s="492"/>
      <c r="M93" s="443" t="str">
        <f>_xlfn.IFNA(VLOOKUP(G93,Checks!$L$4:$L$15,1,FALSE),IF(G93="","",1))</f>
        <v/>
      </c>
    </row>
    <row r="94" spans="1:13" s="443" customFormat="1" ht="14.15" customHeight="1">
      <c r="A94" s="502">
        <f t="shared" si="2"/>
        <v>86</v>
      </c>
      <c r="B94" s="502">
        <f t="shared" si="3"/>
        <v>0</v>
      </c>
      <c r="C94" s="448"/>
      <c r="D94" s="446"/>
      <c r="E94" s="446"/>
      <c r="F94" s="446"/>
      <c r="G94" s="448"/>
      <c r="H94" s="455">
        <v>0</v>
      </c>
      <c r="I94" s="452">
        <v>0</v>
      </c>
      <c r="J94" s="446"/>
      <c r="K94" s="492"/>
      <c r="M94" s="443" t="str">
        <f>_xlfn.IFNA(VLOOKUP(G94,Checks!$L$4:$L$15,1,FALSE),IF(G94="","",1))</f>
        <v/>
      </c>
    </row>
    <row r="95" spans="1:13" s="443" customFormat="1" ht="14.15" customHeight="1">
      <c r="A95" s="502">
        <f t="shared" si="2"/>
        <v>87</v>
      </c>
      <c r="B95" s="502">
        <f t="shared" si="3"/>
        <v>0</v>
      </c>
      <c r="C95" s="448"/>
      <c r="D95" s="446"/>
      <c r="E95" s="446"/>
      <c r="F95" s="446"/>
      <c r="G95" s="448"/>
      <c r="H95" s="455">
        <v>0</v>
      </c>
      <c r="I95" s="452">
        <v>0</v>
      </c>
      <c r="J95" s="446"/>
      <c r="K95" s="492"/>
      <c r="M95" s="443" t="str">
        <f>_xlfn.IFNA(VLOOKUP(G95,Checks!$L$4:$L$15,1,FALSE),IF(G95="","",1))</f>
        <v/>
      </c>
    </row>
    <row r="96" spans="1:13" s="443" customFormat="1" ht="14.15" customHeight="1">
      <c r="A96" s="502">
        <f t="shared" si="2"/>
        <v>88</v>
      </c>
      <c r="B96" s="502">
        <f t="shared" si="3"/>
        <v>0</v>
      </c>
      <c r="C96" s="448"/>
      <c r="D96" s="446"/>
      <c r="E96" s="446"/>
      <c r="F96" s="446"/>
      <c r="G96" s="448"/>
      <c r="H96" s="455">
        <v>0</v>
      </c>
      <c r="I96" s="452">
        <v>0</v>
      </c>
      <c r="J96" s="446"/>
      <c r="K96" s="492"/>
      <c r="M96" s="443" t="str">
        <f>_xlfn.IFNA(VLOOKUP(G96,Checks!$L$4:$L$15,1,FALSE),IF(G96="","",1))</f>
        <v/>
      </c>
    </row>
    <row r="97" spans="1:13" s="443" customFormat="1" ht="14.15" customHeight="1">
      <c r="A97" s="502">
        <f t="shared" si="2"/>
        <v>89</v>
      </c>
      <c r="B97" s="502">
        <f t="shared" si="3"/>
        <v>0</v>
      </c>
      <c r="C97" s="448"/>
      <c r="D97" s="446"/>
      <c r="E97" s="446"/>
      <c r="F97" s="446"/>
      <c r="G97" s="448"/>
      <c r="H97" s="455">
        <v>0</v>
      </c>
      <c r="I97" s="452">
        <v>0</v>
      </c>
      <c r="J97" s="446"/>
      <c r="K97" s="492"/>
      <c r="M97" s="443" t="str">
        <f>_xlfn.IFNA(VLOOKUP(G97,Checks!$L$4:$L$15,1,FALSE),IF(G97="","",1))</f>
        <v/>
      </c>
    </row>
    <row r="98" spans="1:13" s="443" customFormat="1" ht="14.15" customHeight="1">
      <c r="A98" s="502">
        <f t="shared" si="2"/>
        <v>90</v>
      </c>
      <c r="B98" s="502">
        <f t="shared" si="3"/>
        <v>0</v>
      </c>
      <c r="C98" s="448"/>
      <c r="D98" s="446"/>
      <c r="E98" s="446"/>
      <c r="F98" s="446"/>
      <c r="G98" s="448"/>
      <c r="H98" s="455">
        <v>0</v>
      </c>
      <c r="I98" s="452">
        <v>0</v>
      </c>
      <c r="J98" s="446"/>
      <c r="K98" s="492"/>
      <c r="M98" s="443" t="str">
        <f>_xlfn.IFNA(VLOOKUP(G98,Checks!$L$4:$L$15,1,FALSE),IF(G98="","",1))</f>
        <v/>
      </c>
    </row>
    <row r="99" spans="1:13" s="443" customFormat="1" ht="14.15" customHeight="1">
      <c r="A99" s="502">
        <f t="shared" si="2"/>
        <v>91</v>
      </c>
      <c r="B99" s="502">
        <f t="shared" si="3"/>
        <v>0</v>
      </c>
      <c r="C99" s="448"/>
      <c r="D99" s="446"/>
      <c r="E99" s="446"/>
      <c r="F99" s="446"/>
      <c r="G99" s="448"/>
      <c r="H99" s="455">
        <v>0</v>
      </c>
      <c r="I99" s="452">
        <v>0</v>
      </c>
      <c r="J99" s="446"/>
      <c r="K99" s="492"/>
      <c r="M99" s="443" t="str">
        <f>_xlfn.IFNA(VLOOKUP(G99,Checks!$L$4:$L$15,1,FALSE),IF(G99="","",1))</f>
        <v/>
      </c>
    </row>
    <row r="100" spans="1:13" s="443" customFormat="1" ht="14.15" customHeight="1">
      <c r="A100" s="502">
        <f t="shared" si="2"/>
        <v>92</v>
      </c>
      <c r="B100" s="502">
        <f t="shared" si="3"/>
        <v>0</v>
      </c>
      <c r="C100" s="448"/>
      <c r="D100" s="446"/>
      <c r="E100" s="446"/>
      <c r="F100" s="446"/>
      <c r="G100" s="448"/>
      <c r="H100" s="455">
        <v>0</v>
      </c>
      <c r="I100" s="452">
        <v>0</v>
      </c>
      <c r="J100" s="446"/>
      <c r="K100" s="492"/>
      <c r="M100" s="443" t="str">
        <f>_xlfn.IFNA(VLOOKUP(G100,Checks!$L$4:$L$15,1,FALSE),IF(G100="","",1))</f>
        <v/>
      </c>
    </row>
    <row r="101" spans="1:13" s="443" customFormat="1" ht="14.15" customHeight="1">
      <c r="A101" s="502">
        <f t="shared" si="2"/>
        <v>93</v>
      </c>
      <c r="B101" s="502">
        <f t="shared" si="3"/>
        <v>0</v>
      </c>
      <c r="C101" s="448"/>
      <c r="D101" s="446"/>
      <c r="E101" s="446"/>
      <c r="F101" s="446"/>
      <c r="G101" s="448"/>
      <c r="H101" s="455">
        <v>0</v>
      </c>
      <c r="I101" s="452">
        <v>0</v>
      </c>
      <c r="J101" s="446"/>
      <c r="K101" s="492"/>
      <c r="M101" s="443" t="str">
        <f>_xlfn.IFNA(VLOOKUP(G101,Checks!$L$4:$L$15,1,FALSE),IF(G101="","",1))</f>
        <v/>
      </c>
    </row>
    <row r="102" spans="1:13" s="443" customFormat="1" ht="14.15" customHeight="1">
      <c r="A102" s="502">
        <f t="shared" si="2"/>
        <v>94</v>
      </c>
      <c r="B102" s="502">
        <f t="shared" si="3"/>
        <v>0</v>
      </c>
      <c r="C102" s="448"/>
      <c r="D102" s="446"/>
      <c r="E102" s="446"/>
      <c r="F102" s="446"/>
      <c r="G102" s="448"/>
      <c r="H102" s="455">
        <v>0</v>
      </c>
      <c r="I102" s="452">
        <v>0</v>
      </c>
      <c r="J102" s="446"/>
      <c r="K102" s="492"/>
      <c r="M102" s="443" t="str">
        <f>_xlfn.IFNA(VLOOKUP(G102,Checks!$L$4:$L$15,1,FALSE),IF(G102="","",1))</f>
        <v/>
      </c>
    </row>
    <row r="103" spans="1:13" s="443" customFormat="1" ht="14.15" customHeight="1">
      <c r="A103" s="502">
        <f t="shared" si="2"/>
        <v>95</v>
      </c>
      <c r="B103" s="502">
        <f t="shared" si="3"/>
        <v>0</v>
      </c>
      <c r="C103" s="448"/>
      <c r="D103" s="446"/>
      <c r="E103" s="446"/>
      <c r="F103" s="446"/>
      <c r="G103" s="448"/>
      <c r="H103" s="455">
        <v>0</v>
      </c>
      <c r="I103" s="452">
        <v>0</v>
      </c>
      <c r="J103" s="446"/>
      <c r="K103" s="492"/>
      <c r="M103" s="443" t="str">
        <f>_xlfn.IFNA(VLOOKUP(G103,Checks!$L$4:$L$15,1,FALSE),IF(G103="","",1))</f>
        <v/>
      </c>
    </row>
    <row r="104" spans="1:13" s="443" customFormat="1" ht="14.15" customHeight="1">
      <c r="A104" s="502">
        <f t="shared" si="2"/>
        <v>96</v>
      </c>
      <c r="B104" s="502">
        <f t="shared" si="3"/>
        <v>0</v>
      </c>
      <c r="C104" s="448"/>
      <c r="D104" s="446"/>
      <c r="E104" s="446"/>
      <c r="F104" s="446"/>
      <c r="G104" s="448"/>
      <c r="H104" s="455">
        <v>0</v>
      </c>
      <c r="I104" s="452">
        <v>0</v>
      </c>
      <c r="J104" s="446"/>
      <c r="K104" s="492"/>
      <c r="M104" s="443" t="str">
        <f>_xlfn.IFNA(VLOOKUP(G104,Checks!$L$4:$L$15,1,FALSE),IF(G104="","",1))</f>
        <v/>
      </c>
    </row>
    <row r="105" spans="1:13" s="443" customFormat="1" ht="14.15" customHeight="1">
      <c r="A105" s="502">
        <f t="shared" si="2"/>
        <v>97</v>
      </c>
      <c r="B105" s="502">
        <f t="shared" si="3"/>
        <v>0</v>
      </c>
      <c r="C105" s="448"/>
      <c r="D105" s="446"/>
      <c r="E105" s="446"/>
      <c r="F105" s="446"/>
      <c r="G105" s="448"/>
      <c r="H105" s="455">
        <v>0</v>
      </c>
      <c r="I105" s="452">
        <v>0</v>
      </c>
      <c r="J105" s="446"/>
      <c r="K105" s="492"/>
      <c r="M105" s="443" t="str">
        <f>_xlfn.IFNA(VLOOKUP(G105,Checks!$L$4:$L$15,1,FALSE),IF(G105="","",1))</f>
        <v/>
      </c>
    </row>
    <row r="106" spans="1:13" s="443" customFormat="1" ht="14.15" customHeight="1">
      <c r="A106" s="502">
        <f t="shared" si="2"/>
        <v>98</v>
      </c>
      <c r="B106" s="502">
        <f t="shared" si="3"/>
        <v>0</v>
      </c>
      <c r="C106" s="448"/>
      <c r="D106" s="446"/>
      <c r="E106" s="446"/>
      <c r="F106" s="446"/>
      <c r="G106" s="448"/>
      <c r="H106" s="455">
        <v>0</v>
      </c>
      <c r="I106" s="452">
        <v>0</v>
      </c>
      <c r="J106" s="446"/>
      <c r="K106" s="492"/>
      <c r="M106" s="443" t="str">
        <f>_xlfn.IFNA(VLOOKUP(G106,Checks!$L$4:$L$15,1,FALSE),IF(G106="","",1))</f>
        <v/>
      </c>
    </row>
    <row r="107" spans="1:13" s="443" customFormat="1" ht="14.15" customHeight="1">
      <c r="A107" s="502">
        <f t="shared" si="2"/>
        <v>99</v>
      </c>
      <c r="B107" s="502">
        <f t="shared" si="3"/>
        <v>0</v>
      </c>
      <c r="C107" s="448"/>
      <c r="D107" s="446"/>
      <c r="E107" s="446"/>
      <c r="F107" s="446"/>
      <c r="G107" s="448"/>
      <c r="H107" s="455">
        <v>0</v>
      </c>
      <c r="I107" s="452">
        <v>0</v>
      </c>
      <c r="J107" s="446"/>
      <c r="K107" s="492"/>
      <c r="M107" s="443" t="str">
        <f>_xlfn.IFNA(VLOOKUP(G107,Checks!$L$4:$L$15,1,FALSE),IF(G107="","",1))</f>
        <v/>
      </c>
    </row>
    <row r="108" spans="1:13" s="443" customFormat="1" ht="14.15" customHeight="1">
      <c r="A108" s="502">
        <f t="shared" si="2"/>
        <v>100</v>
      </c>
      <c r="B108" s="502">
        <f t="shared" si="3"/>
        <v>0</v>
      </c>
      <c r="C108" s="448"/>
      <c r="D108" s="446"/>
      <c r="E108" s="446"/>
      <c r="F108" s="446"/>
      <c r="G108" s="448"/>
      <c r="H108" s="455">
        <v>0</v>
      </c>
      <c r="I108" s="452">
        <v>0</v>
      </c>
      <c r="J108" s="446"/>
      <c r="K108" s="492"/>
      <c r="M108" s="443" t="str">
        <f>_xlfn.IFNA(VLOOKUP(G108,Checks!$L$4:$L$15,1,FALSE),IF(G108="","",1))</f>
        <v/>
      </c>
    </row>
    <row r="109" spans="1:13" s="443" customFormat="1" ht="14.15" customHeight="1">
      <c r="A109" s="502">
        <f t="shared" si="2"/>
        <v>101</v>
      </c>
      <c r="B109" s="502">
        <f t="shared" si="3"/>
        <v>0</v>
      </c>
      <c r="C109" s="448"/>
      <c r="D109" s="446"/>
      <c r="E109" s="446"/>
      <c r="F109" s="446"/>
      <c r="G109" s="448"/>
      <c r="H109" s="455">
        <v>0</v>
      </c>
      <c r="I109" s="452">
        <v>0</v>
      </c>
      <c r="J109" s="446"/>
      <c r="K109" s="492"/>
      <c r="M109" s="443" t="str">
        <f>_xlfn.IFNA(VLOOKUP(G109,Checks!$L$4:$L$15,1,FALSE),IF(G109="","",1))</f>
        <v/>
      </c>
    </row>
    <row r="110" spans="1:13" s="443" customFormat="1" ht="14.15" customHeight="1">
      <c r="A110" s="502">
        <f t="shared" si="2"/>
        <v>102</v>
      </c>
      <c r="B110" s="502">
        <f t="shared" si="3"/>
        <v>0</v>
      </c>
      <c r="C110" s="448"/>
      <c r="D110" s="446"/>
      <c r="E110" s="446"/>
      <c r="F110" s="446"/>
      <c r="G110" s="448"/>
      <c r="H110" s="455">
        <v>0</v>
      </c>
      <c r="I110" s="452">
        <v>0</v>
      </c>
      <c r="J110" s="446"/>
      <c r="K110" s="492"/>
      <c r="M110" s="443" t="str">
        <f>_xlfn.IFNA(VLOOKUP(G110,Checks!$L$4:$L$15,1,FALSE),IF(G110="","",1))</f>
        <v/>
      </c>
    </row>
    <row r="111" spans="1:13" s="443" customFormat="1" ht="14.15" customHeight="1">
      <c r="A111" s="502">
        <f t="shared" si="2"/>
        <v>103</v>
      </c>
      <c r="B111" s="502">
        <f t="shared" si="3"/>
        <v>0</v>
      </c>
      <c r="C111" s="448"/>
      <c r="D111" s="446"/>
      <c r="E111" s="446"/>
      <c r="F111" s="446"/>
      <c r="G111" s="448"/>
      <c r="H111" s="455">
        <v>0</v>
      </c>
      <c r="I111" s="452">
        <v>0</v>
      </c>
      <c r="J111" s="446"/>
      <c r="K111" s="492"/>
      <c r="M111" s="443" t="str">
        <f>_xlfn.IFNA(VLOOKUP(G111,Checks!$L$4:$L$15,1,FALSE),IF(G111="","",1))</f>
        <v/>
      </c>
    </row>
    <row r="112" spans="1:13" s="443" customFormat="1" ht="14.15" customHeight="1">
      <c r="A112" s="502">
        <f t="shared" si="2"/>
        <v>104</v>
      </c>
      <c r="B112" s="502">
        <f t="shared" si="3"/>
        <v>0</v>
      </c>
      <c r="C112" s="448"/>
      <c r="D112" s="446"/>
      <c r="E112" s="446"/>
      <c r="F112" s="446"/>
      <c r="G112" s="448"/>
      <c r="H112" s="455">
        <v>0</v>
      </c>
      <c r="I112" s="452">
        <v>0</v>
      </c>
      <c r="J112" s="446"/>
      <c r="K112" s="492"/>
      <c r="M112" s="443" t="str">
        <f>_xlfn.IFNA(VLOOKUP(G112,Checks!$L$4:$L$15,1,FALSE),IF(G112="","",1))</f>
        <v/>
      </c>
    </row>
    <row r="113" spans="1:13" s="443" customFormat="1" ht="14.15" customHeight="1">
      <c r="A113" s="502">
        <f t="shared" si="2"/>
        <v>105</v>
      </c>
      <c r="B113" s="502">
        <f t="shared" si="3"/>
        <v>0</v>
      </c>
      <c r="C113" s="448"/>
      <c r="D113" s="446"/>
      <c r="E113" s="446"/>
      <c r="F113" s="446"/>
      <c r="G113" s="448"/>
      <c r="H113" s="455">
        <v>0</v>
      </c>
      <c r="I113" s="452">
        <v>0</v>
      </c>
      <c r="J113" s="446"/>
      <c r="K113" s="492"/>
      <c r="M113" s="443" t="str">
        <f>_xlfn.IFNA(VLOOKUP(G113,Checks!$L$4:$L$15,1,FALSE),IF(G113="","",1))</f>
        <v/>
      </c>
    </row>
    <row r="114" spans="1:13" s="443" customFormat="1" ht="14.15" customHeight="1">
      <c r="A114" s="502">
        <f t="shared" si="2"/>
        <v>106</v>
      </c>
      <c r="B114" s="502">
        <f t="shared" si="3"/>
        <v>0</v>
      </c>
      <c r="C114" s="448"/>
      <c r="D114" s="446"/>
      <c r="E114" s="446"/>
      <c r="F114" s="446"/>
      <c r="G114" s="448"/>
      <c r="H114" s="455">
        <v>0</v>
      </c>
      <c r="I114" s="452">
        <v>0</v>
      </c>
      <c r="J114" s="446"/>
      <c r="K114" s="492"/>
      <c r="M114" s="443" t="str">
        <f>_xlfn.IFNA(VLOOKUP(G114,Checks!$L$4:$L$15,1,FALSE),IF(G114="","",1))</f>
        <v/>
      </c>
    </row>
    <row r="115" spans="1:13" s="443" customFormat="1" ht="14.15" customHeight="1">
      <c r="A115" s="502">
        <f t="shared" si="2"/>
        <v>107</v>
      </c>
      <c r="B115" s="502">
        <f t="shared" si="3"/>
        <v>0</v>
      </c>
      <c r="C115" s="448"/>
      <c r="D115" s="446"/>
      <c r="E115" s="446"/>
      <c r="F115" s="446"/>
      <c r="G115" s="448"/>
      <c r="H115" s="455">
        <v>0</v>
      </c>
      <c r="I115" s="452">
        <v>0</v>
      </c>
      <c r="J115" s="446"/>
      <c r="K115" s="492"/>
      <c r="M115" s="443" t="str">
        <f>_xlfn.IFNA(VLOOKUP(G115,Checks!$L$4:$L$15,1,FALSE),IF(G115="","",1))</f>
        <v/>
      </c>
    </row>
    <row r="116" spans="1:13" s="443" customFormat="1" ht="14.15" customHeight="1">
      <c r="A116" s="502">
        <f t="shared" si="2"/>
        <v>108</v>
      </c>
      <c r="B116" s="502">
        <f t="shared" si="3"/>
        <v>0</v>
      </c>
      <c r="C116" s="448"/>
      <c r="D116" s="446"/>
      <c r="E116" s="446"/>
      <c r="F116" s="446"/>
      <c r="G116" s="448"/>
      <c r="H116" s="455">
        <v>0</v>
      </c>
      <c r="I116" s="452">
        <v>0</v>
      </c>
      <c r="J116" s="446"/>
      <c r="K116" s="492"/>
      <c r="M116" s="443" t="str">
        <f>_xlfn.IFNA(VLOOKUP(G116,Checks!$L$4:$L$15,1,FALSE),IF(G116="","",1))</f>
        <v/>
      </c>
    </row>
    <row r="117" spans="1:13" s="443" customFormat="1" ht="14.15" customHeight="1">
      <c r="A117" s="502">
        <f t="shared" si="2"/>
        <v>109</v>
      </c>
      <c r="B117" s="502">
        <f t="shared" si="3"/>
        <v>0</v>
      </c>
      <c r="C117" s="448"/>
      <c r="D117" s="446"/>
      <c r="E117" s="446"/>
      <c r="F117" s="446"/>
      <c r="G117" s="448"/>
      <c r="H117" s="455">
        <v>0</v>
      </c>
      <c r="I117" s="452">
        <v>0</v>
      </c>
      <c r="J117" s="446"/>
      <c r="K117" s="492"/>
      <c r="M117" s="443" t="str">
        <f>_xlfn.IFNA(VLOOKUP(G117,Checks!$L$4:$L$15,1,FALSE),IF(G117="","",1))</f>
        <v/>
      </c>
    </row>
    <row r="118" spans="1:13" s="443" customFormat="1" ht="14.15" customHeight="1">
      <c r="A118" s="502">
        <f t="shared" si="2"/>
        <v>110</v>
      </c>
      <c r="B118" s="502">
        <f t="shared" si="3"/>
        <v>0</v>
      </c>
      <c r="C118" s="448"/>
      <c r="D118" s="446"/>
      <c r="E118" s="446"/>
      <c r="F118" s="446"/>
      <c r="G118" s="448"/>
      <c r="H118" s="455">
        <v>0</v>
      </c>
      <c r="I118" s="452">
        <v>0</v>
      </c>
      <c r="J118" s="446"/>
      <c r="K118" s="492"/>
      <c r="M118" s="443" t="str">
        <f>_xlfn.IFNA(VLOOKUP(G118,Checks!$L$4:$L$15,1,FALSE),IF(G118="","",1))</f>
        <v/>
      </c>
    </row>
    <row r="119" spans="1:13" s="443" customFormat="1" ht="14.15" customHeight="1">
      <c r="A119" s="502">
        <f t="shared" si="2"/>
        <v>111</v>
      </c>
      <c r="B119" s="502">
        <f t="shared" si="3"/>
        <v>0</v>
      </c>
      <c r="C119" s="448"/>
      <c r="D119" s="446"/>
      <c r="E119" s="446"/>
      <c r="F119" s="446"/>
      <c r="G119" s="448"/>
      <c r="H119" s="455">
        <v>0</v>
      </c>
      <c r="I119" s="452">
        <v>0</v>
      </c>
      <c r="J119" s="446"/>
      <c r="K119" s="492"/>
      <c r="M119" s="443" t="str">
        <f>_xlfn.IFNA(VLOOKUP(G119,Checks!$L$4:$L$15,1,FALSE),IF(G119="","",1))</f>
        <v/>
      </c>
    </row>
    <row r="120" spans="1:13" s="443" customFormat="1" ht="14.15" customHeight="1">
      <c r="A120" s="502">
        <f t="shared" si="2"/>
        <v>112</v>
      </c>
      <c r="B120" s="502">
        <f t="shared" si="3"/>
        <v>0</v>
      </c>
      <c r="C120" s="448"/>
      <c r="D120" s="446"/>
      <c r="E120" s="446"/>
      <c r="F120" s="446"/>
      <c r="G120" s="448"/>
      <c r="H120" s="455">
        <v>0</v>
      </c>
      <c r="I120" s="452">
        <v>0</v>
      </c>
      <c r="J120" s="446"/>
      <c r="K120" s="492"/>
      <c r="M120" s="443" t="str">
        <f>_xlfn.IFNA(VLOOKUP(G120,Checks!$L$4:$L$15,1,FALSE),IF(G120="","",1))</f>
        <v/>
      </c>
    </row>
    <row r="121" spans="1:13" s="443" customFormat="1" ht="14.15" customHeight="1">
      <c r="A121" s="502">
        <f t="shared" si="2"/>
        <v>113</v>
      </c>
      <c r="B121" s="502">
        <f t="shared" si="3"/>
        <v>0</v>
      </c>
      <c r="C121" s="448"/>
      <c r="D121" s="446"/>
      <c r="E121" s="446"/>
      <c r="F121" s="446"/>
      <c r="G121" s="448"/>
      <c r="H121" s="455">
        <v>0</v>
      </c>
      <c r="I121" s="452">
        <v>0</v>
      </c>
      <c r="J121" s="446"/>
      <c r="K121" s="492"/>
      <c r="M121" s="443" t="str">
        <f>_xlfn.IFNA(VLOOKUP(G121,Checks!$L$4:$L$15,1,FALSE),IF(G121="","",1))</f>
        <v/>
      </c>
    </row>
    <row r="122" spans="1:13" s="443" customFormat="1" ht="14.15" customHeight="1">
      <c r="A122" s="502">
        <f t="shared" si="2"/>
        <v>114</v>
      </c>
      <c r="B122" s="502">
        <f t="shared" si="3"/>
        <v>0</v>
      </c>
      <c r="C122" s="448"/>
      <c r="D122" s="446"/>
      <c r="E122" s="446"/>
      <c r="F122" s="446"/>
      <c r="G122" s="448"/>
      <c r="H122" s="455">
        <v>0</v>
      </c>
      <c r="I122" s="452">
        <v>0</v>
      </c>
      <c r="J122" s="446"/>
      <c r="K122" s="492"/>
      <c r="M122" s="443" t="str">
        <f>_xlfn.IFNA(VLOOKUP(G122,Checks!$L$4:$L$15,1,FALSE),IF(G122="","",1))</f>
        <v/>
      </c>
    </row>
    <row r="123" spans="1:13" s="443" customFormat="1" ht="14.15" customHeight="1">
      <c r="A123" s="502">
        <f t="shared" si="2"/>
        <v>115</v>
      </c>
      <c r="B123" s="502">
        <f t="shared" si="3"/>
        <v>0</v>
      </c>
      <c r="C123" s="448"/>
      <c r="D123" s="446"/>
      <c r="E123" s="446"/>
      <c r="F123" s="446"/>
      <c r="G123" s="448"/>
      <c r="H123" s="455">
        <v>0</v>
      </c>
      <c r="I123" s="452">
        <v>0</v>
      </c>
      <c r="J123" s="446"/>
      <c r="K123" s="492"/>
      <c r="M123" s="443" t="str">
        <f>_xlfn.IFNA(VLOOKUP(G123,Checks!$L$4:$L$15,1,FALSE),IF(G123="","",1))</f>
        <v/>
      </c>
    </row>
    <row r="124" spans="1:13" s="443" customFormat="1" ht="14.15" customHeight="1">
      <c r="A124" s="502">
        <f t="shared" si="2"/>
        <v>116</v>
      </c>
      <c r="B124" s="502">
        <f t="shared" si="3"/>
        <v>0</v>
      </c>
      <c r="C124" s="448"/>
      <c r="D124" s="446"/>
      <c r="E124" s="446"/>
      <c r="F124" s="446"/>
      <c r="G124" s="448"/>
      <c r="H124" s="455">
        <v>0</v>
      </c>
      <c r="I124" s="452">
        <v>0</v>
      </c>
      <c r="J124" s="446"/>
      <c r="K124" s="492"/>
      <c r="M124" s="443" t="str">
        <f>_xlfn.IFNA(VLOOKUP(G124,Checks!$L$4:$L$15,1,FALSE),IF(G124="","",1))</f>
        <v/>
      </c>
    </row>
    <row r="125" spans="1:13" s="443" customFormat="1" ht="14.15" customHeight="1">
      <c r="A125" s="502">
        <f t="shared" si="2"/>
        <v>117</v>
      </c>
      <c r="B125" s="502">
        <f t="shared" si="3"/>
        <v>0</v>
      </c>
      <c r="C125" s="448"/>
      <c r="D125" s="446"/>
      <c r="E125" s="446"/>
      <c r="F125" s="446"/>
      <c r="G125" s="448"/>
      <c r="H125" s="455">
        <v>0</v>
      </c>
      <c r="I125" s="452">
        <v>0</v>
      </c>
      <c r="J125" s="446"/>
      <c r="K125" s="492"/>
      <c r="M125" s="443" t="str">
        <f>_xlfn.IFNA(VLOOKUP(G125,Checks!$L$4:$L$15,1,FALSE),IF(G125="","",1))</f>
        <v/>
      </c>
    </row>
    <row r="126" spans="1:13" s="443" customFormat="1" ht="14.15" customHeight="1">
      <c r="A126" s="502">
        <f t="shared" si="2"/>
        <v>118</v>
      </c>
      <c r="B126" s="502">
        <f t="shared" si="3"/>
        <v>0</v>
      </c>
      <c r="C126" s="448"/>
      <c r="D126" s="446"/>
      <c r="E126" s="446"/>
      <c r="F126" s="446"/>
      <c r="G126" s="448"/>
      <c r="H126" s="455">
        <v>0</v>
      </c>
      <c r="I126" s="452">
        <v>0</v>
      </c>
      <c r="J126" s="446"/>
      <c r="K126" s="492"/>
      <c r="M126" s="443" t="str">
        <f>_xlfn.IFNA(VLOOKUP(G126,Checks!$L$4:$L$15,1,FALSE),IF(G126="","",1))</f>
        <v/>
      </c>
    </row>
    <row r="127" spans="1:13" s="443" customFormat="1" ht="14.15" customHeight="1">
      <c r="A127" s="502">
        <f t="shared" si="2"/>
        <v>119</v>
      </c>
      <c r="B127" s="502">
        <f t="shared" si="3"/>
        <v>0</v>
      </c>
      <c r="C127" s="448"/>
      <c r="D127" s="446"/>
      <c r="E127" s="446"/>
      <c r="F127" s="446"/>
      <c r="G127" s="448"/>
      <c r="H127" s="455">
        <v>0</v>
      </c>
      <c r="I127" s="452">
        <v>0</v>
      </c>
      <c r="J127" s="446"/>
      <c r="K127" s="492"/>
      <c r="M127" s="443" t="str">
        <f>_xlfn.IFNA(VLOOKUP(G127,Checks!$L$4:$L$15,1,FALSE),IF(G127="","",1))</f>
        <v/>
      </c>
    </row>
    <row r="128" spans="1:13" s="443" customFormat="1" ht="14.15" customHeight="1">
      <c r="A128" s="502">
        <f t="shared" si="2"/>
        <v>120</v>
      </c>
      <c r="B128" s="502">
        <f t="shared" si="3"/>
        <v>0</v>
      </c>
      <c r="C128" s="448"/>
      <c r="D128" s="446"/>
      <c r="E128" s="446"/>
      <c r="F128" s="446"/>
      <c r="G128" s="448"/>
      <c r="H128" s="455">
        <v>0</v>
      </c>
      <c r="I128" s="452">
        <v>0</v>
      </c>
      <c r="J128" s="446"/>
      <c r="K128" s="492"/>
      <c r="M128" s="443" t="str">
        <f>_xlfn.IFNA(VLOOKUP(G128,Checks!$L$4:$L$15,1,FALSE),IF(G128="","",1))</f>
        <v/>
      </c>
    </row>
    <row r="129" spans="1:13" s="443" customFormat="1" ht="14.15" customHeight="1">
      <c r="A129" s="502">
        <f t="shared" si="2"/>
        <v>121</v>
      </c>
      <c r="B129" s="502">
        <f t="shared" si="3"/>
        <v>0</v>
      </c>
      <c r="C129" s="448"/>
      <c r="D129" s="446"/>
      <c r="E129" s="446"/>
      <c r="F129" s="446"/>
      <c r="G129" s="448"/>
      <c r="H129" s="455">
        <v>0</v>
      </c>
      <c r="I129" s="452">
        <v>0</v>
      </c>
      <c r="J129" s="446"/>
      <c r="K129" s="492"/>
      <c r="M129" s="443" t="str">
        <f>_xlfn.IFNA(VLOOKUP(G129,Checks!$L$4:$L$15,1,FALSE),IF(G129="","",1))</f>
        <v/>
      </c>
    </row>
    <row r="130" spans="1:13" s="443" customFormat="1" ht="14.15" customHeight="1">
      <c r="A130" s="502">
        <f t="shared" si="2"/>
        <v>122</v>
      </c>
      <c r="B130" s="502">
        <f t="shared" si="3"/>
        <v>0</v>
      </c>
      <c r="C130" s="448"/>
      <c r="D130" s="446"/>
      <c r="E130" s="446"/>
      <c r="F130" s="446"/>
      <c r="G130" s="448"/>
      <c r="H130" s="455">
        <v>0</v>
      </c>
      <c r="I130" s="452">
        <v>0</v>
      </c>
      <c r="J130" s="446"/>
      <c r="K130" s="492"/>
      <c r="M130" s="443" t="str">
        <f>_xlfn.IFNA(VLOOKUP(G130,Checks!$L$4:$L$15,1,FALSE),IF(G130="","",1))</f>
        <v/>
      </c>
    </row>
    <row r="131" spans="1:13" s="443" customFormat="1" ht="14.15" customHeight="1">
      <c r="A131" s="502">
        <f t="shared" si="2"/>
        <v>123</v>
      </c>
      <c r="B131" s="502">
        <f t="shared" si="3"/>
        <v>0</v>
      </c>
      <c r="C131" s="448"/>
      <c r="D131" s="446"/>
      <c r="E131" s="446"/>
      <c r="F131" s="446"/>
      <c r="G131" s="448"/>
      <c r="H131" s="455">
        <v>0</v>
      </c>
      <c r="I131" s="452">
        <v>0</v>
      </c>
      <c r="J131" s="446"/>
      <c r="K131" s="492"/>
      <c r="M131" s="443" t="str">
        <f>_xlfn.IFNA(VLOOKUP(G131,Checks!$L$4:$L$15,1,FALSE),IF(G131="","",1))</f>
        <v/>
      </c>
    </row>
    <row r="132" spans="1:13" s="443" customFormat="1" ht="14.15" customHeight="1">
      <c r="A132" s="502">
        <f t="shared" si="2"/>
        <v>124</v>
      </c>
      <c r="B132" s="502">
        <f t="shared" si="3"/>
        <v>0</v>
      </c>
      <c r="C132" s="448"/>
      <c r="D132" s="446"/>
      <c r="E132" s="446"/>
      <c r="F132" s="446"/>
      <c r="G132" s="448"/>
      <c r="H132" s="455">
        <v>0</v>
      </c>
      <c r="I132" s="452">
        <v>0</v>
      </c>
      <c r="J132" s="446"/>
      <c r="K132" s="492"/>
      <c r="M132" s="443" t="str">
        <f>_xlfn.IFNA(VLOOKUP(G132,Checks!$L$4:$L$15,1,FALSE),IF(G132="","",1))</f>
        <v/>
      </c>
    </row>
    <row r="133" spans="1:13" s="443" customFormat="1" ht="14.15" customHeight="1">
      <c r="A133" s="502">
        <f t="shared" si="2"/>
        <v>125</v>
      </c>
      <c r="B133" s="502">
        <f t="shared" si="3"/>
        <v>0</v>
      </c>
      <c r="C133" s="448"/>
      <c r="D133" s="446"/>
      <c r="E133" s="446"/>
      <c r="F133" s="446"/>
      <c r="G133" s="448"/>
      <c r="H133" s="455">
        <v>0</v>
      </c>
      <c r="I133" s="452">
        <v>0</v>
      </c>
      <c r="J133" s="446"/>
      <c r="K133" s="492"/>
      <c r="M133" s="443" t="str">
        <f>_xlfn.IFNA(VLOOKUP(G133,Checks!$L$4:$L$15,1,FALSE),IF(G133="","",1))</f>
        <v/>
      </c>
    </row>
    <row r="134" spans="1:13" s="443" customFormat="1" ht="14.15" customHeight="1">
      <c r="A134" s="502">
        <f t="shared" si="2"/>
        <v>126</v>
      </c>
      <c r="B134" s="502">
        <f t="shared" si="3"/>
        <v>0</v>
      </c>
      <c r="C134" s="448"/>
      <c r="D134" s="446"/>
      <c r="E134" s="446"/>
      <c r="F134" s="446"/>
      <c r="G134" s="448"/>
      <c r="H134" s="455">
        <v>0</v>
      </c>
      <c r="I134" s="452">
        <v>0</v>
      </c>
      <c r="J134" s="446"/>
      <c r="K134" s="492"/>
      <c r="M134" s="443" t="str">
        <f>_xlfn.IFNA(VLOOKUP(G134,Checks!$L$4:$L$15,1,FALSE),IF(G134="","",1))</f>
        <v/>
      </c>
    </row>
    <row r="135" spans="1:13" s="443" customFormat="1" ht="14.15" customHeight="1">
      <c r="A135" s="502">
        <f t="shared" si="2"/>
        <v>127</v>
      </c>
      <c r="B135" s="502">
        <f t="shared" si="3"/>
        <v>0</v>
      </c>
      <c r="C135" s="448"/>
      <c r="D135" s="446"/>
      <c r="E135" s="446"/>
      <c r="F135" s="446"/>
      <c r="G135" s="448"/>
      <c r="H135" s="455">
        <v>0</v>
      </c>
      <c r="I135" s="452">
        <v>0</v>
      </c>
      <c r="J135" s="446"/>
      <c r="K135" s="492"/>
      <c r="M135" s="443" t="str">
        <f>_xlfn.IFNA(VLOOKUP(G135,Checks!$L$4:$L$15,1,FALSE),IF(G135="","",1))</f>
        <v/>
      </c>
    </row>
    <row r="136" spans="1:13" s="443" customFormat="1" ht="14.15" customHeight="1">
      <c r="A136" s="502">
        <f t="shared" si="2"/>
        <v>128</v>
      </c>
      <c r="B136" s="502">
        <f t="shared" si="3"/>
        <v>0</v>
      </c>
      <c r="C136" s="448"/>
      <c r="D136" s="446"/>
      <c r="E136" s="446"/>
      <c r="F136" s="446"/>
      <c r="G136" s="448"/>
      <c r="H136" s="455">
        <v>0</v>
      </c>
      <c r="I136" s="452">
        <v>0</v>
      </c>
      <c r="J136" s="446"/>
      <c r="K136" s="492"/>
      <c r="M136" s="443" t="str">
        <f>_xlfn.IFNA(VLOOKUP(G136,Checks!$L$4:$L$15,1,FALSE),IF(G136="","",1))</f>
        <v/>
      </c>
    </row>
    <row r="137" spans="1:13" s="443" customFormat="1" ht="14.15" customHeight="1">
      <c r="A137" s="502">
        <f t="shared" si="2"/>
        <v>129</v>
      </c>
      <c r="B137" s="502">
        <f t="shared" si="3"/>
        <v>0</v>
      </c>
      <c r="C137" s="448"/>
      <c r="D137" s="446"/>
      <c r="E137" s="446"/>
      <c r="F137" s="446"/>
      <c r="G137" s="448"/>
      <c r="H137" s="455">
        <v>0</v>
      </c>
      <c r="I137" s="452">
        <v>0</v>
      </c>
      <c r="J137" s="446"/>
      <c r="K137" s="492"/>
      <c r="M137" s="443" t="str">
        <f>_xlfn.IFNA(VLOOKUP(G137,Checks!$L$4:$L$15,1,FALSE),IF(G137="","",1))</f>
        <v/>
      </c>
    </row>
    <row r="138" spans="1:13" s="443" customFormat="1" ht="14.15" customHeight="1">
      <c r="A138" s="502">
        <f t="shared" si="2"/>
        <v>130</v>
      </c>
      <c r="B138" s="502">
        <f t="shared" si="3"/>
        <v>0</v>
      </c>
      <c r="C138" s="448"/>
      <c r="D138" s="446"/>
      <c r="E138" s="446"/>
      <c r="F138" s="446"/>
      <c r="G138" s="448"/>
      <c r="H138" s="455">
        <v>0</v>
      </c>
      <c r="I138" s="452">
        <v>0</v>
      </c>
      <c r="J138" s="446"/>
      <c r="K138" s="492"/>
      <c r="M138" s="443" t="str">
        <f>_xlfn.IFNA(VLOOKUP(G138,Checks!$L$4:$L$15,1,FALSE),IF(G138="","",1))</f>
        <v/>
      </c>
    </row>
    <row r="139" spans="1:13" s="443" customFormat="1" ht="14.15" customHeight="1">
      <c r="A139" s="502">
        <f t="shared" ref="A139:A202" si="4">A138+1</f>
        <v>131</v>
      </c>
      <c r="B139" s="502">
        <f t="shared" ref="B139:B202" si="5">$B$9</f>
        <v>0</v>
      </c>
      <c r="C139" s="448"/>
      <c r="D139" s="446"/>
      <c r="E139" s="446"/>
      <c r="F139" s="446"/>
      <c r="G139" s="448"/>
      <c r="H139" s="455">
        <v>0</v>
      </c>
      <c r="I139" s="452">
        <v>0</v>
      </c>
      <c r="J139" s="446"/>
      <c r="K139" s="492"/>
      <c r="M139" s="443" t="str">
        <f>_xlfn.IFNA(VLOOKUP(G139,Checks!$L$4:$L$15,1,FALSE),IF(G139="","",1))</f>
        <v/>
      </c>
    </row>
    <row r="140" spans="1:13" s="443" customFormat="1" ht="14.15" customHeight="1">
      <c r="A140" s="502">
        <f t="shared" si="4"/>
        <v>132</v>
      </c>
      <c r="B140" s="502">
        <f t="shared" si="5"/>
        <v>0</v>
      </c>
      <c r="C140" s="448"/>
      <c r="D140" s="446"/>
      <c r="E140" s="446"/>
      <c r="F140" s="446"/>
      <c r="G140" s="448"/>
      <c r="H140" s="455">
        <v>0</v>
      </c>
      <c r="I140" s="452">
        <v>0</v>
      </c>
      <c r="J140" s="446"/>
      <c r="K140" s="492"/>
      <c r="M140" s="443" t="str">
        <f>_xlfn.IFNA(VLOOKUP(G140,Checks!$L$4:$L$15,1,FALSE),IF(G140="","",1))</f>
        <v/>
      </c>
    </row>
    <row r="141" spans="1:13" s="443" customFormat="1" ht="14.15" customHeight="1">
      <c r="A141" s="502">
        <f t="shared" si="4"/>
        <v>133</v>
      </c>
      <c r="B141" s="502">
        <f t="shared" si="5"/>
        <v>0</v>
      </c>
      <c r="C141" s="448"/>
      <c r="D141" s="446"/>
      <c r="E141" s="446"/>
      <c r="F141" s="446"/>
      <c r="G141" s="448"/>
      <c r="H141" s="455">
        <v>0</v>
      </c>
      <c r="I141" s="452">
        <v>0</v>
      </c>
      <c r="J141" s="446"/>
      <c r="K141" s="492"/>
      <c r="M141" s="443" t="str">
        <f>_xlfn.IFNA(VLOOKUP(G141,Checks!$L$4:$L$15,1,FALSE),IF(G141="","",1))</f>
        <v/>
      </c>
    </row>
    <row r="142" spans="1:13" s="443" customFormat="1" ht="14.15" customHeight="1">
      <c r="A142" s="502">
        <f t="shared" si="4"/>
        <v>134</v>
      </c>
      <c r="B142" s="502">
        <f t="shared" si="5"/>
        <v>0</v>
      </c>
      <c r="C142" s="448"/>
      <c r="D142" s="446"/>
      <c r="E142" s="446"/>
      <c r="F142" s="446"/>
      <c r="G142" s="448"/>
      <c r="H142" s="455">
        <v>0</v>
      </c>
      <c r="I142" s="452">
        <v>0</v>
      </c>
      <c r="J142" s="446"/>
      <c r="K142" s="492"/>
      <c r="M142" s="443" t="str">
        <f>_xlfn.IFNA(VLOOKUP(G142,Checks!$L$4:$L$15,1,FALSE),IF(G142="","",1))</f>
        <v/>
      </c>
    </row>
    <row r="143" spans="1:13" s="443" customFormat="1" ht="14.15" customHeight="1">
      <c r="A143" s="502">
        <f t="shared" si="4"/>
        <v>135</v>
      </c>
      <c r="B143" s="502">
        <f t="shared" si="5"/>
        <v>0</v>
      </c>
      <c r="C143" s="448"/>
      <c r="D143" s="446"/>
      <c r="E143" s="446"/>
      <c r="F143" s="446"/>
      <c r="G143" s="448"/>
      <c r="H143" s="455">
        <v>0</v>
      </c>
      <c r="I143" s="452">
        <v>0</v>
      </c>
      <c r="J143" s="446"/>
      <c r="K143" s="492"/>
      <c r="M143" s="443" t="str">
        <f>_xlfn.IFNA(VLOOKUP(G143,Checks!$L$4:$L$15,1,FALSE),IF(G143="","",1))</f>
        <v/>
      </c>
    </row>
    <row r="144" spans="1:13" s="443" customFormat="1" ht="14.15" customHeight="1">
      <c r="A144" s="502">
        <f t="shared" si="4"/>
        <v>136</v>
      </c>
      <c r="B144" s="502">
        <f t="shared" si="5"/>
        <v>0</v>
      </c>
      <c r="C144" s="448"/>
      <c r="D144" s="446"/>
      <c r="E144" s="446"/>
      <c r="F144" s="446"/>
      <c r="G144" s="448"/>
      <c r="H144" s="455">
        <v>0</v>
      </c>
      <c r="I144" s="452">
        <v>0</v>
      </c>
      <c r="J144" s="446"/>
      <c r="K144" s="492"/>
      <c r="M144" s="443" t="str">
        <f>_xlfn.IFNA(VLOOKUP(G144,Checks!$L$4:$L$15,1,FALSE),IF(G144="","",1))</f>
        <v/>
      </c>
    </row>
    <row r="145" spans="1:13" s="443" customFormat="1" ht="14.15" customHeight="1">
      <c r="A145" s="502">
        <f t="shared" si="4"/>
        <v>137</v>
      </c>
      <c r="B145" s="502">
        <f t="shared" si="5"/>
        <v>0</v>
      </c>
      <c r="C145" s="448"/>
      <c r="D145" s="446"/>
      <c r="E145" s="446"/>
      <c r="F145" s="446"/>
      <c r="G145" s="448"/>
      <c r="H145" s="455">
        <v>0</v>
      </c>
      <c r="I145" s="452">
        <v>0</v>
      </c>
      <c r="J145" s="446"/>
      <c r="K145" s="492"/>
      <c r="M145" s="443" t="str">
        <f>_xlfn.IFNA(VLOOKUP(G145,Checks!$L$4:$L$15,1,FALSE),IF(G145="","",1))</f>
        <v/>
      </c>
    </row>
    <row r="146" spans="1:13" s="443" customFormat="1" ht="14.15" customHeight="1">
      <c r="A146" s="502">
        <f t="shared" si="4"/>
        <v>138</v>
      </c>
      <c r="B146" s="502">
        <f t="shared" si="5"/>
        <v>0</v>
      </c>
      <c r="C146" s="448"/>
      <c r="D146" s="446"/>
      <c r="E146" s="446"/>
      <c r="F146" s="446"/>
      <c r="G146" s="448"/>
      <c r="H146" s="455">
        <v>0</v>
      </c>
      <c r="I146" s="452">
        <v>0</v>
      </c>
      <c r="J146" s="446"/>
      <c r="K146" s="492"/>
      <c r="M146" s="443" t="str">
        <f>_xlfn.IFNA(VLOOKUP(G146,Checks!$L$4:$L$15,1,FALSE),IF(G146="","",1))</f>
        <v/>
      </c>
    </row>
    <row r="147" spans="1:13" s="443" customFormat="1" ht="14.15" customHeight="1">
      <c r="A147" s="502">
        <f t="shared" si="4"/>
        <v>139</v>
      </c>
      <c r="B147" s="502">
        <f t="shared" si="5"/>
        <v>0</v>
      </c>
      <c r="C147" s="448"/>
      <c r="D147" s="446"/>
      <c r="E147" s="446"/>
      <c r="F147" s="446"/>
      <c r="G147" s="448"/>
      <c r="H147" s="455">
        <v>0</v>
      </c>
      <c r="I147" s="452">
        <v>0</v>
      </c>
      <c r="J147" s="446"/>
      <c r="K147" s="492"/>
      <c r="M147" s="443" t="str">
        <f>_xlfn.IFNA(VLOOKUP(G147,Checks!$L$4:$L$15,1,FALSE),IF(G147="","",1))</f>
        <v/>
      </c>
    </row>
    <row r="148" spans="1:13" s="443" customFormat="1" ht="14.15" customHeight="1">
      <c r="A148" s="502">
        <f t="shared" si="4"/>
        <v>140</v>
      </c>
      <c r="B148" s="502">
        <f t="shared" si="5"/>
        <v>0</v>
      </c>
      <c r="C148" s="448"/>
      <c r="D148" s="446"/>
      <c r="E148" s="446"/>
      <c r="F148" s="446"/>
      <c r="G148" s="448"/>
      <c r="H148" s="455">
        <v>0</v>
      </c>
      <c r="I148" s="452">
        <v>0</v>
      </c>
      <c r="J148" s="446"/>
      <c r="K148" s="492"/>
      <c r="M148" s="443" t="str">
        <f>_xlfn.IFNA(VLOOKUP(G148,Checks!$L$4:$L$15,1,FALSE),IF(G148="","",1))</f>
        <v/>
      </c>
    </row>
    <row r="149" spans="1:13" s="443" customFormat="1" ht="14.15" customHeight="1">
      <c r="A149" s="502">
        <f t="shared" si="4"/>
        <v>141</v>
      </c>
      <c r="B149" s="502">
        <f t="shared" si="5"/>
        <v>0</v>
      </c>
      <c r="C149" s="448"/>
      <c r="D149" s="446"/>
      <c r="E149" s="446"/>
      <c r="F149" s="446"/>
      <c r="G149" s="448"/>
      <c r="H149" s="455">
        <v>0</v>
      </c>
      <c r="I149" s="452">
        <v>0</v>
      </c>
      <c r="J149" s="446"/>
      <c r="K149" s="492"/>
      <c r="M149" s="443" t="str">
        <f>_xlfn.IFNA(VLOOKUP(G149,Checks!$L$4:$L$15,1,FALSE),IF(G149="","",1))</f>
        <v/>
      </c>
    </row>
    <row r="150" spans="1:13" s="443" customFormat="1" ht="14.15" customHeight="1">
      <c r="A150" s="502">
        <f t="shared" si="4"/>
        <v>142</v>
      </c>
      <c r="B150" s="502">
        <f t="shared" si="5"/>
        <v>0</v>
      </c>
      <c r="C150" s="448"/>
      <c r="D150" s="446"/>
      <c r="E150" s="446"/>
      <c r="F150" s="446"/>
      <c r="G150" s="448"/>
      <c r="H150" s="455">
        <v>0</v>
      </c>
      <c r="I150" s="452">
        <v>0</v>
      </c>
      <c r="J150" s="446"/>
      <c r="K150" s="492"/>
      <c r="M150" s="443" t="str">
        <f>_xlfn.IFNA(VLOOKUP(G150,Checks!$L$4:$L$15,1,FALSE),IF(G150="","",1))</f>
        <v/>
      </c>
    </row>
    <row r="151" spans="1:13" s="443" customFormat="1" ht="14.15" customHeight="1">
      <c r="A151" s="502">
        <f t="shared" si="4"/>
        <v>143</v>
      </c>
      <c r="B151" s="502">
        <f t="shared" si="5"/>
        <v>0</v>
      </c>
      <c r="C151" s="448"/>
      <c r="D151" s="446"/>
      <c r="E151" s="446"/>
      <c r="F151" s="446"/>
      <c r="G151" s="448"/>
      <c r="H151" s="455">
        <v>0</v>
      </c>
      <c r="I151" s="452">
        <v>0</v>
      </c>
      <c r="J151" s="446"/>
      <c r="K151" s="492"/>
      <c r="M151" s="443" t="str">
        <f>_xlfn.IFNA(VLOOKUP(G151,Checks!$L$4:$L$15,1,FALSE),IF(G151="","",1))</f>
        <v/>
      </c>
    </row>
    <row r="152" spans="1:13" s="443" customFormat="1" ht="14.15" customHeight="1">
      <c r="A152" s="502">
        <f t="shared" si="4"/>
        <v>144</v>
      </c>
      <c r="B152" s="502">
        <f t="shared" si="5"/>
        <v>0</v>
      </c>
      <c r="C152" s="448"/>
      <c r="D152" s="446"/>
      <c r="E152" s="446"/>
      <c r="F152" s="446"/>
      <c r="G152" s="448"/>
      <c r="H152" s="455">
        <v>0</v>
      </c>
      <c r="I152" s="452">
        <v>0</v>
      </c>
      <c r="J152" s="446"/>
      <c r="K152" s="492"/>
      <c r="M152" s="443" t="str">
        <f>_xlfn.IFNA(VLOOKUP(G152,Checks!$L$4:$L$15,1,FALSE),IF(G152="","",1))</f>
        <v/>
      </c>
    </row>
    <row r="153" spans="1:13" s="443" customFormat="1" ht="14.15" customHeight="1">
      <c r="A153" s="502">
        <f t="shared" si="4"/>
        <v>145</v>
      </c>
      <c r="B153" s="502">
        <f t="shared" si="5"/>
        <v>0</v>
      </c>
      <c r="C153" s="448"/>
      <c r="D153" s="446"/>
      <c r="E153" s="446"/>
      <c r="F153" s="446"/>
      <c r="G153" s="448"/>
      <c r="H153" s="455">
        <v>0</v>
      </c>
      <c r="I153" s="452">
        <v>0</v>
      </c>
      <c r="J153" s="446"/>
      <c r="K153" s="492"/>
      <c r="M153" s="443" t="str">
        <f>_xlfn.IFNA(VLOOKUP(G153,Checks!$L$4:$L$15,1,FALSE),IF(G153="","",1))</f>
        <v/>
      </c>
    </row>
    <row r="154" spans="1:13" s="443" customFormat="1" ht="14.15" customHeight="1">
      <c r="A154" s="502">
        <f t="shared" si="4"/>
        <v>146</v>
      </c>
      <c r="B154" s="502">
        <f t="shared" si="5"/>
        <v>0</v>
      </c>
      <c r="C154" s="448"/>
      <c r="D154" s="446"/>
      <c r="E154" s="446"/>
      <c r="F154" s="446"/>
      <c r="G154" s="448"/>
      <c r="H154" s="455">
        <v>0</v>
      </c>
      <c r="I154" s="452">
        <v>0</v>
      </c>
      <c r="J154" s="446"/>
      <c r="K154" s="492"/>
      <c r="M154" s="443" t="str">
        <f>_xlfn.IFNA(VLOOKUP(G154,Checks!$L$4:$L$15,1,FALSE),IF(G154="","",1))</f>
        <v/>
      </c>
    </row>
    <row r="155" spans="1:13" s="443" customFormat="1" ht="14.15" customHeight="1">
      <c r="A155" s="502">
        <f t="shared" si="4"/>
        <v>147</v>
      </c>
      <c r="B155" s="502">
        <f t="shared" si="5"/>
        <v>0</v>
      </c>
      <c r="C155" s="448"/>
      <c r="D155" s="446"/>
      <c r="E155" s="446"/>
      <c r="F155" s="446"/>
      <c r="G155" s="448"/>
      <c r="H155" s="455">
        <v>0</v>
      </c>
      <c r="I155" s="452">
        <v>0</v>
      </c>
      <c r="J155" s="446"/>
      <c r="K155" s="492"/>
      <c r="M155" s="443" t="str">
        <f>_xlfn.IFNA(VLOOKUP(G155,Checks!$L$4:$L$15,1,FALSE),IF(G155="","",1))</f>
        <v/>
      </c>
    </row>
    <row r="156" spans="1:13" s="443" customFormat="1" ht="14.15" customHeight="1">
      <c r="A156" s="502">
        <f t="shared" si="4"/>
        <v>148</v>
      </c>
      <c r="B156" s="502">
        <f t="shared" si="5"/>
        <v>0</v>
      </c>
      <c r="C156" s="448"/>
      <c r="D156" s="446"/>
      <c r="E156" s="446"/>
      <c r="F156" s="446"/>
      <c r="G156" s="448"/>
      <c r="H156" s="455">
        <v>0</v>
      </c>
      <c r="I156" s="452">
        <v>0</v>
      </c>
      <c r="J156" s="446"/>
      <c r="K156" s="492"/>
      <c r="M156" s="443" t="str">
        <f>_xlfn.IFNA(VLOOKUP(G156,Checks!$L$4:$L$15,1,FALSE),IF(G156="","",1))</f>
        <v/>
      </c>
    </row>
    <row r="157" spans="1:13" s="443" customFormat="1" ht="14.15" customHeight="1">
      <c r="A157" s="502">
        <f t="shared" si="4"/>
        <v>149</v>
      </c>
      <c r="B157" s="502">
        <f t="shared" si="5"/>
        <v>0</v>
      </c>
      <c r="C157" s="448"/>
      <c r="D157" s="446"/>
      <c r="E157" s="446"/>
      <c r="F157" s="446"/>
      <c r="G157" s="448"/>
      <c r="H157" s="455">
        <v>0</v>
      </c>
      <c r="I157" s="452">
        <v>0</v>
      </c>
      <c r="J157" s="446"/>
      <c r="K157" s="492"/>
      <c r="M157" s="443" t="str">
        <f>_xlfn.IFNA(VLOOKUP(G157,Checks!$L$4:$L$15,1,FALSE),IF(G157="","",1))</f>
        <v/>
      </c>
    </row>
    <row r="158" spans="1:13" s="443" customFormat="1" ht="14.15" customHeight="1">
      <c r="A158" s="502">
        <f t="shared" si="4"/>
        <v>150</v>
      </c>
      <c r="B158" s="502">
        <f t="shared" si="5"/>
        <v>0</v>
      </c>
      <c r="C158" s="448"/>
      <c r="D158" s="446"/>
      <c r="E158" s="446"/>
      <c r="F158" s="446"/>
      <c r="G158" s="448"/>
      <c r="H158" s="455">
        <v>0</v>
      </c>
      <c r="I158" s="452">
        <v>0</v>
      </c>
      <c r="J158" s="446"/>
      <c r="K158" s="492"/>
      <c r="M158" s="443" t="str">
        <f>_xlfn.IFNA(VLOOKUP(G158,Checks!$L$4:$L$15,1,FALSE),IF(G158="","",1))</f>
        <v/>
      </c>
    </row>
    <row r="159" spans="1:13" s="443" customFormat="1" ht="14.15" customHeight="1">
      <c r="A159" s="502">
        <f t="shared" si="4"/>
        <v>151</v>
      </c>
      <c r="B159" s="502">
        <f t="shared" si="5"/>
        <v>0</v>
      </c>
      <c r="C159" s="448"/>
      <c r="D159" s="446"/>
      <c r="E159" s="446"/>
      <c r="F159" s="446"/>
      <c r="G159" s="448"/>
      <c r="H159" s="455">
        <v>0</v>
      </c>
      <c r="I159" s="452">
        <v>0</v>
      </c>
      <c r="J159" s="446"/>
      <c r="K159" s="492"/>
      <c r="M159" s="443" t="str">
        <f>_xlfn.IFNA(VLOOKUP(G159,Checks!$L$4:$L$15,1,FALSE),IF(G159="","",1))</f>
        <v/>
      </c>
    </row>
    <row r="160" spans="1:13" s="443" customFormat="1" ht="14.15" customHeight="1">
      <c r="A160" s="502">
        <f t="shared" si="4"/>
        <v>152</v>
      </c>
      <c r="B160" s="502">
        <f t="shared" si="5"/>
        <v>0</v>
      </c>
      <c r="C160" s="448"/>
      <c r="D160" s="446"/>
      <c r="E160" s="446"/>
      <c r="F160" s="446"/>
      <c r="G160" s="448"/>
      <c r="H160" s="455">
        <v>0</v>
      </c>
      <c r="I160" s="452">
        <v>0</v>
      </c>
      <c r="J160" s="446"/>
      <c r="K160" s="492"/>
      <c r="M160" s="443" t="str">
        <f>_xlfn.IFNA(VLOOKUP(G160,Checks!$L$4:$L$15,1,FALSE),IF(G160="","",1))</f>
        <v/>
      </c>
    </row>
    <row r="161" spans="1:13" s="443" customFormat="1" ht="14.15" customHeight="1">
      <c r="A161" s="502">
        <f t="shared" si="4"/>
        <v>153</v>
      </c>
      <c r="B161" s="502">
        <f t="shared" si="5"/>
        <v>0</v>
      </c>
      <c r="C161" s="448"/>
      <c r="D161" s="446"/>
      <c r="E161" s="446"/>
      <c r="F161" s="446"/>
      <c r="G161" s="448"/>
      <c r="H161" s="455">
        <v>0</v>
      </c>
      <c r="I161" s="452">
        <v>0</v>
      </c>
      <c r="J161" s="446"/>
      <c r="K161" s="492"/>
      <c r="M161" s="443" t="str">
        <f>_xlfn.IFNA(VLOOKUP(G161,Checks!$L$4:$L$15,1,FALSE),IF(G161="","",1))</f>
        <v/>
      </c>
    </row>
    <row r="162" spans="1:13" s="443" customFormat="1" ht="14.15" customHeight="1">
      <c r="A162" s="502">
        <f t="shared" si="4"/>
        <v>154</v>
      </c>
      <c r="B162" s="502">
        <f t="shared" si="5"/>
        <v>0</v>
      </c>
      <c r="C162" s="448"/>
      <c r="D162" s="446"/>
      <c r="E162" s="446"/>
      <c r="F162" s="446"/>
      <c r="G162" s="448"/>
      <c r="H162" s="455">
        <v>0</v>
      </c>
      <c r="I162" s="452">
        <v>0</v>
      </c>
      <c r="J162" s="446"/>
      <c r="K162" s="492"/>
      <c r="M162" s="443" t="str">
        <f>_xlfn.IFNA(VLOOKUP(G162,Checks!$L$4:$L$15,1,FALSE),IF(G162="","",1))</f>
        <v/>
      </c>
    </row>
    <row r="163" spans="1:13" s="443" customFormat="1" ht="14.15" customHeight="1">
      <c r="A163" s="502">
        <f t="shared" si="4"/>
        <v>155</v>
      </c>
      <c r="B163" s="502">
        <f t="shared" si="5"/>
        <v>0</v>
      </c>
      <c r="C163" s="448"/>
      <c r="D163" s="446"/>
      <c r="E163" s="446"/>
      <c r="F163" s="446"/>
      <c r="G163" s="448"/>
      <c r="H163" s="455">
        <v>0</v>
      </c>
      <c r="I163" s="452">
        <v>0</v>
      </c>
      <c r="J163" s="446"/>
      <c r="K163" s="492"/>
      <c r="M163" s="443" t="str">
        <f>_xlfn.IFNA(VLOOKUP(G163,Checks!$L$4:$L$15,1,FALSE),IF(G163="","",1))</f>
        <v/>
      </c>
    </row>
    <row r="164" spans="1:13" s="443" customFormat="1" ht="14.15" customHeight="1">
      <c r="A164" s="502">
        <f t="shared" si="4"/>
        <v>156</v>
      </c>
      <c r="B164" s="502">
        <f t="shared" si="5"/>
        <v>0</v>
      </c>
      <c r="C164" s="448"/>
      <c r="D164" s="446"/>
      <c r="E164" s="446"/>
      <c r="F164" s="446"/>
      <c r="G164" s="448"/>
      <c r="H164" s="455">
        <v>0</v>
      </c>
      <c r="I164" s="452">
        <v>0</v>
      </c>
      <c r="J164" s="446"/>
      <c r="K164" s="492"/>
      <c r="M164" s="443" t="str">
        <f>_xlfn.IFNA(VLOOKUP(G164,Checks!$L$4:$L$15,1,FALSE),IF(G164="","",1))</f>
        <v/>
      </c>
    </row>
    <row r="165" spans="1:13" s="443" customFormat="1" ht="14.15" customHeight="1">
      <c r="A165" s="502">
        <f t="shared" si="4"/>
        <v>157</v>
      </c>
      <c r="B165" s="502">
        <f t="shared" si="5"/>
        <v>0</v>
      </c>
      <c r="C165" s="448"/>
      <c r="D165" s="446"/>
      <c r="E165" s="446"/>
      <c r="F165" s="446"/>
      <c r="G165" s="448"/>
      <c r="H165" s="455">
        <v>0</v>
      </c>
      <c r="I165" s="452">
        <v>0</v>
      </c>
      <c r="J165" s="446"/>
      <c r="K165" s="492"/>
      <c r="M165" s="443" t="str">
        <f>_xlfn.IFNA(VLOOKUP(G165,Checks!$L$4:$L$15,1,FALSE),IF(G165="","",1))</f>
        <v/>
      </c>
    </row>
    <row r="166" spans="1:13" s="443" customFormat="1" ht="14.15" customHeight="1">
      <c r="A166" s="502">
        <f t="shared" si="4"/>
        <v>158</v>
      </c>
      <c r="B166" s="502">
        <f t="shared" si="5"/>
        <v>0</v>
      </c>
      <c r="C166" s="448"/>
      <c r="D166" s="446"/>
      <c r="E166" s="446"/>
      <c r="F166" s="446"/>
      <c r="G166" s="448"/>
      <c r="H166" s="455">
        <v>0</v>
      </c>
      <c r="I166" s="452">
        <v>0</v>
      </c>
      <c r="J166" s="446"/>
      <c r="K166" s="492"/>
      <c r="M166" s="443" t="str">
        <f>_xlfn.IFNA(VLOOKUP(G166,Checks!$L$4:$L$15,1,FALSE),IF(G166="","",1))</f>
        <v/>
      </c>
    </row>
    <row r="167" spans="1:13" s="443" customFormat="1" ht="14.15" customHeight="1">
      <c r="A167" s="502">
        <f t="shared" si="4"/>
        <v>159</v>
      </c>
      <c r="B167" s="502">
        <f t="shared" si="5"/>
        <v>0</v>
      </c>
      <c r="C167" s="448"/>
      <c r="D167" s="446"/>
      <c r="E167" s="446"/>
      <c r="F167" s="446"/>
      <c r="G167" s="448"/>
      <c r="H167" s="455">
        <v>0</v>
      </c>
      <c r="I167" s="452">
        <v>0</v>
      </c>
      <c r="J167" s="446"/>
      <c r="K167" s="492"/>
      <c r="M167" s="443" t="str">
        <f>_xlfn.IFNA(VLOOKUP(G167,Checks!$L$4:$L$15,1,FALSE),IF(G167="","",1))</f>
        <v/>
      </c>
    </row>
    <row r="168" spans="1:13" s="443" customFormat="1" ht="14.15" customHeight="1">
      <c r="A168" s="502">
        <f t="shared" si="4"/>
        <v>160</v>
      </c>
      <c r="B168" s="502">
        <f t="shared" si="5"/>
        <v>0</v>
      </c>
      <c r="C168" s="448"/>
      <c r="D168" s="446"/>
      <c r="E168" s="446"/>
      <c r="F168" s="446"/>
      <c r="G168" s="448"/>
      <c r="H168" s="455">
        <v>0</v>
      </c>
      <c r="I168" s="452">
        <v>0</v>
      </c>
      <c r="J168" s="446"/>
      <c r="K168" s="492"/>
      <c r="M168" s="443" t="str">
        <f>_xlfn.IFNA(VLOOKUP(G168,Checks!$L$4:$L$15,1,FALSE),IF(G168="","",1))</f>
        <v/>
      </c>
    </row>
    <row r="169" spans="1:13" s="443" customFormat="1" ht="14.15" customHeight="1">
      <c r="A169" s="502">
        <f t="shared" si="4"/>
        <v>161</v>
      </c>
      <c r="B169" s="502">
        <f t="shared" si="5"/>
        <v>0</v>
      </c>
      <c r="C169" s="448"/>
      <c r="D169" s="446"/>
      <c r="E169" s="446"/>
      <c r="F169" s="446"/>
      <c r="G169" s="448"/>
      <c r="H169" s="455">
        <v>0</v>
      </c>
      <c r="I169" s="452">
        <v>0</v>
      </c>
      <c r="J169" s="446"/>
      <c r="K169" s="492"/>
      <c r="M169" s="443" t="str">
        <f>_xlfn.IFNA(VLOOKUP(G169,Checks!$L$4:$L$15,1,FALSE),IF(G169="","",1))</f>
        <v/>
      </c>
    </row>
    <row r="170" spans="1:13" s="443" customFormat="1" ht="14.15" customHeight="1">
      <c r="A170" s="502">
        <f t="shared" si="4"/>
        <v>162</v>
      </c>
      <c r="B170" s="502">
        <f t="shared" si="5"/>
        <v>0</v>
      </c>
      <c r="C170" s="448"/>
      <c r="D170" s="446"/>
      <c r="E170" s="446"/>
      <c r="F170" s="446"/>
      <c r="G170" s="448"/>
      <c r="H170" s="455">
        <v>0</v>
      </c>
      <c r="I170" s="452">
        <v>0</v>
      </c>
      <c r="J170" s="446"/>
      <c r="K170" s="492"/>
      <c r="M170" s="443" t="str">
        <f>_xlfn.IFNA(VLOOKUP(G170,Checks!$L$4:$L$15,1,FALSE),IF(G170="","",1))</f>
        <v/>
      </c>
    </row>
    <row r="171" spans="1:13" s="443" customFormat="1" ht="14.15" customHeight="1">
      <c r="A171" s="502">
        <f t="shared" si="4"/>
        <v>163</v>
      </c>
      <c r="B171" s="502">
        <f t="shared" si="5"/>
        <v>0</v>
      </c>
      <c r="C171" s="448"/>
      <c r="D171" s="446"/>
      <c r="E171" s="446"/>
      <c r="F171" s="446"/>
      <c r="G171" s="448"/>
      <c r="H171" s="455">
        <v>0</v>
      </c>
      <c r="I171" s="452">
        <v>0</v>
      </c>
      <c r="J171" s="446"/>
      <c r="K171" s="492"/>
      <c r="M171" s="443" t="str">
        <f>_xlfn.IFNA(VLOOKUP(G171,Checks!$L$4:$L$15,1,FALSE),IF(G171="","",1))</f>
        <v/>
      </c>
    </row>
    <row r="172" spans="1:13" s="443" customFormat="1" ht="14.15" customHeight="1">
      <c r="A172" s="502">
        <f t="shared" si="4"/>
        <v>164</v>
      </c>
      <c r="B172" s="502">
        <f t="shared" si="5"/>
        <v>0</v>
      </c>
      <c r="C172" s="448"/>
      <c r="D172" s="446"/>
      <c r="E172" s="446"/>
      <c r="F172" s="446"/>
      <c r="G172" s="448"/>
      <c r="H172" s="455">
        <v>0</v>
      </c>
      <c r="I172" s="452">
        <v>0</v>
      </c>
      <c r="J172" s="446"/>
      <c r="K172" s="492"/>
      <c r="M172" s="443" t="str">
        <f>_xlfn.IFNA(VLOOKUP(G172,Checks!$L$4:$L$15,1,FALSE),IF(G172="","",1))</f>
        <v/>
      </c>
    </row>
    <row r="173" spans="1:13" s="443" customFormat="1" ht="14.15" customHeight="1">
      <c r="A173" s="502">
        <f t="shared" si="4"/>
        <v>165</v>
      </c>
      <c r="B173" s="502">
        <f t="shared" si="5"/>
        <v>0</v>
      </c>
      <c r="C173" s="448"/>
      <c r="D173" s="446"/>
      <c r="E173" s="446"/>
      <c r="F173" s="446"/>
      <c r="G173" s="448"/>
      <c r="H173" s="455">
        <v>0</v>
      </c>
      <c r="I173" s="452">
        <v>0</v>
      </c>
      <c r="J173" s="446"/>
      <c r="K173" s="492"/>
      <c r="M173" s="443" t="str">
        <f>_xlfn.IFNA(VLOOKUP(G173,Checks!$L$4:$L$15,1,FALSE),IF(G173="","",1))</f>
        <v/>
      </c>
    </row>
    <row r="174" spans="1:13" s="443" customFormat="1" ht="14.15" customHeight="1">
      <c r="A174" s="502">
        <f t="shared" si="4"/>
        <v>166</v>
      </c>
      <c r="B174" s="502">
        <f t="shared" si="5"/>
        <v>0</v>
      </c>
      <c r="C174" s="448"/>
      <c r="D174" s="446"/>
      <c r="E174" s="446"/>
      <c r="F174" s="446"/>
      <c r="G174" s="448"/>
      <c r="H174" s="455">
        <v>0</v>
      </c>
      <c r="I174" s="452">
        <v>0</v>
      </c>
      <c r="J174" s="446"/>
      <c r="K174" s="492"/>
      <c r="M174" s="443" t="str">
        <f>_xlfn.IFNA(VLOOKUP(G174,Checks!$L$4:$L$15,1,FALSE),IF(G174="","",1))</f>
        <v/>
      </c>
    </row>
    <row r="175" spans="1:13" s="443" customFormat="1" ht="14.15" customHeight="1">
      <c r="A175" s="502">
        <f t="shared" si="4"/>
        <v>167</v>
      </c>
      <c r="B175" s="502">
        <f t="shared" si="5"/>
        <v>0</v>
      </c>
      <c r="C175" s="448"/>
      <c r="D175" s="446"/>
      <c r="E175" s="446"/>
      <c r="F175" s="446"/>
      <c r="G175" s="448"/>
      <c r="H175" s="455">
        <v>0</v>
      </c>
      <c r="I175" s="452">
        <v>0</v>
      </c>
      <c r="J175" s="446"/>
      <c r="K175" s="492"/>
      <c r="M175" s="443" t="str">
        <f>_xlfn.IFNA(VLOOKUP(G175,Checks!$L$4:$L$15,1,FALSE),IF(G175="","",1))</f>
        <v/>
      </c>
    </row>
    <row r="176" spans="1:13" s="443" customFormat="1" ht="14.15" customHeight="1">
      <c r="A176" s="502">
        <f t="shared" si="4"/>
        <v>168</v>
      </c>
      <c r="B176" s="502">
        <f t="shared" si="5"/>
        <v>0</v>
      </c>
      <c r="C176" s="448"/>
      <c r="D176" s="446"/>
      <c r="E176" s="446"/>
      <c r="F176" s="446"/>
      <c r="G176" s="448"/>
      <c r="H176" s="455">
        <v>0</v>
      </c>
      <c r="I176" s="452">
        <v>0</v>
      </c>
      <c r="J176" s="446"/>
      <c r="K176" s="492"/>
      <c r="M176" s="443" t="str">
        <f>_xlfn.IFNA(VLOOKUP(G176,Checks!$L$4:$L$15,1,FALSE),IF(G176="","",1))</f>
        <v/>
      </c>
    </row>
    <row r="177" spans="1:13" s="443" customFormat="1" ht="14.15" customHeight="1">
      <c r="A177" s="502">
        <f t="shared" si="4"/>
        <v>169</v>
      </c>
      <c r="B177" s="502">
        <f t="shared" si="5"/>
        <v>0</v>
      </c>
      <c r="C177" s="448"/>
      <c r="D177" s="446"/>
      <c r="E177" s="446"/>
      <c r="F177" s="446"/>
      <c r="G177" s="448"/>
      <c r="H177" s="455">
        <v>0</v>
      </c>
      <c r="I177" s="452">
        <v>0</v>
      </c>
      <c r="J177" s="446"/>
      <c r="K177" s="492"/>
      <c r="M177" s="443" t="str">
        <f>_xlfn.IFNA(VLOOKUP(G177,Checks!$L$4:$L$15,1,FALSE),IF(G177="","",1))</f>
        <v/>
      </c>
    </row>
    <row r="178" spans="1:13" s="443" customFormat="1" ht="14.15" customHeight="1">
      <c r="A178" s="502">
        <f t="shared" si="4"/>
        <v>170</v>
      </c>
      <c r="B178" s="502">
        <f t="shared" si="5"/>
        <v>0</v>
      </c>
      <c r="C178" s="448"/>
      <c r="D178" s="446"/>
      <c r="E178" s="446"/>
      <c r="F178" s="446"/>
      <c r="G178" s="448"/>
      <c r="H178" s="455">
        <v>0</v>
      </c>
      <c r="I178" s="452">
        <v>0</v>
      </c>
      <c r="J178" s="446"/>
      <c r="K178" s="492"/>
      <c r="M178" s="443" t="str">
        <f>_xlfn.IFNA(VLOOKUP(G178,Checks!$L$4:$L$15,1,FALSE),IF(G178="","",1))</f>
        <v/>
      </c>
    </row>
    <row r="179" spans="1:13" s="443" customFormat="1" ht="14.15" customHeight="1">
      <c r="A179" s="502">
        <f t="shared" si="4"/>
        <v>171</v>
      </c>
      <c r="B179" s="502">
        <f t="shared" si="5"/>
        <v>0</v>
      </c>
      <c r="C179" s="448"/>
      <c r="D179" s="446"/>
      <c r="E179" s="446"/>
      <c r="F179" s="446"/>
      <c r="G179" s="448"/>
      <c r="H179" s="455">
        <v>0</v>
      </c>
      <c r="I179" s="452">
        <v>0</v>
      </c>
      <c r="J179" s="446"/>
      <c r="K179" s="492"/>
      <c r="M179" s="443" t="str">
        <f>_xlfn.IFNA(VLOOKUP(G179,Checks!$L$4:$L$15,1,FALSE),IF(G179="","",1))</f>
        <v/>
      </c>
    </row>
    <row r="180" spans="1:13" s="443" customFormat="1" ht="14.15" customHeight="1">
      <c r="A180" s="502">
        <f t="shared" si="4"/>
        <v>172</v>
      </c>
      <c r="B180" s="502">
        <f t="shared" si="5"/>
        <v>0</v>
      </c>
      <c r="C180" s="448"/>
      <c r="D180" s="446"/>
      <c r="E180" s="446"/>
      <c r="F180" s="446"/>
      <c r="G180" s="448"/>
      <c r="H180" s="455">
        <v>0</v>
      </c>
      <c r="I180" s="452">
        <v>0</v>
      </c>
      <c r="J180" s="446"/>
      <c r="K180" s="492"/>
      <c r="M180" s="443" t="str">
        <f>_xlfn.IFNA(VLOOKUP(G180,Checks!$L$4:$L$15,1,FALSE),IF(G180="","",1))</f>
        <v/>
      </c>
    </row>
    <row r="181" spans="1:13" s="443" customFormat="1" ht="14.15" customHeight="1">
      <c r="A181" s="502">
        <f t="shared" si="4"/>
        <v>173</v>
      </c>
      <c r="B181" s="502">
        <f t="shared" si="5"/>
        <v>0</v>
      </c>
      <c r="C181" s="448"/>
      <c r="D181" s="446"/>
      <c r="E181" s="446"/>
      <c r="F181" s="446"/>
      <c r="G181" s="448"/>
      <c r="H181" s="455">
        <v>0</v>
      </c>
      <c r="I181" s="452">
        <v>0</v>
      </c>
      <c r="J181" s="446"/>
      <c r="K181" s="492"/>
      <c r="M181" s="443" t="str">
        <f>_xlfn.IFNA(VLOOKUP(G181,Checks!$L$4:$L$15,1,FALSE),IF(G181="","",1))</f>
        <v/>
      </c>
    </row>
    <row r="182" spans="1:13" s="443" customFormat="1" ht="14.15" customHeight="1">
      <c r="A182" s="502">
        <f t="shared" si="4"/>
        <v>174</v>
      </c>
      <c r="B182" s="502">
        <f t="shared" si="5"/>
        <v>0</v>
      </c>
      <c r="C182" s="448"/>
      <c r="D182" s="446"/>
      <c r="E182" s="446"/>
      <c r="F182" s="446"/>
      <c r="G182" s="448"/>
      <c r="H182" s="455">
        <v>0</v>
      </c>
      <c r="I182" s="452">
        <v>0</v>
      </c>
      <c r="J182" s="446"/>
      <c r="K182" s="492"/>
      <c r="M182" s="443" t="str">
        <f>_xlfn.IFNA(VLOOKUP(G182,Checks!$L$4:$L$15,1,FALSE),IF(G182="","",1))</f>
        <v/>
      </c>
    </row>
    <row r="183" spans="1:13" s="443" customFormat="1" ht="14.15" customHeight="1">
      <c r="A183" s="502">
        <f t="shared" si="4"/>
        <v>175</v>
      </c>
      <c r="B183" s="502">
        <f t="shared" si="5"/>
        <v>0</v>
      </c>
      <c r="C183" s="448"/>
      <c r="D183" s="446"/>
      <c r="E183" s="446"/>
      <c r="F183" s="446"/>
      <c r="G183" s="448"/>
      <c r="H183" s="455">
        <v>0</v>
      </c>
      <c r="I183" s="452">
        <v>0</v>
      </c>
      <c r="J183" s="446"/>
      <c r="K183" s="492"/>
      <c r="M183" s="443" t="str">
        <f>_xlfn.IFNA(VLOOKUP(G183,Checks!$L$4:$L$15,1,FALSE),IF(G183="","",1))</f>
        <v/>
      </c>
    </row>
    <row r="184" spans="1:13" s="443" customFormat="1" ht="14.15" customHeight="1">
      <c r="A184" s="502">
        <f t="shared" si="4"/>
        <v>176</v>
      </c>
      <c r="B184" s="502">
        <f t="shared" si="5"/>
        <v>0</v>
      </c>
      <c r="C184" s="448"/>
      <c r="D184" s="446"/>
      <c r="E184" s="446"/>
      <c r="F184" s="446"/>
      <c r="G184" s="448"/>
      <c r="H184" s="455">
        <v>0</v>
      </c>
      <c r="I184" s="452">
        <v>0</v>
      </c>
      <c r="J184" s="446"/>
      <c r="K184" s="492"/>
      <c r="M184" s="443" t="str">
        <f>_xlfn.IFNA(VLOOKUP(G184,Checks!$L$4:$L$15,1,FALSE),IF(G184="","",1))</f>
        <v/>
      </c>
    </row>
    <row r="185" spans="1:13" s="443" customFormat="1" ht="14.15" customHeight="1">
      <c r="A185" s="502">
        <f t="shared" si="4"/>
        <v>177</v>
      </c>
      <c r="B185" s="502">
        <f t="shared" si="5"/>
        <v>0</v>
      </c>
      <c r="C185" s="448"/>
      <c r="D185" s="446"/>
      <c r="E185" s="446"/>
      <c r="F185" s="446"/>
      <c r="G185" s="448"/>
      <c r="H185" s="455">
        <v>0</v>
      </c>
      <c r="I185" s="452">
        <v>0</v>
      </c>
      <c r="J185" s="446"/>
      <c r="K185" s="492"/>
      <c r="M185" s="443" t="str">
        <f>_xlfn.IFNA(VLOOKUP(G185,Checks!$L$4:$L$15,1,FALSE),IF(G185="","",1))</f>
        <v/>
      </c>
    </row>
    <row r="186" spans="1:13" s="443" customFormat="1" ht="14.15" customHeight="1">
      <c r="A186" s="502">
        <f t="shared" si="4"/>
        <v>178</v>
      </c>
      <c r="B186" s="502">
        <f t="shared" si="5"/>
        <v>0</v>
      </c>
      <c r="C186" s="448"/>
      <c r="D186" s="446"/>
      <c r="E186" s="446"/>
      <c r="F186" s="446"/>
      <c r="G186" s="448"/>
      <c r="H186" s="455">
        <v>0</v>
      </c>
      <c r="I186" s="452">
        <v>0</v>
      </c>
      <c r="J186" s="446"/>
      <c r="K186" s="492"/>
      <c r="M186" s="443" t="str">
        <f>_xlfn.IFNA(VLOOKUP(G186,Checks!$L$4:$L$15,1,FALSE),IF(G186="","",1))</f>
        <v/>
      </c>
    </row>
    <row r="187" spans="1:13" s="443" customFormat="1" ht="14.15" customHeight="1">
      <c r="A187" s="502">
        <f t="shared" si="4"/>
        <v>179</v>
      </c>
      <c r="B187" s="502">
        <f t="shared" si="5"/>
        <v>0</v>
      </c>
      <c r="C187" s="448"/>
      <c r="D187" s="446"/>
      <c r="E187" s="446"/>
      <c r="F187" s="446"/>
      <c r="G187" s="448"/>
      <c r="H187" s="455">
        <v>0</v>
      </c>
      <c r="I187" s="452">
        <v>0</v>
      </c>
      <c r="J187" s="446"/>
      <c r="K187" s="492"/>
      <c r="M187" s="443" t="str">
        <f>_xlfn.IFNA(VLOOKUP(G187,Checks!$L$4:$L$15,1,FALSE),IF(G187="","",1))</f>
        <v/>
      </c>
    </row>
    <row r="188" spans="1:13" s="443" customFormat="1" ht="14.15" customHeight="1">
      <c r="A188" s="502">
        <f t="shared" si="4"/>
        <v>180</v>
      </c>
      <c r="B188" s="502">
        <f t="shared" si="5"/>
        <v>0</v>
      </c>
      <c r="C188" s="448"/>
      <c r="D188" s="446"/>
      <c r="E188" s="446"/>
      <c r="F188" s="446"/>
      <c r="G188" s="448"/>
      <c r="H188" s="455">
        <v>0</v>
      </c>
      <c r="I188" s="452">
        <v>0</v>
      </c>
      <c r="J188" s="446"/>
      <c r="K188" s="492"/>
      <c r="M188" s="443" t="str">
        <f>_xlfn.IFNA(VLOOKUP(G188,Checks!$L$4:$L$15,1,FALSE),IF(G188="","",1))</f>
        <v/>
      </c>
    </row>
    <row r="189" spans="1:13" s="443" customFormat="1" ht="14.15" customHeight="1">
      <c r="A189" s="502">
        <f t="shared" si="4"/>
        <v>181</v>
      </c>
      <c r="B189" s="502">
        <f t="shared" si="5"/>
        <v>0</v>
      </c>
      <c r="C189" s="448"/>
      <c r="D189" s="446"/>
      <c r="E189" s="446"/>
      <c r="F189" s="446"/>
      <c r="G189" s="448"/>
      <c r="H189" s="455">
        <v>0</v>
      </c>
      <c r="I189" s="452">
        <v>0</v>
      </c>
      <c r="J189" s="446"/>
      <c r="K189" s="492"/>
      <c r="M189" s="443" t="str">
        <f>_xlfn.IFNA(VLOOKUP(G189,Checks!$L$4:$L$15,1,FALSE),IF(G189="","",1))</f>
        <v/>
      </c>
    </row>
    <row r="190" spans="1:13" s="443" customFormat="1" ht="14.15" customHeight="1">
      <c r="A190" s="502">
        <f t="shared" si="4"/>
        <v>182</v>
      </c>
      <c r="B190" s="502">
        <f t="shared" si="5"/>
        <v>0</v>
      </c>
      <c r="C190" s="448"/>
      <c r="D190" s="446"/>
      <c r="E190" s="446"/>
      <c r="F190" s="446"/>
      <c r="G190" s="448"/>
      <c r="H190" s="455">
        <v>0</v>
      </c>
      <c r="I190" s="452">
        <v>0</v>
      </c>
      <c r="J190" s="446"/>
      <c r="K190" s="492"/>
      <c r="M190" s="443" t="str">
        <f>_xlfn.IFNA(VLOOKUP(G190,Checks!$L$4:$L$15,1,FALSE),IF(G190="","",1))</f>
        <v/>
      </c>
    </row>
    <row r="191" spans="1:13" s="443" customFormat="1" ht="14.15" customHeight="1">
      <c r="A191" s="502">
        <f t="shared" si="4"/>
        <v>183</v>
      </c>
      <c r="B191" s="502">
        <f t="shared" si="5"/>
        <v>0</v>
      </c>
      <c r="C191" s="448"/>
      <c r="D191" s="446"/>
      <c r="E191" s="446"/>
      <c r="F191" s="446"/>
      <c r="G191" s="448"/>
      <c r="H191" s="455">
        <v>0</v>
      </c>
      <c r="I191" s="452">
        <v>0</v>
      </c>
      <c r="J191" s="446"/>
      <c r="K191" s="492"/>
      <c r="M191" s="443" t="str">
        <f>_xlfn.IFNA(VLOOKUP(G191,Checks!$L$4:$L$15,1,FALSE),IF(G191="","",1))</f>
        <v/>
      </c>
    </row>
    <row r="192" spans="1:13" s="443" customFormat="1" ht="14.15" customHeight="1">
      <c r="A192" s="502">
        <f t="shared" si="4"/>
        <v>184</v>
      </c>
      <c r="B192" s="502">
        <f t="shared" si="5"/>
        <v>0</v>
      </c>
      <c r="C192" s="448"/>
      <c r="D192" s="446"/>
      <c r="E192" s="446"/>
      <c r="F192" s="446"/>
      <c r="G192" s="448"/>
      <c r="H192" s="455">
        <v>0</v>
      </c>
      <c r="I192" s="452">
        <v>0</v>
      </c>
      <c r="J192" s="446"/>
      <c r="K192" s="492"/>
      <c r="M192" s="443" t="str">
        <f>_xlfn.IFNA(VLOOKUP(G192,Checks!$L$4:$L$15,1,FALSE),IF(G192="","",1))</f>
        <v/>
      </c>
    </row>
    <row r="193" spans="1:13" s="443" customFormat="1" ht="14.15" customHeight="1">
      <c r="A193" s="502">
        <f t="shared" si="4"/>
        <v>185</v>
      </c>
      <c r="B193" s="502">
        <f t="shared" si="5"/>
        <v>0</v>
      </c>
      <c r="C193" s="448"/>
      <c r="D193" s="446"/>
      <c r="E193" s="446"/>
      <c r="F193" s="446"/>
      <c r="G193" s="448"/>
      <c r="H193" s="455">
        <v>0</v>
      </c>
      <c r="I193" s="452">
        <v>0</v>
      </c>
      <c r="J193" s="446"/>
      <c r="K193" s="492"/>
      <c r="M193" s="443" t="str">
        <f>_xlfn.IFNA(VLOOKUP(G193,Checks!$L$4:$L$15,1,FALSE),IF(G193="","",1))</f>
        <v/>
      </c>
    </row>
    <row r="194" spans="1:13" s="443" customFormat="1" ht="14.15" customHeight="1">
      <c r="A194" s="502">
        <f t="shared" si="4"/>
        <v>186</v>
      </c>
      <c r="B194" s="502">
        <f t="shared" si="5"/>
        <v>0</v>
      </c>
      <c r="C194" s="448"/>
      <c r="D194" s="446"/>
      <c r="E194" s="446"/>
      <c r="F194" s="446"/>
      <c r="G194" s="448"/>
      <c r="H194" s="455">
        <v>0</v>
      </c>
      <c r="I194" s="452">
        <v>0</v>
      </c>
      <c r="J194" s="446"/>
      <c r="K194" s="492"/>
      <c r="M194" s="443" t="str">
        <f>_xlfn.IFNA(VLOOKUP(G194,Checks!$L$4:$L$15,1,FALSE),IF(G194="","",1))</f>
        <v/>
      </c>
    </row>
    <row r="195" spans="1:13" s="443" customFormat="1" ht="14.15" customHeight="1">
      <c r="A195" s="502">
        <f t="shared" si="4"/>
        <v>187</v>
      </c>
      <c r="B195" s="502">
        <f t="shared" si="5"/>
        <v>0</v>
      </c>
      <c r="C195" s="448"/>
      <c r="D195" s="446"/>
      <c r="E195" s="446"/>
      <c r="F195" s="446"/>
      <c r="G195" s="448"/>
      <c r="H195" s="455">
        <v>0</v>
      </c>
      <c r="I195" s="452">
        <v>0</v>
      </c>
      <c r="J195" s="446"/>
      <c r="K195" s="492"/>
      <c r="M195" s="443" t="str">
        <f>_xlfn.IFNA(VLOOKUP(G195,Checks!$L$4:$L$15,1,FALSE),IF(G195="","",1))</f>
        <v/>
      </c>
    </row>
    <row r="196" spans="1:13" s="443" customFormat="1" ht="14.15" customHeight="1">
      <c r="A196" s="502">
        <f t="shared" si="4"/>
        <v>188</v>
      </c>
      <c r="B196" s="502">
        <f t="shared" si="5"/>
        <v>0</v>
      </c>
      <c r="C196" s="448"/>
      <c r="D196" s="446"/>
      <c r="E196" s="446"/>
      <c r="F196" s="446"/>
      <c r="G196" s="448"/>
      <c r="H196" s="455">
        <v>0</v>
      </c>
      <c r="I196" s="452">
        <v>0</v>
      </c>
      <c r="J196" s="446"/>
      <c r="K196" s="492"/>
      <c r="M196" s="443" t="str">
        <f>_xlfn.IFNA(VLOOKUP(G196,Checks!$L$4:$L$15,1,FALSE),IF(G196="","",1))</f>
        <v/>
      </c>
    </row>
    <row r="197" spans="1:13" s="443" customFormat="1" ht="14.15" customHeight="1">
      <c r="A197" s="502">
        <f t="shared" si="4"/>
        <v>189</v>
      </c>
      <c r="B197" s="502">
        <f t="shared" si="5"/>
        <v>0</v>
      </c>
      <c r="C197" s="448"/>
      <c r="D197" s="446"/>
      <c r="E197" s="446"/>
      <c r="F197" s="446"/>
      <c r="G197" s="448"/>
      <c r="H197" s="455">
        <v>0</v>
      </c>
      <c r="I197" s="452">
        <v>0</v>
      </c>
      <c r="J197" s="446"/>
      <c r="K197" s="492"/>
      <c r="M197" s="443" t="str">
        <f>_xlfn.IFNA(VLOOKUP(G197,Checks!$L$4:$L$15,1,FALSE),IF(G197="","",1))</f>
        <v/>
      </c>
    </row>
    <row r="198" spans="1:13" s="443" customFormat="1" ht="14.15" customHeight="1">
      <c r="A198" s="502">
        <f t="shared" si="4"/>
        <v>190</v>
      </c>
      <c r="B198" s="502">
        <f t="shared" si="5"/>
        <v>0</v>
      </c>
      <c r="C198" s="448"/>
      <c r="D198" s="446"/>
      <c r="E198" s="446"/>
      <c r="F198" s="446"/>
      <c r="G198" s="448"/>
      <c r="H198" s="455">
        <v>0</v>
      </c>
      <c r="I198" s="452">
        <v>0</v>
      </c>
      <c r="J198" s="446"/>
      <c r="K198" s="492"/>
      <c r="M198" s="443" t="str">
        <f>_xlfn.IFNA(VLOOKUP(G198,Checks!$L$4:$L$15,1,FALSE),IF(G198="","",1))</f>
        <v/>
      </c>
    </row>
    <row r="199" spans="1:13" s="443" customFormat="1" ht="14.15" customHeight="1">
      <c r="A199" s="502">
        <f t="shared" si="4"/>
        <v>191</v>
      </c>
      <c r="B199" s="502">
        <f t="shared" si="5"/>
        <v>0</v>
      </c>
      <c r="C199" s="448"/>
      <c r="D199" s="446"/>
      <c r="E199" s="446"/>
      <c r="F199" s="446"/>
      <c r="G199" s="448"/>
      <c r="H199" s="455">
        <v>0</v>
      </c>
      <c r="I199" s="452">
        <v>0</v>
      </c>
      <c r="J199" s="446"/>
      <c r="K199" s="492"/>
      <c r="M199" s="443" t="str">
        <f>_xlfn.IFNA(VLOOKUP(G199,Checks!$L$4:$L$15,1,FALSE),IF(G199="","",1))</f>
        <v/>
      </c>
    </row>
    <row r="200" spans="1:13" s="443" customFormat="1" ht="14.15" customHeight="1">
      <c r="A200" s="502">
        <f t="shared" si="4"/>
        <v>192</v>
      </c>
      <c r="B200" s="502">
        <f t="shared" si="5"/>
        <v>0</v>
      </c>
      <c r="C200" s="448"/>
      <c r="D200" s="446"/>
      <c r="E200" s="446"/>
      <c r="F200" s="446"/>
      <c r="G200" s="448"/>
      <c r="H200" s="455">
        <v>0</v>
      </c>
      <c r="I200" s="452">
        <v>0</v>
      </c>
      <c r="J200" s="446"/>
      <c r="K200" s="492"/>
      <c r="M200" s="443" t="str">
        <f>_xlfn.IFNA(VLOOKUP(G200,Checks!$L$4:$L$15,1,FALSE),IF(G200="","",1))</f>
        <v/>
      </c>
    </row>
    <row r="201" spans="1:13" s="443" customFormat="1" ht="14.15" customHeight="1">
      <c r="A201" s="502">
        <f t="shared" si="4"/>
        <v>193</v>
      </c>
      <c r="B201" s="502">
        <f t="shared" si="5"/>
        <v>0</v>
      </c>
      <c r="C201" s="448"/>
      <c r="D201" s="446"/>
      <c r="E201" s="446"/>
      <c r="F201" s="446"/>
      <c r="G201" s="448"/>
      <c r="H201" s="455">
        <v>0</v>
      </c>
      <c r="I201" s="452">
        <v>0</v>
      </c>
      <c r="J201" s="446"/>
      <c r="K201" s="492"/>
      <c r="M201" s="443" t="str">
        <f>_xlfn.IFNA(VLOOKUP(G201,Checks!$L$4:$L$15,1,FALSE),IF(G201="","",1))</f>
        <v/>
      </c>
    </row>
    <row r="202" spans="1:13" s="443" customFormat="1" ht="14.15" customHeight="1">
      <c r="A202" s="502">
        <f t="shared" si="4"/>
        <v>194</v>
      </c>
      <c r="B202" s="502">
        <f t="shared" si="5"/>
        <v>0</v>
      </c>
      <c r="C202" s="448"/>
      <c r="D202" s="446"/>
      <c r="E202" s="446"/>
      <c r="F202" s="446"/>
      <c r="G202" s="448"/>
      <c r="H202" s="455">
        <v>0</v>
      </c>
      <c r="I202" s="452">
        <v>0</v>
      </c>
      <c r="J202" s="446"/>
      <c r="K202" s="492"/>
      <c r="M202" s="443" t="str">
        <f>_xlfn.IFNA(VLOOKUP(G202,Checks!$L$4:$L$15,1,FALSE),IF(G202="","",1))</f>
        <v/>
      </c>
    </row>
    <row r="203" spans="1:13" s="443" customFormat="1" ht="14.15" customHeight="1">
      <c r="A203" s="502">
        <f t="shared" ref="A203:A266" si="6">A202+1</f>
        <v>195</v>
      </c>
      <c r="B203" s="502">
        <f t="shared" ref="B203:B266" si="7">$B$9</f>
        <v>0</v>
      </c>
      <c r="C203" s="448"/>
      <c r="D203" s="446"/>
      <c r="E203" s="446"/>
      <c r="F203" s="446"/>
      <c r="G203" s="448"/>
      <c r="H203" s="455">
        <v>0</v>
      </c>
      <c r="I203" s="452">
        <v>0</v>
      </c>
      <c r="J203" s="446"/>
      <c r="K203" s="492"/>
      <c r="M203" s="443" t="str">
        <f>_xlfn.IFNA(VLOOKUP(G203,Checks!$L$4:$L$15,1,FALSE),IF(G203="","",1))</f>
        <v/>
      </c>
    </row>
    <row r="204" spans="1:13" s="443" customFormat="1" ht="14.15" customHeight="1">
      <c r="A204" s="502">
        <f t="shared" si="6"/>
        <v>196</v>
      </c>
      <c r="B204" s="502">
        <f t="shared" si="7"/>
        <v>0</v>
      </c>
      <c r="C204" s="448"/>
      <c r="D204" s="446"/>
      <c r="E204" s="446"/>
      <c r="F204" s="446"/>
      <c r="G204" s="448"/>
      <c r="H204" s="455">
        <v>0</v>
      </c>
      <c r="I204" s="452">
        <v>0</v>
      </c>
      <c r="J204" s="446"/>
      <c r="K204" s="492"/>
      <c r="M204" s="443" t="str">
        <f>_xlfn.IFNA(VLOOKUP(G204,Checks!$L$4:$L$15,1,FALSE),IF(G204="","",1))</f>
        <v/>
      </c>
    </row>
    <row r="205" spans="1:13" s="443" customFormat="1" ht="14.15" customHeight="1">
      <c r="A205" s="502">
        <f t="shared" si="6"/>
        <v>197</v>
      </c>
      <c r="B205" s="502">
        <f t="shared" si="7"/>
        <v>0</v>
      </c>
      <c r="C205" s="448"/>
      <c r="D205" s="446"/>
      <c r="E205" s="446"/>
      <c r="F205" s="446"/>
      <c r="G205" s="448"/>
      <c r="H205" s="455">
        <v>0</v>
      </c>
      <c r="I205" s="452">
        <v>0</v>
      </c>
      <c r="J205" s="446"/>
      <c r="K205" s="492"/>
      <c r="M205" s="443" t="str">
        <f>_xlfn.IFNA(VLOOKUP(G205,Checks!$L$4:$L$15,1,FALSE),IF(G205="","",1))</f>
        <v/>
      </c>
    </row>
    <row r="206" spans="1:13" s="443" customFormat="1" ht="14.15" customHeight="1">
      <c r="A206" s="502">
        <f t="shared" si="6"/>
        <v>198</v>
      </c>
      <c r="B206" s="502">
        <f t="shared" si="7"/>
        <v>0</v>
      </c>
      <c r="C206" s="448"/>
      <c r="D206" s="446"/>
      <c r="E206" s="446"/>
      <c r="F206" s="446"/>
      <c r="G206" s="448"/>
      <c r="H206" s="455">
        <v>0</v>
      </c>
      <c r="I206" s="452">
        <v>0</v>
      </c>
      <c r="J206" s="446"/>
      <c r="K206" s="492"/>
      <c r="M206" s="443" t="str">
        <f>_xlfn.IFNA(VLOOKUP(G206,Checks!$L$4:$L$15,1,FALSE),IF(G206="","",1))</f>
        <v/>
      </c>
    </row>
    <row r="207" spans="1:13" s="443" customFormat="1" ht="14.15" customHeight="1">
      <c r="A207" s="502">
        <f t="shared" si="6"/>
        <v>199</v>
      </c>
      <c r="B207" s="502">
        <f t="shared" si="7"/>
        <v>0</v>
      </c>
      <c r="C207" s="448"/>
      <c r="D207" s="446"/>
      <c r="E207" s="446"/>
      <c r="F207" s="446"/>
      <c r="G207" s="448"/>
      <c r="H207" s="455">
        <v>0</v>
      </c>
      <c r="I207" s="452">
        <v>0</v>
      </c>
      <c r="J207" s="446"/>
      <c r="K207" s="492"/>
      <c r="M207" s="443" t="str">
        <f>_xlfn.IFNA(VLOOKUP(G207,Checks!$L$4:$L$15,1,FALSE),IF(G207="","",1))</f>
        <v/>
      </c>
    </row>
    <row r="208" spans="1:13" s="443" customFormat="1" ht="14.15" customHeight="1">
      <c r="A208" s="502">
        <f t="shared" si="6"/>
        <v>200</v>
      </c>
      <c r="B208" s="502">
        <f t="shared" si="7"/>
        <v>0</v>
      </c>
      <c r="C208" s="448"/>
      <c r="D208" s="446"/>
      <c r="E208" s="446"/>
      <c r="F208" s="446"/>
      <c r="G208" s="448"/>
      <c r="H208" s="455">
        <v>0</v>
      </c>
      <c r="I208" s="452">
        <v>0</v>
      </c>
      <c r="J208" s="446"/>
      <c r="K208" s="492"/>
      <c r="M208" s="443" t="str">
        <f>_xlfn.IFNA(VLOOKUP(G208,Checks!$L$4:$L$15,1,FALSE),IF(G208="","",1))</f>
        <v/>
      </c>
    </row>
    <row r="209" spans="1:13" s="443" customFormat="1" ht="14.15" customHeight="1">
      <c r="A209" s="502">
        <f t="shared" si="6"/>
        <v>201</v>
      </c>
      <c r="B209" s="502">
        <f t="shared" si="7"/>
        <v>0</v>
      </c>
      <c r="C209" s="448"/>
      <c r="D209" s="446"/>
      <c r="E209" s="446"/>
      <c r="F209" s="446"/>
      <c r="G209" s="448"/>
      <c r="H209" s="455">
        <v>0</v>
      </c>
      <c r="I209" s="452">
        <v>0</v>
      </c>
      <c r="J209" s="446"/>
      <c r="K209" s="492"/>
      <c r="M209" s="443" t="str">
        <f>_xlfn.IFNA(VLOOKUP(G209,Checks!$L$4:$L$15,1,FALSE),IF(G209="","",1))</f>
        <v/>
      </c>
    </row>
    <row r="210" spans="1:13" s="443" customFormat="1" ht="14.15" customHeight="1">
      <c r="A210" s="502">
        <f t="shared" si="6"/>
        <v>202</v>
      </c>
      <c r="B210" s="502">
        <f t="shared" si="7"/>
        <v>0</v>
      </c>
      <c r="C210" s="448"/>
      <c r="D210" s="446"/>
      <c r="E210" s="446"/>
      <c r="F210" s="446"/>
      <c r="G210" s="448"/>
      <c r="H210" s="455">
        <v>0</v>
      </c>
      <c r="I210" s="452">
        <v>0</v>
      </c>
      <c r="J210" s="446"/>
      <c r="K210" s="492"/>
      <c r="M210" s="443" t="str">
        <f>_xlfn.IFNA(VLOOKUP(G210,Checks!$L$4:$L$15,1,FALSE),IF(G210="","",1))</f>
        <v/>
      </c>
    </row>
    <row r="211" spans="1:13" s="443" customFormat="1" ht="14.15" customHeight="1">
      <c r="A211" s="502">
        <f t="shared" si="6"/>
        <v>203</v>
      </c>
      <c r="B211" s="502">
        <f t="shared" si="7"/>
        <v>0</v>
      </c>
      <c r="C211" s="448"/>
      <c r="D211" s="446"/>
      <c r="E211" s="446"/>
      <c r="F211" s="446"/>
      <c r="G211" s="448"/>
      <c r="H211" s="455">
        <v>0</v>
      </c>
      <c r="I211" s="452">
        <v>0</v>
      </c>
      <c r="J211" s="446"/>
      <c r="K211" s="492"/>
      <c r="M211" s="443" t="str">
        <f>_xlfn.IFNA(VLOOKUP(G211,Checks!$L$4:$L$15,1,FALSE),IF(G211="","",1))</f>
        <v/>
      </c>
    </row>
    <row r="212" spans="1:13" s="443" customFormat="1" ht="14.15" customHeight="1">
      <c r="A212" s="502">
        <f t="shared" si="6"/>
        <v>204</v>
      </c>
      <c r="B212" s="502">
        <f t="shared" si="7"/>
        <v>0</v>
      </c>
      <c r="C212" s="448"/>
      <c r="D212" s="446"/>
      <c r="E212" s="446"/>
      <c r="F212" s="446"/>
      <c r="G212" s="448"/>
      <c r="H212" s="455">
        <v>0</v>
      </c>
      <c r="I212" s="452">
        <v>0</v>
      </c>
      <c r="J212" s="446"/>
      <c r="K212" s="492"/>
      <c r="M212" s="443" t="str">
        <f>_xlfn.IFNA(VLOOKUP(G212,Checks!$L$4:$L$15,1,FALSE),IF(G212="","",1))</f>
        <v/>
      </c>
    </row>
    <row r="213" spans="1:13" s="443" customFormat="1" ht="14.15" customHeight="1">
      <c r="A213" s="502">
        <f t="shared" si="6"/>
        <v>205</v>
      </c>
      <c r="B213" s="502">
        <f t="shared" si="7"/>
        <v>0</v>
      </c>
      <c r="C213" s="448"/>
      <c r="D213" s="446"/>
      <c r="E213" s="446"/>
      <c r="F213" s="446"/>
      <c r="G213" s="448"/>
      <c r="H213" s="455">
        <v>0</v>
      </c>
      <c r="I213" s="452">
        <v>0</v>
      </c>
      <c r="J213" s="446"/>
      <c r="K213" s="492"/>
      <c r="M213" s="443" t="str">
        <f>_xlfn.IFNA(VLOOKUP(G213,Checks!$L$4:$L$15,1,FALSE),IF(G213="","",1))</f>
        <v/>
      </c>
    </row>
    <row r="214" spans="1:13" s="443" customFormat="1" ht="14.15" customHeight="1">
      <c r="A214" s="502">
        <f t="shared" si="6"/>
        <v>206</v>
      </c>
      <c r="B214" s="502">
        <f t="shared" si="7"/>
        <v>0</v>
      </c>
      <c r="C214" s="448"/>
      <c r="D214" s="446"/>
      <c r="E214" s="446"/>
      <c r="F214" s="446"/>
      <c r="G214" s="448"/>
      <c r="H214" s="455">
        <v>0</v>
      </c>
      <c r="I214" s="452">
        <v>0</v>
      </c>
      <c r="J214" s="446"/>
      <c r="K214" s="492"/>
      <c r="M214" s="443" t="str">
        <f>_xlfn.IFNA(VLOOKUP(G214,Checks!$L$4:$L$15,1,FALSE),IF(G214="","",1))</f>
        <v/>
      </c>
    </row>
    <row r="215" spans="1:13" s="443" customFormat="1" ht="14.15" customHeight="1">
      <c r="A215" s="502">
        <f t="shared" si="6"/>
        <v>207</v>
      </c>
      <c r="B215" s="502">
        <f t="shared" si="7"/>
        <v>0</v>
      </c>
      <c r="C215" s="448"/>
      <c r="D215" s="446"/>
      <c r="E215" s="446"/>
      <c r="F215" s="446"/>
      <c r="G215" s="448"/>
      <c r="H215" s="455">
        <v>0</v>
      </c>
      <c r="I215" s="452">
        <v>0</v>
      </c>
      <c r="J215" s="446"/>
      <c r="K215" s="492"/>
      <c r="M215" s="443" t="str">
        <f>_xlfn.IFNA(VLOOKUP(G215,Checks!$L$4:$L$15,1,FALSE),IF(G215="","",1))</f>
        <v/>
      </c>
    </row>
    <row r="216" spans="1:13" s="443" customFormat="1" ht="14.15" customHeight="1">
      <c r="A216" s="502">
        <f t="shared" si="6"/>
        <v>208</v>
      </c>
      <c r="B216" s="502">
        <f t="shared" si="7"/>
        <v>0</v>
      </c>
      <c r="C216" s="448"/>
      <c r="D216" s="446"/>
      <c r="E216" s="446"/>
      <c r="F216" s="446"/>
      <c r="G216" s="448"/>
      <c r="H216" s="455">
        <v>0</v>
      </c>
      <c r="I216" s="452">
        <v>0</v>
      </c>
      <c r="J216" s="446"/>
      <c r="K216" s="492"/>
      <c r="M216" s="443" t="str">
        <f>_xlfn.IFNA(VLOOKUP(G216,Checks!$L$4:$L$15,1,FALSE),IF(G216="","",1))</f>
        <v/>
      </c>
    </row>
    <row r="217" spans="1:13" s="443" customFormat="1" ht="14.15" customHeight="1">
      <c r="A217" s="502">
        <f t="shared" si="6"/>
        <v>209</v>
      </c>
      <c r="B217" s="502">
        <f t="shared" si="7"/>
        <v>0</v>
      </c>
      <c r="C217" s="448"/>
      <c r="D217" s="446"/>
      <c r="E217" s="446"/>
      <c r="F217" s="446"/>
      <c r="G217" s="448"/>
      <c r="H217" s="455">
        <v>0</v>
      </c>
      <c r="I217" s="452">
        <v>0</v>
      </c>
      <c r="J217" s="446"/>
      <c r="K217" s="492"/>
      <c r="M217" s="443" t="str">
        <f>_xlfn.IFNA(VLOOKUP(G217,Checks!$L$4:$L$15,1,FALSE),IF(G217="","",1))</f>
        <v/>
      </c>
    </row>
    <row r="218" spans="1:13" s="443" customFormat="1" ht="14.15" customHeight="1">
      <c r="A218" s="502">
        <f t="shared" si="6"/>
        <v>210</v>
      </c>
      <c r="B218" s="502">
        <f t="shared" si="7"/>
        <v>0</v>
      </c>
      <c r="C218" s="448"/>
      <c r="D218" s="446"/>
      <c r="E218" s="446"/>
      <c r="F218" s="446"/>
      <c r="G218" s="448"/>
      <c r="H218" s="455">
        <v>0</v>
      </c>
      <c r="I218" s="452">
        <v>0</v>
      </c>
      <c r="J218" s="446"/>
      <c r="K218" s="492"/>
      <c r="M218" s="443" t="str">
        <f>_xlfn.IFNA(VLOOKUP(G218,Checks!$L$4:$L$15,1,FALSE),IF(G218="","",1))</f>
        <v/>
      </c>
    </row>
    <row r="219" spans="1:13" s="443" customFormat="1" ht="14.15" customHeight="1">
      <c r="A219" s="502">
        <f t="shared" si="6"/>
        <v>211</v>
      </c>
      <c r="B219" s="502">
        <f t="shared" si="7"/>
        <v>0</v>
      </c>
      <c r="C219" s="448"/>
      <c r="D219" s="446"/>
      <c r="E219" s="446"/>
      <c r="F219" s="446"/>
      <c r="G219" s="448"/>
      <c r="H219" s="455">
        <v>0</v>
      </c>
      <c r="I219" s="452">
        <v>0</v>
      </c>
      <c r="J219" s="446"/>
      <c r="K219" s="492"/>
      <c r="M219" s="443" t="str">
        <f>_xlfn.IFNA(VLOOKUP(G219,Checks!$L$4:$L$15,1,FALSE),IF(G219="","",1))</f>
        <v/>
      </c>
    </row>
    <row r="220" spans="1:13" s="443" customFormat="1" ht="14.15" customHeight="1">
      <c r="A220" s="502">
        <f t="shared" si="6"/>
        <v>212</v>
      </c>
      <c r="B220" s="502">
        <f t="shared" si="7"/>
        <v>0</v>
      </c>
      <c r="C220" s="448"/>
      <c r="D220" s="446"/>
      <c r="E220" s="446"/>
      <c r="F220" s="446"/>
      <c r="G220" s="448"/>
      <c r="H220" s="455">
        <v>0</v>
      </c>
      <c r="I220" s="452">
        <v>0</v>
      </c>
      <c r="J220" s="446"/>
      <c r="K220" s="492"/>
      <c r="M220" s="443" t="str">
        <f>_xlfn.IFNA(VLOOKUP(G220,Checks!$L$4:$L$15,1,FALSE),IF(G220="","",1))</f>
        <v/>
      </c>
    </row>
    <row r="221" spans="1:13" s="443" customFormat="1" ht="14.15" customHeight="1">
      <c r="A221" s="502">
        <f t="shared" si="6"/>
        <v>213</v>
      </c>
      <c r="B221" s="502">
        <f t="shared" si="7"/>
        <v>0</v>
      </c>
      <c r="C221" s="448"/>
      <c r="D221" s="446"/>
      <c r="E221" s="446"/>
      <c r="F221" s="446"/>
      <c r="G221" s="448"/>
      <c r="H221" s="455">
        <v>0</v>
      </c>
      <c r="I221" s="452">
        <v>0</v>
      </c>
      <c r="J221" s="446"/>
      <c r="K221" s="492"/>
      <c r="M221" s="443" t="str">
        <f>_xlfn.IFNA(VLOOKUP(G221,Checks!$L$4:$L$15,1,FALSE),IF(G221="","",1))</f>
        <v/>
      </c>
    </row>
    <row r="222" spans="1:13" s="443" customFormat="1" ht="14.15" customHeight="1">
      <c r="A222" s="502">
        <f t="shared" si="6"/>
        <v>214</v>
      </c>
      <c r="B222" s="502">
        <f t="shared" si="7"/>
        <v>0</v>
      </c>
      <c r="C222" s="448"/>
      <c r="D222" s="446"/>
      <c r="E222" s="446"/>
      <c r="F222" s="446"/>
      <c r="G222" s="448"/>
      <c r="H222" s="455">
        <v>0</v>
      </c>
      <c r="I222" s="452">
        <v>0</v>
      </c>
      <c r="J222" s="446"/>
      <c r="K222" s="492"/>
      <c r="M222" s="443" t="str">
        <f>_xlfn.IFNA(VLOOKUP(G222,Checks!$L$4:$L$15,1,FALSE),IF(G222="","",1))</f>
        <v/>
      </c>
    </row>
    <row r="223" spans="1:13" s="443" customFormat="1" ht="14.15" customHeight="1">
      <c r="A223" s="502">
        <f t="shared" si="6"/>
        <v>215</v>
      </c>
      <c r="B223" s="502">
        <f t="shared" si="7"/>
        <v>0</v>
      </c>
      <c r="C223" s="448"/>
      <c r="D223" s="446"/>
      <c r="E223" s="446"/>
      <c r="F223" s="446"/>
      <c r="G223" s="448"/>
      <c r="H223" s="455">
        <v>0</v>
      </c>
      <c r="I223" s="452">
        <v>0</v>
      </c>
      <c r="J223" s="446"/>
      <c r="K223" s="492"/>
      <c r="M223" s="443" t="str">
        <f>_xlfn.IFNA(VLOOKUP(G223,Checks!$L$4:$L$15,1,FALSE),IF(G223="","",1))</f>
        <v/>
      </c>
    </row>
    <row r="224" spans="1:13" s="443" customFormat="1" ht="14.15" customHeight="1">
      <c r="A224" s="502">
        <f t="shared" si="6"/>
        <v>216</v>
      </c>
      <c r="B224" s="502">
        <f t="shared" si="7"/>
        <v>0</v>
      </c>
      <c r="C224" s="448"/>
      <c r="D224" s="446"/>
      <c r="E224" s="446"/>
      <c r="F224" s="446"/>
      <c r="G224" s="448"/>
      <c r="H224" s="455">
        <v>0</v>
      </c>
      <c r="I224" s="452">
        <v>0</v>
      </c>
      <c r="J224" s="446"/>
      <c r="K224" s="492"/>
      <c r="M224" s="443" t="str">
        <f>_xlfn.IFNA(VLOOKUP(G224,Checks!$L$4:$L$15,1,FALSE),IF(G224="","",1))</f>
        <v/>
      </c>
    </row>
    <row r="225" spans="1:13" s="443" customFormat="1" ht="14.15" customHeight="1">
      <c r="A225" s="502">
        <f t="shared" si="6"/>
        <v>217</v>
      </c>
      <c r="B225" s="502">
        <f t="shared" si="7"/>
        <v>0</v>
      </c>
      <c r="C225" s="448"/>
      <c r="D225" s="446"/>
      <c r="E225" s="446"/>
      <c r="F225" s="446"/>
      <c r="G225" s="448"/>
      <c r="H225" s="455">
        <v>0</v>
      </c>
      <c r="I225" s="452">
        <v>0</v>
      </c>
      <c r="J225" s="446"/>
      <c r="K225" s="492"/>
      <c r="M225" s="443" t="str">
        <f>_xlfn.IFNA(VLOOKUP(G225,Checks!$L$4:$L$15,1,FALSE),IF(G225="","",1))</f>
        <v/>
      </c>
    </row>
    <row r="226" spans="1:13" s="443" customFormat="1" ht="14.15" customHeight="1">
      <c r="A226" s="502">
        <f t="shared" si="6"/>
        <v>218</v>
      </c>
      <c r="B226" s="502">
        <f t="shared" si="7"/>
        <v>0</v>
      </c>
      <c r="C226" s="448"/>
      <c r="D226" s="446"/>
      <c r="E226" s="446"/>
      <c r="F226" s="446"/>
      <c r="G226" s="448"/>
      <c r="H226" s="455">
        <v>0</v>
      </c>
      <c r="I226" s="452">
        <v>0</v>
      </c>
      <c r="J226" s="446"/>
      <c r="K226" s="492"/>
      <c r="M226" s="443" t="str">
        <f>_xlfn.IFNA(VLOOKUP(G226,Checks!$L$4:$L$15,1,FALSE),IF(G226="","",1))</f>
        <v/>
      </c>
    </row>
    <row r="227" spans="1:13" s="443" customFormat="1" ht="14.15" customHeight="1">
      <c r="A227" s="502">
        <f t="shared" si="6"/>
        <v>219</v>
      </c>
      <c r="B227" s="502">
        <f t="shared" si="7"/>
        <v>0</v>
      </c>
      <c r="C227" s="448"/>
      <c r="D227" s="446"/>
      <c r="E227" s="446"/>
      <c r="F227" s="446"/>
      <c r="G227" s="448"/>
      <c r="H227" s="455">
        <v>0</v>
      </c>
      <c r="I227" s="452">
        <v>0</v>
      </c>
      <c r="J227" s="446"/>
      <c r="K227" s="492"/>
      <c r="M227" s="443" t="str">
        <f>_xlfn.IFNA(VLOOKUP(G227,Checks!$L$4:$L$15,1,FALSE),IF(G227="","",1))</f>
        <v/>
      </c>
    </row>
    <row r="228" spans="1:13" s="443" customFormat="1" ht="14.15" customHeight="1">
      <c r="A228" s="502">
        <f t="shared" si="6"/>
        <v>220</v>
      </c>
      <c r="B228" s="502">
        <f t="shared" si="7"/>
        <v>0</v>
      </c>
      <c r="C228" s="448"/>
      <c r="D228" s="446"/>
      <c r="E228" s="446"/>
      <c r="F228" s="446"/>
      <c r="G228" s="448"/>
      <c r="H228" s="455">
        <v>0</v>
      </c>
      <c r="I228" s="452">
        <v>0</v>
      </c>
      <c r="J228" s="446"/>
      <c r="K228" s="492"/>
      <c r="M228" s="443" t="str">
        <f>_xlfn.IFNA(VLOOKUP(G228,Checks!$L$4:$L$15,1,FALSE),IF(G228="","",1))</f>
        <v/>
      </c>
    </row>
    <row r="229" spans="1:13" s="443" customFormat="1" ht="14.15" customHeight="1">
      <c r="A229" s="502">
        <f t="shared" si="6"/>
        <v>221</v>
      </c>
      <c r="B229" s="502">
        <f t="shared" si="7"/>
        <v>0</v>
      </c>
      <c r="C229" s="448"/>
      <c r="D229" s="446"/>
      <c r="E229" s="446"/>
      <c r="F229" s="446"/>
      <c r="G229" s="448"/>
      <c r="H229" s="455">
        <v>0</v>
      </c>
      <c r="I229" s="452">
        <v>0</v>
      </c>
      <c r="J229" s="446"/>
      <c r="K229" s="492"/>
      <c r="M229" s="443" t="str">
        <f>_xlfn.IFNA(VLOOKUP(G229,Checks!$L$4:$L$15,1,FALSE),IF(G229="","",1))</f>
        <v/>
      </c>
    </row>
    <row r="230" spans="1:13" s="443" customFormat="1" ht="14.15" customHeight="1">
      <c r="A230" s="502">
        <f t="shared" si="6"/>
        <v>222</v>
      </c>
      <c r="B230" s="502">
        <f t="shared" si="7"/>
        <v>0</v>
      </c>
      <c r="C230" s="448"/>
      <c r="D230" s="446"/>
      <c r="E230" s="446"/>
      <c r="F230" s="446"/>
      <c r="G230" s="448"/>
      <c r="H230" s="455">
        <v>0</v>
      </c>
      <c r="I230" s="452">
        <v>0</v>
      </c>
      <c r="J230" s="446"/>
      <c r="K230" s="492"/>
      <c r="M230" s="443" t="str">
        <f>_xlfn.IFNA(VLOOKUP(G230,Checks!$L$4:$L$15,1,FALSE),IF(G230="","",1))</f>
        <v/>
      </c>
    </row>
    <row r="231" spans="1:13" s="443" customFormat="1" ht="14.15" customHeight="1">
      <c r="A231" s="502">
        <f t="shared" si="6"/>
        <v>223</v>
      </c>
      <c r="B231" s="502">
        <f t="shared" si="7"/>
        <v>0</v>
      </c>
      <c r="C231" s="448"/>
      <c r="D231" s="446"/>
      <c r="E231" s="446"/>
      <c r="F231" s="446"/>
      <c r="G231" s="448"/>
      <c r="H231" s="455">
        <v>0</v>
      </c>
      <c r="I231" s="452">
        <v>0</v>
      </c>
      <c r="J231" s="446"/>
      <c r="K231" s="492"/>
      <c r="M231" s="443" t="str">
        <f>_xlfn.IFNA(VLOOKUP(G231,Checks!$L$4:$L$15,1,FALSE),IF(G231="","",1))</f>
        <v/>
      </c>
    </row>
    <row r="232" spans="1:13" s="443" customFormat="1" ht="14.15" customHeight="1">
      <c r="A232" s="502">
        <f t="shared" si="6"/>
        <v>224</v>
      </c>
      <c r="B232" s="502">
        <f t="shared" si="7"/>
        <v>0</v>
      </c>
      <c r="C232" s="448"/>
      <c r="D232" s="446"/>
      <c r="E232" s="446"/>
      <c r="F232" s="446"/>
      <c r="G232" s="448"/>
      <c r="H232" s="455">
        <v>0</v>
      </c>
      <c r="I232" s="452">
        <v>0</v>
      </c>
      <c r="J232" s="446"/>
      <c r="K232" s="492"/>
      <c r="M232" s="443" t="str">
        <f>_xlfn.IFNA(VLOOKUP(G232,Checks!$L$4:$L$15,1,FALSE),IF(G232="","",1))</f>
        <v/>
      </c>
    </row>
    <row r="233" spans="1:13" s="443" customFormat="1" ht="14.15" customHeight="1">
      <c r="A233" s="502">
        <f t="shared" si="6"/>
        <v>225</v>
      </c>
      <c r="B233" s="502">
        <f t="shared" si="7"/>
        <v>0</v>
      </c>
      <c r="C233" s="448"/>
      <c r="D233" s="446"/>
      <c r="E233" s="446"/>
      <c r="F233" s="446"/>
      <c r="G233" s="448"/>
      <c r="H233" s="455">
        <v>0</v>
      </c>
      <c r="I233" s="452">
        <v>0</v>
      </c>
      <c r="J233" s="446"/>
      <c r="K233" s="492"/>
      <c r="M233" s="443" t="str">
        <f>_xlfn.IFNA(VLOOKUP(G233,Checks!$L$4:$L$15,1,FALSE),IF(G233="","",1))</f>
        <v/>
      </c>
    </row>
    <row r="234" spans="1:13" s="443" customFormat="1" ht="14.15" customHeight="1">
      <c r="A234" s="502">
        <f t="shared" si="6"/>
        <v>226</v>
      </c>
      <c r="B234" s="502">
        <f t="shared" si="7"/>
        <v>0</v>
      </c>
      <c r="C234" s="448"/>
      <c r="D234" s="446"/>
      <c r="E234" s="446"/>
      <c r="F234" s="446"/>
      <c r="G234" s="448"/>
      <c r="H234" s="455">
        <v>0</v>
      </c>
      <c r="I234" s="452">
        <v>0</v>
      </c>
      <c r="J234" s="446"/>
      <c r="K234" s="492"/>
      <c r="M234" s="443" t="str">
        <f>_xlfn.IFNA(VLOOKUP(G234,Checks!$L$4:$L$15,1,FALSE),IF(G234="","",1))</f>
        <v/>
      </c>
    </row>
    <row r="235" spans="1:13" s="443" customFormat="1" ht="14.15" customHeight="1">
      <c r="A235" s="502">
        <f t="shared" si="6"/>
        <v>227</v>
      </c>
      <c r="B235" s="502">
        <f t="shared" si="7"/>
        <v>0</v>
      </c>
      <c r="C235" s="448"/>
      <c r="D235" s="446"/>
      <c r="E235" s="446"/>
      <c r="F235" s="446"/>
      <c r="G235" s="448"/>
      <c r="H235" s="455">
        <v>0</v>
      </c>
      <c r="I235" s="452">
        <v>0</v>
      </c>
      <c r="J235" s="446"/>
      <c r="K235" s="492"/>
      <c r="M235" s="443" t="str">
        <f>_xlfn.IFNA(VLOOKUP(G235,Checks!$L$4:$L$15,1,FALSE),IF(G235="","",1))</f>
        <v/>
      </c>
    </row>
    <row r="236" spans="1:13" s="443" customFormat="1" ht="14.15" customHeight="1">
      <c r="A236" s="502">
        <f t="shared" si="6"/>
        <v>228</v>
      </c>
      <c r="B236" s="502">
        <f t="shared" si="7"/>
        <v>0</v>
      </c>
      <c r="C236" s="448"/>
      <c r="D236" s="446"/>
      <c r="E236" s="446"/>
      <c r="F236" s="446"/>
      <c r="G236" s="448"/>
      <c r="H236" s="455">
        <v>0</v>
      </c>
      <c r="I236" s="452">
        <v>0</v>
      </c>
      <c r="J236" s="446"/>
      <c r="K236" s="492"/>
      <c r="M236" s="443" t="str">
        <f>_xlfn.IFNA(VLOOKUP(G236,Checks!$L$4:$L$15,1,FALSE),IF(G236="","",1))</f>
        <v/>
      </c>
    </row>
    <row r="237" spans="1:13" s="443" customFormat="1" ht="14.15" customHeight="1">
      <c r="A237" s="502">
        <f t="shared" si="6"/>
        <v>229</v>
      </c>
      <c r="B237" s="502">
        <f t="shared" si="7"/>
        <v>0</v>
      </c>
      <c r="C237" s="448"/>
      <c r="D237" s="446"/>
      <c r="E237" s="446"/>
      <c r="F237" s="446"/>
      <c r="G237" s="448"/>
      <c r="H237" s="455">
        <v>0</v>
      </c>
      <c r="I237" s="452">
        <v>0</v>
      </c>
      <c r="J237" s="446"/>
      <c r="K237" s="492"/>
      <c r="M237" s="443" t="str">
        <f>_xlfn.IFNA(VLOOKUP(G237,Checks!$L$4:$L$15,1,FALSE),IF(G237="","",1))</f>
        <v/>
      </c>
    </row>
    <row r="238" spans="1:13" s="443" customFormat="1" ht="14.15" customHeight="1">
      <c r="A238" s="502">
        <f t="shared" si="6"/>
        <v>230</v>
      </c>
      <c r="B238" s="502">
        <f t="shared" si="7"/>
        <v>0</v>
      </c>
      <c r="C238" s="448"/>
      <c r="D238" s="446"/>
      <c r="E238" s="446"/>
      <c r="F238" s="446"/>
      <c r="G238" s="448"/>
      <c r="H238" s="455">
        <v>0</v>
      </c>
      <c r="I238" s="452">
        <v>0</v>
      </c>
      <c r="J238" s="446"/>
      <c r="K238" s="492"/>
      <c r="M238" s="443" t="str">
        <f>_xlfn.IFNA(VLOOKUP(G238,Checks!$L$4:$L$15,1,FALSE),IF(G238="","",1))</f>
        <v/>
      </c>
    </row>
    <row r="239" spans="1:13" s="443" customFormat="1" ht="14.15" customHeight="1">
      <c r="A239" s="502">
        <f t="shared" si="6"/>
        <v>231</v>
      </c>
      <c r="B239" s="502">
        <f t="shared" si="7"/>
        <v>0</v>
      </c>
      <c r="C239" s="448"/>
      <c r="D239" s="446"/>
      <c r="E239" s="446"/>
      <c r="F239" s="446"/>
      <c r="G239" s="448"/>
      <c r="H239" s="455">
        <v>0</v>
      </c>
      <c r="I239" s="452">
        <v>0</v>
      </c>
      <c r="J239" s="446"/>
      <c r="K239" s="492"/>
      <c r="M239" s="443" t="str">
        <f>_xlfn.IFNA(VLOOKUP(G239,Checks!$L$4:$L$15,1,FALSE),IF(G239="","",1))</f>
        <v/>
      </c>
    </row>
    <row r="240" spans="1:13" s="443" customFormat="1" ht="14.15" customHeight="1">
      <c r="A240" s="502">
        <f t="shared" si="6"/>
        <v>232</v>
      </c>
      <c r="B240" s="502">
        <f t="shared" si="7"/>
        <v>0</v>
      </c>
      <c r="C240" s="448"/>
      <c r="D240" s="446"/>
      <c r="E240" s="446"/>
      <c r="F240" s="446"/>
      <c r="G240" s="448"/>
      <c r="H240" s="455">
        <v>0</v>
      </c>
      <c r="I240" s="452">
        <v>0</v>
      </c>
      <c r="J240" s="446"/>
      <c r="K240" s="492"/>
      <c r="M240" s="443" t="str">
        <f>_xlfn.IFNA(VLOOKUP(G240,Checks!$L$4:$L$15,1,FALSE),IF(G240="","",1))</f>
        <v/>
      </c>
    </row>
    <row r="241" spans="1:13" s="443" customFormat="1" ht="14.15" customHeight="1">
      <c r="A241" s="502">
        <f t="shared" si="6"/>
        <v>233</v>
      </c>
      <c r="B241" s="502">
        <f t="shared" si="7"/>
        <v>0</v>
      </c>
      <c r="C241" s="448"/>
      <c r="D241" s="446"/>
      <c r="E241" s="446"/>
      <c r="F241" s="446"/>
      <c r="G241" s="448"/>
      <c r="H241" s="455">
        <v>0</v>
      </c>
      <c r="I241" s="452">
        <v>0</v>
      </c>
      <c r="J241" s="446"/>
      <c r="K241" s="492"/>
      <c r="M241" s="443" t="str">
        <f>_xlfn.IFNA(VLOOKUP(G241,Checks!$L$4:$L$15,1,FALSE),IF(G241="","",1))</f>
        <v/>
      </c>
    </row>
    <row r="242" spans="1:13" s="443" customFormat="1" ht="14.15" customHeight="1">
      <c r="A242" s="502">
        <f t="shared" si="6"/>
        <v>234</v>
      </c>
      <c r="B242" s="502">
        <f t="shared" si="7"/>
        <v>0</v>
      </c>
      <c r="C242" s="448"/>
      <c r="D242" s="446"/>
      <c r="E242" s="446"/>
      <c r="F242" s="446"/>
      <c r="G242" s="448"/>
      <c r="H242" s="455">
        <v>0</v>
      </c>
      <c r="I242" s="452">
        <v>0</v>
      </c>
      <c r="J242" s="446"/>
      <c r="K242" s="492"/>
      <c r="M242" s="443" t="str">
        <f>_xlfn.IFNA(VLOOKUP(G242,Checks!$L$4:$L$15,1,FALSE),IF(G242="","",1))</f>
        <v/>
      </c>
    </row>
    <row r="243" spans="1:13" s="443" customFormat="1" ht="14.15" customHeight="1">
      <c r="A243" s="502">
        <f t="shared" si="6"/>
        <v>235</v>
      </c>
      <c r="B243" s="502">
        <f t="shared" si="7"/>
        <v>0</v>
      </c>
      <c r="C243" s="448"/>
      <c r="D243" s="446"/>
      <c r="E243" s="446"/>
      <c r="F243" s="446"/>
      <c r="G243" s="448"/>
      <c r="H243" s="455">
        <v>0</v>
      </c>
      <c r="I243" s="452">
        <v>0</v>
      </c>
      <c r="J243" s="446"/>
      <c r="K243" s="492"/>
      <c r="M243" s="443" t="str">
        <f>_xlfn.IFNA(VLOOKUP(G243,Checks!$L$4:$L$15,1,FALSE),IF(G243="","",1))</f>
        <v/>
      </c>
    </row>
    <row r="244" spans="1:13" s="443" customFormat="1" ht="14.15" customHeight="1">
      <c r="A244" s="502">
        <f t="shared" si="6"/>
        <v>236</v>
      </c>
      <c r="B244" s="502">
        <f t="shared" si="7"/>
        <v>0</v>
      </c>
      <c r="C244" s="448"/>
      <c r="D244" s="446"/>
      <c r="E244" s="446"/>
      <c r="F244" s="446"/>
      <c r="G244" s="448"/>
      <c r="H244" s="455">
        <v>0</v>
      </c>
      <c r="I244" s="452">
        <v>0</v>
      </c>
      <c r="J244" s="446"/>
      <c r="K244" s="492"/>
      <c r="M244" s="443" t="str">
        <f>_xlfn.IFNA(VLOOKUP(G244,Checks!$L$4:$L$15,1,FALSE),IF(G244="","",1))</f>
        <v/>
      </c>
    </row>
    <row r="245" spans="1:13" s="443" customFormat="1" ht="14.15" customHeight="1">
      <c r="A245" s="502">
        <f t="shared" si="6"/>
        <v>237</v>
      </c>
      <c r="B245" s="502">
        <f t="shared" si="7"/>
        <v>0</v>
      </c>
      <c r="C245" s="448"/>
      <c r="D245" s="446"/>
      <c r="E245" s="446"/>
      <c r="F245" s="446"/>
      <c r="G245" s="448"/>
      <c r="H245" s="455">
        <v>0</v>
      </c>
      <c r="I245" s="452">
        <v>0</v>
      </c>
      <c r="J245" s="446"/>
      <c r="K245" s="492"/>
      <c r="M245" s="443" t="str">
        <f>_xlfn.IFNA(VLOOKUP(G245,Checks!$L$4:$L$15,1,FALSE),IF(G245="","",1))</f>
        <v/>
      </c>
    </row>
    <row r="246" spans="1:13" s="443" customFormat="1" ht="14.15" customHeight="1">
      <c r="A246" s="502">
        <f t="shared" si="6"/>
        <v>238</v>
      </c>
      <c r="B246" s="502">
        <f t="shared" si="7"/>
        <v>0</v>
      </c>
      <c r="C246" s="448"/>
      <c r="D246" s="446"/>
      <c r="E246" s="446"/>
      <c r="F246" s="446"/>
      <c r="G246" s="448"/>
      <c r="H246" s="455">
        <v>0</v>
      </c>
      <c r="I246" s="452">
        <v>0</v>
      </c>
      <c r="J246" s="446"/>
      <c r="K246" s="492"/>
      <c r="M246" s="443" t="str">
        <f>_xlfn.IFNA(VLOOKUP(G246,Checks!$L$4:$L$15,1,FALSE),IF(G246="","",1))</f>
        <v/>
      </c>
    </row>
    <row r="247" spans="1:13" s="443" customFormat="1" ht="14.15" customHeight="1">
      <c r="A247" s="502">
        <f t="shared" si="6"/>
        <v>239</v>
      </c>
      <c r="B247" s="502">
        <f t="shared" si="7"/>
        <v>0</v>
      </c>
      <c r="C247" s="448"/>
      <c r="D247" s="446"/>
      <c r="E247" s="446"/>
      <c r="F247" s="446"/>
      <c r="G247" s="448"/>
      <c r="H247" s="455">
        <v>0</v>
      </c>
      <c r="I247" s="452">
        <v>0</v>
      </c>
      <c r="J247" s="446"/>
      <c r="K247" s="492"/>
      <c r="M247" s="443" t="str">
        <f>_xlfn.IFNA(VLOOKUP(G247,Checks!$L$4:$L$15,1,FALSE),IF(G247="","",1))</f>
        <v/>
      </c>
    </row>
    <row r="248" spans="1:13" s="443" customFormat="1" ht="14.15" customHeight="1">
      <c r="A248" s="502">
        <f t="shared" si="6"/>
        <v>240</v>
      </c>
      <c r="B248" s="502">
        <f t="shared" si="7"/>
        <v>0</v>
      </c>
      <c r="C248" s="448"/>
      <c r="D248" s="446"/>
      <c r="E248" s="446"/>
      <c r="F248" s="446"/>
      <c r="G248" s="448"/>
      <c r="H248" s="455">
        <v>0</v>
      </c>
      <c r="I248" s="452">
        <v>0</v>
      </c>
      <c r="J248" s="446"/>
      <c r="K248" s="492"/>
      <c r="M248" s="443" t="str">
        <f>_xlfn.IFNA(VLOOKUP(G248,Checks!$L$4:$L$15,1,FALSE),IF(G248="","",1))</f>
        <v/>
      </c>
    </row>
    <row r="249" spans="1:13" s="443" customFormat="1" ht="14.15" customHeight="1">
      <c r="A249" s="502">
        <f t="shared" si="6"/>
        <v>241</v>
      </c>
      <c r="B249" s="502">
        <f t="shared" si="7"/>
        <v>0</v>
      </c>
      <c r="C249" s="448"/>
      <c r="D249" s="446"/>
      <c r="E249" s="446"/>
      <c r="F249" s="446"/>
      <c r="G249" s="448"/>
      <c r="H249" s="455">
        <v>0</v>
      </c>
      <c r="I249" s="452">
        <v>0</v>
      </c>
      <c r="J249" s="446"/>
      <c r="K249" s="492"/>
      <c r="M249" s="443" t="str">
        <f>_xlfn.IFNA(VLOOKUP(G249,Checks!$L$4:$L$15,1,FALSE),IF(G249="","",1))</f>
        <v/>
      </c>
    </row>
    <row r="250" spans="1:13" s="443" customFormat="1" ht="14.15" customHeight="1">
      <c r="A250" s="502">
        <f t="shared" si="6"/>
        <v>242</v>
      </c>
      <c r="B250" s="502">
        <f t="shared" si="7"/>
        <v>0</v>
      </c>
      <c r="C250" s="448"/>
      <c r="D250" s="446"/>
      <c r="E250" s="446"/>
      <c r="F250" s="446"/>
      <c r="G250" s="448"/>
      <c r="H250" s="455">
        <v>0</v>
      </c>
      <c r="I250" s="452">
        <v>0</v>
      </c>
      <c r="J250" s="446"/>
      <c r="K250" s="492"/>
      <c r="M250" s="443" t="str">
        <f>_xlfn.IFNA(VLOOKUP(G250,Checks!$L$4:$L$15,1,FALSE),IF(G250="","",1))</f>
        <v/>
      </c>
    </row>
    <row r="251" spans="1:13" s="443" customFormat="1" ht="14.15" customHeight="1">
      <c r="A251" s="502">
        <f t="shared" si="6"/>
        <v>243</v>
      </c>
      <c r="B251" s="502">
        <f t="shared" si="7"/>
        <v>0</v>
      </c>
      <c r="C251" s="448"/>
      <c r="D251" s="446"/>
      <c r="E251" s="446"/>
      <c r="F251" s="446"/>
      <c r="G251" s="448"/>
      <c r="H251" s="455">
        <v>0</v>
      </c>
      <c r="I251" s="452">
        <v>0</v>
      </c>
      <c r="J251" s="446"/>
      <c r="K251" s="492"/>
      <c r="M251" s="443" t="str">
        <f>_xlfn.IFNA(VLOOKUP(G251,Checks!$L$4:$L$15,1,FALSE),IF(G251="","",1))</f>
        <v/>
      </c>
    </row>
    <row r="252" spans="1:13" s="443" customFormat="1" ht="14.15" customHeight="1">
      <c r="A252" s="502">
        <f t="shared" si="6"/>
        <v>244</v>
      </c>
      <c r="B252" s="502">
        <f t="shared" si="7"/>
        <v>0</v>
      </c>
      <c r="C252" s="448"/>
      <c r="D252" s="446"/>
      <c r="E252" s="446"/>
      <c r="F252" s="446"/>
      <c r="G252" s="448"/>
      <c r="H252" s="455">
        <v>0</v>
      </c>
      <c r="I252" s="452">
        <v>0</v>
      </c>
      <c r="J252" s="446"/>
      <c r="K252" s="492"/>
      <c r="M252" s="443" t="str">
        <f>_xlfn.IFNA(VLOOKUP(G252,Checks!$L$4:$L$15,1,FALSE),IF(G252="","",1))</f>
        <v/>
      </c>
    </row>
    <row r="253" spans="1:13" s="443" customFormat="1" ht="14.15" customHeight="1">
      <c r="A253" s="502">
        <f t="shared" si="6"/>
        <v>245</v>
      </c>
      <c r="B253" s="502">
        <f t="shared" si="7"/>
        <v>0</v>
      </c>
      <c r="C253" s="448"/>
      <c r="D253" s="446"/>
      <c r="E253" s="446"/>
      <c r="F253" s="446"/>
      <c r="G253" s="448"/>
      <c r="H253" s="455">
        <v>0</v>
      </c>
      <c r="I253" s="452">
        <v>0</v>
      </c>
      <c r="J253" s="446"/>
      <c r="K253" s="492"/>
      <c r="M253" s="443" t="str">
        <f>_xlfn.IFNA(VLOOKUP(G253,Checks!$L$4:$L$15,1,FALSE),IF(G253="","",1))</f>
        <v/>
      </c>
    </row>
    <row r="254" spans="1:13" s="443" customFormat="1" ht="14.15" customHeight="1">
      <c r="A254" s="502">
        <f t="shared" si="6"/>
        <v>246</v>
      </c>
      <c r="B254" s="502">
        <f t="shared" si="7"/>
        <v>0</v>
      </c>
      <c r="C254" s="448"/>
      <c r="D254" s="446"/>
      <c r="E254" s="446"/>
      <c r="F254" s="446"/>
      <c r="G254" s="448"/>
      <c r="H254" s="455">
        <v>0</v>
      </c>
      <c r="I254" s="452">
        <v>0</v>
      </c>
      <c r="J254" s="446"/>
      <c r="K254" s="492"/>
      <c r="M254" s="443" t="str">
        <f>_xlfn.IFNA(VLOOKUP(G254,Checks!$L$4:$L$15,1,FALSE),IF(G254="","",1))</f>
        <v/>
      </c>
    </row>
    <row r="255" spans="1:13" s="443" customFormat="1" ht="14.15" customHeight="1">
      <c r="A255" s="502">
        <f t="shared" si="6"/>
        <v>247</v>
      </c>
      <c r="B255" s="502">
        <f t="shared" si="7"/>
        <v>0</v>
      </c>
      <c r="C255" s="448"/>
      <c r="D255" s="446"/>
      <c r="E255" s="446"/>
      <c r="F255" s="446"/>
      <c r="G255" s="448"/>
      <c r="H255" s="455">
        <v>0</v>
      </c>
      <c r="I255" s="452">
        <v>0</v>
      </c>
      <c r="J255" s="446"/>
      <c r="K255" s="492"/>
      <c r="M255" s="443" t="str">
        <f>_xlfn.IFNA(VLOOKUP(G255,Checks!$L$4:$L$15,1,FALSE),IF(G255="","",1))</f>
        <v/>
      </c>
    </row>
    <row r="256" spans="1:13" s="443" customFormat="1" ht="14.15" customHeight="1">
      <c r="A256" s="502">
        <f t="shared" si="6"/>
        <v>248</v>
      </c>
      <c r="B256" s="502">
        <f t="shared" si="7"/>
        <v>0</v>
      </c>
      <c r="C256" s="448"/>
      <c r="D256" s="446"/>
      <c r="E256" s="446"/>
      <c r="F256" s="446"/>
      <c r="G256" s="448"/>
      <c r="H256" s="455">
        <v>0</v>
      </c>
      <c r="I256" s="452">
        <v>0</v>
      </c>
      <c r="J256" s="446"/>
      <c r="K256" s="492"/>
      <c r="M256" s="443" t="str">
        <f>_xlfn.IFNA(VLOOKUP(G256,Checks!$L$4:$L$15,1,FALSE),IF(G256="","",1))</f>
        <v/>
      </c>
    </row>
    <row r="257" spans="1:13" s="443" customFormat="1" ht="14.15" customHeight="1">
      <c r="A257" s="502">
        <f t="shared" si="6"/>
        <v>249</v>
      </c>
      <c r="B257" s="502">
        <f t="shared" si="7"/>
        <v>0</v>
      </c>
      <c r="C257" s="448"/>
      <c r="D257" s="446"/>
      <c r="E257" s="446"/>
      <c r="F257" s="446"/>
      <c r="G257" s="448"/>
      <c r="H257" s="455">
        <v>0</v>
      </c>
      <c r="I257" s="452">
        <v>0</v>
      </c>
      <c r="J257" s="446"/>
      <c r="K257" s="492"/>
      <c r="M257" s="443" t="str">
        <f>_xlfn.IFNA(VLOOKUP(G257,Checks!$L$4:$L$15,1,FALSE),IF(G257="","",1))</f>
        <v/>
      </c>
    </row>
    <row r="258" spans="1:13" s="443" customFormat="1" ht="14.15" customHeight="1">
      <c r="A258" s="502">
        <f t="shared" si="6"/>
        <v>250</v>
      </c>
      <c r="B258" s="502">
        <f t="shared" si="7"/>
        <v>0</v>
      </c>
      <c r="C258" s="448"/>
      <c r="D258" s="446"/>
      <c r="E258" s="446"/>
      <c r="F258" s="446"/>
      <c r="G258" s="448"/>
      <c r="H258" s="455">
        <v>0</v>
      </c>
      <c r="I258" s="452">
        <v>0</v>
      </c>
      <c r="J258" s="446"/>
      <c r="K258" s="492"/>
      <c r="M258" s="443" t="str">
        <f>_xlfn.IFNA(VLOOKUP(G258,Checks!$L$4:$L$15,1,FALSE),IF(G258="","",1))</f>
        <v/>
      </c>
    </row>
    <row r="259" spans="1:13" s="443" customFormat="1" ht="14.15" customHeight="1">
      <c r="A259" s="502">
        <f t="shared" si="6"/>
        <v>251</v>
      </c>
      <c r="B259" s="502">
        <f t="shared" si="7"/>
        <v>0</v>
      </c>
      <c r="C259" s="448"/>
      <c r="D259" s="446"/>
      <c r="E259" s="446"/>
      <c r="F259" s="446"/>
      <c r="G259" s="448"/>
      <c r="H259" s="455">
        <v>0</v>
      </c>
      <c r="I259" s="452">
        <v>0</v>
      </c>
      <c r="J259" s="446"/>
      <c r="K259" s="492"/>
      <c r="M259" s="443" t="str">
        <f>_xlfn.IFNA(VLOOKUP(G259,Checks!$L$4:$L$15,1,FALSE),IF(G259="","",1))</f>
        <v/>
      </c>
    </row>
    <row r="260" spans="1:13" s="443" customFormat="1" ht="14.15" customHeight="1">
      <c r="A260" s="502">
        <f t="shared" si="6"/>
        <v>252</v>
      </c>
      <c r="B260" s="502">
        <f t="shared" si="7"/>
        <v>0</v>
      </c>
      <c r="C260" s="448"/>
      <c r="D260" s="446"/>
      <c r="E260" s="446"/>
      <c r="F260" s="446"/>
      <c r="G260" s="448"/>
      <c r="H260" s="455">
        <v>0</v>
      </c>
      <c r="I260" s="452">
        <v>0</v>
      </c>
      <c r="J260" s="446"/>
      <c r="K260" s="492"/>
      <c r="M260" s="443" t="str">
        <f>_xlfn.IFNA(VLOOKUP(G260,Checks!$L$4:$L$15,1,FALSE),IF(G260="","",1))</f>
        <v/>
      </c>
    </row>
    <row r="261" spans="1:13" s="443" customFormat="1" ht="14.15" customHeight="1">
      <c r="A261" s="502">
        <f t="shared" si="6"/>
        <v>253</v>
      </c>
      <c r="B261" s="502">
        <f t="shared" si="7"/>
        <v>0</v>
      </c>
      <c r="C261" s="448"/>
      <c r="D261" s="446"/>
      <c r="E261" s="446"/>
      <c r="F261" s="446"/>
      <c r="G261" s="448"/>
      <c r="H261" s="455">
        <v>0</v>
      </c>
      <c r="I261" s="452">
        <v>0</v>
      </c>
      <c r="J261" s="446"/>
      <c r="K261" s="492"/>
      <c r="M261" s="443" t="str">
        <f>_xlfn.IFNA(VLOOKUP(G261,Checks!$L$4:$L$15,1,FALSE),IF(G261="","",1))</f>
        <v/>
      </c>
    </row>
    <row r="262" spans="1:13" s="443" customFormat="1" ht="14.15" customHeight="1">
      <c r="A262" s="502">
        <f t="shared" si="6"/>
        <v>254</v>
      </c>
      <c r="B262" s="502">
        <f t="shared" si="7"/>
        <v>0</v>
      </c>
      <c r="C262" s="448"/>
      <c r="D262" s="446"/>
      <c r="E262" s="446"/>
      <c r="F262" s="446"/>
      <c r="G262" s="448"/>
      <c r="H262" s="455">
        <v>0</v>
      </c>
      <c r="I262" s="452">
        <v>0</v>
      </c>
      <c r="J262" s="446"/>
      <c r="K262" s="492"/>
      <c r="M262" s="443" t="str">
        <f>_xlfn.IFNA(VLOOKUP(G262,Checks!$L$4:$L$15,1,FALSE),IF(G262="","",1))</f>
        <v/>
      </c>
    </row>
    <row r="263" spans="1:13" s="443" customFormat="1" ht="14.15" customHeight="1">
      <c r="A263" s="502">
        <f t="shared" si="6"/>
        <v>255</v>
      </c>
      <c r="B263" s="502">
        <f t="shared" si="7"/>
        <v>0</v>
      </c>
      <c r="C263" s="448"/>
      <c r="D263" s="446"/>
      <c r="E263" s="446"/>
      <c r="F263" s="446"/>
      <c r="G263" s="448"/>
      <c r="H263" s="455">
        <v>0</v>
      </c>
      <c r="I263" s="452">
        <v>0</v>
      </c>
      <c r="J263" s="446"/>
      <c r="K263" s="492"/>
      <c r="M263" s="443" t="str">
        <f>_xlfn.IFNA(VLOOKUP(G263,Checks!$L$4:$L$15,1,FALSE),IF(G263="","",1))</f>
        <v/>
      </c>
    </row>
    <row r="264" spans="1:13" s="443" customFormat="1" ht="14.15" customHeight="1">
      <c r="A264" s="502">
        <f t="shared" si="6"/>
        <v>256</v>
      </c>
      <c r="B264" s="502">
        <f t="shared" si="7"/>
        <v>0</v>
      </c>
      <c r="C264" s="448"/>
      <c r="D264" s="446"/>
      <c r="E264" s="446"/>
      <c r="F264" s="446"/>
      <c r="G264" s="448"/>
      <c r="H264" s="455">
        <v>0</v>
      </c>
      <c r="I264" s="452">
        <v>0</v>
      </c>
      <c r="J264" s="446"/>
      <c r="K264" s="492"/>
      <c r="M264" s="443" t="str">
        <f>_xlfn.IFNA(VLOOKUP(G264,Checks!$L$4:$L$15,1,FALSE),IF(G264="","",1))</f>
        <v/>
      </c>
    </row>
    <row r="265" spans="1:13" s="443" customFormat="1" ht="14.15" customHeight="1">
      <c r="A265" s="502">
        <f t="shared" si="6"/>
        <v>257</v>
      </c>
      <c r="B265" s="502">
        <f t="shared" si="7"/>
        <v>0</v>
      </c>
      <c r="C265" s="448"/>
      <c r="D265" s="446"/>
      <c r="E265" s="446"/>
      <c r="F265" s="446"/>
      <c r="G265" s="448"/>
      <c r="H265" s="455">
        <v>0</v>
      </c>
      <c r="I265" s="452">
        <v>0</v>
      </c>
      <c r="J265" s="446"/>
      <c r="K265" s="492"/>
      <c r="M265" s="443" t="str">
        <f>_xlfn.IFNA(VLOOKUP(G265,Checks!$L$4:$L$15,1,FALSE),IF(G265="","",1))</f>
        <v/>
      </c>
    </row>
    <row r="266" spans="1:13" s="443" customFormat="1" ht="14.15" customHeight="1">
      <c r="A266" s="502">
        <f t="shared" si="6"/>
        <v>258</v>
      </c>
      <c r="B266" s="502">
        <f t="shared" si="7"/>
        <v>0</v>
      </c>
      <c r="C266" s="448"/>
      <c r="D266" s="446"/>
      <c r="E266" s="446"/>
      <c r="F266" s="446"/>
      <c r="G266" s="448"/>
      <c r="H266" s="455">
        <v>0</v>
      </c>
      <c r="I266" s="452">
        <v>0</v>
      </c>
      <c r="J266" s="446"/>
      <c r="K266" s="492"/>
      <c r="M266" s="443" t="str">
        <f>_xlfn.IFNA(VLOOKUP(G266,Checks!$L$4:$L$15,1,FALSE),IF(G266="","",1))</f>
        <v/>
      </c>
    </row>
    <row r="267" spans="1:13" s="443" customFormat="1" ht="14.15" customHeight="1">
      <c r="A267" s="502">
        <f t="shared" ref="A267:A330" si="8">A266+1</f>
        <v>259</v>
      </c>
      <c r="B267" s="502">
        <f t="shared" ref="B267:B330" si="9">$B$9</f>
        <v>0</v>
      </c>
      <c r="C267" s="448"/>
      <c r="D267" s="446"/>
      <c r="E267" s="446"/>
      <c r="F267" s="446"/>
      <c r="G267" s="448"/>
      <c r="H267" s="455">
        <v>0</v>
      </c>
      <c r="I267" s="452">
        <v>0</v>
      </c>
      <c r="J267" s="446"/>
      <c r="K267" s="492"/>
      <c r="M267" s="443" t="str">
        <f>_xlfn.IFNA(VLOOKUP(G267,Checks!$L$4:$L$15,1,FALSE),IF(G267="","",1))</f>
        <v/>
      </c>
    </row>
    <row r="268" spans="1:13" s="443" customFormat="1" ht="14.15" customHeight="1">
      <c r="A268" s="502">
        <f t="shared" si="8"/>
        <v>260</v>
      </c>
      <c r="B268" s="502">
        <f t="shared" si="9"/>
        <v>0</v>
      </c>
      <c r="C268" s="448"/>
      <c r="D268" s="446"/>
      <c r="E268" s="446"/>
      <c r="F268" s="446"/>
      <c r="G268" s="448"/>
      <c r="H268" s="455">
        <v>0</v>
      </c>
      <c r="I268" s="452">
        <v>0</v>
      </c>
      <c r="J268" s="446"/>
      <c r="K268" s="492"/>
      <c r="M268" s="443" t="str">
        <f>_xlfn.IFNA(VLOOKUP(G268,Checks!$L$4:$L$15,1,FALSE),IF(G268="","",1))</f>
        <v/>
      </c>
    </row>
    <row r="269" spans="1:13" s="443" customFormat="1" ht="14.15" customHeight="1">
      <c r="A269" s="502">
        <f t="shared" si="8"/>
        <v>261</v>
      </c>
      <c r="B269" s="502">
        <f t="shared" si="9"/>
        <v>0</v>
      </c>
      <c r="C269" s="448"/>
      <c r="D269" s="446"/>
      <c r="E269" s="446"/>
      <c r="F269" s="446"/>
      <c r="G269" s="448"/>
      <c r="H269" s="455">
        <v>0</v>
      </c>
      <c r="I269" s="452">
        <v>0</v>
      </c>
      <c r="J269" s="446"/>
      <c r="K269" s="492"/>
      <c r="M269" s="443" t="str">
        <f>_xlfn.IFNA(VLOOKUP(G269,Checks!$L$4:$L$15,1,FALSE),IF(G269="","",1))</f>
        <v/>
      </c>
    </row>
    <row r="270" spans="1:13" s="443" customFormat="1" ht="14.15" customHeight="1">
      <c r="A270" s="502">
        <f t="shared" si="8"/>
        <v>262</v>
      </c>
      <c r="B270" s="502">
        <f t="shared" si="9"/>
        <v>0</v>
      </c>
      <c r="C270" s="448"/>
      <c r="D270" s="446"/>
      <c r="E270" s="446"/>
      <c r="F270" s="446"/>
      <c r="G270" s="448"/>
      <c r="H270" s="455">
        <v>0</v>
      </c>
      <c r="I270" s="452">
        <v>0</v>
      </c>
      <c r="J270" s="446"/>
      <c r="K270" s="492"/>
      <c r="M270" s="443" t="str">
        <f>_xlfn.IFNA(VLOOKUP(G270,Checks!$L$4:$L$15,1,FALSE),IF(G270="","",1))</f>
        <v/>
      </c>
    </row>
    <row r="271" spans="1:13" s="443" customFormat="1" ht="14.15" customHeight="1">
      <c r="A271" s="502">
        <f t="shared" si="8"/>
        <v>263</v>
      </c>
      <c r="B271" s="502">
        <f t="shared" si="9"/>
        <v>0</v>
      </c>
      <c r="C271" s="448"/>
      <c r="D271" s="446"/>
      <c r="E271" s="446"/>
      <c r="F271" s="446"/>
      <c r="G271" s="448"/>
      <c r="H271" s="455">
        <v>0</v>
      </c>
      <c r="I271" s="452">
        <v>0</v>
      </c>
      <c r="J271" s="446"/>
      <c r="K271" s="492"/>
      <c r="M271" s="443" t="str">
        <f>_xlfn.IFNA(VLOOKUP(G271,Checks!$L$4:$L$15,1,FALSE),IF(G271="","",1))</f>
        <v/>
      </c>
    </row>
    <row r="272" spans="1:13" s="443" customFormat="1" ht="14.15" customHeight="1">
      <c r="A272" s="502">
        <f t="shared" si="8"/>
        <v>264</v>
      </c>
      <c r="B272" s="502">
        <f t="shared" si="9"/>
        <v>0</v>
      </c>
      <c r="C272" s="448"/>
      <c r="D272" s="446"/>
      <c r="E272" s="446"/>
      <c r="F272" s="446"/>
      <c r="G272" s="448"/>
      <c r="H272" s="455">
        <v>0</v>
      </c>
      <c r="I272" s="452">
        <v>0</v>
      </c>
      <c r="J272" s="446"/>
      <c r="K272" s="492"/>
      <c r="M272" s="443" t="str">
        <f>_xlfn.IFNA(VLOOKUP(G272,Checks!$L$4:$L$15,1,FALSE),IF(G272="","",1))</f>
        <v/>
      </c>
    </row>
    <row r="273" spans="1:13" s="443" customFormat="1" ht="14.15" customHeight="1">
      <c r="A273" s="502">
        <f t="shared" si="8"/>
        <v>265</v>
      </c>
      <c r="B273" s="502">
        <f t="shared" si="9"/>
        <v>0</v>
      </c>
      <c r="C273" s="448"/>
      <c r="D273" s="446"/>
      <c r="E273" s="446"/>
      <c r="F273" s="446"/>
      <c r="G273" s="448"/>
      <c r="H273" s="455">
        <v>0</v>
      </c>
      <c r="I273" s="452">
        <v>0</v>
      </c>
      <c r="J273" s="446"/>
      <c r="K273" s="492"/>
      <c r="M273" s="443" t="str">
        <f>_xlfn.IFNA(VLOOKUP(G273,Checks!$L$4:$L$15,1,FALSE),IF(G273="","",1))</f>
        <v/>
      </c>
    </row>
    <row r="274" spans="1:13" s="443" customFormat="1" ht="14.15" customHeight="1">
      <c r="A274" s="502">
        <f t="shared" si="8"/>
        <v>266</v>
      </c>
      <c r="B274" s="502">
        <f t="shared" si="9"/>
        <v>0</v>
      </c>
      <c r="C274" s="448"/>
      <c r="D274" s="446"/>
      <c r="E274" s="446"/>
      <c r="F274" s="446"/>
      <c r="G274" s="448"/>
      <c r="H274" s="455">
        <v>0</v>
      </c>
      <c r="I274" s="452">
        <v>0</v>
      </c>
      <c r="J274" s="446"/>
      <c r="K274" s="492"/>
      <c r="M274" s="443" t="str">
        <f>_xlfn.IFNA(VLOOKUP(G274,Checks!$L$4:$L$15,1,FALSE),IF(G274="","",1))</f>
        <v/>
      </c>
    </row>
    <row r="275" spans="1:13" s="443" customFormat="1" ht="14.15" customHeight="1">
      <c r="A275" s="502">
        <f t="shared" si="8"/>
        <v>267</v>
      </c>
      <c r="B275" s="502">
        <f t="shared" si="9"/>
        <v>0</v>
      </c>
      <c r="C275" s="448"/>
      <c r="D275" s="446"/>
      <c r="E275" s="446"/>
      <c r="F275" s="446"/>
      <c r="G275" s="448"/>
      <c r="H275" s="455">
        <v>0</v>
      </c>
      <c r="I275" s="452">
        <v>0</v>
      </c>
      <c r="J275" s="446"/>
      <c r="K275" s="492"/>
      <c r="M275" s="443" t="str">
        <f>_xlfn.IFNA(VLOOKUP(G275,Checks!$L$4:$L$15,1,FALSE),IF(G275="","",1))</f>
        <v/>
      </c>
    </row>
    <row r="276" spans="1:13" s="443" customFormat="1" ht="14.15" customHeight="1">
      <c r="A276" s="502">
        <f t="shared" si="8"/>
        <v>268</v>
      </c>
      <c r="B276" s="502">
        <f t="shared" si="9"/>
        <v>0</v>
      </c>
      <c r="C276" s="448"/>
      <c r="D276" s="446"/>
      <c r="E276" s="446"/>
      <c r="F276" s="446"/>
      <c r="G276" s="448"/>
      <c r="H276" s="455">
        <v>0</v>
      </c>
      <c r="I276" s="452">
        <v>0</v>
      </c>
      <c r="J276" s="446"/>
      <c r="K276" s="492"/>
      <c r="M276" s="443" t="str">
        <f>_xlfn.IFNA(VLOOKUP(G276,Checks!$L$4:$L$15,1,FALSE),IF(G276="","",1))</f>
        <v/>
      </c>
    </row>
    <row r="277" spans="1:13" s="443" customFormat="1" ht="14.15" customHeight="1">
      <c r="A277" s="502">
        <f t="shared" si="8"/>
        <v>269</v>
      </c>
      <c r="B277" s="502">
        <f t="shared" si="9"/>
        <v>0</v>
      </c>
      <c r="C277" s="448"/>
      <c r="D277" s="446"/>
      <c r="E277" s="446"/>
      <c r="F277" s="446"/>
      <c r="G277" s="448"/>
      <c r="H277" s="455">
        <v>0</v>
      </c>
      <c r="I277" s="452">
        <v>0</v>
      </c>
      <c r="J277" s="446"/>
      <c r="K277" s="492"/>
      <c r="M277" s="443" t="str">
        <f>_xlfn.IFNA(VLOOKUP(G277,Checks!$L$4:$L$15,1,FALSE),IF(G277="","",1))</f>
        <v/>
      </c>
    </row>
    <row r="278" spans="1:13" s="443" customFormat="1" ht="14.15" customHeight="1">
      <c r="A278" s="502">
        <f t="shared" si="8"/>
        <v>270</v>
      </c>
      <c r="B278" s="502">
        <f t="shared" si="9"/>
        <v>0</v>
      </c>
      <c r="C278" s="448"/>
      <c r="D278" s="446"/>
      <c r="E278" s="446"/>
      <c r="F278" s="446"/>
      <c r="G278" s="448"/>
      <c r="H278" s="455">
        <v>0</v>
      </c>
      <c r="I278" s="452">
        <v>0</v>
      </c>
      <c r="J278" s="446"/>
      <c r="K278" s="492"/>
      <c r="M278" s="443" t="str">
        <f>_xlfn.IFNA(VLOOKUP(G278,Checks!$L$4:$L$15,1,FALSE),IF(G278="","",1))</f>
        <v/>
      </c>
    </row>
    <row r="279" spans="1:13" s="443" customFormat="1" ht="14.15" customHeight="1">
      <c r="A279" s="502">
        <f t="shared" si="8"/>
        <v>271</v>
      </c>
      <c r="B279" s="502">
        <f t="shared" si="9"/>
        <v>0</v>
      </c>
      <c r="C279" s="448"/>
      <c r="D279" s="446"/>
      <c r="E279" s="446"/>
      <c r="F279" s="446"/>
      <c r="G279" s="448"/>
      <c r="H279" s="455">
        <v>0</v>
      </c>
      <c r="I279" s="452">
        <v>0</v>
      </c>
      <c r="J279" s="446"/>
      <c r="K279" s="492"/>
      <c r="M279" s="443" t="str">
        <f>_xlfn.IFNA(VLOOKUP(G279,Checks!$L$4:$L$15,1,FALSE),IF(G279="","",1))</f>
        <v/>
      </c>
    </row>
    <row r="280" spans="1:13" s="443" customFormat="1" ht="14.15" customHeight="1">
      <c r="A280" s="502">
        <f t="shared" si="8"/>
        <v>272</v>
      </c>
      <c r="B280" s="502">
        <f t="shared" si="9"/>
        <v>0</v>
      </c>
      <c r="C280" s="448"/>
      <c r="D280" s="446"/>
      <c r="E280" s="446"/>
      <c r="F280" s="446"/>
      <c r="G280" s="448"/>
      <c r="H280" s="455">
        <v>0</v>
      </c>
      <c r="I280" s="452">
        <v>0</v>
      </c>
      <c r="J280" s="446"/>
      <c r="K280" s="492"/>
      <c r="M280" s="443" t="str">
        <f>_xlfn.IFNA(VLOOKUP(G280,Checks!$L$4:$L$15,1,FALSE),IF(G280="","",1))</f>
        <v/>
      </c>
    </row>
    <row r="281" spans="1:13" s="443" customFormat="1" ht="14.15" customHeight="1">
      <c r="A281" s="502">
        <f t="shared" si="8"/>
        <v>273</v>
      </c>
      <c r="B281" s="502">
        <f t="shared" si="9"/>
        <v>0</v>
      </c>
      <c r="C281" s="448"/>
      <c r="D281" s="446"/>
      <c r="E281" s="446"/>
      <c r="F281" s="446"/>
      <c r="G281" s="448"/>
      <c r="H281" s="455">
        <v>0</v>
      </c>
      <c r="I281" s="452">
        <v>0</v>
      </c>
      <c r="J281" s="446"/>
      <c r="K281" s="492"/>
      <c r="M281" s="443" t="str">
        <f>_xlfn.IFNA(VLOOKUP(G281,Checks!$L$4:$L$15,1,FALSE),IF(G281="","",1))</f>
        <v/>
      </c>
    </row>
    <row r="282" spans="1:13" s="443" customFormat="1" ht="14.15" customHeight="1">
      <c r="A282" s="502">
        <f t="shared" si="8"/>
        <v>274</v>
      </c>
      <c r="B282" s="502">
        <f t="shared" si="9"/>
        <v>0</v>
      </c>
      <c r="C282" s="448"/>
      <c r="D282" s="446"/>
      <c r="E282" s="446"/>
      <c r="F282" s="446"/>
      <c r="G282" s="448"/>
      <c r="H282" s="455">
        <v>0</v>
      </c>
      <c r="I282" s="452">
        <v>0</v>
      </c>
      <c r="J282" s="446"/>
      <c r="K282" s="492"/>
      <c r="M282" s="443" t="str">
        <f>_xlfn.IFNA(VLOOKUP(G282,Checks!$L$4:$L$15,1,FALSE),IF(G282="","",1))</f>
        <v/>
      </c>
    </row>
    <row r="283" spans="1:13" s="443" customFormat="1" ht="14.15" customHeight="1">
      <c r="A283" s="502">
        <f t="shared" si="8"/>
        <v>275</v>
      </c>
      <c r="B283" s="502">
        <f t="shared" si="9"/>
        <v>0</v>
      </c>
      <c r="C283" s="448"/>
      <c r="D283" s="446"/>
      <c r="E283" s="446"/>
      <c r="F283" s="446"/>
      <c r="G283" s="448"/>
      <c r="H283" s="455">
        <v>0</v>
      </c>
      <c r="I283" s="452">
        <v>0</v>
      </c>
      <c r="J283" s="446"/>
      <c r="K283" s="492"/>
      <c r="M283" s="443" t="str">
        <f>_xlfn.IFNA(VLOOKUP(G283,Checks!$L$4:$L$15,1,FALSE),IF(G283="","",1))</f>
        <v/>
      </c>
    </row>
    <row r="284" spans="1:13" s="443" customFormat="1" ht="14.15" customHeight="1">
      <c r="A284" s="502">
        <f t="shared" si="8"/>
        <v>276</v>
      </c>
      <c r="B284" s="502">
        <f t="shared" si="9"/>
        <v>0</v>
      </c>
      <c r="C284" s="448"/>
      <c r="D284" s="446"/>
      <c r="E284" s="446"/>
      <c r="F284" s="446"/>
      <c r="G284" s="448"/>
      <c r="H284" s="455">
        <v>0</v>
      </c>
      <c r="I284" s="452">
        <v>0</v>
      </c>
      <c r="J284" s="446"/>
      <c r="K284" s="492"/>
      <c r="M284" s="443" t="str">
        <f>_xlfn.IFNA(VLOOKUP(G284,Checks!$L$4:$L$15,1,FALSE),IF(G284="","",1))</f>
        <v/>
      </c>
    </row>
    <row r="285" spans="1:13" s="443" customFormat="1" ht="14.15" customHeight="1">
      <c r="A285" s="502">
        <f t="shared" si="8"/>
        <v>277</v>
      </c>
      <c r="B285" s="502">
        <f t="shared" si="9"/>
        <v>0</v>
      </c>
      <c r="C285" s="448"/>
      <c r="D285" s="446"/>
      <c r="E285" s="446"/>
      <c r="F285" s="446"/>
      <c r="G285" s="448"/>
      <c r="H285" s="455">
        <v>0</v>
      </c>
      <c r="I285" s="452">
        <v>0</v>
      </c>
      <c r="J285" s="446"/>
      <c r="K285" s="492"/>
      <c r="M285" s="443" t="str">
        <f>_xlfn.IFNA(VLOOKUP(G285,Checks!$L$4:$L$15,1,FALSE),IF(G285="","",1))</f>
        <v/>
      </c>
    </row>
    <row r="286" spans="1:13" s="443" customFormat="1" ht="14.15" customHeight="1">
      <c r="A286" s="502">
        <f t="shared" si="8"/>
        <v>278</v>
      </c>
      <c r="B286" s="502">
        <f t="shared" si="9"/>
        <v>0</v>
      </c>
      <c r="C286" s="448"/>
      <c r="D286" s="446"/>
      <c r="E286" s="446"/>
      <c r="F286" s="446"/>
      <c r="G286" s="448"/>
      <c r="H286" s="455">
        <v>0</v>
      </c>
      <c r="I286" s="452">
        <v>0</v>
      </c>
      <c r="J286" s="446"/>
      <c r="K286" s="492"/>
      <c r="M286" s="443" t="str">
        <f>_xlfn.IFNA(VLOOKUP(G286,Checks!$L$4:$L$15,1,FALSE),IF(G286="","",1))</f>
        <v/>
      </c>
    </row>
    <row r="287" spans="1:13" s="443" customFormat="1" ht="14.15" customHeight="1">
      <c r="A287" s="502">
        <f t="shared" si="8"/>
        <v>279</v>
      </c>
      <c r="B287" s="502">
        <f t="shared" si="9"/>
        <v>0</v>
      </c>
      <c r="C287" s="448"/>
      <c r="D287" s="446"/>
      <c r="E287" s="446"/>
      <c r="F287" s="446"/>
      <c r="G287" s="448"/>
      <c r="H287" s="455">
        <v>0</v>
      </c>
      <c r="I287" s="452">
        <v>0</v>
      </c>
      <c r="J287" s="446"/>
      <c r="K287" s="492"/>
      <c r="M287" s="443" t="str">
        <f>_xlfn.IFNA(VLOOKUP(G287,Checks!$L$4:$L$15,1,FALSE),IF(G287="","",1))</f>
        <v/>
      </c>
    </row>
    <row r="288" spans="1:13" s="443" customFormat="1" ht="14.15" customHeight="1">
      <c r="A288" s="502">
        <f t="shared" si="8"/>
        <v>280</v>
      </c>
      <c r="B288" s="502">
        <f t="shared" si="9"/>
        <v>0</v>
      </c>
      <c r="C288" s="448"/>
      <c r="D288" s="446"/>
      <c r="E288" s="446"/>
      <c r="F288" s="446"/>
      <c r="G288" s="448"/>
      <c r="H288" s="455">
        <v>0</v>
      </c>
      <c r="I288" s="452">
        <v>0</v>
      </c>
      <c r="J288" s="446"/>
      <c r="K288" s="492"/>
      <c r="M288" s="443" t="str">
        <f>_xlfn.IFNA(VLOOKUP(G288,Checks!$L$4:$L$15,1,FALSE),IF(G288="","",1))</f>
        <v/>
      </c>
    </row>
    <row r="289" spans="1:13" s="443" customFormat="1" ht="14.15" customHeight="1">
      <c r="A289" s="502">
        <f t="shared" si="8"/>
        <v>281</v>
      </c>
      <c r="B289" s="502">
        <f t="shared" si="9"/>
        <v>0</v>
      </c>
      <c r="C289" s="448"/>
      <c r="D289" s="446"/>
      <c r="E289" s="446"/>
      <c r="F289" s="446"/>
      <c r="G289" s="448"/>
      <c r="H289" s="455">
        <v>0</v>
      </c>
      <c r="I289" s="452">
        <v>0</v>
      </c>
      <c r="J289" s="446"/>
      <c r="K289" s="492"/>
      <c r="M289" s="443" t="str">
        <f>_xlfn.IFNA(VLOOKUP(G289,Checks!$L$4:$L$15,1,FALSE),IF(G289="","",1))</f>
        <v/>
      </c>
    </row>
    <row r="290" spans="1:13" s="443" customFormat="1" ht="14.15" customHeight="1">
      <c r="A290" s="502">
        <f t="shared" si="8"/>
        <v>282</v>
      </c>
      <c r="B290" s="502">
        <f t="shared" si="9"/>
        <v>0</v>
      </c>
      <c r="C290" s="448"/>
      <c r="D290" s="446"/>
      <c r="E290" s="446"/>
      <c r="F290" s="446"/>
      <c r="G290" s="448"/>
      <c r="H290" s="455">
        <v>0</v>
      </c>
      <c r="I290" s="452">
        <v>0</v>
      </c>
      <c r="J290" s="446"/>
      <c r="K290" s="492"/>
      <c r="M290" s="443" t="str">
        <f>_xlfn.IFNA(VLOOKUP(G290,Checks!$L$4:$L$15,1,FALSE),IF(G290="","",1))</f>
        <v/>
      </c>
    </row>
    <row r="291" spans="1:13" s="443" customFormat="1" ht="14.15" customHeight="1">
      <c r="A291" s="502">
        <f t="shared" si="8"/>
        <v>283</v>
      </c>
      <c r="B291" s="502">
        <f t="shared" si="9"/>
        <v>0</v>
      </c>
      <c r="C291" s="448"/>
      <c r="D291" s="446"/>
      <c r="E291" s="446"/>
      <c r="F291" s="446"/>
      <c r="G291" s="448"/>
      <c r="H291" s="455">
        <v>0</v>
      </c>
      <c r="I291" s="452">
        <v>0</v>
      </c>
      <c r="J291" s="446"/>
      <c r="K291" s="492"/>
      <c r="M291" s="443" t="str">
        <f>_xlfn.IFNA(VLOOKUP(G291,Checks!$L$4:$L$15,1,FALSE),IF(G291="","",1))</f>
        <v/>
      </c>
    </row>
    <row r="292" spans="1:13" s="443" customFormat="1" ht="14.15" customHeight="1">
      <c r="A292" s="502">
        <f t="shared" si="8"/>
        <v>284</v>
      </c>
      <c r="B292" s="502">
        <f t="shared" si="9"/>
        <v>0</v>
      </c>
      <c r="C292" s="448"/>
      <c r="D292" s="446"/>
      <c r="E292" s="446"/>
      <c r="F292" s="446"/>
      <c r="G292" s="448"/>
      <c r="H292" s="455">
        <v>0</v>
      </c>
      <c r="I292" s="452">
        <v>0</v>
      </c>
      <c r="J292" s="446"/>
      <c r="K292" s="492"/>
      <c r="M292" s="443" t="str">
        <f>_xlfn.IFNA(VLOOKUP(G292,Checks!$L$4:$L$15,1,FALSE),IF(G292="","",1))</f>
        <v/>
      </c>
    </row>
    <row r="293" spans="1:13" s="443" customFormat="1" ht="14.15" customHeight="1">
      <c r="A293" s="502">
        <f t="shared" si="8"/>
        <v>285</v>
      </c>
      <c r="B293" s="502">
        <f t="shared" si="9"/>
        <v>0</v>
      </c>
      <c r="C293" s="448"/>
      <c r="D293" s="446"/>
      <c r="E293" s="446"/>
      <c r="F293" s="446"/>
      <c r="G293" s="448"/>
      <c r="H293" s="455">
        <v>0</v>
      </c>
      <c r="I293" s="452">
        <v>0</v>
      </c>
      <c r="J293" s="446"/>
      <c r="K293" s="492"/>
      <c r="M293" s="443" t="str">
        <f>_xlfn.IFNA(VLOOKUP(G293,Checks!$L$4:$L$15,1,FALSE),IF(G293="","",1))</f>
        <v/>
      </c>
    </row>
    <row r="294" spans="1:13" s="443" customFormat="1" ht="14.15" customHeight="1">
      <c r="A294" s="502">
        <f t="shared" si="8"/>
        <v>286</v>
      </c>
      <c r="B294" s="502">
        <f t="shared" si="9"/>
        <v>0</v>
      </c>
      <c r="C294" s="448"/>
      <c r="D294" s="446"/>
      <c r="E294" s="446"/>
      <c r="F294" s="446"/>
      <c r="G294" s="448"/>
      <c r="H294" s="455">
        <v>0</v>
      </c>
      <c r="I294" s="452">
        <v>0</v>
      </c>
      <c r="J294" s="446"/>
      <c r="K294" s="492"/>
      <c r="M294" s="443" t="str">
        <f>_xlfn.IFNA(VLOOKUP(G294,Checks!$L$4:$L$15,1,FALSE),IF(G294="","",1))</f>
        <v/>
      </c>
    </row>
    <row r="295" spans="1:13" s="443" customFormat="1" ht="14.15" customHeight="1">
      <c r="A295" s="502">
        <f t="shared" si="8"/>
        <v>287</v>
      </c>
      <c r="B295" s="502">
        <f t="shared" si="9"/>
        <v>0</v>
      </c>
      <c r="C295" s="448"/>
      <c r="D295" s="446"/>
      <c r="E295" s="446"/>
      <c r="F295" s="446"/>
      <c r="G295" s="448"/>
      <c r="H295" s="455">
        <v>0</v>
      </c>
      <c r="I295" s="452">
        <v>0</v>
      </c>
      <c r="J295" s="446"/>
      <c r="K295" s="492"/>
      <c r="M295" s="443" t="str">
        <f>_xlfn.IFNA(VLOOKUP(G295,Checks!$L$4:$L$15,1,FALSE),IF(G295="","",1))</f>
        <v/>
      </c>
    </row>
    <row r="296" spans="1:13" s="443" customFormat="1" ht="14.15" customHeight="1">
      <c r="A296" s="502">
        <f t="shared" si="8"/>
        <v>288</v>
      </c>
      <c r="B296" s="502">
        <f t="shared" si="9"/>
        <v>0</v>
      </c>
      <c r="C296" s="448"/>
      <c r="D296" s="446"/>
      <c r="E296" s="446"/>
      <c r="F296" s="446"/>
      <c r="G296" s="448"/>
      <c r="H296" s="455">
        <v>0</v>
      </c>
      <c r="I296" s="452">
        <v>0</v>
      </c>
      <c r="J296" s="446"/>
      <c r="K296" s="492"/>
      <c r="M296" s="443" t="str">
        <f>_xlfn.IFNA(VLOOKUP(G296,Checks!$L$4:$L$15,1,FALSE),IF(G296="","",1))</f>
        <v/>
      </c>
    </row>
    <row r="297" spans="1:13" s="443" customFormat="1" ht="14.15" customHeight="1">
      <c r="A297" s="502">
        <f t="shared" si="8"/>
        <v>289</v>
      </c>
      <c r="B297" s="502">
        <f t="shared" si="9"/>
        <v>0</v>
      </c>
      <c r="C297" s="448"/>
      <c r="D297" s="446"/>
      <c r="E297" s="446"/>
      <c r="F297" s="446"/>
      <c r="G297" s="448"/>
      <c r="H297" s="455">
        <v>0</v>
      </c>
      <c r="I297" s="452">
        <v>0</v>
      </c>
      <c r="J297" s="446"/>
      <c r="K297" s="492"/>
      <c r="M297" s="443" t="str">
        <f>_xlfn.IFNA(VLOOKUP(G297,Checks!$L$4:$L$15,1,FALSE),IF(G297="","",1))</f>
        <v/>
      </c>
    </row>
    <row r="298" spans="1:13" s="443" customFormat="1" ht="14.15" customHeight="1">
      <c r="A298" s="502">
        <f t="shared" si="8"/>
        <v>290</v>
      </c>
      <c r="B298" s="502">
        <f t="shared" si="9"/>
        <v>0</v>
      </c>
      <c r="C298" s="448"/>
      <c r="D298" s="446"/>
      <c r="E298" s="446"/>
      <c r="F298" s="446"/>
      <c r="G298" s="448"/>
      <c r="H298" s="455">
        <v>0</v>
      </c>
      <c r="I298" s="452">
        <v>0</v>
      </c>
      <c r="J298" s="446"/>
      <c r="K298" s="492"/>
      <c r="M298" s="443" t="str">
        <f>_xlfn.IFNA(VLOOKUP(G298,Checks!$L$4:$L$15,1,FALSE),IF(G298="","",1))</f>
        <v/>
      </c>
    </row>
    <row r="299" spans="1:13" s="443" customFormat="1" ht="14.15" customHeight="1">
      <c r="A299" s="502">
        <f t="shared" si="8"/>
        <v>291</v>
      </c>
      <c r="B299" s="502">
        <f t="shared" si="9"/>
        <v>0</v>
      </c>
      <c r="C299" s="448"/>
      <c r="D299" s="446"/>
      <c r="E299" s="446"/>
      <c r="F299" s="446"/>
      <c r="G299" s="448"/>
      <c r="H299" s="455">
        <v>0</v>
      </c>
      <c r="I299" s="452">
        <v>0</v>
      </c>
      <c r="J299" s="446"/>
      <c r="K299" s="492"/>
      <c r="M299" s="443" t="str">
        <f>_xlfn.IFNA(VLOOKUP(G299,Checks!$L$4:$L$15,1,FALSE),IF(G299="","",1))</f>
        <v/>
      </c>
    </row>
    <row r="300" spans="1:13" s="443" customFormat="1" ht="14.15" customHeight="1">
      <c r="A300" s="502">
        <f t="shared" si="8"/>
        <v>292</v>
      </c>
      <c r="B300" s="502">
        <f t="shared" si="9"/>
        <v>0</v>
      </c>
      <c r="C300" s="448"/>
      <c r="D300" s="446"/>
      <c r="E300" s="446"/>
      <c r="F300" s="446"/>
      <c r="G300" s="448"/>
      <c r="H300" s="455">
        <v>0</v>
      </c>
      <c r="I300" s="452">
        <v>0</v>
      </c>
      <c r="J300" s="446"/>
      <c r="K300" s="492"/>
      <c r="M300" s="443" t="str">
        <f>_xlfn.IFNA(VLOOKUP(G300,Checks!$L$4:$L$15,1,FALSE),IF(G300="","",1))</f>
        <v/>
      </c>
    </row>
    <row r="301" spans="1:13" s="443" customFormat="1" ht="14.15" customHeight="1">
      <c r="A301" s="502">
        <f t="shared" si="8"/>
        <v>293</v>
      </c>
      <c r="B301" s="502">
        <f t="shared" si="9"/>
        <v>0</v>
      </c>
      <c r="C301" s="448"/>
      <c r="D301" s="446"/>
      <c r="E301" s="446"/>
      <c r="F301" s="446"/>
      <c r="G301" s="448"/>
      <c r="H301" s="455">
        <v>0</v>
      </c>
      <c r="I301" s="452">
        <v>0</v>
      </c>
      <c r="J301" s="446"/>
      <c r="K301" s="492"/>
      <c r="M301" s="443" t="str">
        <f>_xlfn.IFNA(VLOOKUP(G301,Checks!$L$4:$L$15,1,FALSE),IF(G301="","",1))</f>
        <v/>
      </c>
    </row>
    <row r="302" spans="1:13" s="443" customFormat="1" ht="14.15" customHeight="1">
      <c r="A302" s="502">
        <f t="shared" si="8"/>
        <v>294</v>
      </c>
      <c r="B302" s="502">
        <f t="shared" si="9"/>
        <v>0</v>
      </c>
      <c r="C302" s="448"/>
      <c r="D302" s="446"/>
      <c r="E302" s="446"/>
      <c r="F302" s="446"/>
      <c r="G302" s="448"/>
      <c r="H302" s="455">
        <v>0</v>
      </c>
      <c r="I302" s="452">
        <v>0</v>
      </c>
      <c r="J302" s="446"/>
      <c r="K302" s="492"/>
      <c r="M302" s="443" t="str">
        <f>_xlfn.IFNA(VLOOKUP(G302,Checks!$L$4:$L$15,1,FALSE),IF(G302="","",1))</f>
        <v/>
      </c>
    </row>
    <row r="303" spans="1:13" s="443" customFormat="1" ht="14.15" customHeight="1">
      <c r="A303" s="502">
        <f t="shared" si="8"/>
        <v>295</v>
      </c>
      <c r="B303" s="502">
        <f t="shared" si="9"/>
        <v>0</v>
      </c>
      <c r="C303" s="448"/>
      <c r="D303" s="446"/>
      <c r="E303" s="446"/>
      <c r="F303" s="446"/>
      <c r="G303" s="448"/>
      <c r="H303" s="455">
        <v>0</v>
      </c>
      <c r="I303" s="452">
        <v>0</v>
      </c>
      <c r="J303" s="446"/>
      <c r="K303" s="492"/>
      <c r="M303" s="443" t="str">
        <f>_xlfn.IFNA(VLOOKUP(G303,Checks!$L$4:$L$15,1,FALSE),IF(G303="","",1))</f>
        <v/>
      </c>
    </row>
    <row r="304" spans="1:13" s="443" customFormat="1" ht="14.15" customHeight="1">
      <c r="A304" s="502">
        <f t="shared" si="8"/>
        <v>296</v>
      </c>
      <c r="B304" s="502">
        <f t="shared" si="9"/>
        <v>0</v>
      </c>
      <c r="C304" s="448"/>
      <c r="D304" s="446"/>
      <c r="E304" s="446"/>
      <c r="F304" s="446"/>
      <c r="G304" s="448"/>
      <c r="H304" s="455">
        <v>0</v>
      </c>
      <c r="I304" s="452">
        <v>0</v>
      </c>
      <c r="J304" s="446"/>
      <c r="K304" s="492"/>
      <c r="M304" s="443" t="str">
        <f>_xlfn.IFNA(VLOOKUP(G304,Checks!$L$4:$L$15,1,FALSE),IF(G304="","",1))</f>
        <v/>
      </c>
    </row>
    <row r="305" spans="1:13" s="443" customFormat="1" ht="14.15" customHeight="1">
      <c r="A305" s="502">
        <f t="shared" si="8"/>
        <v>297</v>
      </c>
      <c r="B305" s="502">
        <f t="shared" si="9"/>
        <v>0</v>
      </c>
      <c r="C305" s="448"/>
      <c r="D305" s="446"/>
      <c r="E305" s="446"/>
      <c r="F305" s="446"/>
      <c r="G305" s="448"/>
      <c r="H305" s="455">
        <v>0</v>
      </c>
      <c r="I305" s="452">
        <v>0</v>
      </c>
      <c r="J305" s="446"/>
      <c r="K305" s="492"/>
      <c r="M305" s="443" t="str">
        <f>_xlfn.IFNA(VLOOKUP(G305,Checks!$L$4:$L$15,1,FALSE),IF(G305="","",1))</f>
        <v/>
      </c>
    </row>
    <row r="306" spans="1:13" s="443" customFormat="1" ht="14.15" customHeight="1">
      <c r="A306" s="502">
        <f t="shared" si="8"/>
        <v>298</v>
      </c>
      <c r="B306" s="502">
        <f t="shared" si="9"/>
        <v>0</v>
      </c>
      <c r="C306" s="448"/>
      <c r="D306" s="446"/>
      <c r="E306" s="446"/>
      <c r="F306" s="446"/>
      <c r="G306" s="448"/>
      <c r="H306" s="455">
        <v>0</v>
      </c>
      <c r="I306" s="452">
        <v>0</v>
      </c>
      <c r="J306" s="446"/>
      <c r="K306" s="492"/>
      <c r="M306" s="443" t="str">
        <f>_xlfn.IFNA(VLOOKUP(G306,Checks!$L$4:$L$15,1,FALSE),IF(G306="","",1))</f>
        <v/>
      </c>
    </row>
    <row r="307" spans="1:13" s="443" customFormat="1" ht="14.15" customHeight="1">
      <c r="A307" s="502">
        <f t="shared" si="8"/>
        <v>299</v>
      </c>
      <c r="B307" s="502">
        <f t="shared" si="9"/>
        <v>0</v>
      </c>
      <c r="C307" s="448"/>
      <c r="D307" s="446"/>
      <c r="E307" s="446"/>
      <c r="F307" s="446"/>
      <c r="G307" s="448"/>
      <c r="H307" s="455">
        <v>0</v>
      </c>
      <c r="I307" s="452">
        <v>0</v>
      </c>
      <c r="J307" s="446"/>
      <c r="K307" s="492"/>
      <c r="M307" s="443" t="str">
        <f>_xlfn.IFNA(VLOOKUP(G307,Checks!$L$4:$L$15,1,FALSE),IF(G307="","",1))</f>
        <v/>
      </c>
    </row>
    <row r="308" spans="1:13" s="443" customFormat="1" ht="14.15" customHeight="1">
      <c r="A308" s="502">
        <f t="shared" si="8"/>
        <v>300</v>
      </c>
      <c r="B308" s="502">
        <f t="shared" si="9"/>
        <v>0</v>
      </c>
      <c r="C308" s="448"/>
      <c r="D308" s="446"/>
      <c r="E308" s="446"/>
      <c r="F308" s="446"/>
      <c r="G308" s="448"/>
      <c r="H308" s="455">
        <v>0</v>
      </c>
      <c r="I308" s="452">
        <v>0</v>
      </c>
      <c r="J308" s="446"/>
      <c r="K308" s="492"/>
      <c r="M308" s="443" t="str">
        <f>_xlfn.IFNA(VLOOKUP(G308,Checks!$L$4:$L$15,1,FALSE),IF(G308="","",1))</f>
        <v/>
      </c>
    </row>
    <row r="309" spans="1:13" s="443" customFormat="1" ht="14.15" customHeight="1">
      <c r="A309" s="502">
        <f t="shared" si="8"/>
        <v>301</v>
      </c>
      <c r="B309" s="502">
        <f t="shared" si="9"/>
        <v>0</v>
      </c>
      <c r="C309" s="448"/>
      <c r="D309" s="446"/>
      <c r="E309" s="446"/>
      <c r="F309" s="446"/>
      <c r="G309" s="448"/>
      <c r="H309" s="455">
        <v>0</v>
      </c>
      <c r="I309" s="452">
        <v>0</v>
      </c>
      <c r="J309" s="446"/>
      <c r="K309" s="492"/>
      <c r="M309" s="443" t="str">
        <f>_xlfn.IFNA(VLOOKUP(G309,Checks!$L$4:$L$15,1,FALSE),IF(G309="","",1))</f>
        <v/>
      </c>
    </row>
    <row r="310" spans="1:13" s="443" customFormat="1" ht="14.15" customHeight="1">
      <c r="A310" s="502">
        <f t="shared" si="8"/>
        <v>302</v>
      </c>
      <c r="B310" s="502">
        <f t="shared" si="9"/>
        <v>0</v>
      </c>
      <c r="C310" s="448"/>
      <c r="D310" s="446"/>
      <c r="E310" s="446"/>
      <c r="F310" s="446"/>
      <c r="G310" s="448"/>
      <c r="H310" s="455">
        <v>0</v>
      </c>
      <c r="I310" s="452">
        <v>0</v>
      </c>
      <c r="J310" s="446"/>
      <c r="K310" s="492"/>
      <c r="M310" s="443" t="str">
        <f>_xlfn.IFNA(VLOOKUP(G310,Checks!$L$4:$L$15,1,FALSE),IF(G310="","",1))</f>
        <v/>
      </c>
    </row>
    <row r="311" spans="1:13" s="443" customFormat="1" ht="14.15" customHeight="1">
      <c r="A311" s="502">
        <f t="shared" si="8"/>
        <v>303</v>
      </c>
      <c r="B311" s="502">
        <f t="shared" si="9"/>
        <v>0</v>
      </c>
      <c r="C311" s="448"/>
      <c r="D311" s="446"/>
      <c r="E311" s="446"/>
      <c r="F311" s="446"/>
      <c r="G311" s="448"/>
      <c r="H311" s="455">
        <v>0</v>
      </c>
      <c r="I311" s="452">
        <v>0</v>
      </c>
      <c r="J311" s="446"/>
      <c r="K311" s="492"/>
      <c r="M311" s="443" t="str">
        <f>_xlfn.IFNA(VLOOKUP(G311,Checks!$L$4:$L$15,1,FALSE),IF(G311="","",1))</f>
        <v/>
      </c>
    </row>
    <row r="312" spans="1:13" s="443" customFormat="1" ht="14.15" customHeight="1">
      <c r="A312" s="502">
        <f t="shared" si="8"/>
        <v>304</v>
      </c>
      <c r="B312" s="502">
        <f t="shared" si="9"/>
        <v>0</v>
      </c>
      <c r="C312" s="448"/>
      <c r="D312" s="446"/>
      <c r="E312" s="446"/>
      <c r="F312" s="446"/>
      <c r="G312" s="448"/>
      <c r="H312" s="455">
        <v>0</v>
      </c>
      <c r="I312" s="452">
        <v>0</v>
      </c>
      <c r="J312" s="446"/>
      <c r="K312" s="492"/>
      <c r="M312" s="443" t="str">
        <f>_xlfn.IFNA(VLOOKUP(G312,Checks!$L$4:$L$15,1,FALSE),IF(G312="","",1))</f>
        <v/>
      </c>
    </row>
    <row r="313" spans="1:13" s="443" customFormat="1" ht="14.15" customHeight="1">
      <c r="A313" s="502">
        <f t="shared" si="8"/>
        <v>305</v>
      </c>
      <c r="B313" s="502">
        <f t="shared" si="9"/>
        <v>0</v>
      </c>
      <c r="C313" s="448"/>
      <c r="D313" s="446"/>
      <c r="E313" s="446"/>
      <c r="F313" s="446"/>
      <c r="G313" s="448"/>
      <c r="H313" s="455">
        <v>0</v>
      </c>
      <c r="I313" s="452">
        <v>0</v>
      </c>
      <c r="J313" s="446"/>
      <c r="K313" s="492"/>
      <c r="M313" s="443" t="str">
        <f>_xlfn.IFNA(VLOOKUP(G313,Checks!$L$4:$L$15,1,FALSE),IF(G313="","",1))</f>
        <v/>
      </c>
    </row>
    <row r="314" spans="1:13" s="443" customFormat="1" ht="14.15" customHeight="1">
      <c r="A314" s="502">
        <f t="shared" si="8"/>
        <v>306</v>
      </c>
      <c r="B314" s="502">
        <f t="shared" si="9"/>
        <v>0</v>
      </c>
      <c r="C314" s="448"/>
      <c r="D314" s="446"/>
      <c r="E314" s="446"/>
      <c r="F314" s="446"/>
      <c r="G314" s="448"/>
      <c r="H314" s="455">
        <v>0</v>
      </c>
      <c r="I314" s="452">
        <v>0</v>
      </c>
      <c r="J314" s="446"/>
      <c r="K314" s="492"/>
      <c r="M314" s="443" t="str">
        <f>_xlfn.IFNA(VLOOKUP(G314,Checks!$L$4:$L$15,1,FALSE),IF(G314="","",1))</f>
        <v/>
      </c>
    </row>
    <row r="315" spans="1:13" s="443" customFormat="1" ht="14.15" customHeight="1">
      <c r="A315" s="502">
        <f t="shared" si="8"/>
        <v>307</v>
      </c>
      <c r="B315" s="502">
        <f t="shared" si="9"/>
        <v>0</v>
      </c>
      <c r="C315" s="448"/>
      <c r="D315" s="446"/>
      <c r="E315" s="446"/>
      <c r="F315" s="446"/>
      <c r="G315" s="448"/>
      <c r="H315" s="455">
        <v>0</v>
      </c>
      <c r="I315" s="452">
        <v>0</v>
      </c>
      <c r="J315" s="446"/>
      <c r="K315" s="492"/>
      <c r="M315" s="443" t="str">
        <f>_xlfn.IFNA(VLOOKUP(G315,Checks!$L$4:$L$15,1,FALSE),IF(G315="","",1))</f>
        <v/>
      </c>
    </row>
    <row r="316" spans="1:13" s="443" customFormat="1" ht="14.15" customHeight="1">
      <c r="A316" s="502">
        <f t="shared" si="8"/>
        <v>308</v>
      </c>
      <c r="B316" s="502">
        <f t="shared" si="9"/>
        <v>0</v>
      </c>
      <c r="C316" s="448"/>
      <c r="D316" s="446"/>
      <c r="E316" s="446"/>
      <c r="F316" s="446"/>
      <c r="G316" s="448"/>
      <c r="H316" s="455">
        <v>0</v>
      </c>
      <c r="I316" s="452">
        <v>0</v>
      </c>
      <c r="J316" s="446"/>
      <c r="K316" s="492"/>
      <c r="M316" s="443" t="str">
        <f>_xlfn.IFNA(VLOOKUP(G316,Checks!$L$4:$L$15,1,FALSE),IF(G316="","",1))</f>
        <v/>
      </c>
    </row>
    <row r="317" spans="1:13" s="443" customFormat="1" ht="14.15" customHeight="1">
      <c r="A317" s="502">
        <f t="shared" si="8"/>
        <v>309</v>
      </c>
      <c r="B317" s="502">
        <f t="shared" si="9"/>
        <v>0</v>
      </c>
      <c r="C317" s="448"/>
      <c r="D317" s="446"/>
      <c r="E317" s="446"/>
      <c r="F317" s="446"/>
      <c r="G317" s="448"/>
      <c r="H317" s="455">
        <v>0</v>
      </c>
      <c r="I317" s="452">
        <v>0</v>
      </c>
      <c r="J317" s="446"/>
      <c r="K317" s="492"/>
      <c r="M317" s="443" t="str">
        <f>_xlfn.IFNA(VLOOKUP(G317,Checks!$L$4:$L$15,1,FALSE),IF(G317="","",1))</f>
        <v/>
      </c>
    </row>
    <row r="318" spans="1:13" s="443" customFormat="1" ht="14.15" customHeight="1">
      <c r="A318" s="502">
        <f t="shared" si="8"/>
        <v>310</v>
      </c>
      <c r="B318" s="502">
        <f t="shared" si="9"/>
        <v>0</v>
      </c>
      <c r="C318" s="448"/>
      <c r="D318" s="446"/>
      <c r="E318" s="446"/>
      <c r="F318" s="446"/>
      <c r="G318" s="448"/>
      <c r="H318" s="455">
        <v>0</v>
      </c>
      <c r="I318" s="452">
        <v>0</v>
      </c>
      <c r="J318" s="446"/>
      <c r="K318" s="492"/>
      <c r="M318" s="443" t="str">
        <f>_xlfn.IFNA(VLOOKUP(G318,Checks!$L$4:$L$15,1,FALSE),IF(G318="","",1))</f>
        <v/>
      </c>
    </row>
    <row r="319" spans="1:13" s="443" customFormat="1" ht="14.15" customHeight="1">
      <c r="A319" s="502">
        <f t="shared" si="8"/>
        <v>311</v>
      </c>
      <c r="B319" s="502">
        <f t="shared" si="9"/>
        <v>0</v>
      </c>
      <c r="C319" s="448"/>
      <c r="D319" s="446"/>
      <c r="E319" s="446"/>
      <c r="F319" s="446"/>
      <c r="G319" s="448"/>
      <c r="H319" s="455">
        <v>0</v>
      </c>
      <c r="I319" s="452">
        <v>0</v>
      </c>
      <c r="J319" s="446"/>
      <c r="K319" s="492"/>
      <c r="M319" s="443" t="str">
        <f>_xlfn.IFNA(VLOOKUP(G319,Checks!$L$4:$L$15,1,FALSE),IF(G319="","",1))</f>
        <v/>
      </c>
    </row>
    <row r="320" spans="1:13" s="443" customFormat="1" ht="14.15" customHeight="1">
      <c r="A320" s="502">
        <f t="shared" si="8"/>
        <v>312</v>
      </c>
      <c r="B320" s="502">
        <f t="shared" si="9"/>
        <v>0</v>
      </c>
      <c r="C320" s="448"/>
      <c r="D320" s="446"/>
      <c r="E320" s="446"/>
      <c r="F320" s="446"/>
      <c r="G320" s="448"/>
      <c r="H320" s="455">
        <v>0</v>
      </c>
      <c r="I320" s="452">
        <v>0</v>
      </c>
      <c r="J320" s="446"/>
      <c r="K320" s="492"/>
      <c r="M320" s="443" t="str">
        <f>_xlfn.IFNA(VLOOKUP(G320,Checks!$L$4:$L$15,1,FALSE),IF(G320="","",1))</f>
        <v/>
      </c>
    </row>
    <row r="321" spans="1:13" s="443" customFormat="1" ht="14.15" customHeight="1">
      <c r="A321" s="502">
        <f t="shared" si="8"/>
        <v>313</v>
      </c>
      <c r="B321" s="502">
        <f t="shared" si="9"/>
        <v>0</v>
      </c>
      <c r="C321" s="448"/>
      <c r="D321" s="446"/>
      <c r="E321" s="446"/>
      <c r="F321" s="446"/>
      <c r="G321" s="448"/>
      <c r="H321" s="455">
        <v>0</v>
      </c>
      <c r="I321" s="452">
        <v>0</v>
      </c>
      <c r="J321" s="446"/>
      <c r="K321" s="492"/>
      <c r="M321" s="443" t="str">
        <f>_xlfn.IFNA(VLOOKUP(G321,Checks!$L$4:$L$15,1,FALSE),IF(G321="","",1))</f>
        <v/>
      </c>
    </row>
    <row r="322" spans="1:13" s="443" customFormat="1" ht="14.15" customHeight="1">
      <c r="A322" s="502">
        <f t="shared" si="8"/>
        <v>314</v>
      </c>
      <c r="B322" s="502">
        <f t="shared" si="9"/>
        <v>0</v>
      </c>
      <c r="C322" s="448"/>
      <c r="D322" s="446"/>
      <c r="E322" s="446"/>
      <c r="F322" s="446"/>
      <c r="G322" s="448"/>
      <c r="H322" s="455">
        <v>0</v>
      </c>
      <c r="I322" s="452">
        <v>0</v>
      </c>
      <c r="J322" s="446"/>
      <c r="K322" s="492"/>
      <c r="M322" s="443" t="str">
        <f>_xlfn.IFNA(VLOOKUP(G322,Checks!$L$4:$L$15,1,FALSE),IF(G322="","",1))</f>
        <v/>
      </c>
    </row>
    <row r="323" spans="1:13" s="443" customFormat="1" ht="14.15" customHeight="1">
      <c r="A323" s="502">
        <f t="shared" si="8"/>
        <v>315</v>
      </c>
      <c r="B323" s="502">
        <f t="shared" si="9"/>
        <v>0</v>
      </c>
      <c r="C323" s="448"/>
      <c r="D323" s="446"/>
      <c r="E323" s="446"/>
      <c r="F323" s="446"/>
      <c r="G323" s="448"/>
      <c r="H323" s="455">
        <v>0</v>
      </c>
      <c r="I323" s="452">
        <v>0</v>
      </c>
      <c r="J323" s="446"/>
      <c r="K323" s="492"/>
      <c r="M323" s="443" t="str">
        <f>_xlfn.IFNA(VLOOKUP(G323,Checks!$L$4:$L$15,1,FALSE),IF(G323="","",1))</f>
        <v/>
      </c>
    </row>
    <row r="324" spans="1:13" s="443" customFormat="1" ht="14.15" customHeight="1">
      <c r="A324" s="502">
        <f t="shared" si="8"/>
        <v>316</v>
      </c>
      <c r="B324" s="502">
        <f t="shared" si="9"/>
        <v>0</v>
      </c>
      <c r="C324" s="448"/>
      <c r="D324" s="446"/>
      <c r="E324" s="446"/>
      <c r="F324" s="446"/>
      <c r="G324" s="448"/>
      <c r="H324" s="455">
        <v>0</v>
      </c>
      <c r="I324" s="452">
        <v>0</v>
      </c>
      <c r="J324" s="446"/>
      <c r="K324" s="492"/>
      <c r="M324" s="443" t="str">
        <f>_xlfn.IFNA(VLOOKUP(G324,Checks!$L$4:$L$15,1,FALSE),IF(G324="","",1))</f>
        <v/>
      </c>
    </row>
    <row r="325" spans="1:13" s="443" customFormat="1" ht="14.15" customHeight="1">
      <c r="A325" s="502">
        <f t="shared" si="8"/>
        <v>317</v>
      </c>
      <c r="B325" s="502">
        <f t="shared" si="9"/>
        <v>0</v>
      </c>
      <c r="C325" s="448"/>
      <c r="D325" s="446"/>
      <c r="E325" s="446"/>
      <c r="F325" s="446"/>
      <c r="G325" s="448"/>
      <c r="H325" s="455">
        <v>0</v>
      </c>
      <c r="I325" s="452">
        <v>0</v>
      </c>
      <c r="J325" s="446"/>
      <c r="K325" s="492"/>
      <c r="M325" s="443" t="str">
        <f>_xlfn.IFNA(VLOOKUP(G325,Checks!$L$4:$L$15,1,FALSE),IF(G325="","",1))</f>
        <v/>
      </c>
    </row>
    <row r="326" spans="1:13" s="443" customFormat="1" ht="14.15" customHeight="1">
      <c r="A326" s="502">
        <f t="shared" si="8"/>
        <v>318</v>
      </c>
      <c r="B326" s="502">
        <f t="shared" si="9"/>
        <v>0</v>
      </c>
      <c r="C326" s="448"/>
      <c r="D326" s="446"/>
      <c r="E326" s="446"/>
      <c r="F326" s="446"/>
      <c r="G326" s="448"/>
      <c r="H326" s="455">
        <v>0</v>
      </c>
      <c r="I326" s="452">
        <v>0</v>
      </c>
      <c r="J326" s="446"/>
      <c r="K326" s="492"/>
      <c r="M326" s="443" t="str">
        <f>_xlfn.IFNA(VLOOKUP(G326,Checks!$L$4:$L$15,1,FALSE),IF(G326="","",1))</f>
        <v/>
      </c>
    </row>
    <row r="327" spans="1:13" s="443" customFormat="1" ht="14.15" customHeight="1">
      <c r="A327" s="502">
        <f t="shared" si="8"/>
        <v>319</v>
      </c>
      <c r="B327" s="502">
        <f t="shared" si="9"/>
        <v>0</v>
      </c>
      <c r="C327" s="448"/>
      <c r="D327" s="446"/>
      <c r="E327" s="446"/>
      <c r="F327" s="446"/>
      <c r="G327" s="448"/>
      <c r="H327" s="455">
        <v>0</v>
      </c>
      <c r="I327" s="452">
        <v>0</v>
      </c>
      <c r="J327" s="446"/>
      <c r="K327" s="492"/>
      <c r="M327" s="443" t="str">
        <f>_xlfn.IFNA(VLOOKUP(G327,Checks!$L$4:$L$15,1,FALSE),IF(G327="","",1))</f>
        <v/>
      </c>
    </row>
    <row r="328" spans="1:13" s="443" customFormat="1" ht="14.15" customHeight="1">
      <c r="A328" s="502">
        <f t="shared" si="8"/>
        <v>320</v>
      </c>
      <c r="B328" s="502">
        <f t="shared" si="9"/>
        <v>0</v>
      </c>
      <c r="C328" s="448"/>
      <c r="D328" s="446"/>
      <c r="E328" s="446"/>
      <c r="F328" s="446"/>
      <c r="G328" s="448"/>
      <c r="H328" s="455">
        <v>0</v>
      </c>
      <c r="I328" s="452">
        <v>0</v>
      </c>
      <c r="J328" s="446"/>
      <c r="K328" s="492"/>
      <c r="M328" s="443" t="str">
        <f>_xlfn.IFNA(VLOOKUP(G328,Checks!$L$4:$L$15,1,FALSE),IF(G328="","",1))</f>
        <v/>
      </c>
    </row>
    <row r="329" spans="1:13" s="443" customFormat="1" ht="14.15" customHeight="1">
      <c r="A329" s="502">
        <f t="shared" si="8"/>
        <v>321</v>
      </c>
      <c r="B329" s="502">
        <f t="shared" si="9"/>
        <v>0</v>
      </c>
      <c r="C329" s="448"/>
      <c r="D329" s="446"/>
      <c r="E329" s="446"/>
      <c r="F329" s="446"/>
      <c r="G329" s="448"/>
      <c r="H329" s="455">
        <v>0</v>
      </c>
      <c r="I329" s="452">
        <v>0</v>
      </c>
      <c r="J329" s="446"/>
      <c r="K329" s="492"/>
      <c r="M329" s="443" t="str">
        <f>_xlfn.IFNA(VLOOKUP(G329,Checks!$L$4:$L$15,1,FALSE),IF(G329="","",1))</f>
        <v/>
      </c>
    </row>
    <row r="330" spans="1:13" s="443" customFormat="1" ht="14.15" customHeight="1">
      <c r="A330" s="502">
        <f t="shared" si="8"/>
        <v>322</v>
      </c>
      <c r="B330" s="502">
        <f t="shared" si="9"/>
        <v>0</v>
      </c>
      <c r="C330" s="448"/>
      <c r="D330" s="446"/>
      <c r="E330" s="446"/>
      <c r="F330" s="446"/>
      <c r="G330" s="448"/>
      <c r="H330" s="455">
        <v>0</v>
      </c>
      <c r="I330" s="452">
        <v>0</v>
      </c>
      <c r="J330" s="446"/>
      <c r="K330" s="492"/>
      <c r="M330" s="443" t="str">
        <f>_xlfn.IFNA(VLOOKUP(G330,Checks!$L$4:$L$15,1,FALSE),IF(G330="","",1))</f>
        <v/>
      </c>
    </row>
    <row r="331" spans="1:13" s="443" customFormat="1" ht="14.15" customHeight="1">
      <c r="A331" s="502">
        <f t="shared" ref="A331:A394" si="10">A330+1</f>
        <v>323</v>
      </c>
      <c r="B331" s="502">
        <f t="shared" ref="B331:B394" si="11">$B$9</f>
        <v>0</v>
      </c>
      <c r="C331" s="448"/>
      <c r="D331" s="446"/>
      <c r="E331" s="446"/>
      <c r="F331" s="446"/>
      <c r="G331" s="448"/>
      <c r="H331" s="455">
        <v>0</v>
      </c>
      <c r="I331" s="452">
        <v>0</v>
      </c>
      <c r="J331" s="446"/>
      <c r="K331" s="492"/>
      <c r="M331" s="443" t="str">
        <f>_xlfn.IFNA(VLOOKUP(G331,Checks!$L$4:$L$15,1,FALSE),IF(G331="","",1))</f>
        <v/>
      </c>
    </row>
    <row r="332" spans="1:13" s="443" customFormat="1" ht="14.15" customHeight="1">
      <c r="A332" s="502">
        <f t="shared" si="10"/>
        <v>324</v>
      </c>
      <c r="B332" s="502">
        <f t="shared" si="11"/>
        <v>0</v>
      </c>
      <c r="C332" s="448"/>
      <c r="D332" s="446"/>
      <c r="E332" s="446"/>
      <c r="F332" s="446"/>
      <c r="G332" s="448"/>
      <c r="H332" s="455">
        <v>0</v>
      </c>
      <c r="I332" s="452">
        <v>0</v>
      </c>
      <c r="J332" s="446"/>
      <c r="K332" s="492"/>
      <c r="M332" s="443" t="str">
        <f>_xlfn.IFNA(VLOOKUP(G332,Checks!$L$4:$L$15,1,FALSE),IF(G332="","",1))</f>
        <v/>
      </c>
    </row>
    <row r="333" spans="1:13" s="443" customFormat="1" ht="14.15" customHeight="1">
      <c r="A333" s="502">
        <f t="shared" si="10"/>
        <v>325</v>
      </c>
      <c r="B333" s="502">
        <f t="shared" si="11"/>
        <v>0</v>
      </c>
      <c r="C333" s="448"/>
      <c r="D333" s="446"/>
      <c r="E333" s="446"/>
      <c r="F333" s="446"/>
      <c r="G333" s="448"/>
      <c r="H333" s="455">
        <v>0</v>
      </c>
      <c r="I333" s="452">
        <v>0</v>
      </c>
      <c r="J333" s="446"/>
      <c r="K333" s="492"/>
      <c r="M333" s="443" t="str">
        <f>_xlfn.IFNA(VLOOKUP(G333,Checks!$L$4:$L$15,1,FALSE),IF(G333="","",1))</f>
        <v/>
      </c>
    </row>
    <row r="334" spans="1:13" s="443" customFormat="1" ht="14.15" customHeight="1">
      <c r="A334" s="502">
        <f t="shared" si="10"/>
        <v>326</v>
      </c>
      <c r="B334" s="502">
        <f t="shared" si="11"/>
        <v>0</v>
      </c>
      <c r="C334" s="448"/>
      <c r="D334" s="446"/>
      <c r="E334" s="446"/>
      <c r="F334" s="446"/>
      <c r="G334" s="448"/>
      <c r="H334" s="455">
        <v>0</v>
      </c>
      <c r="I334" s="452">
        <v>0</v>
      </c>
      <c r="J334" s="446"/>
      <c r="K334" s="492"/>
      <c r="M334" s="443" t="str">
        <f>_xlfn.IFNA(VLOOKUP(G334,Checks!$L$4:$L$15,1,FALSE),IF(G334="","",1))</f>
        <v/>
      </c>
    </row>
    <row r="335" spans="1:13" s="443" customFormat="1" ht="14.15" customHeight="1">
      <c r="A335" s="502">
        <f t="shared" si="10"/>
        <v>327</v>
      </c>
      <c r="B335" s="502">
        <f t="shared" si="11"/>
        <v>0</v>
      </c>
      <c r="C335" s="448"/>
      <c r="D335" s="446"/>
      <c r="E335" s="446"/>
      <c r="F335" s="446"/>
      <c r="G335" s="448"/>
      <c r="H335" s="455">
        <v>0</v>
      </c>
      <c r="I335" s="452">
        <v>0</v>
      </c>
      <c r="J335" s="446"/>
      <c r="K335" s="492"/>
      <c r="M335" s="443" t="str">
        <f>_xlfn.IFNA(VLOOKUP(G335,Checks!$L$4:$L$15,1,FALSE),IF(G335="","",1))</f>
        <v/>
      </c>
    </row>
    <row r="336" spans="1:13" s="443" customFormat="1" ht="14.15" customHeight="1">
      <c r="A336" s="502">
        <f t="shared" si="10"/>
        <v>328</v>
      </c>
      <c r="B336" s="502">
        <f t="shared" si="11"/>
        <v>0</v>
      </c>
      <c r="C336" s="448"/>
      <c r="D336" s="446"/>
      <c r="E336" s="446"/>
      <c r="F336" s="446"/>
      <c r="G336" s="448"/>
      <c r="H336" s="455">
        <v>0</v>
      </c>
      <c r="I336" s="452">
        <v>0</v>
      </c>
      <c r="J336" s="446"/>
      <c r="K336" s="492"/>
      <c r="M336" s="443" t="str">
        <f>_xlfn.IFNA(VLOOKUP(G336,Checks!$L$4:$L$15,1,FALSE),IF(G336="","",1))</f>
        <v/>
      </c>
    </row>
    <row r="337" spans="1:13" s="443" customFormat="1" ht="14.15" customHeight="1">
      <c r="A337" s="502">
        <f t="shared" si="10"/>
        <v>329</v>
      </c>
      <c r="B337" s="502">
        <f t="shared" si="11"/>
        <v>0</v>
      </c>
      <c r="C337" s="448"/>
      <c r="D337" s="446"/>
      <c r="E337" s="446"/>
      <c r="F337" s="446"/>
      <c r="G337" s="448"/>
      <c r="H337" s="455">
        <v>0</v>
      </c>
      <c r="I337" s="452">
        <v>0</v>
      </c>
      <c r="J337" s="446"/>
      <c r="K337" s="492"/>
      <c r="M337" s="443" t="str">
        <f>_xlfn.IFNA(VLOOKUP(G337,Checks!$L$4:$L$15,1,FALSE),IF(G337="","",1))</f>
        <v/>
      </c>
    </row>
    <row r="338" spans="1:13" s="443" customFormat="1" ht="14.15" customHeight="1">
      <c r="A338" s="502">
        <f t="shared" si="10"/>
        <v>330</v>
      </c>
      <c r="B338" s="502">
        <f t="shared" si="11"/>
        <v>0</v>
      </c>
      <c r="C338" s="448"/>
      <c r="D338" s="446"/>
      <c r="E338" s="446"/>
      <c r="F338" s="446"/>
      <c r="G338" s="448"/>
      <c r="H338" s="455">
        <v>0</v>
      </c>
      <c r="I338" s="452">
        <v>0</v>
      </c>
      <c r="J338" s="446"/>
      <c r="K338" s="492"/>
      <c r="M338" s="443" t="str">
        <f>_xlfn.IFNA(VLOOKUP(G338,Checks!$L$4:$L$15,1,FALSE),IF(G338="","",1))</f>
        <v/>
      </c>
    </row>
    <row r="339" spans="1:13" s="443" customFormat="1" ht="14.15" customHeight="1">
      <c r="A339" s="502">
        <f t="shared" si="10"/>
        <v>331</v>
      </c>
      <c r="B339" s="502">
        <f t="shared" si="11"/>
        <v>0</v>
      </c>
      <c r="C339" s="448"/>
      <c r="D339" s="446"/>
      <c r="E339" s="446"/>
      <c r="F339" s="446"/>
      <c r="G339" s="448"/>
      <c r="H339" s="455">
        <v>0</v>
      </c>
      <c r="I339" s="452">
        <v>0</v>
      </c>
      <c r="J339" s="446"/>
      <c r="K339" s="492"/>
      <c r="M339" s="443" t="str">
        <f>_xlfn.IFNA(VLOOKUP(G339,Checks!$L$4:$L$15,1,FALSE),IF(G339="","",1))</f>
        <v/>
      </c>
    </row>
    <row r="340" spans="1:13" s="443" customFormat="1" ht="14.15" customHeight="1">
      <c r="A340" s="502">
        <f t="shared" si="10"/>
        <v>332</v>
      </c>
      <c r="B340" s="502">
        <f t="shared" si="11"/>
        <v>0</v>
      </c>
      <c r="C340" s="448"/>
      <c r="D340" s="446"/>
      <c r="E340" s="446"/>
      <c r="F340" s="446"/>
      <c r="G340" s="448"/>
      <c r="H340" s="455">
        <v>0</v>
      </c>
      <c r="I340" s="452">
        <v>0</v>
      </c>
      <c r="J340" s="446"/>
      <c r="K340" s="492"/>
      <c r="M340" s="443" t="str">
        <f>_xlfn.IFNA(VLOOKUP(G340,Checks!$L$4:$L$15,1,FALSE),IF(G340="","",1))</f>
        <v/>
      </c>
    </row>
    <row r="341" spans="1:13" s="443" customFormat="1" ht="14.15" customHeight="1">
      <c r="A341" s="502">
        <f t="shared" si="10"/>
        <v>333</v>
      </c>
      <c r="B341" s="502">
        <f t="shared" si="11"/>
        <v>0</v>
      </c>
      <c r="C341" s="448"/>
      <c r="D341" s="446"/>
      <c r="E341" s="446"/>
      <c r="F341" s="446"/>
      <c r="G341" s="448"/>
      <c r="H341" s="455">
        <v>0</v>
      </c>
      <c r="I341" s="452">
        <v>0</v>
      </c>
      <c r="J341" s="446"/>
      <c r="K341" s="492"/>
      <c r="M341" s="443" t="str">
        <f>_xlfn.IFNA(VLOOKUP(G341,Checks!$L$4:$L$15,1,FALSE),IF(G341="","",1))</f>
        <v/>
      </c>
    </row>
    <row r="342" spans="1:13" s="443" customFormat="1" ht="14.15" customHeight="1">
      <c r="A342" s="502">
        <f t="shared" si="10"/>
        <v>334</v>
      </c>
      <c r="B342" s="502">
        <f t="shared" si="11"/>
        <v>0</v>
      </c>
      <c r="C342" s="448"/>
      <c r="D342" s="446"/>
      <c r="E342" s="446"/>
      <c r="F342" s="446"/>
      <c r="G342" s="448"/>
      <c r="H342" s="455">
        <v>0</v>
      </c>
      <c r="I342" s="452">
        <v>0</v>
      </c>
      <c r="J342" s="446"/>
      <c r="K342" s="492"/>
      <c r="M342" s="443" t="str">
        <f>_xlfn.IFNA(VLOOKUP(G342,Checks!$L$4:$L$15,1,FALSE),IF(G342="","",1))</f>
        <v/>
      </c>
    </row>
    <row r="343" spans="1:13" s="443" customFormat="1" ht="14.15" customHeight="1">
      <c r="A343" s="502">
        <f t="shared" si="10"/>
        <v>335</v>
      </c>
      <c r="B343" s="502">
        <f t="shared" si="11"/>
        <v>0</v>
      </c>
      <c r="C343" s="448"/>
      <c r="D343" s="446"/>
      <c r="E343" s="446"/>
      <c r="F343" s="446"/>
      <c r="G343" s="448"/>
      <c r="H343" s="455">
        <v>0</v>
      </c>
      <c r="I343" s="452">
        <v>0</v>
      </c>
      <c r="J343" s="446"/>
      <c r="K343" s="492"/>
      <c r="M343" s="443" t="str">
        <f>_xlfn.IFNA(VLOOKUP(G343,Checks!$L$4:$L$15,1,FALSE),IF(G343="","",1))</f>
        <v/>
      </c>
    </row>
    <row r="344" spans="1:13" s="443" customFormat="1" ht="14.15" customHeight="1">
      <c r="A344" s="502">
        <f t="shared" si="10"/>
        <v>336</v>
      </c>
      <c r="B344" s="502">
        <f t="shared" si="11"/>
        <v>0</v>
      </c>
      <c r="C344" s="448"/>
      <c r="D344" s="446"/>
      <c r="E344" s="446"/>
      <c r="F344" s="446"/>
      <c r="G344" s="448"/>
      <c r="H344" s="455">
        <v>0</v>
      </c>
      <c r="I344" s="452">
        <v>0</v>
      </c>
      <c r="J344" s="446"/>
      <c r="K344" s="492"/>
      <c r="M344" s="443" t="str">
        <f>_xlfn.IFNA(VLOOKUP(G344,Checks!$L$4:$L$15,1,FALSE),IF(G344="","",1))</f>
        <v/>
      </c>
    </row>
    <row r="345" spans="1:13" s="443" customFormat="1" ht="14.15" customHeight="1">
      <c r="A345" s="502">
        <f t="shared" si="10"/>
        <v>337</v>
      </c>
      <c r="B345" s="502">
        <f t="shared" si="11"/>
        <v>0</v>
      </c>
      <c r="C345" s="448"/>
      <c r="D345" s="446"/>
      <c r="E345" s="446"/>
      <c r="F345" s="446"/>
      <c r="G345" s="448"/>
      <c r="H345" s="455">
        <v>0</v>
      </c>
      <c r="I345" s="452">
        <v>0</v>
      </c>
      <c r="J345" s="446"/>
      <c r="K345" s="492"/>
      <c r="M345" s="443" t="str">
        <f>_xlfn.IFNA(VLOOKUP(G345,Checks!$L$4:$L$15,1,FALSE),IF(G345="","",1))</f>
        <v/>
      </c>
    </row>
    <row r="346" spans="1:13" s="443" customFormat="1" ht="14.15" customHeight="1">
      <c r="A346" s="502">
        <f t="shared" si="10"/>
        <v>338</v>
      </c>
      <c r="B346" s="502">
        <f t="shared" si="11"/>
        <v>0</v>
      </c>
      <c r="C346" s="448"/>
      <c r="D346" s="446"/>
      <c r="E346" s="446"/>
      <c r="F346" s="446"/>
      <c r="G346" s="448"/>
      <c r="H346" s="455">
        <v>0</v>
      </c>
      <c r="I346" s="452">
        <v>0</v>
      </c>
      <c r="J346" s="446"/>
      <c r="K346" s="492"/>
      <c r="M346" s="443" t="str">
        <f>_xlfn.IFNA(VLOOKUP(G346,Checks!$L$4:$L$15,1,FALSE),IF(G346="","",1))</f>
        <v/>
      </c>
    </row>
    <row r="347" spans="1:13" s="443" customFormat="1" ht="14.15" customHeight="1">
      <c r="A347" s="502">
        <f t="shared" si="10"/>
        <v>339</v>
      </c>
      <c r="B347" s="502">
        <f t="shared" si="11"/>
        <v>0</v>
      </c>
      <c r="C347" s="448"/>
      <c r="D347" s="446"/>
      <c r="E347" s="446"/>
      <c r="F347" s="446"/>
      <c r="G347" s="448"/>
      <c r="H347" s="455">
        <v>0</v>
      </c>
      <c r="I347" s="452">
        <v>0</v>
      </c>
      <c r="J347" s="446"/>
      <c r="K347" s="492"/>
      <c r="M347" s="443" t="str">
        <f>_xlfn.IFNA(VLOOKUP(G347,Checks!$L$4:$L$15,1,FALSE),IF(G347="","",1))</f>
        <v/>
      </c>
    </row>
    <row r="348" spans="1:13" s="443" customFormat="1" ht="14.15" customHeight="1">
      <c r="A348" s="502">
        <f t="shared" si="10"/>
        <v>340</v>
      </c>
      <c r="B348" s="502">
        <f t="shared" si="11"/>
        <v>0</v>
      </c>
      <c r="C348" s="448"/>
      <c r="D348" s="446"/>
      <c r="E348" s="446"/>
      <c r="F348" s="446"/>
      <c r="G348" s="448"/>
      <c r="H348" s="455">
        <v>0</v>
      </c>
      <c r="I348" s="452">
        <v>0</v>
      </c>
      <c r="J348" s="446"/>
      <c r="K348" s="492"/>
      <c r="M348" s="443" t="str">
        <f>_xlfn.IFNA(VLOOKUP(G348,Checks!$L$4:$L$15,1,FALSE),IF(G348="","",1))</f>
        <v/>
      </c>
    </row>
    <row r="349" spans="1:13" s="443" customFormat="1" ht="14.15" customHeight="1">
      <c r="A349" s="502">
        <f t="shared" si="10"/>
        <v>341</v>
      </c>
      <c r="B349" s="502">
        <f t="shared" si="11"/>
        <v>0</v>
      </c>
      <c r="C349" s="448"/>
      <c r="D349" s="446"/>
      <c r="E349" s="446"/>
      <c r="F349" s="446"/>
      <c r="G349" s="448"/>
      <c r="H349" s="455">
        <v>0</v>
      </c>
      <c r="I349" s="452">
        <v>0</v>
      </c>
      <c r="J349" s="446"/>
      <c r="K349" s="492"/>
      <c r="M349" s="443" t="str">
        <f>_xlfn.IFNA(VLOOKUP(G349,Checks!$L$4:$L$15,1,FALSE),IF(G349="","",1))</f>
        <v/>
      </c>
    </row>
    <row r="350" spans="1:13" s="443" customFormat="1" ht="14.15" customHeight="1">
      <c r="A350" s="502">
        <f t="shared" si="10"/>
        <v>342</v>
      </c>
      <c r="B350" s="502">
        <f t="shared" si="11"/>
        <v>0</v>
      </c>
      <c r="C350" s="448"/>
      <c r="D350" s="446"/>
      <c r="E350" s="446"/>
      <c r="F350" s="446"/>
      <c r="G350" s="448"/>
      <c r="H350" s="455">
        <v>0</v>
      </c>
      <c r="I350" s="452">
        <v>0</v>
      </c>
      <c r="J350" s="446"/>
      <c r="K350" s="492"/>
      <c r="M350" s="443" t="str">
        <f>_xlfn.IFNA(VLOOKUP(G350,Checks!$L$4:$L$15,1,FALSE),IF(G350="","",1))</f>
        <v/>
      </c>
    </row>
    <row r="351" spans="1:13" s="443" customFormat="1" ht="14.15" customHeight="1">
      <c r="A351" s="502">
        <f t="shared" si="10"/>
        <v>343</v>
      </c>
      <c r="B351" s="502">
        <f t="shared" si="11"/>
        <v>0</v>
      </c>
      <c r="C351" s="448"/>
      <c r="D351" s="446"/>
      <c r="E351" s="446"/>
      <c r="F351" s="446"/>
      <c r="G351" s="448"/>
      <c r="H351" s="455">
        <v>0</v>
      </c>
      <c r="I351" s="452">
        <v>0</v>
      </c>
      <c r="J351" s="446"/>
      <c r="K351" s="492"/>
      <c r="M351" s="443" t="str">
        <f>_xlfn.IFNA(VLOOKUP(G351,Checks!$L$4:$L$15,1,FALSE),IF(G351="","",1))</f>
        <v/>
      </c>
    </row>
    <row r="352" spans="1:13" s="443" customFormat="1" ht="14.15" customHeight="1">
      <c r="A352" s="502">
        <f t="shared" si="10"/>
        <v>344</v>
      </c>
      <c r="B352" s="502">
        <f t="shared" si="11"/>
        <v>0</v>
      </c>
      <c r="C352" s="448"/>
      <c r="D352" s="446"/>
      <c r="E352" s="446"/>
      <c r="F352" s="446"/>
      <c r="G352" s="448"/>
      <c r="H352" s="455">
        <v>0</v>
      </c>
      <c r="I352" s="452">
        <v>0</v>
      </c>
      <c r="J352" s="446"/>
      <c r="K352" s="492"/>
      <c r="M352" s="443" t="str">
        <f>_xlfn.IFNA(VLOOKUP(G352,Checks!$L$4:$L$15,1,FALSE),IF(G352="","",1))</f>
        <v/>
      </c>
    </row>
    <row r="353" spans="1:13" s="443" customFormat="1" ht="14.15" customHeight="1">
      <c r="A353" s="502">
        <f t="shared" si="10"/>
        <v>345</v>
      </c>
      <c r="B353" s="502">
        <f t="shared" si="11"/>
        <v>0</v>
      </c>
      <c r="C353" s="448"/>
      <c r="D353" s="446"/>
      <c r="E353" s="446"/>
      <c r="F353" s="446"/>
      <c r="G353" s="448"/>
      <c r="H353" s="455">
        <v>0</v>
      </c>
      <c r="I353" s="452">
        <v>0</v>
      </c>
      <c r="J353" s="446"/>
      <c r="K353" s="492"/>
      <c r="M353" s="443" t="str">
        <f>_xlfn.IFNA(VLOOKUP(G353,Checks!$L$4:$L$15,1,FALSE),IF(G353="","",1))</f>
        <v/>
      </c>
    </row>
    <row r="354" spans="1:13" s="443" customFormat="1" ht="14.15" customHeight="1">
      <c r="A354" s="502">
        <f t="shared" si="10"/>
        <v>346</v>
      </c>
      <c r="B354" s="502">
        <f t="shared" si="11"/>
        <v>0</v>
      </c>
      <c r="C354" s="448"/>
      <c r="D354" s="446"/>
      <c r="E354" s="446"/>
      <c r="F354" s="446"/>
      <c r="G354" s="448"/>
      <c r="H354" s="455">
        <v>0</v>
      </c>
      <c r="I354" s="452">
        <v>0</v>
      </c>
      <c r="J354" s="446"/>
      <c r="K354" s="492"/>
      <c r="M354" s="443" t="str">
        <f>_xlfn.IFNA(VLOOKUP(G354,Checks!$L$4:$L$15,1,FALSE),IF(G354="","",1))</f>
        <v/>
      </c>
    </row>
    <row r="355" spans="1:13" s="443" customFormat="1" ht="14.15" customHeight="1">
      <c r="A355" s="502">
        <f t="shared" si="10"/>
        <v>347</v>
      </c>
      <c r="B355" s="502">
        <f t="shared" si="11"/>
        <v>0</v>
      </c>
      <c r="C355" s="448"/>
      <c r="D355" s="446"/>
      <c r="E355" s="446"/>
      <c r="F355" s="446"/>
      <c r="G355" s="448"/>
      <c r="H355" s="455">
        <v>0</v>
      </c>
      <c r="I355" s="452">
        <v>0</v>
      </c>
      <c r="J355" s="446"/>
      <c r="K355" s="492"/>
      <c r="M355" s="443" t="str">
        <f>_xlfn.IFNA(VLOOKUP(G355,Checks!$L$4:$L$15,1,FALSE),IF(G355="","",1))</f>
        <v/>
      </c>
    </row>
    <row r="356" spans="1:13" s="443" customFormat="1" ht="14.15" customHeight="1">
      <c r="A356" s="502">
        <f t="shared" si="10"/>
        <v>348</v>
      </c>
      <c r="B356" s="502">
        <f t="shared" si="11"/>
        <v>0</v>
      </c>
      <c r="C356" s="448"/>
      <c r="D356" s="446"/>
      <c r="E356" s="446"/>
      <c r="F356" s="446"/>
      <c r="G356" s="448"/>
      <c r="H356" s="455">
        <v>0</v>
      </c>
      <c r="I356" s="452">
        <v>0</v>
      </c>
      <c r="J356" s="446"/>
      <c r="K356" s="492"/>
      <c r="M356" s="443" t="str">
        <f>_xlfn.IFNA(VLOOKUP(G356,Checks!$L$4:$L$15,1,FALSE),IF(G356="","",1))</f>
        <v/>
      </c>
    </row>
    <row r="357" spans="1:13" s="443" customFormat="1" ht="14.15" customHeight="1">
      <c r="A357" s="502">
        <f t="shared" si="10"/>
        <v>349</v>
      </c>
      <c r="B357" s="502">
        <f t="shared" si="11"/>
        <v>0</v>
      </c>
      <c r="C357" s="448"/>
      <c r="D357" s="446"/>
      <c r="E357" s="446"/>
      <c r="F357" s="446"/>
      <c r="G357" s="448"/>
      <c r="H357" s="455">
        <v>0</v>
      </c>
      <c r="I357" s="452">
        <v>0</v>
      </c>
      <c r="J357" s="446"/>
      <c r="K357" s="492"/>
      <c r="M357" s="443" t="str">
        <f>_xlfn.IFNA(VLOOKUP(G357,Checks!$L$4:$L$15,1,FALSE),IF(G357="","",1))</f>
        <v/>
      </c>
    </row>
    <row r="358" spans="1:13" s="443" customFormat="1" ht="14.15" customHeight="1">
      <c r="A358" s="502">
        <f t="shared" si="10"/>
        <v>350</v>
      </c>
      <c r="B358" s="502">
        <f t="shared" si="11"/>
        <v>0</v>
      </c>
      <c r="C358" s="448"/>
      <c r="D358" s="446"/>
      <c r="E358" s="446"/>
      <c r="F358" s="446"/>
      <c r="G358" s="448"/>
      <c r="H358" s="455">
        <v>0</v>
      </c>
      <c r="I358" s="452">
        <v>0</v>
      </c>
      <c r="J358" s="446"/>
      <c r="K358" s="492"/>
      <c r="M358" s="443" t="str">
        <f>_xlfn.IFNA(VLOOKUP(G358,Checks!$L$4:$L$15,1,FALSE),IF(G358="","",1))</f>
        <v/>
      </c>
    </row>
    <row r="359" spans="1:13" s="443" customFormat="1" ht="14.15" customHeight="1">
      <c r="A359" s="502">
        <f t="shared" si="10"/>
        <v>351</v>
      </c>
      <c r="B359" s="502">
        <f t="shared" si="11"/>
        <v>0</v>
      </c>
      <c r="C359" s="448"/>
      <c r="D359" s="446"/>
      <c r="E359" s="446"/>
      <c r="F359" s="446"/>
      <c r="G359" s="448"/>
      <c r="H359" s="455">
        <v>0</v>
      </c>
      <c r="I359" s="452">
        <v>0</v>
      </c>
      <c r="J359" s="446"/>
      <c r="K359" s="492"/>
      <c r="M359" s="443" t="str">
        <f>_xlfn.IFNA(VLOOKUP(G359,Checks!$L$4:$L$15,1,FALSE),IF(G359="","",1))</f>
        <v/>
      </c>
    </row>
    <row r="360" spans="1:13" s="443" customFormat="1" ht="14.15" customHeight="1">
      <c r="A360" s="502">
        <f t="shared" si="10"/>
        <v>352</v>
      </c>
      <c r="B360" s="502">
        <f t="shared" si="11"/>
        <v>0</v>
      </c>
      <c r="C360" s="448"/>
      <c r="D360" s="446"/>
      <c r="E360" s="446"/>
      <c r="F360" s="446"/>
      <c r="G360" s="448"/>
      <c r="H360" s="455">
        <v>0</v>
      </c>
      <c r="I360" s="452">
        <v>0</v>
      </c>
      <c r="J360" s="446"/>
      <c r="K360" s="492"/>
      <c r="M360" s="443" t="str">
        <f>_xlfn.IFNA(VLOOKUP(G360,Checks!$L$4:$L$15,1,FALSE),IF(G360="","",1))</f>
        <v/>
      </c>
    </row>
    <row r="361" spans="1:13" s="443" customFormat="1" ht="14.15" customHeight="1">
      <c r="A361" s="502">
        <f t="shared" si="10"/>
        <v>353</v>
      </c>
      <c r="B361" s="502">
        <f t="shared" si="11"/>
        <v>0</v>
      </c>
      <c r="C361" s="448"/>
      <c r="D361" s="446"/>
      <c r="E361" s="446"/>
      <c r="F361" s="446"/>
      <c r="G361" s="448"/>
      <c r="H361" s="455">
        <v>0</v>
      </c>
      <c r="I361" s="452">
        <v>0</v>
      </c>
      <c r="J361" s="446"/>
      <c r="K361" s="492"/>
      <c r="M361" s="443" t="str">
        <f>_xlfn.IFNA(VLOOKUP(G361,Checks!$L$4:$L$15,1,FALSE),IF(G361="","",1))</f>
        <v/>
      </c>
    </row>
    <row r="362" spans="1:13" s="443" customFormat="1" ht="14.15" customHeight="1">
      <c r="A362" s="502">
        <f t="shared" si="10"/>
        <v>354</v>
      </c>
      <c r="B362" s="502">
        <f t="shared" si="11"/>
        <v>0</v>
      </c>
      <c r="C362" s="448"/>
      <c r="D362" s="446"/>
      <c r="E362" s="446"/>
      <c r="F362" s="446"/>
      <c r="G362" s="448"/>
      <c r="H362" s="455">
        <v>0</v>
      </c>
      <c r="I362" s="452">
        <v>0</v>
      </c>
      <c r="J362" s="446"/>
      <c r="K362" s="492"/>
      <c r="M362" s="443" t="str">
        <f>_xlfn.IFNA(VLOOKUP(G362,Checks!$L$4:$L$15,1,FALSE),IF(G362="","",1))</f>
        <v/>
      </c>
    </row>
    <row r="363" spans="1:13" s="443" customFormat="1" ht="14.15" customHeight="1">
      <c r="A363" s="502">
        <f t="shared" si="10"/>
        <v>355</v>
      </c>
      <c r="B363" s="502">
        <f t="shared" si="11"/>
        <v>0</v>
      </c>
      <c r="C363" s="448"/>
      <c r="D363" s="446"/>
      <c r="E363" s="446"/>
      <c r="F363" s="446"/>
      <c r="G363" s="448"/>
      <c r="H363" s="455">
        <v>0</v>
      </c>
      <c r="I363" s="452">
        <v>0</v>
      </c>
      <c r="J363" s="446"/>
      <c r="K363" s="492"/>
      <c r="M363" s="443" t="str">
        <f>_xlfn.IFNA(VLOOKUP(G363,Checks!$L$4:$L$15,1,FALSE),IF(G363="","",1))</f>
        <v/>
      </c>
    </row>
    <row r="364" spans="1:13" s="443" customFormat="1" ht="14.15" customHeight="1">
      <c r="A364" s="502">
        <f t="shared" si="10"/>
        <v>356</v>
      </c>
      <c r="B364" s="502">
        <f t="shared" si="11"/>
        <v>0</v>
      </c>
      <c r="C364" s="448"/>
      <c r="D364" s="446"/>
      <c r="E364" s="446"/>
      <c r="F364" s="446"/>
      <c r="G364" s="448"/>
      <c r="H364" s="455">
        <v>0</v>
      </c>
      <c r="I364" s="452">
        <v>0</v>
      </c>
      <c r="J364" s="446"/>
      <c r="K364" s="492"/>
      <c r="M364" s="443" t="str">
        <f>_xlfn.IFNA(VLOOKUP(G364,Checks!$L$4:$L$15,1,FALSE),IF(G364="","",1))</f>
        <v/>
      </c>
    </row>
    <row r="365" spans="1:13" s="443" customFormat="1" ht="14.15" customHeight="1">
      <c r="A365" s="502">
        <f t="shared" si="10"/>
        <v>357</v>
      </c>
      <c r="B365" s="502">
        <f t="shared" si="11"/>
        <v>0</v>
      </c>
      <c r="C365" s="448"/>
      <c r="D365" s="446"/>
      <c r="E365" s="446"/>
      <c r="F365" s="446"/>
      <c r="G365" s="448"/>
      <c r="H365" s="455">
        <v>0</v>
      </c>
      <c r="I365" s="452">
        <v>0</v>
      </c>
      <c r="J365" s="446"/>
      <c r="K365" s="492"/>
      <c r="M365" s="443" t="str">
        <f>_xlfn.IFNA(VLOOKUP(G365,Checks!$L$4:$L$15,1,FALSE),IF(G365="","",1))</f>
        <v/>
      </c>
    </row>
    <row r="366" spans="1:13" s="443" customFormat="1" ht="14.15" customHeight="1">
      <c r="A366" s="502">
        <f t="shared" si="10"/>
        <v>358</v>
      </c>
      <c r="B366" s="502">
        <f t="shared" si="11"/>
        <v>0</v>
      </c>
      <c r="C366" s="448"/>
      <c r="D366" s="446"/>
      <c r="E366" s="446"/>
      <c r="F366" s="446"/>
      <c r="G366" s="448"/>
      <c r="H366" s="455">
        <v>0</v>
      </c>
      <c r="I366" s="452">
        <v>0</v>
      </c>
      <c r="J366" s="446"/>
      <c r="K366" s="492"/>
      <c r="M366" s="443" t="str">
        <f>_xlfn.IFNA(VLOOKUP(G366,Checks!$L$4:$L$15,1,FALSE),IF(G366="","",1))</f>
        <v/>
      </c>
    </row>
    <row r="367" spans="1:13" s="443" customFormat="1" ht="14.15" customHeight="1">
      <c r="A367" s="502">
        <f t="shared" si="10"/>
        <v>359</v>
      </c>
      <c r="B367" s="502">
        <f t="shared" si="11"/>
        <v>0</v>
      </c>
      <c r="C367" s="448"/>
      <c r="D367" s="446"/>
      <c r="E367" s="446"/>
      <c r="F367" s="446"/>
      <c r="G367" s="448"/>
      <c r="H367" s="455">
        <v>0</v>
      </c>
      <c r="I367" s="452">
        <v>0</v>
      </c>
      <c r="J367" s="446"/>
      <c r="K367" s="492"/>
      <c r="M367" s="443" t="str">
        <f>_xlfn.IFNA(VLOOKUP(G367,Checks!$L$4:$L$15,1,FALSE),IF(G367="","",1))</f>
        <v/>
      </c>
    </row>
    <row r="368" spans="1:13" s="443" customFormat="1" ht="14.15" customHeight="1">
      <c r="A368" s="502">
        <f t="shared" si="10"/>
        <v>360</v>
      </c>
      <c r="B368" s="502">
        <f t="shared" si="11"/>
        <v>0</v>
      </c>
      <c r="C368" s="448"/>
      <c r="D368" s="446"/>
      <c r="E368" s="446"/>
      <c r="F368" s="446"/>
      <c r="G368" s="448"/>
      <c r="H368" s="455">
        <v>0</v>
      </c>
      <c r="I368" s="452">
        <v>0</v>
      </c>
      <c r="J368" s="446"/>
      <c r="K368" s="492"/>
      <c r="M368" s="443" t="str">
        <f>_xlfn.IFNA(VLOOKUP(G368,Checks!$L$4:$L$15,1,FALSE),IF(G368="","",1))</f>
        <v/>
      </c>
    </row>
    <row r="369" spans="1:13" s="443" customFormat="1" ht="14.15" customHeight="1">
      <c r="A369" s="502">
        <f t="shared" si="10"/>
        <v>361</v>
      </c>
      <c r="B369" s="502">
        <f t="shared" si="11"/>
        <v>0</v>
      </c>
      <c r="C369" s="448"/>
      <c r="D369" s="446"/>
      <c r="E369" s="446"/>
      <c r="F369" s="446"/>
      <c r="G369" s="448"/>
      <c r="H369" s="455">
        <v>0</v>
      </c>
      <c r="I369" s="452">
        <v>0</v>
      </c>
      <c r="J369" s="446"/>
      <c r="K369" s="492"/>
      <c r="M369" s="443" t="str">
        <f>_xlfn.IFNA(VLOOKUP(G369,Checks!$L$4:$L$15,1,FALSE),IF(G369="","",1))</f>
        <v/>
      </c>
    </row>
    <row r="370" spans="1:13" s="443" customFormat="1" ht="14.15" customHeight="1">
      <c r="A370" s="502">
        <f t="shared" si="10"/>
        <v>362</v>
      </c>
      <c r="B370" s="502">
        <f t="shared" si="11"/>
        <v>0</v>
      </c>
      <c r="C370" s="448"/>
      <c r="D370" s="446"/>
      <c r="E370" s="446"/>
      <c r="F370" s="446"/>
      <c r="G370" s="448"/>
      <c r="H370" s="455">
        <v>0</v>
      </c>
      <c r="I370" s="452">
        <v>0</v>
      </c>
      <c r="J370" s="446"/>
      <c r="K370" s="492"/>
      <c r="M370" s="443" t="str">
        <f>_xlfn.IFNA(VLOOKUP(G370,Checks!$L$4:$L$15,1,FALSE),IF(G370="","",1))</f>
        <v/>
      </c>
    </row>
    <row r="371" spans="1:13" s="443" customFormat="1" ht="14.15" customHeight="1">
      <c r="A371" s="502">
        <f t="shared" si="10"/>
        <v>363</v>
      </c>
      <c r="B371" s="502">
        <f t="shared" si="11"/>
        <v>0</v>
      </c>
      <c r="C371" s="448"/>
      <c r="D371" s="446"/>
      <c r="E371" s="446"/>
      <c r="F371" s="446"/>
      <c r="G371" s="448"/>
      <c r="H371" s="455">
        <v>0</v>
      </c>
      <c r="I371" s="452">
        <v>0</v>
      </c>
      <c r="J371" s="446"/>
      <c r="K371" s="492"/>
      <c r="M371" s="443" t="str">
        <f>_xlfn.IFNA(VLOOKUP(G371,Checks!$L$4:$L$15,1,FALSE),IF(G371="","",1))</f>
        <v/>
      </c>
    </row>
    <row r="372" spans="1:13" s="443" customFormat="1" ht="14.15" customHeight="1">
      <c r="A372" s="502">
        <f t="shared" si="10"/>
        <v>364</v>
      </c>
      <c r="B372" s="502">
        <f t="shared" si="11"/>
        <v>0</v>
      </c>
      <c r="C372" s="448"/>
      <c r="D372" s="446"/>
      <c r="E372" s="446"/>
      <c r="F372" s="446"/>
      <c r="G372" s="448"/>
      <c r="H372" s="455">
        <v>0</v>
      </c>
      <c r="I372" s="452">
        <v>0</v>
      </c>
      <c r="J372" s="446"/>
      <c r="K372" s="492"/>
      <c r="M372" s="443" t="str">
        <f>_xlfn.IFNA(VLOOKUP(G372,Checks!$L$4:$L$15,1,FALSE),IF(G372="","",1))</f>
        <v/>
      </c>
    </row>
    <row r="373" spans="1:13" s="443" customFormat="1" ht="14.15" customHeight="1">
      <c r="A373" s="502">
        <f t="shared" si="10"/>
        <v>365</v>
      </c>
      <c r="B373" s="502">
        <f t="shared" si="11"/>
        <v>0</v>
      </c>
      <c r="C373" s="448"/>
      <c r="D373" s="446"/>
      <c r="E373" s="446"/>
      <c r="F373" s="446"/>
      <c r="G373" s="448"/>
      <c r="H373" s="455">
        <v>0</v>
      </c>
      <c r="I373" s="452">
        <v>0</v>
      </c>
      <c r="J373" s="446"/>
      <c r="K373" s="492"/>
      <c r="M373" s="443" t="str">
        <f>_xlfn.IFNA(VLOOKUP(G373,Checks!$L$4:$L$15,1,FALSE),IF(G373="","",1))</f>
        <v/>
      </c>
    </row>
    <row r="374" spans="1:13" s="443" customFormat="1" ht="14.15" customHeight="1">
      <c r="A374" s="502">
        <f t="shared" si="10"/>
        <v>366</v>
      </c>
      <c r="B374" s="502">
        <f t="shared" si="11"/>
        <v>0</v>
      </c>
      <c r="C374" s="448"/>
      <c r="D374" s="446"/>
      <c r="E374" s="446"/>
      <c r="F374" s="446"/>
      <c r="G374" s="448"/>
      <c r="H374" s="455">
        <v>0</v>
      </c>
      <c r="I374" s="452">
        <v>0</v>
      </c>
      <c r="J374" s="446"/>
      <c r="K374" s="492"/>
      <c r="M374" s="443" t="str">
        <f>_xlfn.IFNA(VLOOKUP(G374,Checks!$L$4:$L$15,1,FALSE),IF(G374="","",1))</f>
        <v/>
      </c>
    </row>
    <row r="375" spans="1:13" s="443" customFormat="1" ht="14.15" customHeight="1">
      <c r="A375" s="502">
        <f t="shared" si="10"/>
        <v>367</v>
      </c>
      <c r="B375" s="502">
        <f t="shared" si="11"/>
        <v>0</v>
      </c>
      <c r="C375" s="448"/>
      <c r="D375" s="446"/>
      <c r="E375" s="446"/>
      <c r="F375" s="446"/>
      <c r="G375" s="448"/>
      <c r="H375" s="455">
        <v>0</v>
      </c>
      <c r="I375" s="452">
        <v>0</v>
      </c>
      <c r="J375" s="446"/>
      <c r="K375" s="492"/>
      <c r="M375" s="443" t="str">
        <f>_xlfn.IFNA(VLOOKUP(G375,Checks!$L$4:$L$15,1,FALSE),IF(G375="","",1))</f>
        <v/>
      </c>
    </row>
    <row r="376" spans="1:13" s="443" customFormat="1" ht="14.15" customHeight="1">
      <c r="A376" s="502">
        <f t="shared" si="10"/>
        <v>368</v>
      </c>
      <c r="B376" s="502">
        <f t="shared" si="11"/>
        <v>0</v>
      </c>
      <c r="C376" s="448"/>
      <c r="D376" s="446"/>
      <c r="E376" s="446"/>
      <c r="F376" s="446"/>
      <c r="G376" s="448"/>
      <c r="H376" s="455">
        <v>0</v>
      </c>
      <c r="I376" s="452">
        <v>0</v>
      </c>
      <c r="J376" s="446"/>
      <c r="K376" s="492"/>
      <c r="M376" s="443" t="str">
        <f>_xlfn.IFNA(VLOOKUP(G376,Checks!$L$4:$L$15,1,FALSE),IF(G376="","",1))</f>
        <v/>
      </c>
    </row>
    <row r="377" spans="1:13" s="443" customFormat="1" ht="14.15" customHeight="1">
      <c r="A377" s="502">
        <f t="shared" si="10"/>
        <v>369</v>
      </c>
      <c r="B377" s="502">
        <f t="shared" si="11"/>
        <v>0</v>
      </c>
      <c r="C377" s="448"/>
      <c r="D377" s="446"/>
      <c r="E377" s="446"/>
      <c r="F377" s="446"/>
      <c r="G377" s="448"/>
      <c r="H377" s="455">
        <v>0</v>
      </c>
      <c r="I377" s="452">
        <v>0</v>
      </c>
      <c r="J377" s="446"/>
      <c r="K377" s="492"/>
      <c r="M377" s="443" t="str">
        <f>_xlfn.IFNA(VLOOKUP(G377,Checks!$L$4:$L$15,1,FALSE),IF(G377="","",1))</f>
        <v/>
      </c>
    </row>
    <row r="378" spans="1:13" s="443" customFormat="1" ht="14.15" customHeight="1">
      <c r="A378" s="502">
        <f t="shared" si="10"/>
        <v>370</v>
      </c>
      <c r="B378" s="502">
        <f t="shared" si="11"/>
        <v>0</v>
      </c>
      <c r="C378" s="448"/>
      <c r="D378" s="446"/>
      <c r="E378" s="446"/>
      <c r="F378" s="446"/>
      <c r="G378" s="448"/>
      <c r="H378" s="455">
        <v>0</v>
      </c>
      <c r="I378" s="452">
        <v>0</v>
      </c>
      <c r="J378" s="446"/>
      <c r="K378" s="492"/>
      <c r="M378" s="443" t="str">
        <f>_xlfn.IFNA(VLOOKUP(G378,Checks!$L$4:$L$15,1,FALSE),IF(G378="","",1))</f>
        <v/>
      </c>
    </row>
    <row r="379" spans="1:13" s="443" customFormat="1" ht="14.15" customHeight="1">
      <c r="A379" s="502">
        <f t="shared" si="10"/>
        <v>371</v>
      </c>
      <c r="B379" s="502">
        <f t="shared" si="11"/>
        <v>0</v>
      </c>
      <c r="C379" s="448"/>
      <c r="D379" s="446"/>
      <c r="E379" s="446"/>
      <c r="F379" s="446"/>
      <c r="G379" s="448"/>
      <c r="H379" s="455">
        <v>0</v>
      </c>
      <c r="I379" s="452">
        <v>0</v>
      </c>
      <c r="J379" s="446"/>
      <c r="K379" s="492"/>
      <c r="M379" s="443" t="str">
        <f>_xlfn.IFNA(VLOOKUP(G379,Checks!$L$4:$L$15,1,FALSE),IF(G379="","",1))</f>
        <v/>
      </c>
    </row>
    <row r="380" spans="1:13" s="443" customFormat="1" ht="14.15" customHeight="1">
      <c r="A380" s="502">
        <f t="shared" si="10"/>
        <v>372</v>
      </c>
      <c r="B380" s="502">
        <f t="shared" si="11"/>
        <v>0</v>
      </c>
      <c r="C380" s="448"/>
      <c r="D380" s="446"/>
      <c r="E380" s="446"/>
      <c r="F380" s="446"/>
      <c r="G380" s="448"/>
      <c r="H380" s="455">
        <v>0</v>
      </c>
      <c r="I380" s="452">
        <v>0</v>
      </c>
      <c r="J380" s="446"/>
      <c r="K380" s="492"/>
      <c r="M380" s="443" t="str">
        <f>_xlfn.IFNA(VLOOKUP(G380,Checks!$L$4:$L$15,1,FALSE),IF(G380="","",1))</f>
        <v/>
      </c>
    </row>
    <row r="381" spans="1:13" s="443" customFormat="1" ht="14.15" customHeight="1">
      <c r="A381" s="502">
        <f t="shared" si="10"/>
        <v>373</v>
      </c>
      <c r="B381" s="502">
        <f t="shared" si="11"/>
        <v>0</v>
      </c>
      <c r="C381" s="448"/>
      <c r="D381" s="446"/>
      <c r="E381" s="446"/>
      <c r="F381" s="446"/>
      <c r="G381" s="448"/>
      <c r="H381" s="455">
        <v>0</v>
      </c>
      <c r="I381" s="452">
        <v>0</v>
      </c>
      <c r="J381" s="446"/>
      <c r="K381" s="492"/>
      <c r="M381" s="443" t="str">
        <f>_xlfn.IFNA(VLOOKUP(G381,Checks!$L$4:$L$15,1,FALSE),IF(G381="","",1))</f>
        <v/>
      </c>
    </row>
    <row r="382" spans="1:13" s="443" customFormat="1" ht="14.15" customHeight="1">
      <c r="A382" s="502">
        <f t="shared" si="10"/>
        <v>374</v>
      </c>
      <c r="B382" s="502">
        <f t="shared" si="11"/>
        <v>0</v>
      </c>
      <c r="C382" s="448"/>
      <c r="D382" s="446"/>
      <c r="E382" s="446"/>
      <c r="F382" s="446"/>
      <c r="G382" s="448"/>
      <c r="H382" s="455">
        <v>0</v>
      </c>
      <c r="I382" s="452">
        <v>0</v>
      </c>
      <c r="J382" s="446"/>
      <c r="K382" s="492"/>
      <c r="M382" s="443" t="str">
        <f>_xlfn.IFNA(VLOOKUP(G382,Checks!$L$4:$L$15,1,FALSE),IF(G382="","",1))</f>
        <v/>
      </c>
    </row>
    <row r="383" spans="1:13" s="443" customFormat="1" ht="14.15" customHeight="1">
      <c r="A383" s="502">
        <f t="shared" si="10"/>
        <v>375</v>
      </c>
      <c r="B383" s="502">
        <f t="shared" si="11"/>
        <v>0</v>
      </c>
      <c r="C383" s="448"/>
      <c r="D383" s="446"/>
      <c r="E383" s="446"/>
      <c r="F383" s="446"/>
      <c r="G383" s="448"/>
      <c r="H383" s="455">
        <v>0</v>
      </c>
      <c r="I383" s="452">
        <v>0</v>
      </c>
      <c r="J383" s="446"/>
      <c r="K383" s="492"/>
      <c r="M383" s="443" t="str">
        <f>_xlfn.IFNA(VLOOKUP(G383,Checks!$L$4:$L$15,1,FALSE),IF(G383="","",1))</f>
        <v/>
      </c>
    </row>
    <row r="384" spans="1:13" s="443" customFormat="1" ht="14.15" customHeight="1">
      <c r="A384" s="502">
        <f t="shared" si="10"/>
        <v>376</v>
      </c>
      <c r="B384" s="502">
        <f t="shared" si="11"/>
        <v>0</v>
      </c>
      <c r="C384" s="448"/>
      <c r="D384" s="446"/>
      <c r="E384" s="446"/>
      <c r="F384" s="446"/>
      <c r="G384" s="448"/>
      <c r="H384" s="455">
        <v>0</v>
      </c>
      <c r="I384" s="452">
        <v>0</v>
      </c>
      <c r="J384" s="446"/>
      <c r="K384" s="492"/>
      <c r="M384" s="443" t="str">
        <f>_xlfn.IFNA(VLOOKUP(G384,Checks!$L$4:$L$15,1,FALSE),IF(G384="","",1))</f>
        <v/>
      </c>
    </row>
    <row r="385" spans="1:13" s="443" customFormat="1" ht="14.15" customHeight="1">
      <c r="A385" s="502">
        <f t="shared" si="10"/>
        <v>377</v>
      </c>
      <c r="B385" s="502">
        <f t="shared" si="11"/>
        <v>0</v>
      </c>
      <c r="C385" s="448"/>
      <c r="D385" s="446"/>
      <c r="E385" s="446"/>
      <c r="F385" s="446"/>
      <c r="G385" s="448"/>
      <c r="H385" s="455">
        <v>0</v>
      </c>
      <c r="I385" s="452">
        <v>0</v>
      </c>
      <c r="J385" s="446"/>
      <c r="K385" s="492"/>
      <c r="M385" s="443" t="str">
        <f>_xlfn.IFNA(VLOOKUP(G385,Checks!$L$4:$L$15,1,FALSE),IF(G385="","",1))</f>
        <v/>
      </c>
    </row>
    <row r="386" spans="1:13" s="443" customFormat="1" ht="14.15" customHeight="1">
      <c r="A386" s="502">
        <f t="shared" si="10"/>
        <v>378</v>
      </c>
      <c r="B386" s="502">
        <f t="shared" si="11"/>
        <v>0</v>
      </c>
      <c r="C386" s="448"/>
      <c r="D386" s="446"/>
      <c r="E386" s="446"/>
      <c r="F386" s="446"/>
      <c r="G386" s="448"/>
      <c r="H386" s="455">
        <v>0</v>
      </c>
      <c r="I386" s="452">
        <v>0</v>
      </c>
      <c r="J386" s="446"/>
      <c r="K386" s="492"/>
      <c r="M386" s="443" t="str">
        <f>_xlfn.IFNA(VLOOKUP(G386,Checks!$L$4:$L$15,1,FALSE),IF(G386="","",1))</f>
        <v/>
      </c>
    </row>
    <row r="387" spans="1:13" s="443" customFormat="1" ht="14.15" customHeight="1">
      <c r="A387" s="502">
        <f t="shared" si="10"/>
        <v>379</v>
      </c>
      <c r="B387" s="502">
        <f t="shared" si="11"/>
        <v>0</v>
      </c>
      <c r="C387" s="448"/>
      <c r="D387" s="446"/>
      <c r="E387" s="446"/>
      <c r="F387" s="446"/>
      <c r="G387" s="448"/>
      <c r="H387" s="455">
        <v>0</v>
      </c>
      <c r="I387" s="452">
        <v>0</v>
      </c>
      <c r="J387" s="446"/>
      <c r="K387" s="492"/>
      <c r="M387" s="443" t="str">
        <f>_xlfn.IFNA(VLOOKUP(G387,Checks!$L$4:$L$15,1,FALSE),IF(G387="","",1))</f>
        <v/>
      </c>
    </row>
    <row r="388" spans="1:13" s="443" customFormat="1" ht="14.15" customHeight="1">
      <c r="A388" s="502">
        <f t="shared" si="10"/>
        <v>380</v>
      </c>
      <c r="B388" s="502">
        <f t="shared" si="11"/>
        <v>0</v>
      </c>
      <c r="C388" s="448"/>
      <c r="D388" s="446"/>
      <c r="E388" s="446"/>
      <c r="F388" s="446"/>
      <c r="G388" s="448"/>
      <c r="H388" s="455">
        <v>0</v>
      </c>
      <c r="I388" s="452">
        <v>0</v>
      </c>
      <c r="J388" s="446"/>
      <c r="K388" s="492"/>
      <c r="M388" s="443" t="str">
        <f>_xlfn.IFNA(VLOOKUP(G388,Checks!$L$4:$L$15,1,FALSE),IF(G388="","",1))</f>
        <v/>
      </c>
    </row>
    <row r="389" spans="1:13" s="443" customFormat="1" ht="14.15" customHeight="1">
      <c r="A389" s="502">
        <f t="shared" si="10"/>
        <v>381</v>
      </c>
      <c r="B389" s="502">
        <f t="shared" si="11"/>
        <v>0</v>
      </c>
      <c r="C389" s="448"/>
      <c r="D389" s="446"/>
      <c r="E389" s="446"/>
      <c r="F389" s="446"/>
      <c r="G389" s="448"/>
      <c r="H389" s="455">
        <v>0</v>
      </c>
      <c r="I389" s="452">
        <v>0</v>
      </c>
      <c r="J389" s="446"/>
      <c r="K389" s="492"/>
      <c r="M389" s="443" t="str">
        <f>_xlfn.IFNA(VLOOKUP(G389,Checks!$L$4:$L$15,1,FALSE),IF(G389="","",1))</f>
        <v/>
      </c>
    </row>
    <row r="390" spans="1:13" s="443" customFormat="1" ht="14.15" customHeight="1">
      <c r="A390" s="502">
        <f t="shared" si="10"/>
        <v>382</v>
      </c>
      <c r="B390" s="502">
        <f t="shared" si="11"/>
        <v>0</v>
      </c>
      <c r="C390" s="448"/>
      <c r="D390" s="446"/>
      <c r="E390" s="446"/>
      <c r="F390" s="446"/>
      <c r="G390" s="448"/>
      <c r="H390" s="455">
        <v>0</v>
      </c>
      <c r="I390" s="452">
        <v>0</v>
      </c>
      <c r="J390" s="446"/>
      <c r="K390" s="492"/>
      <c r="M390" s="443" t="str">
        <f>_xlfn.IFNA(VLOOKUP(G390,Checks!$L$4:$L$15,1,FALSE),IF(G390="","",1))</f>
        <v/>
      </c>
    </row>
    <row r="391" spans="1:13" s="443" customFormat="1" ht="14.15" customHeight="1">
      <c r="A391" s="502">
        <f t="shared" si="10"/>
        <v>383</v>
      </c>
      <c r="B391" s="502">
        <f t="shared" si="11"/>
        <v>0</v>
      </c>
      <c r="C391" s="448"/>
      <c r="D391" s="446"/>
      <c r="E391" s="446"/>
      <c r="F391" s="446"/>
      <c r="G391" s="448"/>
      <c r="H391" s="455">
        <v>0</v>
      </c>
      <c r="I391" s="452">
        <v>0</v>
      </c>
      <c r="J391" s="446"/>
      <c r="K391" s="492"/>
      <c r="M391" s="443" t="str">
        <f>_xlfn.IFNA(VLOOKUP(G391,Checks!$L$4:$L$15,1,FALSE),IF(G391="","",1))</f>
        <v/>
      </c>
    </row>
    <row r="392" spans="1:13" s="443" customFormat="1" ht="14.15" customHeight="1">
      <c r="A392" s="502">
        <f t="shared" si="10"/>
        <v>384</v>
      </c>
      <c r="B392" s="502">
        <f t="shared" si="11"/>
        <v>0</v>
      </c>
      <c r="C392" s="448"/>
      <c r="D392" s="446"/>
      <c r="E392" s="446"/>
      <c r="F392" s="446"/>
      <c r="G392" s="448"/>
      <c r="H392" s="455">
        <v>0</v>
      </c>
      <c r="I392" s="452">
        <v>0</v>
      </c>
      <c r="J392" s="446"/>
      <c r="K392" s="492"/>
      <c r="M392" s="443" t="str">
        <f>_xlfn.IFNA(VLOOKUP(G392,Checks!$L$4:$L$15,1,FALSE),IF(G392="","",1))</f>
        <v/>
      </c>
    </row>
    <row r="393" spans="1:13" s="443" customFormat="1" ht="14.15" customHeight="1">
      <c r="A393" s="502">
        <f t="shared" si="10"/>
        <v>385</v>
      </c>
      <c r="B393" s="502">
        <f t="shared" si="11"/>
        <v>0</v>
      </c>
      <c r="C393" s="448"/>
      <c r="D393" s="446"/>
      <c r="E393" s="446"/>
      <c r="F393" s="446"/>
      <c r="G393" s="448"/>
      <c r="H393" s="455">
        <v>0</v>
      </c>
      <c r="I393" s="452">
        <v>0</v>
      </c>
      <c r="J393" s="446"/>
      <c r="K393" s="492"/>
      <c r="M393" s="443" t="str">
        <f>_xlfn.IFNA(VLOOKUP(G393,Checks!$L$4:$L$15,1,FALSE),IF(G393="","",1))</f>
        <v/>
      </c>
    </row>
    <row r="394" spans="1:13" s="443" customFormat="1" ht="14.15" customHeight="1">
      <c r="A394" s="502">
        <f t="shared" si="10"/>
        <v>386</v>
      </c>
      <c r="B394" s="502">
        <f t="shared" si="11"/>
        <v>0</v>
      </c>
      <c r="C394" s="448"/>
      <c r="D394" s="446"/>
      <c r="E394" s="446"/>
      <c r="F394" s="446"/>
      <c r="G394" s="448"/>
      <c r="H394" s="455">
        <v>0</v>
      </c>
      <c r="I394" s="452">
        <v>0</v>
      </c>
      <c r="J394" s="446"/>
      <c r="K394" s="492"/>
      <c r="M394" s="443" t="str">
        <f>_xlfn.IFNA(VLOOKUP(G394,Checks!$L$4:$L$15,1,FALSE),IF(G394="","",1))</f>
        <v/>
      </c>
    </row>
    <row r="395" spans="1:13" s="443" customFormat="1" ht="14.15" customHeight="1">
      <c r="A395" s="502">
        <f t="shared" ref="A395:A458" si="12">A394+1</f>
        <v>387</v>
      </c>
      <c r="B395" s="502">
        <f t="shared" ref="B395:B458" si="13">$B$9</f>
        <v>0</v>
      </c>
      <c r="C395" s="448"/>
      <c r="D395" s="446"/>
      <c r="E395" s="446"/>
      <c r="F395" s="446"/>
      <c r="G395" s="448"/>
      <c r="H395" s="455">
        <v>0</v>
      </c>
      <c r="I395" s="452">
        <v>0</v>
      </c>
      <c r="J395" s="446"/>
      <c r="K395" s="492"/>
      <c r="M395" s="443" t="str">
        <f>_xlfn.IFNA(VLOOKUP(G395,Checks!$L$4:$L$15,1,FALSE),IF(G395="","",1))</f>
        <v/>
      </c>
    </row>
    <row r="396" spans="1:13" s="443" customFormat="1" ht="14.15" customHeight="1">
      <c r="A396" s="502">
        <f t="shared" si="12"/>
        <v>388</v>
      </c>
      <c r="B396" s="502">
        <f t="shared" si="13"/>
        <v>0</v>
      </c>
      <c r="C396" s="448"/>
      <c r="D396" s="446"/>
      <c r="E396" s="446"/>
      <c r="F396" s="446"/>
      <c r="G396" s="448"/>
      <c r="H396" s="455">
        <v>0</v>
      </c>
      <c r="I396" s="452">
        <v>0</v>
      </c>
      <c r="J396" s="446"/>
      <c r="K396" s="492"/>
      <c r="M396" s="443" t="str">
        <f>_xlfn.IFNA(VLOOKUP(G396,Checks!$L$4:$L$15,1,FALSE),IF(G396="","",1))</f>
        <v/>
      </c>
    </row>
    <row r="397" spans="1:13" s="443" customFormat="1" ht="14.15" customHeight="1">
      <c r="A397" s="502">
        <f t="shared" si="12"/>
        <v>389</v>
      </c>
      <c r="B397" s="502">
        <f t="shared" si="13"/>
        <v>0</v>
      </c>
      <c r="C397" s="448"/>
      <c r="D397" s="446"/>
      <c r="E397" s="446"/>
      <c r="F397" s="446"/>
      <c r="G397" s="448"/>
      <c r="H397" s="455">
        <v>0</v>
      </c>
      <c r="I397" s="452">
        <v>0</v>
      </c>
      <c r="J397" s="446"/>
      <c r="K397" s="492"/>
      <c r="M397" s="443" t="str">
        <f>_xlfn.IFNA(VLOOKUP(G397,Checks!$L$4:$L$15,1,FALSE),IF(G397="","",1))</f>
        <v/>
      </c>
    </row>
    <row r="398" spans="1:13" s="443" customFormat="1" ht="14.15" customHeight="1">
      <c r="A398" s="502">
        <f t="shared" si="12"/>
        <v>390</v>
      </c>
      <c r="B398" s="502">
        <f t="shared" si="13"/>
        <v>0</v>
      </c>
      <c r="C398" s="448"/>
      <c r="D398" s="446"/>
      <c r="E398" s="446"/>
      <c r="F398" s="446"/>
      <c r="G398" s="448"/>
      <c r="H398" s="455">
        <v>0</v>
      </c>
      <c r="I398" s="452">
        <v>0</v>
      </c>
      <c r="J398" s="446"/>
      <c r="K398" s="492"/>
      <c r="M398" s="443" t="str">
        <f>_xlfn.IFNA(VLOOKUP(G398,Checks!$L$4:$L$15,1,FALSE),IF(G398="","",1))</f>
        <v/>
      </c>
    </row>
    <row r="399" spans="1:13" s="443" customFormat="1" ht="14.15" customHeight="1">
      <c r="A399" s="502">
        <f t="shared" si="12"/>
        <v>391</v>
      </c>
      <c r="B399" s="502">
        <f t="shared" si="13"/>
        <v>0</v>
      </c>
      <c r="C399" s="448"/>
      <c r="D399" s="446"/>
      <c r="E399" s="446"/>
      <c r="F399" s="446"/>
      <c r="G399" s="448"/>
      <c r="H399" s="455">
        <v>0</v>
      </c>
      <c r="I399" s="452">
        <v>0</v>
      </c>
      <c r="J399" s="446"/>
      <c r="K399" s="492"/>
      <c r="M399" s="443" t="str">
        <f>_xlfn.IFNA(VLOOKUP(G399,Checks!$L$4:$L$15,1,FALSE),IF(G399="","",1))</f>
        <v/>
      </c>
    </row>
    <row r="400" spans="1:13" s="443" customFormat="1" ht="14.15" customHeight="1">
      <c r="A400" s="502">
        <f t="shared" si="12"/>
        <v>392</v>
      </c>
      <c r="B400" s="502">
        <f t="shared" si="13"/>
        <v>0</v>
      </c>
      <c r="C400" s="448"/>
      <c r="D400" s="446"/>
      <c r="E400" s="446"/>
      <c r="F400" s="446"/>
      <c r="G400" s="448"/>
      <c r="H400" s="455">
        <v>0</v>
      </c>
      <c r="I400" s="452">
        <v>0</v>
      </c>
      <c r="J400" s="446"/>
      <c r="K400" s="492"/>
      <c r="M400" s="443" t="str">
        <f>_xlfn.IFNA(VLOOKUP(G400,Checks!$L$4:$L$15,1,FALSE),IF(G400="","",1))</f>
        <v/>
      </c>
    </row>
    <row r="401" spans="1:13" s="443" customFormat="1" ht="14.15" customHeight="1">
      <c r="A401" s="502">
        <f t="shared" si="12"/>
        <v>393</v>
      </c>
      <c r="B401" s="502">
        <f t="shared" si="13"/>
        <v>0</v>
      </c>
      <c r="C401" s="448"/>
      <c r="D401" s="446"/>
      <c r="E401" s="446"/>
      <c r="F401" s="446"/>
      <c r="G401" s="448"/>
      <c r="H401" s="455">
        <v>0</v>
      </c>
      <c r="I401" s="452">
        <v>0</v>
      </c>
      <c r="J401" s="446"/>
      <c r="K401" s="492"/>
      <c r="M401" s="443" t="str">
        <f>_xlfn.IFNA(VLOOKUP(G401,Checks!$L$4:$L$15,1,FALSE),IF(G401="","",1))</f>
        <v/>
      </c>
    </row>
    <row r="402" spans="1:13" s="443" customFormat="1" ht="14.15" customHeight="1">
      <c r="A402" s="502">
        <f t="shared" si="12"/>
        <v>394</v>
      </c>
      <c r="B402" s="502">
        <f t="shared" si="13"/>
        <v>0</v>
      </c>
      <c r="C402" s="448"/>
      <c r="D402" s="446"/>
      <c r="E402" s="446"/>
      <c r="F402" s="446"/>
      <c r="G402" s="448"/>
      <c r="H402" s="455">
        <v>0</v>
      </c>
      <c r="I402" s="452">
        <v>0</v>
      </c>
      <c r="J402" s="446"/>
      <c r="K402" s="492"/>
      <c r="M402" s="443" t="str">
        <f>_xlfn.IFNA(VLOOKUP(G402,Checks!$L$4:$L$15,1,FALSE),IF(G402="","",1))</f>
        <v/>
      </c>
    </row>
    <row r="403" spans="1:13" s="443" customFormat="1" ht="14.15" customHeight="1">
      <c r="A403" s="502">
        <f t="shared" si="12"/>
        <v>395</v>
      </c>
      <c r="B403" s="502">
        <f t="shared" si="13"/>
        <v>0</v>
      </c>
      <c r="C403" s="448"/>
      <c r="D403" s="446"/>
      <c r="E403" s="446"/>
      <c r="F403" s="446"/>
      <c r="G403" s="448"/>
      <c r="H403" s="455">
        <v>0</v>
      </c>
      <c r="I403" s="452">
        <v>0</v>
      </c>
      <c r="J403" s="446"/>
      <c r="K403" s="492"/>
      <c r="M403" s="443" t="str">
        <f>_xlfn.IFNA(VLOOKUP(G403,Checks!$L$4:$L$15,1,FALSE),IF(G403="","",1))</f>
        <v/>
      </c>
    </row>
    <row r="404" spans="1:13" s="443" customFormat="1" ht="14.15" customHeight="1">
      <c r="A404" s="502">
        <f t="shared" si="12"/>
        <v>396</v>
      </c>
      <c r="B404" s="502">
        <f t="shared" si="13"/>
        <v>0</v>
      </c>
      <c r="C404" s="448"/>
      <c r="D404" s="446"/>
      <c r="E404" s="446"/>
      <c r="F404" s="446"/>
      <c r="G404" s="448"/>
      <c r="H404" s="455">
        <v>0</v>
      </c>
      <c r="I404" s="452">
        <v>0</v>
      </c>
      <c r="J404" s="446"/>
      <c r="K404" s="492"/>
      <c r="M404" s="443" t="str">
        <f>_xlfn.IFNA(VLOOKUP(G404,Checks!$L$4:$L$15,1,FALSE),IF(G404="","",1))</f>
        <v/>
      </c>
    </row>
    <row r="405" spans="1:13" s="443" customFormat="1" ht="14.15" customHeight="1">
      <c r="A405" s="502">
        <f t="shared" si="12"/>
        <v>397</v>
      </c>
      <c r="B405" s="502">
        <f t="shared" si="13"/>
        <v>0</v>
      </c>
      <c r="C405" s="448"/>
      <c r="D405" s="446"/>
      <c r="E405" s="446"/>
      <c r="F405" s="446"/>
      <c r="G405" s="448"/>
      <c r="H405" s="455">
        <v>0</v>
      </c>
      <c r="I405" s="452">
        <v>0</v>
      </c>
      <c r="J405" s="446"/>
      <c r="K405" s="492"/>
      <c r="M405" s="443" t="str">
        <f>_xlfn.IFNA(VLOOKUP(G405,Checks!$L$4:$L$15,1,FALSE),IF(G405="","",1))</f>
        <v/>
      </c>
    </row>
    <row r="406" spans="1:13" s="443" customFormat="1" ht="14.15" customHeight="1">
      <c r="A406" s="502">
        <f t="shared" si="12"/>
        <v>398</v>
      </c>
      <c r="B406" s="502">
        <f t="shared" si="13"/>
        <v>0</v>
      </c>
      <c r="C406" s="448"/>
      <c r="D406" s="446"/>
      <c r="E406" s="446"/>
      <c r="F406" s="446"/>
      <c r="G406" s="448"/>
      <c r="H406" s="455">
        <v>0</v>
      </c>
      <c r="I406" s="452">
        <v>0</v>
      </c>
      <c r="J406" s="446"/>
      <c r="K406" s="492"/>
      <c r="M406" s="443" t="str">
        <f>_xlfn.IFNA(VLOOKUP(G406,Checks!$L$4:$L$15,1,FALSE),IF(G406="","",1))</f>
        <v/>
      </c>
    </row>
    <row r="407" spans="1:13" s="443" customFormat="1" ht="14.15" customHeight="1">
      <c r="A407" s="502">
        <f t="shared" si="12"/>
        <v>399</v>
      </c>
      <c r="B407" s="502">
        <f t="shared" si="13"/>
        <v>0</v>
      </c>
      <c r="C407" s="448"/>
      <c r="D407" s="446"/>
      <c r="E407" s="446"/>
      <c r="F407" s="446"/>
      <c r="G407" s="448"/>
      <c r="H407" s="455">
        <v>0</v>
      </c>
      <c r="I407" s="452">
        <v>0</v>
      </c>
      <c r="J407" s="446"/>
      <c r="K407" s="492"/>
      <c r="M407" s="443" t="str">
        <f>_xlfn.IFNA(VLOOKUP(G407,Checks!$L$4:$L$15,1,FALSE),IF(G407="","",1))</f>
        <v/>
      </c>
    </row>
    <row r="408" spans="1:13" s="443" customFormat="1" ht="14.15" customHeight="1">
      <c r="A408" s="502">
        <f t="shared" si="12"/>
        <v>400</v>
      </c>
      <c r="B408" s="502">
        <f t="shared" si="13"/>
        <v>0</v>
      </c>
      <c r="C408" s="448"/>
      <c r="D408" s="446"/>
      <c r="E408" s="446"/>
      <c r="F408" s="446"/>
      <c r="G408" s="448"/>
      <c r="H408" s="455">
        <v>0</v>
      </c>
      <c r="I408" s="452">
        <v>0</v>
      </c>
      <c r="J408" s="446"/>
      <c r="K408" s="492"/>
      <c r="M408" s="443" t="str">
        <f>_xlfn.IFNA(VLOOKUP(G408,Checks!$L$4:$L$15,1,FALSE),IF(G408="","",1))</f>
        <v/>
      </c>
    </row>
    <row r="409" spans="1:13" s="443" customFormat="1" ht="14.15" customHeight="1">
      <c r="A409" s="502">
        <f t="shared" si="12"/>
        <v>401</v>
      </c>
      <c r="B409" s="502">
        <f t="shared" si="13"/>
        <v>0</v>
      </c>
      <c r="C409" s="448"/>
      <c r="D409" s="446"/>
      <c r="E409" s="446"/>
      <c r="F409" s="446"/>
      <c r="G409" s="448"/>
      <c r="H409" s="455">
        <v>0</v>
      </c>
      <c r="I409" s="452">
        <v>0</v>
      </c>
      <c r="J409" s="446"/>
      <c r="K409" s="492"/>
      <c r="M409" s="443" t="str">
        <f>_xlfn.IFNA(VLOOKUP(G409,Checks!$L$4:$L$15,1,FALSE),IF(G409="","",1))</f>
        <v/>
      </c>
    </row>
    <row r="410" spans="1:13" s="443" customFormat="1" ht="14.15" customHeight="1">
      <c r="A410" s="502">
        <f t="shared" si="12"/>
        <v>402</v>
      </c>
      <c r="B410" s="502">
        <f t="shared" si="13"/>
        <v>0</v>
      </c>
      <c r="C410" s="448"/>
      <c r="D410" s="446"/>
      <c r="E410" s="446"/>
      <c r="F410" s="446"/>
      <c r="G410" s="448"/>
      <c r="H410" s="455">
        <v>0</v>
      </c>
      <c r="I410" s="452">
        <v>0</v>
      </c>
      <c r="J410" s="446"/>
      <c r="K410" s="492"/>
      <c r="M410" s="443" t="str">
        <f>_xlfn.IFNA(VLOOKUP(G410,Checks!$L$4:$L$15,1,FALSE),IF(G410="","",1))</f>
        <v/>
      </c>
    </row>
    <row r="411" spans="1:13" s="443" customFormat="1" ht="14.15" customHeight="1">
      <c r="A411" s="502">
        <f t="shared" si="12"/>
        <v>403</v>
      </c>
      <c r="B411" s="502">
        <f t="shared" si="13"/>
        <v>0</v>
      </c>
      <c r="C411" s="448"/>
      <c r="D411" s="446"/>
      <c r="E411" s="446"/>
      <c r="F411" s="446"/>
      <c r="G411" s="448"/>
      <c r="H411" s="455">
        <v>0</v>
      </c>
      <c r="I411" s="452">
        <v>0</v>
      </c>
      <c r="J411" s="446"/>
      <c r="K411" s="492"/>
      <c r="M411" s="443" t="str">
        <f>_xlfn.IFNA(VLOOKUP(G411,Checks!$L$4:$L$15,1,FALSE),IF(G411="","",1))</f>
        <v/>
      </c>
    </row>
    <row r="412" spans="1:13" s="443" customFormat="1" ht="14.15" customHeight="1">
      <c r="A412" s="502">
        <f t="shared" si="12"/>
        <v>404</v>
      </c>
      <c r="B412" s="502">
        <f t="shared" si="13"/>
        <v>0</v>
      </c>
      <c r="C412" s="448"/>
      <c r="D412" s="446"/>
      <c r="E412" s="446"/>
      <c r="F412" s="446"/>
      <c r="G412" s="448"/>
      <c r="H412" s="455">
        <v>0</v>
      </c>
      <c r="I412" s="452">
        <v>0</v>
      </c>
      <c r="J412" s="446"/>
      <c r="K412" s="492"/>
      <c r="M412" s="443" t="str">
        <f>_xlfn.IFNA(VLOOKUP(G412,Checks!$L$4:$L$15,1,FALSE),IF(G412="","",1))</f>
        <v/>
      </c>
    </row>
    <row r="413" spans="1:13" s="443" customFormat="1" ht="14.15" customHeight="1">
      <c r="A413" s="502">
        <f t="shared" si="12"/>
        <v>405</v>
      </c>
      <c r="B413" s="502">
        <f t="shared" si="13"/>
        <v>0</v>
      </c>
      <c r="C413" s="448"/>
      <c r="D413" s="446"/>
      <c r="E413" s="446"/>
      <c r="F413" s="446"/>
      <c r="G413" s="448"/>
      <c r="H413" s="455">
        <v>0</v>
      </c>
      <c r="I413" s="452">
        <v>0</v>
      </c>
      <c r="J413" s="446"/>
      <c r="K413" s="492"/>
      <c r="M413" s="443" t="str">
        <f>_xlfn.IFNA(VLOOKUP(G413,Checks!$L$4:$L$15,1,FALSE),IF(G413="","",1))</f>
        <v/>
      </c>
    </row>
    <row r="414" spans="1:13" s="443" customFormat="1" ht="14.15" customHeight="1">
      <c r="A414" s="502">
        <f t="shared" si="12"/>
        <v>406</v>
      </c>
      <c r="B414" s="502">
        <f t="shared" si="13"/>
        <v>0</v>
      </c>
      <c r="C414" s="448"/>
      <c r="D414" s="446"/>
      <c r="E414" s="446"/>
      <c r="F414" s="446"/>
      <c r="G414" s="448"/>
      <c r="H414" s="455">
        <v>0</v>
      </c>
      <c r="I414" s="452">
        <v>0</v>
      </c>
      <c r="J414" s="446"/>
      <c r="K414" s="492"/>
      <c r="M414" s="443" t="str">
        <f>_xlfn.IFNA(VLOOKUP(G414,Checks!$L$4:$L$15,1,FALSE),IF(G414="","",1))</f>
        <v/>
      </c>
    </row>
    <row r="415" spans="1:13" s="443" customFormat="1" ht="14.15" customHeight="1">
      <c r="A415" s="502">
        <f t="shared" si="12"/>
        <v>407</v>
      </c>
      <c r="B415" s="502">
        <f t="shared" si="13"/>
        <v>0</v>
      </c>
      <c r="C415" s="448"/>
      <c r="D415" s="446"/>
      <c r="E415" s="446"/>
      <c r="F415" s="446"/>
      <c r="G415" s="448"/>
      <c r="H415" s="455">
        <v>0</v>
      </c>
      <c r="I415" s="452">
        <v>0</v>
      </c>
      <c r="J415" s="446"/>
      <c r="K415" s="492"/>
      <c r="M415" s="443" t="str">
        <f>_xlfn.IFNA(VLOOKUP(G415,Checks!$L$4:$L$15,1,FALSE),IF(G415="","",1))</f>
        <v/>
      </c>
    </row>
    <row r="416" spans="1:13" s="443" customFormat="1" ht="14.15" customHeight="1">
      <c r="A416" s="502">
        <f t="shared" si="12"/>
        <v>408</v>
      </c>
      <c r="B416" s="502">
        <f t="shared" si="13"/>
        <v>0</v>
      </c>
      <c r="C416" s="448"/>
      <c r="D416" s="446"/>
      <c r="E416" s="446"/>
      <c r="F416" s="446"/>
      <c r="G416" s="448"/>
      <c r="H416" s="455">
        <v>0</v>
      </c>
      <c r="I416" s="452">
        <v>0</v>
      </c>
      <c r="J416" s="446"/>
      <c r="K416" s="492"/>
      <c r="M416" s="443" t="str">
        <f>_xlfn.IFNA(VLOOKUP(G416,Checks!$L$4:$L$15,1,FALSE),IF(G416="","",1))</f>
        <v/>
      </c>
    </row>
    <row r="417" spans="1:13" s="443" customFormat="1" ht="14.15" customHeight="1">
      <c r="A417" s="502">
        <f t="shared" si="12"/>
        <v>409</v>
      </c>
      <c r="B417" s="502">
        <f t="shared" si="13"/>
        <v>0</v>
      </c>
      <c r="C417" s="448"/>
      <c r="D417" s="446"/>
      <c r="E417" s="446"/>
      <c r="F417" s="446"/>
      <c r="G417" s="448"/>
      <c r="H417" s="455">
        <v>0</v>
      </c>
      <c r="I417" s="452">
        <v>0</v>
      </c>
      <c r="J417" s="446"/>
      <c r="K417" s="492"/>
      <c r="M417" s="443" t="str">
        <f>_xlfn.IFNA(VLOOKUP(G417,Checks!$L$4:$L$15,1,FALSE),IF(G417="","",1))</f>
        <v/>
      </c>
    </row>
    <row r="418" spans="1:13" s="443" customFormat="1" ht="14.15" customHeight="1">
      <c r="A418" s="502">
        <f t="shared" si="12"/>
        <v>410</v>
      </c>
      <c r="B418" s="502">
        <f t="shared" si="13"/>
        <v>0</v>
      </c>
      <c r="C418" s="448"/>
      <c r="D418" s="446"/>
      <c r="E418" s="446"/>
      <c r="F418" s="446"/>
      <c r="G418" s="448"/>
      <c r="H418" s="455">
        <v>0</v>
      </c>
      <c r="I418" s="452">
        <v>0</v>
      </c>
      <c r="J418" s="446"/>
      <c r="K418" s="492"/>
      <c r="M418" s="443" t="str">
        <f>_xlfn.IFNA(VLOOKUP(G418,Checks!$L$4:$L$15,1,FALSE),IF(G418="","",1))</f>
        <v/>
      </c>
    </row>
    <row r="419" spans="1:13" s="443" customFormat="1" ht="14.15" customHeight="1">
      <c r="A419" s="502">
        <f t="shared" si="12"/>
        <v>411</v>
      </c>
      <c r="B419" s="502">
        <f t="shared" si="13"/>
        <v>0</v>
      </c>
      <c r="C419" s="448"/>
      <c r="D419" s="446"/>
      <c r="E419" s="446"/>
      <c r="F419" s="446"/>
      <c r="G419" s="448"/>
      <c r="H419" s="455">
        <v>0</v>
      </c>
      <c r="I419" s="452">
        <v>0</v>
      </c>
      <c r="J419" s="446"/>
      <c r="K419" s="492"/>
      <c r="M419" s="443" t="str">
        <f>_xlfn.IFNA(VLOOKUP(G419,Checks!$L$4:$L$15,1,FALSE),IF(G419="","",1))</f>
        <v/>
      </c>
    </row>
    <row r="420" spans="1:13" s="443" customFormat="1" ht="14.15" customHeight="1">
      <c r="A420" s="502">
        <f t="shared" si="12"/>
        <v>412</v>
      </c>
      <c r="B420" s="502">
        <f t="shared" si="13"/>
        <v>0</v>
      </c>
      <c r="C420" s="448"/>
      <c r="D420" s="446"/>
      <c r="E420" s="446"/>
      <c r="F420" s="446"/>
      <c r="G420" s="448"/>
      <c r="H420" s="455">
        <v>0</v>
      </c>
      <c r="I420" s="452">
        <v>0</v>
      </c>
      <c r="J420" s="446"/>
      <c r="K420" s="492"/>
      <c r="M420" s="443" t="str">
        <f>_xlfn.IFNA(VLOOKUP(G420,Checks!$L$4:$L$15,1,FALSE),IF(G420="","",1))</f>
        <v/>
      </c>
    </row>
    <row r="421" spans="1:13" s="443" customFormat="1" ht="14.15" customHeight="1">
      <c r="A421" s="502">
        <f t="shared" si="12"/>
        <v>413</v>
      </c>
      <c r="B421" s="502">
        <f t="shared" si="13"/>
        <v>0</v>
      </c>
      <c r="C421" s="448"/>
      <c r="D421" s="446"/>
      <c r="E421" s="446"/>
      <c r="F421" s="446"/>
      <c r="G421" s="448"/>
      <c r="H421" s="455">
        <v>0</v>
      </c>
      <c r="I421" s="452">
        <v>0</v>
      </c>
      <c r="J421" s="446"/>
      <c r="K421" s="492"/>
      <c r="M421" s="443" t="str">
        <f>_xlfn.IFNA(VLOOKUP(G421,Checks!$L$4:$L$15,1,FALSE),IF(G421="","",1))</f>
        <v/>
      </c>
    </row>
    <row r="422" spans="1:13" s="443" customFormat="1" ht="14.15" customHeight="1">
      <c r="A422" s="502">
        <f t="shared" si="12"/>
        <v>414</v>
      </c>
      <c r="B422" s="502">
        <f t="shared" si="13"/>
        <v>0</v>
      </c>
      <c r="C422" s="448"/>
      <c r="D422" s="446"/>
      <c r="E422" s="446"/>
      <c r="F422" s="446"/>
      <c r="G422" s="448"/>
      <c r="H422" s="455">
        <v>0</v>
      </c>
      <c r="I422" s="452">
        <v>0</v>
      </c>
      <c r="J422" s="446"/>
      <c r="K422" s="492"/>
      <c r="M422" s="443" t="str">
        <f>_xlfn.IFNA(VLOOKUP(G422,Checks!$L$4:$L$15,1,FALSE),IF(G422="","",1))</f>
        <v/>
      </c>
    </row>
    <row r="423" spans="1:13" s="443" customFormat="1" ht="14.15" customHeight="1">
      <c r="A423" s="502">
        <f t="shared" si="12"/>
        <v>415</v>
      </c>
      <c r="B423" s="502">
        <f t="shared" si="13"/>
        <v>0</v>
      </c>
      <c r="C423" s="448"/>
      <c r="D423" s="446"/>
      <c r="E423" s="446"/>
      <c r="F423" s="446"/>
      <c r="G423" s="448"/>
      <c r="H423" s="455">
        <v>0</v>
      </c>
      <c r="I423" s="452">
        <v>0</v>
      </c>
      <c r="J423" s="446"/>
      <c r="K423" s="492"/>
      <c r="M423" s="443" t="str">
        <f>_xlfn.IFNA(VLOOKUP(G423,Checks!$L$4:$L$15,1,FALSE),IF(G423="","",1))</f>
        <v/>
      </c>
    </row>
    <row r="424" spans="1:13" s="443" customFormat="1" ht="14.15" customHeight="1">
      <c r="A424" s="502">
        <f t="shared" si="12"/>
        <v>416</v>
      </c>
      <c r="B424" s="502">
        <f t="shared" si="13"/>
        <v>0</v>
      </c>
      <c r="C424" s="448"/>
      <c r="D424" s="446"/>
      <c r="E424" s="446"/>
      <c r="F424" s="446"/>
      <c r="G424" s="448"/>
      <c r="H424" s="455">
        <v>0</v>
      </c>
      <c r="I424" s="452">
        <v>0</v>
      </c>
      <c r="J424" s="446"/>
      <c r="K424" s="492"/>
      <c r="M424" s="443" t="str">
        <f>_xlfn.IFNA(VLOOKUP(G424,Checks!$L$4:$L$15,1,FALSE),IF(G424="","",1))</f>
        <v/>
      </c>
    </row>
    <row r="425" spans="1:13" s="443" customFormat="1" ht="14.15" customHeight="1">
      <c r="A425" s="502">
        <f t="shared" si="12"/>
        <v>417</v>
      </c>
      <c r="B425" s="502">
        <f t="shared" si="13"/>
        <v>0</v>
      </c>
      <c r="C425" s="448"/>
      <c r="D425" s="446"/>
      <c r="E425" s="446"/>
      <c r="F425" s="446"/>
      <c r="G425" s="448"/>
      <c r="H425" s="455">
        <v>0</v>
      </c>
      <c r="I425" s="452">
        <v>0</v>
      </c>
      <c r="J425" s="446"/>
      <c r="K425" s="492"/>
      <c r="M425" s="443" t="str">
        <f>_xlfn.IFNA(VLOOKUP(G425,Checks!$L$4:$L$15,1,FALSE),IF(G425="","",1))</f>
        <v/>
      </c>
    </row>
    <row r="426" spans="1:13" s="443" customFormat="1" ht="14.15" customHeight="1">
      <c r="A426" s="502">
        <f t="shared" si="12"/>
        <v>418</v>
      </c>
      <c r="B426" s="502">
        <f t="shared" si="13"/>
        <v>0</v>
      </c>
      <c r="C426" s="448"/>
      <c r="D426" s="446"/>
      <c r="E426" s="446"/>
      <c r="F426" s="446"/>
      <c r="G426" s="448"/>
      <c r="H426" s="455">
        <v>0</v>
      </c>
      <c r="I426" s="452">
        <v>0</v>
      </c>
      <c r="J426" s="446"/>
      <c r="K426" s="492"/>
      <c r="M426" s="443" t="str">
        <f>_xlfn.IFNA(VLOOKUP(G426,Checks!$L$4:$L$15,1,FALSE),IF(G426="","",1))</f>
        <v/>
      </c>
    </row>
    <row r="427" spans="1:13" s="443" customFormat="1" ht="14.15" customHeight="1">
      <c r="A427" s="502">
        <f t="shared" si="12"/>
        <v>419</v>
      </c>
      <c r="B427" s="502">
        <f t="shared" si="13"/>
        <v>0</v>
      </c>
      <c r="C427" s="448"/>
      <c r="D427" s="446"/>
      <c r="E427" s="446"/>
      <c r="F427" s="446"/>
      <c r="G427" s="448"/>
      <c r="H427" s="455">
        <v>0</v>
      </c>
      <c r="I427" s="452">
        <v>0</v>
      </c>
      <c r="J427" s="446"/>
      <c r="K427" s="492"/>
      <c r="M427" s="443" t="str">
        <f>_xlfn.IFNA(VLOOKUP(G427,Checks!$L$4:$L$15,1,FALSE),IF(G427="","",1))</f>
        <v/>
      </c>
    </row>
    <row r="428" spans="1:13" s="443" customFormat="1" ht="14.15" customHeight="1">
      <c r="A428" s="502">
        <f t="shared" si="12"/>
        <v>420</v>
      </c>
      <c r="B428" s="502">
        <f t="shared" si="13"/>
        <v>0</v>
      </c>
      <c r="C428" s="448"/>
      <c r="D428" s="446"/>
      <c r="E428" s="446"/>
      <c r="F428" s="446"/>
      <c r="G428" s="448"/>
      <c r="H428" s="455">
        <v>0</v>
      </c>
      <c r="I428" s="452">
        <v>0</v>
      </c>
      <c r="J428" s="446"/>
      <c r="K428" s="492"/>
      <c r="M428" s="443" t="str">
        <f>_xlfn.IFNA(VLOOKUP(G428,Checks!$L$4:$L$15,1,FALSE),IF(G428="","",1))</f>
        <v/>
      </c>
    </row>
    <row r="429" spans="1:13" s="443" customFormat="1" ht="14.15" customHeight="1">
      <c r="A429" s="502">
        <f t="shared" si="12"/>
        <v>421</v>
      </c>
      <c r="B429" s="502">
        <f t="shared" si="13"/>
        <v>0</v>
      </c>
      <c r="C429" s="448"/>
      <c r="D429" s="446"/>
      <c r="E429" s="446"/>
      <c r="F429" s="446"/>
      <c r="G429" s="448"/>
      <c r="H429" s="455">
        <v>0</v>
      </c>
      <c r="I429" s="452">
        <v>0</v>
      </c>
      <c r="J429" s="446"/>
      <c r="K429" s="492"/>
      <c r="M429" s="443" t="str">
        <f>_xlfn.IFNA(VLOOKUP(G429,Checks!$L$4:$L$15,1,FALSE),IF(G429="","",1))</f>
        <v/>
      </c>
    </row>
    <row r="430" spans="1:13" s="443" customFormat="1" ht="14.15" customHeight="1">
      <c r="A430" s="502">
        <f t="shared" si="12"/>
        <v>422</v>
      </c>
      <c r="B430" s="502">
        <f t="shared" si="13"/>
        <v>0</v>
      </c>
      <c r="C430" s="448"/>
      <c r="D430" s="446"/>
      <c r="E430" s="446"/>
      <c r="F430" s="446"/>
      <c r="G430" s="448"/>
      <c r="H430" s="455">
        <v>0</v>
      </c>
      <c r="I430" s="452">
        <v>0</v>
      </c>
      <c r="J430" s="446"/>
      <c r="K430" s="492"/>
      <c r="M430" s="443" t="str">
        <f>_xlfn.IFNA(VLOOKUP(G430,Checks!$L$4:$L$15,1,FALSE),IF(G430="","",1))</f>
        <v/>
      </c>
    </row>
    <row r="431" spans="1:13" s="443" customFormat="1" ht="14.15" customHeight="1">
      <c r="A431" s="502">
        <f t="shared" si="12"/>
        <v>423</v>
      </c>
      <c r="B431" s="502">
        <f t="shared" si="13"/>
        <v>0</v>
      </c>
      <c r="C431" s="448"/>
      <c r="D431" s="446"/>
      <c r="E431" s="446"/>
      <c r="F431" s="446"/>
      <c r="G431" s="448"/>
      <c r="H431" s="455">
        <v>0</v>
      </c>
      <c r="I431" s="452">
        <v>0</v>
      </c>
      <c r="J431" s="446"/>
      <c r="K431" s="492"/>
      <c r="M431" s="443" t="str">
        <f>_xlfn.IFNA(VLOOKUP(G431,Checks!$L$4:$L$15,1,FALSE),IF(G431="","",1))</f>
        <v/>
      </c>
    </row>
    <row r="432" spans="1:13" s="443" customFormat="1" ht="14.15" customHeight="1">
      <c r="A432" s="502">
        <f t="shared" si="12"/>
        <v>424</v>
      </c>
      <c r="B432" s="502">
        <f t="shared" si="13"/>
        <v>0</v>
      </c>
      <c r="C432" s="448"/>
      <c r="D432" s="446"/>
      <c r="E432" s="446"/>
      <c r="F432" s="446"/>
      <c r="G432" s="448"/>
      <c r="H432" s="455">
        <v>0</v>
      </c>
      <c r="I432" s="452">
        <v>0</v>
      </c>
      <c r="J432" s="446"/>
      <c r="K432" s="492"/>
      <c r="M432" s="443" t="str">
        <f>_xlfn.IFNA(VLOOKUP(G432,Checks!$L$4:$L$15,1,FALSE),IF(G432="","",1))</f>
        <v/>
      </c>
    </row>
    <row r="433" spans="1:13" s="443" customFormat="1" ht="14.15" customHeight="1">
      <c r="A433" s="502">
        <f t="shared" si="12"/>
        <v>425</v>
      </c>
      <c r="B433" s="502">
        <f t="shared" si="13"/>
        <v>0</v>
      </c>
      <c r="C433" s="448"/>
      <c r="D433" s="446"/>
      <c r="E433" s="446"/>
      <c r="F433" s="446"/>
      <c r="G433" s="448"/>
      <c r="H433" s="455">
        <v>0</v>
      </c>
      <c r="I433" s="452">
        <v>0</v>
      </c>
      <c r="J433" s="446"/>
      <c r="K433" s="492"/>
      <c r="M433" s="443" t="str">
        <f>_xlfn.IFNA(VLOOKUP(G433,Checks!$L$4:$L$15,1,FALSE),IF(G433="","",1))</f>
        <v/>
      </c>
    </row>
    <row r="434" spans="1:13" s="443" customFormat="1" ht="14.15" customHeight="1">
      <c r="A434" s="502">
        <f t="shared" si="12"/>
        <v>426</v>
      </c>
      <c r="B434" s="502">
        <f t="shared" si="13"/>
        <v>0</v>
      </c>
      <c r="C434" s="448"/>
      <c r="D434" s="446"/>
      <c r="E434" s="446"/>
      <c r="F434" s="446"/>
      <c r="G434" s="448"/>
      <c r="H434" s="455">
        <v>0</v>
      </c>
      <c r="I434" s="452">
        <v>0</v>
      </c>
      <c r="J434" s="446"/>
      <c r="K434" s="492"/>
      <c r="M434" s="443" t="str">
        <f>_xlfn.IFNA(VLOOKUP(G434,Checks!$L$4:$L$15,1,FALSE),IF(G434="","",1))</f>
        <v/>
      </c>
    </row>
    <row r="435" spans="1:13" s="443" customFormat="1" ht="14.15" customHeight="1">
      <c r="A435" s="502">
        <f t="shared" si="12"/>
        <v>427</v>
      </c>
      <c r="B435" s="502">
        <f t="shared" si="13"/>
        <v>0</v>
      </c>
      <c r="C435" s="448"/>
      <c r="D435" s="446"/>
      <c r="E435" s="446"/>
      <c r="F435" s="446"/>
      <c r="G435" s="448"/>
      <c r="H435" s="455">
        <v>0</v>
      </c>
      <c r="I435" s="452">
        <v>0</v>
      </c>
      <c r="J435" s="446"/>
      <c r="K435" s="492"/>
      <c r="M435" s="443" t="str">
        <f>_xlfn.IFNA(VLOOKUP(G435,Checks!$L$4:$L$15,1,FALSE),IF(G435="","",1))</f>
        <v/>
      </c>
    </row>
    <row r="436" spans="1:13" s="443" customFormat="1" ht="14.15" customHeight="1">
      <c r="A436" s="502">
        <f t="shared" si="12"/>
        <v>428</v>
      </c>
      <c r="B436" s="502">
        <f t="shared" si="13"/>
        <v>0</v>
      </c>
      <c r="C436" s="448"/>
      <c r="D436" s="446"/>
      <c r="E436" s="446"/>
      <c r="F436" s="446"/>
      <c r="G436" s="448"/>
      <c r="H436" s="455">
        <v>0</v>
      </c>
      <c r="I436" s="452">
        <v>0</v>
      </c>
      <c r="J436" s="446"/>
      <c r="K436" s="492"/>
      <c r="M436" s="443" t="str">
        <f>_xlfn.IFNA(VLOOKUP(G436,Checks!$L$4:$L$15,1,FALSE),IF(G436="","",1))</f>
        <v/>
      </c>
    </row>
    <row r="437" spans="1:13" s="443" customFormat="1" ht="14.15" customHeight="1">
      <c r="A437" s="502">
        <f t="shared" si="12"/>
        <v>429</v>
      </c>
      <c r="B437" s="502">
        <f t="shared" si="13"/>
        <v>0</v>
      </c>
      <c r="C437" s="448"/>
      <c r="D437" s="446"/>
      <c r="E437" s="446"/>
      <c r="F437" s="446"/>
      <c r="G437" s="448"/>
      <c r="H437" s="455">
        <v>0</v>
      </c>
      <c r="I437" s="452">
        <v>0</v>
      </c>
      <c r="J437" s="446"/>
      <c r="K437" s="492"/>
      <c r="M437" s="443" t="str">
        <f>_xlfn.IFNA(VLOOKUP(G437,Checks!$L$4:$L$15,1,FALSE),IF(G437="","",1))</f>
        <v/>
      </c>
    </row>
    <row r="438" spans="1:13" s="443" customFormat="1" ht="14.15" customHeight="1">
      <c r="A438" s="502">
        <f t="shared" si="12"/>
        <v>430</v>
      </c>
      <c r="B438" s="502">
        <f t="shared" si="13"/>
        <v>0</v>
      </c>
      <c r="C438" s="448"/>
      <c r="D438" s="446"/>
      <c r="E438" s="446"/>
      <c r="F438" s="446"/>
      <c r="G438" s="448"/>
      <c r="H438" s="455">
        <v>0</v>
      </c>
      <c r="I438" s="452">
        <v>0</v>
      </c>
      <c r="J438" s="446"/>
      <c r="K438" s="492"/>
      <c r="M438" s="443" t="str">
        <f>_xlfn.IFNA(VLOOKUP(G438,Checks!$L$4:$L$15,1,FALSE),IF(G438="","",1))</f>
        <v/>
      </c>
    </row>
    <row r="439" spans="1:13" s="443" customFormat="1" ht="14.15" customHeight="1">
      <c r="A439" s="502">
        <f t="shared" si="12"/>
        <v>431</v>
      </c>
      <c r="B439" s="502">
        <f t="shared" si="13"/>
        <v>0</v>
      </c>
      <c r="C439" s="448"/>
      <c r="D439" s="446"/>
      <c r="E439" s="446"/>
      <c r="F439" s="446"/>
      <c r="G439" s="448"/>
      <c r="H439" s="455">
        <v>0</v>
      </c>
      <c r="I439" s="452">
        <v>0</v>
      </c>
      <c r="J439" s="446"/>
      <c r="K439" s="492"/>
      <c r="M439" s="443" t="str">
        <f>_xlfn.IFNA(VLOOKUP(G439,Checks!$L$4:$L$15,1,FALSE),IF(G439="","",1))</f>
        <v/>
      </c>
    </row>
    <row r="440" spans="1:13" s="443" customFormat="1" ht="14.15" customHeight="1">
      <c r="A440" s="502">
        <f t="shared" si="12"/>
        <v>432</v>
      </c>
      <c r="B440" s="502">
        <f t="shared" si="13"/>
        <v>0</v>
      </c>
      <c r="C440" s="448"/>
      <c r="D440" s="446"/>
      <c r="E440" s="446"/>
      <c r="F440" s="446"/>
      <c r="G440" s="448"/>
      <c r="H440" s="455">
        <v>0</v>
      </c>
      <c r="I440" s="452">
        <v>0</v>
      </c>
      <c r="J440" s="446"/>
      <c r="K440" s="492"/>
      <c r="M440" s="443" t="str">
        <f>_xlfn.IFNA(VLOOKUP(G440,Checks!$L$4:$L$15,1,FALSE),IF(G440="","",1))</f>
        <v/>
      </c>
    </row>
    <row r="441" spans="1:13" s="443" customFormat="1" ht="14.15" customHeight="1">
      <c r="A441" s="502">
        <f t="shared" si="12"/>
        <v>433</v>
      </c>
      <c r="B441" s="502">
        <f t="shared" si="13"/>
        <v>0</v>
      </c>
      <c r="C441" s="448"/>
      <c r="D441" s="446"/>
      <c r="E441" s="446"/>
      <c r="F441" s="446"/>
      <c r="G441" s="448"/>
      <c r="H441" s="455">
        <v>0</v>
      </c>
      <c r="I441" s="452">
        <v>0</v>
      </c>
      <c r="J441" s="446"/>
      <c r="K441" s="492"/>
      <c r="M441" s="443" t="str">
        <f>_xlfn.IFNA(VLOOKUP(G441,Checks!$L$4:$L$15,1,FALSE),IF(G441="","",1))</f>
        <v/>
      </c>
    </row>
    <row r="442" spans="1:13" s="443" customFormat="1" ht="14.15" customHeight="1">
      <c r="A442" s="502">
        <f t="shared" si="12"/>
        <v>434</v>
      </c>
      <c r="B442" s="502">
        <f t="shared" si="13"/>
        <v>0</v>
      </c>
      <c r="C442" s="448"/>
      <c r="D442" s="446"/>
      <c r="E442" s="446"/>
      <c r="F442" s="446"/>
      <c r="G442" s="448"/>
      <c r="H442" s="455">
        <v>0</v>
      </c>
      <c r="I442" s="452">
        <v>0</v>
      </c>
      <c r="J442" s="446"/>
      <c r="K442" s="492"/>
      <c r="M442" s="443" t="str">
        <f>_xlfn.IFNA(VLOOKUP(G442,Checks!$L$4:$L$15,1,FALSE),IF(G442="","",1))</f>
        <v/>
      </c>
    </row>
    <row r="443" spans="1:13" s="443" customFormat="1" ht="14.15" customHeight="1">
      <c r="A443" s="502">
        <f t="shared" si="12"/>
        <v>435</v>
      </c>
      <c r="B443" s="502">
        <f t="shared" si="13"/>
        <v>0</v>
      </c>
      <c r="C443" s="448"/>
      <c r="D443" s="446"/>
      <c r="E443" s="446"/>
      <c r="F443" s="446"/>
      <c r="G443" s="448"/>
      <c r="H443" s="455">
        <v>0</v>
      </c>
      <c r="I443" s="452">
        <v>0</v>
      </c>
      <c r="J443" s="446"/>
      <c r="K443" s="492"/>
      <c r="M443" s="443" t="str">
        <f>_xlfn.IFNA(VLOOKUP(G443,Checks!$L$4:$L$15,1,FALSE),IF(G443="","",1))</f>
        <v/>
      </c>
    </row>
    <row r="444" spans="1:13" s="443" customFormat="1" ht="14.15" customHeight="1">
      <c r="A444" s="502">
        <f t="shared" si="12"/>
        <v>436</v>
      </c>
      <c r="B444" s="502">
        <f t="shared" si="13"/>
        <v>0</v>
      </c>
      <c r="C444" s="448"/>
      <c r="D444" s="446"/>
      <c r="E444" s="446"/>
      <c r="F444" s="446"/>
      <c r="G444" s="448"/>
      <c r="H444" s="455">
        <v>0</v>
      </c>
      <c r="I444" s="452">
        <v>0</v>
      </c>
      <c r="J444" s="446"/>
      <c r="K444" s="492"/>
      <c r="M444" s="443" t="str">
        <f>_xlfn.IFNA(VLOOKUP(G444,Checks!$L$4:$L$15,1,FALSE),IF(G444="","",1))</f>
        <v/>
      </c>
    </row>
    <row r="445" spans="1:13" s="443" customFormat="1" ht="14.15" customHeight="1">
      <c r="A445" s="502">
        <f t="shared" si="12"/>
        <v>437</v>
      </c>
      <c r="B445" s="502">
        <f t="shared" si="13"/>
        <v>0</v>
      </c>
      <c r="C445" s="448"/>
      <c r="D445" s="446"/>
      <c r="E445" s="446"/>
      <c r="F445" s="446"/>
      <c r="G445" s="448"/>
      <c r="H445" s="455">
        <v>0</v>
      </c>
      <c r="I445" s="452">
        <v>0</v>
      </c>
      <c r="J445" s="446"/>
      <c r="K445" s="492"/>
      <c r="M445" s="443" t="str">
        <f>_xlfn.IFNA(VLOOKUP(G445,Checks!$L$4:$L$15,1,FALSE),IF(G445="","",1))</f>
        <v/>
      </c>
    </row>
    <row r="446" spans="1:13" s="443" customFormat="1" ht="14.15" customHeight="1">
      <c r="A446" s="502">
        <f t="shared" si="12"/>
        <v>438</v>
      </c>
      <c r="B446" s="502">
        <f t="shared" si="13"/>
        <v>0</v>
      </c>
      <c r="C446" s="448"/>
      <c r="D446" s="446"/>
      <c r="E446" s="446"/>
      <c r="F446" s="446"/>
      <c r="G446" s="448"/>
      <c r="H446" s="455">
        <v>0</v>
      </c>
      <c r="I446" s="452">
        <v>0</v>
      </c>
      <c r="J446" s="446"/>
      <c r="K446" s="492"/>
      <c r="M446" s="443" t="str">
        <f>_xlfn.IFNA(VLOOKUP(G446,Checks!$L$4:$L$15,1,FALSE),IF(G446="","",1))</f>
        <v/>
      </c>
    </row>
    <row r="447" spans="1:13" s="443" customFormat="1" ht="14.15" customHeight="1">
      <c r="A447" s="502">
        <f t="shared" si="12"/>
        <v>439</v>
      </c>
      <c r="B447" s="502">
        <f t="shared" si="13"/>
        <v>0</v>
      </c>
      <c r="C447" s="448"/>
      <c r="D447" s="446"/>
      <c r="E447" s="446"/>
      <c r="F447" s="446"/>
      <c r="G447" s="448"/>
      <c r="H447" s="455">
        <v>0</v>
      </c>
      <c r="I447" s="452">
        <v>0</v>
      </c>
      <c r="J447" s="446"/>
      <c r="K447" s="492"/>
      <c r="M447" s="443" t="str">
        <f>_xlfn.IFNA(VLOOKUP(G447,Checks!$L$4:$L$15,1,FALSE),IF(G447="","",1))</f>
        <v/>
      </c>
    </row>
    <row r="448" spans="1:13" s="443" customFormat="1" ht="14.15" customHeight="1">
      <c r="A448" s="502">
        <f t="shared" si="12"/>
        <v>440</v>
      </c>
      <c r="B448" s="502">
        <f t="shared" si="13"/>
        <v>0</v>
      </c>
      <c r="C448" s="448"/>
      <c r="D448" s="446"/>
      <c r="E448" s="446"/>
      <c r="F448" s="446"/>
      <c r="G448" s="448"/>
      <c r="H448" s="455">
        <v>0</v>
      </c>
      <c r="I448" s="452">
        <v>0</v>
      </c>
      <c r="J448" s="446"/>
      <c r="K448" s="492"/>
      <c r="M448" s="443" t="str">
        <f>_xlfn.IFNA(VLOOKUP(G448,Checks!$L$4:$L$15,1,FALSE),IF(G448="","",1))</f>
        <v/>
      </c>
    </row>
    <row r="449" spans="1:13" s="443" customFormat="1" ht="14.15" customHeight="1">
      <c r="A449" s="502">
        <f t="shared" si="12"/>
        <v>441</v>
      </c>
      <c r="B449" s="502">
        <f t="shared" si="13"/>
        <v>0</v>
      </c>
      <c r="C449" s="448"/>
      <c r="D449" s="446"/>
      <c r="E449" s="446"/>
      <c r="F449" s="446"/>
      <c r="G449" s="448"/>
      <c r="H449" s="455">
        <v>0</v>
      </c>
      <c r="I449" s="452">
        <v>0</v>
      </c>
      <c r="J449" s="446"/>
      <c r="K449" s="492"/>
      <c r="M449" s="443" t="str">
        <f>_xlfn.IFNA(VLOOKUP(G449,Checks!$L$4:$L$15,1,FALSE),IF(G449="","",1))</f>
        <v/>
      </c>
    </row>
    <row r="450" spans="1:13" s="443" customFormat="1" ht="14.15" customHeight="1">
      <c r="A450" s="502">
        <f t="shared" si="12"/>
        <v>442</v>
      </c>
      <c r="B450" s="502">
        <f t="shared" si="13"/>
        <v>0</v>
      </c>
      <c r="C450" s="448"/>
      <c r="D450" s="446"/>
      <c r="E450" s="446"/>
      <c r="F450" s="446"/>
      <c r="G450" s="448"/>
      <c r="H450" s="455">
        <v>0</v>
      </c>
      <c r="I450" s="452">
        <v>0</v>
      </c>
      <c r="J450" s="446"/>
      <c r="K450" s="492"/>
      <c r="M450" s="443" t="str">
        <f>_xlfn.IFNA(VLOOKUP(G450,Checks!$L$4:$L$15,1,FALSE),IF(G450="","",1))</f>
        <v/>
      </c>
    </row>
    <row r="451" spans="1:13" s="443" customFormat="1" ht="14.15" customHeight="1">
      <c r="A451" s="502">
        <f t="shared" si="12"/>
        <v>443</v>
      </c>
      <c r="B451" s="502">
        <f t="shared" si="13"/>
        <v>0</v>
      </c>
      <c r="C451" s="448"/>
      <c r="D451" s="446"/>
      <c r="E451" s="446"/>
      <c r="F451" s="446"/>
      <c r="G451" s="448"/>
      <c r="H451" s="455">
        <v>0</v>
      </c>
      <c r="I451" s="452">
        <v>0</v>
      </c>
      <c r="J451" s="446"/>
      <c r="K451" s="492"/>
      <c r="M451" s="443" t="str">
        <f>_xlfn.IFNA(VLOOKUP(G451,Checks!$L$4:$L$15,1,FALSE),IF(G451="","",1))</f>
        <v/>
      </c>
    </row>
    <row r="452" spans="1:13" s="443" customFormat="1" ht="14.15" customHeight="1">
      <c r="A452" s="502">
        <f t="shared" si="12"/>
        <v>444</v>
      </c>
      <c r="B452" s="502">
        <f t="shared" si="13"/>
        <v>0</v>
      </c>
      <c r="C452" s="448"/>
      <c r="D452" s="446"/>
      <c r="E452" s="446"/>
      <c r="F452" s="446"/>
      <c r="G452" s="448"/>
      <c r="H452" s="455">
        <v>0</v>
      </c>
      <c r="I452" s="452">
        <v>0</v>
      </c>
      <c r="J452" s="446"/>
      <c r="K452" s="492"/>
      <c r="M452" s="443" t="str">
        <f>_xlfn.IFNA(VLOOKUP(G452,Checks!$L$4:$L$15,1,FALSE),IF(G452="","",1))</f>
        <v/>
      </c>
    </row>
    <row r="453" spans="1:13" s="443" customFormat="1" ht="14.15" customHeight="1">
      <c r="A453" s="502">
        <f t="shared" si="12"/>
        <v>445</v>
      </c>
      <c r="B453" s="502">
        <f t="shared" si="13"/>
        <v>0</v>
      </c>
      <c r="C453" s="448"/>
      <c r="D453" s="446"/>
      <c r="E453" s="446"/>
      <c r="F453" s="446"/>
      <c r="G453" s="448"/>
      <c r="H453" s="455">
        <v>0</v>
      </c>
      <c r="I453" s="452">
        <v>0</v>
      </c>
      <c r="J453" s="446"/>
      <c r="K453" s="492"/>
      <c r="M453" s="443" t="str">
        <f>_xlfn.IFNA(VLOOKUP(G453,Checks!$L$4:$L$15,1,FALSE),IF(G453="","",1))</f>
        <v/>
      </c>
    </row>
    <row r="454" spans="1:13" s="443" customFormat="1" ht="14.15" customHeight="1">
      <c r="A454" s="502">
        <f t="shared" si="12"/>
        <v>446</v>
      </c>
      <c r="B454" s="502">
        <f t="shared" si="13"/>
        <v>0</v>
      </c>
      <c r="C454" s="448"/>
      <c r="D454" s="446"/>
      <c r="E454" s="446"/>
      <c r="F454" s="446"/>
      <c r="G454" s="448"/>
      <c r="H454" s="455">
        <v>0</v>
      </c>
      <c r="I454" s="452">
        <v>0</v>
      </c>
      <c r="J454" s="446"/>
      <c r="K454" s="492"/>
      <c r="M454" s="443" t="str">
        <f>_xlfn.IFNA(VLOOKUP(G454,Checks!$L$4:$L$15,1,FALSE),IF(G454="","",1))</f>
        <v/>
      </c>
    </row>
    <row r="455" spans="1:13" s="443" customFormat="1" ht="14.15" customHeight="1">
      <c r="A455" s="502">
        <f t="shared" si="12"/>
        <v>447</v>
      </c>
      <c r="B455" s="502">
        <f t="shared" si="13"/>
        <v>0</v>
      </c>
      <c r="C455" s="448"/>
      <c r="D455" s="446"/>
      <c r="E455" s="446"/>
      <c r="F455" s="446"/>
      <c r="G455" s="448"/>
      <c r="H455" s="455">
        <v>0</v>
      </c>
      <c r="I455" s="452">
        <v>0</v>
      </c>
      <c r="J455" s="446"/>
      <c r="K455" s="492"/>
      <c r="M455" s="443" t="str">
        <f>_xlfn.IFNA(VLOOKUP(G455,Checks!$L$4:$L$15,1,FALSE),IF(G455="","",1))</f>
        <v/>
      </c>
    </row>
    <row r="456" spans="1:13" s="443" customFormat="1" ht="14.15" customHeight="1">
      <c r="A456" s="502">
        <f t="shared" si="12"/>
        <v>448</v>
      </c>
      <c r="B456" s="502">
        <f t="shared" si="13"/>
        <v>0</v>
      </c>
      <c r="C456" s="448"/>
      <c r="D456" s="446"/>
      <c r="E456" s="446"/>
      <c r="F456" s="446"/>
      <c r="G456" s="448"/>
      <c r="H456" s="455">
        <v>0</v>
      </c>
      <c r="I456" s="452">
        <v>0</v>
      </c>
      <c r="J456" s="446"/>
      <c r="K456" s="492"/>
      <c r="M456" s="443" t="str">
        <f>_xlfn.IFNA(VLOOKUP(G456,Checks!$L$4:$L$15,1,FALSE),IF(G456="","",1))</f>
        <v/>
      </c>
    </row>
    <row r="457" spans="1:13" s="443" customFormat="1" ht="14.15" customHeight="1">
      <c r="A457" s="502">
        <f t="shared" si="12"/>
        <v>449</v>
      </c>
      <c r="B457" s="502">
        <f t="shared" si="13"/>
        <v>0</v>
      </c>
      <c r="C457" s="448"/>
      <c r="D457" s="446"/>
      <c r="E457" s="446"/>
      <c r="F457" s="446"/>
      <c r="G457" s="448"/>
      <c r="H457" s="455">
        <v>0</v>
      </c>
      <c r="I457" s="452">
        <v>0</v>
      </c>
      <c r="J457" s="446"/>
      <c r="K457" s="492"/>
      <c r="M457" s="443" t="str">
        <f>_xlfn.IFNA(VLOOKUP(G457,Checks!$L$4:$L$15,1,FALSE),IF(G457="","",1))</f>
        <v/>
      </c>
    </row>
    <row r="458" spans="1:13" s="443" customFormat="1" ht="14.15" customHeight="1">
      <c r="A458" s="502">
        <f t="shared" si="12"/>
        <v>450</v>
      </c>
      <c r="B458" s="502">
        <f t="shared" si="13"/>
        <v>0</v>
      </c>
      <c r="C458" s="448"/>
      <c r="D458" s="446"/>
      <c r="E458" s="446"/>
      <c r="F458" s="446"/>
      <c r="G458" s="448"/>
      <c r="H458" s="455">
        <v>0</v>
      </c>
      <c r="I458" s="452">
        <v>0</v>
      </c>
      <c r="J458" s="446"/>
      <c r="K458" s="492"/>
      <c r="M458" s="443" t="str">
        <f>_xlfn.IFNA(VLOOKUP(G458,Checks!$L$4:$L$15,1,FALSE),IF(G458="","",1))</f>
        <v/>
      </c>
    </row>
    <row r="459" spans="1:13" s="443" customFormat="1" ht="14.15" customHeight="1">
      <c r="A459" s="502">
        <f t="shared" ref="A459:A522" si="14">A458+1</f>
        <v>451</v>
      </c>
      <c r="B459" s="502">
        <f t="shared" ref="B459:B522" si="15">$B$9</f>
        <v>0</v>
      </c>
      <c r="C459" s="448"/>
      <c r="D459" s="446"/>
      <c r="E459" s="446"/>
      <c r="F459" s="446"/>
      <c r="G459" s="448"/>
      <c r="H459" s="455">
        <v>0</v>
      </c>
      <c r="I459" s="452">
        <v>0</v>
      </c>
      <c r="J459" s="446"/>
      <c r="K459" s="492"/>
      <c r="M459" s="443" t="str">
        <f>_xlfn.IFNA(VLOOKUP(G459,Checks!$L$4:$L$15,1,FALSE),IF(G459="","",1))</f>
        <v/>
      </c>
    </row>
    <row r="460" spans="1:13" s="443" customFormat="1" ht="14.15" customHeight="1">
      <c r="A460" s="502">
        <f t="shared" si="14"/>
        <v>452</v>
      </c>
      <c r="B460" s="502">
        <f t="shared" si="15"/>
        <v>0</v>
      </c>
      <c r="C460" s="448"/>
      <c r="D460" s="446"/>
      <c r="E460" s="446"/>
      <c r="F460" s="446"/>
      <c r="G460" s="448"/>
      <c r="H460" s="455">
        <v>0</v>
      </c>
      <c r="I460" s="452">
        <v>0</v>
      </c>
      <c r="J460" s="446"/>
      <c r="K460" s="492"/>
      <c r="M460" s="443" t="str">
        <f>_xlfn.IFNA(VLOOKUP(G460,Checks!$L$4:$L$15,1,FALSE),IF(G460="","",1))</f>
        <v/>
      </c>
    </row>
    <row r="461" spans="1:13" s="443" customFormat="1" ht="14.15" customHeight="1">
      <c r="A461" s="502">
        <f t="shared" si="14"/>
        <v>453</v>
      </c>
      <c r="B461" s="502">
        <f t="shared" si="15"/>
        <v>0</v>
      </c>
      <c r="C461" s="448"/>
      <c r="D461" s="446"/>
      <c r="E461" s="446"/>
      <c r="F461" s="446"/>
      <c r="G461" s="448"/>
      <c r="H461" s="455">
        <v>0</v>
      </c>
      <c r="I461" s="452">
        <v>0</v>
      </c>
      <c r="J461" s="446"/>
      <c r="K461" s="492"/>
      <c r="M461" s="443" t="str">
        <f>_xlfn.IFNA(VLOOKUP(G461,Checks!$L$4:$L$15,1,FALSE),IF(G461="","",1))</f>
        <v/>
      </c>
    </row>
    <row r="462" spans="1:13" s="443" customFormat="1" ht="14.15" customHeight="1">
      <c r="A462" s="502">
        <f t="shared" si="14"/>
        <v>454</v>
      </c>
      <c r="B462" s="502">
        <f t="shared" si="15"/>
        <v>0</v>
      </c>
      <c r="C462" s="448"/>
      <c r="D462" s="446"/>
      <c r="E462" s="446"/>
      <c r="F462" s="446"/>
      <c r="G462" s="448"/>
      <c r="H462" s="455">
        <v>0</v>
      </c>
      <c r="I462" s="452">
        <v>0</v>
      </c>
      <c r="J462" s="446"/>
      <c r="K462" s="492"/>
      <c r="M462" s="443" t="str">
        <f>_xlfn.IFNA(VLOOKUP(G462,Checks!$L$4:$L$15,1,FALSE),IF(G462="","",1))</f>
        <v/>
      </c>
    </row>
    <row r="463" spans="1:13" s="443" customFormat="1" ht="14.15" customHeight="1">
      <c r="A463" s="502">
        <f t="shared" si="14"/>
        <v>455</v>
      </c>
      <c r="B463" s="502">
        <f t="shared" si="15"/>
        <v>0</v>
      </c>
      <c r="C463" s="448"/>
      <c r="D463" s="446"/>
      <c r="E463" s="446"/>
      <c r="F463" s="446"/>
      <c r="G463" s="448"/>
      <c r="H463" s="455">
        <v>0</v>
      </c>
      <c r="I463" s="452">
        <v>0</v>
      </c>
      <c r="J463" s="446"/>
      <c r="K463" s="492"/>
      <c r="M463" s="443" t="str">
        <f>_xlfn.IFNA(VLOOKUP(G463,Checks!$L$4:$L$15,1,FALSE),IF(G463="","",1))</f>
        <v/>
      </c>
    </row>
    <row r="464" spans="1:13" s="443" customFormat="1" ht="14.15" customHeight="1">
      <c r="A464" s="502">
        <f t="shared" si="14"/>
        <v>456</v>
      </c>
      <c r="B464" s="502">
        <f t="shared" si="15"/>
        <v>0</v>
      </c>
      <c r="C464" s="448"/>
      <c r="D464" s="446"/>
      <c r="E464" s="446"/>
      <c r="F464" s="446"/>
      <c r="G464" s="448"/>
      <c r="H464" s="455">
        <v>0</v>
      </c>
      <c r="I464" s="452">
        <v>0</v>
      </c>
      <c r="J464" s="446"/>
      <c r="K464" s="492"/>
      <c r="M464" s="443" t="str">
        <f>_xlfn.IFNA(VLOOKUP(G464,Checks!$L$4:$L$15,1,FALSE),IF(G464="","",1))</f>
        <v/>
      </c>
    </row>
    <row r="465" spans="1:13" s="443" customFormat="1" ht="14.15" customHeight="1">
      <c r="A465" s="502">
        <f t="shared" si="14"/>
        <v>457</v>
      </c>
      <c r="B465" s="502">
        <f t="shared" si="15"/>
        <v>0</v>
      </c>
      <c r="C465" s="448"/>
      <c r="D465" s="446"/>
      <c r="E465" s="446"/>
      <c r="F465" s="446"/>
      <c r="G465" s="448"/>
      <c r="H465" s="455">
        <v>0</v>
      </c>
      <c r="I465" s="452">
        <v>0</v>
      </c>
      <c r="J465" s="446"/>
      <c r="K465" s="492"/>
      <c r="M465" s="443" t="str">
        <f>_xlfn.IFNA(VLOOKUP(G465,Checks!$L$4:$L$15,1,FALSE),IF(G465="","",1))</f>
        <v/>
      </c>
    </row>
    <row r="466" spans="1:13" s="443" customFormat="1" ht="14.15" customHeight="1">
      <c r="A466" s="502">
        <f t="shared" si="14"/>
        <v>458</v>
      </c>
      <c r="B466" s="502">
        <f t="shared" si="15"/>
        <v>0</v>
      </c>
      <c r="C466" s="448"/>
      <c r="D466" s="446"/>
      <c r="E466" s="446"/>
      <c r="F466" s="446"/>
      <c r="G466" s="448"/>
      <c r="H466" s="455">
        <v>0</v>
      </c>
      <c r="I466" s="452">
        <v>0</v>
      </c>
      <c r="J466" s="446"/>
      <c r="K466" s="492"/>
      <c r="M466" s="443" t="str">
        <f>_xlfn.IFNA(VLOOKUP(G466,Checks!$L$4:$L$15,1,FALSE),IF(G466="","",1))</f>
        <v/>
      </c>
    </row>
    <row r="467" spans="1:13" s="443" customFormat="1" ht="14.15" customHeight="1">
      <c r="A467" s="502">
        <f t="shared" si="14"/>
        <v>459</v>
      </c>
      <c r="B467" s="502">
        <f t="shared" si="15"/>
        <v>0</v>
      </c>
      <c r="C467" s="448"/>
      <c r="D467" s="446"/>
      <c r="E467" s="446"/>
      <c r="F467" s="446"/>
      <c r="G467" s="448"/>
      <c r="H467" s="455">
        <v>0</v>
      </c>
      <c r="I467" s="452">
        <v>0</v>
      </c>
      <c r="J467" s="446"/>
      <c r="K467" s="492"/>
      <c r="M467" s="443" t="str">
        <f>_xlfn.IFNA(VLOOKUP(G467,Checks!$L$4:$L$15,1,FALSE),IF(G467="","",1))</f>
        <v/>
      </c>
    </row>
    <row r="468" spans="1:13" s="443" customFormat="1" ht="14.15" customHeight="1">
      <c r="A468" s="502">
        <f t="shared" si="14"/>
        <v>460</v>
      </c>
      <c r="B468" s="502">
        <f t="shared" si="15"/>
        <v>0</v>
      </c>
      <c r="C468" s="448"/>
      <c r="D468" s="446"/>
      <c r="E468" s="446"/>
      <c r="F468" s="446"/>
      <c r="G468" s="448"/>
      <c r="H468" s="455">
        <v>0</v>
      </c>
      <c r="I468" s="452">
        <v>0</v>
      </c>
      <c r="J468" s="446"/>
      <c r="K468" s="492"/>
      <c r="M468" s="443" t="str">
        <f>_xlfn.IFNA(VLOOKUP(G468,Checks!$L$4:$L$15,1,FALSE),IF(G468="","",1))</f>
        <v/>
      </c>
    </row>
    <row r="469" spans="1:13" s="443" customFormat="1" ht="14.15" customHeight="1">
      <c r="A469" s="502">
        <f t="shared" si="14"/>
        <v>461</v>
      </c>
      <c r="B469" s="502">
        <f t="shared" si="15"/>
        <v>0</v>
      </c>
      <c r="C469" s="448"/>
      <c r="D469" s="446"/>
      <c r="E469" s="446"/>
      <c r="F469" s="446"/>
      <c r="G469" s="448"/>
      <c r="H469" s="455">
        <v>0</v>
      </c>
      <c r="I469" s="452">
        <v>0</v>
      </c>
      <c r="J469" s="446"/>
      <c r="K469" s="492"/>
      <c r="M469" s="443" t="str">
        <f>_xlfn.IFNA(VLOOKUP(G469,Checks!$L$4:$L$15,1,FALSE),IF(G469="","",1))</f>
        <v/>
      </c>
    </row>
    <row r="470" spans="1:13" s="443" customFormat="1" ht="14.15" customHeight="1">
      <c r="A470" s="502">
        <f t="shared" si="14"/>
        <v>462</v>
      </c>
      <c r="B470" s="502">
        <f t="shared" si="15"/>
        <v>0</v>
      </c>
      <c r="C470" s="448"/>
      <c r="D470" s="446"/>
      <c r="E470" s="446"/>
      <c r="F470" s="446"/>
      <c r="G470" s="448"/>
      <c r="H470" s="455">
        <v>0</v>
      </c>
      <c r="I470" s="452">
        <v>0</v>
      </c>
      <c r="J470" s="446"/>
      <c r="K470" s="492"/>
      <c r="M470" s="443" t="str">
        <f>_xlfn.IFNA(VLOOKUP(G470,Checks!$L$4:$L$15,1,FALSE),IF(G470="","",1))</f>
        <v/>
      </c>
    </row>
    <row r="471" spans="1:13" s="443" customFormat="1" ht="14.15" customHeight="1">
      <c r="A471" s="502">
        <f t="shared" si="14"/>
        <v>463</v>
      </c>
      <c r="B471" s="502">
        <f t="shared" si="15"/>
        <v>0</v>
      </c>
      <c r="C471" s="448"/>
      <c r="D471" s="446"/>
      <c r="E471" s="446"/>
      <c r="F471" s="446"/>
      <c r="G471" s="448"/>
      <c r="H471" s="455">
        <v>0</v>
      </c>
      <c r="I471" s="452">
        <v>0</v>
      </c>
      <c r="J471" s="446"/>
      <c r="K471" s="492"/>
      <c r="M471" s="443" t="str">
        <f>_xlfn.IFNA(VLOOKUP(G471,Checks!$L$4:$L$15,1,FALSE),IF(G471="","",1))</f>
        <v/>
      </c>
    </row>
    <row r="472" spans="1:13" s="443" customFormat="1" ht="14.15" customHeight="1">
      <c r="A472" s="502">
        <f t="shared" si="14"/>
        <v>464</v>
      </c>
      <c r="B472" s="502">
        <f t="shared" si="15"/>
        <v>0</v>
      </c>
      <c r="C472" s="448"/>
      <c r="D472" s="446"/>
      <c r="E472" s="446"/>
      <c r="F472" s="446"/>
      <c r="G472" s="448"/>
      <c r="H472" s="455">
        <v>0</v>
      </c>
      <c r="I472" s="452">
        <v>0</v>
      </c>
      <c r="J472" s="446"/>
      <c r="K472" s="492"/>
      <c r="M472" s="443" t="str">
        <f>_xlfn.IFNA(VLOOKUP(G472,Checks!$L$4:$L$15,1,FALSE),IF(G472="","",1))</f>
        <v/>
      </c>
    </row>
    <row r="473" spans="1:13" s="443" customFormat="1" ht="14.15" customHeight="1">
      <c r="A473" s="502">
        <f t="shared" si="14"/>
        <v>465</v>
      </c>
      <c r="B473" s="502">
        <f t="shared" si="15"/>
        <v>0</v>
      </c>
      <c r="C473" s="448"/>
      <c r="D473" s="446"/>
      <c r="E473" s="446"/>
      <c r="F473" s="446"/>
      <c r="G473" s="448"/>
      <c r="H473" s="455">
        <v>0</v>
      </c>
      <c r="I473" s="452">
        <v>0</v>
      </c>
      <c r="J473" s="446"/>
      <c r="K473" s="492"/>
      <c r="M473" s="443" t="str">
        <f>_xlfn.IFNA(VLOOKUP(G473,Checks!$L$4:$L$15,1,FALSE),IF(G473="","",1))</f>
        <v/>
      </c>
    </row>
    <row r="474" spans="1:13" s="443" customFormat="1" ht="14.15" customHeight="1">
      <c r="A474" s="502">
        <f t="shared" si="14"/>
        <v>466</v>
      </c>
      <c r="B474" s="502">
        <f t="shared" si="15"/>
        <v>0</v>
      </c>
      <c r="C474" s="448"/>
      <c r="D474" s="446"/>
      <c r="E474" s="446"/>
      <c r="F474" s="446"/>
      <c r="G474" s="448"/>
      <c r="H474" s="455">
        <v>0</v>
      </c>
      <c r="I474" s="452">
        <v>0</v>
      </c>
      <c r="J474" s="446"/>
      <c r="K474" s="492"/>
      <c r="M474" s="443" t="str">
        <f>_xlfn.IFNA(VLOOKUP(G474,Checks!$L$4:$L$15,1,FALSE),IF(G474="","",1))</f>
        <v/>
      </c>
    </row>
    <row r="475" spans="1:13" s="443" customFormat="1" ht="14.15" customHeight="1">
      <c r="A475" s="502">
        <f t="shared" si="14"/>
        <v>467</v>
      </c>
      <c r="B475" s="502">
        <f t="shared" si="15"/>
        <v>0</v>
      </c>
      <c r="C475" s="448"/>
      <c r="D475" s="446"/>
      <c r="E475" s="446"/>
      <c r="F475" s="446"/>
      <c r="G475" s="448"/>
      <c r="H475" s="455">
        <v>0</v>
      </c>
      <c r="I475" s="452">
        <v>0</v>
      </c>
      <c r="J475" s="446"/>
      <c r="K475" s="492"/>
      <c r="M475" s="443" t="str">
        <f>_xlfn.IFNA(VLOOKUP(G475,Checks!$L$4:$L$15,1,FALSE),IF(G475="","",1))</f>
        <v/>
      </c>
    </row>
    <row r="476" spans="1:13" s="443" customFormat="1" ht="14.15" customHeight="1">
      <c r="A476" s="502">
        <f t="shared" si="14"/>
        <v>468</v>
      </c>
      <c r="B476" s="502">
        <f t="shared" si="15"/>
        <v>0</v>
      </c>
      <c r="C476" s="448"/>
      <c r="D476" s="446"/>
      <c r="E476" s="446"/>
      <c r="F476" s="446"/>
      <c r="G476" s="448"/>
      <c r="H476" s="455">
        <v>0</v>
      </c>
      <c r="I476" s="452">
        <v>0</v>
      </c>
      <c r="J476" s="446"/>
      <c r="K476" s="492"/>
      <c r="M476" s="443" t="str">
        <f>_xlfn.IFNA(VLOOKUP(G476,Checks!$L$4:$L$15,1,FALSE),IF(G476="","",1))</f>
        <v/>
      </c>
    </row>
    <row r="477" spans="1:13" s="443" customFormat="1" ht="14.15" customHeight="1">
      <c r="A477" s="502">
        <f t="shared" si="14"/>
        <v>469</v>
      </c>
      <c r="B477" s="502">
        <f t="shared" si="15"/>
        <v>0</v>
      </c>
      <c r="C477" s="448"/>
      <c r="D477" s="446"/>
      <c r="E477" s="446"/>
      <c r="F477" s="446"/>
      <c r="G477" s="448"/>
      <c r="H477" s="455">
        <v>0</v>
      </c>
      <c r="I477" s="452">
        <v>0</v>
      </c>
      <c r="J477" s="446"/>
      <c r="K477" s="492"/>
      <c r="M477" s="443" t="str">
        <f>_xlfn.IFNA(VLOOKUP(G477,Checks!$L$4:$L$15,1,FALSE),IF(G477="","",1))</f>
        <v/>
      </c>
    </row>
    <row r="478" spans="1:13" s="443" customFormat="1" ht="14.15" customHeight="1">
      <c r="A478" s="502">
        <f t="shared" si="14"/>
        <v>470</v>
      </c>
      <c r="B478" s="502">
        <f t="shared" si="15"/>
        <v>0</v>
      </c>
      <c r="C478" s="448"/>
      <c r="D478" s="446"/>
      <c r="E478" s="446"/>
      <c r="F478" s="446"/>
      <c r="G478" s="448"/>
      <c r="H478" s="455">
        <v>0</v>
      </c>
      <c r="I478" s="452">
        <v>0</v>
      </c>
      <c r="J478" s="446"/>
      <c r="K478" s="492"/>
      <c r="M478" s="443" t="str">
        <f>_xlfn.IFNA(VLOOKUP(G478,Checks!$L$4:$L$15,1,FALSE),IF(G478="","",1))</f>
        <v/>
      </c>
    </row>
    <row r="479" spans="1:13" s="443" customFormat="1" ht="14.15" customHeight="1">
      <c r="A479" s="502">
        <f t="shared" si="14"/>
        <v>471</v>
      </c>
      <c r="B479" s="502">
        <f t="shared" si="15"/>
        <v>0</v>
      </c>
      <c r="C479" s="448"/>
      <c r="D479" s="446"/>
      <c r="E479" s="446"/>
      <c r="F479" s="446"/>
      <c r="G479" s="448"/>
      <c r="H479" s="455">
        <v>0</v>
      </c>
      <c r="I479" s="452">
        <v>0</v>
      </c>
      <c r="J479" s="446"/>
      <c r="K479" s="492"/>
      <c r="M479" s="443" t="str">
        <f>_xlfn.IFNA(VLOOKUP(G479,Checks!$L$4:$L$15,1,FALSE),IF(G479="","",1))</f>
        <v/>
      </c>
    </row>
    <row r="480" spans="1:13" s="443" customFormat="1" ht="14.15" customHeight="1">
      <c r="A480" s="502">
        <f t="shared" si="14"/>
        <v>472</v>
      </c>
      <c r="B480" s="502">
        <f t="shared" si="15"/>
        <v>0</v>
      </c>
      <c r="C480" s="448"/>
      <c r="D480" s="446"/>
      <c r="E480" s="446"/>
      <c r="F480" s="446"/>
      <c r="G480" s="448"/>
      <c r="H480" s="455">
        <v>0</v>
      </c>
      <c r="I480" s="452">
        <v>0</v>
      </c>
      <c r="J480" s="446"/>
      <c r="K480" s="492"/>
      <c r="M480" s="443" t="str">
        <f>_xlfn.IFNA(VLOOKUP(G480,Checks!$L$4:$L$15,1,FALSE),IF(G480="","",1))</f>
        <v/>
      </c>
    </row>
    <row r="481" spans="1:13" s="443" customFormat="1" ht="14.15" customHeight="1">
      <c r="A481" s="502">
        <f t="shared" si="14"/>
        <v>473</v>
      </c>
      <c r="B481" s="502">
        <f t="shared" si="15"/>
        <v>0</v>
      </c>
      <c r="C481" s="448"/>
      <c r="D481" s="446"/>
      <c r="E481" s="446"/>
      <c r="F481" s="446"/>
      <c r="G481" s="448"/>
      <c r="H481" s="455">
        <v>0</v>
      </c>
      <c r="I481" s="452">
        <v>0</v>
      </c>
      <c r="J481" s="446"/>
      <c r="K481" s="492"/>
      <c r="M481" s="443" t="str">
        <f>_xlfn.IFNA(VLOOKUP(G481,Checks!$L$4:$L$15,1,FALSE),IF(G481="","",1))</f>
        <v/>
      </c>
    </row>
    <row r="482" spans="1:13" s="443" customFormat="1" ht="14.15" customHeight="1">
      <c r="A482" s="502">
        <f t="shared" si="14"/>
        <v>474</v>
      </c>
      <c r="B482" s="502">
        <f t="shared" si="15"/>
        <v>0</v>
      </c>
      <c r="C482" s="448"/>
      <c r="D482" s="446"/>
      <c r="E482" s="446"/>
      <c r="F482" s="446"/>
      <c r="G482" s="448"/>
      <c r="H482" s="455">
        <v>0</v>
      </c>
      <c r="I482" s="452">
        <v>0</v>
      </c>
      <c r="J482" s="446"/>
      <c r="K482" s="492"/>
      <c r="M482" s="443" t="str">
        <f>_xlfn.IFNA(VLOOKUP(G482,Checks!$L$4:$L$15,1,FALSE),IF(G482="","",1))</f>
        <v/>
      </c>
    </row>
    <row r="483" spans="1:13" s="443" customFormat="1" ht="14.15" customHeight="1">
      <c r="A483" s="502">
        <f t="shared" si="14"/>
        <v>475</v>
      </c>
      <c r="B483" s="502">
        <f t="shared" si="15"/>
        <v>0</v>
      </c>
      <c r="C483" s="448"/>
      <c r="D483" s="446"/>
      <c r="E483" s="446"/>
      <c r="F483" s="446"/>
      <c r="G483" s="448"/>
      <c r="H483" s="455">
        <v>0</v>
      </c>
      <c r="I483" s="452">
        <v>0</v>
      </c>
      <c r="J483" s="446"/>
      <c r="K483" s="492"/>
      <c r="M483" s="443" t="str">
        <f>_xlfn.IFNA(VLOOKUP(G483,Checks!$L$4:$L$15,1,FALSE),IF(G483="","",1))</f>
        <v/>
      </c>
    </row>
    <row r="484" spans="1:13" s="443" customFormat="1" ht="14.15" customHeight="1">
      <c r="A484" s="502">
        <f t="shared" si="14"/>
        <v>476</v>
      </c>
      <c r="B484" s="502">
        <f t="shared" si="15"/>
        <v>0</v>
      </c>
      <c r="C484" s="448"/>
      <c r="D484" s="446"/>
      <c r="E484" s="446"/>
      <c r="F484" s="446"/>
      <c r="G484" s="448"/>
      <c r="H484" s="455">
        <v>0</v>
      </c>
      <c r="I484" s="452">
        <v>0</v>
      </c>
      <c r="J484" s="446"/>
      <c r="K484" s="492"/>
      <c r="M484" s="443" t="str">
        <f>_xlfn.IFNA(VLOOKUP(G484,Checks!$L$4:$L$15,1,FALSE),IF(G484="","",1))</f>
        <v/>
      </c>
    </row>
    <row r="485" spans="1:13" s="443" customFormat="1" ht="14.15" customHeight="1">
      <c r="A485" s="502">
        <f t="shared" si="14"/>
        <v>477</v>
      </c>
      <c r="B485" s="502">
        <f t="shared" si="15"/>
        <v>0</v>
      </c>
      <c r="C485" s="448"/>
      <c r="D485" s="446"/>
      <c r="E485" s="446"/>
      <c r="F485" s="446"/>
      <c r="G485" s="448"/>
      <c r="H485" s="455">
        <v>0</v>
      </c>
      <c r="I485" s="452">
        <v>0</v>
      </c>
      <c r="J485" s="446"/>
      <c r="K485" s="492"/>
      <c r="M485" s="443" t="str">
        <f>_xlfn.IFNA(VLOOKUP(G485,Checks!$L$4:$L$15,1,FALSE),IF(G485="","",1))</f>
        <v/>
      </c>
    </row>
    <row r="486" spans="1:13" s="443" customFormat="1" ht="14.15" customHeight="1">
      <c r="A486" s="502">
        <f t="shared" si="14"/>
        <v>478</v>
      </c>
      <c r="B486" s="502">
        <f t="shared" si="15"/>
        <v>0</v>
      </c>
      <c r="C486" s="448"/>
      <c r="D486" s="446"/>
      <c r="E486" s="446"/>
      <c r="F486" s="446"/>
      <c r="G486" s="448"/>
      <c r="H486" s="455">
        <v>0</v>
      </c>
      <c r="I486" s="452">
        <v>0</v>
      </c>
      <c r="J486" s="446"/>
      <c r="K486" s="492"/>
      <c r="M486" s="443" t="str">
        <f>_xlfn.IFNA(VLOOKUP(G486,Checks!$L$4:$L$15,1,FALSE),IF(G486="","",1))</f>
        <v/>
      </c>
    </row>
    <row r="487" spans="1:13" s="443" customFormat="1" ht="14.15" customHeight="1">
      <c r="A487" s="502">
        <f t="shared" si="14"/>
        <v>479</v>
      </c>
      <c r="B487" s="502">
        <f t="shared" si="15"/>
        <v>0</v>
      </c>
      <c r="C487" s="448"/>
      <c r="D487" s="446"/>
      <c r="E487" s="446"/>
      <c r="F487" s="446"/>
      <c r="G487" s="448"/>
      <c r="H487" s="455">
        <v>0</v>
      </c>
      <c r="I487" s="452">
        <v>0</v>
      </c>
      <c r="J487" s="446"/>
      <c r="K487" s="492"/>
      <c r="M487" s="443" t="str">
        <f>_xlfn.IFNA(VLOOKUP(G487,Checks!$L$4:$L$15,1,FALSE),IF(G487="","",1))</f>
        <v/>
      </c>
    </row>
    <row r="488" spans="1:13" s="443" customFormat="1" ht="14.15" customHeight="1">
      <c r="A488" s="502">
        <f t="shared" si="14"/>
        <v>480</v>
      </c>
      <c r="B488" s="502">
        <f t="shared" si="15"/>
        <v>0</v>
      </c>
      <c r="C488" s="448"/>
      <c r="D488" s="446"/>
      <c r="E488" s="446"/>
      <c r="F488" s="446"/>
      <c r="G488" s="448"/>
      <c r="H488" s="455">
        <v>0</v>
      </c>
      <c r="I488" s="452">
        <v>0</v>
      </c>
      <c r="J488" s="446"/>
      <c r="K488" s="492"/>
      <c r="M488" s="443" t="str">
        <f>_xlfn.IFNA(VLOOKUP(G488,Checks!$L$4:$L$15,1,FALSE),IF(G488="","",1))</f>
        <v/>
      </c>
    </row>
    <row r="489" spans="1:13" s="443" customFormat="1" ht="14.15" customHeight="1">
      <c r="A489" s="502">
        <f t="shared" si="14"/>
        <v>481</v>
      </c>
      <c r="B489" s="502">
        <f t="shared" si="15"/>
        <v>0</v>
      </c>
      <c r="C489" s="448"/>
      <c r="D489" s="446"/>
      <c r="E489" s="446"/>
      <c r="F489" s="446"/>
      <c r="G489" s="448"/>
      <c r="H489" s="455">
        <v>0</v>
      </c>
      <c r="I489" s="452">
        <v>0</v>
      </c>
      <c r="J489" s="446"/>
      <c r="K489" s="492"/>
      <c r="M489" s="443" t="str">
        <f>_xlfn.IFNA(VLOOKUP(G489,Checks!$L$4:$L$15,1,FALSE),IF(G489="","",1))</f>
        <v/>
      </c>
    </row>
    <row r="490" spans="1:13" s="443" customFormat="1" ht="14.15" customHeight="1">
      <c r="A490" s="502">
        <f t="shared" si="14"/>
        <v>482</v>
      </c>
      <c r="B490" s="502">
        <f t="shared" si="15"/>
        <v>0</v>
      </c>
      <c r="C490" s="448"/>
      <c r="D490" s="446"/>
      <c r="E490" s="446"/>
      <c r="F490" s="446"/>
      <c r="G490" s="448"/>
      <c r="H490" s="455">
        <v>0</v>
      </c>
      <c r="I490" s="452">
        <v>0</v>
      </c>
      <c r="J490" s="446"/>
      <c r="K490" s="492"/>
      <c r="M490" s="443" t="str">
        <f>_xlfn.IFNA(VLOOKUP(G490,Checks!$L$4:$L$15,1,FALSE),IF(G490="","",1))</f>
        <v/>
      </c>
    </row>
    <row r="491" spans="1:13" s="443" customFormat="1" ht="14.15" customHeight="1">
      <c r="A491" s="502">
        <f t="shared" si="14"/>
        <v>483</v>
      </c>
      <c r="B491" s="502">
        <f t="shared" si="15"/>
        <v>0</v>
      </c>
      <c r="C491" s="448"/>
      <c r="D491" s="446"/>
      <c r="E491" s="446"/>
      <c r="F491" s="446"/>
      <c r="G491" s="448"/>
      <c r="H491" s="455">
        <v>0</v>
      </c>
      <c r="I491" s="452">
        <v>0</v>
      </c>
      <c r="J491" s="446"/>
      <c r="K491" s="492"/>
      <c r="M491" s="443" t="str">
        <f>_xlfn.IFNA(VLOOKUP(G491,Checks!$L$4:$L$15,1,FALSE),IF(G491="","",1))</f>
        <v/>
      </c>
    </row>
    <row r="492" spans="1:13" s="443" customFormat="1" ht="14.15" customHeight="1">
      <c r="A492" s="502">
        <f t="shared" si="14"/>
        <v>484</v>
      </c>
      <c r="B492" s="502">
        <f t="shared" si="15"/>
        <v>0</v>
      </c>
      <c r="C492" s="448"/>
      <c r="D492" s="446"/>
      <c r="E492" s="446"/>
      <c r="F492" s="446"/>
      <c r="G492" s="448"/>
      <c r="H492" s="455">
        <v>0</v>
      </c>
      <c r="I492" s="452">
        <v>0</v>
      </c>
      <c r="J492" s="446"/>
      <c r="K492" s="492"/>
      <c r="M492" s="443" t="str">
        <f>_xlfn.IFNA(VLOOKUP(G492,Checks!$L$4:$L$15,1,FALSE),IF(G492="","",1))</f>
        <v/>
      </c>
    </row>
    <row r="493" spans="1:13" s="443" customFormat="1" ht="14.15" customHeight="1">
      <c r="A493" s="502">
        <f t="shared" si="14"/>
        <v>485</v>
      </c>
      <c r="B493" s="502">
        <f t="shared" si="15"/>
        <v>0</v>
      </c>
      <c r="C493" s="448"/>
      <c r="D493" s="446"/>
      <c r="E493" s="446"/>
      <c r="F493" s="446"/>
      <c r="G493" s="448"/>
      <c r="H493" s="455">
        <v>0</v>
      </c>
      <c r="I493" s="452">
        <v>0</v>
      </c>
      <c r="J493" s="446"/>
      <c r="K493" s="492"/>
      <c r="M493" s="443" t="str">
        <f>_xlfn.IFNA(VLOOKUP(G493,Checks!$L$4:$L$15,1,FALSE),IF(G493="","",1))</f>
        <v/>
      </c>
    </row>
    <row r="494" spans="1:13" s="443" customFormat="1" ht="14.15" customHeight="1">
      <c r="A494" s="502">
        <f t="shared" si="14"/>
        <v>486</v>
      </c>
      <c r="B494" s="502">
        <f t="shared" si="15"/>
        <v>0</v>
      </c>
      <c r="C494" s="448"/>
      <c r="D494" s="446"/>
      <c r="E494" s="446"/>
      <c r="F494" s="446"/>
      <c r="G494" s="448"/>
      <c r="H494" s="455">
        <v>0</v>
      </c>
      <c r="I494" s="452">
        <v>0</v>
      </c>
      <c r="J494" s="446"/>
      <c r="K494" s="492"/>
      <c r="M494" s="443" t="str">
        <f>_xlfn.IFNA(VLOOKUP(G494,Checks!$L$4:$L$15,1,FALSE),IF(G494="","",1))</f>
        <v/>
      </c>
    </row>
    <row r="495" spans="1:13" s="443" customFormat="1" ht="14.15" customHeight="1">
      <c r="A495" s="502">
        <f t="shared" si="14"/>
        <v>487</v>
      </c>
      <c r="B495" s="502">
        <f t="shared" si="15"/>
        <v>0</v>
      </c>
      <c r="C495" s="448"/>
      <c r="D495" s="446"/>
      <c r="E495" s="446"/>
      <c r="F495" s="446"/>
      <c r="G495" s="448"/>
      <c r="H495" s="455">
        <v>0</v>
      </c>
      <c r="I495" s="452">
        <v>0</v>
      </c>
      <c r="J495" s="446"/>
      <c r="K495" s="492"/>
      <c r="M495" s="443" t="str">
        <f>_xlfn.IFNA(VLOOKUP(G495,Checks!$L$4:$L$15,1,FALSE),IF(G495="","",1))</f>
        <v/>
      </c>
    </row>
    <row r="496" spans="1:13" s="443" customFormat="1" ht="14.15" customHeight="1">
      <c r="A496" s="502">
        <f t="shared" si="14"/>
        <v>488</v>
      </c>
      <c r="B496" s="502">
        <f t="shared" si="15"/>
        <v>0</v>
      </c>
      <c r="C496" s="448"/>
      <c r="D496" s="446"/>
      <c r="E496" s="446"/>
      <c r="F496" s="446"/>
      <c r="G496" s="448"/>
      <c r="H496" s="455">
        <v>0</v>
      </c>
      <c r="I496" s="452">
        <v>0</v>
      </c>
      <c r="J496" s="446"/>
      <c r="K496" s="492"/>
      <c r="M496" s="443" t="str">
        <f>_xlfn.IFNA(VLOOKUP(G496,Checks!$L$4:$L$15,1,FALSE),IF(G496="","",1))</f>
        <v/>
      </c>
    </row>
    <row r="497" spans="1:13" s="443" customFormat="1" ht="14.15" customHeight="1">
      <c r="A497" s="502">
        <f t="shared" si="14"/>
        <v>489</v>
      </c>
      <c r="B497" s="502">
        <f t="shared" si="15"/>
        <v>0</v>
      </c>
      <c r="C497" s="448"/>
      <c r="D497" s="446"/>
      <c r="E497" s="446"/>
      <c r="F497" s="446"/>
      <c r="G497" s="448"/>
      <c r="H497" s="455">
        <v>0</v>
      </c>
      <c r="I497" s="452">
        <v>0</v>
      </c>
      <c r="J497" s="446"/>
      <c r="K497" s="492"/>
      <c r="M497" s="443" t="str">
        <f>_xlfn.IFNA(VLOOKUP(G497,Checks!$L$4:$L$15,1,FALSE),IF(G497="","",1))</f>
        <v/>
      </c>
    </row>
    <row r="498" spans="1:13" s="443" customFormat="1" ht="14.15" customHeight="1">
      <c r="A498" s="502">
        <f t="shared" si="14"/>
        <v>490</v>
      </c>
      <c r="B498" s="502">
        <f t="shared" si="15"/>
        <v>0</v>
      </c>
      <c r="C498" s="448"/>
      <c r="D498" s="446"/>
      <c r="E498" s="446"/>
      <c r="F498" s="446"/>
      <c r="G498" s="448"/>
      <c r="H498" s="455">
        <v>0</v>
      </c>
      <c r="I498" s="452">
        <v>0</v>
      </c>
      <c r="J498" s="446"/>
      <c r="K498" s="492"/>
      <c r="M498" s="443" t="str">
        <f>_xlfn.IFNA(VLOOKUP(G498,Checks!$L$4:$L$15,1,FALSE),IF(G498="","",1))</f>
        <v/>
      </c>
    </row>
    <row r="499" spans="1:13" s="443" customFormat="1" ht="14.15" customHeight="1">
      <c r="A499" s="502">
        <f t="shared" si="14"/>
        <v>491</v>
      </c>
      <c r="B499" s="502">
        <f t="shared" si="15"/>
        <v>0</v>
      </c>
      <c r="C499" s="448"/>
      <c r="D499" s="446"/>
      <c r="E499" s="446"/>
      <c r="F499" s="446"/>
      <c r="G499" s="448"/>
      <c r="H499" s="455">
        <v>0</v>
      </c>
      <c r="I499" s="452">
        <v>0</v>
      </c>
      <c r="J499" s="446"/>
      <c r="K499" s="492"/>
      <c r="M499" s="443" t="str">
        <f>_xlfn.IFNA(VLOOKUP(G499,Checks!$L$4:$L$15,1,FALSE),IF(G499="","",1))</f>
        <v/>
      </c>
    </row>
    <row r="500" spans="1:13" s="443" customFormat="1" ht="14.15" customHeight="1">
      <c r="A500" s="502">
        <f t="shared" si="14"/>
        <v>492</v>
      </c>
      <c r="B500" s="502">
        <f t="shared" si="15"/>
        <v>0</v>
      </c>
      <c r="C500" s="448"/>
      <c r="D500" s="446"/>
      <c r="E500" s="446"/>
      <c r="F500" s="446"/>
      <c r="G500" s="448"/>
      <c r="H500" s="455">
        <v>0</v>
      </c>
      <c r="I500" s="452">
        <v>0</v>
      </c>
      <c r="J500" s="446"/>
      <c r="K500" s="492"/>
      <c r="M500" s="443" t="str">
        <f>_xlfn.IFNA(VLOOKUP(G500,Checks!$L$4:$L$15,1,FALSE),IF(G500="","",1))</f>
        <v/>
      </c>
    </row>
    <row r="501" spans="1:13" s="443" customFormat="1" ht="14.15" customHeight="1">
      <c r="A501" s="502">
        <f t="shared" si="14"/>
        <v>493</v>
      </c>
      <c r="B501" s="502">
        <f t="shared" si="15"/>
        <v>0</v>
      </c>
      <c r="C501" s="448"/>
      <c r="D501" s="446"/>
      <c r="E501" s="446"/>
      <c r="F501" s="446"/>
      <c r="G501" s="448"/>
      <c r="H501" s="455">
        <v>0</v>
      </c>
      <c r="I501" s="452">
        <v>0</v>
      </c>
      <c r="J501" s="446"/>
      <c r="K501" s="492"/>
      <c r="M501" s="443" t="str">
        <f>_xlfn.IFNA(VLOOKUP(G501,Checks!$L$4:$L$15,1,FALSE),IF(G501="","",1))</f>
        <v/>
      </c>
    </row>
    <row r="502" spans="1:13" s="443" customFormat="1" ht="14.15" customHeight="1">
      <c r="A502" s="502">
        <f t="shared" si="14"/>
        <v>494</v>
      </c>
      <c r="B502" s="502">
        <f t="shared" si="15"/>
        <v>0</v>
      </c>
      <c r="C502" s="448"/>
      <c r="D502" s="446"/>
      <c r="E502" s="446"/>
      <c r="F502" s="446"/>
      <c r="G502" s="448"/>
      <c r="H502" s="455">
        <v>0</v>
      </c>
      <c r="I502" s="452">
        <v>0</v>
      </c>
      <c r="J502" s="446"/>
      <c r="K502" s="492"/>
      <c r="M502" s="443" t="str">
        <f>_xlfn.IFNA(VLOOKUP(G502,Checks!$L$4:$L$15,1,FALSE),IF(G502="","",1))</f>
        <v/>
      </c>
    </row>
    <row r="503" spans="1:13" s="443" customFormat="1" ht="14.15" customHeight="1">
      <c r="A503" s="502">
        <f t="shared" si="14"/>
        <v>495</v>
      </c>
      <c r="B503" s="502">
        <f t="shared" si="15"/>
        <v>0</v>
      </c>
      <c r="C503" s="448"/>
      <c r="D503" s="446"/>
      <c r="E503" s="446"/>
      <c r="F503" s="446"/>
      <c r="G503" s="448"/>
      <c r="H503" s="455">
        <v>0</v>
      </c>
      <c r="I503" s="452">
        <v>0</v>
      </c>
      <c r="J503" s="446"/>
      <c r="K503" s="492"/>
      <c r="M503" s="443" t="str">
        <f>_xlfn.IFNA(VLOOKUP(G503,Checks!$L$4:$L$15,1,FALSE),IF(G503="","",1))</f>
        <v/>
      </c>
    </row>
    <row r="504" spans="1:13" s="443" customFormat="1" ht="14.15" customHeight="1">
      <c r="A504" s="502">
        <f t="shared" si="14"/>
        <v>496</v>
      </c>
      <c r="B504" s="502">
        <f t="shared" si="15"/>
        <v>0</v>
      </c>
      <c r="C504" s="448"/>
      <c r="D504" s="446"/>
      <c r="E504" s="446"/>
      <c r="F504" s="446"/>
      <c r="G504" s="448"/>
      <c r="H504" s="455">
        <v>0</v>
      </c>
      <c r="I504" s="452">
        <v>0</v>
      </c>
      <c r="J504" s="446"/>
      <c r="K504" s="492"/>
      <c r="M504" s="443" t="str">
        <f>_xlfn.IFNA(VLOOKUP(G504,Checks!$L$4:$L$15,1,FALSE),IF(G504="","",1))</f>
        <v/>
      </c>
    </row>
    <row r="505" spans="1:13" s="443" customFormat="1" ht="14.15" customHeight="1">
      <c r="A505" s="502">
        <f t="shared" si="14"/>
        <v>497</v>
      </c>
      <c r="B505" s="502">
        <f t="shared" si="15"/>
        <v>0</v>
      </c>
      <c r="C505" s="448"/>
      <c r="D505" s="446"/>
      <c r="E505" s="446"/>
      <c r="F505" s="446"/>
      <c r="G505" s="448"/>
      <c r="H505" s="455">
        <v>0</v>
      </c>
      <c r="I505" s="452">
        <v>0</v>
      </c>
      <c r="J505" s="446"/>
      <c r="K505" s="492"/>
      <c r="M505" s="443" t="str">
        <f>_xlfn.IFNA(VLOOKUP(G505,Checks!$L$4:$L$15,1,FALSE),IF(G505="","",1))</f>
        <v/>
      </c>
    </row>
    <row r="506" spans="1:13" s="443" customFormat="1" ht="14.15" customHeight="1">
      <c r="A506" s="502">
        <f t="shared" si="14"/>
        <v>498</v>
      </c>
      <c r="B506" s="502">
        <f t="shared" si="15"/>
        <v>0</v>
      </c>
      <c r="C506" s="448"/>
      <c r="D506" s="446"/>
      <c r="E506" s="446"/>
      <c r="F506" s="446"/>
      <c r="G506" s="448"/>
      <c r="H506" s="455">
        <v>0</v>
      </c>
      <c r="I506" s="452">
        <v>0</v>
      </c>
      <c r="J506" s="446"/>
      <c r="K506" s="492"/>
      <c r="M506" s="443" t="str">
        <f>_xlfn.IFNA(VLOOKUP(G506,Checks!$L$4:$L$15,1,FALSE),IF(G506="","",1))</f>
        <v/>
      </c>
    </row>
    <row r="507" spans="1:13" s="443" customFormat="1" ht="14.15" customHeight="1">
      <c r="A507" s="502">
        <f t="shared" si="14"/>
        <v>499</v>
      </c>
      <c r="B507" s="502">
        <f t="shared" si="15"/>
        <v>0</v>
      </c>
      <c r="C507" s="448"/>
      <c r="D507" s="446"/>
      <c r="E507" s="446"/>
      <c r="F507" s="446"/>
      <c r="G507" s="448"/>
      <c r="H507" s="455">
        <v>0</v>
      </c>
      <c r="I507" s="452">
        <v>0</v>
      </c>
      <c r="J507" s="446"/>
      <c r="K507" s="492"/>
      <c r="M507" s="443" t="str">
        <f>_xlfn.IFNA(VLOOKUP(G507,Checks!$L$4:$L$15,1,FALSE),IF(G507="","",1))</f>
        <v/>
      </c>
    </row>
    <row r="508" spans="1:13" s="443" customFormat="1" ht="14.15" customHeight="1">
      <c r="A508" s="502">
        <f t="shared" si="14"/>
        <v>500</v>
      </c>
      <c r="B508" s="502">
        <f t="shared" si="15"/>
        <v>0</v>
      </c>
      <c r="C508" s="448"/>
      <c r="D508" s="446"/>
      <c r="E508" s="446"/>
      <c r="F508" s="446"/>
      <c r="G508" s="448"/>
      <c r="H508" s="455">
        <v>0</v>
      </c>
      <c r="I508" s="452">
        <v>0</v>
      </c>
      <c r="J508" s="446"/>
      <c r="K508" s="492"/>
      <c r="M508" s="443" t="str">
        <f>_xlfn.IFNA(VLOOKUP(G508,Checks!$L$4:$L$15,1,FALSE),IF(G508="","",1))</f>
        <v/>
      </c>
    </row>
    <row r="509" spans="1:13" s="443" customFormat="1" ht="14.15" customHeight="1">
      <c r="A509" s="502">
        <f t="shared" si="14"/>
        <v>501</v>
      </c>
      <c r="B509" s="502">
        <f t="shared" si="15"/>
        <v>0</v>
      </c>
      <c r="C509" s="448"/>
      <c r="D509" s="446"/>
      <c r="E509" s="446"/>
      <c r="F509" s="446"/>
      <c r="G509" s="448"/>
      <c r="H509" s="455">
        <v>0</v>
      </c>
      <c r="I509" s="452">
        <v>0</v>
      </c>
      <c r="J509" s="446"/>
      <c r="K509" s="492"/>
      <c r="M509" s="443" t="str">
        <f>_xlfn.IFNA(VLOOKUP(G509,Checks!$L$4:$L$15,1,FALSE),IF(G509="","",1))</f>
        <v/>
      </c>
    </row>
    <row r="510" spans="1:13" s="443" customFormat="1" ht="14.15" customHeight="1">
      <c r="A510" s="502">
        <f t="shared" si="14"/>
        <v>502</v>
      </c>
      <c r="B510" s="502">
        <f t="shared" si="15"/>
        <v>0</v>
      </c>
      <c r="C510" s="448"/>
      <c r="D510" s="446"/>
      <c r="E510" s="446"/>
      <c r="F510" s="446"/>
      <c r="G510" s="448"/>
      <c r="H510" s="455">
        <v>0</v>
      </c>
      <c r="I510" s="452">
        <v>0</v>
      </c>
      <c r="J510" s="446"/>
      <c r="K510" s="492"/>
      <c r="M510" s="443" t="str">
        <f>_xlfn.IFNA(VLOOKUP(G510,Checks!$L$4:$L$15,1,FALSE),IF(G510="","",1))</f>
        <v/>
      </c>
    </row>
    <row r="511" spans="1:13" s="443" customFormat="1" ht="14.15" customHeight="1">
      <c r="A511" s="502">
        <f t="shared" si="14"/>
        <v>503</v>
      </c>
      <c r="B511" s="502">
        <f t="shared" si="15"/>
        <v>0</v>
      </c>
      <c r="C511" s="448"/>
      <c r="D511" s="446"/>
      <c r="E511" s="446"/>
      <c r="F511" s="446"/>
      <c r="G511" s="448"/>
      <c r="H511" s="455">
        <v>0</v>
      </c>
      <c r="I511" s="452">
        <v>0</v>
      </c>
      <c r="J511" s="446"/>
      <c r="K511" s="492"/>
      <c r="M511" s="443" t="str">
        <f>_xlfn.IFNA(VLOOKUP(G511,Checks!$L$4:$L$15,1,FALSE),IF(G511="","",1))</f>
        <v/>
      </c>
    </row>
    <row r="512" spans="1:13" s="443" customFormat="1" ht="14.15" customHeight="1">
      <c r="A512" s="502">
        <f t="shared" si="14"/>
        <v>504</v>
      </c>
      <c r="B512" s="502">
        <f t="shared" si="15"/>
        <v>0</v>
      </c>
      <c r="C512" s="448"/>
      <c r="D512" s="446"/>
      <c r="E512" s="446"/>
      <c r="F512" s="446"/>
      <c r="G512" s="448"/>
      <c r="H512" s="455">
        <v>0</v>
      </c>
      <c r="I512" s="452">
        <v>0</v>
      </c>
      <c r="J512" s="446"/>
      <c r="K512" s="492"/>
      <c r="M512" s="443" t="str">
        <f>_xlfn.IFNA(VLOOKUP(G512,Checks!$L$4:$L$15,1,FALSE),IF(G512="","",1))</f>
        <v/>
      </c>
    </row>
    <row r="513" spans="1:13" s="443" customFormat="1" ht="14.15" customHeight="1">
      <c r="A513" s="502">
        <f t="shared" si="14"/>
        <v>505</v>
      </c>
      <c r="B513" s="502">
        <f t="shared" si="15"/>
        <v>0</v>
      </c>
      <c r="C513" s="448"/>
      <c r="D513" s="446"/>
      <c r="E513" s="446"/>
      <c r="F513" s="446"/>
      <c r="G513" s="448"/>
      <c r="H513" s="455">
        <v>0</v>
      </c>
      <c r="I513" s="452">
        <v>0</v>
      </c>
      <c r="J513" s="446"/>
      <c r="K513" s="492"/>
      <c r="M513" s="443" t="str">
        <f>_xlfn.IFNA(VLOOKUP(G513,Checks!$L$4:$L$15,1,FALSE),IF(G513="","",1))</f>
        <v/>
      </c>
    </row>
    <row r="514" spans="1:13" s="443" customFormat="1" ht="14.15" customHeight="1">
      <c r="A514" s="502">
        <f t="shared" si="14"/>
        <v>506</v>
      </c>
      <c r="B514" s="502">
        <f t="shared" si="15"/>
        <v>0</v>
      </c>
      <c r="C514" s="448"/>
      <c r="D514" s="446"/>
      <c r="E514" s="446"/>
      <c r="F514" s="446"/>
      <c r="G514" s="448"/>
      <c r="H514" s="455">
        <v>0</v>
      </c>
      <c r="I514" s="452">
        <v>0</v>
      </c>
      <c r="J514" s="446"/>
      <c r="K514" s="492"/>
      <c r="M514" s="443" t="str">
        <f>_xlfn.IFNA(VLOOKUP(G514,Checks!$L$4:$L$15,1,FALSE),IF(G514="","",1))</f>
        <v/>
      </c>
    </row>
    <row r="515" spans="1:13" s="443" customFormat="1" ht="14.15" customHeight="1">
      <c r="A515" s="502">
        <f t="shared" si="14"/>
        <v>507</v>
      </c>
      <c r="B515" s="502">
        <f t="shared" si="15"/>
        <v>0</v>
      </c>
      <c r="C515" s="448"/>
      <c r="D515" s="446"/>
      <c r="E515" s="446"/>
      <c r="F515" s="446"/>
      <c r="G515" s="448"/>
      <c r="H515" s="455">
        <v>0</v>
      </c>
      <c r="I515" s="452">
        <v>0</v>
      </c>
      <c r="J515" s="446"/>
      <c r="K515" s="492"/>
      <c r="M515" s="443" t="str">
        <f>_xlfn.IFNA(VLOOKUP(G515,Checks!$L$4:$L$15,1,FALSE),IF(G515="","",1))</f>
        <v/>
      </c>
    </row>
    <row r="516" spans="1:13" s="443" customFormat="1" ht="14.15" customHeight="1">
      <c r="A516" s="502">
        <f t="shared" si="14"/>
        <v>508</v>
      </c>
      <c r="B516" s="502">
        <f t="shared" si="15"/>
        <v>0</v>
      </c>
      <c r="C516" s="448"/>
      <c r="D516" s="446"/>
      <c r="E516" s="446"/>
      <c r="F516" s="446"/>
      <c r="G516" s="448"/>
      <c r="H516" s="455">
        <v>0</v>
      </c>
      <c r="I516" s="452">
        <v>0</v>
      </c>
      <c r="J516" s="446"/>
      <c r="K516" s="492"/>
      <c r="M516" s="443" t="str">
        <f>_xlfn.IFNA(VLOOKUP(G516,Checks!$L$4:$L$15,1,FALSE),IF(G516="","",1))</f>
        <v/>
      </c>
    </row>
    <row r="517" spans="1:13" s="443" customFormat="1" ht="14.15" customHeight="1">
      <c r="A517" s="502">
        <f t="shared" si="14"/>
        <v>509</v>
      </c>
      <c r="B517" s="502">
        <f t="shared" si="15"/>
        <v>0</v>
      </c>
      <c r="C517" s="448"/>
      <c r="D517" s="446"/>
      <c r="E517" s="446"/>
      <c r="F517" s="446"/>
      <c r="G517" s="448"/>
      <c r="H517" s="455">
        <v>0</v>
      </c>
      <c r="I517" s="452">
        <v>0</v>
      </c>
      <c r="J517" s="446"/>
      <c r="K517" s="492"/>
      <c r="M517" s="443" t="str">
        <f>_xlfn.IFNA(VLOOKUP(G517,Checks!$L$4:$L$15,1,FALSE),IF(G517="","",1))</f>
        <v/>
      </c>
    </row>
    <row r="518" spans="1:13" s="443" customFormat="1" ht="14.15" customHeight="1">
      <c r="A518" s="502">
        <f t="shared" si="14"/>
        <v>510</v>
      </c>
      <c r="B518" s="502">
        <f t="shared" si="15"/>
        <v>0</v>
      </c>
      <c r="C518" s="448"/>
      <c r="D518" s="446"/>
      <c r="E518" s="446"/>
      <c r="F518" s="446"/>
      <c r="G518" s="448"/>
      <c r="H518" s="455">
        <v>0</v>
      </c>
      <c r="I518" s="452">
        <v>0</v>
      </c>
      <c r="J518" s="446"/>
      <c r="K518" s="492"/>
      <c r="M518" s="443" t="str">
        <f>_xlfn.IFNA(VLOOKUP(G518,Checks!$L$4:$L$15,1,FALSE),IF(G518="","",1))</f>
        <v/>
      </c>
    </row>
    <row r="519" spans="1:13" s="443" customFormat="1" ht="14.15" customHeight="1">
      <c r="A519" s="502">
        <f t="shared" si="14"/>
        <v>511</v>
      </c>
      <c r="B519" s="502">
        <f t="shared" si="15"/>
        <v>0</v>
      </c>
      <c r="C519" s="448"/>
      <c r="D519" s="446"/>
      <c r="E519" s="446"/>
      <c r="F519" s="446"/>
      <c r="G519" s="448"/>
      <c r="H519" s="455">
        <v>0</v>
      </c>
      <c r="I519" s="452">
        <v>0</v>
      </c>
      <c r="J519" s="446"/>
      <c r="K519" s="492"/>
      <c r="M519" s="443" t="str">
        <f>_xlfn.IFNA(VLOOKUP(G519,Checks!$L$4:$L$15,1,FALSE),IF(G519="","",1))</f>
        <v/>
      </c>
    </row>
    <row r="520" spans="1:13" s="443" customFormat="1" ht="14.15" customHeight="1">
      <c r="A520" s="502">
        <f t="shared" si="14"/>
        <v>512</v>
      </c>
      <c r="B520" s="502">
        <f t="shared" si="15"/>
        <v>0</v>
      </c>
      <c r="C520" s="448"/>
      <c r="D520" s="446"/>
      <c r="E520" s="446"/>
      <c r="F520" s="446"/>
      <c r="G520" s="448"/>
      <c r="H520" s="455">
        <v>0</v>
      </c>
      <c r="I520" s="452">
        <v>0</v>
      </c>
      <c r="J520" s="446"/>
      <c r="K520" s="492"/>
      <c r="M520" s="443" t="str">
        <f>_xlfn.IFNA(VLOOKUP(G520,Checks!$L$4:$L$15,1,FALSE),IF(G520="","",1))</f>
        <v/>
      </c>
    </row>
    <row r="521" spans="1:13" s="443" customFormat="1" ht="14.15" customHeight="1">
      <c r="A521" s="502">
        <f t="shared" si="14"/>
        <v>513</v>
      </c>
      <c r="B521" s="502">
        <f t="shared" si="15"/>
        <v>0</v>
      </c>
      <c r="C521" s="448"/>
      <c r="D521" s="446"/>
      <c r="E521" s="446"/>
      <c r="F521" s="446"/>
      <c r="G521" s="448"/>
      <c r="H521" s="455">
        <v>0</v>
      </c>
      <c r="I521" s="452">
        <v>0</v>
      </c>
      <c r="J521" s="446"/>
      <c r="K521" s="492"/>
      <c r="M521" s="443" t="str">
        <f>_xlfn.IFNA(VLOOKUP(G521,Checks!$L$4:$L$15,1,FALSE),IF(G521="","",1))</f>
        <v/>
      </c>
    </row>
    <row r="522" spans="1:13" s="443" customFormat="1" ht="14.15" customHeight="1">
      <c r="A522" s="502">
        <f t="shared" si="14"/>
        <v>514</v>
      </c>
      <c r="B522" s="502">
        <f t="shared" si="15"/>
        <v>0</v>
      </c>
      <c r="C522" s="448"/>
      <c r="D522" s="446"/>
      <c r="E522" s="446"/>
      <c r="F522" s="446"/>
      <c r="G522" s="448"/>
      <c r="H522" s="455">
        <v>0</v>
      </c>
      <c r="I522" s="452">
        <v>0</v>
      </c>
      <c r="J522" s="446"/>
      <c r="K522" s="492"/>
      <c r="M522" s="443" t="str">
        <f>_xlfn.IFNA(VLOOKUP(G522,Checks!$L$4:$L$15,1,FALSE),IF(G522="","",1))</f>
        <v/>
      </c>
    </row>
    <row r="523" spans="1:13" s="443" customFormat="1" ht="14.15" customHeight="1">
      <c r="A523" s="502">
        <f t="shared" ref="A523:A586" si="16">A522+1</f>
        <v>515</v>
      </c>
      <c r="B523" s="502">
        <f t="shared" ref="B523:B586" si="17">$B$9</f>
        <v>0</v>
      </c>
      <c r="C523" s="448"/>
      <c r="D523" s="446"/>
      <c r="E523" s="446"/>
      <c r="F523" s="446"/>
      <c r="G523" s="448"/>
      <c r="H523" s="455">
        <v>0</v>
      </c>
      <c r="I523" s="452">
        <v>0</v>
      </c>
      <c r="J523" s="446"/>
      <c r="K523" s="492"/>
      <c r="M523" s="443" t="str">
        <f>_xlfn.IFNA(VLOOKUP(G523,Checks!$L$4:$L$15,1,FALSE),IF(G523="","",1))</f>
        <v/>
      </c>
    </row>
    <row r="524" spans="1:13" s="443" customFormat="1" ht="14.15" customHeight="1">
      <c r="A524" s="502">
        <f t="shared" si="16"/>
        <v>516</v>
      </c>
      <c r="B524" s="502">
        <f t="shared" si="17"/>
        <v>0</v>
      </c>
      <c r="C524" s="448"/>
      <c r="D524" s="446"/>
      <c r="E524" s="446"/>
      <c r="F524" s="446"/>
      <c r="G524" s="448"/>
      <c r="H524" s="455">
        <v>0</v>
      </c>
      <c r="I524" s="452">
        <v>0</v>
      </c>
      <c r="J524" s="446"/>
      <c r="K524" s="492"/>
      <c r="M524" s="443" t="str">
        <f>_xlfn.IFNA(VLOOKUP(G524,Checks!$L$4:$L$15,1,FALSE),IF(G524="","",1))</f>
        <v/>
      </c>
    </row>
    <row r="525" spans="1:13" s="443" customFormat="1" ht="14.15" customHeight="1">
      <c r="A525" s="502">
        <f t="shared" si="16"/>
        <v>517</v>
      </c>
      <c r="B525" s="502">
        <f t="shared" si="17"/>
        <v>0</v>
      </c>
      <c r="C525" s="448"/>
      <c r="D525" s="446"/>
      <c r="E525" s="446"/>
      <c r="F525" s="446"/>
      <c r="G525" s="448"/>
      <c r="H525" s="455">
        <v>0</v>
      </c>
      <c r="I525" s="452">
        <v>0</v>
      </c>
      <c r="J525" s="446"/>
      <c r="K525" s="492"/>
      <c r="M525" s="443" t="str">
        <f>_xlfn.IFNA(VLOOKUP(G525,Checks!$L$4:$L$15,1,FALSE),IF(G525="","",1))</f>
        <v/>
      </c>
    </row>
    <row r="526" spans="1:13" s="443" customFormat="1" ht="14.15" customHeight="1">
      <c r="A526" s="502">
        <f t="shared" si="16"/>
        <v>518</v>
      </c>
      <c r="B526" s="502">
        <f t="shared" si="17"/>
        <v>0</v>
      </c>
      <c r="C526" s="448"/>
      <c r="D526" s="446"/>
      <c r="E526" s="446"/>
      <c r="F526" s="446"/>
      <c r="G526" s="448"/>
      <c r="H526" s="455">
        <v>0</v>
      </c>
      <c r="I526" s="452">
        <v>0</v>
      </c>
      <c r="J526" s="446"/>
      <c r="K526" s="492"/>
      <c r="M526" s="443" t="str">
        <f>_xlfn.IFNA(VLOOKUP(G526,Checks!$L$4:$L$15,1,FALSE),IF(G526="","",1))</f>
        <v/>
      </c>
    </row>
    <row r="527" spans="1:13" s="443" customFormat="1" ht="14.15" customHeight="1">
      <c r="A527" s="502">
        <f t="shared" si="16"/>
        <v>519</v>
      </c>
      <c r="B527" s="502">
        <f t="shared" si="17"/>
        <v>0</v>
      </c>
      <c r="C527" s="448"/>
      <c r="D527" s="446"/>
      <c r="E527" s="446"/>
      <c r="F527" s="446"/>
      <c r="G527" s="448"/>
      <c r="H527" s="455">
        <v>0</v>
      </c>
      <c r="I527" s="452">
        <v>0</v>
      </c>
      <c r="J527" s="446"/>
      <c r="K527" s="492"/>
      <c r="M527" s="443" t="str">
        <f>_xlfn.IFNA(VLOOKUP(G527,Checks!$L$4:$L$15,1,FALSE),IF(G527="","",1))</f>
        <v/>
      </c>
    </row>
    <row r="528" spans="1:13" s="443" customFormat="1" ht="14.15" customHeight="1">
      <c r="A528" s="502">
        <f t="shared" si="16"/>
        <v>520</v>
      </c>
      <c r="B528" s="502">
        <f t="shared" si="17"/>
        <v>0</v>
      </c>
      <c r="C528" s="448"/>
      <c r="D528" s="446"/>
      <c r="E528" s="446"/>
      <c r="F528" s="446"/>
      <c r="G528" s="448"/>
      <c r="H528" s="455">
        <v>0</v>
      </c>
      <c r="I528" s="452">
        <v>0</v>
      </c>
      <c r="J528" s="446"/>
      <c r="K528" s="492"/>
      <c r="M528" s="443" t="str">
        <f>_xlfn.IFNA(VLOOKUP(G528,Checks!$L$4:$L$15,1,FALSE),IF(G528="","",1))</f>
        <v/>
      </c>
    </row>
    <row r="529" spans="1:13" s="443" customFormat="1" ht="14.15" customHeight="1">
      <c r="A529" s="502">
        <f t="shared" si="16"/>
        <v>521</v>
      </c>
      <c r="B529" s="502">
        <f t="shared" si="17"/>
        <v>0</v>
      </c>
      <c r="C529" s="448"/>
      <c r="D529" s="446"/>
      <c r="E529" s="446"/>
      <c r="F529" s="446"/>
      <c r="G529" s="448"/>
      <c r="H529" s="455">
        <v>0</v>
      </c>
      <c r="I529" s="452">
        <v>0</v>
      </c>
      <c r="J529" s="446"/>
      <c r="K529" s="492"/>
      <c r="M529" s="443" t="str">
        <f>_xlfn.IFNA(VLOOKUP(G529,Checks!$L$4:$L$15,1,FALSE),IF(G529="","",1))</f>
        <v/>
      </c>
    </row>
    <row r="530" spans="1:13" s="443" customFormat="1" ht="14.15" customHeight="1">
      <c r="A530" s="502">
        <f t="shared" si="16"/>
        <v>522</v>
      </c>
      <c r="B530" s="502">
        <f t="shared" si="17"/>
        <v>0</v>
      </c>
      <c r="C530" s="448"/>
      <c r="D530" s="446"/>
      <c r="E530" s="446"/>
      <c r="F530" s="446"/>
      <c r="G530" s="448"/>
      <c r="H530" s="455">
        <v>0</v>
      </c>
      <c r="I530" s="452">
        <v>0</v>
      </c>
      <c r="J530" s="446"/>
      <c r="K530" s="492"/>
      <c r="M530" s="443" t="str">
        <f>_xlfn.IFNA(VLOOKUP(G530,Checks!$L$4:$L$15,1,FALSE),IF(G530="","",1))</f>
        <v/>
      </c>
    </row>
    <row r="531" spans="1:13" s="443" customFormat="1" ht="14.15" customHeight="1">
      <c r="A531" s="502">
        <f t="shared" si="16"/>
        <v>523</v>
      </c>
      <c r="B531" s="502">
        <f t="shared" si="17"/>
        <v>0</v>
      </c>
      <c r="C531" s="448"/>
      <c r="D531" s="446"/>
      <c r="E531" s="446"/>
      <c r="F531" s="446"/>
      <c r="G531" s="448"/>
      <c r="H531" s="455">
        <v>0</v>
      </c>
      <c r="I531" s="452">
        <v>0</v>
      </c>
      <c r="J531" s="446"/>
      <c r="K531" s="492"/>
      <c r="M531" s="443" t="str">
        <f>_xlfn.IFNA(VLOOKUP(G531,Checks!$L$4:$L$15,1,FALSE),IF(G531="","",1))</f>
        <v/>
      </c>
    </row>
    <row r="532" spans="1:13" s="443" customFormat="1" ht="14.15" customHeight="1">
      <c r="A532" s="502">
        <f t="shared" si="16"/>
        <v>524</v>
      </c>
      <c r="B532" s="502">
        <f t="shared" si="17"/>
        <v>0</v>
      </c>
      <c r="C532" s="448"/>
      <c r="D532" s="446"/>
      <c r="E532" s="446"/>
      <c r="F532" s="446"/>
      <c r="G532" s="448"/>
      <c r="H532" s="455">
        <v>0</v>
      </c>
      <c r="I532" s="452">
        <v>0</v>
      </c>
      <c r="J532" s="446"/>
      <c r="K532" s="492"/>
      <c r="M532" s="443" t="str">
        <f>_xlfn.IFNA(VLOOKUP(G532,Checks!$L$4:$L$15,1,FALSE),IF(G532="","",1))</f>
        <v/>
      </c>
    </row>
    <row r="533" spans="1:13" s="443" customFormat="1" ht="14.15" customHeight="1">
      <c r="A533" s="502">
        <f t="shared" si="16"/>
        <v>525</v>
      </c>
      <c r="B533" s="502">
        <f t="shared" si="17"/>
        <v>0</v>
      </c>
      <c r="C533" s="448"/>
      <c r="D533" s="446"/>
      <c r="E533" s="446"/>
      <c r="F533" s="446"/>
      <c r="G533" s="448"/>
      <c r="H533" s="455">
        <v>0</v>
      </c>
      <c r="I533" s="452">
        <v>0</v>
      </c>
      <c r="J533" s="446"/>
      <c r="K533" s="492"/>
      <c r="M533" s="443" t="str">
        <f>_xlfn.IFNA(VLOOKUP(G533,Checks!$L$4:$L$15,1,FALSE),IF(G533="","",1))</f>
        <v/>
      </c>
    </row>
    <row r="534" spans="1:13" s="443" customFormat="1" ht="14.15" customHeight="1">
      <c r="A534" s="502">
        <f t="shared" si="16"/>
        <v>526</v>
      </c>
      <c r="B534" s="502">
        <f t="shared" si="17"/>
        <v>0</v>
      </c>
      <c r="C534" s="448"/>
      <c r="D534" s="446"/>
      <c r="E534" s="446"/>
      <c r="F534" s="446"/>
      <c r="G534" s="448"/>
      <c r="H534" s="455">
        <v>0</v>
      </c>
      <c r="I534" s="452">
        <v>0</v>
      </c>
      <c r="J534" s="446"/>
      <c r="K534" s="492"/>
      <c r="M534" s="443" t="str">
        <f>_xlfn.IFNA(VLOOKUP(G534,Checks!$L$4:$L$15,1,FALSE),IF(G534="","",1))</f>
        <v/>
      </c>
    </row>
    <row r="535" spans="1:13" s="443" customFormat="1" ht="14.15" customHeight="1">
      <c r="A535" s="502">
        <f t="shared" si="16"/>
        <v>527</v>
      </c>
      <c r="B535" s="502">
        <f t="shared" si="17"/>
        <v>0</v>
      </c>
      <c r="C535" s="448"/>
      <c r="D535" s="446"/>
      <c r="E535" s="446"/>
      <c r="F535" s="446"/>
      <c r="G535" s="448"/>
      <c r="H535" s="455">
        <v>0</v>
      </c>
      <c r="I535" s="452">
        <v>0</v>
      </c>
      <c r="J535" s="446"/>
      <c r="K535" s="492"/>
      <c r="M535" s="443" t="str">
        <f>_xlfn.IFNA(VLOOKUP(G535,Checks!$L$4:$L$15,1,FALSE),IF(G535="","",1))</f>
        <v/>
      </c>
    </row>
    <row r="536" spans="1:13" s="443" customFormat="1" ht="14.15" customHeight="1">
      <c r="A536" s="502">
        <f t="shared" si="16"/>
        <v>528</v>
      </c>
      <c r="B536" s="502">
        <f t="shared" si="17"/>
        <v>0</v>
      </c>
      <c r="C536" s="448"/>
      <c r="D536" s="446"/>
      <c r="E536" s="446"/>
      <c r="F536" s="446"/>
      <c r="G536" s="448"/>
      <c r="H536" s="455">
        <v>0</v>
      </c>
      <c r="I536" s="452">
        <v>0</v>
      </c>
      <c r="J536" s="446"/>
      <c r="K536" s="492"/>
      <c r="M536" s="443" t="str">
        <f>_xlfn.IFNA(VLOOKUP(G536,Checks!$L$4:$L$15,1,FALSE),IF(G536="","",1))</f>
        <v/>
      </c>
    </row>
    <row r="537" spans="1:13" s="443" customFormat="1" ht="14.15" customHeight="1">
      <c r="A537" s="502">
        <f t="shared" si="16"/>
        <v>529</v>
      </c>
      <c r="B537" s="502">
        <f t="shared" si="17"/>
        <v>0</v>
      </c>
      <c r="C537" s="448"/>
      <c r="D537" s="446"/>
      <c r="E537" s="446"/>
      <c r="F537" s="446"/>
      <c r="G537" s="448"/>
      <c r="H537" s="455">
        <v>0</v>
      </c>
      <c r="I537" s="452">
        <v>0</v>
      </c>
      <c r="J537" s="446"/>
      <c r="K537" s="492"/>
      <c r="M537" s="443" t="str">
        <f>_xlfn.IFNA(VLOOKUP(G537,Checks!$L$4:$L$15,1,FALSE),IF(G537="","",1))</f>
        <v/>
      </c>
    </row>
    <row r="538" spans="1:13" s="443" customFormat="1" ht="14.15" customHeight="1">
      <c r="A538" s="502">
        <f t="shared" si="16"/>
        <v>530</v>
      </c>
      <c r="B538" s="502">
        <f t="shared" si="17"/>
        <v>0</v>
      </c>
      <c r="C538" s="448"/>
      <c r="D538" s="446"/>
      <c r="E538" s="446"/>
      <c r="F538" s="446"/>
      <c r="G538" s="448"/>
      <c r="H538" s="455">
        <v>0</v>
      </c>
      <c r="I538" s="452">
        <v>0</v>
      </c>
      <c r="J538" s="446"/>
      <c r="K538" s="492"/>
      <c r="M538" s="443" t="str">
        <f>_xlfn.IFNA(VLOOKUP(G538,Checks!$L$4:$L$15,1,FALSE),IF(G538="","",1))</f>
        <v/>
      </c>
    </row>
    <row r="539" spans="1:13" s="443" customFormat="1" ht="14.15" customHeight="1">
      <c r="A539" s="502">
        <f t="shared" si="16"/>
        <v>531</v>
      </c>
      <c r="B539" s="502">
        <f t="shared" si="17"/>
        <v>0</v>
      </c>
      <c r="C539" s="448"/>
      <c r="D539" s="446"/>
      <c r="E539" s="446"/>
      <c r="F539" s="446"/>
      <c r="G539" s="448"/>
      <c r="H539" s="455">
        <v>0</v>
      </c>
      <c r="I539" s="452">
        <v>0</v>
      </c>
      <c r="J539" s="446"/>
      <c r="K539" s="492"/>
      <c r="M539" s="443" t="str">
        <f>_xlfn.IFNA(VLOOKUP(G539,Checks!$L$4:$L$15,1,FALSE),IF(G539="","",1))</f>
        <v/>
      </c>
    </row>
    <row r="540" spans="1:13" s="443" customFormat="1" ht="14.15" customHeight="1">
      <c r="A540" s="502">
        <f t="shared" si="16"/>
        <v>532</v>
      </c>
      <c r="B540" s="502">
        <f t="shared" si="17"/>
        <v>0</v>
      </c>
      <c r="C540" s="448"/>
      <c r="D540" s="446"/>
      <c r="E540" s="446"/>
      <c r="F540" s="446"/>
      <c r="G540" s="448"/>
      <c r="H540" s="455">
        <v>0</v>
      </c>
      <c r="I540" s="452">
        <v>0</v>
      </c>
      <c r="J540" s="446"/>
      <c r="K540" s="492"/>
      <c r="M540" s="443" t="str">
        <f>_xlfn.IFNA(VLOOKUP(G540,Checks!$L$4:$L$15,1,FALSE),IF(G540="","",1))</f>
        <v/>
      </c>
    </row>
    <row r="541" spans="1:13" s="443" customFormat="1" ht="14.15" customHeight="1">
      <c r="A541" s="502">
        <f t="shared" si="16"/>
        <v>533</v>
      </c>
      <c r="B541" s="502">
        <f t="shared" si="17"/>
        <v>0</v>
      </c>
      <c r="C541" s="448"/>
      <c r="D541" s="446"/>
      <c r="E541" s="446"/>
      <c r="F541" s="446"/>
      <c r="G541" s="448"/>
      <c r="H541" s="455">
        <v>0</v>
      </c>
      <c r="I541" s="452">
        <v>0</v>
      </c>
      <c r="J541" s="446"/>
      <c r="K541" s="492"/>
      <c r="M541" s="443" t="str">
        <f>_xlfn.IFNA(VLOOKUP(G541,Checks!$L$4:$L$15,1,FALSE),IF(G541="","",1))</f>
        <v/>
      </c>
    </row>
    <row r="542" spans="1:13" s="443" customFormat="1" ht="14.15" customHeight="1">
      <c r="A542" s="502">
        <f t="shared" si="16"/>
        <v>534</v>
      </c>
      <c r="B542" s="502">
        <f t="shared" si="17"/>
        <v>0</v>
      </c>
      <c r="C542" s="448"/>
      <c r="D542" s="446"/>
      <c r="E542" s="446"/>
      <c r="F542" s="446"/>
      <c r="G542" s="448"/>
      <c r="H542" s="455">
        <v>0</v>
      </c>
      <c r="I542" s="452">
        <v>0</v>
      </c>
      <c r="J542" s="446"/>
      <c r="K542" s="492"/>
      <c r="M542" s="443" t="str">
        <f>_xlfn.IFNA(VLOOKUP(G542,Checks!$L$4:$L$15,1,FALSE),IF(G542="","",1))</f>
        <v/>
      </c>
    </row>
    <row r="543" spans="1:13" s="443" customFormat="1" ht="14.15" customHeight="1">
      <c r="A543" s="502">
        <f t="shared" si="16"/>
        <v>535</v>
      </c>
      <c r="B543" s="502">
        <f t="shared" si="17"/>
        <v>0</v>
      </c>
      <c r="C543" s="448"/>
      <c r="D543" s="446"/>
      <c r="E543" s="446"/>
      <c r="F543" s="446"/>
      <c r="G543" s="448"/>
      <c r="H543" s="455">
        <v>0</v>
      </c>
      <c r="I543" s="452">
        <v>0</v>
      </c>
      <c r="J543" s="446"/>
      <c r="K543" s="492"/>
      <c r="M543" s="443" t="str">
        <f>_xlfn.IFNA(VLOOKUP(G543,Checks!$L$4:$L$15,1,FALSE),IF(G543="","",1))</f>
        <v/>
      </c>
    </row>
    <row r="544" spans="1:13" s="443" customFormat="1" ht="14.15" customHeight="1">
      <c r="A544" s="502">
        <f t="shared" si="16"/>
        <v>536</v>
      </c>
      <c r="B544" s="502">
        <f t="shared" si="17"/>
        <v>0</v>
      </c>
      <c r="C544" s="448"/>
      <c r="D544" s="446"/>
      <c r="E544" s="446"/>
      <c r="F544" s="446"/>
      <c r="G544" s="448"/>
      <c r="H544" s="455">
        <v>0</v>
      </c>
      <c r="I544" s="452">
        <v>0</v>
      </c>
      <c r="J544" s="446"/>
      <c r="K544" s="492"/>
      <c r="M544" s="443" t="str">
        <f>_xlfn.IFNA(VLOOKUP(G544,Checks!$L$4:$L$15,1,FALSE),IF(G544="","",1))</f>
        <v/>
      </c>
    </row>
    <row r="545" spans="1:13" s="443" customFormat="1" ht="14.15" customHeight="1">
      <c r="A545" s="502">
        <f t="shared" si="16"/>
        <v>537</v>
      </c>
      <c r="B545" s="502">
        <f t="shared" si="17"/>
        <v>0</v>
      </c>
      <c r="C545" s="448"/>
      <c r="D545" s="446"/>
      <c r="E545" s="446"/>
      <c r="F545" s="446"/>
      <c r="G545" s="448"/>
      <c r="H545" s="455">
        <v>0</v>
      </c>
      <c r="I545" s="452">
        <v>0</v>
      </c>
      <c r="J545" s="446"/>
      <c r="K545" s="492"/>
      <c r="M545" s="443" t="str">
        <f>_xlfn.IFNA(VLOOKUP(G545,Checks!$L$4:$L$15,1,FALSE),IF(G545="","",1))</f>
        <v/>
      </c>
    </row>
    <row r="546" spans="1:13" s="443" customFormat="1" ht="14.15" customHeight="1">
      <c r="A546" s="502">
        <f t="shared" si="16"/>
        <v>538</v>
      </c>
      <c r="B546" s="502">
        <f t="shared" si="17"/>
        <v>0</v>
      </c>
      <c r="C546" s="448"/>
      <c r="D546" s="446"/>
      <c r="E546" s="446"/>
      <c r="F546" s="446"/>
      <c r="G546" s="448"/>
      <c r="H546" s="455">
        <v>0</v>
      </c>
      <c r="I546" s="452">
        <v>0</v>
      </c>
      <c r="J546" s="446"/>
      <c r="K546" s="492"/>
      <c r="M546" s="443" t="str">
        <f>_xlfn.IFNA(VLOOKUP(G546,Checks!$L$4:$L$15,1,FALSE),IF(G546="","",1))</f>
        <v/>
      </c>
    </row>
    <row r="547" spans="1:13" s="443" customFormat="1" ht="14.15" customHeight="1">
      <c r="A547" s="502">
        <f t="shared" si="16"/>
        <v>539</v>
      </c>
      <c r="B547" s="502">
        <f t="shared" si="17"/>
        <v>0</v>
      </c>
      <c r="C547" s="448"/>
      <c r="D547" s="446"/>
      <c r="E547" s="446"/>
      <c r="F547" s="446"/>
      <c r="G547" s="448"/>
      <c r="H547" s="455">
        <v>0</v>
      </c>
      <c r="I547" s="452">
        <v>0</v>
      </c>
      <c r="J547" s="446"/>
      <c r="K547" s="492"/>
      <c r="M547" s="443" t="str">
        <f>_xlfn.IFNA(VLOOKUP(G547,Checks!$L$4:$L$15,1,FALSE),IF(G547="","",1))</f>
        <v/>
      </c>
    </row>
    <row r="548" spans="1:13" s="443" customFormat="1" ht="14.15" customHeight="1">
      <c r="A548" s="502">
        <f t="shared" si="16"/>
        <v>540</v>
      </c>
      <c r="B548" s="502">
        <f t="shared" si="17"/>
        <v>0</v>
      </c>
      <c r="C548" s="448"/>
      <c r="D548" s="446"/>
      <c r="E548" s="446"/>
      <c r="F548" s="446"/>
      <c r="G548" s="448"/>
      <c r="H548" s="455">
        <v>0</v>
      </c>
      <c r="I548" s="452">
        <v>0</v>
      </c>
      <c r="J548" s="446"/>
      <c r="K548" s="492"/>
      <c r="M548" s="443" t="str">
        <f>_xlfn.IFNA(VLOOKUP(G548,Checks!$L$4:$L$15,1,FALSE),IF(G548="","",1))</f>
        <v/>
      </c>
    </row>
    <row r="549" spans="1:13" s="443" customFormat="1" ht="14.15" customHeight="1">
      <c r="A549" s="502">
        <f t="shared" si="16"/>
        <v>541</v>
      </c>
      <c r="B549" s="502">
        <f t="shared" si="17"/>
        <v>0</v>
      </c>
      <c r="C549" s="448"/>
      <c r="D549" s="446"/>
      <c r="E549" s="446"/>
      <c r="F549" s="446"/>
      <c r="G549" s="448"/>
      <c r="H549" s="455">
        <v>0</v>
      </c>
      <c r="I549" s="452">
        <v>0</v>
      </c>
      <c r="J549" s="446"/>
      <c r="K549" s="492"/>
      <c r="M549" s="443" t="str">
        <f>_xlfn.IFNA(VLOOKUP(G549,Checks!$L$4:$L$15,1,FALSE),IF(G549="","",1))</f>
        <v/>
      </c>
    </row>
    <row r="550" spans="1:13" s="443" customFormat="1" ht="14.15" customHeight="1">
      <c r="A550" s="502">
        <f t="shared" si="16"/>
        <v>542</v>
      </c>
      <c r="B550" s="502">
        <f t="shared" si="17"/>
        <v>0</v>
      </c>
      <c r="C550" s="448"/>
      <c r="D550" s="446"/>
      <c r="E550" s="446"/>
      <c r="F550" s="446"/>
      <c r="G550" s="448"/>
      <c r="H550" s="455">
        <v>0</v>
      </c>
      <c r="I550" s="452">
        <v>0</v>
      </c>
      <c r="J550" s="446"/>
      <c r="K550" s="492"/>
      <c r="M550" s="443" t="str">
        <f>_xlfn.IFNA(VLOOKUP(G550,Checks!$L$4:$L$15,1,FALSE),IF(G550="","",1))</f>
        <v/>
      </c>
    </row>
    <row r="551" spans="1:13" s="443" customFormat="1" ht="14.15" customHeight="1">
      <c r="A551" s="502">
        <f t="shared" si="16"/>
        <v>543</v>
      </c>
      <c r="B551" s="502">
        <f t="shared" si="17"/>
        <v>0</v>
      </c>
      <c r="C551" s="448"/>
      <c r="D551" s="446"/>
      <c r="E551" s="446"/>
      <c r="F551" s="446"/>
      <c r="G551" s="448"/>
      <c r="H551" s="455">
        <v>0</v>
      </c>
      <c r="I551" s="452">
        <v>0</v>
      </c>
      <c r="J551" s="446"/>
      <c r="K551" s="492"/>
      <c r="M551" s="443" t="str">
        <f>_xlfn.IFNA(VLOOKUP(G551,Checks!$L$4:$L$15,1,FALSE),IF(G551="","",1))</f>
        <v/>
      </c>
    </row>
    <row r="552" spans="1:13" s="443" customFormat="1" ht="14.15" customHeight="1">
      <c r="A552" s="502">
        <f t="shared" si="16"/>
        <v>544</v>
      </c>
      <c r="B552" s="502">
        <f t="shared" si="17"/>
        <v>0</v>
      </c>
      <c r="C552" s="448"/>
      <c r="D552" s="446"/>
      <c r="E552" s="446"/>
      <c r="F552" s="446"/>
      <c r="G552" s="448"/>
      <c r="H552" s="455">
        <v>0</v>
      </c>
      <c r="I552" s="452">
        <v>0</v>
      </c>
      <c r="J552" s="446"/>
      <c r="K552" s="492"/>
      <c r="M552" s="443" t="str">
        <f>_xlfn.IFNA(VLOOKUP(G552,Checks!$L$4:$L$15,1,FALSE),IF(G552="","",1))</f>
        <v/>
      </c>
    </row>
    <row r="553" spans="1:13" s="443" customFormat="1" ht="14.15" customHeight="1">
      <c r="A553" s="502">
        <f t="shared" si="16"/>
        <v>545</v>
      </c>
      <c r="B553" s="502">
        <f t="shared" si="17"/>
        <v>0</v>
      </c>
      <c r="C553" s="448"/>
      <c r="D553" s="446"/>
      <c r="E553" s="446"/>
      <c r="F553" s="446"/>
      <c r="G553" s="448"/>
      <c r="H553" s="455">
        <v>0</v>
      </c>
      <c r="I553" s="452">
        <v>0</v>
      </c>
      <c r="J553" s="446"/>
      <c r="K553" s="492"/>
      <c r="M553" s="443" t="str">
        <f>_xlfn.IFNA(VLOOKUP(G553,Checks!$L$4:$L$15,1,FALSE),IF(G553="","",1))</f>
        <v/>
      </c>
    </row>
    <row r="554" spans="1:13" s="443" customFormat="1" ht="14.15" customHeight="1">
      <c r="A554" s="502">
        <f t="shared" si="16"/>
        <v>546</v>
      </c>
      <c r="B554" s="502">
        <f t="shared" si="17"/>
        <v>0</v>
      </c>
      <c r="C554" s="448"/>
      <c r="D554" s="446"/>
      <c r="E554" s="446"/>
      <c r="F554" s="446"/>
      <c r="G554" s="448"/>
      <c r="H554" s="455">
        <v>0</v>
      </c>
      <c r="I554" s="452">
        <v>0</v>
      </c>
      <c r="J554" s="446"/>
      <c r="K554" s="492"/>
      <c r="M554" s="443" t="str">
        <f>_xlfn.IFNA(VLOOKUP(G554,Checks!$L$4:$L$15,1,FALSE),IF(G554="","",1))</f>
        <v/>
      </c>
    </row>
    <row r="555" spans="1:13" s="443" customFormat="1" ht="14.15" customHeight="1">
      <c r="A555" s="502">
        <f t="shared" si="16"/>
        <v>547</v>
      </c>
      <c r="B555" s="502">
        <f t="shared" si="17"/>
        <v>0</v>
      </c>
      <c r="C555" s="448"/>
      <c r="D555" s="446"/>
      <c r="E555" s="446"/>
      <c r="F555" s="446"/>
      <c r="G555" s="448"/>
      <c r="H555" s="455">
        <v>0</v>
      </c>
      <c r="I555" s="452">
        <v>0</v>
      </c>
      <c r="J555" s="446"/>
      <c r="K555" s="492"/>
      <c r="M555" s="443" t="str">
        <f>_xlfn.IFNA(VLOOKUP(G555,Checks!$L$4:$L$15,1,FALSE),IF(G555="","",1))</f>
        <v/>
      </c>
    </row>
    <row r="556" spans="1:13" s="443" customFormat="1" ht="14.15" customHeight="1">
      <c r="A556" s="502">
        <f t="shared" si="16"/>
        <v>548</v>
      </c>
      <c r="B556" s="502">
        <f t="shared" si="17"/>
        <v>0</v>
      </c>
      <c r="C556" s="448"/>
      <c r="D556" s="446"/>
      <c r="E556" s="446"/>
      <c r="F556" s="446"/>
      <c r="G556" s="448"/>
      <c r="H556" s="455">
        <v>0</v>
      </c>
      <c r="I556" s="452">
        <v>0</v>
      </c>
      <c r="J556" s="446"/>
      <c r="K556" s="492"/>
      <c r="M556" s="443" t="str">
        <f>_xlfn.IFNA(VLOOKUP(G556,Checks!$L$4:$L$15,1,FALSE),IF(G556="","",1))</f>
        <v/>
      </c>
    </row>
    <row r="557" spans="1:13" s="443" customFormat="1" ht="14.15" customHeight="1">
      <c r="A557" s="502">
        <f t="shared" si="16"/>
        <v>549</v>
      </c>
      <c r="B557" s="502">
        <f t="shared" si="17"/>
        <v>0</v>
      </c>
      <c r="C557" s="448"/>
      <c r="D557" s="446"/>
      <c r="E557" s="446"/>
      <c r="F557" s="446"/>
      <c r="G557" s="448"/>
      <c r="H557" s="455">
        <v>0</v>
      </c>
      <c r="I557" s="452">
        <v>0</v>
      </c>
      <c r="J557" s="446"/>
      <c r="K557" s="492"/>
      <c r="M557" s="443" t="str">
        <f>_xlfn.IFNA(VLOOKUP(G557,Checks!$L$4:$L$15,1,FALSE),IF(G557="","",1))</f>
        <v/>
      </c>
    </row>
    <row r="558" spans="1:13" s="443" customFormat="1" ht="14.15" customHeight="1">
      <c r="A558" s="502">
        <f t="shared" si="16"/>
        <v>550</v>
      </c>
      <c r="B558" s="502">
        <f t="shared" si="17"/>
        <v>0</v>
      </c>
      <c r="C558" s="448"/>
      <c r="D558" s="446"/>
      <c r="E558" s="446"/>
      <c r="F558" s="446"/>
      <c r="G558" s="448"/>
      <c r="H558" s="455">
        <v>0</v>
      </c>
      <c r="I558" s="452">
        <v>0</v>
      </c>
      <c r="J558" s="446"/>
      <c r="K558" s="492"/>
      <c r="M558" s="443" t="str">
        <f>_xlfn.IFNA(VLOOKUP(G558,Checks!$L$4:$L$15,1,FALSE),IF(G558="","",1))</f>
        <v/>
      </c>
    </row>
    <row r="559" spans="1:13" s="443" customFormat="1" ht="14.15" customHeight="1">
      <c r="A559" s="502">
        <f t="shared" si="16"/>
        <v>551</v>
      </c>
      <c r="B559" s="502">
        <f t="shared" si="17"/>
        <v>0</v>
      </c>
      <c r="C559" s="448"/>
      <c r="D559" s="446"/>
      <c r="E559" s="446"/>
      <c r="F559" s="446"/>
      <c r="G559" s="448"/>
      <c r="H559" s="455">
        <v>0</v>
      </c>
      <c r="I559" s="452">
        <v>0</v>
      </c>
      <c r="J559" s="446"/>
      <c r="K559" s="492"/>
      <c r="M559" s="443" t="str">
        <f>_xlfn.IFNA(VLOOKUP(G559,Checks!$L$4:$L$15,1,FALSE),IF(G559="","",1))</f>
        <v/>
      </c>
    </row>
    <row r="560" spans="1:13" s="443" customFormat="1" ht="14.15" customHeight="1">
      <c r="A560" s="502">
        <f t="shared" si="16"/>
        <v>552</v>
      </c>
      <c r="B560" s="502">
        <f t="shared" si="17"/>
        <v>0</v>
      </c>
      <c r="C560" s="448"/>
      <c r="D560" s="446"/>
      <c r="E560" s="446"/>
      <c r="F560" s="446"/>
      <c r="G560" s="448"/>
      <c r="H560" s="455">
        <v>0</v>
      </c>
      <c r="I560" s="452">
        <v>0</v>
      </c>
      <c r="J560" s="446"/>
      <c r="K560" s="492"/>
      <c r="M560" s="443" t="str">
        <f>_xlfn.IFNA(VLOOKUP(G560,Checks!$L$4:$L$15,1,FALSE),IF(G560="","",1))</f>
        <v/>
      </c>
    </row>
    <row r="561" spans="1:13" s="443" customFormat="1" ht="14.15" customHeight="1">
      <c r="A561" s="502">
        <f t="shared" si="16"/>
        <v>553</v>
      </c>
      <c r="B561" s="502">
        <f t="shared" si="17"/>
        <v>0</v>
      </c>
      <c r="C561" s="448"/>
      <c r="D561" s="446"/>
      <c r="E561" s="446"/>
      <c r="F561" s="446"/>
      <c r="G561" s="448"/>
      <c r="H561" s="455">
        <v>0</v>
      </c>
      <c r="I561" s="452">
        <v>0</v>
      </c>
      <c r="J561" s="446"/>
      <c r="K561" s="492"/>
      <c r="M561" s="443" t="str">
        <f>_xlfn.IFNA(VLOOKUP(G561,Checks!$L$4:$L$15,1,FALSE),IF(G561="","",1))</f>
        <v/>
      </c>
    </row>
    <row r="562" spans="1:13" s="443" customFormat="1" ht="14.15" customHeight="1">
      <c r="A562" s="502">
        <f t="shared" si="16"/>
        <v>554</v>
      </c>
      <c r="B562" s="502">
        <f t="shared" si="17"/>
        <v>0</v>
      </c>
      <c r="C562" s="448"/>
      <c r="D562" s="446"/>
      <c r="E562" s="446"/>
      <c r="F562" s="446"/>
      <c r="G562" s="448"/>
      <c r="H562" s="455">
        <v>0</v>
      </c>
      <c r="I562" s="452">
        <v>0</v>
      </c>
      <c r="J562" s="446"/>
      <c r="K562" s="492"/>
      <c r="M562" s="443" t="str">
        <f>_xlfn.IFNA(VLOOKUP(G562,Checks!$L$4:$L$15,1,FALSE),IF(G562="","",1))</f>
        <v/>
      </c>
    </row>
    <row r="563" spans="1:13" s="443" customFormat="1" ht="14.15" customHeight="1">
      <c r="A563" s="502">
        <f t="shared" si="16"/>
        <v>555</v>
      </c>
      <c r="B563" s="502">
        <f t="shared" si="17"/>
        <v>0</v>
      </c>
      <c r="C563" s="448"/>
      <c r="D563" s="446"/>
      <c r="E563" s="446"/>
      <c r="F563" s="446"/>
      <c r="G563" s="448"/>
      <c r="H563" s="455">
        <v>0</v>
      </c>
      <c r="I563" s="452">
        <v>0</v>
      </c>
      <c r="J563" s="446"/>
      <c r="K563" s="492"/>
      <c r="M563" s="443" t="str">
        <f>_xlfn.IFNA(VLOOKUP(G563,Checks!$L$4:$L$15,1,FALSE),IF(G563="","",1))</f>
        <v/>
      </c>
    </row>
    <row r="564" spans="1:13" s="443" customFormat="1" ht="14.15" customHeight="1">
      <c r="A564" s="502">
        <f t="shared" si="16"/>
        <v>556</v>
      </c>
      <c r="B564" s="502">
        <f t="shared" si="17"/>
        <v>0</v>
      </c>
      <c r="C564" s="448"/>
      <c r="D564" s="446"/>
      <c r="E564" s="446"/>
      <c r="F564" s="446"/>
      <c r="G564" s="448"/>
      <c r="H564" s="455">
        <v>0</v>
      </c>
      <c r="I564" s="452">
        <v>0</v>
      </c>
      <c r="J564" s="446"/>
      <c r="K564" s="492"/>
      <c r="M564" s="443" t="str">
        <f>_xlfn.IFNA(VLOOKUP(G564,Checks!$L$4:$L$15,1,FALSE),IF(G564="","",1))</f>
        <v/>
      </c>
    </row>
    <row r="565" spans="1:13" s="443" customFormat="1" ht="14.15" customHeight="1">
      <c r="A565" s="502">
        <f t="shared" si="16"/>
        <v>557</v>
      </c>
      <c r="B565" s="502">
        <f t="shared" si="17"/>
        <v>0</v>
      </c>
      <c r="C565" s="448"/>
      <c r="D565" s="446"/>
      <c r="E565" s="446"/>
      <c r="F565" s="446"/>
      <c r="G565" s="448"/>
      <c r="H565" s="455">
        <v>0</v>
      </c>
      <c r="I565" s="452">
        <v>0</v>
      </c>
      <c r="J565" s="446"/>
      <c r="K565" s="492"/>
      <c r="M565" s="443" t="str">
        <f>_xlfn.IFNA(VLOOKUP(G565,Checks!$L$4:$L$15,1,FALSE),IF(G565="","",1))</f>
        <v/>
      </c>
    </row>
    <row r="566" spans="1:13" s="443" customFormat="1" ht="14.15" customHeight="1">
      <c r="A566" s="502">
        <f t="shared" si="16"/>
        <v>558</v>
      </c>
      <c r="B566" s="502">
        <f t="shared" si="17"/>
        <v>0</v>
      </c>
      <c r="C566" s="448"/>
      <c r="D566" s="446"/>
      <c r="E566" s="446"/>
      <c r="F566" s="446"/>
      <c r="G566" s="448"/>
      <c r="H566" s="455">
        <v>0</v>
      </c>
      <c r="I566" s="452">
        <v>0</v>
      </c>
      <c r="J566" s="446"/>
      <c r="K566" s="492"/>
      <c r="M566" s="443" t="str">
        <f>_xlfn.IFNA(VLOOKUP(G566,Checks!$L$4:$L$15,1,FALSE),IF(G566="","",1))</f>
        <v/>
      </c>
    </row>
    <row r="567" spans="1:13" s="443" customFormat="1" ht="14.15" customHeight="1">
      <c r="A567" s="502">
        <f t="shared" si="16"/>
        <v>559</v>
      </c>
      <c r="B567" s="502">
        <f t="shared" si="17"/>
        <v>0</v>
      </c>
      <c r="C567" s="448"/>
      <c r="D567" s="446"/>
      <c r="E567" s="446"/>
      <c r="F567" s="446"/>
      <c r="G567" s="448"/>
      <c r="H567" s="455">
        <v>0</v>
      </c>
      <c r="I567" s="452">
        <v>0</v>
      </c>
      <c r="J567" s="446"/>
      <c r="K567" s="492"/>
      <c r="M567" s="443" t="str">
        <f>_xlfn.IFNA(VLOOKUP(G567,Checks!$L$4:$L$15,1,FALSE),IF(G567="","",1))</f>
        <v/>
      </c>
    </row>
    <row r="568" spans="1:13" s="443" customFormat="1" ht="14.15" customHeight="1">
      <c r="A568" s="502">
        <f t="shared" si="16"/>
        <v>560</v>
      </c>
      <c r="B568" s="502">
        <f t="shared" si="17"/>
        <v>0</v>
      </c>
      <c r="C568" s="448"/>
      <c r="D568" s="446"/>
      <c r="E568" s="446"/>
      <c r="F568" s="446"/>
      <c r="G568" s="448"/>
      <c r="H568" s="455">
        <v>0</v>
      </c>
      <c r="I568" s="452">
        <v>0</v>
      </c>
      <c r="J568" s="446"/>
      <c r="K568" s="492"/>
      <c r="M568" s="443" t="str">
        <f>_xlfn.IFNA(VLOOKUP(G568,Checks!$L$4:$L$15,1,FALSE),IF(G568="","",1))</f>
        <v/>
      </c>
    </row>
    <row r="569" spans="1:13" s="443" customFormat="1" ht="14.15" customHeight="1">
      <c r="A569" s="502">
        <f t="shared" si="16"/>
        <v>561</v>
      </c>
      <c r="B569" s="502">
        <f t="shared" si="17"/>
        <v>0</v>
      </c>
      <c r="C569" s="448"/>
      <c r="D569" s="446"/>
      <c r="E569" s="446"/>
      <c r="F569" s="446"/>
      <c r="G569" s="448"/>
      <c r="H569" s="455">
        <v>0</v>
      </c>
      <c r="I569" s="452">
        <v>0</v>
      </c>
      <c r="J569" s="446"/>
      <c r="K569" s="492"/>
      <c r="M569" s="443" t="str">
        <f>_xlfn.IFNA(VLOOKUP(G569,Checks!$L$4:$L$15,1,FALSE),IF(G569="","",1))</f>
        <v/>
      </c>
    </row>
    <row r="570" spans="1:13" s="443" customFormat="1" ht="14.15" customHeight="1">
      <c r="A570" s="502">
        <f t="shared" si="16"/>
        <v>562</v>
      </c>
      <c r="B570" s="502">
        <f t="shared" si="17"/>
        <v>0</v>
      </c>
      <c r="C570" s="448"/>
      <c r="D570" s="446"/>
      <c r="E570" s="446"/>
      <c r="F570" s="446"/>
      <c r="G570" s="448"/>
      <c r="H570" s="455">
        <v>0</v>
      </c>
      <c r="I570" s="452">
        <v>0</v>
      </c>
      <c r="J570" s="446"/>
      <c r="K570" s="492"/>
      <c r="M570" s="443" t="str">
        <f>_xlfn.IFNA(VLOOKUP(G570,Checks!$L$4:$L$15,1,FALSE),IF(G570="","",1))</f>
        <v/>
      </c>
    </row>
    <row r="571" spans="1:13" s="443" customFormat="1" ht="14.15" customHeight="1">
      <c r="A571" s="502">
        <f t="shared" si="16"/>
        <v>563</v>
      </c>
      <c r="B571" s="502">
        <f t="shared" si="17"/>
        <v>0</v>
      </c>
      <c r="C571" s="448"/>
      <c r="D571" s="446"/>
      <c r="E571" s="446"/>
      <c r="F571" s="446"/>
      <c r="G571" s="448"/>
      <c r="H571" s="455">
        <v>0</v>
      </c>
      <c r="I571" s="452">
        <v>0</v>
      </c>
      <c r="J571" s="446"/>
      <c r="K571" s="492"/>
      <c r="M571" s="443" t="str">
        <f>_xlfn.IFNA(VLOOKUP(G571,Checks!$L$4:$L$15,1,FALSE),IF(G571="","",1))</f>
        <v/>
      </c>
    </row>
    <row r="572" spans="1:13" s="443" customFormat="1" ht="14.15" customHeight="1">
      <c r="A572" s="502">
        <f t="shared" si="16"/>
        <v>564</v>
      </c>
      <c r="B572" s="502">
        <f t="shared" si="17"/>
        <v>0</v>
      </c>
      <c r="C572" s="448"/>
      <c r="D572" s="446"/>
      <c r="E572" s="446"/>
      <c r="F572" s="446"/>
      <c r="G572" s="448"/>
      <c r="H572" s="455">
        <v>0</v>
      </c>
      <c r="I572" s="452">
        <v>0</v>
      </c>
      <c r="J572" s="446"/>
      <c r="K572" s="492"/>
      <c r="M572" s="443" t="str">
        <f>_xlfn.IFNA(VLOOKUP(G572,Checks!$L$4:$L$15,1,FALSE),IF(G572="","",1))</f>
        <v/>
      </c>
    </row>
    <row r="573" spans="1:13" s="443" customFormat="1" ht="14.15" customHeight="1">
      <c r="A573" s="502">
        <f t="shared" si="16"/>
        <v>565</v>
      </c>
      <c r="B573" s="502">
        <f t="shared" si="17"/>
        <v>0</v>
      </c>
      <c r="C573" s="448"/>
      <c r="D573" s="446"/>
      <c r="E573" s="446"/>
      <c r="F573" s="446"/>
      <c r="G573" s="448"/>
      <c r="H573" s="455">
        <v>0</v>
      </c>
      <c r="I573" s="452">
        <v>0</v>
      </c>
      <c r="J573" s="446"/>
      <c r="K573" s="492"/>
      <c r="M573" s="443" t="str">
        <f>_xlfn.IFNA(VLOOKUP(G573,Checks!$L$4:$L$15,1,FALSE),IF(G573="","",1))</f>
        <v/>
      </c>
    </row>
    <row r="574" spans="1:13" s="443" customFormat="1" ht="14.15" customHeight="1">
      <c r="A574" s="502">
        <f t="shared" si="16"/>
        <v>566</v>
      </c>
      <c r="B574" s="502">
        <f t="shared" si="17"/>
        <v>0</v>
      </c>
      <c r="C574" s="448"/>
      <c r="D574" s="446"/>
      <c r="E574" s="446"/>
      <c r="F574" s="446"/>
      <c r="G574" s="448"/>
      <c r="H574" s="455">
        <v>0</v>
      </c>
      <c r="I574" s="452">
        <v>0</v>
      </c>
      <c r="J574" s="446"/>
      <c r="K574" s="492"/>
      <c r="M574" s="443" t="str">
        <f>_xlfn.IFNA(VLOOKUP(G574,Checks!$L$4:$L$15,1,FALSE),IF(G574="","",1))</f>
        <v/>
      </c>
    </row>
    <row r="575" spans="1:13" s="443" customFormat="1" ht="14.15" customHeight="1">
      <c r="A575" s="502">
        <f t="shared" si="16"/>
        <v>567</v>
      </c>
      <c r="B575" s="502">
        <f t="shared" si="17"/>
        <v>0</v>
      </c>
      <c r="C575" s="448"/>
      <c r="D575" s="446"/>
      <c r="E575" s="446"/>
      <c r="F575" s="446"/>
      <c r="G575" s="448"/>
      <c r="H575" s="455">
        <v>0</v>
      </c>
      <c r="I575" s="452">
        <v>0</v>
      </c>
      <c r="J575" s="446"/>
      <c r="K575" s="492"/>
      <c r="M575" s="443" t="str">
        <f>_xlfn.IFNA(VLOOKUP(G575,Checks!$L$4:$L$15,1,FALSE),IF(G575="","",1))</f>
        <v/>
      </c>
    </row>
    <row r="576" spans="1:13" s="443" customFormat="1" ht="14.15" customHeight="1">
      <c r="A576" s="502">
        <f t="shared" si="16"/>
        <v>568</v>
      </c>
      <c r="B576" s="502">
        <f t="shared" si="17"/>
        <v>0</v>
      </c>
      <c r="C576" s="448"/>
      <c r="D576" s="446"/>
      <c r="E576" s="446"/>
      <c r="F576" s="446"/>
      <c r="G576" s="448"/>
      <c r="H576" s="455">
        <v>0</v>
      </c>
      <c r="I576" s="452">
        <v>0</v>
      </c>
      <c r="J576" s="446"/>
      <c r="K576" s="492"/>
      <c r="M576" s="443" t="str">
        <f>_xlfn.IFNA(VLOOKUP(G576,Checks!$L$4:$L$15,1,FALSE),IF(G576="","",1))</f>
        <v/>
      </c>
    </row>
    <row r="577" spans="1:13" s="443" customFormat="1" ht="14.15" customHeight="1">
      <c r="A577" s="502">
        <f t="shared" si="16"/>
        <v>569</v>
      </c>
      <c r="B577" s="502">
        <f t="shared" si="17"/>
        <v>0</v>
      </c>
      <c r="C577" s="448"/>
      <c r="D577" s="446"/>
      <c r="E577" s="446"/>
      <c r="F577" s="446"/>
      <c r="G577" s="448"/>
      <c r="H577" s="455">
        <v>0</v>
      </c>
      <c r="I577" s="452">
        <v>0</v>
      </c>
      <c r="J577" s="446"/>
      <c r="K577" s="492"/>
      <c r="M577" s="443" t="str">
        <f>_xlfn.IFNA(VLOOKUP(G577,Checks!$L$4:$L$15,1,FALSE),IF(G577="","",1))</f>
        <v/>
      </c>
    </row>
    <row r="578" spans="1:13" s="443" customFormat="1" ht="14.15" customHeight="1">
      <c r="A578" s="502">
        <f t="shared" si="16"/>
        <v>570</v>
      </c>
      <c r="B578" s="502">
        <f t="shared" si="17"/>
        <v>0</v>
      </c>
      <c r="C578" s="448"/>
      <c r="D578" s="446"/>
      <c r="E578" s="446"/>
      <c r="F578" s="446"/>
      <c r="G578" s="448"/>
      <c r="H578" s="455">
        <v>0</v>
      </c>
      <c r="I578" s="452">
        <v>0</v>
      </c>
      <c r="J578" s="446"/>
      <c r="K578" s="492"/>
      <c r="M578" s="443" t="str">
        <f>_xlfn.IFNA(VLOOKUP(G578,Checks!$L$4:$L$15,1,FALSE),IF(G578="","",1))</f>
        <v/>
      </c>
    </row>
    <row r="579" spans="1:13" s="443" customFormat="1" ht="14.15" customHeight="1">
      <c r="A579" s="502">
        <f t="shared" si="16"/>
        <v>571</v>
      </c>
      <c r="B579" s="502">
        <f t="shared" si="17"/>
        <v>0</v>
      </c>
      <c r="C579" s="448"/>
      <c r="D579" s="446"/>
      <c r="E579" s="446"/>
      <c r="F579" s="446"/>
      <c r="G579" s="448"/>
      <c r="H579" s="455">
        <v>0</v>
      </c>
      <c r="I579" s="452">
        <v>0</v>
      </c>
      <c r="J579" s="446"/>
      <c r="K579" s="492"/>
      <c r="M579" s="443" t="str">
        <f>_xlfn.IFNA(VLOOKUP(G579,Checks!$L$4:$L$15,1,FALSE),IF(G579="","",1))</f>
        <v/>
      </c>
    </row>
    <row r="580" spans="1:13" s="443" customFormat="1" ht="14.15" customHeight="1">
      <c r="A580" s="502">
        <f t="shared" si="16"/>
        <v>572</v>
      </c>
      <c r="B580" s="502">
        <f t="shared" si="17"/>
        <v>0</v>
      </c>
      <c r="C580" s="448"/>
      <c r="D580" s="446"/>
      <c r="E580" s="446"/>
      <c r="F580" s="446"/>
      <c r="G580" s="448"/>
      <c r="H580" s="455">
        <v>0</v>
      </c>
      <c r="I580" s="452">
        <v>0</v>
      </c>
      <c r="J580" s="446"/>
      <c r="K580" s="492"/>
      <c r="M580" s="443" t="str">
        <f>_xlfn.IFNA(VLOOKUP(G580,Checks!$L$4:$L$15,1,FALSE),IF(G580="","",1))</f>
        <v/>
      </c>
    </row>
    <row r="581" spans="1:13" s="443" customFormat="1" ht="14.15" customHeight="1">
      <c r="A581" s="502">
        <f t="shared" si="16"/>
        <v>573</v>
      </c>
      <c r="B581" s="502">
        <f t="shared" si="17"/>
        <v>0</v>
      </c>
      <c r="C581" s="448"/>
      <c r="D581" s="446"/>
      <c r="E581" s="446"/>
      <c r="F581" s="446"/>
      <c r="G581" s="448"/>
      <c r="H581" s="455">
        <v>0</v>
      </c>
      <c r="I581" s="452">
        <v>0</v>
      </c>
      <c r="J581" s="446"/>
      <c r="K581" s="492"/>
      <c r="M581" s="443" t="str">
        <f>_xlfn.IFNA(VLOOKUP(G581,Checks!$L$4:$L$15,1,FALSE),IF(G581="","",1))</f>
        <v/>
      </c>
    </row>
    <row r="582" spans="1:13" s="443" customFormat="1" ht="14.15" customHeight="1">
      <c r="A582" s="502">
        <f t="shared" si="16"/>
        <v>574</v>
      </c>
      <c r="B582" s="502">
        <f t="shared" si="17"/>
        <v>0</v>
      </c>
      <c r="C582" s="448"/>
      <c r="D582" s="446"/>
      <c r="E582" s="446"/>
      <c r="F582" s="446"/>
      <c r="G582" s="448"/>
      <c r="H582" s="455">
        <v>0</v>
      </c>
      <c r="I582" s="452">
        <v>0</v>
      </c>
      <c r="J582" s="446"/>
      <c r="K582" s="492"/>
      <c r="M582" s="443" t="str">
        <f>_xlfn.IFNA(VLOOKUP(G582,Checks!$L$4:$L$15,1,FALSE),IF(G582="","",1))</f>
        <v/>
      </c>
    </row>
    <row r="583" spans="1:13" s="443" customFormat="1" ht="14.15" customHeight="1">
      <c r="A583" s="502">
        <f t="shared" si="16"/>
        <v>575</v>
      </c>
      <c r="B583" s="502">
        <f t="shared" si="17"/>
        <v>0</v>
      </c>
      <c r="C583" s="448"/>
      <c r="D583" s="446"/>
      <c r="E583" s="446"/>
      <c r="F583" s="446"/>
      <c r="G583" s="448"/>
      <c r="H583" s="455">
        <v>0</v>
      </c>
      <c r="I583" s="452">
        <v>0</v>
      </c>
      <c r="J583" s="446"/>
      <c r="K583" s="492"/>
      <c r="M583" s="443" t="str">
        <f>_xlfn.IFNA(VLOOKUP(G583,Checks!$L$4:$L$15,1,FALSE),IF(G583="","",1))</f>
        <v/>
      </c>
    </row>
    <row r="584" spans="1:13" s="443" customFormat="1" ht="14.15" customHeight="1">
      <c r="A584" s="502">
        <f t="shared" si="16"/>
        <v>576</v>
      </c>
      <c r="B584" s="502">
        <f t="shared" si="17"/>
        <v>0</v>
      </c>
      <c r="C584" s="448"/>
      <c r="D584" s="446"/>
      <c r="E584" s="446"/>
      <c r="F584" s="446"/>
      <c r="G584" s="448"/>
      <c r="H584" s="455">
        <v>0</v>
      </c>
      <c r="I584" s="452">
        <v>0</v>
      </c>
      <c r="J584" s="446"/>
      <c r="K584" s="492"/>
      <c r="M584" s="443" t="str">
        <f>_xlfn.IFNA(VLOOKUP(G584,Checks!$L$4:$L$15,1,FALSE),IF(G584="","",1))</f>
        <v/>
      </c>
    </row>
    <row r="585" spans="1:13" s="443" customFormat="1" ht="14.15" customHeight="1">
      <c r="A585" s="502">
        <f t="shared" si="16"/>
        <v>577</v>
      </c>
      <c r="B585" s="502">
        <f t="shared" si="17"/>
        <v>0</v>
      </c>
      <c r="C585" s="448"/>
      <c r="D585" s="446"/>
      <c r="E585" s="446"/>
      <c r="F585" s="446"/>
      <c r="G585" s="448"/>
      <c r="H585" s="455">
        <v>0</v>
      </c>
      <c r="I585" s="452">
        <v>0</v>
      </c>
      <c r="J585" s="446"/>
      <c r="K585" s="492"/>
      <c r="M585" s="443" t="str">
        <f>_xlfn.IFNA(VLOOKUP(G585,Checks!$L$4:$L$15,1,FALSE),IF(G585="","",1))</f>
        <v/>
      </c>
    </row>
    <row r="586" spans="1:13" s="443" customFormat="1" ht="14.15" customHeight="1">
      <c r="A586" s="502">
        <f t="shared" si="16"/>
        <v>578</v>
      </c>
      <c r="B586" s="502">
        <f t="shared" si="17"/>
        <v>0</v>
      </c>
      <c r="C586" s="448"/>
      <c r="D586" s="446"/>
      <c r="E586" s="446"/>
      <c r="F586" s="446"/>
      <c r="G586" s="448"/>
      <c r="H586" s="455">
        <v>0</v>
      </c>
      <c r="I586" s="452">
        <v>0</v>
      </c>
      <c r="J586" s="446"/>
      <c r="K586" s="492"/>
      <c r="M586" s="443" t="str">
        <f>_xlfn.IFNA(VLOOKUP(G586,Checks!$L$4:$L$15,1,FALSE),IF(G586="","",1))</f>
        <v/>
      </c>
    </row>
    <row r="587" spans="1:13" s="443" customFormat="1" ht="14.15" customHeight="1">
      <c r="A587" s="502">
        <f t="shared" ref="A587:A650" si="18">A586+1</f>
        <v>579</v>
      </c>
      <c r="B587" s="502">
        <f t="shared" ref="B587:B650" si="19">$B$9</f>
        <v>0</v>
      </c>
      <c r="C587" s="448"/>
      <c r="D587" s="446"/>
      <c r="E587" s="446"/>
      <c r="F587" s="446"/>
      <c r="G587" s="448"/>
      <c r="H587" s="455">
        <v>0</v>
      </c>
      <c r="I587" s="452">
        <v>0</v>
      </c>
      <c r="J587" s="446"/>
      <c r="K587" s="492"/>
      <c r="M587" s="443" t="str">
        <f>_xlfn.IFNA(VLOOKUP(G587,Checks!$L$4:$L$15,1,FALSE),IF(G587="","",1))</f>
        <v/>
      </c>
    </row>
    <row r="588" spans="1:13" s="443" customFormat="1" ht="14.15" customHeight="1">
      <c r="A588" s="502">
        <f t="shared" si="18"/>
        <v>580</v>
      </c>
      <c r="B588" s="502">
        <f t="shared" si="19"/>
        <v>0</v>
      </c>
      <c r="C588" s="448"/>
      <c r="D588" s="446"/>
      <c r="E588" s="446"/>
      <c r="F588" s="446"/>
      <c r="G588" s="448"/>
      <c r="H588" s="455">
        <v>0</v>
      </c>
      <c r="I588" s="452">
        <v>0</v>
      </c>
      <c r="J588" s="446"/>
      <c r="K588" s="492"/>
      <c r="M588" s="443" t="str">
        <f>_xlfn.IFNA(VLOOKUP(G588,Checks!$L$4:$L$15,1,FALSE),IF(G588="","",1))</f>
        <v/>
      </c>
    </row>
    <row r="589" spans="1:13" s="443" customFormat="1" ht="14.15" customHeight="1">
      <c r="A589" s="502">
        <f t="shared" si="18"/>
        <v>581</v>
      </c>
      <c r="B589" s="502">
        <f t="shared" si="19"/>
        <v>0</v>
      </c>
      <c r="C589" s="448"/>
      <c r="D589" s="446"/>
      <c r="E589" s="446"/>
      <c r="F589" s="446"/>
      <c r="G589" s="448"/>
      <c r="H589" s="455">
        <v>0</v>
      </c>
      <c r="I589" s="452">
        <v>0</v>
      </c>
      <c r="J589" s="446"/>
      <c r="K589" s="492"/>
      <c r="M589" s="443" t="str">
        <f>_xlfn.IFNA(VLOOKUP(G589,Checks!$L$4:$L$15,1,FALSE),IF(G589="","",1))</f>
        <v/>
      </c>
    </row>
    <row r="590" spans="1:13" s="443" customFormat="1" ht="14.15" customHeight="1">
      <c r="A590" s="502">
        <f t="shared" si="18"/>
        <v>582</v>
      </c>
      <c r="B590" s="502">
        <f t="shared" si="19"/>
        <v>0</v>
      </c>
      <c r="C590" s="448"/>
      <c r="D590" s="446"/>
      <c r="E590" s="446"/>
      <c r="F590" s="446"/>
      <c r="G590" s="448"/>
      <c r="H590" s="455">
        <v>0</v>
      </c>
      <c r="I590" s="452">
        <v>0</v>
      </c>
      <c r="J590" s="446"/>
      <c r="K590" s="492"/>
      <c r="M590" s="443" t="str">
        <f>_xlfn.IFNA(VLOOKUP(G590,Checks!$L$4:$L$15,1,FALSE),IF(G590="","",1))</f>
        <v/>
      </c>
    </row>
    <row r="591" spans="1:13" s="443" customFormat="1" ht="14.15" customHeight="1">
      <c r="A591" s="502">
        <f t="shared" si="18"/>
        <v>583</v>
      </c>
      <c r="B591" s="502">
        <f t="shared" si="19"/>
        <v>0</v>
      </c>
      <c r="C591" s="448"/>
      <c r="D591" s="446"/>
      <c r="E591" s="446"/>
      <c r="F591" s="446"/>
      <c r="G591" s="448"/>
      <c r="H591" s="455">
        <v>0</v>
      </c>
      <c r="I591" s="452">
        <v>0</v>
      </c>
      <c r="J591" s="446"/>
      <c r="K591" s="492"/>
      <c r="M591" s="443" t="str">
        <f>_xlfn.IFNA(VLOOKUP(G591,Checks!$L$4:$L$15,1,FALSE),IF(G591="","",1))</f>
        <v/>
      </c>
    </row>
    <row r="592" spans="1:13" s="443" customFormat="1" ht="14.15" customHeight="1">
      <c r="A592" s="502">
        <f t="shared" si="18"/>
        <v>584</v>
      </c>
      <c r="B592" s="502">
        <f t="shared" si="19"/>
        <v>0</v>
      </c>
      <c r="C592" s="448"/>
      <c r="D592" s="446"/>
      <c r="E592" s="446"/>
      <c r="F592" s="446"/>
      <c r="G592" s="448"/>
      <c r="H592" s="455">
        <v>0</v>
      </c>
      <c r="I592" s="452">
        <v>0</v>
      </c>
      <c r="J592" s="446"/>
      <c r="K592" s="492"/>
      <c r="M592" s="443" t="str">
        <f>_xlfn.IFNA(VLOOKUP(G592,Checks!$L$4:$L$15,1,FALSE),IF(G592="","",1))</f>
        <v/>
      </c>
    </row>
    <row r="593" spans="1:13" s="443" customFormat="1" ht="14.15" customHeight="1">
      <c r="A593" s="502">
        <f t="shared" si="18"/>
        <v>585</v>
      </c>
      <c r="B593" s="502">
        <f t="shared" si="19"/>
        <v>0</v>
      </c>
      <c r="C593" s="448"/>
      <c r="D593" s="446"/>
      <c r="E593" s="446"/>
      <c r="F593" s="446"/>
      <c r="G593" s="448"/>
      <c r="H593" s="455">
        <v>0</v>
      </c>
      <c r="I593" s="452">
        <v>0</v>
      </c>
      <c r="J593" s="446"/>
      <c r="K593" s="492"/>
      <c r="M593" s="443" t="str">
        <f>_xlfn.IFNA(VLOOKUP(G593,Checks!$L$4:$L$15,1,FALSE),IF(G593="","",1))</f>
        <v/>
      </c>
    </row>
    <row r="594" spans="1:13" s="443" customFormat="1" ht="14.15" customHeight="1">
      <c r="A594" s="502">
        <f t="shared" si="18"/>
        <v>586</v>
      </c>
      <c r="B594" s="502">
        <f t="shared" si="19"/>
        <v>0</v>
      </c>
      <c r="C594" s="448"/>
      <c r="D594" s="446"/>
      <c r="E594" s="446"/>
      <c r="F594" s="446"/>
      <c r="G594" s="448"/>
      <c r="H594" s="455">
        <v>0</v>
      </c>
      <c r="I594" s="452">
        <v>0</v>
      </c>
      <c r="J594" s="446"/>
      <c r="K594" s="492"/>
      <c r="M594" s="443" t="str">
        <f>_xlfn.IFNA(VLOOKUP(G594,Checks!$L$4:$L$15,1,FALSE),IF(G594="","",1))</f>
        <v/>
      </c>
    </row>
    <row r="595" spans="1:13" s="443" customFormat="1" ht="14.15" customHeight="1">
      <c r="A595" s="502">
        <f t="shared" si="18"/>
        <v>587</v>
      </c>
      <c r="B595" s="502">
        <f t="shared" si="19"/>
        <v>0</v>
      </c>
      <c r="C595" s="448"/>
      <c r="D595" s="446"/>
      <c r="E595" s="446"/>
      <c r="F595" s="446"/>
      <c r="G595" s="448"/>
      <c r="H595" s="455">
        <v>0</v>
      </c>
      <c r="I595" s="452">
        <v>0</v>
      </c>
      <c r="J595" s="446"/>
      <c r="K595" s="492"/>
      <c r="M595" s="443" t="str">
        <f>_xlfn.IFNA(VLOOKUP(G595,Checks!$L$4:$L$15,1,FALSE),IF(G595="","",1))</f>
        <v/>
      </c>
    </row>
    <row r="596" spans="1:13" s="443" customFormat="1" ht="14.15" customHeight="1">
      <c r="A596" s="502">
        <f t="shared" si="18"/>
        <v>588</v>
      </c>
      <c r="B596" s="502">
        <f t="shared" si="19"/>
        <v>0</v>
      </c>
      <c r="C596" s="448"/>
      <c r="D596" s="446"/>
      <c r="E596" s="446"/>
      <c r="F596" s="446"/>
      <c r="G596" s="448"/>
      <c r="H596" s="455">
        <v>0</v>
      </c>
      <c r="I596" s="452">
        <v>0</v>
      </c>
      <c r="J596" s="446"/>
      <c r="K596" s="492"/>
      <c r="M596" s="443" t="str">
        <f>_xlfn.IFNA(VLOOKUP(G596,Checks!$L$4:$L$15,1,FALSE),IF(G596="","",1))</f>
        <v/>
      </c>
    </row>
    <row r="597" spans="1:13" s="443" customFormat="1" ht="14.15" customHeight="1">
      <c r="A597" s="502">
        <f t="shared" si="18"/>
        <v>589</v>
      </c>
      <c r="B597" s="502">
        <f t="shared" si="19"/>
        <v>0</v>
      </c>
      <c r="C597" s="448"/>
      <c r="D597" s="446"/>
      <c r="E597" s="446"/>
      <c r="F597" s="446"/>
      <c r="G597" s="448"/>
      <c r="H597" s="455">
        <v>0</v>
      </c>
      <c r="I597" s="452">
        <v>0</v>
      </c>
      <c r="J597" s="446"/>
      <c r="K597" s="492"/>
      <c r="M597" s="443" t="str">
        <f>_xlfn.IFNA(VLOOKUP(G597,Checks!$L$4:$L$15,1,FALSE),IF(G597="","",1))</f>
        <v/>
      </c>
    </row>
    <row r="598" spans="1:13" s="443" customFormat="1" ht="14.15" customHeight="1">
      <c r="A598" s="502">
        <f t="shared" si="18"/>
        <v>590</v>
      </c>
      <c r="B598" s="502">
        <f t="shared" si="19"/>
        <v>0</v>
      </c>
      <c r="C598" s="448"/>
      <c r="D598" s="446"/>
      <c r="E598" s="446"/>
      <c r="F598" s="446"/>
      <c r="G598" s="448"/>
      <c r="H598" s="455">
        <v>0</v>
      </c>
      <c r="I598" s="452">
        <v>0</v>
      </c>
      <c r="J598" s="446"/>
      <c r="K598" s="492"/>
      <c r="M598" s="443" t="str">
        <f>_xlfn.IFNA(VLOOKUP(G598,Checks!$L$4:$L$15,1,FALSE),IF(G598="","",1))</f>
        <v/>
      </c>
    </row>
    <row r="599" spans="1:13" s="443" customFormat="1" ht="14.15" customHeight="1">
      <c r="A599" s="502">
        <f t="shared" si="18"/>
        <v>591</v>
      </c>
      <c r="B599" s="502">
        <f t="shared" si="19"/>
        <v>0</v>
      </c>
      <c r="C599" s="448"/>
      <c r="D599" s="446"/>
      <c r="E599" s="446"/>
      <c r="F599" s="446"/>
      <c r="G599" s="448"/>
      <c r="H599" s="455">
        <v>0</v>
      </c>
      <c r="I599" s="452">
        <v>0</v>
      </c>
      <c r="J599" s="446"/>
      <c r="K599" s="492"/>
      <c r="M599" s="443" t="str">
        <f>_xlfn.IFNA(VLOOKUP(G599,Checks!$L$4:$L$15,1,FALSE),IF(G599="","",1))</f>
        <v/>
      </c>
    </row>
    <row r="600" spans="1:13" s="443" customFormat="1" ht="14.15" customHeight="1">
      <c r="A600" s="502">
        <f t="shared" si="18"/>
        <v>592</v>
      </c>
      <c r="B600" s="502">
        <f t="shared" si="19"/>
        <v>0</v>
      </c>
      <c r="C600" s="448"/>
      <c r="D600" s="446"/>
      <c r="E600" s="446"/>
      <c r="F600" s="446"/>
      <c r="G600" s="448"/>
      <c r="H600" s="455">
        <v>0</v>
      </c>
      <c r="I600" s="452">
        <v>0</v>
      </c>
      <c r="J600" s="446"/>
      <c r="K600" s="492"/>
      <c r="M600" s="443" t="str">
        <f>_xlfn.IFNA(VLOOKUP(G600,Checks!$L$4:$L$15,1,FALSE),IF(G600="","",1))</f>
        <v/>
      </c>
    </row>
    <row r="601" spans="1:13" s="443" customFormat="1" ht="14.15" customHeight="1">
      <c r="A601" s="502">
        <f t="shared" si="18"/>
        <v>593</v>
      </c>
      <c r="B601" s="502">
        <f t="shared" si="19"/>
        <v>0</v>
      </c>
      <c r="C601" s="448"/>
      <c r="D601" s="446"/>
      <c r="E601" s="446"/>
      <c r="F601" s="446"/>
      <c r="G601" s="448"/>
      <c r="H601" s="455">
        <v>0</v>
      </c>
      <c r="I601" s="452">
        <v>0</v>
      </c>
      <c r="J601" s="446"/>
      <c r="K601" s="492"/>
      <c r="M601" s="443" t="str">
        <f>_xlfn.IFNA(VLOOKUP(G601,Checks!$L$4:$L$15,1,FALSE),IF(G601="","",1))</f>
        <v/>
      </c>
    </row>
    <row r="602" spans="1:13" s="443" customFormat="1" ht="14.15" customHeight="1">
      <c r="A602" s="502">
        <f t="shared" si="18"/>
        <v>594</v>
      </c>
      <c r="B602" s="502">
        <f t="shared" si="19"/>
        <v>0</v>
      </c>
      <c r="C602" s="448"/>
      <c r="D602" s="446"/>
      <c r="E602" s="446"/>
      <c r="F602" s="446"/>
      <c r="G602" s="448"/>
      <c r="H602" s="455">
        <v>0</v>
      </c>
      <c r="I602" s="452">
        <v>0</v>
      </c>
      <c r="J602" s="446"/>
      <c r="K602" s="492"/>
      <c r="M602" s="443" t="str">
        <f>_xlfn.IFNA(VLOOKUP(G602,Checks!$L$4:$L$15,1,FALSE),IF(G602="","",1))</f>
        <v/>
      </c>
    </row>
    <row r="603" spans="1:13" s="443" customFormat="1" ht="14.15" customHeight="1">
      <c r="A603" s="502">
        <f t="shared" si="18"/>
        <v>595</v>
      </c>
      <c r="B603" s="502">
        <f t="shared" si="19"/>
        <v>0</v>
      </c>
      <c r="C603" s="448"/>
      <c r="D603" s="446"/>
      <c r="E603" s="446"/>
      <c r="F603" s="446"/>
      <c r="G603" s="448"/>
      <c r="H603" s="455">
        <v>0</v>
      </c>
      <c r="I603" s="452">
        <v>0</v>
      </c>
      <c r="J603" s="446"/>
      <c r="K603" s="492"/>
      <c r="M603" s="443" t="str">
        <f>_xlfn.IFNA(VLOOKUP(G603,Checks!$L$4:$L$15,1,FALSE),IF(G603="","",1))</f>
        <v/>
      </c>
    </row>
    <row r="604" spans="1:13" s="443" customFormat="1" ht="14.15" customHeight="1">
      <c r="A604" s="502">
        <f t="shared" si="18"/>
        <v>596</v>
      </c>
      <c r="B604" s="502">
        <f t="shared" si="19"/>
        <v>0</v>
      </c>
      <c r="C604" s="448"/>
      <c r="D604" s="446"/>
      <c r="E604" s="446"/>
      <c r="F604" s="446"/>
      <c r="G604" s="448"/>
      <c r="H604" s="455">
        <v>0</v>
      </c>
      <c r="I604" s="452">
        <v>0</v>
      </c>
      <c r="J604" s="446"/>
      <c r="K604" s="492"/>
      <c r="M604" s="443" t="str">
        <f>_xlfn.IFNA(VLOOKUP(G604,Checks!$L$4:$L$15,1,FALSE),IF(G604="","",1))</f>
        <v/>
      </c>
    </row>
    <row r="605" spans="1:13" s="443" customFormat="1" ht="14.15" customHeight="1">
      <c r="A605" s="502">
        <f t="shared" si="18"/>
        <v>597</v>
      </c>
      <c r="B605" s="502">
        <f t="shared" si="19"/>
        <v>0</v>
      </c>
      <c r="C605" s="448"/>
      <c r="D605" s="446"/>
      <c r="E605" s="446"/>
      <c r="F605" s="446"/>
      <c r="G605" s="448"/>
      <c r="H605" s="455">
        <v>0</v>
      </c>
      <c r="I605" s="452">
        <v>0</v>
      </c>
      <c r="J605" s="446"/>
      <c r="K605" s="492"/>
      <c r="M605" s="443" t="str">
        <f>_xlfn.IFNA(VLOOKUP(G605,Checks!$L$4:$L$15,1,FALSE),IF(G605="","",1))</f>
        <v/>
      </c>
    </row>
    <row r="606" spans="1:13" s="443" customFormat="1" ht="14.15" customHeight="1">
      <c r="A606" s="502">
        <f t="shared" si="18"/>
        <v>598</v>
      </c>
      <c r="B606" s="502">
        <f t="shared" si="19"/>
        <v>0</v>
      </c>
      <c r="C606" s="448"/>
      <c r="D606" s="446"/>
      <c r="E606" s="446"/>
      <c r="F606" s="446"/>
      <c r="G606" s="448"/>
      <c r="H606" s="455">
        <v>0</v>
      </c>
      <c r="I606" s="452">
        <v>0</v>
      </c>
      <c r="J606" s="446"/>
      <c r="K606" s="492"/>
      <c r="M606" s="443" t="str">
        <f>_xlfn.IFNA(VLOOKUP(G606,Checks!$L$4:$L$15,1,FALSE),IF(G606="","",1))</f>
        <v/>
      </c>
    </row>
    <row r="607" spans="1:13" s="443" customFormat="1" ht="14.15" customHeight="1">
      <c r="A607" s="502">
        <f t="shared" si="18"/>
        <v>599</v>
      </c>
      <c r="B607" s="502">
        <f t="shared" si="19"/>
        <v>0</v>
      </c>
      <c r="C607" s="448"/>
      <c r="D607" s="446"/>
      <c r="E607" s="446"/>
      <c r="F607" s="446"/>
      <c r="G607" s="448"/>
      <c r="H607" s="455">
        <v>0</v>
      </c>
      <c r="I607" s="452">
        <v>0</v>
      </c>
      <c r="J607" s="446"/>
      <c r="K607" s="492"/>
      <c r="M607" s="443" t="str">
        <f>_xlfn.IFNA(VLOOKUP(G607,Checks!$L$4:$L$15,1,FALSE),IF(G607="","",1))</f>
        <v/>
      </c>
    </row>
    <row r="608" spans="1:13" s="443" customFormat="1" ht="14.15" customHeight="1">
      <c r="A608" s="502">
        <f t="shared" si="18"/>
        <v>600</v>
      </c>
      <c r="B608" s="502">
        <f t="shared" si="19"/>
        <v>0</v>
      </c>
      <c r="C608" s="448"/>
      <c r="D608" s="446"/>
      <c r="E608" s="446"/>
      <c r="F608" s="446"/>
      <c r="G608" s="448"/>
      <c r="H608" s="455">
        <v>0</v>
      </c>
      <c r="I608" s="452">
        <v>0</v>
      </c>
      <c r="J608" s="446"/>
      <c r="K608" s="492"/>
      <c r="M608" s="443" t="str">
        <f>_xlfn.IFNA(VLOOKUP(G608,Checks!$L$4:$L$15,1,FALSE),IF(G608="","",1))</f>
        <v/>
      </c>
    </row>
    <row r="609" spans="1:13" s="443" customFormat="1" ht="14.15" customHeight="1">
      <c r="A609" s="502">
        <f t="shared" si="18"/>
        <v>601</v>
      </c>
      <c r="B609" s="502">
        <f t="shared" si="19"/>
        <v>0</v>
      </c>
      <c r="C609" s="448"/>
      <c r="D609" s="446"/>
      <c r="E609" s="446"/>
      <c r="F609" s="446"/>
      <c r="G609" s="448"/>
      <c r="H609" s="455">
        <v>0</v>
      </c>
      <c r="I609" s="452">
        <v>0</v>
      </c>
      <c r="J609" s="446"/>
      <c r="K609" s="492"/>
      <c r="M609" s="443" t="str">
        <f>_xlfn.IFNA(VLOOKUP(G609,Checks!$L$4:$L$15,1,FALSE),IF(G609="","",1))</f>
        <v/>
      </c>
    </row>
    <row r="610" spans="1:13" s="443" customFormat="1" ht="14.15" customHeight="1">
      <c r="A610" s="502">
        <f t="shared" si="18"/>
        <v>602</v>
      </c>
      <c r="B610" s="502">
        <f t="shared" si="19"/>
        <v>0</v>
      </c>
      <c r="C610" s="448"/>
      <c r="D610" s="446"/>
      <c r="E610" s="446"/>
      <c r="F610" s="446"/>
      <c r="G610" s="448"/>
      <c r="H610" s="455">
        <v>0</v>
      </c>
      <c r="I610" s="452">
        <v>0</v>
      </c>
      <c r="J610" s="446"/>
      <c r="K610" s="492"/>
      <c r="M610" s="443" t="str">
        <f>_xlfn.IFNA(VLOOKUP(G610,Checks!$L$4:$L$15,1,FALSE),IF(G610="","",1))</f>
        <v/>
      </c>
    </row>
    <row r="611" spans="1:13" s="443" customFormat="1" ht="14.15" customHeight="1">
      <c r="A611" s="502">
        <f t="shared" si="18"/>
        <v>603</v>
      </c>
      <c r="B611" s="502">
        <f t="shared" si="19"/>
        <v>0</v>
      </c>
      <c r="C611" s="448"/>
      <c r="D611" s="446"/>
      <c r="E611" s="446"/>
      <c r="F611" s="446"/>
      <c r="G611" s="448"/>
      <c r="H611" s="455">
        <v>0</v>
      </c>
      <c r="I611" s="452">
        <v>0</v>
      </c>
      <c r="J611" s="446"/>
      <c r="K611" s="492"/>
      <c r="M611" s="443" t="str">
        <f>_xlfn.IFNA(VLOOKUP(G611,Checks!$L$4:$L$15,1,FALSE),IF(G611="","",1))</f>
        <v/>
      </c>
    </row>
    <row r="612" spans="1:13" s="443" customFormat="1" ht="14.15" customHeight="1">
      <c r="A612" s="502">
        <f t="shared" si="18"/>
        <v>604</v>
      </c>
      <c r="B612" s="502">
        <f t="shared" si="19"/>
        <v>0</v>
      </c>
      <c r="C612" s="448"/>
      <c r="D612" s="446"/>
      <c r="E612" s="446"/>
      <c r="F612" s="446"/>
      <c r="G612" s="448"/>
      <c r="H612" s="455">
        <v>0</v>
      </c>
      <c r="I612" s="452">
        <v>0</v>
      </c>
      <c r="J612" s="446"/>
      <c r="K612" s="492"/>
      <c r="M612" s="443" t="str">
        <f>_xlfn.IFNA(VLOOKUP(G612,Checks!$L$4:$L$15,1,FALSE),IF(G612="","",1))</f>
        <v/>
      </c>
    </row>
    <row r="613" spans="1:13" s="443" customFormat="1" ht="14.15" customHeight="1">
      <c r="A613" s="502">
        <f t="shared" si="18"/>
        <v>605</v>
      </c>
      <c r="B613" s="502">
        <f t="shared" si="19"/>
        <v>0</v>
      </c>
      <c r="C613" s="448"/>
      <c r="D613" s="446"/>
      <c r="E613" s="446"/>
      <c r="F613" s="446"/>
      <c r="G613" s="448"/>
      <c r="H613" s="455">
        <v>0</v>
      </c>
      <c r="I613" s="452">
        <v>0</v>
      </c>
      <c r="J613" s="446"/>
      <c r="K613" s="492"/>
      <c r="M613" s="443" t="str">
        <f>_xlfn.IFNA(VLOOKUP(G613,Checks!$L$4:$L$15,1,FALSE),IF(G613="","",1))</f>
        <v/>
      </c>
    </row>
    <row r="614" spans="1:13" s="443" customFormat="1" ht="14.15" customHeight="1">
      <c r="A614" s="502">
        <f t="shared" si="18"/>
        <v>606</v>
      </c>
      <c r="B614" s="502">
        <f t="shared" si="19"/>
        <v>0</v>
      </c>
      <c r="C614" s="448"/>
      <c r="D614" s="446"/>
      <c r="E614" s="446"/>
      <c r="F614" s="446"/>
      <c r="G614" s="448"/>
      <c r="H614" s="455">
        <v>0</v>
      </c>
      <c r="I614" s="452">
        <v>0</v>
      </c>
      <c r="J614" s="446"/>
      <c r="K614" s="492"/>
      <c r="M614" s="443" t="str">
        <f>_xlfn.IFNA(VLOOKUP(G614,Checks!$L$4:$L$15,1,FALSE),IF(G614="","",1))</f>
        <v/>
      </c>
    </row>
    <row r="615" spans="1:13" s="443" customFormat="1" ht="14.15" customHeight="1">
      <c r="A615" s="502">
        <f t="shared" si="18"/>
        <v>607</v>
      </c>
      <c r="B615" s="502">
        <f t="shared" si="19"/>
        <v>0</v>
      </c>
      <c r="C615" s="448"/>
      <c r="D615" s="446"/>
      <c r="E615" s="446"/>
      <c r="F615" s="446"/>
      <c r="G615" s="448"/>
      <c r="H615" s="455">
        <v>0</v>
      </c>
      <c r="I615" s="452">
        <v>0</v>
      </c>
      <c r="J615" s="446"/>
      <c r="K615" s="492"/>
      <c r="M615" s="443" t="str">
        <f>_xlfn.IFNA(VLOOKUP(G615,Checks!$L$4:$L$15,1,FALSE),IF(G615="","",1))</f>
        <v/>
      </c>
    </row>
    <row r="616" spans="1:13" s="443" customFormat="1" ht="14.15" customHeight="1">
      <c r="A616" s="502">
        <f t="shared" si="18"/>
        <v>608</v>
      </c>
      <c r="B616" s="502">
        <f t="shared" si="19"/>
        <v>0</v>
      </c>
      <c r="C616" s="448"/>
      <c r="D616" s="446"/>
      <c r="E616" s="446"/>
      <c r="F616" s="446"/>
      <c r="G616" s="448"/>
      <c r="H616" s="455">
        <v>0</v>
      </c>
      <c r="I616" s="452">
        <v>0</v>
      </c>
      <c r="J616" s="446"/>
      <c r="K616" s="492"/>
      <c r="M616" s="443" t="str">
        <f>_xlfn.IFNA(VLOOKUP(G616,Checks!$L$4:$L$15,1,FALSE),IF(G616="","",1))</f>
        <v/>
      </c>
    </row>
    <row r="617" spans="1:13" s="443" customFormat="1" ht="14.15" customHeight="1">
      <c r="A617" s="502">
        <f t="shared" si="18"/>
        <v>609</v>
      </c>
      <c r="B617" s="502">
        <f t="shared" si="19"/>
        <v>0</v>
      </c>
      <c r="C617" s="448"/>
      <c r="D617" s="446"/>
      <c r="E617" s="446"/>
      <c r="F617" s="446"/>
      <c r="G617" s="448"/>
      <c r="H617" s="455">
        <v>0</v>
      </c>
      <c r="I617" s="452">
        <v>0</v>
      </c>
      <c r="J617" s="446"/>
      <c r="K617" s="492"/>
      <c r="M617" s="443" t="str">
        <f>_xlfn.IFNA(VLOOKUP(G617,Checks!$L$4:$L$15,1,FALSE),IF(G617="","",1))</f>
        <v/>
      </c>
    </row>
    <row r="618" spans="1:13" s="443" customFormat="1" ht="14.15" customHeight="1">
      <c r="A618" s="502">
        <f t="shared" si="18"/>
        <v>610</v>
      </c>
      <c r="B618" s="502">
        <f t="shared" si="19"/>
        <v>0</v>
      </c>
      <c r="C618" s="448"/>
      <c r="D618" s="446"/>
      <c r="E618" s="446"/>
      <c r="F618" s="446"/>
      <c r="G618" s="448"/>
      <c r="H618" s="455">
        <v>0</v>
      </c>
      <c r="I618" s="452">
        <v>0</v>
      </c>
      <c r="J618" s="446"/>
      <c r="K618" s="492"/>
      <c r="M618" s="443" t="str">
        <f>_xlfn.IFNA(VLOOKUP(G618,Checks!$L$4:$L$15,1,FALSE),IF(G618="","",1))</f>
        <v/>
      </c>
    </row>
    <row r="619" spans="1:13" s="443" customFormat="1" ht="14.15" customHeight="1">
      <c r="A619" s="502">
        <f t="shared" si="18"/>
        <v>611</v>
      </c>
      <c r="B619" s="502">
        <f t="shared" si="19"/>
        <v>0</v>
      </c>
      <c r="C619" s="448"/>
      <c r="D619" s="446"/>
      <c r="E619" s="446"/>
      <c r="F619" s="446"/>
      <c r="G619" s="448"/>
      <c r="H619" s="455">
        <v>0</v>
      </c>
      <c r="I619" s="452">
        <v>0</v>
      </c>
      <c r="J619" s="446"/>
      <c r="K619" s="492"/>
      <c r="M619" s="443" t="str">
        <f>_xlfn.IFNA(VLOOKUP(G619,Checks!$L$4:$L$15,1,FALSE),IF(G619="","",1))</f>
        <v/>
      </c>
    </row>
    <row r="620" spans="1:13" s="443" customFormat="1" ht="14.15" customHeight="1">
      <c r="A620" s="502">
        <f t="shared" si="18"/>
        <v>612</v>
      </c>
      <c r="B620" s="502">
        <f t="shared" si="19"/>
        <v>0</v>
      </c>
      <c r="C620" s="448"/>
      <c r="D620" s="446"/>
      <c r="E620" s="446"/>
      <c r="F620" s="446"/>
      <c r="G620" s="448"/>
      <c r="H620" s="455">
        <v>0</v>
      </c>
      <c r="I620" s="452">
        <v>0</v>
      </c>
      <c r="J620" s="446"/>
      <c r="K620" s="492"/>
      <c r="M620" s="443" t="str">
        <f>_xlfn.IFNA(VLOOKUP(G620,Checks!$L$4:$L$15,1,FALSE),IF(G620="","",1))</f>
        <v/>
      </c>
    </row>
    <row r="621" spans="1:13" s="443" customFormat="1" ht="14.15" customHeight="1">
      <c r="A621" s="502">
        <f t="shared" si="18"/>
        <v>613</v>
      </c>
      <c r="B621" s="502">
        <f t="shared" si="19"/>
        <v>0</v>
      </c>
      <c r="C621" s="448"/>
      <c r="D621" s="446"/>
      <c r="E621" s="446"/>
      <c r="F621" s="446"/>
      <c r="G621" s="448"/>
      <c r="H621" s="455">
        <v>0</v>
      </c>
      <c r="I621" s="452">
        <v>0</v>
      </c>
      <c r="J621" s="446"/>
      <c r="K621" s="492"/>
      <c r="M621" s="443" t="str">
        <f>_xlfn.IFNA(VLOOKUP(G621,Checks!$L$4:$L$15,1,FALSE),IF(G621="","",1))</f>
        <v/>
      </c>
    </row>
    <row r="622" spans="1:13" s="443" customFormat="1" ht="14.15" customHeight="1">
      <c r="A622" s="502">
        <f t="shared" si="18"/>
        <v>614</v>
      </c>
      <c r="B622" s="502">
        <f t="shared" si="19"/>
        <v>0</v>
      </c>
      <c r="C622" s="448"/>
      <c r="D622" s="446"/>
      <c r="E622" s="446"/>
      <c r="F622" s="446"/>
      <c r="G622" s="448"/>
      <c r="H622" s="455">
        <v>0</v>
      </c>
      <c r="I622" s="452">
        <v>0</v>
      </c>
      <c r="J622" s="446"/>
      <c r="K622" s="492"/>
      <c r="M622" s="443" t="str">
        <f>_xlfn.IFNA(VLOOKUP(G622,Checks!$L$4:$L$15,1,FALSE),IF(G622="","",1))</f>
        <v/>
      </c>
    </row>
    <row r="623" spans="1:13" s="443" customFormat="1" ht="14.15" customHeight="1">
      <c r="A623" s="502">
        <f t="shared" si="18"/>
        <v>615</v>
      </c>
      <c r="B623" s="502">
        <f t="shared" si="19"/>
        <v>0</v>
      </c>
      <c r="C623" s="448"/>
      <c r="D623" s="446"/>
      <c r="E623" s="446"/>
      <c r="F623" s="446"/>
      <c r="G623" s="448"/>
      <c r="H623" s="455">
        <v>0</v>
      </c>
      <c r="I623" s="452">
        <v>0</v>
      </c>
      <c r="J623" s="446"/>
      <c r="K623" s="492"/>
      <c r="M623" s="443" t="str">
        <f>_xlfn.IFNA(VLOOKUP(G623,Checks!$L$4:$L$15,1,FALSE),IF(G623="","",1))</f>
        <v/>
      </c>
    </row>
    <row r="624" spans="1:13" s="443" customFormat="1" ht="14.15" customHeight="1">
      <c r="A624" s="502">
        <f t="shared" si="18"/>
        <v>616</v>
      </c>
      <c r="B624" s="502">
        <f t="shared" si="19"/>
        <v>0</v>
      </c>
      <c r="C624" s="448"/>
      <c r="D624" s="446"/>
      <c r="E624" s="446"/>
      <c r="F624" s="446"/>
      <c r="G624" s="448"/>
      <c r="H624" s="455">
        <v>0</v>
      </c>
      <c r="I624" s="452">
        <v>0</v>
      </c>
      <c r="J624" s="446"/>
      <c r="K624" s="492"/>
      <c r="M624" s="443" t="str">
        <f>_xlfn.IFNA(VLOOKUP(G624,Checks!$L$4:$L$15,1,FALSE),IF(G624="","",1))</f>
        <v/>
      </c>
    </row>
    <row r="625" spans="1:13" s="443" customFormat="1" ht="14.15" customHeight="1">
      <c r="A625" s="502">
        <f t="shared" si="18"/>
        <v>617</v>
      </c>
      <c r="B625" s="502">
        <f t="shared" si="19"/>
        <v>0</v>
      </c>
      <c r="C625" s="448"/>
      <c r="D625" s="446"/>
      <c r="E625" s="446"/>
      <c r="F625" s="446"/>
      <c r="G625" s="448"/>
      <c r="H625" s="455">
        <v>0</v>
      </c>
      <c r="I625" s="452">
        <v>0</v>
      </c>
      <c r="J625" s="446"/>
      <c r="K625" s="492"/>
      <c r="M625" s="443" t="str">
        <f>_xlfn.IFNA(VLOOKUP(G625,Checks!$L$4:$L$15,1,FALSE),IF(G625="","",1))</f>
        <v/>
      </c>
    </row>
    <row r="626" spans="1:13" s="443" customFormat="1" ht="14.15" customHeight="1">
      <c r="A626" s="502">
        <f t="shared" si="18"/>
        <v>618</v>
      </c>
      <c r="B626" s="502">
        <f t="shared" si="19"/>
        <v>0</v>
      </c>
      <c r="C626" s="448"/>
      <c r="D626" s="446"/>
      <c r="E626" s="446"/>
      <c r="F626" s="446"/>
      <c r="G626" s="448"/>
      <c r="H626" s="455">
        <v>0</v>
      </c>
      <c r="I626" s="452">
        <v>0</v>
      </c>
      <c r="J626" s="446"/>
      <c r="K626" s="492"/>
      <c r="M626" s="443" t="str">
        <f>_xlfn.IFNA(VLOOKUP(G626,Checks!$L$4:$L$15,1,FALSE),IF(G626="","",1))</f>
        <v/>
      </c>
    </row>
    <row r="627" spans="1:13" s="443" customFormat="1" ht="14.15" customHeight="1">
      <c r="A627" s="502">
        <f t="shared" si="18"/>
        <v>619</v>
      </c>
      <c r="B627" s="502">
        <f t="shared" si="19"/>
        <v>0</v>
      </c>
      <c r="C627" s="448"/>
      <c r="D627" s="446"/>
      <c r="E627" s="446"/>
      <c r="F627" s="446"/>
      <c r="G627" s="448"/>
      <c r="H627" s="455">
        <v>0</v>
      </c>
      <c r="I627" s="452">
        <v>0</v>
      </c>
      <c r="J627" s="446"/>
      <c r="K627" s="492"/>
      <c r="M627" s="443" t="str">
        <f>_xlfn.IFNA(VLOOKUP(G627,Checks!$L$4:$L$15,1,FALSE),IF(G627="","",1))</f>
        <v/>
      </c>
    </row>
    <row r="628" spans="1:13" s="443" customFormat="1" ht="14.15" customHeight="1">
      <c r="A628" s="502">
        <f t="shared" si="18"/>
        <v>620</v>
      </c>
      <c r="B628" s="502">
        <f t="shared" si="19"/>
        <v>0</v>
      </c>
      <c r="C628" s="448"/>
      <c r="D628" s="446"/>
      <c r="E628" s="446"/>
      <c r="F628" s="446"/>
      <c r="G628" s="448"/>
      <c r="H628" s="455">
        <v>0</v>
      </c>
      <c r="I628" s="452">
        <v>0</v>
      </c>
      <c r="J628" s="446"/>
      <c r="K628" s="492"/>
      <c r="M628" s="443" t="str">
        <f>_xlfn.IFNA(VLOOKUP(G628,Checks!$L$4:$L$15,1,FALSE),IF(G628="","",1))</f>
        <v/>
      </c>
    </row>
    <row r="629" spans="1:13" s="443" customFormat="1" ht="14.15" customHeight="1">
      <c r="A629" s="502">
        <f t="shared" si="18"/>
        <v>621</v>
      </c>
      <c r="B629" s="502">
        <f t="shared" si="19"/>
        <v>0</v>
      </c>
      <c r="C629" s="448"/>
      <c r="D629" s="446"/>
      <c r="E629" s="446"/>
      <c r="F629" s="446"/>
      <c r="G629" s="448"/>
      <c r="H629" s="455">
        <v>0</v>
      </c>
      <c r="I629" s="452">
        <v>0</v>
      </c>
      <c r="J629" s="446"/>
      <c r="K629" s="492"/>
      <c r="M629" s="443" t="str">
        <f>_xlfn.IFNA(VLOOKUP(G629,Checks!$L$4:$L$15,1,FALSE),IF(G629="","",1))</f>
        <v/>
      </c>
    </row>
    <row r="630" spans="1:13" s="443" customFormat="1" ht="14.15" customHeight="1">
      <c r="A630" s="502">
        <f t="shared" si="18"/>
        <v>622</v>
      </c>
      <c r="B630" s="502">
        <f t="shared" si="19"/>
        <v>0</v>
      </c>
      <c r="C630" s="448"/>
      <c r="D630" s="446"/>
      <c r="E630" s="446"/>
      <c r="F630" s="446"/>
      <c r="G630" s="448"/>
      <c r="H630" s="455">
        <v>0</v>
      </c>
      <c r="I630" s="452">
        <v>0</v>
      </c>
      <c r="J630" s="446"/>
      <c r="K630" s="492"/>
      <c r="M630" s="443" t="str">
        <f>_xlfn.IFNA(VLOOKUP(G630,Checks!$L$4:$L$15,1,FALSE),IF(G630="","",1))</f>
        <v/>
      </c>
    </row>
    <row r="631" spans="1:13" s="443" customFormat="1" ht="14.15" customHeight="1">
      <c r="A631" s="502">
        <f t="shared" si="18"/>
        <v>623</v>
      </c>
      <c r="B631" s="502">
        <f t="shared" si="19"/>
        <v>0</v>
      </c>
      <c r="C631" s="448"/>
      <c r="D631" s="446"/>
      <c r="E631" s="446"/>
      <c r="F631" s="446"/>
      <c r="G631" s="448"/>
      <c r="H631" s="455">
        <v>0</v>
      </c>
      <c r="I631" s="452">
        <v>0</v>
      </c>
      <c r="J631" s="446"/>
      <c r="K631" s="492"/>
      <c r="M631" s="443" t="str">
        <f>_xlfn.IFNA(VLOOKUP(G631,Checks!$L$4:$L$15,1,FALSE),IF(G631="","",1))</f>
        <v/>
      </c>
    </row>
    <row r="632" spans="1:13" s="443" customFormat="1" ht="14.15" customHeight="1">
      <c r="A632" s="502">
        <f t="shared" si="18"/>
        <v>624</v>
      </c>
      <c r="B632" s="502">
        <f t="shared" si="19"/>
        <v>0</v>
      </c>
      <c r="C632" s="448"/>
      <c r="D632" s="446"/>
      <c r="E632" s="446"/>
      <c r="F632" s="446"/>
      <c r="G632" s="448"/>
      <c r="H632" s="455">
        <v>0</v>
      </c>
      <c r="I632" s="452">
        <v>0</v>
      </c>
      <c r="J632" s="446"/>
      <c r="K632" s="492"/>
      <c r="M632" s="443" t="str">
        <f>_xlfn.IFNA(VLOOKUP(G632,Checks!$L$4:$L$15,1,FALSE),IF(G632="","",1))</f>
        <v/>
      </c>
    </row>
    <row r="633" spans="1:13" s="443" customFormat="1" ht="14.15" customHeight="1">
      <c r="A633" s="502">
        <f t="shared" si="18"/>
        <v>625</v>
      </c>
      <c r="B633" s="502">
        <f t="shared" si="19"/>
        <v>0</v>
      </c>
      <c r="C633" s="448"/>
      <c r="D633" s="446"/>
      <c r="E633" s="446"/>
      <c r="F633" s="446"/>
      <c r="G633" s="448"/>
      <c r="H633" s="455">
        <v>0</v>
      </c>
      <c r="I633" s="452">
        <v>0</v>
      </c>
      <c r="J633" s="446"/>
      <c r="K633" s="492"/>
      <c r="M633" s="443" t="str">
        <f>_xlfn.IFNA(VLOOKUP(G633,Checks!$L$4:$L$15,1,FALSE),IF(G633="","",1))</f>
        <v/>
      </c>
    </row>
    <row r="634" spans="1:13" s="443" customFormat="1" ht="14.15" customHeight="1">
      <c r="A634" s="502">
        <f t="shared" si="18"/>
        <v>626</v>
      </c>
      <c r="B634" s="502">
        <f t="shared" si="19"/>
        <v>0</v>
      </c>
      <c r="C634" s="448"/>
      <c r="D634" s="446"/>
      <c r="E634" s="446"/>
      <c r="F634" s="446"/>
      <c r="G634" s="448"/>
      <c r="H634" s="455">
        <v>0</v>
      </c>
      <c r="I634" s="452">
        <v>0</v>
      </c>
      <c r="J634" s="446"/>
      <c r="K634" s="492"/>
      <c r="M634" s="443" t="str">
        <f>_xlfn.IFNA(VLOOKUP(G634,Checks!$L$4:$L$15,1,FALSE),IF(G634="","",1))</f>
        <v/>
      </c>
    </row>
    <row r="635" spans="1:13" s="443" customFormat="1" ht="14.15" customHeight="1">
      <c r="A635" s="502">
        <f t="shared" si="18"/>
        <v>627</v>
      </c>
      <c r="B635" s="502">
        <f t="shared" si="19"/>
        <v>0</v>
      </c>
      <c r="C635" s="448"/>
      <c r="D635" s="446"/>
      <c r="E635" s="446"/>
      <c r="F635" s="446"/>
      <c r="G635" s="448"/>
      <c r="H635" s="455">
        <v>0</v>
      </c>
      <c r="I635" s="452">
        <v>0</v>
      </c>
      <c r="J635" s="446"/>
      <c r="K635" s="492"/>
      <c r="M635" s="443" t="str">
        <f>_xlfn.IFNA(VLOOKUP(G635,Checks!$L$4:$L$15,1,FALSE),IF(G635="","",1))</f>
        <v/>
      </c>
    </row>
    <row r="636" spans="1:13" s="443" customFormat="1" ht="14.15" customHeight="1">
      <c r="A636" s="502">
        <f t="shared" si="18"/>
        <v>628</v>
      </c>
      <c r="B636" s="502">
        <f t="shared" si="19"/>
        <v>0</v>
      </c>
      <c r="C636" s="448"/>
      <c r="D636" s="446"/>
      <c r="E636" s="446"/>
      <c r="F636" s="446"/>
      <c r="G636" s="448"/>
      <c r="H636" s="455">
        <v>0</v>
      </c>
      <c r="I636" s="452">
        <v>0</v>
      </c>
      <c r="J636" s="446"/>
      <c r="K636" s="492"/>
      <c r="M636" s="443" t="str">
        <f>_xlfn.IFNA(VLOOKUP(G636,Checks!$L$4:$L$15,1,FALSE),IF(G636="","",1))</f>
        <v/>
      </c>
    </row>
    <row r="637" spans="1:13" s="443" customFormat="1" ht="14.15" customHeight="1">
      <c r="A637" s="502">
        <f t="shared" si="18"/>
        <v>629</v>
      </c>
      <c r="B637" s="502">
        <f t="shared" si="19"/>
        <v>0</v>
      </c>
      <c r="C637" s="448"/>
      <c r="D637" s="446"/>
      <c r="E637" s="446"/>
      <c r="F637" s="446"/>
      <c r="G637" s="448"/>
      <c r="H637" s="455">
        <v>0</v>
      </c>
      <c r="I637" s="452">
        <v>0</v>
      </c>
      <c r="J637" s="446"/>
      <c r="K637" s="492"/>
      <c r="M637" s="443" t="str">
        <f>_xlfn.IFNA(VLOOKUP(G637,Checks!$L$4:$L$15,1,FALSE),IF(G637="","",1))</f>
        <v/>
      </c>
    </row>
    <row r="638" spans="1:13" s="443" customFormat="1" ht="14.15" customHeight="1">
      <c r="A638" s="502">
        <f t="shared" si="18"/>
        <v>630</v>
      </c>
      <c r="B638" s="502">
        <f t="shared" si="19"/>
        <v>0</v>
      </c>
      <c r="C638" s="448"/>
      <c r="D638" s="446"/>
      <c r="E638" s="446"/>
      <c r="F638" s="446"/>
      <c r="G638" s="448"/>
      <c r="H638" s="455">
        <v>0</v>
      </c>
      <c r="I638" s="452">
        <v>0</v>
      </c>
      <c r="J638" s="446"/>
      <c r="K638" s="492"/>
      <c r="M638" s="443" t="str">
        <f>_xlfn.IFNA(VLOOKUP(G638,Checks!$L$4:$L$15,1,FALSE),IF(G638="","",1))</f>
        <v/>
      </c>
    </row>
    <row r="639" spans="1:13" s="443" customFormat="1" ht="14.15" customHeight="1">
      <c r="A639" s="502">
        <f t="shared" si="18"/>
        <v>631</v>
      </c>
      <c r="B639" s="502">
        <f t="shared" si="19"/>
        <v>0</v>
      </c>
      <c r="C639" s="448"/>
      <c r="D639" s="446"/>
      <c r="E639" s="446"/>
      <c r="F639" s="446"/>
      <c r="G639" s="448"/>
      <c r="H639" s="455">
        <v>0</v>
      </c>
      <c r="I639" s="452">
        <v>0</v>
      </c>
      <c r="J639" s="446"/>
      <c r="K639" s="492"/>
      <c r="M639" s="443" t="str">
        <f>_xlfn.IFNA(VLOOKUP(G639,Checks!$L$4:$L$15,1,FALSE),IF(G639="","",1))</f>
        <v/>
      </c>
    </row>
    <row r="640" spans="1:13" s="443" customFormat="1" ht="14.15" customHeight="1">
      <c r="A640" s="502">
        <f t="shared" si="18"/>
        <v>632</v>
      </c>
      <c r="B640" s="502">
        <f t="shared" si="19"/>
        <v>0</v>
      </c>
      <c r="C640" s="448"/>
      <c r="D640" s="446"/>
      <c r="E640" s="446"/>
      <c r="F640" s="446"/>
      <c r="G640" s="448"/>
      <c r="H640" s="455">
        <v>0</v>
      </c>
      <c r="I640" s="452">
        <v>0</v>
      </c>
      <c r="J640" s="446"/>
      <c r="K640" s="492"/>
      <c r="M640" s="443" t="str">
        <f>_xlfn.IFNA(VLOOKUP(G640,Checks!$L$4:$L$15,1,FALSE),IF(G640="","",1))</f>
        <v/>
      </c>
    </row>
    <row r="641" spans="1:13" s="443" customFormat="1" ht="14.15" customHeight="1">
      <c r="A641" s="502">
        <f t="shared" si="18"/>
        <v>633</v>
      </c>
      <c r="B641" s="502">
        <f t="shared" si="19"/>
        <v>0</v>
      </c>
      <c r="C641" s="448"/>
      <c r="D641" s="446"/>
      <c r="E641" s="446"/>
      <c r="F641" s="446"/>
      <c r="G641" s="448"/>
      <c r="H641" s="455">
        <v>0</v>
      </c>
      <c r="I641" s="452">
        <v>0</v>
      </c>
      <c r="J641" s="446"/>
      <c r="K641" s="492"/>
      <c r="M641" s="443" t="str">
        <f>_xlfn.IFNA(VLOOKUP(G641,Checks!$L$4:$L$15,1,FALSE),IF(G641="","",1))</f>
        <v/>
      </c>
    </row>
    <row r="642" spans="1:13" s="443" customFormat="1" ht="14.15" customHeight="1">
      <c r="A642" s="502">
        <f t="shared" si="18"/>
        <v>634</v>
      </c>
      <c r="B642" s="502">
        <f t="shared" si="19"/>
        <v>0</v>
      </c>
      <c r="C642" s="448"/>
      <c r="D642" s="446"/>
      <c r="E642" s="446"/>
      <c r="F642" s="446"/>
      <c r="G642" s="448"/>
      <c r="H642" s="455">
        <v>0</v>
      </c>
      <c r="I642" s="452">
        <v>0</v>
      </c>
      <c r="J642" s="446"/>
      <c r="K642" s="492"/>
      <c r="M642" s="443" t="str">
        <f>_xlfn.IFNA(VLOOKUP(G642,Checks!$L$4:$L$15,1,FALSE),IF(G642="","",1))</f>
        <v/>
      </c>
    </row>
    <row r="643" spans="1:13" s="443" customFormat="1" ht="14.15" customHeight="1">
      <c r="A643" s="502">
        <f t="shared" si="18"/>
        <v>635</v>
      </c>
      <c r="B643" s="502">
        <f t="shared" si="19"/>
        <v>0</v>
      </c>
      <c r="C643" s="448"/>
      <c r="D643" s="446"/>
      <c r="E643" s="446"/>
      <c r="F643" s="446"/>
      <c r="G643" s="448"/>
      <c r="H643" s="455">
        <v>0</v>
      </c>
      <c r="I643" s="452">
        <v>0</v>
      </c>
      <c r="J643" s="446"/>
      <c r="K643" s="492"/>
      <c r="M643" s="443" t="str">
        <f>_xlfn.IFNA(VLOOKUP(G643,Checks!$L$4:$L$15,1,FALSE),IF(G643="","",1))</f>
        <v/>
      </c>
    </row>
    <row r="644" spans="1:13" s="443" customFormat="1" ht="14.15" customHeight="1">
      <c r="A644" s="502">
        <f t="shared" si="18"/>
        <v>636</v>
      </c>
      <c r="B644" s="502">
        <f t="shared" si="19"/>
        <v>0</v>
      </c>
      <c r="C644" s="448"/>
      <c r="D644" s="446"/>
      <c r="E644" s="446"/>
      <c r="F644" s="446"/>
      <c r="G644" s="448"/>
      <c r="H644" s="455">
        <v>0</v>
      </c>
      <c r="I644" s="452">
        <v>0</v>
      </c>
      <c r="J644" s="446"/>
      <c r="K644" s="492"/>
      <c r="M644" s="443" t="str">
        <f>_xlfn.IFNA(VLOOKUP(G644,Checks!$L$4:$L$15,1,FALSE),IF(G644="","",1))</f>
        <v/>
      </c>
    </row>
    <row r="645" spans="1:13" s="443" customFormat="1" ht="14.15" customHeight="1">
      <c r="A645" s="502">
        <f t="shared" si="18"/>
        <v>637</v>
      </c>
      <c r="B645" s="502">
        <f t="shared" si="19"/>
        <v>0</v>
      </c>
      <c r="C645" s="448"/>
      <c r="D645" s="446"/>
      <c r="E645" s="446"/>
      <c r="F645" s="446"/>
      <c r="G645" s="448"/>
      <c r="H645" s="455">
        <v>0</v>
      </c>
      <c r="I645" s="452">
        <v>0</v>
      </c>
      <c r="J645" s="446"/>
      <c r="K645" s="492"/>
      <c r="M645" s="443" t="str">
        <f>_xlfn.IFNA(VLOOKUP(G645,Checks!$L$4:$L$15,1,FALSE),IF(G645="","",1))</f>
        <v/>
      </c>
    </row>
    <row r="646" spans="1:13" s="443" customFormat="1" ht="14.15" customHeight="1">
      <c r="A646" s="502">
        <f t="shared" si="18"/>
        <v>638</v>
      </c>
      <c r="B646" s="502">
        <f t="shared" si="19"/>
        <v>0</v>
      </c>
      <c r="C646" s="448"/>
      <c r="D646" s="446"/>
      <c r="E646" s="446"/>
      <c r="F646" s="446"/>
      <c r="G646" s="448"/>
      <c r="H646" s="455">
        <v>0</v>
      </c>
      <c r="I646" s="452">
        <v>0</v>
      </c>
      <c r="J646" s="446"/>
      <c r="K646" s="492"/>
      <c r="M646" s="443" t="str">
        <f>_xlfn.IFNA(VLOOKUP(G646,Checks!$L$4:$L$15,1,FALSE),IF(G646="","",1))</f>
        <v/>
      </c>
    </row>
    <row r="647" spans="1:13" s="443" customFormat="1" ht="14.15" customHeight="1">
      <c r="A647" s="502">
        <f t="shared" si="18"/>
        <v>639</v>
      </c>
      <c r="B647" s="502">
        <f t="shared" si="19"/>
        <v>0</v>
      </c>
      <c r="C647" s="448"/>
      <c r="D647" s="446"/>
      <c r="E647" s="446"/>
      <c r="F647" s="446"/>
      <c r="G647" s="448"/>
      <c r="H647" s="455">
        <v>0</v>
      </c>
      <c r="I647" s="452">
        <v>0</v>
      </c>
      <c r="J647" s="446"/>
      <c r="K647" s="492"/>
      <c r="M647" s="443" t="str">
        <f>_xlfn.IFNA(VLOOKUP(G647,Checks!$L$4:$L$15,1,FALSE),IF(G647="","",1))</f>
        <v/>
      </c>
    </row>
    <row r="648" spans="1:13" s="443" customFormat="1" ht="14.15" customHeight="1">
      <c r="A648" s="502">
        <f t="shared" si="18"/>
        <v>640</v>
      </c>
      <c r="B648" s="502">
        <f t="shared" si="19"/>
        <v>0</v>
      </c>
      <c r="C648" s="448"/>
      <c r="D648" s="446"/>
      <c r="E648" s="446"/>
      <c r="F648" s="446"/>
      <c r="G648" s="448"/>
      <c r="H648" s="455">
        <v>0</v>
      </c>
      <c r="I648" s="452">
        <v>0</v>
      </c>
      <c r="J648" s="446"/>
      <c r="K648" s="492"/>
      <c r="M648" s="443" t="str">
        <f>_xlfn.IFNA(VLOOKUP(G648,Checks!$L$4:$L$15,1,FALSE),IF(G648="","",1))</f>
        <v/>
      </c>
    </row>
    <row r="649" spans="1:13" s="443" customFormat="1" ht="14.15" customHeight="1">
      <c r="A649" s="502">
        <f t="shared" si="18"/>
        <v>641</v>
      </c>
      <c r="B649" s="502">
        <f t="shared" si="19"/>
        <v>0</v>
      </c>
      <c r="C649" s="448"/>
      <c r="D649" s="446"/>
      <c r="E649" s="446"/>
      <c r="F649" s="446"/>
      <c r="G649" s="448"/>
      <c r="H649" s="455">
        <v>0</v>
      </c>
      <c r="I649" s="452">
        <v>0</v>
      </c>
      <c r="J649" s="446"/>
      <c r="K649" s="492"/>
      <c r="M649" s="443" t="str">
        <f>_xlfn.IFNA(VLOOKUP(G649,Checks!$L$4:$L$15,1,FALSE),IF(G649="","",1))</f>
        <v/>
      </c>
    </row>
    <row r="650" spans="1:13" s="443" customFormat="1" ht="14.15" customHeight="1">
      <c r="A650" s="502">
        <f t="shared" si="18"/>
        <v>642</v>
      </c>
      <c r="B650" s="502">
        <f t="shared" si="19"/>
        <v>0</v>
      </c>
      <c r="C650" s="448"/>
      <c r="D650" s="446"/>
      <c r="E650" s="446"/>
      <c r="F650" s="446"/>
      <c r="G650" s="448"/>
      <c r="H650" s="455">
        <v>0</v>
      </c>
      <c r="I650" s="452">
        <v>0</v>
      </c>
      <c r="J650" s="446"/>
      <c r="K650" s="492"/>
      <c r="M650" s="443" t="str">
        <f>_xlfn.IFNA(VLOOKUP(G650,Checks!$L$4:$L$15,1,FALSE),IF(G650="","",1))</f>
        <v/>
      </c>
    </row>
    <row r="651" spans="1:13" s="443" customFormat="1" ht="14.15" customHeight="1">
      <c r="A651" s="502">
        <f t="shared" ref="A651:A714" si="20">A650+1</f>
        <v>643</v>
      </c>
      <c r="B651" s="502">
        <f t="shared" ref="B651:B714" si="21">$B$9</f>
        <v>0</v>
      </c>
      <c r="C651" s="448"/>
      <c r="D651" s="446"/>
      <c r="E651" s="446"/>
      <c r="F651" s="446"/>
      <c r="G651" s="448"/>
      <c r="H651" s="455">
        <v>0</v>
      </c>
      <c r="I651" s="452">
        <v>0</v>
      </c>
      <c r="J651" s="446"/>
      <c r="K651" s="492"/>
      <c r="M651" s="443" t="str">
        <f>_xlfn.IFNA(VLOOKUP(G651,Checks!$L$4:$L$15,1,FALSE),IF(G651="","",1))</f>
        <v/>
      </c>
    </row>
    <row r="652" spans="1:13" s="443" customFormat="1" ht="14.15" customHeight="1">
      <c r="A652" s="502">
        <f t="shared" si="20"/>
        <v>644</v>
      </c>
      <c r="B652" s="502">
        <f t="shared" si="21"/>
        <v>0</v>
      </c>
      <c r="C652" s="448"/>
      <c r="D652" s="446"/>
      <c r="E652" s="446"/>
      <c r="F652" s="446"/>
      <c r="G652" s="448"/>
      <c r="H652" s="455">
        <v>0</v>
      </c>
      <c r="I652" s="452">
        <v>0</v>
      </c>
      <c r="J652" s="446"/>
      <c r="K652" s="492"/>
      <c r="M652" s="443" t="str">
        <f>_xlfn.IFNA(VLOOKUP(G652,Checks!$L$4:$L$15,1,FALSE),IF(G652="","",1))</f>
        <v/>
      </c>
    </row>
    <row r="653" spans="1:13" s="443" customFormat="1" ht="14.15" customHeight="1">
      <c r="A653" s="502">
        <f t="shared" si="20"/>
        <v>645</v>
      </c>
      <c r="B653" s="502">
        <f t="shared" si="21"/>
        <v>0</v>
      </c>
      <c r="C653" s="448"/>
      <c r="D653" s="446"/>
      <c r="E653" s="446"/>
      <c r="F653" s="446"/>
      <c r="G653" s="448"/>
      <c r="H653" s="455">
        <v>0</v>
      </c>
      <c r="I653" s="452">
        <v>0</v>
      </c>
      <c r="J653" s="446"/>
      <c r="K653" s="492"/>
      <c r="M653" s="443" t="str">
        <f>_xlfn.IFNA(VLOOKUP(G653,Checks!$L$4:$L$15,1,FALSE),IF(G653="","",1))</f>
        <v/>
      </c>
    </row>
    <row r="654" spans="1:13" s="443" customFormat="1" ht="14.15" customHeight="1">
      <c r="A654" s="502">
        <f t="shared" si="20"/>
        <v>646</v>
      </c>
      <c r="B654" s="502">
        <f t="shared" si="21"/>
        <v>0</v>
      </c>
      <c r="C654" s="448"/>
      <c r="D654" s="446"/>
      <c r="E654" s="446"/>
      <c r="F654" s="446"/>
      <c r="G654" s="448"/>
      <c r="H654" s="455">
        <v>0</v>
      </c>
      <c r="I654" s="452">
        <v>0</v>
      </c>
      <c r="J654" s="446"/>
      <c r="K654" s="492"/>
      <c r="M654" s="443" t="str">
        <f>_xlfn.IFNA(VLOOKUP(G654,Checks!$L$4:$L$15,1,FALSE),IF(G654="","",1))</f>
        <v/>
      </c>
    </row>
    <row r="655" spans="1:13" s="443" customFormat="1" ht="14.15" customHeight="1">
      <c r="A655" s="502">
        <f t="shared" si="20"/>
        <v>647</v>
      </c>
      <c r="B655" s="502">
        <f t="shared" si="21"/>
        <v>0</v>
      </c>
      <c r="C655" s="448"/>
      <c r="D655" s="446"/>
      <c r="E655" s="446"/>
      <c r="F655" s="446"/>
      <c r="G655" s="448"/>
      <c r="H655" s="455">
        <v>0</v>
      </c>
      <c r="I655" s="452">
        <v>0</v>
      </c>
      <c r="J655" s="446"/>
      <c r="K655" s="492"/>
      <c r="M655" s="443" t="str">
        <f>_xlfn.IFNA(VLOOKUP(G655,Checks!$L$4:$L$15,1,FALSE),IF(G655="","",1))</f>
        <v/>
      </c>
    </row>
    <row r="656" spans="1:13" s="443" customFormat="1" ht="14.15" customHeight="1">
      <c r="A656" s="502">
        <f t="shared" si="20"/>
        <v>648</v>
      </c>
      <c r="B656" s="502">
        <f t="shared" si="21"/>
        <v>0</v>
      </c>
      <c r="C656" s="448"/>
      <c r="D656" s="446"/>
      <c r="E656" s="446"/>
      <c r="F656" s="446"/>
      <c r="G656" s="448"/>
      <c r="H656" s="455">
        <v>0</v>
      </c>
      <c r="I656" s="452">
        <v>0</v>
      </c>
      <c r="J656" s="446"/>
      <c r="K656" s="492"/>
      <c r="M656" s="443" t="str">
        <f>_xlfn.IFNA(VLOOKUP(G656,Checks!$L$4:$L$15,1,FALSE),IF(G656="","",1))</f>
        <v/>
      </c>
    </row>
    <row r="657" spans="1:13" s="443" customFormat="1" ht="14.15" customHeight="1">
      <c r="A657" s="502">
        <f t="shared" si="20"/>
        <v>649</v>
      </c>
      <c r="B657" s="502">
        <f t="shared" si="21"/>
        <v>0</v>
      </c>
      <c r="C657" s="448"/>
      <c r="D657" s="446"/>
      <c r="E657" s="446"/>
      <c r="F657" s="446"/>
      <c r="G657" s="448"/>
      <c r="H657" s="455">
        <v>0</v>
      </c>
      <c r="I657" s="452">
        <v>0</v>
      </c>
      <c r="J657" s="446"/>
      <c r="K657" s="492"/>
      <c r="M657" s="443" t="str">
        <f>_xlfn.IFNA(VLOOKUP(G657,Checks!$L$4:$L$15,1,FALSE),IF(G657="","",1))</f>
        <v/>
      </c>
    </row>
    <row r="658" spans="1:13" s="443" customFormat="1" ht="14.15" customHeight="1">
      <c r="A658" s="502">
        <f t="shared" si="20"/>
        <v>650</v>
      </c>
      <c r="B658" s="502">
        <f t="shared" si="21"/>
        <v>0</v>
      </c>
      <c r="C658" s="448"/>
      <c r="D658" s="446"/>
      <c r="E658" s="446"/>
      <c r="F658" s="446"/>
      <c r="G658" s="448"/>
      <c r="H658" s="455">
        <v>0</v>
      </c>
      <c r="I658" s="452">
        <v>0</v>
      </c>
      <c r="J658" s="446"/>
      <c r="K658" s="492"/>
      <c r="M658" s="443" t="str">
        <f>_xlfn.IFNA(VLOOKUP(G658,Checks!$L$4:$L$15,1,FALSE),IF(G658="","",1))</f>
        <v/>
      </c>
    </row>
    <row r="659" spans="1:13" s="443" customFormat="1" ht="14.15" customHeight="1">
      <c r="A659" s="502">
        <f t="shared" si="20"/>
        <v>651</v>
      </c>
      <c r="B659" s="502">
        <f t="shared" si="21"/>
        <v>0</v>
      </c>
      <c r="C659" s="448"/>
      <c r="D659" s="446"/>
      <c r="E659" s="446"/>
      <c r="F659" s="446"/>
      <c r="G659" s="448"/>
      <c r="H659" s="455">
        <v>0</v>
      </c>
      <c r="I659" s="452">
        <v>0</v>
      </c>
      <c r="J659" s="446"/>
      <c r="K659" s="492"/>
      <c r="M659" s="443" t="str">
        <f>_xlfn.IFNA(VLOOKUP(G659,Checks!$L$4:$L$15,1,FALSE),IF(G659="","",1))</f>
        <v/>
      </c>
    </row>
    <row r="660" spans="1:13" s="443" customFormat="1" ht="14.15" customHeight="1">
      <c r="A660" s="502">
        <f t="shared" si="20"/>
        <v>652</v>
      </c>
      <c r="B660" s="502">
        <f t="shared" si="21"/>
        <v>0</v>
      </c>
      <c r="C660" s="448"/>
      <c r="D660" s="446"/>
      <c r="E660" s="446"/>
      <c r="F660" s="446"/>
      <c r="G660" s="448"/>
      <c r="H660" s="455">
        <v>0</v>
      </c>
      <c r="I660" s="452">
        <v>0</v>
      </c>
      <c r="J660" s="446"/>
      <c r="K660" s="492"/>
      <c r="M660" s="443" t="str">
        <f>_xlfn.IFNA(VLOOKUP(G660,Checks!$L$4:$L$15,1,FALSE),IF(G660="","",1))</f>
        <v/>
      </c>
    </row>
    <row r="661" spans="1:13" s="443" customFormat="1" ht="14.15" customHeight="1">
      <c r="A661" s="502">
        <f t="shared" si="20"/>
        <v>653</v>
      </c>
      <c r="B661" s="502">
        <f t="shared" si="21"/>
        <v>0</v>
      </c>
      <c r="C661" s="448"/>
      <c r="D661" s="446"/>
      <c r="E661" s="446"/>
      <c r="F661" s="446"/>
      <c r="G661" s="448"/>
      <c r="H661" s="455">
        <v>0</v>
      </c>
      <c r="I661" s="452">
        <v>0</v>
      </c>
      <c r="J661" s="446"/>
      <c r="K661" s="492"/>
      <c r="M661" s="443" t="str">
        <f>_xlfn.IFNA(VLOOKUP(G661,Checks!$L$4:$L$15,1,FALSE),IF(G661="","",1))</f>
        <v/>
      </c>
    </row>
    <row r="662" spans="1:13" s="443" customFormat="1" ht="14.15" customHeight="1">
      <c r="A662" s="502">
        <f t="shared" si="20"/>
        <v>654</v>
      </c>
      <c r="B662" s="502">
        <f t="shared" si="21"/>
        <v>0</v>
      </c>
      <c r="C662" s="448"/>
      <c r="D662" s="446"/>
      <c r="E662" s="446"/>
      <c r="F662" s="446"/>
      <c r="G662" s="448"/>
      <c r="H662" s="455">
        <v>0</v>
      </c>
      <c r="I662" s="452">
        <v>0</v>
      </c>
      <c r="J662" s="446"/>
      <c r="K662" s="492"/>
      <c r="M662" s="443" t="str">
        <f>_xlfn.IFNA(VLOOKUP(G662,Checks!$L$4:$L$15,1,FALSE),IF(G662="","",1))</f>
        <v/>
      </c>
    </row>
    <row r="663" spans="1:13" s="443" customFormat="1" ht="14.15" customHeight="1">
      <c r="A663" s="502">
        <f t="shared" si="20"/>
        <v>655</v>
      </c>
      <c r="B663" s="502">
        <f t="shared" si="21"/>
        <v>0</v>
      </c>
      <c r="C663" s="448"/>
      <c r="D663" s="446"/>
      <c r="E663" s="446"/>
      <c r="F663" s="446"/>
      <c r="G663" s="448"/>
      <c r="H663" s="455">
        <v>0</v>
      </c>
      <c r="I663" s="452">
        <v>0</v>
      </c>
      <c r="J663" s="446"/>
      <c r="K663" s="492"/>
      <c r="M663" s="443" t="str">
        <f>_xlfn.IFNA(VLOOKUP(G663,Checks!$L$4:$L$15,1,FALSE),IF(G663="","",1))</f>
        <v/>
      </c>
    </row>
    <row r="664" spans="1:13" s="443" customFormat="1" ht="14.15" customHeight="1">
      <c r="A664" s="502">
        <f t="shared" si="20"/>
        <v>656</v>
      </c>
      <c r="B664" s="502">
        <f t="shared" si="21"/>
        <v>0</v>
      </c>
      <c r="C664" s="448"/>
      <c r="D664" s="446"/>
      <c r="E664" s="446"/>
      <c r="F664" s="446"/>
      <c r="G664" s="448"/>
      <c r="H664" s="455">
        <v>0</v>
      </c>
      <c r="I664" s="452">
        <v>0</v>
      </c>
      <c r="J664" s="446"/>
      <c r="K664" s="492"/>
      <c r="M664" s="443" t="str">
        <f>_xlfn.IFNA(VLOOKUP(G664,Checks!$L$4:$L$15,1,FALSE),IF(G664="","",1))</f>
        <v/>
      </c>
    </row>
    <row r="665" spans="1:13" s="443" customFormat="1" ht="14.15" customHeight="1">
      <c r="A665" s="502">
        <f t="shared" si="20"/>
        <v>657</v>
      </c>
      <c r="B665" s="502">
        <f t="shared" si="21"/>
        <v>0</v>
      </c>
      <c r="C665" s="448"/>
      <c r="D665" s="446"/>
      <c r="E665" s="446"/>
      <c r="F665" s="446"/>
      <c r="G665" s="448"/>
      <c r="H665" s="455">
        <v>0</v>
      </c>
      <c r="I665" s="452">
        <v>0</v>
      </c>
      <c r="J665" s="446"/>
      <c r="K665" s="492"/>
      <c r="M665" s="443" t="str">
        <f>_xlfn.IFNA(VLOOKUP(G665,Checks!$L$4:$L$15,1,FALSE),IF(G665="","",1))</f>
        <v/>
      </c>
    </row>
    <row r="666" spans="1:13" s="443" customFormat="1" ht="14.15" customHeight="1">
      <c r="A666" s="502">
        <f t="shared" si="20"/>
        <v>658</v>
      </c>
      <c r="B666" s="502">
        <f t="shared" si="21"/>
        <v>0</v>
      </c>
      <c r="C666" s="448"/>
      <c r="D666" s="446"/>
      <c r="E666" s="446"/>
      <c r="F666" s="446"/>
      <c r="G666" s="448"/>
      <c r="H666" s="455">
        <v>0</v>
      </c>
      <c r="I666" s="452">
        <v>0</v>
      </c>
      <c r="J666" s="446"/>
      <c r="K666" s="492"/>
      <c r="M666" s="443" t="str">
        <f>_xlfn.IFNA(VLOOKUP(G666,Checks!$L$4:$L$15,1,FALSE),IF(G666="","",1))</f>
        <v/>
      </c>
    </row>
    <row r="667" spans="1:13" s="443" customFormat="1" ht="14.15" customHeight="1">
      <c r="A667" s="502">
        <f t="shared" si="20"/>
        <v>659</v>
      </c>
      <c r="B667" s="502">
        <f t="shared" si="21"/>
        <v>0</v>
      </c>
      <c r="C667" s="448"/>
      <c r="D667" s="446"/>
      <c r="E667" s="446"/>
      <c r="F667" s="446"/>
      <c r="G667" s="448"/>
      <c r="H667" s="455">
        <v>0</v>
      </c>
      <c r="I667" s="452">
        <v>0</v>
      </c>
      <c r="J667" s="446"/>
      <c r="K667" s="492"/>
      <c r="M667" s="443" t="str">
        <f>_xlfn.IFNA(VLOOKUP(G667,Checks!$L$4:$L$15,1,FALSE),IF(G667="","",1))</f>
        <v/>
      </c>
    </row>
    <row r="668" spans="1:13" s="443" customFormat="1" ht="14.15" customHeight="1">
      <c r="A668" s="502">
        <f t="shared" si="20"/>
        <v>660</v>
      </c>
      <c r="B668" s="502">
        <f t="shared" si="21"/>
        <v>0</v>
      </c>
      <c r="C668" s="448"/>
      <c r="D668" s="446"/>
      <c r="E668" s="446"/>
      <c r="F668" s="446"/>
      <c r="G668" s="448"/>
      <c r="H668" s="455">
        <v>0</v>
      </c>
      <c r="I668" s="452">
        <v>0</v>
      </c>
      <c r="J668" s="446"/>
      <c r="K668" s="492"/>
      <c r="M668" s="443" t="str">
        <f>_xlfn.IFNA(VLOOKUP(G668,Checks!$L$4:$L$15,1,FALSE),IF(G668="","",1))</f>
        <v/>
      </c>
    </row>
    <row r="669" spans="1:13" s="443" customFormat="1" ht="14.15" customHeight="1">
      <c r="A669" s="502">
        <f t="shared" si="20"/>
        <v>661</v>
      </c>
      <c r="B669" s="502">
        <f t="shared" si="21"/>
        <v>0</v>
      </c>
      <c r="C669" s="448"/>
      <c r="D669" s="446"/>
      <c r="E669" s="446"/>
      <c r="F669" s="446"/>
      <c r="G669" s="448"/>
      <c r="H669" s="455">
        <v>0</v>
      </c>
      <c r="I669" s="452">
        <v>0</v>
      </c>
      <c r="J669" s="446"/>
      <c r="K669" s="492"/>
      <c r="M669" s="443" t="str">
        <f>_xlfn.IFNA(VLOOKUP(G669,Checks!$L$4:$L$15,1,FALSE),IF(G669="","",1))</f>
        <v/>
      </c>
    </row>
    <row r="670" spans="1:13" s="443" customFormat="1" ht="14.15" customHeight="1">
      <c r="A670" s="502">
        <f t="shared" si="20"/>
        <v>662</v>
      </c>
      <c r="B670" s="502">
        <f t="shared" si="21"/>
        <v>0</v>
      </c>
      <c r="C670" s="448"/>
      <c r="D670" s="446"/>
      <c r="E670" s="446"/>
      <c r="F670" s="446"/>
      <c r="G670" s="448"/>
      <c r="H670" s="455">
        <v>0</v>
      </c>
      <c r="I670" s="452">
        <v>0</v>
      </c>
      <c r="J670" s="446"/>
      <c r="K670" s="492"/>
      <c r="M670" s="443" t="str">
        <f>_xlfn.IFNA(VLOOKUP(G670,Checks!$L$4:$L$15,1,FALSE),IF(G670="","",1))</f>
        <v/>
      </c>
    </row>
    <row r="671" spans="1:13" s="443" customFormat="1" ht="14.15" customHeight="1">
      <c r="A671" s="502">
        <f t="shared" si="20"/>
        <v>663</v>
      </c>
      <c r="B671" s="502">
        <f t="shared" si="21"/>
        <v>0</v>
      </c>
      <c r="C671" s="448"/>
      <c r="D671" s="446"/>
      <c r="E671" s="446"/>
      <c r="F671" s="446"/>
      <c r="G671" s="448"/>
      <c r="H671" s="455">
        <v>0</v>
      </c>
      <c r="I671" s="452">
        <v>0</v>
      </c>
      <c r="J671" s="446"/>
      <c r="K671" s="492"/>
      <c r="M671" s="443" t="str">
        <f>_xlfn.IFNA(VLOOKUP(G671,Checks!$L$4:$L$15,1,FALSE),IF(G671="","",1))</f>
        <v/>
      </c>
    </row>
    <row r="672" spans="1:13" s="443" customFormat="1" ht="14.15" customHeight="1">
      <c r="A672" s="502">
        <f t="shared" si="20"/>
        <v>664</v>
      </c>
      <c r="B672" s="502">
        <f t="shared" si="21"/>
        <v>0</v>
      </c>
      <c r="C672" s="448"/>
      <c r="D672" s="446"/>
      <c r="E672" s="446"/>
      <c r="F672" s="446"/>
      <c r="G672" s="448"/>
      <c r="H672" s="455">
        <v>0</v>
      </c>
      <c r="I672" s="452">
        <v>0</v>
      </c>
      <c r="J672" s="446"/>
      <c r="K672" s="492"/>
      <c r="M672" s="443" t="str">
        <f>_xlfn.IFNA(VLOOKUP(G672,Checks!$L$4:$L$15,1,FALSE),IF(G672="","",1))</f>
        <v/>
      </c>
    </row>
    <row r="673" spans="1:13" s="443" customFormat="1" ht="14.15" customHeight="1">
      <c r="A673" s="502">
        <f t="shared" si="20"/>
        <v>665</v>
      </c>
      <c r="B673" s="502">
        <f t="shared" si="21"/>
        <v>0</v>
      </c>
      <c r="C673" s="448"/>
      <c r="D673" s="446"/>
      <c r="E673" s="446"/>
      <c r="F673" s="446"/>
      <c r="G673" s="448"/>
      <c r="H673" s="455">
        <v>0</v>
      </c>
      <c r="I673" s="452">
        <v>0</v>
      </c>
      <c r="J673" s="446"/>
      <c r="K673" s="492"/>
      <c r="M673" s="443" t="str">
        <f>_xlfn.IFNA(VLOOKUP(G673,Checks!$L$4:$L$15,1,FALSE),IF(G673="","",1))</f>
        <v/>
      </c>
    </row>
    <row r="674" spans="1:13" s="443" customFormat="1" ht="14.15" customHeight="1">
      <c r="A674" s="502">
        <f t="shared" si="20"/>
        <v>666</v>
      </c>
      <c r="B674" s="502">
        <f t="shared" si="21"/>
        <v>0</v>
      </c>
      <c r="C674" s="448"/>
      <c r="D674" s="446"/>
      <c r="E674" s="446"/>
      <c r="F674" s="446"/>
      <c r="G674" s="448"/>
      <c r="H674" s="455">
        <v>0</v>
      </c>
      <c r="I674" s="452">
        <v>0</v>
      </c>
      <c r="J674" s="446"/>
      <c r="K674" s="492"/>
      <c r="M674" s="443" t="str">
        <f>_xlfn.IFNA(VLOOKUP(G674,Checks!$L$4:$L$15,1,FALSE),IF(G674="","",1))</f>
        <v/>
      </c>
    </row>
    <row r="675" spans="1:13" s="443" customFormat="1" ht="14.15" customHeight="1">
      <c r="A675" s="502">
        <f t="shared" si="20"/>
        <v>667</v>
      </c>
      <c r="B675" s="502">
        <f t="shared" si="21"/>
        <v>0</v>
      </c>
      <c r="C675" s="448"/>
      <c r="D675" s="446"/>
      <c r="E675" s="446"/>
      <c r="F675" s="446"/>
      <c r="G675" s="448"/>
      <c r="H675" s="455">
        <v>0</v>
      </c>
      <c r="I675" s="452">
        <v>0</v>
      </c>
      <c r="J675" s="446"/>
      <c r="K675" s="492"/>
      <c r="M675" s="443" t="str">
        <f>_xlfn.IFNA(VLOOKUP(G675,Checks!$L$4:$L$15,1,FALSE),IF(G675="","",1))</f>
        <v/>
      </c>
    </row>
    <row r="676" spans="1:13" s="443" customFormat="1" ht="14.15" customHeight="1">
      <c r="A676" s="502">
        <f t="shared" si="20"/>
        <v>668</v>
      </c>
      <c r="B676" s="502">
        <f t="shared" si="21"/>
        <v>0</v>
      </c>
      <c r="C676" s="448"/>
      <c r="D676" s="446"/>
      <c r="E676" s="446"/>
      <c r="F676" s="446"/>
      <c r="G676" s="448"/>
      <c r="H676" s="455">
        <v>0</v>
      </c>
      <c r="I676" s="452">
        <v>0</v>
      </c>
      <c r="J676" s="446"/>
      <c r="K676" s="492"/>
      <c r="M676" s="443" t="str">
        <f>_xlfn.IFNA(VLOOKUP(G676,Checks!$L$4:$L$15,1,FALSE),IF(G676="","",1))</f>
        <v/>
      </c>
    </row>
    <row r="677" spans="1:13" s="443" customFormat="1" ht="14.15" customHeight="1">
      <c r="A677" s="502">
        <f t="shared" si="20"/>
        <v>669</v>
      </c>
      <c r="B677" s="502">
        <f t="shared" si="21"/>
        <v>0</v>
      </c>
      <c r="C677" s="448"/>
      <c r="D677" s="446"/>
      <c r="E677" s="446"/>
      <c r="F677" s="446"/>
      <c r="G677" s="448"/>
      <c r="H677" s="455">
        <v>0</v>
      </c>
      <c r="I677" s="452">
        <v>0</v>
      </c>
      <c r="J677" s="446"/>
      <c r="K677" s="492"/>
      <c r="M677" s="443" t="str">
        <f>_xlfn.IFNA(VLOOKUP(G677,Checks!$L$4:$L$15,1,FALSE),IF(G677="","",1))</f>
        <v/>
      </c>
    </row>
    <row r="678" spans="1:13" s="443" customFormat="1" ht="14.15" customHeight="1">
      <c r="A678" s="502">
        <f t="shared" si="20"/>
        <v>670</v>
      </c>
      <c r="B678" s="502">
        <f t="shared" si="21"/>
        <v>0</v>
      </c>
      <c r="C678" s="448"/>
      <c r="D678" s="446"/>
      <c r="E678" s="446"/>
      <c r="F678" s="446"/>
      <c r="G678" s="448"/>
      <c r="H678" s="455">
        <v>0</v>
      </c>
      <c r="I678" s="452">
        <v>0</v>
      </c>
      <c r="J678" s="446"/>
      <c r="K678" s="492"/>
      <c r="M678" s="443" t="str">
        <f>_xlfn.IFNA(VLOOKUP(G678,Checks!$L$4:$L$15,1,FALSE),IF(G678="","",1))</f>
        <v/>
      </c>
    </row>
    <row r="679" spans="1:13" s="443" customFormat="1" ht="14.15" customHeight="1">
      <c r="A679" s="502">
        <f t="shared" si="20"/>
        <v>671</v>
      </c>
      <c r="B679" s="502">
        <f t="shared" si="21"/>
        <v>0</v>
      </c>
      <c r="C679" s="448"/>
      <c r="D679" s="446"/>
      <c r="E679" s="446"/>
      <c r="F679" s="446"/>
      <c r="G679" s="448"/>
      <c r="H679" s="455">
        <v>0</v>
      </c>
      <c r="I679" s="452">
        <v>0</v>
      </c>
      <c r="J679" s="446"/>
      <c r="K679" s="492"/>
      <c r="M679" s="443" t="str">
        <f>_xlfn.IFNA(VLOOKUP(G679,Checks!$L$4:$L$15,1,FALSE),IF(G679="","",1))</f>
        <v/>
      </c>
    </row>
    <row r="680" spans="1:13" s="443" customFormat="1" ht="14.15" customHeight="1">
      <c r="A680" s="502">
        <f t="shared" si="20"/>
        <v>672</v>
      </c>
      <c r="B680" s="502">
        <f t="shared" si="21"/>
        <v>0</v>
      </c>
      <c r="C680" s="448"/>
      <c r="D680" s="446"/>
      <c r="E680" s="446"/>
      <c r="F680" s="446"/>
      <c r="G680" s="448"/>
      <c r="H680" s="455">
        <v>0</v>
      </c>
      <c r="I680" s="452">
        <v>0</v>
      </c>
      <c r="J680" s="446"/>
      <c r="K680" s="492"/>
      <c r="M680" s="443" t="str">
        <f>_xlfn.IFNA(VLOOKUP(G680,Checks!$L$4:$L$15,1,FALSE),IF(G680="","",1))</f>
        <v/>
      </c>
    </row>
    <row r="681" spans="1:13" s="443" customFormat="1" ht="14.15" customHeight="1">
      <c r="A681" s="502">
        <f t="shared" si="20"/>
        <v>673</v>
      </c>
      <c r="B681" s="502">
        <f t="shared" si="21"/>
        <v>0</v>
      </c>
      <c r="C681" s="448"/>
      <c r="D681" s="446"/>
      <c r="E681" s="446"/>
      <c r="F681" s="446"/>
      <c r="G681" s="448"/>
      <c r="H681" s="455">
        <v>0</v>
      </c>
      <c r="I681" s="452">
        <v>0</v>
      </c>
      <c r="J681" s="446"/>
      <c r="K681" s="492"/>
      <c r="M681" s="443" t="str">
        <f>_xlfn.IFNA(VLOOKUP(G681,Checks!$L$4:$L$15,1,FALSE),IF(G681="","",1))</f>
        <v/>
      </c>
    </row>
    <row r="682" spans="1:13" s="443" customFormat="1" ht="14.15" customHeight="1">
      <c r="A682" s="502">
        <f t="shared" si="20"/>
        <v>674</v>
      </c>
      <c r="B682" s="502">
        <f t="shared" si="21"/>
        <v>0</v>
      </c>
      <c r="C682" s="448"/>
      <c r="D682" s="446"/>
      <c r="E682" s="446"/>
      <c r="F682" s="446"/>
      <c r="G682" s="448"/>
      <c r="H682" s="455">
        <v>0</v>
      </c>
      <c r="I682" s="452">
        <v>0</v>
      </c>
      <c r="J682" s="446"/>
      <c r="K682" s="492"/>
      <c r="M682" s="443" t="str">
        <f>_xlfn.IFNA(VLOOKUP(G682,Checks!$L$4:$L$15,1,FALSE),IF(G682="","",1))</f>
        <v/>
      </c>
    </row>
    <row r="683" spans="1:13" s="443" customFormat="1" ht="14.15" customHeight="1">
      <c r="A683" s="502">
        <f t="shared" si="20"/>
        <v>675</v>
      </c>
      <c r="B683" s="502">
        <f t="shared" si="21"/>
        <v>0</v>
      </c>
      <c r="C683" s="448"/>
      <c r="D683" s="446"/>
      <c r="E683" s="446"/>
      <c r="F683" s="446"/>
      <c r="G683" s="448"/>
      <c r="H683" s="455">
        <v>0</v>
      </c>
      <c r="I683" s="452">
        <v>0</v>
      </c>
      <c r="J683" s="446"/>
      <c r="K683" s="492"/>
      <c r="M683" s="443" t="str">
        <f>_xlfn.IFNA(VLOOKUP(G683,Checks!$L$4:$L$15,1,FALSE),IF(G683="","",1))</f>
        <v/>
      </c>
    </row>
    <row r="684" spans="1:13" s="443" customFormat="1" ht="14.15" customHeight="1">
      <c r="A684" s="502">
        <f t="shared" si="20"/>
        <v>676</v>
      </c>
      <c r="B684" s="502">
        <f t="shared" si="21"/>
        <v>0</v>
      </c>
      <c r="C684" s="448"/>
      <c r="D684" s="446"/>
      <c r="E684" s="446"/>
      <c r="F684" s="446"/>
      <c r="G684" s="448"/>
      <c r="H684" s="455">
        <v>0</v>
      </c>
      <c r="I684" s="452">
        <v>0</v>
      </c>
      <c r="J684" s="446"/>
      <c r="K684" s="492"/>
      <c r="M684" s="443" t="str">
        <f>_xlfn.IFNA(VLOOKUP(G684,Checks!$L$4:$L$15,1,FALSE),IF(G684="","",1))</f>
        <v/>
      </c>
    </row>
    <row r="685" spans="1:13" s="443" customFormat="1" ht="14.15" customHeight="1">
      <c r="A685" s="502">
        <f t="shared" si="20"/>
        <v>677</v>
      </c>
      <c r="B685" s="502">
        <f t="shared" si="21"/>
        <v>0</v>
      </c>
      <c r="C685" s="448"/>
      <c r="D685" s="446"/>
      <c r="E685" s="446"/>
      <c r="F685" s="446"/>
      <c r="G685" s="448"/>
      <c r="H685" s="455">
        <v>0</v>
      </c>
      <c r="I685" s="452">
        <v>0</v>
      </c>
      <c r="J685" s="446"/>
      <c r="K685" s="492"/>
      <c r="M685" s="443" t="str">
        <f>_xlfn.IFNA(VLOOKUP(G685,Checks!$L$4:$L$15,1,FALSE),IF(G685="","",1))</f>
        <v/>
      </c>
    </row>
    <row r="686" spans="1:13" s="443" customFormat="1" ht="14.15" customHeight="1">
      <c r="A686" s="502">
        <f t="shared" si="20"/>
        <v>678</v>
      </c>
      <c r="B686" s="502">
        <f t="shared" si="21"/>
        <v>0</v>
      </c>
      <c r="C686" s="448"/>
      <c r="D686" s="446"/>
      <c r="E686" s="446"/>
      <c r="F686" s="446"/>
      <c r="G686" s="448"/>
      <c r="H686" s="455">
        <v>0</v>
      </c>
      <c r="I686" s="452">
        <v>0</v>
      </c>
      <c r="J686" s="446"/>
      <c r="K686" s="492"/>
      <c r="M686" s="443" t="str">
        <f>_xlfn.IFNA(VLOOKUP(G686,Checks!$L$4:$L$15,1,FALSE),IF(G686="","",1))</f>
        <v/>
      </c>
    </row>
    <row r="687" spans="1:13" s="443" customFormat="1" ht="14.15" customHeight="1">
      <c r="A687" s="502">
        <f t="shared" si="20"/>
        <v>679</v>
      </c>
      <c r="B687" s="502">
        <f t="shared" si="21"/>
        <v>0</v>
      </c>
      <c r="C687" s="448"/>
      <c r="D687" s="446"/>
      <c r="E687" s="446"/>
      <c r="F687" s="446"/>
      <c r="G687" s="448"/>
      <c r="H687" s="455">
        <v>0</v>
      </c>
      <c r="I687" s="452">
        <v>0</v>
      </c>
      <c r="J687" s="446"/>
      <c r="K687" s="492"/>
      <c r="M687" s="443" t="str">
        <f>_xlfn.IFNA(VLOOKUP(G687,Checks!$L$4:$L$15,1,FALSE),IF(G687="","",1))</f>
        <v/>
      </c>
    </row>
    <row r="688" spans="1:13" s="443" customFormat="1" ht="14.15" customHeight="1">
      <c r="A688" s="502">
        <f t="shared" si="20"/>
        <v>680</v>
      </c>
      <c r="B688" s="502">
        <f t="shared" si="21"/>
        <v>0</v>
      </c>
      <c r="C688" s="448"/>
      <c r="D688" s="446"/>
      <c r="E688" s="446"/>
      <c r="F688" s="446"/>
      <c r="G688" s="448"/>
      <c r="H688" s="455">
        <v>0</v>
      </c>
      <c r="I688" s="452">
        <v>0</v>
      </c>
      <c r="J688" s="446"/>
      <c r="K688" s="492"/>
      <c r="M688" s="443" t="str">
        <f>_xlfn.IFNA(VLOOKUP(G688,Checks!$L$4:$L$15,1,FALSE),IF(G688="","",1))</f>
        <v/>
      </c>
    </row>
    <row r="689" spans="1:13" s="443" customFormat="1" ht="14.15" customHeight="1">
      <c r="A689" s="502">
        <f t="shared" si="20"/>
        <v>681</v>
      </c>
      <c r="B689" s="502">
        <f t="shared" si="21"/>
        <v>0</v>
      </c>
      <c r="C689" s="448"/>
      <c r="D689" s="446"/>
      <c r="E689" s="446"/>
      <c r="F689" s="446"/>
      <c r="G689" s="448"/>
      <c r="H689" s="455">
        <v>0</v>
      </c>
      <c r="I689" s="452">
        <v>0</v>
      </c>
      <c r="J689" s="446"/>
      <c r="K689" s="492"/>
      <c r="M689" s="443" t="str">
        <f>_xlfn.IFNA(VLOOKUP(G689,Checks!$L$4:$L$15,1,FALSE),IF(G689="","",1))</f>
        <v/>
      </c>
    </row>
    <row r="690" spans="1:13" s="443" customFormat="1" ht="14.15" customHeight="1">
      <c r="A690" s="502">
        <f t="shared" si="20"/>
        <v>682</v>
      </c>
      <c r="B690" s="502">
        <f t="shared" si="21"/>
        <v>0</v>
      </c>
      <c r="C690" s="448"/>
      <c r="D690" s="446"/>
      <c r="E690" s="446"/>
      <c r="F690" s="446"/>
      <c r="G690" s="448"/>
      <c r="H690" s="455">
        <v>0</v>
      </c>
      <c r="I690" s="452">
        <v>0</v>
      </c>
      <c r="J690" s="446"/>
      <c r="K690" s="492"/>
      <c r="M690" s="443" t="str">
        <f>_xlfn.IFNA(VLOOKUP(G690,Checks!$L$4:$L$15,1,FALSE),IF(G690="","",1))</f>
        <v/>
      </c>
    </row>
    <row r="691" spans="1:13" s="443" customFormat="1" ht="14.15" customHeight="1">
      <c r="A691" s="502">
        <f t="shared" si="20"/>
        <v>683</v>
      </c>
      <c r="B691" s="502">
        <f t="shared" si="21"/>
        <v>0</v>
      </c>
      <c r="C691" s="448"/>
      <c r="D691" s="446"/>
      <c r="E691" s="446"/>
      <c r="F691" s="446"/>
      <c r="G691" s="448"/>
      <c r="H691" s="455">
        <v>0</v>
      </c>
      <c r="I691" s="452">
        <v>0</v>
      </c>
      <c r="J691" s="446"/>
      <c r="K691" s="492"/>
      <c r="M691" s="443" t="str">
        <f>_xlfn.IFNA(VLOOKUP(G691,Checks!$L$4:$L$15,1,FALSE),IF(G691="","",1))</f>
        <v/>
      </c>
    </row>
    <row r="692" spans="1:13" s="443" customFormat="1" ht="14.15" customHeight="1">
      <c r="A692" s="502">
        <f t="shared" si="20"/>
        <v>684</v>
      </c>
      <c r="B692" s="502">
        <f t="shared" si="21"/>
        <v>0</v>
      </c>
      <c r="C692" s="448"/>
      <c r="D692" s="446"/>
      <c r="E692" s="446"/>
      <c r="F692" s="446"/>
      <c r="G692" s="448"/>
      <c r="H692" s="455">
        <v>0</v>
      </c>
      <c r="I692" s="452">
        <v>0</v>
      </c>
      <c r="J692" s="446"/>
      <c r="K692" s="492"/>
      <c r="M692" s="443" t="str">
        <f>_xlfn.IFNA(VLOOKUP(G692,Checks!$L$4:$L$15,1,FALSE),IF(G692="","",1))</f>
        <v/>
      </c>
    </row>
    <row r="693" spans="1:13" s="443" customFormat="1" ht="14.15" customHeight="1">
      <c r="A693" s="502">
        <f t="shared" si="20"/>
        <v>685</v>
      </c>
      <c r="B693" s="502">
        <f t="shared" si="21"/>
        <v>0</v>
      </c>
      <c r="C693" s="448"/>
      <c r="D693" s="446"/>
      <c r="E693" s="446"/>
      <c r="F693" s="446"/>
      <c r="G693" s="448"/>
      <c r="H693" s="455">
        <v>0</v>
      </c>
      <c r="I693" s="452">
        <v>0</v>
      </c>
      <c r="J693" s="446"/>
      <c r="K693" s="492"/>
      <c r="M693" s="443" t="str">
        <f>_xlfn.IFNA(VLOOKUP(G693,Checks!$L$4:$L$15,1,FALSE),IF(G693="","",1))</f>
        <v/>
      </c>
    </row>
    <row r="694" spans="1:13" s="443" customFormat="1" ht="14.15" customHeight="1">
      <c r="A694" s="502">
        <f t="shared" si="20"/>
        <v>686</v>
      </c>
      <c r="B694" s="502">
        <f t="shared" si="21"/>
        <v>0</v>
      </c>
      <c r="C694" s="448"/>
      <c r="D694" s="446"/>
      <c r="E694" s="446"/>
      <c r="F694" s="446"/>
      <c r="G694" s="448"/>
      <c r="H694" s="455">
        <v>0</v>
      </c>
      <c r="I694" s="452">
        <v>0</v>
      </c>
      <c r="J694" s="446"/>
      <c r="K694" s="492"/>
      <c r="M694" s="443" t="str">
        <f>_xlfn.IFNA(VLOOKUP(G694,Checks!$L$4:$L$15,1,FALSE),IF(G694="","",1))</f>
        <v/>
      </c>
    </row>
    <row r="695" spans="1:13" s="443" customFormat="1" ht="14.15" customHeight="1">
      <c r="A695" s="502">
        <f t="shared" si="20"/>
        <v>687</v>
      </c>
      <c r="B695" s="502">
        <f t="shared" si="21"/>
        <v>0</v>
      </c>
      <c r="C695" s="448"/>
      <c r="D695" s="446"/>
      <c r="E695" s="446"/>
      <c r="F695" s="446"/>
      <c r="G695" s="448"/>
      <c r="H695" s="455">
        <v>0</v>
      </c>
      <c r="I695" s="452">
        <v>0</v>
      </c>
      <c r="J695" s="446"/>
      <c r="K695" s="492"/>
      <c r="M695" s="443" t="str">
        <f>_xlfn.IFNA(VLOOKUP(G695,Checks!$L$4:$L$15,1,FALSE),IF(G695="","",1))</f>
        <v/>
      </c>
    </row>
    <row r="696" spans="1:13" s="443" customFormat="1" ht="14.15" customHeight="1">
      <c r="A696" s="502">
        <f t="shared" si="20"/>
        <v>688</v>
      </c>
      <c r="B696" s="502">
        <f t="shared" si="21"/>
        <v>0</v>
      </c>
      <c r="C696" s="448"/>
      <c r="D696" s="446"/>
      <c r="E696" s="446"/>
      <c r="F696" s="446"/>
      <c r="G696" s="448"/>
      <c r="H696" s="455">
        <v>0</v>
      </c>
      <c r="I696" s="452">
        <v>0</v>
      </c>
      <c r="J696" s="446"/>
      <c r="K696" s="492"/>
      <c r="M696" s="443" t="str">
        <f>_xlfn.IFNA(VLOOKUP(G696,Checks!$L$4:$L$15,1,FALSE),IF(G696="","",1))</f>
        <v/>
      </c>
    </row>
    <row r="697" spans="1:13" s="443" customFormat="1" ht="14.15" customHeight="1">
      <c r="A697" s="502">
        <f t="shared" si="20"/>
        <v>689</v>
      </c>
      <c r="B697" s="502">
        <f t="shared" si="21"/>
        <v>0</v>
      </c>
      <c r="C697" s="448"/>
      <c r="D697" s="446"/>
      <c r="E697" s="446"/>
      <c r="F697" s="446"/>
      <c r="G697" s="448"/>
      <c r="H697" s="455">
        <v>0</v>
      </c>
      <c r="I697" s="452">
        <v>0</v>
      </c>
      <c r="J697" s="446"/>
      <c r="K697" s="492"/>
      <c r="M697" s="443" t="str">
        <f>_xlfn.IFNA(VLOOKUP(G697,Checks!$L$4:$L$15,1,FALSE),IF(G697="","",1))</f>
        <v/>
      </c>
    </row>
    <row r="698" spans="1:13" s="443" customFormat="1" ht="14.15" customHeight="1">
      <c r="A698" s="502">
        <f t="shared" si="20"/>
        <v>690</v>
      </c>
      <c r="B698" s="502">
        <f t="shared" si="21"/>
        <v>0</v>
      </c>
      <c r="C698" s="448"/>
      <c r="D698" s="446"/>
      <c r="E698" s="446"/>
      <c r="F698" s="446"/>
      <c r="G698" s="448"/>
      <c r="H698" s="455">
        <v>0</v>
      </c>
      <c r="I698" s="452">
        <v>0</v>
      </c>
      <c r="J698" s="446"/>
      <c r="K698" s="492"/>
      <c r="M698" s="443" t="str">
        <f>_xlfn.IFNA(VLOOKUP(G698,Checks!$L$4:$L$15,1,FALSE),IF(G698="","",1))</f>
        <v/>
      </c>
    </row>
    <row r="699" spans="1:13" s="443" customFormat="1" ht="14.15" customHeight="1">
      <c r="A699" s="502">
        <f t="shared" si="20"/>
        <v>691</v>
      </c>
      <c r="B699" s="502">
        <f t="shared" si="21"/>
        <v>0</v>
      </c>
      <c r="C699" s="448"/>
      <c r="D699" s="446"/>
      <c r="E699" s="446"/>
      <c r="F699" s="446"/>
      <c r="G699" s="448"/>
      <c r="H699" s="455">
        <v>0</v>
      </c>
      <c r="I699" s="452">
        <v>0</v>
      </c>
      <c r="J699" s="446"/>
      <c r="K699" s="492"/>
      <c r="M699" s="443" t="str">
        <f>_xlfn.IFNA(VLOOKUP(G699,Checks!$L$4:$L$15,1,FALSE),IF(G699="","",1))</f>
        <v/>
      </c>
    </row>
    <row r="700" spans="1:13" s="443" customFormat="1" ht="14.15" customHeight="1">
      <c r="A700" s="502">
        <f t="shared" si="20"/>
        <v>692</v>
      </c>
      <c r="B700" s="502">
        <f t="shared" si="21"/>
        <v>0</v>
      </c>
      <c r="C700" s="448"/>
      <c r="D700" s="446"/>
      <c r="E700" s="446"/>
      <c r="F700" s="446"/>
      <c r="G700" s="448"/>
      <c r="H700" s="455">
        <v>0</v>
      </c>
      <c r="I700" s="452">
        <v>0</v>
      </c>
      <c r="J700" s="446"/>
      <c r="K700" s="492"/>
      <c r="M700" s="443" t="str">
        <f>_xlfn.IFNA(VLOOKUP(G700,Checks!$L$4:$L$15,1,FALSE),IF(G700="","",1))</f>
        <v/>
      </c>
    </row>
    <row r="701" spans="1:13" s="443" customFormat="1" ht="14.15" customHeight="1">
      <c r="A701" s="502">
        <f t="shared" si="20"/>
        <v>693</v>
      </c>
      <c r="B701" s="502">
        <f t="shared" si="21"/>
        <v>0</v>
      </c>
      <c r="C701" s="448"/>
      <c r="D701" s="446"/>
      <c r="E701" s="446"/>
      <c r="F701" s="446"/>
      <c r="G701" s="448"/>
      <c r="H701" s="455">
        <v>0</v>
      </c>
      <c r="I701" s="452">
        <v>0</v>
      </c>
      <c r="J701" s="446"/>
      <c r="K701" s="492"/>
      <c r="M701" s="443" t="str">
        <f>_xlfn.IFNA(VLOOKUP(G701,Checks!$L$4:$L$15,1,FALSE),IF(G701="","",1))</f>
        <v/>
      </c>
    </row>
    <row r="702" spans="1:13" s="443" customFormat="1" ht="14.15" customHeight="1">
      <c r="A702" s="502">
        <f t="shared" si="20"/>
        <v>694</v>
      </c>
      <c r="B702" s="502">
        <f t="shared" si="21"/>
        <v>0</v>
      </c>
      <c r="C702" s="448"/>
      <c r="D702" s="446"/>
      <c r="E702" s="446"/>
      <c r="F702" s="446"/>
      <c r="G702" s="448"/>
      <c r="H702" s="455">
        <v>0</v>
      </c>
      <c r="I702" s="452">
        <v>0</v>
      </c>
      <c r="J702" s="446"/>
      <c r="K702" s="492"/>
      <c r="M702" s="443" t="str">
        <f>_xlfn.IFNA(VLOOKUP(G702,Checks!$L$4:$L$15,1,FALSE),IF(G702="","",1))</f>
        <v/>
      </c>
    </row>
    <row r="703" spans="1:13" s="443" customFormat="1" ht="14.15" customHeight="1">
      <c r="A703" s="502">
        <f t="shared" si="20"/>
        <v>695</v>
      </c>
      <c r="B703" s="502">
        <f t="shared" si="21"/>
        <v>0</v>
      </c>
      <c r="C703" s="448"/>
      <c r="D703" s="446"/>
      <c r="E703" s="446"/>
      <c r="F703" s="446"/>
      <c r="G703" s="448"/>
      <c r="H703" s="455">
        <v>0</v>
      </c>
      <c r="I703" s="452">
        <v>0</v>
      </c>
      <c r="J703" s="446"/>
      <c r="K703" s="492"/>
      <c r="M703" s="443" t="str">
        <f>_xlfn.IFNA(VLOOKUP(G703,Checks!$L$4:$L$15,1,FALSE),IF(G703="","",1))</f>
        <v/>
      </c>
    </row>
    <row r="704" spans="1:13" s="443" customFormat="1" ht="14.15" customHeight="1">
      <c r="A704" s="502">
        <f t="shared" si="20"/>
        <v>696</v>
      </c>
      <c r="B704" s="502">
        <f t="shared" si="21"/>
        <v>0</v>
      </c>
      <c r="C704" s="448"/>
      <c r="D704" s="446"/>
      <c r="E704" s="446"/>
      <c r="F704" s="446"/>
      <c r="G704" s="448"/>
      <c r="H704" s="455">
        <v>0</v>
      </c>
      <c r="I704" s="452">
        <v>0</v>
      </c>
      <c r="J704" s="446"/>
      <c r="K704" s="492"/>
      <c r="M704" s="443" t="str">
        <f>_xlfn.IFNA(VLOOKUP(G704,Checks!$L$4:$L$15,1,FALSE),IF(G704="","",1))</f>
        <v/>
      </c>
    </row>
    <row r="705" spans="1:13" s="443" customFormat="1" ht="14.15" customHeight="1">
      <c r="A705" s="502">
        <f t="shared" si="20"/>
        <v>697</v>
      </c>
      <c r="B705" s="502">
        <f t="shared" si="21"/>
        <v>0</v>
      </c>
      <c r="C705" s="448"/>
      <c r="D705" s="446"/>
      <c r="E705" s="446"/>
      <c r="F705" s="446"/>
      <c r="G705" s="448"/>
      <c r="H705" s="455">
        <v>0</v>
      </c>
      <c r="I705" s="452">
        <v>0</v>
      </c>
      <c r="J705" s="446"/>
      <c r="K705" s="492"/>
      <c r="M705" s="443" t="str">
        <f>_xlfn.IFNA(VLOOKUP(G705,Checks!$L$4:$L$15,1,FALSE),IF(G705="","",1))</f>
        <v/>
      </c>
    </row>
    <row r="706" spans="1:13" s="443" customFormat="1" ht="14.15" customHeight="1">
      <c r="A706" s="502">
        <f t="shared" si="20"/>
        <v>698</v>
      </c>
      <c r="B706" s="502">
        <f t="shared" si="21"/>
        <v>0</v>
      </c>
      <c r="C706" s="448"/>
      <c r="D706" s="446"/>
      <c r="E706" s="446"/>
      <c r="F706" s="446"/>
      <c r="G706" s="448"/>
      <c r="H706" s="455">
        <v>0</v>
      </c>
      <c r="I706" s="452">
        <v>0</v>
      </c>
      <c r="J706" s="446"/>
      <c r="K706" s="492"/>
      <c r="M706" s="443" t="str">
        <f>_xlfn.IFNA(VLOOKUP(G706,Checks!$L$4:$L$15,1,FALSE),IF(G706="","",1))</f>
        <v/>
      </c>
    </row>
    <row r="707" spans="1:13" s="443" customFormat="1" ht="14.15" customHeight="1">
      <c r="A707" s="502">
        <f t="shared" si="20"/>
        <v>699</v>
      </c>
      <c r="B707" s="502">
        <f t="shared" si="21"/>
        <v>0</v>
      </c>
      <c r="C707" s="448"/>
      <c r="D707" s="446"/>
      <c r="E707" s="446"/>
      <c r="F707" s="446"/>
      <c r="G707" s="448"/>
      <c r="H707" s="455">
        <v>0</v>
      </c>
      <c r="I707" s="452">
        <v>0</v>
      </c>
      <c r="J707" s="446"/>
      <c r="K707" s="492"/>
      <c r="M707" s="443" t="str">
        <f>_xlfn.IFNA(VLOOKUP(G707,Checks!$L$4:$L$15,1,FALSE),IF(G707="","",1))</f>
        <v/>
      </c>
    </row>
    <row r="708" spans="1:13" s="443" customFormat="1" ht="14.15" customHeight="1">
      <c r="A708" s="502">
        <f t="shared" si="20"/>
        <v>700</v>
      </c>
      <c r="B708" s="502">
        <f t="shared" si="21"/>
        <v>0</v>
      </c>
      <c r="C708" s="448"/>
      <c r="D708" s="446"/>
      <c r="E708" s="446"/>
      <c r="F708" s="446"/>
      <c r="G708" s="448"/>
      <c r="H708" s="455">
        <v>0</v>
      </c>
      <c r="I708" s="452">
        <v>0</v>
      </c>
      <c r="J708" s="446"/>
      <c r="K708" s="492"/>
      <c r="M708" s="443" t="str">
        <f>_xlfn.IFNA(VLOOKUP(G708,Checks!$L$4:$L$15,1,FALSE),IF(G708="","",1))</f>
        <v/>
      </c>
    </row>
    <row r="709" spans="1:13" s="443" customFormat="1" ht="14.15" customHeight="1">
      <c r="A709" s="502">
        <f t="shared" si="20"/>
        <v>701</v>
      </c>
      <c r="B709" s="502">
        <f t="shared" si="21"/>
        <v>0</v>
      </c>
      <c r="C709" s="448"/>
      <c r="D709" s="446"/>
      <c r="E709" s="446"/>
      <c r="F709" s="446"/>
      <c r="G709" s="448"/>
      <c r="H709" s="455">
        <v>0</v>
      </c>
      <c r="I709" s="452">
        <v>0</v>
      </c>
      <c r="J709" s="446"/>
      <c r="K709" s="492"/>
      <c r="M709" s="443" t="str">
        <f>_xlfn.IFNA(VLOOKUP(G709,Checks!$L$4:$L$15,1,FALSE),IF(G709="","",1))</f>
        <v/>
      </c>
    </row>
    <row r="710" spans="1:13" s="443" customFormat="1" ht="14.15" customHeight="1">
      <c r="A710" s="502">
        <f t="shared" si="20"/>
        <v>702</v>
      </c>
      <c r="B710" s="502">
        <f t="shared" si="21"/>
        <v>0</v>
      </c>
      <c r="C710" s="448"/>
      <c r="D710" s="446"/>
      <c r="E710" s="446"/>
      <c r="F710" s="446"/>
      <c r="G710" s="448"/>
      <c r="H710" s="455">
        <v>0</v>
      </c>
      <c r="I710" s="452">
        <v>0</v>
      </c>
      <c r="J710" s="446"/>
      <c r="K710" s="492"/>
      <c r="M710" s="443" t="str">
        <f>_xlfn.IFNA(VLOOKUP(G710,Checks!$L$4:$L$15,1,FALSE),IF(G710="","",1))</f>
        <v/>
      </c>
    </row>
    <row r="711" spans="1:13" s="443" customFormat="1" ht="14.15" customHeight="1">
      <c r="A711" s="502">
        <f t="shared" si="20"/>
        <v>703</v>
      </c>
      <c r="B711" s="502">
        <f t="shared" si="21"/>
        <v>0</v>
      </c>
      <c r="C711" s="448"/>
      <c r="D711" s="446"/>
      <c r="E711" s="446"/>
      <c r="F711" s="446"/>
      <c r="G711" s="448"/>
      <c r="H711" s="455">
        <v>0</v>
      </c>
      <c r="I711" s="452">
        <v>0</v>
      </c>
      <c r="J711" s="446"/>
      <c r="K711" s="492"/>
      <c r="M711" s="443" t="str">
        <f>_xlfn.IFNA(VLOOKUP(G711,Checks!$L$4:$L$15,1,FALSE),IF(G711="","",1))</f>
        <v/>
      </c>
    </row>
    <row r="712" spans="1:13" s="443" customFormat="1" ht="14.15" customHeight="1">
      <c r="A712" s="502">
        <f t="shared" si="20"/>
        <v>704</v>
      </c>
      <c r="B712" s="502">
        <f t="shared" si="21"/>
        <v>0</v>
      </c>
      <c r="C712" s="448"/>
      <c r="D712" s="446"/>
      <c r="E712" s="446"/>
      <c r="F712" s="446"/>
      <c r="G712" s="448"/>
      <c r="H712" s="455">
        <v>0</v>
      </c>
      <c r="I712" s="452">
        <v>0</v>
      </c>
      <c r="J712" s="446"/>
      <c r="K712" s="492"/>
      <c r="M712" s="443" t="str">
        <f>_xlfn.IFNA(VLOOKUP(G712,Checks!$L$4:$L$15,1,FALSE),IF(G712="","",1))</f>
        <v/>
      </c>
    </row>
    <row r="713" spans="1:13" s="443" customFormat="1" ht="14.15" customHeight="1">
      <c r="A713" s="502">
        <f t="shared" si="20"/>
        <v>705</v>
      </c>
      <c r="B713" s="502">
        <f t="shared" si="21"/>
        <v>0</v>
      </c>
      <c r="C713" s="448"/>
      <c r="D713" s="446"/>
      <c r="E713" s="446"/>
      <c r="F713" s="446"/>
      <c r="G713" s="448"/>
      <c r="H713" s="455">
        <v>0</v>
      </c>
      <c r="I713" s="452">
        <v>0</v>
      </c>
      <c r="J713" s="446"/>
      <c r="K713" s="492"/>
      <c r="M713" s="443" t="str">
        <f>_xlfn.IFNA(VLOOKUP(G713,Checks!$L$4:$L$15,1,FALSE),IF(G713="","",1))</f>
        <v/>
      </c>
    </row>
    <row r="714" spans="1:13" s="443" customFormat="1" ht="14.15" customHeight="1">
      <c r="A714" s="502">
        <f t="shared" si="20"/>
        <v>706</v>
      </c>
      <c r="B714" s="502">
        <f t="shared" si="21"/>
        <v>0</v>
      </c>
      <c r="C714" s="448"/>
      <c r="D714" s="446"/>
      <c r="E714" s="446"/>
      <c r="F714" s="446"/>
      <c r="G714" s="448"/>
      <c r="H714" s="455">
        <v>0</v>
      </c>
      <c r="I714" s="452">
        <v>0</v>
      </c>
      <c r="J714" s="446"/>
      <c r="K714" s="492"/>
      <c r="M714" s="443" t="str">
        <f>_xlfn.IFNA(VLOOKUP(G714,Checks!$L$4:$L$15,1,FALSE),IF(G714="","",1))</f>
        <v/>
      </c>
    </row>
    <row r="715" spans="1:13" s="443" customFormat="1" ht="14.15" customHeight="1">
      <c r="A715" s="502">
        <f t="shared" ref="A715:A778" si="22">A714+1</f>
        <v>707</v>
      </c>
      <c r="B715" s="502">
        <f t="shared" ref="B715:B778" si="23">$B$9</f>
        <v>0</v>
      </c>
      <c r="C715" s="448"/>
      <c r="D715" s="446"/>
      <c r="E715" s="446"/>
      <c r="F715" s="446"/>
      <c r="G715" s="448"/>
      <c r="H715" s="455">
        <v>0</v>
      </c>
      <c r="I715" s="452">
        <v>0</v>
      </c>
      <c r="J715" s="446"/>
      <c r="K715" s="492"/>
      <c r="M715" s="443" t="str">
        <f>_xlfn.IFNA(VLOOKUP(G715,Checks!$L$4:$L$15,1,FALSE),IF(G715="","",1))</f>
        <v/>
      </c>
    </row>
    <row r="716" spans="1:13" s="443" customFormat="1" ht="14.15" customHeight="1">
      <c r="A716" s="502">
        <f t="shared" si="22"/>
        <v>708</v>
      </c>
      <c r="B716" s="502">
        <f t="shared" si="23"/>
        <v>0</v>
      </c>
      <c r="C716" s="448"/>
      <c r="D716" s="446"/>
      <c r="E716" s="446"/>
      <c r="F716" s="446"/>
      <c r="G716" s="448"/>
      <c r="H716" s="455">
        <v>0</v>
      </c>
      <c r="I716" s="452">
        <v>0</v>
      </c>
      <c r="J716" s="446"/>
      <c r="K716" s="492"/>
      <c r="M716" s="443" t="str">
        <f>_xlfn.IFNA(VLOOKUP(G716,Checks!$L$4:$L$15,1,FALSE),IF(G716="","",1))</f>
        <v/>
      </c>
    </row>
    <row r="717" spans="1:13" s="443" customFormat="1" ht="14.15" customHeight="1">
      <c r="A717" s="502">
        <f t="shared" si="22"/>
        <v>709</v>
      </c>
      <c r="B717" s="502">
        <f t="shared" si="23"/>
        <v>0</v>
      </c>
      <c r="C717" s="448"/>
      <c r="D717" s="446"/>
      <c r="E717" s="446"/>
      <c r="F717" s="446"/>
      <c r="G717" s="448"/>
      <c r="H717" s="455">
        <v>0</v>
      </c>
      <c r="I717" s="452">
        <v>0</v>
      </c>
      <c r="J717" s="446"/>
      <c r="K717" s="492"/>
      <c r="M717" s="443" t="str">
        <f>_xlfn.IFNA(VLOOKUP(G717,Checks!$L$4:$L$15,1,FALSE),IF(G717="","",1))</f>
        <v/>
      </c>
    </row>
    <row r="718" spans="1:13" s="443" customFormat="1" ht="14.15" customHeight="1">
      <c r="A718" s="502">
        <f t="shared" si="22"/>
        <v>710</v>
      </c>
      <c r="B718" s="502">
        <f t="shared" si="23"/>
        <v>0</v>
      </c>
      <c r="C718" s="448"/>
      <c r="D718" s="446"/>
      <c r="E718" s="446"/>
      <c r="F718" s="446"/>
      <c r="G718" s="448"/>
      <c r="H718" s="455">
        <v>0</v>
      </c>
      <c r="I718" s="452">
        <v>0</v>
      </c>
      <c r="J718" s="446"/>
      <c r="K718" s="492"/>
      <c r="M718" s="443" t="str">
        <f>_xlfn.IFNA(VLOOKUP(G718,Checks!$L$4:$L$15,1,FALSE),IF(G718="","",1))</f>
        <v/>
      </c>
    </row>
    <row r="719" spans="1:13" s="443" customFormat="1" ht="14.15" customHeight="1">
      <c r="A719" s="502">
        <f t="shared" si="22"/>
        <v>711</v>
      </c>
      <c r="B719" s="502">
        <f t="shared" si="23"/>
        <v>0</v>
      </c>
      <c r="C719" s="448"/>
      <c r="D719" s="446"/>
      <c r="E719" s="446"/>
      <c r="F719" s="446"/>
      <c r="G719" s="448"/>
      <c r="H719" s="455">
        <v>0</v>
      </c>
      <c r="I719" s="452">
        <v>0</v>
      </c>
      <c r="J719" s="446"/>
      <c r="K719" s="492"/>
      <c r="M719" s="443" t="str">
        <f>_xlfn.IFNA(VLOOKUP(G719,Checks!$L$4:$L$15,1,FALSE),IF(G719="","",1))</f>
        <v/>
      </c>
    </row>
    <row r="720" spans="1:13" s="443" customFormat="1" ht="14.15" customHeight="1">
      <c r="A720" s="502">
        <f t="shared" si="22"/>
        <v>712</v>
      </c>
      <c r="B720" s="502">
        <f t="shared" si="23"/>
        <v>0</v>
      </c>
      <c r="C720" s="448"/>
      <c r="D720" s="446"/>
      <c r="E720" s="446"/>
      <c r="F720" s="446"/>
      <c r="G720" s="448"/>
      <c r="H720" s="455">
        <v>0</v>
      </c>
      <c r="I720" s="452">
        <v>0</v>
      </c>
      <c r="J720" s="446"/>
      <c r="K720" s="492"/>
      <c r="M720" s="443" t="str">
        <f>_xlfn.IFNA(VLOOKUP(G720,Checks!$L$4:$L$15,1,FALSE),IF(G720="","",1))</f>
        <v/>
      </c>
    </row>
    <row r="721" spans="1:13" s="443" customFormat="1" ht="14.15" customHeight="1">
      <c r="A721" s="502">
        <f t="shared" si="22"/>
        <v>713</v>
      </c>
      <c r="B721" s="502">
        <f t="shared" si="23"/>
        <v>0</v>
      </c>
      <c r="C721" s="448"/>
      <c r="D721" s="446"/>
      <c r="E721" s="446"/>
      <c r="F721" s="446"/>
      <c r="G721" s="448"/>
      <c r="H721" s="455">
        <v>0</v>
      </c>
      <c r="I721" s="452">
        <v>0</v>
      </c>
      <c r="J721" s="446"/>
      <c r="K721" s="492"/>
      <c r="M721" s="443" t="str">
        <f>_xlfn.IFNA(VLOOKUP(G721,Checks!$L$4:$L$15,1,FALSE),IF(G721="","",1))</f>
        <v/>
      </c>
    </row>
    <row r="722" spans="1:13" s="443" customFormat="1" ht="14.15" customHeight="1">
      <c r="A722" s="502">
        <f t="shared" si="22"/>
        <v>714</v>
      </c>
      <c r="B722" s="502">
        <f t="shared" si="23"/>
        <v>0</v>
      </c>
      <c r="C722" s="448"/>
      <c r="D722" s="446"/>
      <c r="E722" s="446"/>
      <c r="F722" s="446"/>
      <c r="G722" s="448"/>
      <c r="H722" s="455">
        <v>0</v>
      </c>
      <c r="I722" s="452">
        <v>0</v>
      </c>
      <c r="J722" s="446"/>
      <c r="K722" s="492"/>
      <c r="M722" s="443" t="str">
        <f>_xlfn.IFNA(VLOOKUP(G722,Checks!$L$4:$L$15,1,FALSE),IF(G722="","",1))</f>
        <v/>
      </c>
    </row>
    <row r="723" spans="1:13" s="443" customFormat="1" ht="14.15" customHeight="1">
      <c r="A723" s="502">
        <f t="shared" si="22"/>
        <v>715</v>
      </c>
      <c r="B723" s="502">
        <f t="shared" si="23"/>
        <v>0</v>
      </c>
      <c r="C723" s="448"/>
      <c r="D723" s="446"/>
      <c r="E723" s="446"/>
      <c r="F723" s="446"/>
      <c r="G723" s="448"/>
      <c r="H723" s="455">
        <v>0</v>
      </c>
      <c r="I723" s="452">
        <v>0</v>
      </c>
      <c r="J723" s="446"/>
      <c r="K723" s="492"/>
      <c r="M723" s="443" t="str">
        <f>_xlfn.IFNA(VLOOKUP(G723,Checks!$L$4:$L$15,1,FALSE),IF(G723="","",1))</f>
        <v/>
      </c>
    </row>
    <row r="724" spans="1:13" s="443" customFormat="1" ht="14.15" customHeight="1">
      <c r="A724" s="502">
        <f t="shared" si="22"/>
        <v>716</v>
      </c>
      <c r="B724" s="502">
        <f t="shared" si="23"/>
        <v>0</v>
      </c>
      <c r="C724" s="448"/>
      <c r="D724" s="446"/>
      <c r="E724" s="446"/>
      <c r="F724" s="446"/>
      <c r="G724" s="448"/>
      <c r="H724" s="455">
        <v>0</v>
      </c>
      <c r="I724" s="452">
        <v>0</v>
      </c>
      <c r="J724" s="446"/>
      <c r="K724" s="492"/>
      <c r="M724" s="443" t="str">
        <f>_xlfn.IFNA(VLOOKUP(G724,Checks!$L$4:$L$15,1,FALSE),IF(G724="","",1))</f>
        <v/>
      </c>
    </row>
    <row r="725" spans="1:13" s="443" customFormat="1" ht="14.15" customHeight="1">
      <c r="A725" s="502">
        <f t="shared" si="22"/>
        <v>717</v>
      </c>
      <c r="B725" s="502">
        <f t="shared" si="23"/>
        <v>0</v>
      </c>
      <c r="C725" s="448"/>
      <c r="D725" s="446"/>
      <c r="E725" s="446"/>
      <c r="F725" s="446"/>
      <c r="G725" s="448"/>
      <c r="H725" s="455">
        <v>0</v>
      </c>
      <c r="I725" s="452">
        <v>0</v>
      </c>
      <c r="J725" s="446"/>
      <c r="K725" s="492"/>
      <c r="M725" s="443" t="str">
        <f>_xlfn.IFNA(VLOOKUP(G725,Checks!$L$4:$L$15,1,FALSE),IF(G725="","",1))</f>
        <v/>
      </c>
    </row>
    <row r="726" spans="1:13" s="443" customFormat="1" ht="14.15" customHeight="1">
      <c r="A726" s="502">
        <f t="shared" si="22"/>
        <v>718</v>
      </c>
      <c r="B726" s="502">
        <f t="shared" si="23"/>
        <v>0</v>
      </c>
      <c r="C726" s="448"/>
      <c r="D726" s="446"/>
      <c r="E726" s="446"/>
      <c r="F726" s="446"/>
      <c r="G726" s="448"/>
      <c r="H726" s="455">
        <v>0</v>
      </c>
      <c r="I726" s="452">
        <v>0</v>
      </c>
      <c r="J726" s="446"/>
      <c r="K726" s="492"/>
      <c r="M726" s="443" t="str">
        <f>_xlfn.IFNA(VLOOKUP(G726,Checks!$L$4:$L$15,1,FALSE),IF(G726="","",1))</f>
        <v/>
      </c>
    </row>
    <row r="727" spans="1:13" s="443" customFormat="1" ht="14.15" customHeight="1">
      <c r="A727" s="502">
        <f t="shared" si="22"/>
        <v>719</v>
      </c>
      <c r="B727" s="502">
        <f t="shared" si="23"/>
        <v>0</v>
      </c>
      <c r="C727" s="448"/>
      <c r="D727" s="446"/>
      <c r="E727" s="446"/>
      <c r="F727" s="446"/>
      <c r="G727" s="448"/>
      <c r="H727" s="455">
        <v>0</v>
      </c>
      <c r="I727" s="452">
        <v>0</v>
      </c>
      <c r="J727" s="446"/>
      <c r="K727" s="492"/>
      <c r="M727" s="443" t="str">
        <f>_xlfn.IFNA(VLOOKUP(G727,Checks!$L$4:$L$15,1,FALSE),IF(G727="","",1))</f>
        <v/>
      </c>
    </row>
    <row r="728" spans="1:13" s="443" customFormat="1" ht="14.15" customHeight="1">
      <c r="A728" s="502">
        <f t="shared" si="22"/>
        <v>720</v>
      </c>
      <c r="B728" s="502">
        <f t="shared" si="23"/>
        <v>0</v>
      </c>
      <c r="C728" s="448"/>
      <c r="D728" s="446"/>
      <c r="E728" s="446"/>
      <c r="F728" s="446"/>
      <c r="G728" s="448"/>
      <c r="H728" s="455">
        <v>0</v>
      </c>
      <c r="I728" s="452">
        <v>0</v>
      </c>
      <c r="J728" s="446"/>
      <c r="K728" s="492"/>
      <c r="M728" s="443" t="str">
        <f>_xlfn.IFNA(VLOOKUP(G728,Checks!$L$4:$L$15,1,FALSE),IF(G728="","",1))</f>
        <v/>
      </c>
    </row>
    <row r="729" spans="1:13" s="443" customFormat="1" ht="14.15" customHeight="1">
      <c r="A729" s="502">
        <f t="shared" si="22"/>
        <v>721</v>
      </c>
      <c r="B729" s="502">
        <f t="shared" si="23"/>
        <v>0</v>
      </c>
      <c r="C729" s="448"/>
      <c r="D729" s="446"/>
      <c r="E729" s="446"/>
      <c r="F729" s="446"/>
      <c r="G729" s="448"/>
      <c r="H729" s="455">
        <v>0</v>
      </c>
      <c r="I729" s="452">
        <v>0</v>
      </c>
      <c r="J729" s="446"/>
      <c r="K729" s="492"/>
      <c r="M729" s="443" t="str">
        <f>_xlfn.IFNA(VLOOKUP(G729,Checks!$L$4:$L$15,1,FALSE),IF(G729="","",1))</f>
        <v/>
      </c>
    </row>
    <row r="730" spans="1:13" s="443" customFormat="1" ht="14.15" customHeight="1">
      <c r="A730" s="502">
        <f t="shared" si="22"/>
        <v>722</v>
      </c>
      <c r="B730" s="502">
        <f t="shared" si="23"/>
        <v>0</v>
      </c>
      <c r="C730" s="448"/>
      <c r="D730" s="446"/>
      <c r="E730" s="446"/>
      <c r="F730" s="446"/>
      <c r="G730" s="448"/>
      <c r="H730" s="455">
        <v>0</v>
      </c>
      <c r="I730" s="452">
        <v>0</v>
      </c>
      <c r="J730" s="446"/>
      <c r="K730" s="492"/>
      <c r="M730" s="443" t="str">
        <f>_xlfn.IFNA(VLOOKUP(G730,Checks!$L$4:$L$15,1,FALSE),IF(G730="","",1))</f>
        <v/>
      </c>
    </row>
    <row r="731" spans="1:13" s="443" customFormat="1" ht="14.15" customHeight="1">
      <c r="A731" s="502">
        <f t="shared" si="22"/>
        <v>723</v>
      </c>
      <c r="B731" s="502">
        <f t="shared" si="23"/>
        <v>0</v>
      </c>
      <c r="C731" s="448"/>
      <c r="D731" s="446"/>
      <c r="E731" s="446"/>
      <c r="F731" s="446"/>
      <c r="G731" s="448"/>
      <c r="H731" s="455">
        <v>0</v>
      </c>
      <c r="I731" s="452">
        <v>0</v>
      </c>
      <c r="J731" s="446"/>
      <c r="K731" s="492"/>
      <c r="M731" s="443" t="str">
        <f>_xlfn.IFNA(VLOOKUP(G731,Checks!$L$4:$L$15,1,FALSE),IF(G731="","",1))</f>
        <v/>
      </c>
    </row>
    <row r="732" spans="1:13" s="443" customFormat="1" ht="14.15" customHeight="1">
      <c r="A732" s="502">
        <f t="shared" si="22"/>
        <v>724</v>
      </c>
      <c r="B732" s="502">
        <f t="shared" si="23"/>
        <v>0</v>
      </c>
      <c r="C732" s="448"/>
      <c r="D732" s="446"/>
      <c r="E732" s="446"/>
      <c r="F732" s="446"/>
      <c r="G732" s="448"/>
      <c r="H732" s="455">
        <v>0</v>
      </c>
      <c r="I732" s="452">
        <v>0</v>
      </c>
      <c r="J732" s="446"/>
      <c r="K732" s="492"/>
      <c r="M732" s="443" t="str">
        <f>_xlfn.IFNA(VLOOKUP(G732,Checks!$L$4:$L$15,1,FALSE),IF(G732="","",1))</f>
        <v/>
      </c>
    </row>
    <row r="733" spans="1:13" s="443" customFormat="1" ht="14.15" customHeight="1">
      <c r="A733" s="502">
        <f t="shared" si="22"/>
        <v>725</v>
      </c>
      <c r="B733" s="502">
        <f t="shared" si="23"/>
        <v>0</v>
      </c>
      <c r="C733" s="448"/>
      <c r="D733" s="446"/>
      <c r="E733" s="446"/>
      <c r="F733" s="446"/>
      <c r="G733" s="448"/>
      <c r="H733" s="455">
        <v>0</v>
      </c>
      <c r="I733" s="452">
        <v>0</v>
      </c>
      <c r="J733" s="446"/>
      <c r="K733" s="492"/>
      <c r="M733" s="443" t="str">
        <f>_xlfn.IFNA(VLOOKUP(G733,Checks!$L$4:$L$15,1,FALSE),IF(G733="","",1))</f>
        <v/>
      </c>
    </row>
    <row r="734" spans="1:13" s="443" customFormat="1" ht="14.15" customHeight="1">
      <c r="A734" s="502">
        <f t="shared" si="22"/>
        <v>726</v>
      </c>
      <c r="B734" s="502">
        <f t="shared" si="23"/>
        <v>0</v>
      </c>
      <c r="C734" s="448"/>
      <c r="D734" s="446"/>
      <c r="E734" s="446"/>
      <c r="F734" s="446"/>
      <c r="G734" s="448"/>
      <c r="H734" s="455">
        <v>0</v>
      </c>
      <c r="I734" s="452">
        <v>0</v>
      </c>
      <c r="J734" s="446"/>
      <c r="K734" s="492"/>
      <c r="M734" s="443" t="str">
        <f>_xlfn.IFNA(VLOOKUP(G734,Checks!$L$4:$L$15,1,FALSE),IF(G734="","",1))</f>
        <v/>
      </c>
    </row>
    <row r="735" spans="1:13" s="443" customFormat="1" ht="14.15" customHeight="1">
      <c r="A735" s="502">
        <f t="shared" si="22"/>
        <v>727</v>
      </c>
      <c r="B735" s="502">
        <f t="shared" si="23"/>
        <v>0</v>
      </c>
      <c r="C735" s="448"/>
      <c r="D735" s="446"/>
      <c r="E735" s="446"/>
      <c r="F735" s="446"/>
      <c r="G735" s="448"/>
      <c r="H735" s="455">
        <v>0</v>
      </c>
      <c r="I735" s="452">
        <v>0</v>
      </c>
      <c r="J735" s="446"/>
      <c r="K735" s="492"/>
      <c r="M735" s="443" t="str">
        <f>_xlfn.IFNA(VLOOKUP(G735,Checks!$L$4:$L$15,1,FALSE),IF(G735="","",1))</f>
        <v/>
      </c>
    </row>
    <row r="736" spans="1:13" s="443" customFormat="1" ht="14.15" customHeight="1">
      <c r="A736" s="502">
        <f t="shared" si="22"/>
        <v>728</v>
      </c>
      <c r="B736" s="502">
        <f t="shared" si="23"/>
        <v>0</v>
      </c>
      <c r="C736" s="448"/>
      <c r="D736" s="446"/>
      <c r="E736" s="446"/>
      <c r="F736" s="446"/>
      <c r="G736" s="448"/>
      <c r="H736" s="455">
        <v>0</v>
      </c>
      <c r="I736" s="452">
        <v>0</v>
      </c>
      <c r="J736" s="446"/>
      <c r="K736" s="492"/>
      <c r="M736" s="443" t="str">
        <f>_xlfn.IFNA(VLOOKUP(G736,Checks!$L$4:$L$15,1,FALSE),IF(G736="","",1))</f>
        <v/>
      </c>
    </row>
    <row r="737" spans="1:13" s="443" customFormat="1" ht="14.15" customHeight="1">
      <c r="A737" s="502">
        <f t="shared" si="22"/>
        <v>729</v>
      </c>
      <c r="B737" s="502">
        <f t="shared" si="23"/>
        <v>0</v>
      </c>
      <c r="C737" s="448"/>
      <c r="D737" s="446"/>
      <c r="E737" s="446"/>
      <c r="F737" s="446"/>
      <c r="G737" s="448"/>
      <c r="H737" s="455">
        <v>0</v>
      </c>
      <c r="I737" s="452">
        <v>0</v>
      </c>
      <c r="J737" s="446"/>
      <c r="K737" s="492"/>
      <c r="M737" s="443" t="str">
        <f>_xlfn.IFNA(VLOOKUP(G737,Checks!$L$4:$L$15,1,FALSE),IF(G737="","",1))</f>
        <v/>
      </c>
    </row>
    <row r="738" spans="1:13" s="443" customFormat="1" ht="14.15" customHeight="1">
      <c r="A738" s="502">
        <f t="shared" si="22"/>
        <v>730</v>
      </c>
      <c r="B738" s="502">
        <f t="shared" si="23"/>
        <v>0</v>
      </c>
      <c r="C738" s="448"/>
      <c r="D738" s="446"/>
      <c r="E738" s="446"/>
      <c r="F738" s="446"/>
      <c r="G738" s="448"/>
      <c r="H738" s="455">
        <v>0</v>
      </c>
      <c r="I738" s="452">
        <v>0</v>
      </c>
      <c r="J738" s="446"/>
      <c r="K738" s="492"/>
      <c r="M738" s="443" t="str">
        <f>_xlfn.IFNA(VLOOKUP(G738,Checks!$L$4:$L$15,1,FALSE),IF(G738="","",1))</f>
        <v/>
      </c>
    </row>
    <row r="739" spans="1:13" s="443" customFormat="1" ht="14.15" customHeight="1">
      <c r="A739" s="502">
        <f t="shared" si="22"/>
        <v>731</v>
      </c>
      <c r="B739" s="502">
        <f t="shared" si="23"/>
        <v>0</v>
      </c>
      <c r="C739" s="448"/>
      <c r="D739" s="446"/>
      <c r="E739" s="446"/>
      <c r="F739" s="446"/>
      <c r="G739" s="448"/>
      <c r="H739" s="455">
        <v>0</v>
      </c>
      <c r="I739" s="452">
        <v>0</v>
      </c>
      <c r="J739" s="446"/>
      <c r="K739" s="492"/>
      <c r="M739" s="443" t="str">
        <f>_xlfn.IFNA(VLOOKUP(G739,Checks!$L$4:$L$15,1,FALSE),IF(G739="","",1))</f>
        <v/>
      </c>
    </row>
    <row r="740" spans="1:13" s="443" customFormat="1" ht="14.15" customHeight="1">
      <c r="A740" s="502">
        <f t="shared" si="22"/>
        <v>732</v>
      </c>
      <c r="B740" s="502">
        <f t="shared" si="23"/>
        <v>0</v>
      </c>
      <c r="C740" s="448"/>
      <c r="D740" s="446"/>
      <c r="E740" s="446"/>
      <c r="F740" s="446"/>
      <c r="G740" s="448"/>
      <c r="H740" s="455">
        <v>0</v>
      </c>
      <c r="I740" s="452">
        <v>0</v>
      </c>
      <c r="J740" s="446"/>
      <c r="K740" s="492"/>
      <c r="M740" s="443" t="str">
        <f>_xlfn.IFNA(VLOOKUP(G740,Checks!$L$4:$L$15,1,FALSE),IF(G740="","",1))</f>
        <v/>
      </c>
    </row>
    <row r="741" spans="1:13" s="443" customFormat="1" ht="14.15" customHeight="1">
      <c r="A741" s="502">
        <f t="shared" si="22"/>
        <v>733</v>
      </c>
      <c r="B741" s="502">
        <f t="shared" si="23"/>
        <v>0</v>
      </c>
      <c r="C741" s="448"/>
      <c r="D741" s="446"/>
      <c r="E741" s="446"/>
      <c r="F741" s="446"/>
      <c r="G741" s="448"/>
      <c r="H741" s="455">
        <v>0</v>
      </c>
      <c r="I741" s="452">
        <v>0</v>
      </c>
      <c r="J741" s="446"/>
      <c r="K741" s="492"/>
      <c r="M741" s="443" t="str">
        <f>_xlfn.IFNA(VLOOKUP(G741,Checks!$L$4:$L$15,1,FALSE),IF(G741="","",1))</f>
        <v/>
      </c>
    </row>
    <row r="742" spans="1:13" s="443" customFormat="1" ht="14.15" customHeight="1">
      <c r="A742" s="502">
        <f t="shared" si="22"/>
        <v>734</v>
      </c>
      <c r="B742" s="502">
        <f t="shared" si="23"/>
        <v>0</v>
      </c>
      <c r="C742" s="448"/>
      <c r="D742" s="446"/>
      <c r="E742" s="446"/>
      <c r="F742" s="446"/>
      <c r="G742" s="448"/>
      <c r="H742" s="455">
        <v>0</v>
      </c>
      <c r="I742" s="452">
        <v>0</v>
      </c>
      <c r="J742" s="446"/>
      <c r="K742" s="492"/>
      <c r="M742" s="443" t="str">
        <f>_xlfn.IFNA(VLOOKUP(G742,Checks!$L$4:$L$15,1,FALSE),IF(G742="","",1))</f>
        <v/>
      </c>
    </row>
    <row r="743" spans="1:13" s="443" customFormat="1" ht="14.15" customHeight="1">
      <c r="A743" s="502">
        <f t="shared" si="22"/>
        <v>735</v>
      </c>
      <c r="B743" s="502">
        <f t="shared" si="23"/>
        <v>0</v>
      </c>
      <c r="C743" s="448"/>
      <c r="D743" s="446"/>
      <c r="E743" s="446"/>
      <c r="F743" s="446"/>
      <c r="G743" s="448"/>
      <c r="H743" s="455">
        <v>0</v>
      </c>
      <c r="I743" s="452">
        <v>0</v>
      </c>
      <c r="J743" s="446"/>
      <c r="K743" s="492"/>
      <c r="M743" s="443" t="str">
        <f>_xlfn.IFNA(VLOOKUP(G743,Checks!$L$4:$L$15,1,FALSE),IF(G743="","",1))</f>
        <v/>
      </c>
    </row>
    <row r="744" spans="1:13" s="443" customFormat="1" ht="14.15" customHeight="1">
      <c r="A744" s="502">
        <f t="shared" si="22"/>
        <v>736</v>
      </c>
      <c r="B744" s="502">
        <f t="shared" si="23"/>
        <v>0</v>
      </c>
      <c r="C744" s="448"/>
      <c r="D744" s="446"/>
      <c r="E744" s="446"/>
      <c r="F744" s="446"/>
      <c r="G744" s="448"/>
      <c r="H744" s="455">
        <v>0</v>
      </c>
      <c r="I744" s="452">
        <v>0</v>
      </c>
      <c r="J744" s="446"/>
      <c r="K744" s="492"/>
      <c r="M744" s="443" t="str">
        <f>_xlfn.IFNA(VLOOKUP(G744,Checks!$L$4:$L$15,1,FALSE),IF(G744="","",1))</f>
        <v/>
      </c>
    </row>
    <row r="745" spans="1:13" s="443" customFormat="1" ht="14.15" customHeight="1">
      <c r="A745" s="502">
        <f t="shared" si="22"/>
        <v>737</v>
      </c>
      <c r="B745" s="502">
        <f t="shared" si="23"/>
        <v>0</v>
      </c>
      <c r="C745" s="448"/>
      <c r="D745" s="446"/>
      <c r="E745" s="446"/>
      <c r="F745" s="446"/>
      <c r="G745" s="448"/>
      <c r="H745" s="455">
        <v>0</v>
      </c>
      <c r="I745" s="452">
        <v>0</v>
      </c>
      <c r="J745" s="446"/>
      <c r="K745" s="492"/>
      <c r="M745" s="443" t="str">
        <f>_xlfn.IFNA(VLOOKUP(G745,Checks!$L$4:$L$15,1,FALSE),IF(G745="","",1))</f>
        <v/>
      </c>
    </row>
    <row r="746" spans="1:13" s="443" customFormat="1" ht="14.15" customHeight="1">
      <c r="A746" s="502">
        <f t="shared" si="22"/>
        <v>738</v>
      </c>
      <c r="B746" s="502">
        <f t="shared" si="23"/>
        <v>0</v>
      </c>
      <c r="C746" s="448"/>
      <c r="D746" s="446"/>
      <c r="E746" s="446"/>
      <c r="F746" s="446"/>
      <c r="G746" s="448"/>
      <c r="H746" s="455">
        <v>0</v>
      </c>
      <c r="I746" s="452">
        <v>0</v>
      </c>
      <c r="J746" s="446"/>
      <c r="K746" s="492"/>
      <c r="M746" s="443" t="str">
        <f>_xlfn.IFNA(VLOOKUP(G746,Checks!$L$4:$L$15,1,FALSE),IF(G746="","",1))</f>
        <v/>
      </c>
    </row>
    <row r="747" spans="1:13" s="443" customFormat="1" ht="14.15" customHeight="1">
      <c r="A747" s="502">
        <f t="shared" si="22"/>
        <v>739</v>
      </c>
      <c r="B747" s="502">
        <f t="shared" si="23"/>
        <v>0</v>
      </c>
      <c r="C747" s="448"/>
      <c r="D747" s="446"/>
      <c r="E747" s="446"/>
      <c r="F747" s="446"/>
      <c r="G747" s="448"/>
      <c r="H747" s="455">
        <v>0</v>
      </c>
      <c r="I747" s="452">
        <v>0</v>
      </c>
      <c r="J747" s="446"/>
      <c r="K747" s="492"/>
      <c r="M747" s="443" t="str">
        <f>_xlfn.IFNA(VLOOKUP(G747,Checks!$L$4:$L$15,1,FALSE),IF(G747="","",1))</f>
        <v/>
      </c>
    </row>
    <row r="748" spans="1:13" s="443" customFormat="1" ht="14.15" customHeight="1">
      <c r="A748" s="502">
        <f t="shared" si="22"/>
        <v>740</v>
      </c>
      <c r="B748" s="502">
        <f t="shared" si="23"/>
        <v>0</v>
      </c>
      <c r="C748" s="448"/>
      <c r="D748" s="446"/>
      <c r="E748" s="446"/>
      <c r="F748" s="446"/>
      <c r="G748" s="448"/>
      <c r="H748" s="455">
        <v>0</v>
      </c>
      <c r="I748" s="452">
        <v>0</v>
      </c>
      <c r="J748" s="446"/>
      <c r="K748" s="492"/>
      <c r="M748" s="443" t="str">
        <f>_xlfn.IFNA(VLOOKUP(G748,Checks!$L$4:$L$15,1,FALSE),IF(G748="","",1))</f>
        <v/>
      </c>
    </row>
    <row r="749" spans="1:13" s="443" customFormat="1" ht="14.15" customHeight="1">
      <c r="A749" s="502">
        <f t="shared" si="22"/>
        <v>741</v>
      </c>
      <c r="B749" s="502">
        <f t="shared" si="23"/>
        <v>0</v>
      </c>
      <c r="C749" s="448"/>
      <c r="D749" s="446"/>
      <c r="E749" s="446"/>
      <c r="F749" s="446"/>
      <c r="G749" s="448"/>
      <c r="H749" s="455">
        <v>0</v>
      </c>
      <c r="I749" s="452">
        <v>0</v>
      </c>
      <c r="J749" s="446"/>
      <c r="K749" s="492"/>
      <c r="M749" s="443" t="str">
        <f>_xlfn.IFNA(VLOOKUP(G749,Checks!$L$4:$L$15,1,FALSE),IF(G749="","",1))</f>
        <v/>
      </c>
    </row>
    <row r="750" spans="1:13" s="443" customFormat="1" ht="14.15" customHeight="1">
      <c r="A750" s="502">
        <f t="shared" si="22"/>
        <v>742</v>
      </c>
      <c r="B750" s="502">
        <f t="shared" si="23"/>
        <v>0</v>
      </c>
      <c r="C750" s="448"/>
      <c r="D750" s="446"/>
      <c r="E750" s="446"/>
      <c r="F750" s="446"/>
      <c r="G750" s="448"/>
      <c r="H750" s="455">
        <v>0</v>
      </c>
      <c r="I750" s="452">
        <v>0</v>
      </c>
      <c r="J750" s="446"/>
      <c r="K750" s="492"/>
      <c r="M750" s="443" t="str">
        <f>_xlfn.IFNA(VLOOKUP(G750,Checks!$L$4:$L$15,1,FALSE),IF(G750="","",1))</f>
        <v/>
      </c>
    </row>
    <row r="751" spans="1:13" s="443" customFormat="1" ht="14.15" customHeight="1">
      <c r="A751" s="502">
        <f t="shared" si="22"/>
        <v>743</v>
      </c>
      <c r="B751" s="502">
        <f t="shared" si="23"/>
        <v>0</v>
      </c>
      <c r="C751" s="448"/>
      <c r="D751" s="446"/>
      <c r="E751" s="446"/>
      <c r="F751" s="446"/>
      <c r="G751" s="448"/>
      <c r="H751" s="455">
        <v>0</v>
      </c>
      <c r="I751" s="452">
        <v>0</v>
      </c>
      <c r="J751" s="446"/>
      <c r="K751" s="492"/>
      <c r="M751" s="443" t="str">
        <f>_xlfn.IFNA(VLOOKUP(G751,Checks!$L$4:$L$15,1,FALSE),IF(G751="","",1))</f>
        <v/>
      </c>
    </row>
    <row r="752" spans="1:13" s="443" customFormat="1" ht="14.15" customHeight="1">
      <c r="A752" s="502">
        <f t="shared" si="22"/>
        <v>744</v>
      </c>
      <c r="B752" s="502">
        <f t="shared" si="23"/>
        <v>0</v>
      </c>
      <c r="C752" s="448"/>
      <c r="D752" s="446"/>
      <c r="E752" s="446"/>
      <c r="F752" s="446"/>
      <c r="G752" s="448"/>
      <c r="H752" s="455">
        <v>0</v>
      </c>
      <c r="I752" s="452">
        <v>0</v>
      </c>
      <c r="J752" s="446"/>
      <c r="K752" s="492"/>
      <c r="M752" s="443" t="str">
        <f>_xlfn.IFNA(VLOOKUP(G752,Checks!$L$4:$L$15,1,FALSE),IF(G752="","",1))</f>
        <v/>
      </c>
    </row>
    <row r="753" spans="1:13" s="443" customFormat="1" ht="14.15" customHeight="1">
      <c r="A753" s="502">
        <f t="shared" si="22"/>
        <v>745</v>
      </c>
      <c r="B753" s="502">
        <f t="shared" si="23"/>
        <v>0</v>
      </c>
      <c r="C753" s="448"/>
      <c r="D753" s="446"/>
      <c r="E753" s="446"/>
      <c r="F753" s="446"/>
      <c r="G753" s="448"/>
      <c r="H753" s="455">
        <v>0</v>
      </c>
      <c r="I753" s="452">
        <v>0</v>
      </c>
      <c r="J753" s="446"/>
      <c r="K753" s="492"/>
      <c r="M753" s="443" t="str">
        <f>_xlfn.IFNA(VLOOKUP(G753,Checks!$L$4:$L$15,1,FALSE),IF(G753="","",1))</f>
        <v/>
      </c>
    </row>
    <row r="754" spans="1:13" s="443" customFormat="1" ht="14.15" customHeight="1">
      <c r="A754" s="502">
        <f t="shared" si="22"/>
        <v>746</v>
      </c>
      <c r="B754" s="502">
        <f t="shared" si="23"/>
        <v>0</v>
      </c>
      <c r="C754" s="448"/>
      <c r="D754" s="446"/>
      <c r="E754" s="446"/>
      <c r="F754" s="446"/>
      <c r="G754" s="448"/>
      <c r="H754" s="455">
        <v>0</v>
      </c>
      <c r="I754" s="452">
        <v>0</v>
      </c>
      <c r="J754" s="446"/>
      <c r="K754" s="492"/>
      <c r="M754" s="443" t="str">
        <f>_xlfn.IFNA(VLOOKUP(G754,Checks!$L$4:$L$15,1,FALSE),IF(G754="","",1))</f>
        <v/>
      </c>
    </row>
    <row r="755" spans="1:13" s="443" customFormat="1" ht="14.15" customHeight="1">
      <c r="A755" s="502">
        <f t="shared" si="22"/>
        <v>747</v>
      </c>
      <c r="B755" s="502">
        <f t="shared" si="23"/>
        <v>0</v>
      </c>
      <c r="C755" s="448"/>
      <c r="D755" s="446"/>
      <c r="E755" s="446"/>
      <c r="F755" s="446"/>
      <c r="G755" s="448"/>
      <c r="H755" s="455">
        <v>0</v>
      </c>
      <c r="I755" s="452">
        <v>0</v>
      </c>
      <c r="J755" s="446"/>
      <c r="K755" s="492"/>
      <c r="M755" s="443" t="str">
        <f>_xlfn.IFNA(VLOOKUP(G755,Checks!$L$4:$L$15,1,FALSE),IF(G755="","",1))</f>
        <v/>
      </c>
    </row>
    <row r="756" spans="1:13" s="443" customFormat="1" ht="14.15" customHeight="1">
      <c r="A756" s="502">
        <f t="shared" si="22"/>
        <v>748</v>
      </c>
      <c r="B756" s="502">
        <f t="shared" si="23"/>
        <v>0</v>
      </c>
      <c r="C756" s="448"/>
      <c r="D756" s="446"/>
      <c r="E756" s="446"/>
      <c r="F756" s="446"/>
      <c r="G756" s="448"/>
      <c r="H756" s="455">
        <v>0</v>
      </c>
      <c r="I756" s="452">
        <v>0</v>
      </c>
      <c r="J756" s="446"/>
      <c r="K756" s="492"/>
      <c r="M756" s="443" t="str">
        <f>_xlfn.IFNA(VLOOKUP(G756,Checks!$L$4:$L$15,1,FALSE),IF(G756="","",1))</f>
        <v/>
      </c>
    </row>
    <row r="757" spans="1:13" s="443" customFormat="1" ht="14.15" customHeight="1">
      <c r="A757" s="502">
        <f t="shared" si="22"/>
        <v>749</v>
      </c>
      <c r="B757" s="502">
        <f t="shared" si="23"/>
        <v>0</v>
      </c>
      <c r="C757" s="448"/>
      <c r="D757" s="446"/>
      <c r="E757" s="446"/>
      <c r="F757" s="446"/>
      <c r="G757" s="448"/>
      <c r="H757" s="455">
        <v>0</v>
      </c>
      <c r="I757" s="452">
        <v>0</v>
      </c>
      <c r="J757" s="446"/>
      <c r="K757" s="492"/>
      <c r="M757" s="443" t="str">
        <f>_xlfn.IFNA(VLOOKUP(G757,Checks!$L$4:$L$15,1,FALSE),IF(G757="","",1))</f>
        <v/>
      </c>
    </row>
    <row r="758" spans="1:13" s="443" customFormat="1" ht="14.15" customHeight="1">
      <c r="A758" s="502">
        <f t="shared" si="22"/>
        <v>750</v>
      </c>
      <c r="B758" s="502">
        <f t="shared" si="23"/>
        <v>0</v>
      </c>
      <c r="C758" s="448"/>
      <c r="D758" s="446"/>
      <c r="E758" s="446"/>
      <c r="F758" s="446"/>
      <c r="G758" s="448"/>
      <c r="H758" s="455">
        <v>0</v>
      </c>
      <c r="I758" s="452">
        <v>0</v>
      </c>
      <c r="J758" s="446"/>
      <c r="K758" s="492"/>
      <c r="M758" s="443" t="str">
        <f>_xlfn.IFNA(VLOOKUP(G758,Checks!$L$4:$L$15,1,FALSE),IF(G758="","",1))</f>
        <v/>
      </c>
    </row>
    <row r="759" spans="1:13" s="443" customFormat="1" ht="14.15" customHeight="1">
      <c r="A759" s="502">
        <f t="shared" si="22"/>
        <v>751</v>
      </c>
      <c r="B759" s="502">
        <f t="shared" si="23"/>
        <v>0</v>
      </c>
      <c r="C759" s="448"/>
      <c r="D759" s="446"/>
      <c r="E759" s="446"/>
      <c r="F759" s="446"/>
      <c r="G759" s="448"/>
      <c r="H759" s="455">
        <v>0</v>
      </c>
      <c r="I759" s="452">
        <v>0</v>
      </c>
      <c r="J759" s="446"/>
      <c r="K759" s="492"/>
      <c r="M759" s="443" t="str">
        <f>_xlfn.IFNA(VLOOKUP(G759,Checks!$L$4:$L$15,1,FALSE),IF(G759="","",1))</f>
        <v/>
      </c>
    </row>
    <row r="760" spans="1:13" s="443" customFormat="1" ht="14.15" customHeight="1">
      <c r="A760" s="502">
        <f t="shared" si="22"/>
        <v>752</v>
      </c>
      <c r="B760" s="502">
        <f t="shared" si="23"/>
        <v>0</v>
      </c>
      <c r="C760" s="448"/>
      <c r="D760" s="446"/>
      <c r="E760" s="446"/>
      <c r="F760" s="446"/>
      <c r="G760" s="448"/>
      <c r="H760" s="455">
        <v>0</v>
      </c>
      <c r="I760" s="452">
        <v>0</v>
      </c>
      <c r="J760" s="446"/>
      <c r="K760" s="492"/>
      <c r="M760" s="443" t="str">
        <f>_xlfn.IFNA(VLOOKUP(G760,Checks!$L$4:$L$15,1,FALSE),IF(G760="","",1))</f>
        <v/>
      </c>
    </row>
    <row r="761" spans="1:13" s="443" customFormat="1" ht="14.15" customHeight="1">
      <c r="A761" s="502">
        <f t="shared" si="22"/>
        <v>753</v>
      </c>
      <c r="B761" s="502">
        <f t="shared" si="23"/>
        <v>0</v>
      </c>
      <c r="C761" s="448"/>
      <c r="D761" s="446"/>
      <c r="E761" s="446"/>
      <c r="F761" s="446"/>
      <c r="G761" s="448"/>
      <c r="H761" s="455">
        <v>0</v>
      </c>
      <c r="I761" s="452">
        <v>0</v>
      </c>
      <c r="J761" s="446"/>
      <c r="K761" s="492"/>
      <c r="M761" s="443" t="str">
        <f>_xlfn.IFNA(VLOOKUP(G761,Checks!$L$4:$L$15,1,FALSE),IF(G761="","",1))</f>
        <v/>
      </c>
    </row>
    <row r="762" spans="1:13" s="443" customFormat="1" ht="14.15" customHeight="1">
      <c r="A762" s="502">
        <f t="shared" si="22"/>
        <v>754</v>
      </c>
      <c r="B762" s="502">
        <f t="shared" si="23"/>
        <v>0</v>
      </c>
      <c r="C762" s="448"/>
      <c r="D762" s="446"/>
      <c r="E762" s="446"/>
      <c r="F762" s="446"/>
      <c r="G762" s="448"/>
      <c r="H762" s="455">
        <v>0</v>
      </c>
      <c r="I762" s="452">
        <v>0</v>
      </c>
      <c r="J762" s="446"/>
      <c r="K762" s="492"/>
      <c r="M762" s="443" t="str">
        <f>_xlfn.IFNA(VLOOKUP(G762,Checks!$L$4:$L$15,1,FALSE),IF(G762="","",1))</f>
        <v/>
      </c>
    </row>
    <row r="763" spans="1:13" s="443" customFormat="1" ht="14.15" customHeight="1">
      <c r="A763" s="502">
        <f t="shared" si="22"/>
        <v>755</v>
      </c>
      <c r="B763" s="502">
        <f t="shared" si="23"/>
        <v>0</v>
      </c>
      <c r="C763" s="448"/>
      <c r="D763" s="446"/>
      <c r="E763" s="446"/>
      <c r="F763" s="446"/>
      <c r="G763" s="448"/>
      <c r="H763" s="455">
        <v>0</v>
      </c>
      <c r="I763" s="452">
        <v>0</v>
      </c>
      <c r="J763" s="446"/>
      <c r="K763" s="492"/>
      <c r="M763" s="443" t="str">
        <f>_xlfn.IFNA(VLOOKUP(G763,Checks!$L$4:$L$15,1,FALSE),IF(G763="","",1))</f>
        <v/>
      </c>
    </row>
    <row r="764" spans="1:13" s="443" customFormat="1" ht="14.15" customHeight="1">
      <c r="A764" s="502">
        <f t="shared" si="22"/>
        <v>756</v>
      </c>
      <c r="B764" s="502">
        <f t="shared" si="23"/>
        <v>0</v>
      </c>
      <c r="C764" s="448"/>
      <c r="D764" s="446"/>
      <c r="E764" s="446"/>
      <c r="F764" s="446"/>
      <c r="G764" s="448"/>
      <c r="H764" s="455">
        <v>0</v>
      </c>
      <c r="I764" s="452">
        <v>0</v>
      </c>
      <c r="J764" s="446"/>
      <c r="K764" s="492"/>
      <c r="M764" s="443" t="str">
        <f>_xlfn.IFNA(VLOOKUP(G764,Checks!$L$4:$L$15,1,FALSE),IF(G764="","",1))</f>
        <v/>
      </c>
    </row>
    <row r="765" spans="1:13" s="443" customFormat="1" ht="14.15" customHeight="1">
      <c r="A765" s="502">
        <f t="shared" si="22"/>
        <v>757</v>
      </c>
      <c r="B765" s="502">
        <f t="shared" si="23"/>
        <v>0</v>
      </c>
      <c r="C765" s="448"/>
      <c r="D765" s="446"/>
      <c r="E765" s="446"/>
      <c r="F765" s="446"/>
      <c r="G765" s="448"/>
      <c r="H765" s="455">
        <v>0</v>
      </c>
      <c r="I765" s="452">
        <v>0</v>
      </c>
      <c r="J765" s="446"/>
      <c r="K765" s="492"/>
      <c r="M765" s="443" t="str">
        <f>_xlfn.IFNA(VLOOKUP(G765,Checks!$L$4:$L$15,1,FALSE),IF(G765="","",1))</f>
        <v/>
      </c>
    </row>
    <row r="766" spans="1:13" s="443" customFormat="1" ht="14.15" customHeight="1">
      <c r="A766" s="502">
        <f t="shared" si="22"/>
        <v>758</v>
      </c>
      <c r="B766" s="502">
        <f t="shared" si="23"/>
        <v>0</v>
      </c>
      <c r="C766" s="448"/>
      <c r="D766" s="446"/>
      <c r="E766" s="446"/>
      <c r="F766" s="446"/>
      <c r="G766" s="448"/>
      <c r="H766" s="455">
        <v>0</v>
      </c>
      <c r="I766" s="452">
        <v>0</v>
      </c>
      <c r="J766" s="446"/>
      <c r="K766" s="492"/>
      <c r="M766" s="443" t="str">
        <f>_xlfn.IFNA(VLOOKUP(G766,Checks!$L$4:$L$15,1,FALSE),IF(G766="","",1))</f>
        <v/>
      </c>
    </row>
    <row r="767" spans="1:13" s="443" customFormat="1" ht="14.15" customHeight="1">
      <c r="A767" s="502">
        <f t="shared" si="22"/>
        <v>759</v>
      </c>
      <c r="B767" s="502">
        <f t="shared" si="23"/>
        <v>0</v>
      </c>
      <c r="C767" s="448"/>
      <c r="D767" s="446"/>
      <c r="E767" s="446"/>
      <c r="F767" s="446"/>
      <c r="G767" s="448"/>
      <c r="H767" s="455">
        <v>0</v>
      </c>
      <c r="I767" s="452">
        <v>0</v>
      </c>
      <c r="J767" s="446"/>
      <c r="K767" s="492"/>
      <c r="M767" s="443" t="str">
        <f>_xlfn.IFNA(VLOOKUP(G767,Checks!$L$4:$L$15,1,FALSE),IF(G767="","",1))</f>
        <v/>
      </c>
    </row>
    <row r="768" spans="1:13" s="443" customFormat="1" ht="14.15" customHeight="1">
      <c r="A768" s="502">
        <f t="shared" si="22"/>
        <v>760</v>
      </c>
      <c r="B768" s="502">
        <f t="shared" si="23"/>
        <v>0</v>
      </c>
      <c r="C768" s="448"/>
      <c r="D768" s="446"/>
      <c r="E768" s="446"/>
      <c r="F768" s="446"/>
      <c r="G768" s="448"/>
      <c r="H768" s="455">
        <v>0</v>
      </c>
      <c r="I768" s="452">
        <v>0</v>
      </c>
      <c r="J768" s="446"/>
      <c r="K768" s="492"/>
      <c r="M768" s="443" t="str">
        <f>_xlfn.IFNA(VLOOKUP(G768,Checks!$L$4:$L$15,1,FALSE),IF(G768="","",1))</f>
        <v/>
      </c>
    </row>
    <row r="769" spans="1:13" s="443" customFormat="1" ht="14.15" customHeight="1">
      <c r="A769" s="502">
        <f t="shared" si="22"/>
        <v>761</v>
      </c>
      <c r="B769" s="502">
        <f t="shared" si="23"/>
        <v>0</v>
      </c>
      <c r="C769" s="448"/>
      <c r="D769" s="446"/>
      <c r="E769" s="446"/>
      <c r="F769" s="446"/>
      <c r="G769" s="448"/>
      <c r="H769" s="455">
        <v>0</v>
      </c>
      <c r="I769" s="452">
        <v>0</v>
      </c>
      <c r="J769" s="446"/>
      <c r="K769" s="492"/>
      <c r="M769" s="443" t="str">
        <f>_xlfn.IFNA(VLOOKUP(G769,Checks!$L$4:$L$15,1,FALSE),IF(G769="","",1))</f>
        <v/>
      </c>
    </row>
    <row r="770" spans="1:13" s="443" customFormat="1" ht="14.15" customHeight="1">
      <c r="A770" s="502">
        <f t="shared" si="22"/>
        <v>762</v>
      </c>
      <c r="B770" s="502">
        <f t="shared" si="23"/>
        <v>0</v>
      </c>
      <c r="C770" s="448"/>
      <c r="D770" s="446"/>
      <c r="E770" s="446"/>
      <c r="F770" s="446"/>
      <c r="G770" s="448"/>
      <c r="H770" s="455">
        <v>0</v>
      </c>
      <c r="I770" s="452">
        <v>0</v>
      </c>
      <c r="J770" s="446"/>
      <c r="K770" s="492"/>
      <c r="M770" s="443" t="str">
        <f>_xlfn.IFNA(VLOOKUP(G770,Checks!$L$4:$L$15,1,FALSE),IF(G770="","",1))</f>
        <v/>
      </c>
    </row>
    <row r="771" spans="1:13" s="443" customFormat="1" ht="14.15" customHeight="1">
      <c r="A771" s="502">
        <f t="shared" si="22"/>
        <v>763</v>
      </c>
      <c r="B771" s="502">
        <f t="shared" si="23"/>
        <v>0</v>
      </c>
      <c r="C771" s="448"/>
      <c r="D771" s="446"/>
      <c r="E771" s="446"/>
      <c r="F771" s="446"/>
      <c r="G771" s="448"/>
      <c r="H771" s="455">
        <v>0</v>
      </c>
      <c r="I771" s="452">
        <v>0</v>
      </c>
      <c r="J771" s="446"/>
      <c r="K771" s="492"/>
      <c r="M771" s="443" t="str">
        <f>_xlfn.IFNA(VLOOKUP(G771,Checks!$L$4:$L$15,1,FALSE),IF(G771="","",1))</f>
        <v/>
      </c>
    </row>
    <row r="772" spans="1:13" s="443" customFormat="1" ht="14.15" customHeight="1">
      <c r="A772" s="502">
        <f t="shared" si="22"/>
        <v>764</v>
      </c>
      <c r="B772" s="502">
        <f t="shared" si="23"/>
        <v>0</v>
      </c>
      <c r="C772" s="448"/>
      <c r="D772" s="446"/>
      <c r="E772" s="446"/>
      <c r="F772" s="446"/>
      <c r="G772" s="448"/>
      <c r="H772" s="455">
        <v>0</v>
      </c>
      <c r="I772" s="452">
        <v>0</v>
      </c>
      <c r="J772" s="446"/>
      <c r="K772" s="492"/>
      <c r="M772" s="443" t="str">
        <f>_xlfn.IFNA(VLOOKUP(G772,Checks!$L$4:$L$15,1,FALSE),IF(G772="","",1))</f>
        <v/>
      </c>
    </row>
    <row r="773" spans="1:13" s="443" customFormat="1" ht="14.15" customHeight="1">
      <c r="A773" s="502">
        <f t="shared" si="22"/>
        <v>765</v>
      </c>
      <c r="B773" s="502">
        <f t="shared" si="23"/>
        <v>0</v>
      </c>
      <c r="C773" s="448"/>
      <c r="D773" s="446"/>
      <c r="E773" s="446"/>
      <c r="F773" s="446"/>
      <c r="G773" s="448"/>
      <c r="H773" s="455">
        <v>0</v>
      </c>
      <c r="I773" s="452">
        <v>0</v>
      </c>
      <c r="J773" s="446"/>
      <c r="K773" s="492"/>
      <c r="M773" s="443" t="str">
        <f>_xlfn.IFNA(VLOOKUP(G773,Checks!$L$4:$L$15,1,FALSE),IF(G773="","",1))</f>
        <v/>
      </c>
    </row>
    <row r="774" spans="1:13" s="443" customFormat="1" ht="14.15" customHeight="1">
      <c r="A774" s="502">
        <f t="shared" si="22"/>
        <v>766</v>
      </c>
      <c r="B774" s="502">
        <f t="shared" si="23"/>
        <v>0</v>
      </c>
      <c r="C774" s="448"/>
      <c r="D774" s="446"/>
      <c r="E774" s="446"/>
      <c r="F774" s="446"/>
      <c r="G774" s="448"/>
      <c r="H774" s="455">
        <v>0</v>
      </c>
      <c r="I774" s="452">
        <v>0</v>
      </c>
      <c r="J774" s="446"/>
      <c r="K774" s="492"/>
      <c r="M774" s="443" t="str">
        <f>_xlfn.IFNA(VLOOKUP(G774,Checks!$L$4:$L$15,1,FALSE),IF(G774="","",1))</f>
        <v/>
      </c>
    </row>
    <row r="775" spans="1:13" s="443" customFormat="1" ht="14.15" customHeight="1">
      <c r="A775" s="502">
        <f t="shared" si="22"/>
        <v>767</v>
      </c>
      <c r="B775" s="502">
        <f t="shared" si="23"/>
        <v>0</v>
      </c>
      <c r="C775" s="448"/>
      <c r="D775" s="446"/>
      <c r="E775" s="446"/>
      <c r="F775" s="446"/>
      <c r="G775" s="448"/>
      <c r="H775" s="455">
        <v>0</v>
      </c>
      <c r="I775" s="452">
        <v>0</v>
      </c>
      <c r="J775" s="446"/>
      <c r="K775" s="492"/>
      <c r="M775" s="443" t="str">
        <f>_xlfn.IFNA(VLOOKUP(G775,Checks!$L$4:$L$15,1,FALSE),IF(G775="","",1))</f>
        <v/>
      </c>
    </row>
    <row r="776" spans="1:13" s="443" customFormat="1" ht="14.15" customHeight="1">
      <c r="A776" s="502">
        <f t="shared" si="22"/>
        <v>768</v>
      </c>
      <c r="B776" s="502">
        <f t="shared" si="23"/>
        <v>0</v>
      </c>
      <c r="C776" s="448"/>
      <c r="D776" s="446"/>
      <c r="E776" s="446"/>
      <c r="F776" s="446"/>
      <c r="G776" s="448"/>
      <c r="H776" s="455">
        <v>0</v>
      </c>
      <c r="I776" s="452">
        <v>0</v>
      </c>
      <c r="J776" s="446"/>
      <c r="K776" s="492"/>
      <c r="M776" s="443" t="str">
        <f>_xlfn.IFNA(VLOOKUP(G776,Checks!$L$4:$L$15,1,FALSE),IF(G776="","",1))</f>
        <v/>
      </c>
    </row>
    <row r="777" spans="1:13" s="443" customFormat="1" ht="14.15" customHeight="1">
      <c r="A777" s="502">
        <f t="shared" si="22"/>
        <v>769</v>
      </c>
      <c r="B777" s="502">
        <f t="shared" si="23"/>
        <v>0</v>
      </c>
      <c r="C777" s="448"/>
      <c r="D777" s="446"/>
      <c r="E777" s="446"/>
      <c r="F777" s="446"/>
      <c r="G777" s="448"/>
      <c r="H777" s="455">
        <v>0</v>
      </c>
      <c r="I777" s="452">
        <v>0</v>
      </c>
      <c r="J777" s="446"/>
      <c r="K777" s="492"/>
      <c r="M777" s="443" t="str">
        <f>_xlfn.IFNA(VLOOKUP(G777,Checks!$L$4:$L$15,1,FALSE),IF(G777="","",1))</f>
        <v/>
      </c>
    </row>
    <row r="778" spans="1:13" s="443" customFormat="1" ht="14.15" customHeight="1">
      <c r="A778" s="502">
        <f t="shared" si="22"/>
        <v>770</v>
      </c>
      <c r="B778" s="502">
        <f t="shared" si="23"/>
        <v>0</v>
      </c>
      <c r="C778" s="448"/>
      <c r="D778" s="446"/>
      <c r="E778" s="446"/>
      <c r="F778" s="446"/>
      <c r="G778" s="448"/>
      <c r="H778" s="455">
        <v>0</v>
      </c>
      <c r="I778" s="452">
        <v>0</v>
      </c>
      <c r="J778" s="446"/>
      <c r="K778" s="492"/>
      <c r="M778" s="443" t="str">
        <f>_xlfn.IFNA(VLOOKUP(G778,Checks!$L$4:$L$15,1,FALSE),IF(G778="","",1))</f>
        <v/>
      </c>
    </row>
    <row r="779" spans="1:13" s="443" customFormat="1" ht="14.15" customHeight="1">
      <c r="A779" s="502">
        <f t="shared" ref="A779:A842" si="24">A778+1</f>
        <v>771</v>
      </c>
      <c r="B779" s="502">
        <f t="shared" ref="B779:B842" si="25">$B$9</f>
        <v>0</v>
      </c>
      <c r="C779" s="448"/>
      <c r="D779" s="446"/>
      <c r="E779" s="446"/>
      <c r="F779" s="446"/>
      <c r="G779" s="448"/>
      <c r="H779" s="455">
        <v>0</v>
      </c>
      <c r="I779" s="452">
        <v>0</v>
      </c>
      <c r="J779" s="446"/>
      <c r="K779" s="492"/>
      <c r="M779" s="443" t="str">
        <f>_xlfn.IFNA(VLOOKUP(G779,Checks!$L$4:$L$15,1,FALSE),IF(G779="","",1))</f>
        <v/>
      </c>
    </row>
    <row r="780" spans="1:13" s="443" customFormat="1" ht="14.15" customHeight="1">
      <c r="A780" s="502">
        <f t="shared" si="24"/>
        <v>772</v>
      </c>
      <c r="B780" s="502">
        <f t="shared" si="25"/>
        <v>0</v>
      </c>
      <c r="C780" s="448"/>
      <c r="D780" s="446"/>
      <c r="E780" s="446"/>
      <c r="F780" s="446"/>
      <c r="G780" s="448"/>
      <c r="H780" s="455">
        <v>0</v>
      </c>
      <c r="I780" s="452">
        <v>0</v>
      </c>
      <c r="J780" s="446"/>
      <c r="K780" s="492"/>
      <c r="M780" s="443" t="str">
        <f>_xlfn.IFNA(VLOOKUP(G780,Checks!$L$4:$L$15,1,FALSE),IF(G780="","",1))</f>
        <v/>
      </c>
    </row>
    <row r="781" spans="1:13" s="443" customFormat="1" ht="14.15" customHeight="1">
      <c r="A781" s="502">
        <f t="shared" si="24"/>
        <v>773</v>
      </c>
      <c r="B781" s="502">
        <f t="shared" si="25"/>
        <v>0</v>
      </c>
      <c r="C781" s="448"/>
      <c r="D781" s="446"/>
      <c r="E781" s="446"/>
      <c r="F781" s="446"/>
      <c r="G781" s="448"/>
      <c r="H781" s="455">
        <v>0</v>
      </c>
      <c r="I781" s="452">
        <v>0</v>
      </c>
      <c r="J781" s="446"/>
      <c r="K781" s="492"/>
      <c r="M781" s="443" t="str">
        <f>_xlfn.IFNA(VLOOKUP(G781,Checks!$L$4:$L$15,1,FALSE),IF(G781="","",1))</f>
        <v/>
      </c>
    </row>
    <row r="782" spans="1:13" s="443" customFormat="1" ht="14.15" customHeight="1">
      <c r="A782" s="502">
        <f t="shared" si="24"/>
        <v>774</v>
      </c>
      <c r="B782" s="502">
        <f t="shared" si="25"/>
        <v>0</v>
      </c>
      <c r="C782" s="448"/>
      <c r="D782" s="446"/>
      <c r="E782" s="446"/>
      <c r="F782" s="446"/>
      <c r="G782" s="448"/>
      <c r="H782" s="455">
        <v>0</v>
      </c>
      <c r="I782" s="452">
        <v>0</v>
      </c>
      <c r="J782" s="446"/>
      <c r="K782" s="492"/>
      <c r="M782" s="443" t="str">
        <f>_xlfn.IFNA(VLOOKUP(G782,Checks!$L$4:$L$15,1,FALSE),IF(G782="","",1))</f>
        <v/>
      </c>
    </row>
    <row r="783" spans="1:13" s="443" customFormat="1" ht="14.15" customHeight="1">
      <c r="A783" s="502">
        <f t="shared" si="24"/>
        <v>775</v>
      </c>
      <c r="B783" s="502">
        <f t="shared" si="25"/>
        <v>0</v>
      </c>
      <c r="C783" s="448"/>
      <c r="D783" s="446"/>
      <c r="E783" s="446"/>
      <c r="F783" s="446"/>
      <c r="G783" s="448"/>
      <c r="H783" s="455">
        <v>0</v>
      </c>
      <c r="I783" s="452">
        <v>0</v>
      </c>
      <c r="J783" s="446"/>
      <c r="K783" s="492"/>
      <c r="M783" s="443" t="str">
        <f>_xlfn.IFNA(VLOOKUP(G783,Checks!$L$4:$L$15,1,FALSE),IF(G783="","",1))</f>
        <v/>
      </c>
    </row>
    <row r="784" spans="1:13" s="443" customFormat="1" ht="14.15" customHeight="1">
      <c r="A784" s="502">
        <f t="shared" si="24"/>
        <v>776</v>
      </c>
      <c r="B784" s="502">
        <f t="shared" si="25"/>
        <v>0</v>
      </c>
      <c r="C784" s="448"/>
      <c r="D784" s="446"/>
      <c r="E784" s="446"/>
      <c r="F784" s="446"/>
      <c r="G784" s="448"/>
      <c r="H784" s="455">
        <v>0</v>
      </c>
      <c r="I784" s="452">
        <v>0</v>
      </c>
      <c r="J784" s="446"/>
      <c r="K784" s="492"/>
      <c r="M784" s="443" t="str">
        <f>_xlfn.IFNA(VLOOKUP(G784,Checks!$L$4:$L$15,1,FALSE),IF(G784="","",1))</f>
        <v/>
      </c>
    </row>
    <row r="785" spans="1:13" s="443" customFormat="1" ht="14.15" customHeight="1">
      <c r="A785" s="502">
        <f t="shared" si="24"/>
        <v>777</v>
      </c>
      <c r="B785" s="502">
        <f t="shared" si="25"/>
        <v>0</v>
      </c>
      <c r="C785" s="448"/>
      <c r="D785" s="446"/>
      <c r="E785" s="446"/>
      <c r="F785" s="446"/>
      <c r="G785" s="448"/>
      <c r="H785" s="455">
        <v>0</v>
      </c>
      <c r="I785" s="452">
        <v>0</v>
      </c>
      <c r="J785" s="446"/>
      <c r="K785" s="492"/>
      <c r="M785" s="443" t="str">
        <f>_xlfn.IFNA(VLOOKUP(G785,Checks!$L$4:$L$15,1,FALSE),IF(G785="","",1))</f>
        <v/>
      </c>
    </row>
    <row r="786" spans="1:13" s="443" customFormat="1" ht="14.15" customHeight="1">
      <c r="A786" s="502">
        <f t="shared" si="24"/>
        <v>778</v>
      </c>
      <c r="B786" s="502">
        <f t="shared" si="25"/>
        <v>0</v>
      </c>
      <c r="C786" s="448"/>
      <c r="D786" s="446"/>
      <c r="E786" s="446"/>
      <c r="F786" s="446"/>
      <c r="G786" s="448"/>
      <c r="H786" s="455">
        <v>0</v>
      </c>
      <c r="I786" s="452">
        <v>0</v>
      </c>
      <c r="J786" s="446"/>
      <c r="K786" s="492"/>
      <c r="M786" s="443" t="str">
        <f>_xlfn.IFNA(VLOOKUP(G786,Checks!$L$4:$L$15,1,FALSE),IF(G786="","",1))</f>
        <v/>
      </c>
    </row>
    <row r="787" spans="1:13" s="443" customFormat="1" ht="14.15" customHeight="1">
      <c r="A787" s="502">
        <f t="shared" si="24"/>
        <v>779</v>
      </c>
      <c r="B787" s="502">
        <f t="shared" si="25"/>
        <v>0</v>
      </c>
      <c r="C787" s="448"/>
      <c r="D787" s="446"/>
      <c r="E787" s="446"/>
      <c r="F787" s="446"/>
      <c r="G787" s="448"/>
      <c r="H787" s="455">
        <v>0</v>
      </c>
      <c r="I787" s="452">
        <v>0</v>
      </c>
      <c r="J787" s="446"/>
      <c r="K787" s="492"/>
      <c r="M787" s="443" t="str">
        <f>_xlfn.IFNA(VLOOKUP(G787,Checks!$L$4:$L$15,1,FALSE),IF(G787="","",1))</f>
        <v/>
      </c>
    </row>
    <row r="788" spans="1:13" s="443" customFormat="1" ht="14.15" customHeight="1">
      <c r="A788" s="502">
        <f t="shared" si="24"/>
        <v>780</v>
      </c>
      <c r="B788" s="502">
        <f t="shared" si="25"/>
        <v>0</v>
      </c>
      <c r="C788" s="448"/>
      <c r="D788" s="446"/>
      <c r="E788" s="446"/>
      <c r="F788" s="446"/>
      <c r="G788" s="448"/>
      <c r="H788" s="455">
        <v>0</v>
      </c>
      <c r="I788" s="452">
        <v>0</v>
      </c>
      <c r="J788" s="446"/>
      <c r="K788" s="492"/>
      <c r="M788" s="443" t="str">
        <f>_xlfn.IFNA(VLOOKUP(G788,Checks!$L$4:$L$15,1,FALSE),IF(G788="","",1))</f>
        <v/>
      </c>
    </row>
    <row r="789" spans="1:13" s="443" customFormat="1" ht="14.15" customHeight="1">
      <c r="A789" s="502">
        <f t="shared" si="24"/>
        <v>781</v>
      </c>
      <c r="B789" s="502">
        <f t="shared" si="25"/>
        <v>0</v>
      </c>
      <c r="C789" s="448"/>
      <c r="D789" s="446"/>
      <c r="E789" s="446"/>
      <c r="F789" s="446"/>
      <c r="G789" s="448"/>
      <c r="H789" s="455">
        <v>0</v>
      </c>
      <c r="I789" s="452">
        <v>0</v>
      </c>
      <c r="J789" s="446"/>
      <c r="K789" s="492"/>
      <c r="M789" s="443" t="str">
        <f>_xlfn.IFNA(VLOOKUP(G789,Checks!$L$4:$L$15,1,FALSE),IF(G789="","",1))</f>
        <v/>
      </c>
    </row>
    <row r="790" spans="1:13" s="443" customFormat="1" ht="14.15" customHeight="1">
      <c r="A790" s="502">
        <f t="shared" si="24"/>
        <v>782</v>
      </c>
      <c r="B790" s="502">
        <f t="shared" si="25"/>
        <v>0</v>
      </c>
      <c r="C790" s="448"/>
      <c r="D790" s="446"/>
      <c r="E790" s="446"/>
      <c r="F790" s="446"/>
      <c r="G790" s="448"/>
      <c r="H790" s="455">
        <v>0</v>
      </c>
      <c r="I790" s="452">
        <v>0</v>
      </c>
      <c r="J790" s="446"/>
      <c r="K790" s="492"/>
      <c r="M790" s="443" t="str">
        <f>_xlfn.IFNA(VLOOKUP(G790,Checks!$L$4:$L$15,1,FALSE),IF(G790="","",1))</f>
        <v/>
      </c>
    </row>
    <row r="791" spans="1:13" s="443" customFormat="1" ht="14.15" customHeight="1">
      <c r="A791" s="502">
        <f t="shared" si="24"/>
        <v>783</v>
      </c>
      <c r="B791" s="502">
        <f t="shared" si="25"/>
        <v>0</v>
      </c>
      <c r="C791" s="448"/>
      <c r="D791" s="446"/>
      <c r="E791" s="446"/>
      <c r="F791" s="446"/>
      <c r="G791" s="448"/>
      <c r="H791" s="455">
        <v>0</v>
      </c>
      <c r="I791" s="452">
        <v>0</v>
      </c>
      <c r="J791" s="446"/>
      <c r="K791" s="492"/>
      <c r="M791" s="443" t="str">
        <f>_xlfn.IFNA(VLOOKUP(G791,Checks!$L$4:$L$15,1,FALSE),IF(G791="","",1))</f>
        <v/>
      </c>
    </row>
    <row r="792" spans="1:13" s="443" customFormat="1" ht="14.15" customHeight="1">
      <c r="A792" s="502">
        <f t="shared" si="24"/>
        <v>784</v>
      </c>
      <c r="B792" s="502">
        <f t="shared" si="25"/>
        <v>0</v>
      </c>
      <c r="C792" s="448"/>
      <c r="D792" s="446"/>
      <c r="E792" s="446"/>
      <c r="F792" s="446"/>
      <c r="G792" s="448"/>
      <c r="H792" s="455">
        <v>0</v>
      </c>
      <c r="I792" s="452">
        <v>0</v>
      </c>
      <c r="J792" s="446"/>
      <c r="K792" s="492"/>
      <c r="M792" s="443" t="str">
        <f>_xlfn.IFNA(VLOOKUP(G792,Checks!$L$4:$L$15,1,FALSE),IF(G792="","",1))</f>
        <v/>
      </c>
    </row>
    <row r="793" spans="1:13" s="443" customFormat="1" ht="14.15" customHeight="1">
      <c r="A793" s="502">
        <f t="shared" si="24"/>
        <v>785</v>
      </c>
      <c r="B793" s="502">
        <f t="shared" si="25"/>
        <v>0</v>
      </c>
      <c r="C793" s="448"/>
      <c r="D793" s="446"/>
      <c r="E793" s="446"/>
      <c r="F793" s="446"/>
      <c r="G793" s="448"/>
      <c r="H793" s="455">
        <v>0</v>
      </c>
      <c r="I793" s="452">
        <v>0</v>
      </c>
      <c r="J793" s="446"/>
      <c r="K793" s="492"/>
      <c r="M793" s="443" t="str">
        <f>_xlfn.IFNA(VLOOKUP(G793,Checks!$L$4:$L$15,1,FALSE),IF(G793="","",1))</f>
        <v/>
      </c>
    </row>
    <row r="794" spans="1:13" s="443" customFormat="1" ht="14.15" customHeight="1">
      <c r="A794" s="502">
        <f t="shared" si="24"/>
        <v>786</v>
      </c>
      <c r="B794" s="502">
        <f t="shared" si="25"/>
        <v>0</v>
      </c>
      <c r="C794" s="448"/>
      <c r="D794" s="446"/>
      <c r="E794" s="446"/>
      <c r="F794" s="446"/>
      <c r="G794" s="448"/>
      <c r="H794" s="455">
        <v>0</v>
      </c>
      <c r="I794" s="452">
        <v>0</v>
      </c>
      <c r="J794" s="446"/>
      <c r="K794" s="492"/>
      <c r="M794" s="443" t="str">
        <f>_xlfn.IFNA(VLOOKUP(G794,Checks!$L$4:$L$15,1,FALSE),IF(G794="","",1))</f>
        <v/>
      </c>
    </row>
    <row r="795" spans="1:13" s="443" customFormat="1" ht="14.15" customHeight="1">
      <c r="A795" s="502">
        <f t="shared" si="24"/>
        <v>787</v>
      </c>
      <c r="B795" s="502">
        <f t="shared" si="25"/>
        <v>0</v>
      </c>
      <c r="C795" s="448"/>
      <c r="D795" s="446"/>
      <c r="E795" s="446"/>
      <c r="F795" s="446"/>
      <c r="G795" s="448"/>
      <c r="H795" s="455">
        <v>0</v>
      </c>
      <c r="I795" s="452">
        <v>0</v>
      </c>
      <c r="J795" s="446"/>
      <c r="K795" s="492"/>
      <c r="M795" s="443" t="str">
        <f>_xlfn.IFNA(VLOOKUP(G795,Checks!$L$4:$L$15,1,FALSE),IF(G795="","",1))</f>
        <v/>
      </c>
    </row>
    <row r="796" spans="1:13" s="443" customFormat="1" ht="14.15" customHeight="1">
      <c r="A796" s="502">
        <f t="shared" si="24"/>
        <v>788</v>
      </c>
      <c r="B796" s="502">
        <f t="shared" si="25"/>
        <v>0</v>
      </c>
      <c r="C796" s="448"/>
      <c r="D796" s="446"/>
      <c r="E796" s="446"/>
      <c r="F796" s="446"/>
      <c r="G796" s="448"/>
      <c r="H796" s="455">
        <v>0</v>
      </c>
      <c r="I796" s="452">
        <v>0</v>
      </c>
      <c r="J796" s="446"/>
      <c r="K796" s="492"/>
      <c r="M796" s="443" t="str">
        <f>_xlfn.IFNA(VLOOKUP(G796,Checks!$L$4:$L$15,1,FALSE),IF(G796="","",1))</f>
        <v/>
      </c>
    </row>
    <row r="797" spans="1:13" s="443" customFormat="1" ht="14.15" customHeight="1">
      <c r="A797" s="502">
        <f t="shared" si="24"/>
        <v>789</v>
      </c>
      <c r="B797" s="502">
        <f t="shared" si="25"/>
        <v>0</v>
      </c>
      <c r="C797" s="448"/>
      <c r="D797" s="446"/>
      <c r="E797" s="446"/>
      <c r="F797" s="446"/>
      <c r="G797" s="448"/>
      <c r="H797" s="455">
        <v>0</v>
      </c>
      <c r="I797" s="452">
        <v>0</v>
      </c>
      <c r="J797" s="446"/>
      <c r="K797" s="492"/>
      <c r="M797" s="443" t="str">
        <f>_xlfn.IFNA(VLOOKUP(G797,Checks!$L$4:$L$15,1,FALSE),IF(G797="","",1))</f>
        <v/>
      </c>
    </row>
    <row r="798" spans="1:13" s="443" customFormat="1" ht="14.15" customHeight="1">
      <c r="A798" s="502">
        <f t="shared" si="24"/>
        <v>790</v>
      </c>
      <c r="B798" s="502">
        <f t="shared" si="25"/>
        <v>0</v>
      </c>
      <c r="C798" s="448"/>
      <c r="D798" s="446"/>
      <c r="E798" s="446"/>
      <c r="F798" s="446"/>
      <c r="G798" s="448"/>
      <c r="H798" s="455">
        <v>0</v>
      </c>
      <c r="I798" s="452">
        <v>0</v>
      </c>
      <c r="J798" s="446"/>
      <c r="K798" s="492"/>
      <c r="M798" s="443" t="str">
        <f>_xlfn.IFNA(VLOOKUP(G798,Checks!$L$4:$L$15,1,FALSE),IF(G798="","",1))</f>
        <v/>
      </c>
    </row>
    <row r="799" spans="1:13" s="443" customFormat="1" ht="14.15" customHeight="1">
      <c r="A799" s="502">
        <f t="shared" si="24"/>
        <v>791</v>
      </c>
      <c r="B799" s="502">
        <f t="shared" si="25"/>
        <v>0</v>
      </c>
      <c r="C799" s="448"/>
      <c r="D799" s="446"/>
      <c r="E799" s="446"/>
      <c r="F799" s="446"/>
      <c r="G799" s="448"/>
      <c r="H799" s="455">
        <v>0</v>
      </c>
      <c r="I799" s="452">
        <v>0</v>
      </c>
      <c r="J799" s="446"/>
      <c r="K799" s="492"/>
      <c r="M799" s="443" t="str">
        <f>_xlfn.IFNA(VLOOKUP(G799,Checks!$L$4:$L$15,1,FALSE),IF(G799="","",1))</f>
        <v/>
      </c>
    </row>
    <row r="800" spans="1:13" s="443" customFormat="1" ht="14.15" customHeight="1">
      <c r="A800" s="502">
        <f t="shared" si="24"/>
        <v>792</v>
      </c>
      <c r="B800" s="502">
        <f t="shared" si="25"/>
        <v>0</v>
      </c>
      <c r="C800" s="448"/>
      <c r="D800" s="446"/>
      <c r="E800" s="446"/>
      <c r="F800" s="446"/>
      <c r="G800" s="448"/>
      <c r="H800" s="455">
        <v>0</v>
      </c>
      <c r="I800" s="452">
        <v>0</v>
      </c>
      <c r="J800" s="446"/>
      <c r="K800" s="492"/>
      <c r="M800" s="443" t="str">
        <f>_xlfn.IFNA(VLOOKUP(G800,Checks!$L$4:$L$15,1,FALSE),IF(G800="","",1))</f>
        <v/>
      </c>
    </row>
    <row r="801" spans="1:13" s="443" customFormat="1" ht="14.15" customHeight="1">
      <c r="A801" s="502">
        <f t="shared" si="24"/>
        <v>793</v>
      </c>
      <c r="B801" s="502">
        <f t="shared" si="25"/>
        <v>0</v>
      </c>
      <c r="C801" s="448"/>
      <c r="D801" s="446"/>
      <c r="E801" s="446"/>
      <c r="F801" s="446"/>
      <c r="G801" s="448"/>
      <c r="H801" s="455">
        <v>0</v>
      </c>
      <c r="I801" s="452">
        <v>0</v>
      </c>
      <c r="J801" s="446"/>
      <c r="K801" s="492"/>
      <c r="M801" s="443" t="str">
        <f>_xlfn.IFNA(VLOOKUP(G801,Checks!$L$4:$L$15,1,FALSE),IF(G801="","",1))</f>
        <v/>
      </c>
    </row>
    <row r="802" spans="1:13" s="443" customFormat="1" ht="14.15" customHeight="1">
      <c r="A802" s="502">
        <f t="shared" si="24"/>
        <v>794</v>
      </c>
      <c r="B802" s="502">
        <f t="shared" si="25"/>
        <v>0</v>
      </c>
      <c r="C802" s="448"/>
      <c r="D802" s="446"/>
      <c r="E802" s="446"/>
      <c r="F802" s="446"/>
      <c r="G802" s="448"/>
      <c r="H802" s="455">
        <v>0</v>
      </c>
      <c r="I802" s="452">
        <v>0</v>
      </c>
      <c r="J802" s="446"/>
      <c r="K802" s="492"/>
      <c r="M802" s="443" t="str">
        <f>_xlfn.IFNA(VLOOKUP(G802,Checks!$L$4:$L$15,1,FALSE),IF(G802="","",1))</f>
        <v/>
      </c>
    </row>
    <row r="803" spans="1:13" s="443" customFormat="1" ht="14.15" customHeight="1">
      <c r="A803" s="502">
        <f t="shared" si="24"/>
        <v>795</v>
      </c>
      <c r="B803" s="502">
        <f t="shared" si="25"/>
        <v>0</v>
      </c>
      <c r="C803" s="448"/>
      <c r="D803" s="446"/>
      <c r="E803" s="446"/>
      <c r="F803" s="446"/>
      <c r="G803" s="448"/>
      <c r="H803" s="455">
        <v>0</v>
      </c>
      <c r="I803" s="452">
        <v>0</v>
      </c>
      <c r="J803" s="446"/>
      <c r="K803" s="492"/>
      <c r="M803" s="443" t="str">
        <f>_xlfn.IFNA(VLOOKUP(G803,Checks!$L$4:$L$15,1,FALSE),IF(G803="","",1))</f>
        <v/>
      </c>
    </row>
    <row r="804" spans="1:13" s="443" customFormat="1" ht="14.15" customHeight="1">
      <c r="A804" s="502">
        <f t="shared" si="24"/>
        <v>796</v>
      </c>
      <c r="B804" s="502">
        <f t="shared" si="25"/>
        <v>0</v>
      </c>
      <c r="C804" s="448"/>
      <c r="D804" s="446"/>
      <c r="E804" s="446"/>
      <c r="F804" s="446"/>
      <c r="G804" s="448"/>
      <c r="H804" s="455">
        <v>0</v>
      </c>
      <c r="I804" s="452">
        <v>0</v>
      </c>
      <c r="J804" s="446"/>
      <c r="K804" s="492"/>
      <c r="M804" s="443" t="str">
        <f>_xlfn.IFNA(VLOOKUP(G804,Checks!$L$4:$L$15,1,FALSE),IF(G804="","",1))</f>
        <v/>
      </c>
    </row>
    <row r="805" spans="1:13" s="443" customFormat="1" ht="14.15" customHeight="1">
      <c r="A805" s="502">
        <f t="shared" si="24"/>
        <v>797</v>
      </c>
      <c r="B805" s="502">
        <f t="shared" si="25"/>
        <v>0</v>
      </c>
      <c r="C805" s="448"/>
      <c r="D805" s="446"/>
      <c r="E805" s="446"/>
      <c r="F805" s="446"/>
      <c r="G805" s="448"/>
      <c r="H805" s="455">
        <v>0</v>
      </c>
      <c r="I805" s="452">
        <v>0</v>
      </c>
      <c r="J805" s="446"/>
      <c r="K805" s="492"/>
      <c r="M805" s="443" t="str">
        <f>_xlfn.IFNA(VLOOKUP(G805,Checks!$L$4:$L$15,1,FALSE),IF(G805="","",1))</f>
        <v/>
      </c>
    </row>
    <row r="806" spans="1:13" s="443" customFormat="1" ht="14.15" customHeight="1">
      <c r="A806" s="502">
        <f t="shared" si="24"/>
        <v>798</v>
      </c>
      <c r="B806" s="502">
        <f t="shared" si="25"/>
        <v>0</v>
      </c>
      <c r="C806" s="448"/>
      <c r="D806" s="446"/>
      <c r="E806" s="446"/>
      <c r="F806" s="446"/>
      <c r="G806" s="448"/>
      <c r="H806" s="455">
        <v>0</v>
      </c>
      <c r="I806" s="452">
        <v>0</v>
      </c>
      <c r="J806" s="446"/>
      <c r="K806" s="492"/>
      <c r="M806" s="443" t="str">
        <f>_xlfn.IFNA(VLOOKUP(G806,Checks!$L$4:$L$15,1,FALSE),IF(G806="","",1))</f>
        <v/>
      </c>
    </row>
    <row r="807" spans="1:13" s="443" customFormat="1" ht="14.15" customHeight="1">
      <c r="A807" s="502">
        <f t="shared" si="24"/>
        <v>799</v>
      </c>
      <c r="B807" s="502">
        <f t="shared" si="25"/>
        <v>0</v>
      </c>
      <c r="C807" s="448"/>
      <c r="D807" s="446"/>
      <c r="E807" s="446"/>
      <c r="F807" s="446"/>
      <c r="G807" s="448"/>
      <c r="H807" s="455">
        <v>0</v>
      </c>
      <c r="I807" s="452">
        <v>0</v>
      </c>
      <c r="J807" s="446"/>
      <c r="K807" s="492"/>
      <c r="M807" s="443" t="str">
        <f>_xlfn.IFNA(VLOOKUP(G807,Checks!$L$4:$L$15,1,FALSE),IF(G807="","",1))</f>
        <v/>
      </c>
    </row>
    <row r="808" spans="1:13" s="443" customFormat="1" ht="14.15" customHeight="1">
      <c r="A808" s="502">
        <f t="shared" si="24"/>
        <v>800</v>
      </c>
      <c r="B808" s="502">
        <f t="shared" si="25"/>
        <v>0</v>
      </c>
      <c r="C808" s="448"/>
      <c r="D808" s="446"/>
      <c r="E808" s="446"/>
      <c r="F808" s="446"/>
      <c r="G808" s="448"/>
      <c r="H808" s="455">
        <v>0</v>
      </c>
      <c r="I808" s="452">
        <v>0</v>
      </c>
      <c r="J808" s="446"/>
      <c r="K808" s="492"/>
      <c r="M808" s="443" t="str">
        <f>_xlfn.IFNA(VLOOKUP(G808,Checks!$L$4:$L$15,1,FALSE),IF(G808="","",1))</f>
        <v/>
      </c>
    </row>
    <row r="809" spans="1:13" s="443" customFormat="1" ht="14.15" customHeight="1">
      <c r="A809" s="502">
        <f t="shared" si="24"/>
        <v>801</v>
      </c>
      <c r="B809" s="502">
        <f t="shared" si="25"/>
        <v>0</v>
      </c>
      <c r="C809" s="448"/>
      <c r="D809" s="446"/>
      <c r="E809" s="446"/>
      <c r="F809" s="446"/>
      <c r="G809" s="448"/>
      <c r="H809" s="455">
        <v>0</v>
      </c>
      <c r="I809" s="452">
        <v>0</v>
      </c>
      <c r="J809" s="446"/>
      <c r="K809" s="492"/>
      <c r="M809" s="443" t="str">
        <f>_xlfn.IFNA(VLOOKUP(G809,Checks!$L$4:$L$15,1,FALSE),IF(G809="","",1))</f>
        <v/>
      </c>
    </row>
    <row r="810" spans="1:13" s="443" customFormat="1" ht="14.15" customHeight="1">
      <c r="A810" s="502">
        <f t="shared" si="24"/>
        <v>802</v>
      </c>
      <c r="B810" s="502">
        <f t="shared" si="25"/>
        <v>0</v>
      </c>
      <c r="C810" s="448"/>
      <c r="D810" s="446"/>
      <c r="E810" s="446"/>
      <c r="F810" s="446"/>
      <c r="G810" s="448"/>
      <c r="H810" s="455">
        <v>0</v>
      </c>
      <c r="I810" s="452">
        <v>0</v>
      </c>
      <c r="J810" s="446"/>
      <c r="K810" s="492"/>
      <c r="M810" s="443" t="str">
        <f>_xlfn.IFNA(VLOOKUP(G810,Checks!$L$4:$L$15,1,FALSE),IF(G810="","",1))</f>
        <v/>
      </c>
    </row>
    <row r="811" spans="1:13" s="443" customFormat="1" ht="14.15" customHeight="1">
      <c r="A811" s="502">
        <f t="shared" si="24"/>
        <v>803</v>
      </c>
      <c r="B811" s="502">
        <f t="shared" si="25"/>
        <v>0</v>
      </c>
      <c r="C811" s="448"/>
      <c r="D811" s="446"/>
      <c r="E811" s="446"/>
      <c r="F811" s="446"/>
      <c r="G811" s="448"/>
      <c r="H811" s="455">
        <v>0</v>
      </c>
      <c r="I811" s="452">
        <v>0</v>
      </c>
      <c r="J811" s="446"/>
      <c r="K811" s="492"/>
      <c r="M811" s="443" t="str">
        <f>_xlfn.IFNA(VLOOKUP(G811,Checks!$L$4:$L$15,1,FALSE),IF(G811="","",1))</f>
        <v/>
      </c>
    </row>
    <row r="812" spans="1:13" s="443" customFormat="1" ht="14.15" customHeight="1">
      <c r="A812" s="502">
        <f t="shared" si="24"/>
        <v>804</v>
      </c>
      <c r="B812" s="502">
        <f t="shared" si="25"/>
        <v>0</v>
      </c>
      <c r="C812" s="448"/>
      <c r="D812" s="446"/>
      <c r="E812" s="446"/>
      <c r="F812" s="446"/>
      <c r="G812" s="448"/>
      <c r="H812" s="455">
        <v>0</v>
      </c>
      <c r="I812" s="452">
        <v>0</v>
      </c>
      <c r="J812" s="446"/>
      <c r="K812" s="492"/>
      <c r="M812" s="443" t="str">
        <f>_xlfn.IFNA(VLOOKUP(G812,Checks!$L$4:$L$15,1,FALSE),IF(G812="","",1))</f>
        <v/>
      </c>
    </row>
    <row r="813" spans="1:13" s="443" customFormat="1" ht="14.15" customHeight="1">
      <c r="A813" s="502">
        <f t="shared" si="24"/>
        <v>805</v>
      </c>
      <c r="B813" s="502">
        <f t="shared" si="25"/>
        <v>0</v>
      </c>
      <c r="C813" s="448"/>
      <c r="D813" s="446"/>
      <c r="E813" s="446"/>
      <c r="F813" s="446"/>
      <c r="G813" s="448"/>
      <c r="H813" s="455">
        <v>0</v>
      </c>
      <c r="I813" s="452">
        <v>0</v>
      </c>
      <c r="J813" s="446"/>
      <c r="K813" s="492"/>
      <c r="M813" s="443" t="str">
        <f>_xlfn.IFNA(VLOOKUP(G813,Checks!$L$4:$L$15,1,FALSE),IF(G813="","",1))</f>
        <v/>
      </c>
    </row>
    <row r="814" spans="1:13" s="443" customFormat="1" ht="14.15" customHeight="1">
      <c r="A814" s="502">
        <f t="shared" si="24"/>
        <v>806</v>
      </c>
      <c r="B814" s="502">
        <f t="shared" si="25"/>
        <v>0</v>
      </c>
      <c r="C814" s="448"/>
      <c r="D814" s="446"/>
      <c r="E814" s="446"/>
      <c r="F814" s="446"/>
      <c r="G814" s="448"/>
      <c r="H814" s="455">
        <v>0</v>
      </c>
      <c r="I814" s="452">
        <v>0</v>
      </c>
      <c r="J814" s="446"/>
      <c r="K814" s="492"/>
      <c r="M814" s="443" t="str">
        <f>_xlfn.IFNA(VLOOKUP(G814,Checks!$L$4:$L$15,1,FALSE),IF(G814="","",1))</f>
        <v/>
      </c>
    </row>
    <row r="815" spans="1:13" s="443" customFormat="1" ht="14.15" customHeight="1">
      <c r="A815" s="502">
        <f t="shared" si="24"/>
        <v>807</v>
      </c>
      <c r="B815" s="502">
        <f t="shared" si="25"/>
        <v>0</v>
      </c>
      <c r="C815" s="448"/>
      <c r="D815" s="446"/>
      <c r="E815" s="446"/>
      <c r="F815" s="446"/>
      <c r="G815" s="448"/>
      <c r="H815" s="455">
        <v>0</v>
      </c>
      <c r="I815" s="452">
        <v>0</v>
      </c>
      <c r="J815" s="446"/>
      <c r="K815" s="492"/>
      <c r="M815" s="443" t="str">
        <f>_xlfn.IFNA(VLOOKUP(G815,Checks!$L$4:$L$15,1,FALSE),IF(G815="","",1))</f>
        <v/>
      </c>
    </row>
    <row r="816" spans="1:13" s="443" customFormat="1" ht="14.15" customHeight="1">
      <c r="A816" s="502">
        <f t="shared" si="24"/>
        <v>808</v>
      </c>
      <c r="B816" s="502">
        <f t="shared" si="25"/>
        <v>0</v>
      </c>
      <c r="C816" s="448"/>
      <c r="D816" s="446"/>
      <c r="E816" s="446"/>
      <c r="F816" s="446"/>
      <c r="G816" s="448"/>
      <c r="H816" s="455">
        <v>0</v>
      </c>
      <c r="I816" s="452">
        <v>0</v>
      </c>
      <c r="J816" s="446"/>
      <c r="K816" s="492"/>
      <c r="M816" s="443" t="str">
        <f>_xlfn.IFNA(VLOOKUP(G816,Checks!$L$4:$L$15,1,FALSE),IF(G816="","",1))</f>
        <v/>
      </c>
    </row>
    <row r="817" spans="1:13" s="443" customFormat="1" ht="14.15" customHeight="1">
      <c r="A817" s="502">
        <f t="shared" si="24"/>
        <v>809</v>
      </c>
      <c r="B817" s="502">
        <f t="shared" si="25"/>
        <v>0</v>
      </c>
      <c r="C817" s="448"/>
      <c r="D817" s="446"/>
      <c r="E817" s="446"/>
      <c r="F817" s="446"/>
      <c r="G817" s="448"/>
      <c r="H817" s="455">
        <v>0</v>
      </c>
      <c r="I817" s="452">
        <v>0</v>
      </c>
      <c r="J817" s="446"/>
      <c r="K817" s="492"/>
      <c r="M817" s="443" t="str">
        <f>_xlfn.IFNA(VLOOKUP(G817,Checks!$L$4:$L$15,1,FALSE),IF(G817="","",1))</f>
        <v/>
      </c>
    </row>
    <row r="818" spans="1:13" s="443" customFormat="1" ht="14.15" customHeight="1">
      <c r="A818" s="502">
        <f t="shared" si="24"/>
        <v>810</v>
      </c>
      <c r="B818" s="502">
        <f t="shared" si="25"/>
        <v>0</v>
      </c>
      <c r="C818" s="448"/>
      <c r="D818" s="446"/>
      <c r="E818" s="446"/>
      <c r="F818" s="446"/>
      <c r="G818" s="448"/>
      <c r="H818" s="455">
        <v>0</v>
      </c>
      <c r="I818" s="452">
        <v>0</v>
      </c>
      <c r="J818" s="446"/>
      <c r="K818" s="492"/>
      <c r="M818" s="443" t="str">
        <f>_xlfn.IFNA(VLOOKUP(G818,Checks!$L$4:$L$15,1,FALSE),IF(G818="","",1))</f>
        <v/>
      </c>
    </row>
    <row r="819" spans="1:13" s="443" customFormat="1" ht="14.15" customHeight="1">
      <c r="A819" s="502">
        <f t="shared" si="24"/>
        <v>811</v>
      </c>
      <c r="B819" s="502">
        <f t="shared" si="25"/>
        <v>0</v>
      </c>
      <c r="C819" s="448"/>
      <c r="D819" s="446"/>
      <c r="E819" s="446"/>
      <c r="F819" s="446"/>
      <c r="G819" s="448"/>
      <c r="H819" s="455">
        <v>0</v>
      </c>
      <c r="I819" s="452">
        <v>0</v>
      </c>
      <c r="J819" s="446"/>
      <c r="K819" s="492"/>
      <c r="M819" s="443" t="str">
        <f>_xlfn.IFNA(VLOOKUP(G819,Checks!$L$4:$L$15,1,FALSE),IF(G819="","",1))</f>
        <v/>
      </c>
    </row>
    <row r="820" spans="1:13" s="443" customFormat="1" ht="14.15" customHeight="1">
      <c r="A820" s="502">
        <f t="shared" si="24"/>
        <v>812</v>
      </c>
      <c r="B820" s="502">
        <f t="shared" si="25"/>
        <v>0</v>
      </c>
      <c r="C820" s="448"/>
      <c r="D820" s="446"/>
      <c r="E820" s="446"/>
      <c r="F820" s="446"/>
      <c r="G820" s="448"/>
      <c r="H820" s="455">
        <v>0</v>
      </c>
      <c r="I820" s="452">
        <v>0</v>
      </c>
      <c r="J820" s="446"/>
      <c r="K820" s="492"/>
      <c r="M820" s="443" t="str">
        <f>_xlfn.IFNA(VLOOKUP(G820,Checks!$L$4:$L$15,1,FALSE),IF(G820="","",1))</f>
        <v/>
      </c>
    </row>
    <row r="821" spans="1:13" s="443" customFormat="1" ht="14.15" customHeight="1">
      <c r="A821" s="502">
        <f t="shared" si="24"/>
        <v>813</v>
      </c>
      <c r="B821" s="502">
        <f t="shared" si="25"/>
        <v>0</v>
      </c>
      <c r="C821" s="448"/>
      <c r="D821" s="446"/>
      <c r="E821" s="446"/>
      <c r="F821" s="446"/>
      <c r="G821" s="448"/>
      <c r="H821" s="455">
        <v>0</v>
      </c>
      <c r="I821" s="452">
        <v>0</v>
      </c>
      <c r="J821" s="446"/>
      <c r="K821" s="492"/>
      <c r="M821" s="443" t="str">
        <f>_xlfn.IFNA(VLOOKUP(G821,Checks!$L$4:$L$15,1,FALSE),IF(G821="","",1))</f>
        <v/>
      </c>
    </row>
    <row r="822" spans="1:13" s="443" customFormat="1" ht="14.15" customHeight="1">
      <c r="A822" s="502">
        <f t="shared" si="24"/>
        <v>814</v>
      </c>
      <c r="B822" s="502">
        <f t="shared" si="25"/>
        <v>0</v>
      </c>
      <c r="C822" s="448"/>
      <c r="D822" s="446"/>
      <c r="E822" s="446"/>
      <c r="F822" s="446"/>
      <c r="G822" s="448"/>
      <c r="H822" s="455">
        <v>0</v>
      </c>
      <c r="I822" s="452">
        <v>0</v>
      </c>
      <c r="J822" s="446"/>
      <c r="K822" s="492"/>
      <c r="M822" s="443" t="str">
        <f>_xlfn.IFNA(VLOOKUP(G822,Checks!$L$4:$L$15,1,FALSE),IF(G822="","",1))</f>
        <v/>
      </c>
    </row>
    <row r="823" spans="1:13" s="443" customFormat="1" ht="14.15" customHeight="1">
      <c r="A823" s="502">
        <f t="shared" si="24"/>
        <v>815</v>
      </c>
      <c r="B823" s="502">
        <f t="shared" si="25"/>
        <v>0</v>
      </c>
      <c r="C823" s="448"/>
      <c r="D823" s="446"/>
      <c r="E823" s="446"/>
      <c r="F823" s="446"/>
      <c r="G823" s="448"/>
      <c r="H823" s="455">
        <v>0</v>
      </c>
      <c r="I823" s="452">
        <v>0</v>
      </c>
      <c r="J823" s="446"/>
      <c r="K823" s="492"/>
      <c r="M823" s="443" t="str">
        <f>_xlfn.IFNA(VLOOKUP(G823,Checks!$L$4:$L$15,1,FALSE),IF(G823="","",1))</f>
        <v/>
      </c>
    </row>
    <row r="824" spans="1:13" s="443" customFormat="1" ht="14.15" customHeight="1">
      <c r="A824" s="502">
        <f t="shared" si="24"/>
        <v>816</v>
      </c>
      <c r="B824" s="502">
        <f t="shared" si="25"/>
        <v>0</v>
      </c>
      <c r="C824" s="448"/>
      <c r="D824" s="446"/>
      <c r="E824" s="446"/>
      <c r="F824" s="446"/>
      <c r="G824" s="448"/>
      <c r="H824" s="455">
        <v>0</v>
      </c>
      <c r="I824" s="452">
        <v>0</v>
      </c>
      <c r="J824" s="446"/>
      <c r="K824" s="492"/>
      <c r="M824" s="443" t="str">
        <f>_xlfn.IFNA(VLOOKUP(G824,Checks!$L$4:$L$15,1,FALSE),IF(G824="","",1))</f>
        <v/>
      </c>
    </row>
    <row r="825" spans="1:13" s="443" customFormat="1" ht="14.15" customHeight="1">
      <c r="A825" s="502">
        <f t="shared" si="24"/>
        <v>817</v>
      </c>
      <c r="B825" s="502">
        <f t="shared" si="25"/>
        <v>0</v>
      </c>
      <c r="C825" s="448"/>
      <c r="D825" s="446"/>
      <c r="E825" s="446"/>
      <c r="F825" s="446"/>
      <c r="G825" s="448"/>
      <c r="H825" s="455">
        <v>0</v>
      </c>
      <c r="I825" s="452">
        <v>0</v>
      </c>
      <c r="J825" s="446"/>
      <c r="K825" s="492"/>
      <c r="M825" s="443" t="str">
        <f>_xlfn.IFNA(VLOOKUP(G825,Checks!$L$4:$L$15,1,FALSE),IF(G825="","",1))</f>
        <v/>
      </c>
    </row>
    <row r="826" spans="1:13" s="443" customFormat="1" ht="14.15" customHeight="1">
      <c r="A826" s="502">
        <f t="shared" si="24"/>
        <v>818</v>
      </c>
      <c r="B826" s="502">
        <f t="shared" si="25"/>
        <v>0</v>
      </c>
      <c r="C826" s="448"/>
      <c r="D826" s="446"/>
      <c r="E826" s="446"/>
      <c r="F826" s="446"/>
      <c r="G826" s="448"/>
      <c r="H826" s="455">
        <v>0</v>
      </c>
      <c r="I826" s="452">
        <v>0</v>
      </c>
      <c r="J826" s="446"/>
      <c r="K826" s="492"/>
      <c r="M826" s="443" t="str">
        <f>_xlfn.IFNA(VLOOKUP(G826,Checks!$L$4:$L$15,1,FALSE),IF(G826="","",1))</f>
        <v/>
      </c>
    </row>
    <row r="827" spans="1:13" s="443" customFormat="1" ht="14.15" customHeight="1">
      <c r="A827" s="502">
        <f t="shared" si="24"/>
        <v>819</v>
      </c>
      <c r="B827" s="502">
        <f t="shared" si="25"/>
        <v>0</v>
      </c>
      <c r="C827" s="448"/>
      <c r="D827" s="446"/>
      <c r="E827" s="446"/>
      <c r="F827" s="446"/>
      <c r="G827" s="448"/>
      <c r="H827" s="455">
        <v>0</v>
      </c>
      <c r="I827" s="452">
        <v>0</v>
      </c>
      <c r="J827" s="446"/>
      <c r="K827" s="492"/>
      <c r="M827" s="443" t="str">
        <f>_xlfn.IFNA(VLOOKUP(G827,Checks!$L$4:$L$15,1,FALSE),IF(G827="","",1))</f>
        <v/>
      </c>
    </row>
    <row r="828" spans="1:13" s="443" customFormat="1" ht="14.15" customHeight="1">
      <c r="A828" s="502">
        <f t="shared" si="24"/>
        <v>820</v>
      </c>
      <c r="B828" s="502">
        <f t="shared" si="25"/>
        <v>0</v>
      </c>
      <c r="C828" s="448"/>
      <c r="D828" s="446"/>
      <c r="E828" s="446"/>
      <c r="F828" s="446"/>
      <c r="G828" s="448"/>
      <c r="H828" s="455">
        <v>0</v>
      </c>
      <c r="I828" s="452">
        <v>0</v>
      </c>
      <c r="J828" s="446"/>
      <c r="K828" s="492"/>
      <c r="M828" s="443" t="str">
        <f>_xlfn.IFNA(VLOOKUP(G828,Checks!$L$4:$L$15,1,FALSE),IF(G828="","",1))</f>
        <v/>
      </c>
    </row>
    <row r="829" spans="1:13" s="443" customFormat="1" ht="14.15" customHeight="1">
      <c r="A829" s="502">
        <f t="shared" si="24"/>
        <v>821</v>
      </c>
      <c r="B829" s="502">
        <f t="shared" si="25"/>
        <v>0</v>
      </c>
      <c r="C829" s="448"/>
      <c r="D829" s="446"/>
      <c r="E829" s="446"/>
      <c r="F829" s="446"/>
      <c r="G829" s="448"/>
      <c r="H829" s="455">
        <v>0</v>
      </c>
      <c r="I829" s="452">
        <v>0</v>
      </c>
      <c r="J829" s="446"/>
      <c r="K829" s="492"/>
      <c r="M829" s="443" t="str">
        <f>_xlfn.IFNA(VLOOKUP(G829,Checks!$L$4:$L$15,1,FALSE),IF(G829="","",1))</f>
        <v/>
      </c>
    </row>
    <row r="830" spans="1:13" s="443" customFormat="1" ht="14.15" customHeight="1">
      <c r="A830" s="502">
        <f t="shared" si="24"/>
        <v>822</v>
      </c>
      <c r="B830" s="502">
        <f t="shared" si="25"/>
        <v>0</v>
      </c>
      <c r="C830" s="448"/>
      <c r="D830" s="446"/>
      <c r="E830" s="446"/>
      <c r="F830" s="446"/>
      <c r="G830" s="448"/>
      <c r="H830" s="455">
        <v>0</v>
      </c>
      <c r="I830" s="452">
        <v>0</v>
      </c>
      <c r="J830" s="446"/>
      <c r="K830" s="492"/>
      <c r="M830" s="443" t="str">
        <f>_xlfn.IFNA(VLOOKUP(G830,Checks!$L$4:$L$15,1,FALSE),IF(G830="","",1))</f>
        <v/>
      </c>
    </row>
    <row r="831" spans="1:13" s="443" customFormat="1" ht="14.15" customHeight="1">
      <c r="A831" s="502">
        <f t="shared" si="24"/>
        <v>823</v>
      </c>
      <c r="B831" s="502">
        <f t="shared" si="25"/>
        <v>0</v>
      </c>
      <c r="C831" s="448"/>
      <c r="D831" s="446"/>
      <c r="E831" s="446"/>
      <c r="F831" s="446"/>
      <c r="G831" s="448"/>
      <c r="H831" s="455">
        <v>0</v>
      </c>
      <c r="I831" s="452">
        <v>0</v>
      </c>
      <c r="J831" s="446"/>
      <c r="K831" s="492"/>
      <c r="M831" s="443" t="str">
        <f>_xlfn.IFNA(VLOOKUP(G831,Checks!$L$4:$L$15,1,FALSE),IF(G831="","",1))</f>
        <v/>
      </c>
    </row>
    <row r="832" spans="1:13" s="443" customFormat="1" ht="14.15" customHeight="1">
      <c r="A832" s="502">
        <f t="shared" si="24"/>
        <v>824</v>
      </c>
      <c r="B832" s="502">
        <f t="shared" si="25"/>
        <v>0</v>
      </c>
      <c r="C832" s="448"/>
      <c r="D832" s="446"/>
      <c r="E832" s="446"/>
      <c r="F832" s="446"/>
      <c r="G832" s="448"/>
      <c r="H832" s="455">
        <v>0</v>
      </c>
      <c r="I832" s="452">
        <v>0</v>
      </c>
      <c r="J832" s="446"/>
      <c r="K832" s="492"/>
      <c r="M832" s="443" t="str">
        <f>_xlfn.IFNA(VLOOKUP(G832,Checks!$L$4:$L$15,1,FALSE),IF(G832="","",1))</f>
        <v/>
      </c>
    </row>
    <row r="833" spans="1:13" s="443" customFormat="1" ht="14.15" customHeight="1">
      <c r="A833" s="502">
        <f t="shared" si="24"/>
        <v>825</v>
      </c>
      <c r="B833" s="502">
        <f t="shared" si="25"/>
        <v>0</v>
      </c>
      <c r="C833" s="448"/>
      <c r="D833" s="446"/>
      <c r="E833" s="446"/>
      <c r="F833" s="446"/>
      <c r="G833" s="448"/>
      <c r="H833" s="455">
        <v>0</v>
      </c>
      <c r="I833" s="452">
        <v>0</v>
      </c>
      <c r="J833" s="446"/>
      <c r="K833" s="492"/>
      <c r="M833" s="443" t="str">
        <f>_xlfn.IFNA(VLOOKUP(G833,Checks!$L$4:$L$15,1,FALSE),IF(G833="","",1))</f>
        <v/>
      </c>
    </row>
    <row r="834" spans="1:13" s="443" customFormat="1" ht="14.15" customHeight="1">
      <c r="A834" s="502">
        <f t="shared" si="24"/>
        <v>826</v>
      </c>
      <c r="B834" s="502">
        <f t="shared" si="25"/>
        <v>0</v>
      </c>
      <c r="C834" s="448"/>
      <c r="D834" s="446"/>
      <c r="E834" s="446"/>
      <c r="F834" s="446"/>
      <c r="G834" s="448"/>
      <c r="H834" s="455">
        <v>0</v>
      </c>
      <c r="I834" s="452">
        <v>0</v>
      </c>
      <c r="J834" s="446"/>
      <c r="K834" s="492"/>
      <c r="M834" s="443" t="str">
        <f>_xlfn.IFNA(VLOOKUP(G834,Checks!$L$4:$L$15,1,FALSE),IF(G834="","",1))</f>
        <v/>
      </c>
    </row>
    <row r="835" spans="1:13" s="443" customFormat="1" ht="14.15" customHeight="1">
      <c r="A835" s="502">
        <f t="shared" si="24"/>
        <v>827</v>
      </c>
      <c r="B835" s="502">
        <f t="shared" si="25"/>
        <v>0</v>
      </c>
      <c r="C835" s="448"/>
      <c r="D835" s="446"/>
      <c r="E835" s="446"/>
      <c r="F835" s="446"/>
      <c r="G835" s="448"/>
      <c r="H835" s="455">
        <v>0</v>
      </c>
      <c r="I835" s="452">
        <v>0</v>
      </c>
      <c r="J835" s="446"/>
      <c r="K835" s="492"/>
      <c r="M835" s="443" t="str">
        <f>_xlfn.IFNA(VLOOKUP(G835,Checks!$L$4:$L$15,1,FALSE),IF(G835="","",1))</f>
        <v/>
      </c>
    </row>
    <row r="836" spans="1:13" s="443" customFormat="1" ht="14.15" customHeight="1">
      <c r="A836" s="502">
        <f t="shared" si="24"/>
        <v>828</v>
      </c>
      <c r="B836" s="502">
        <f t="shared" si="25"/>
        <v>0</v>
      </c>
      <c r="C836" s="448"/>
      <c r="D836" s="446"/>
      <c r="E836" s="446"/>
      <c r="F836" s="446"/>
      <c r="G836" s="448"/>
      <c r="H836" s="455">
        <v>0</v>
      </c>
      <c r="I836" s="452">
        <v>0</v>
      </c>
      <c r="J836" s="446"/>
      <c r="K836" s="492"/>
      <c r="M836" s="443" t="str">
        <f>_xlfn.IFNA(VLOOKUP(G836,Checks!$L$4:$L$15,1,FALSE),IF(G836="","",1))</f>
        <v/>
      </c>
    </row>
    <row r="837" spans="1:13" s="443" customFormat="1" ht="14.15" customHeight="1">
      <c r="A837" s="502">
        <f t="shared" si="24"/>
        <v>829</v>
      </c>
      <c r="B837" s="502">
        <f t="shared" si="25"/>
        <v>0</v>
      </c>
      <c r="C837" s="448"/>
      <c r="D837" s="446"/>
      <c r="E837" s="446"/>
      <c r="F837" s="446"/>
      <c r="G837" s="448"/>
      <c r="H837" s="455">
        <v>0</v>
      </c>
      <c r="I837" s="452">
        <v>0</v>
      </c>
      <c r="J837" s="446"/>
      <c r="K837" s="492"/>
      <c r="M837" s="443" t="str">
        <f>_xlfn.IFNA(VLOOKUP(G837,Checks!$L$4:$L$15,1,FALSE),IF(G837="","",1))</f>
        <v/>
      </c>
    </row>
    <row r="838" spans="1:13" s="443" customFormat="1" ht="14.15" customHeight="1">
      <c r="A838" s="502">
        <f t="shared" si="24"/>
        <v>830</v>
      </c>
      <c r="B838" s="502">
        <f t="shared" si="25"/>
        <v>0</v>
      </c>
      <c r="C838" s="448"/>
      <c r="D838" s="446"/>
      <c r="E838" s="446"/>
      <c r="F838" s="446"/>
      <c r="G838" s="448"/>
      <c r="H838" s="455">
        <v>0</v>
      </c>
      <c r="I838" s="452">
        <v>0</v>
      </c>
      <c r="J838" s="446"/>
      <c r="K838" s="492"/>
      <c r="M838" s="443" t="str">
        <f>_xlfn.IFNA(VLOOKUP(G838,Checks!$L$4:$L$15,1,FALSE),IF(G838="","",1))</f>
        <v/>
      </c>
    </row>
    <row r="839" spans="1:13" s="443" customFormat="1" ht="14.15" customHeight="1">
      <c r="A839" s="502">
        <f t="shared" si="24"/>
        <v>831</v>
      </c>
      <c r="B839" s="502">
        <f t="shared" si="25"/>
        <v>0</v>
      </c>
      <c r="C839" s="448"/>
      <c r="D839" s="446"/>
      <c r="E839" s="446"/>
      <c r="F839" s="446"/>
      <c r="G839" s="448"/>
      <c r="H839" s="455">
        <v>0</v>
      </c>
      <c r="I839" s="452">
        <v>0</v>
      </c>
      <c r="J839" s="446"/>
      <c r="K839" s="492"/>
      <c r="M839" s="443" t="str">
        <f>_xlfn.IFNA(VLOOKUP(G839,Checks!$L$4:$L$15,1,FALSE),IF(G839="","",1))</f>
        <v/>
      </c>
    </row>
    <row r="840" spans="1:13" s="443" customFormat="1" ht="14.15" customHeight="1">
      <c r="A840" s="502">
        <f t="shared" si="24"/>
        <v>832</v>
      </c>
      <c r="B840" s="502">
        <f t="shared" si="25"/>
        <v>0</v>
      </c>
      <c r="C840" s="448"/>
      <c r="D840" s="446"/>
      <c r="E840" s="446"/>
      <c r="F840" s="446"/>
      <c r="G840" s="448"/>
      <c r="H840" s="455">
        <v>0</v>
      </c>
      <c r="I840" s="452">
        <v>0</v>
      </c>
      <c r="J840" s="446"/>
      <c r="K840" s="492"/>
      <c r="M840" s="443" t="str">
        <f>_xlfn.IFNA(VLOOKUP(G840,Checks!$L$4:$L$15,1,FALSE),IF(G840="","",1))</f>
        <v/>
      </c>
    </row>
    <row r="841" spans="1:13" s="443" customFormat="1" ht="14.15" customHeight="1">
      <c r="A841" s="502">
        <f t="shared" si="24"/>
        <v>833</v>
      </c>
      <c r="B841" s="502">
        <f t="shared" si="25"/>
        <v>0</v>
      </c>
      <c r="C841" s="448"/>
      <c r="D841" s="446"/>
      <c r="E841" s="446"/>
      <c r="F841" s="446"/>
      <c r="G841" s="448"/>
      <c r="H841" s="455">
        <v>0</v>
      </c>
      <c r="I841" s="452">
        <v>0</v>
      </c>
      <c r="J841" s="446"/>
      <c r="K841" s="492"/>
      <c r="M841" s="443" t="str">
        <f>_xlfn.IFNA(VLOOKUP(G841,Checks!$L$4:$L$15,1,FALSE),IF(G841="","",1))</f>
        <v/>
      </c>
    </row>
    <row r="842" spans="1:13" s="443" customFormat="1" ht="14.15" customHeight="1">
      <c r="A842" s="502">
        <f t="shared" si="24"/>
        <v>834</v>
      </c>
      <c r="B842" s="502">
        <f t="shared" si="25"/>
        <v>0</v>
      </c>
      <c r="C842" s="448"/>
      <c r="D842" s="446"/>
      <c r="E842" s="446"/>
      <c r="F842" s="446"/>
      <c r="G842" s="448"/>
      <c r="H842" s="455">
        <v>0</v>
      </c>
      <c r="I842" s="452">
        <v>0</v>
      </c>
      <c r="J842" s="446"/>
      <c r="K842" s="492"/>
      <c r="M842" s="443" t="str">
        <f>_xlfn.IFNA(VLOOKUP(G842,Checks!$L$4:$L$15,1,FALSE),IF(G842="","",1))</f>
        <v/>
      </c>
    </row>
    <row r="843" spans="1:13" s="443" customFormat="1" ht="14.15" customHeight="1">
      <c r="A843" s="502">
        <f t="shared" ref="A843:A906" si="26">A842+1</f>
        <v>835</v>
      </c>
      <c r="B843" s="502">
        <f t="shared" ref="B843:B906" si="27">$B$9</f>
        <v>0</v>
      </c>
      <c r="C843" s="448"/>
      <c r="D843" s="446"/>
      <c r="E843" s="446"/>
      <c r="F843" s="446"/>
      <c r="G843" s="448"/>
      <c r="H843" s="455">
        <v>0</v>
      </c>
      <c r="I843" s="452">
        <v>0</v>
      </c>
      <c r="J843" s="446"/>
      <c r="K843" s="492"/>
      <c r="M843" s="443" t="str">
        <f>_xlfn.IFNA(VLOOKUP(G843,Checks!$L$4:$L$15,1,FALSE),IF(G843="","",1))</f>
        <v/>
      </c>
    </row>
    <row r="844" spans="1:13" s="443" customFormat="1" ht="14.15" customHeight="1">
      <c r="A844" s="502">
        <f t="shared" si="26"/>
        <v>836</v>
      </c>
      <c r="B844" s="502">
        <f t="shared" si="27"/>
        <v>0</v>
      </c>
      <c r="C844" s="448"/>
      <c r="D844" s="446"/>
      <c r="E844" s="446"/>
      <c r="F844" s="446"/>
      <c r="G844" s="448"/>
      <c r="H844" s="455">
        <v>0</v>
      </c>
      <c r="I844" s="452">
        <v>0</v>
      </c>
      <c r="J844" s="446"/>
      <c r="K844" s="492"/>
      <c r="M844" s="443" t="str">
        <f>_xlfn.IFNA(VLOOKUP(G844,Checks!$L$4:$L$15,1,FALSE),IF(G844="","",1))</f>
        <v/>
      </c>
    </row>
    <row r="845" spans="1:13" s="443" customFormat="1" ht="14.15" customHeight="1">
      <c r="A845" s="502">
        <f t="shared" si="26"/>
        <v>837</v>
      </c>
      <c r="B845" s="502">
        <f t="shared" si="27"/>
        <v>0</v>
      </c>
      <c r="C845" s="448"/>
      <c r="D845" s="446"/>
      <c r="E845" s="446"/>
      <c r="F845" s="446"/>
      <c r="G845" s="448"/>
      <c r="H845" s="455">
        <v>0</v>
      </c>
      <c r="I845" s="452">
        <v>0</v>
      </c>
      <c r="J845" s="446"/>
      <c r="K845" s="492"/>
      <c r="M845" s="443" t="str">
        <f>_xlfn.IFNA(VLOOKUP(G845,Checks!$L$4:$L$15,1,FALSE),IF(G845="","",1))</f>
        <v/>
      </c>
    </row>
    <row r="846" spans="1:13" s="443" customFormat="1" ht="14.15" customHeight="1">
      <c r="A846" s="502">
        <f t="shared" si="26"/>
        <v>838</v>
      </c>
      <c r="B846" s="502">
        <f t="shared" si="27"/>
        <v>0</v>
      </c>
      <c r="C846" s="448"/>
      <c r="D846" s="446"/>
      <c r="E846" s="446"/>
      <c r="F846" s="446"/>
      <c r="G846" s="448"/>
      <c r="H846" s="455">
        <v>0</v>
      </c>
      <c r="I846" s="452">
        <v>0</v>
      </c>
      <c r="J846" s="446"/>
      <c r="K846" s="492"/>
      <c r="M846" s="443" t="str">
        <f>_xlfn.IFNA(VLOOKUP(G846,Checks!$L$4:$L$15,1,FALSE),IF(G846="","",1))</f>
        <v/>
      </c>
    </row>
    <row r="847" spans="1:13" s="443" customFormat="1" ht="14.15" customHeight="1">
      <c r="A847" s="502">
        <f t="shared" si="26"/>
        <v>839</v>
      </c>
      <c r="B847" s="502">
        <f t="shared" si="27"/>
        <v>0</v>
      </c>
      <c r="C847" s="448"/>
      <c r="D847" s="446"/>
      <c r="E847" s="446"/>
      <c r="F847" s="446"/>
      <c r="G847" s="448"/>
      <c r="H847" s="455">
        <v>0</v>
      </c>
      <c r="I847" s="452">
        <v>0</v>
      </c>
      <c r="J847" s="446"/>
      <c r="K847" s="492"/>
      <c r="M847" s="443" t="str">
        <f>_xlfn.IFNA(VLOOKUP(G847,Checks!$L$4:$L$15,1,FALSE),IF(G847="","",1))</f>
        <v/>
      </c>
    </row>
    <row r="848" spans="1:13" s="443" customFormat="1" ht="14.15" customHeight="1">
      <c r="A848" s="502">
        <f t="shared" si="26"/>
        <v>840</v>
      </c>
      <c r="B848" s="502">
        <f t="shared" si="27"/>
        <v>0</v>
      </c>
      <c r="C848" s="448"/>
      <c r="D848" s="446"/>
      <c r="E848" s="446"/>
      <c r="F848" s="446"/>
      <c r="G848" s="448"/>
      <c r="H848" s="455">
        <v>0</v>
      </c>
      <c r="I848" s="452">
        <v>0</v>
      </c>
      <c r="J848" s="446"/>
      <c r="K848" s="492"/>
      <c r="M848" s="443" t="str">
        <f>_xlfn.IFNA(VLOOKUP(G848,Checks!$L$4:$L$15,1,FALSE),IF(G848="","",1))</f>
        <v/>
      </c>
    </row>
    <row r="849" spans="1:13" s="443" customFormat="1" ht="14.15" customHeight="1">
      <c r="A849" s="502">
        <f t="shared" si="26"/>
        <v>841</v>
      </c>
      <c r="B849" s="502">
        <f t="shared" si="27"/>
        <v>0</v>
      </c>
      <c r="C849" s="448"/>
      <c r="D849" s="446"/>
      <c r="E849" s="446"/>
      <c r="F849" s="446"/>
      <c r="G849" s="448"/>
      <c r="H849" s="455">
        <v>0</v>
      </c>
      <c r="I849" s="452">
        <v>0</v>
      </c>
      <c r="J849" s="446"/>
      <c r="K849" s="492"/>
      <c r="M849" s="443" t="str">
        <f>_xlfn.IFNA(VLOOKUP(G849,Checks!$L$4:$L$15,1,FALSE),IF(G849="","",1))</f>
        <v/>
      </c>
    </row>
    <row r="850" spans="1:13" s="443" customFormat="1" ht="14.15" customHeight="1">
      <c r="A850" s="502">
        <f t="shared" si="26"/>
        <v>842</v>
      </c>
      <c r="B850" s="502">
        <f t="shared" si="27"/>
        <v>0</v>
      </c>
      <c r="C850" s="448"/>
      <c r="D850" s="446"/>
      <c r="E850" s="446"/>
      <c r="F850" s="446"/>
      <c r="G850" s="448"/>
      <c r="H850" s="455">
        <v>0</v>
      </c>
      <c r="I850" s="452">
        <v>0</v>
      </c>
      <c r="J850" s="446"/>
      <c r="K850" s="492"/>
      <c r="M850" s="443" t="str">
        <f>_xlfn.IFNA(VLOOKUP(G850,Checks!$L$4:$L$15,1,FALSE),IF(G850="","",1))</f>
        <v/>
      </c>
    </row>
    <row r="851" spans="1:13" s="443" customFormat="1" ht="14.15" customHeight="1">
      <c r="A851" s="502">
        <f t="shared" si="26"/>
        <v>843</v>
      </c>
      <c r="B851" s="502">
        <f t="shared" si="27"/>
        <v>0</v>
      </c>
      <c r="C851" s="448"/>
      <c r="D851" s="446"/>
      <c r="E851" s="446"/>
      <c r="F851" s="446"/>
      <c r="G851" s="448"/>
      <c r="H851" s="455">
        <v>0</v>
      </c>
      <c r="I851" s="452">
        <v>0</v>
      </c>
      <c r="J851" s="446"/>
      <c r="K851" s="492"/>
      <c r="M851" s="443" t="str">
        <f>_xlfn.IFNA(VLOOKUP(G851,Checks!$L$4:$L$15,1,FALSE),IF(G851="","",1))</f>
        <v/>
      </c>
    </row>
    <row r="852" spans="1:13" s="443" customFormat="1" ht="14.15" customHeight="1">
      <c r="A852" s="502">
        <f t="shared" si="26"/>
        <v>844</v>
      </c>
      <c r="B852" s="502">
        <f t="shared" si="27"/>
        <v>0</v>
      </c>
      <c r="C852" s="448"/>
      <c r="D852" s="446"/>
      <c r="E852" s="446"/>
      <c r="F852" s="446"/>
      <c r="G852" s="448"/>
      <c r="H852" s="455">
        <v>0</v>
      </c>
      <c r="I852" s="452">
        <v>0</v>
      </c>
      <c r="J852" s="446"/>
      <c r="K852" s="492"/>
      <c r="M852" s="443" t="str">
        <f>_xlfn.IFNA(VLOOKUP(G852,Checks!$L$4:$L$15,1,FALSE),IF(G852="","",1))</f>
        <v/>
      </c>
    </row>
    <row r="853" spans="1:13" s="443" customFormat="1" ht="14.15" customHeight="1">
      <c r="A853" s="502">
        <f t="shared" si="26"/>
        <v>845</v>
      </c>
      <c r="B853" s="502">
        <f t="shared" si="27"/>
        <v>0</v>
      </c>
      <c r="C853" s="448"/>
      <c r="D853" s="446"/>
      <c r="E853" s="446"/>
      <c r="F853" s="446"/>
      <c r="G853" s="448"/>
      <c r="H853" s="455">
        <v>0</v>
      </c>
      <c r="I853" s="452">
        <v>0</v>
      </c>
      <c r="J853" s="446"/>
      <c r="K853" s="492"/>
      <c r="M853" s="443" t="str">
        <f>_xlfn.IFNA(VLOOKUP(G853,Checks!$L$4:$L$15,1,FALSE),IF(G853="","",1))</f>
        <v/>
      </c>
    </row>
    <row r="854" spans="1:13" s="443" customFormat="1" ht="14.15" customHeight="1">
      <c r="A854" s="502">
        <f t="shared" si="26"/>
        <v>846</v>
      </c>
      <c r="B854" s="502">
        <f t="shared" si="27"/>
        <v>0</v>
      </c>
      <c r="C854" s="448"/>
      <c r="D854" s="446"/>
      <c r="E854" s="446"/>
      <c r="F854" s="446"/>
      <c r="G854" s="448"/>
      <c r="H854" s="455">
        <v>0</v>
      </c>
      <c r="I854" s="452">
        <v>0</v>
      </c>
      <c r="J854" s="446"/>
      <c r="K854" s="492"/>
      <c r="M854" s="443" t="str">
        <f>_xlfn.IFNA(VLOOKUP(G854,Checks!$L$4:$L$15,1,FALSE),IF(G854="","",1))</f>
        <v/>
      </c>
    </row>
    <row r="855" spans="1:13" s="443" customFormat="1" ht="14.15" customHeight="1">
      <c r="A855" s="502">
        <f t="shared" si="26"/>
        <v>847</v>
      </c>
      <c r="B855" s="502">
        <f t="shared" si="27"/>
        <v>0</v>
      </c>
      <c r="C855" s="448"/>
      <c r="D855" s="446"/>
      <c r="E855" s="446"/>
      <c r="F855" s="446"/>
      <c r="G855" s="448"/>
      <c r="H855" s="455">
        <v>0</v>
      </c>
      <c r="I855" s="452">
        <v>0</v>
      </c>
      <c r="J855" s="446"/>
      <c r="K855" s="492"/>
      <c r="M855" s="443" t="str">
        <f>_xlfn.IFNA(VLOOKUP(G855,Checks!$L$4:$L$15,1,FALSE),IF(G855="","",1))</f>
        <v/>
      </c>
    </row>
    <row r="856" spans="1:13" s="443" customFormat="1" ht="14.15" customHeight="1">
      <c r="A856" s="502">
        <f t="shared" si="26"/>
        <v>848</v>
      </c>
      <c r="B856" s="502">
        <f t="shared" si="27"/>
        <v>0</v>
      </c>
      <c r="C856" s="448"/>
      <c r="D856" s="446"/>
      <c r="E856" s="446"/>
      <c r="F856" s="446"/>
      <c r="G856" s="448"/>
      <c r="H856" s="455">
        <v>0</v>
      </c>
      <c r="I856" s="452">
        <v>0</v>
      </c>
      <c r="J856" s="446"/>
      <c r="K856" s="492"/>
      <c r="M856" s="443" t="str">
        <f>_xlfn.IFNA(VLOOKUP(G856,Checks!$L$4:$L$15,1,FALSE),IF(G856="","",1))</f>
        <v/>
      </c>
    </row>
    <row r="857" spans="1:13" s="443" customFormat="1" ht="14.15" customHeight="1">
      <c r="A857" s="502">
        <f t="shared" si="26"/>
        <v>849</v>
      </c>
      <c r="B857" s="502">
        <f t="shared" si="27"/>
        <v>0</v>
      </c>
      <c r="C857" s="448"/>
      <c r="D857" s="446"/>
      <c r="E857" s="446"/>
      <c r="F857" s="446"/>
      <c r="G857" s="448"/>
      <c r="H857" s="455">
        <v>0</v>
      </c>
      <c r="I857" s="452">
        <v>0</v>
      </c>
      <c r="J857" s="446"/>
      <c r="K857" s="492"/>
      <c r="M857" s="443" t="str">
        <f>_xlfn.IFNA(VLOOKUP(G857,Checks!$L$4:$L$15,1,FALSE),IF(G857="","",1))</f>
        <v/>
      </c>
    </row>
    <row r="858" spans="1:13" s="443" customFormat="1" ht="14.15" customHeight="1">
      <c r="A858" s="502">
        <f t="shared" si="26"/>
        <v>850</v>
      </c>
      <c r="B858" s="502">
        <f t="shared" si="27"/>
        <v>0</v>
      </c>
      <c r="C858" s="448"/>
      <c r="D858" s="446"/>
      <c r="E858" s="446"/>
      <c r="F858" s="446"/>
      <c r="G858" s="448"/>
      <c r="H858" s="455">
        <v>0</v>
      </c>
      <c r="I858" s="452">
        <v>0</v>
      </c>
      <c r="J858" s="446"/>
      <c r="K858" s="492"/>
      <c r="M858" s="443" t="str">
        <f>_xlfn.IFNA(VLOOKUP(G858,Checks!$L$4:$L$15,1,FALSE),IF(G858="","",1))</f>
        <v/>
      </c>
    </row>
    <row r="859" spans="1:13" s="443" customFormat="1" ht="14.15" customHeight="1">
      <c r="A859" s="502">
        <f t="shared" si="26"/>
        <v>851</v>
      </c>
      <c r="B859" s="502">
        <f t="shared" si="27"/>
        <v>0</v>
      </c>
      <c r="C859" s="448"/>
      <c r="D859" s="446"/>
      <c r="E859" s="446"/>
      <c r="F859" s="446"/>
      <c r="G859" s="448"/>
      <c r="H859" s="455">
        <v>0</v>
      </c>
      <c r="I859" s="452">
        <v>0</v>
      </c>
      <c r="J859" s="446"/>
      <c r="K859" s="492"/>
      <c r="M859" s="443" t="str">
        <f>_xlfn.IFNA(VLOOKUP(G859,Checks!$L$4:$L$15,1,FALSE),IF(G859="","",1))</f>
        <v/>
      </c>
    </row>
    <row r="860" spans="1:13" s="443" customFormat="1" ht="14.15" customHeight="1">
      <c r="A860" s="502">
        <f t="shared" si="26"/>
        <v>852</v>
      </c>
      <c r="B860" s="502">
        <f t="shared" si="27"/>
        <v>0</v>
      </c>
      <c r="C860" s="448"/>
      <c r="D860" s="446"/>
      <c r="E860" s="446"/>
      <c r="F860" s="446"/>
      <c r="G860" s="448"/>
      <c r="H860" s="455">
        <v>0</v>
      </c>
      <c r="I860" s="452">
        <v>0</v>
      </c>
      <c r="J860" s="446"/>
      <c r="K860" s="492"/>
      <c r="M860" s="443" t="str">
        <f>_xlfn.IFNA(VLOOKUP(G860,Checks!$L$4:$L$15,1,FALSE),IF(G860="","",1))</f>
        <v/>
      </c>
    </row>
    <row r="861" spans="1:13" s="443" customFormat="1" ht="14.15" customHeight="1">
      <c r="A861" s="502">
        <f t="shared" si="26"/>
        <v>853</v>
      </c>
      <c r="B861" s="502">
        <f t="shared" si="27"/>
        <v>0</v>
      </c>
      <c r="C861" s="448"/>
      <c r="D861" s="446"/>
      <c r="E861" s="446"/>
      <c r="F861" s="446"/>
      <c r="G861" s="448"/>
      <c r="H861" s="455">
        <v>0</v>
      </c>
      <c r="I861" s="452">
        <v>0</v>
      </c>
      <c r="J861" s="446"/>
      <c r="K861" s="492"/>
      <c r="M861" s="443" t="str">
        <f>_xlfn.IFNA(VLOOKUP(G861,Checks!$L$4:$L$15,1,FALSE),IF(G861="","",1))</f>
        <v/>
      </c>
    </row>
    <row r="862" spans="1:13" s="443" customFormat="1" ht="14.15" customHeight="1">
      <c r="A862" s="502">
        <f t="shared" si="26"/>
        <v>854</v>
      </c>
      <c r="B862" s="502">
        <f t="shared" si="27"/>
        <v>0</v>
      </c>
      <c r="C862" s="448"/>
      <c r="D862" s="446"/>
      <c r="E862" s="446"/>
      <c r="F862" s="446"/>
      <c r="G862" s="448"/>
      <c r="H862" s="455">
        <v>0</v>
      </c>
      <c r="I862" s="452">
        <v>0</v>
      </c>
      <c r="J862" s="446"/>
      <c r="K862" s="492"/>
      <c r="M862" s="443" t="str">
        <f>_xlfn.IFNA(VLOOKUP(G862,Checks!$L$4:$L$15,1,FALSE),IF(G862="","",1))</f>
        <v/>
      </c>
    </row>
    <row r="863" spans="1:13" s="443" customFormat="1" ht="14.15" customHeight="1">
      <c r="A863" s="502">
        <f t="shared" si="26"/>
        <v>855</v>
      </c>
      <c r="B863" s="502">
        <f t="shared" si="27"/>
        <v>0</v>
      </c>
      <c r="C863" s="448"/>
      <c r="D863" s="446"/>
      <c r="E863" s="446"/>
      <c r="F863" s="446"/>
      <c r="G863" s="448"/>
      <c r="H863" s="455">
        <v>0</v>
      </c>
      <c r="I863" s="452">
        <v>0</v>
      </c>
      <c r="J863" s="446"/>
      <c r="K863" s="492"/>
      <c r="M863" s="443" t="str">
        <f>_xlfn.IFNA(VLOOKUP(G863,Checks!$L$4:$L$15,1,FALSE),IF(G863="","",1))</f>
        <v/>
      </c>
    </row>
    <row r="864" spans="1:13" s="443" customFormat="1" ht="14.15" customHeight="1">
      <c r="A864" s="502">
        <f t="shared" si="26"/>
        <v>856</v>
      </c>
      <c r="B864" s="502">
        <f t="shared" si="27"/>
        <v>0</v>
      </c>
      <c r="C864" s="448"/>
      <c r="D864" s="446"/>
      <c r="E864" s="446"/>
      <c r="F864" s="446"/>
      <c r="G864" s="448"/>
      <c r="H864" s="455">
        <v>0</v>
      </c>
      <c r="I864" s="452">
        <v>0</v>
      </c>
      <c r="J864" s="446"/>
      <c r="K864" s="492"/>
      <c r="M864" s="443" t="str">
        <f>_xlfn.IFNA(VLOOKUP(G864,Checks!$L$4:$L$15,1,FALSE),IF(G864="","",1))</f>
        <v/>
      </c>
    </row>
    <row r="865" spans="1:13" s="443" customFormat="1" ht="14.15" customHeight="1">
      <c r="A865" s="502">
        <f t="shared" si="26"/>
        <v>857</v>
      </c>
      <c r="B865" s="502">
        <f t="shared" si="27"/>
        <v>0</v>
      </c>
      <c r="C865" s="448"/>
      <c r="D865" s="446"/>
      <c r="E865" s="446"/>
      <c r="F865" s="446"/>
      <c r="G865" s="448"/>
      <c r="H865" s="455">
        <v>0</v>
      </c>
      <c r="I865" s="452">
        <v>0</v>
      </c>
      <c r="J865" s="446"/>
      <c r="K865" s="492"/>
      <c r="M865" s="443" t="str">
        <f>_xlfn.IFNA(VLOOKUP(G865,Checks!$L$4:$L$15,1,FALSE),IF(G865="","",1))</f>
        <v/>
      </c>
    </row>
    <row r="866" spans="1:13" s="443" customFormat="1" ht="14.15" customHeight="1">
      <c r="A866" s="502">
        <f t="shared" si="26"/>
        <v>858</v>
      </c>
      <c r="B866" s="502">
        <f t="shared" si="27"/>
        <v>0</v>
      </c>
      <c r="C866" s="448"/>
      <c r="D866" s="446"/>
      <c r="E866" s="446"/>
      <c r="F866" s="446"/>
      <c r="G866" s="448"/>
      <c r="H866" s="455">
        <v>0</v>
      </c>
      <c r="I866" s="452">
        <v>0</v>
      </c>
      <c r="J866" s="446"/>
      <c r="K866" s="492"/>
      <c r="M866" s="443" t="str">
        <f>_xlfn.IFNA(VLOOKUP(G866,Checks!$L$4:$L$15,1,FALSE),IF(G866="","",1))</f>
        <v/>
      </c>
    </row>
    <row r="867" spans="1:13" s="443" customFormat="1" ht="14.15" customHeight="1">
      <c r="A867" s="502">
        <f t="shared" si="26"/>
        <v>859</v>
      </c>
      <c r="B867" s="502">
        <f t="shared" si="27"/>
        <v>0</v>
      </c>
      <c r="C867" s="448"/>
      <c r="D867" s="446"/>
      <c r="E867" s="446"/>
      <c r="F867" s="446"/>
      <c r="G867" s="448"/>
      <c r="H867" s="455">
        <v>0</v>
      </c>
      <c r="I867" s="452">
        <v>0</v>
      </c>
      <c r="J867" s="446"/>
      <c r="K867" s="492"/>
      <c r="M867" s="443" t="str">
        <f>_xlfn.IFNA(VLOOKUP(G867,Checks!$L$4:$L$15,1,FALSE),IF(G867="","",1))</f>
        <v/>
      </c>
    </row>
    <row r="868" spans="1:13" s="443" customFormat="1" ht="14.15" customHeight="1">
      <c r="A868" s="502">
        <f t="shared" si="26"/>
        <v>860</v>
      </c>
      <c r="B868" s="502">
        <f t="shared" si="27"/>
        <v>0</v>
      </c>
      <c r="C868" s="448"/>
      <c r="D868" s="446"/>
      <c r="E868" s="446"/>
      <c r="F868" s="446"/>
      <c r="G868" s="448"/>
      <c r="H868" s="455">
        <v>0</v>
      </c>
      <c r="I868" s="452">
        <v>0</v>
      </c>
      <c r="J868" s="446"/>
      <c r="K868" s="492"/>
      <c r="M868" s="443" t="str">
        <f>_xlfn.IFNA(VLOOKUP(G868,Checks!$L$4:$L$15,1,FALSE),IF(G868="","",1))</f>
        <v/>
      </c>
    </row>
    <row r="869" spans="1:13" s="443" customFormat="1" ht="14.15" customHeight="1">
      <c r="A869" s="502">
        <f t="shared" si="26"/>
        <v>861</v>
      </c>
      <c r="B869" s="502">
        <f t="shared" si="27"/>
        <v>0</v>
      </c>
      <c r="C869" s="448"/>
      <c r="D869" s="446"/>
      <c r="E869" s="446"/>
      <c r="F869" s="446"/>
      <c r="G869" s="448"/>
      <c r="H869" s="455">
        <v>0</v>
      </c>
      <c r="I869" s="452">
        <v>0</v>
      </c>
      <c r="J869" s="446"/>
      <c r="K869" s="492"/>
      <c r="M869" s="443" t="str">
        <f>_xlfn.IFNA(VLOOKUP(G869,Checks!$L$4:$L$15,1,FALSE),IF(G869="","",1))</f>
        <v/>
      </c>
    </row>
    <row r="870" spans="1:13" s="443" customFormat="1" ht="14.15" customHeight="1">
      <c r="A870" s="502">
        <f t="shared" si="26"/>
        <v>862</v>
      </c>
      <c r="B870" s="502">
        <f t="shared" si="27"/>
        <v>0</v>
      </c>
      <c r="C870" s="448"/>
      <c r="D870" s="446"/>
      <c r="E870" s="446"/>
      <c r="F870" s="446"/>
      <c r="G870" s="448"/>
      <c r="H870" s="455">
        <v>0</v>
      </c>
      <c r="I870" s="452">
        <v>0</v>
      </c>
      <c r="J870" s="446"/>
      <c r="K870" s="492"/>
      <c r="M870" s="443" t="str">
        <f>_xlfn.IFNA(VLOOKUP(G870,Checks!$L$4:$L$15,1,FALSE),IF(G870="","",1))</f>
        <v/>
      </c>
    </row>
    <row r="871" spans="1:13" s="443" customFormat="1" ht="14.15" customHeight="1">
      <c r="A871" s="502">
        <f t="shared" si="26"/>
        <v>863</v>
      </c>
      <c r="B871" s="502">
        <f t="shared" si="27"/>
        <v>0</v>
      </c>
      <c r="C871" s="448"/>
      <c r="D871" s="446"/>
      <c r="E871" s="446"/>
      <c r="F871" s="446"/>
      <c r="G871" s="448"/>
      <c r="H871" s="455">
        <v>0</v>
      </c>
      <c r="I871" s="452">
        <v>0</v>
      </c>
      <c r="J871" s="446"/>
      <c r="K871" s="492"/>
      <c r="M871" s="443" t="str">
        <f>_xlfn.IFNA(VLOOKUP(G871,Checks!$L$4:$L$15,1,FALSE),IF(G871="","",1))</f>
        <v/>
      </c>
    </row>
    <row r="872" spans="1:13" s="443" customFormat="1" ht="14.15" customHeight="1">
      <c r="A872" s="502">
        <f t="shared" si="26"/>
        <v>864</v>
      </c>
      <c r="B872" s="502">
        <f t="shared" si="27"/>
        <v>0</v>
      </c>
      <c r="C872" s="448"/>
      <c r="D872" s="446"/>
      <c r="E872" s="446"/>
      <c r="F872" s="446"/>
      <c r="G872" s="448"/>
      <c r="H872" s="455">
        <v>0</v>
      </c>
      <c r="I872" s="452">
        <v>0</v>
      </c>
      <c r="J872" s="446"/>
      <c r="K872" s="492"/>
      <c r="M872" s="443" t="str">
        <f>_xlfn.IFNA(VLOOKUP(G872,Checks!$L$4:$L$15,1,FALSE),IF(G872="","",1))</f>
        <v/>
      </c>
    </row>
    <row r="873" spans="1:13" s="443" customFormat="1" ht="14.15" customHeight="1">
      <c r="A873" s="502">
        <f t="shared" si="26"/>
        <v>865</v>
      </c>
      <c r="B873" s="502">
        <f t="shared" si="27"/>
        <v>0</v>
      </c>
      <c r="C873" s="448"/>
      <c r="D873" s="446"/>
      <c r="E873" s="446"/>
      <c r="F873" s="446"/>
      <c r="G873" s="448"/>
      <c r="H873" s="455">
        <v>0</v>
      </c>
      <c r="I873" s="452">
        <v>0</v>
      </c>
      <c r="J873" s="446"/>
      <c r="K873" s="492"/>
      <c r="M873" s="443" t="str">
        <f>_xlfn.IFNA(VLOOKUP(G873,Checks!$L$4:$L$15,1,FALSE),IF(G873="","",1))</f>
        <v/>
      </c>
    </row>
    <row r="874" spans="1:13" s="443" customFormat="1" ht="14.15" customHeight="1">
      <c r="A874" s="502">
        <f t="shared" si="26"/>
        <v>866</v>
      </c>
      <c r="B874" s="502">
        <f t="shared" si="27"/>
        <v>0</v>
      </c>
      <c r="C874" s="448"/>
      <c r="D874" s="446"/>
      <c r="E874" s="446"/>
      <c r="F874" s="446"/>
      <c r="G874" s="448"/>
      <c r="H874" s="455">
        <v>0</v>
      </c>
      <c r="I874" s="452">
        <v>0</v>
      </c>
      <c r="J874" s="446"/>
      <c r="K874" s="492"/>
      <c r="M874" s="443" t="str">
        <f>_xlfn.IFNA(VLOOKUP(G874,Checks!$L$4:$L$15,1,FALSE),IF(G874="","",1))</f>
        <v/>
      </c>
    </row>
    <row r="875" spans="1:13" s="443" customFormat="1" ht="14.15" customHeight="1">
      <c r="A875" s="502">
        <f t="shared" si="26"/>
        <v>867</v>
      </c>
      <c r="B875" s="502">
        <f t="shared" si="27"/>
        <v>0</v>
      </c>
      <c r="C875" s="448"/>
      <c r="D875" s="446"/>
      <c r="E875" s="446"/>
      <c r="F875" s="446"/>
      <c r="G875" s="448"/>
      <c r="H875" s="455">
        <v>0</v>
      </c>
      <c r="I875" s="452">
        <v>0</v>
      </c>
      <c r="J875" s="446"/>
      <c r="K875" s="492"/>
      <c r="M875" s="443" t="str">
        <f>_xlfn.IFNA(VLOOKUP(G875,Checks!$L$4:$L$15,1,FALSE),IF(G875="","",1))</f>
        <v/>
      </c>
    </row>
    <row r="876" spans="1:13" s="443" customFormat="1" ht="14.15" customHeight="1">
      <c r="A876" s="502">
        <f t="shared" si="26"/>
        <v>868</v>
      </c>
      <c r="B876" s="502">
        <f t="shared" si="27"/>
        <v>0</v>
      </c>
      <c r="C876" s="448"/>
      <c r="D876" s="446"/>
      <c r="E876" s="446"/>
      <c r="F876" s="446"/>
      <c r="G876" s="448"/>
      <c r="H876" s="455">
        <v>0</v>
      </c>
      <c r="I876" s="452">
        <v>0</v>
      </c>
      <c r="J876" s="446"/>
      <c r="K876" s="492"/>
      <c r="M876" s="443" t="str">
        <f>_xlfn.IFNA(VLOOKUP(G876,Checks!$L$4:$L$15,1,FALSE),IF(G876="","",1))</f>
        <v/>
      </c>
    </row>
    <row r="877" spans="1:13" s="443" customFormat="1" ht="14.15" customHeight="1">
      <c r="A877" s="502">
        <f t="shared" si="26"/>
        <v>869</v>
      </c>
      <c r="B877" s="502">
        <f t="shared" si="27"/>
        <v>0</v>
      </c>
      <c r="C877" s="448"/>
      <c r="D877" s="446"/>
      <c r="E877" s="446"/>
      <c r="F877" s="446"/>
      <c r="G877" s="448"/>
      <c r="H877" s="455">
        <v>0</v>
      </c>
      <c r="I877" s="452">
        <v>0</v>
      </c>
      <c r="J877" s="446"/>
      <c r="K877" s="492"/>
      <c r="M877" s="443" t="str">
        <f>_xlfn.IFNA(VLOOKUP(G877,Checks!$L$4:$L$15,1,FALSE),IF(G877="","",1))</f>
        <v/>
      </c>
    </row>
    <row r="878" spans="1:13" s="443" customFormat="1" ht="14.15" customHeight="1">
      <c r="A878" s="502">
        <f t="shared" si="26"/>
        <v>870</v>
      </c>
      <c r="B878" s="502">
        <f t="shared" si="27"/>
        <v>0</v>
      </c>
      <c r="C878" s="448"/>
      <c r="D878" s="446"/>
      <c r="E878" s="446"/>
      <c r="F878" s="446"/>
      <c r="G878" s="448"/>
      <c r="H878" s="455">
        <v>0</v>
      </c>
      <c r="I878" s="452">
        <v>0</v>
      </c>
      <c r="J878" s="446"/>
      <c r="K878" s="492"/>
      <c r="M878" s="443" t="str">
        <f>_xlfn.IFNA(VLOOKUP(G878,Checks!$L$4:$L$15,1,FALSE),IF(G878="","",1))</f>
        <v/>
      </c>
    </row>
    <row r="879" spans="1:13" s="443" customFormat="1" ht="14.15" customHeight="1">
      <c r="A879" s="502">
        <f t="shared" si="26"/>
        <v>871</v>
      </c>
      <c r="B879" s="502">
        <f t="shared" si="27"/>
        <v>0</v>
      </c>
      <c r="C879" s="448"/>
      <c r="D879" s="446"/>
      <c r="E879" s="446"/>
      <c r="F879" s="446"/>
      <c r="G879" s="448"/>
      <c r="H879" s="455">
        <v>0</v>
      </c>
      <c r="I879" s="452">
        <v>0</v>
      </c>
      <c r="J879" s="446"/>
      <c r="K879" s="492"/>
      <c r="M879" s="443" t="str">
        <f>_xlfn.IFNA(VLOOKUP(G879,Checks!$L$4:$L$15,1,FALSE),IF(G879="","",1))</f>
        <v/>
      </c>
    </row>
    <row r="880" spans="1:13" s="443" customFormat="1" ht="14.15" customHeight="1">
      <c r="A880" s="502">
        <f t="shared" si="26"/>
        <v>872</v>
      </c>
      <c r="B880" s="502">
        <f t="shared" si="27"/>
        <v>0</v>
      </c>
      <c r="C880" s="448"/>
      <c r="D880" s="446"/>
      <c r="E880" s="446"/>
      <c r="F880" s="446"/>
      <c r="G880" s="448"/>
      <c r="H880" s="455">
        <v>0</v>
      </c>
      <c r="I880" s="452">
        <v>0</v>
      </c>
      <c r="J880" s="446"/>
      <c r="K880" s="492"/>
      <c r="M880" s="443" t="str">
        <f>_xlfn.IFNA(VLOOKUP(G880,Checks!$L$4:$L$15,1,FALSE),IF(G880="","",1))</f>
        <v/>
      </c>
    </row>
    <row r="881" spans="1:13" s="443" customFormat="1" ht="14.15" customHeight="1">
      <c r="A881" s="502">
        <f t="shared" si="26"/>
        <v>873</v>
      </c>
      <c r="B881" s="502">
        <f t="shared" si="27"/>
        <v>0</v>
      </c>
      <c r="C881" s="448"/>
      <c r="D881" s="446"/>
      <c r="E881" s="446"/>
      <c r="F881" s="446"/>
      <c r="G881" s="448"/>
      <c r="H881" s="455">
        <v>0</v>
      </c>
      <c r="I881" s="452">
        <v>0</v>
      </c>
      <c r="J881" s="446"/>
      <c r="K881" s="492"/>
      <c r="M881" s="443" t="str">
        <f>_xlfn.IFNA(VLOOKUP(G881,Checks!$L$4:$L$15,1,FALSE),IF(G881="","",1))</f>
        <v/>
      </c>
    </row>
    <row r="882" spans="1:13" s="443" customFormat="1" ht="14.15" customHeight="1">
      <c r="A882" s="502">
        <f t="shared" si="26"/>
        <v>874</v>
      </c>
      <c r="B882" s="502">
        <f t="shared" si="27"/>
        <v>0</v>
      </c>
      <c r="C882" s="448"/>
      <c r="D882" s="446"/>
      <c r="E882" s="446"/>
      <c r="F882" s="446"/>
      <c r="G882" s="448"/>
      <c r="H882" s="455">
        <v>0</v>
      </c>
      <c r="I882" s="452">
        <v>0</v>
      </c>
      <c r="J882" s="446"/>
      <c r="K882" s="492"/>
      <c r="M882" s="443" t="str">
        <f>_xlfn.IFNA(VLOOKUP(G882,Checks!$L$4:$L$15,1,FALSE),IF(G882="","",1))</f>
        <v/>
      </c>
    </row>
    <row r="883" spans="1:13" s="443" customFormat="1" ht="14.15" customHeight="1">
      <c r="A883" s="502">
        <f t="shared" si="26"/>
        <v>875</v>
      </c>
      <c r="B883" s="502">
        <f t="shared" si="27"/>
        <v>0</v>
      </c>
      <c r="C883" s="448"/>
      <c r="D883" s="446"/>
      <c r="E883" s="446"/>
      <c r="F883" s="446"/>
      <c r="G883" s="448"/>
      <c r="H883" s="455">
        <v>0</v>
      </c>
      <c r="I883" s="452">
        <v>0</v>
      </c>
      <c r="J883" s="446"/>
      <c r="K883" s="492"/>
      <c r="M883" s="443" t="str">
        <f>_xlfn.IFNA(VLOOKUP(G883,Checks!$L$4:$L$15,1,FALSE),IF(G883="","",1))</f>
        <v/>
      </c>
    </row>
    <row r="884" spans="1:13" s="443" customFormat="1" ht="14.15" customHeight="1">
      <c r="A884" s="502">
        <f t="shared" si="26"/>
        <v>876</v>
      </c>
      <c r="B884" s="502">
        <f t="shared" si="27"/>
        <v>0</v>
      </c>
      <c r="C884" s="448"/>
      <c r="D884" s="446"/>
      <c r="E884" s="446"/>
      <c r="F884" s="446"/>
      <c r="G884" s="448"/>
      <c r="H884" s="455">
        <v>0</v>
      </c>
      <c r="I884" s="452">
        <v>0</v>
      </c>
      <c r="J884" s="446"/>
      <c r="K884" s="492"/>
      <c r="M884" s="443" t="str">
        <f>_xlfn.IFNA(VLOOKUP(G884,Checks!$L$4:$L$15,1,FALSE),IF(G884="","",1))</f>
        <v/>
      </c>
    </row>
    <row r="885" spans="1:13" s="443" customFormat="1" ht="14.15" customHeight="1">
      <c r="A885" s="502">
        <f t="shared" si="26"/>
        <v>877</v>
      </c>
      <c r="B885" s="502">
        <f t="shared" si="27"/>
        <v>0</v>
      </c>
      <c r="C885" s="448"/>
      <c r="D885" s="446"/>
      <c r="E885" s="446"/>
      <c r="F885" s="446"/>
      <c r="G885" s="448"/>
      <c r="H885" s="455">
        <v>0</v>
      </c>
      <c r="I885" s="452">
        <v>0</v>
      </c>
      <c r="J885" s="446"/>
      <c r="K885" s="492"/>
      <c r="M885" s="443" t="str">
        <f>_xlfn.IFNA(VLOOKUP(G885,Checks!$L$4:$L$15,1,FALSE),IF(G885="","",1))</f>
        <v/>
      </c>
    </row>
    <row r="886" spans="1:13" s="443" customFormat="1" ht="14.15" customHeight="1">
      <c r="A886" s="502">
        <f t="shared" si="26"/>
        <v>878</v>
      </c>
      <c r="B886" s="502">
        <f t="shared" si="27"/>
        <v>0</v>
      </c>
      <c r="C886" s="448"/>
      <c r="D886" s="446"/>
      <c r="E886" s="446"/>
      <c r="F886" s="446"/>
      <c r="G886" s="448"/>
      <c r="H886" s="455">
        <v>0</v>
      </c>
      <c r="I886" s="452">
        <v>0</v>
      </c>
      <c r="J886" s="446"/>
      <c r="K886" s="492"/>
      <c r="M886" s="443" t="str">
        <f>_xlfn.IFNA(VLOOKUP(G886,Checks!$L$4:$L$15,1,FALSE),IF(G886="","",1))</f>
        <v/>
      </c>
    </row>
    <row r="887" spans="1:13" s="443" customFormat="1" ht="14.15" customHeight="1">
      <c r="A887" s="502">
        <f t="shared" si="26"/>
        <v>879</v>
      </c>
      <c r="B887" s="502">
        <f t="shared" si="27"/>
        <v>0</v>
      </c>
      <c r="C887" s="448"/>
      <c r="D887" s="446"/>
      <c r="E887" s="446"/>
      <c r="F887" s="446"/>
      <c r="G887" s="448"/>
      <c r="H887" s="455">
        <v>0</v>
      </c>
      <c r="I887" s="452">
        <v>0</v>
      </c>
      <c r="J887" s="446"/>
      <c r="K887" s="492"/>
      <c r="M887" s="443" t="str">
        <f>_xlfn.IFNA(VLOOKUP(G887,Checks!$L$4:$L$15,1,FALSE),IF(G887="","",1))</f>
        <v/>
      </c>
    </row>
    <row r="888" spans="1:13" s="443" customFormat="1" ht="14.15" customHeight="1">
      <c r="A888" s="502">
        <f t="shared" si="26"/>
        <v>880</v>
      </c>
      <c r="B888" s="502">
        <f t="shared" si="27"/>
        <v>0</v>
      </c>
      <c r="C888" s="448"/>
      <c r="D888" s="446"/>
      <c r="E888" s="446"/>
      <c r="F888" s="446"/>
      <c r="G888" s="448"/>
      <c r="H888" s="455">
        <v>0</v>
      </c>
      <c r="I888" s="452">
        <v>0</v>
      </c>
      <c r="J888" s="446"/>
      <c r="K888" s="492"/>
      <c r="M888" s="443" t="str">
        <f>_xlfn.IFNA(VLOOKUP(G888,Checks!$L$4:$L$15,1,FALSE),IF(G888="","",1))</f>
        <v/>
      </c>
    </row>
    <row r="889" spans="1:13" s="443" customFormat="1" ht="14.15" customHeight="1">
      <c r="A889" s="502">
        <f t="shared" si="26"/>
        <v>881</v>
      </c>
      <c r="B889" s="502">
        <f t="shared" si="27"/>
        <v>0</v>
      </c>
      <c r="C889" s="448"/>
      <c r="D889" s="446"/>
      <c r="E889" s="446"/>
      <c r="F889" s="446"/>
      <c r="G889" s="448"/>
      <c r="H889" s="455">
        <v>0</v>
      </c>
      <c r="I889" s="452">
        <v>0</v>
      </c>
      <c r="J889" s="446"/>
      <c r="K889" s="492"/>
      <c r="M889" s="443" t="str">
        <f>_xlfn.IFNA(VLOOKUP(G889,Checks!$L$4:$L$15,1,FALSE),IF(G889="","",1))</f>
        <v/>
      </c>
    </row>
    <row r="890" spans="1:13" s="443" customFormat="1" ht="14.15" customHeight="1">
      <c r="A890" s="502">
        <f t="shared" si="26"/>
        <v>882</v>
      </c>
      <c r="B890" s="502">
        <f t="shared" si="27"/>
        <v>0</v>
      </c>
      <c r="C890" s="448"/>
      <c r="D890" s="446"/>
      <c r="E890" s="446"/>
      <c r="F890" s="446"/>
      <c r="G890" s="448"/>
      <c r="H890" s="455">
        <v>0</v>
      </c>
      <c r="I890" s="452">
        <v>0</v>
      </c>
      <c r="J890" s="446"/>
      <c r="K890" s="492"/>
      <c r="M890" s="443" t="str">
        <f>_xlfn.IFNA(VLOOKUP(G890,Checks!$L$4:$L$15,1,FALSE),IF(G890="","",1))</f>
        <v/>
      </c>
    </row>
    <row r="891" spans="1:13" s="443" customFormat="1" ht="14.15" customHeight="1">
      <c r="A891" s="502">
        <f t="shared" si="26"/>
        <v>883</v>
      </c>
      <c r="B891" s="502">
        <f t="shared" si="27"/>
        <v>0</v>
      </c>
      <c r="C891" s="448"/>
      <c r="D891" s="446"/>
      <c r="E891" s="446"/>
      <c r="F891" s="446"/>
      <c r="G891" s="448"/>
      <c r="H891" s="455">
        <v>0</v>
      </c>
      <c r="I891" s="452">
        <v>0</v>
      </c>
      <c r="J891" s="446"/>
      <c r="K891" s="492"/>
      <c r="M891" s="443" t="str">
        <f>_xlfn.IFNA(VLOOKUP(G891,Checks!$L$4:$L$15,1,FALSE),IF(G891="","",1))</f>
        <v/>
      </c>
    </row>
    <row r="892" spans="1:13" s="443" customFormat="1" ht="14.15" customHeight="1">
      <c r="A892" s="502">
        <f t="shared" si="26"/>
        <v>884</v>
      </c>
      <c r="B892" s="502">
        <f t="shared" si="27"/>
        <v>0</v>
      </c>
      <c r="C892" s="448"/>
      <c r="D892" s="446"/>
      <c r="E892" s="446"/>
      <c r="F892" s="446"/>
      <c r="G892" s="448"/>
      <c r="H892" s="455">
        <v>0</v>
      </c>
      <c r="I892" s="452">
        <v>0</v>
      </c>
      <c r="J892" s="446"/>
      <c r="K892" s="492"/>
      <c r="M892" s="443" t="str">
        <f>_xlfn.IFNA(VLOOKUP(G892,Checks!$L$4:$L$15,1,FALSE),IF(G892="","",1))</f>
        <v/>
      </c>
    </row>
    <row r="893" spans="1:13" s="443" customFormat="1" ht="14.15" customHeight="1">
      <c r="A893" s="502">
        <f t="shared" si="26"/>
        <v>885</v>
      </c>
      <c r="B893" s="502">
        <f t="shared" si="27"/>
        <v>0</v>
      </c>
      <c r="C893" s="448"/>
      <c r="D893" s="446"/>
      <c r="E893" s="446"/>
      <c r="F893" s="446"/>
      <c r="G893" s="448"/>
      <c r="H893" s="455">
        <v>0</v>
      </c>
      <c r="I893" s="452">
        <v>0</v>
      </c>
      <c r="J893" s="446"/>
      <c r="K893" s="492"/>
      <c r="M893" s="443" t="str">
        <f>_xlfn.IFNA(VLOOKUP(G893,Checks!$L$4:$L$15,1,FALSE),IF(G893="","",1))</f>
        <v/>
      </c>
    </row>
    <row r="894" spans="1:13" s="443" customFormat="1" ht="14.15" customHeight="1">
      <c r="A894" s="502">
        <f t="shared" si="26"/>
        <v>886</v>
      </c>
      <c r="B894" s="502">
        <f t="shared" si="27"/>
        <v>0</v>
      </c>
      <c r="C894" s="448"/>
      <c r="D894" s="446"/>
      <c r="E894" s="446"/>
      <c r="F894" s="446"/>
      <c r="G894" s="448"/>
      <c r="H894" s="455">
        <v>0</v>
      </c>
      <c r="I894" s="452">
        <v>0</v>
      </c>
      <c r="J894" s="446"/>
      <c r="K894" s="492"/>
      <c r="M894" s="443" t="str">
        <f>_xlfn.IFNA(VLOOKUP(G894,Checks!$L$4:$L$15,1,FALSE),IF(G894="","",1))</f>
        <v/>
      </c>
    </row>
    <row r="895" spans="1:13" s="443" customFormat="1" ht="14.15" customHeight="1">
      <c r="A895" s="502">
        <f t="shared" si="26"/>
        <v>887</v>
      </c>
      <c r="B895" s="502">
        <f t="shared" si="27"/>
        <v>0</v>
      </c>
      <c r="C895" s="448"/>
      <c r="D895" s="446"/>
      <c r="E895" s="446"/>
      <c r="F895" s="446"/>
      <c r="G895" s="448"/>
      <c r="H895" s="455">
        <v>0</v>
      </c>
      <c r="I895" s="452">
        <v>0</v>
      </c>
      <c r="J895" s="446"/>
      <c r="K895" s="492"/>
      <c r="M895" s="443" t="str">
        <f>_xlfn.IFNA(VLOOKUP(G895,Checks!$L$4:$L$15,1,FALSE),IF(G895="","",1))</f>
        <v/>
      </c>
    </row>
    <row r="896" spans="1:13" s="443" customFormat="1" ht="14.15" customHeight="1">
      <c r="A896" s="502">
        <f t="shared" si="26"/>
        <v>888</v>
      </c>
      <c r="B896" s="502">
        <f t="shared" si="27"/>
        <v>0</v>
      </c>
      <c r="C896" s="448"/>
      <c r="D896" s="446"/>
      <c r="E896" s="446"/>
      <c r="F896" s="446"/>
      <c r="G896" s="448"/>
      <c r="H896" s="455">
        <v>0</v>
      </c>
      <c r="I896" s="452">
        <v>0</v>
      </c>
      <c r="J896" s="446"/>
      <c r="K896" s="492"/>
      <c r="M896" s="443" t="str">
        <f>_xlfn.IFNA(VLOOKUP(G896,Checks!$L$4:$L$15,1,FALSE),IF(G896="","",1))</f>
        <v/>
      </c>
    </row>
    <row r="897" spans="1:13" s="443" customFormat="1" ht="14.15" customHeight="1">
      <c r="A897" s="502">
        <f t="shared" si="26"/>
        <v>889</v>
      </c>
      <c r="B897" s="502">
        <f t="shared" si="27"/>
        <v>0</v>
      </c>
      <c r="C897" s="448"/>
      <c r="D897" s="446"/>
      <c r="E897" s="446"/>
      <c r="F897" s="446"/>
      <c r="G897" s="448"/>
      <c r="H897" s="455">
        <v>0</v>
      </c>
      <c r="I897" s="452">
        <v>0</v>
      </c>
      <c r="J897" s="446"/>
      <c r="K897" s="492"/>
      <c r="M897" s="443" t="str">
        <f>_xlfn.IFNA(VLOOKUP(G897,Checks!$L$4:$L$15,1,FALSE),IF(G897="","",1))</f>
        <v/>
      </c>
    </row>
    <row r="898" spans="1:13" s="443" customFormat="1" ht="14.15" customHeight="1">
      <c r="A898" s="502">
        <f t="shared" si="26"/>
        <v>890</v>
      </c>
      <c r="B898" s="502">
        <f t="shared" si="27"/>
        <v>0</v>
      </c>
      <c r="C898" s="448"/>
      <c r="D898" s="446"/>
      <c r="E898" s="446"/>
      <c r="F898" s="446"/>
      <c r="G898" s="448"/>
      <c r="H898" s="455">
        <v>0</v>
      </c>
      <c r="I898" s="452">
        <v>0</v>
      </c>
      <c r="J898" s="446"/>
      <c r="K898" s="492"/>
      <c r="M898" s="443" t="str">
        <f>_xlfn.IFNA(VLOOKUP(G898,Checks!$L$4:$L$15,1,FALSE),IF(G898="","",1))</f>
        <v/>
      </c>
    </row>
    <row r="899" spans="1:13" s="443" customFormat="1" ht="14.15" customHeight="1">
      <c r="A899" s="502">
        <f t="shared" si="26"/>
        <v>891</v>
      </c>
      <c r="B899" s="502">
        <f t="shared" si="27"/>
        <v>0</v>
      </c>
      <c r="C899" s="448"/>
      <c r="D899" s="446"/>
      <c r="E899" s="446"/>
      <c r="F899" s="446"/>
      <c r="G899" s="448"/>
      <c r="H899" s="455">
        <v>0</v>
      </c>
      <c r="I899" s="452">
        <v>0</v>
      </c>
      <c r="J899" s="446"/>
      <c r="K899" s="492"/>
      <c r="M899" s="443" t="str">
        <f>_xlfn.IFNA(VLOOKUP(G899,Checks!$L$4:$L$15,1,FALSE),IF(G899="","",1))</f>
        <v/>
      </c>
    </row>
    <row r="900" spans="1:13" s="443" customFormat="1" ht="14.15" customHeight="1">
      <c r="A900" s="502">
        <f t="shared" si="26"/>
        <v>892</v>
      </c>
      <c r="B900" s="502">
        <f t="shared" si="27"/>
        <v>0</v>
      </c>
      <c r="C900" s="448"/>
      <c r="D900" s="446"/>
      <c r="E900" s="446"/>
      <c r="F900" s="446"/>
      <c r="G900" s="448"/>
      <c r="H900" s="455">
        <v>0</v>
      </c>
      <c r="I900" s="452">
        <v>0</v>
      </c>
      <c r="J900" s="446"/>
      <c r="K900" s="492"/>
      <c r="M900" s="443" t="str">
        <f>_xlfn.IFNA(VLOOKUP(G900,Checks!$L$4:$L$15,1,FALSE),IF(G900="","",1))</f>
        <v/>
      </c>
    </row>
    <row r="901" spans="1:13" s="443" customFormat="1" ht="14.15" customHeight="1">
      <c r="A901" s="502">
        <f t="shared" si="26"/>
        <v>893</v>
      </c>
      <c r="B901" s="502">
        <f t="shared" si="27"/>
        <v>0</v>
      </c>
      <c r="C901" s="448"/>
      <c r="D901" s="446"/>
      <c r="E901" s="446"/>
      <c r="F901" s="446"/>
      <c r="G901" s="448"/>
      <c r="H901" s="455">
        <v>0</v>
      </c>
      <c r="I901" s="452">
        <v>0</v>
      </c>
      <c r="J901" s="446"/>
      <c r="K901" s="492"/>
      <c r="M901" s="443" t="str">
        <f>_xlfn.IFNA(VLOOKUP(G901,Checks!$L$4:$L$15,1,FALSE),IF(G901="","",1))</f>
        <v/>
      </c>
    </row>
    <row r="902" spans="1:13" s="443" customFormat="1" ht="14.15" customHeight="1">
      <c r="A902" s="502">
        <f t="shared" si="26"/>
        <v>894</v>
      </c>
      <c r="B902" s="502">
        <f t="shared" si="27"/>
        <v>0</v>
      </c>
      <c r="C902" s="448"/>
      <c r="D902" s="446"/>
      <c r="E902" s="446"/>
      <c r="F902" s="446"/>
      <c r="G902" s="448"/>
      <c r="H902" s="455">
        <v>0</v>
      </c>
      <c r="I902" s="452">
        <v>0</v>
      </c>
      <c r="J902" s="446"/>
      <c r="K902" s="492"/>
      <c r="M902" s="443" t="str">
        <f>_xlfn.IFNA(VLOOKUP(G902,Checks!$L$4:$L$15,1,FALSE),IF(G902="","",1))</f>
        <v/>
      </c>
    </row>
    <row r="903" spans="1:13" s="443" customFormat="1" ht="14.15" customHeight="1">
      <c r="A903" s="502">
        <f t="shared" si="26"/>
        <v>895</v>
      </c>
      <c r="B903" s="502">
        <f t="shared" si="27"/>
        <v>0</v>
      </c>
      <c r="C903" s="448"/>
      <c r="D903" s="446"/>
      <c r="E903" s="446"/>
      <c r="F903" s="446"/>
      <c r="G903" s="448"/>
      <c r="H903" s="455">
        <v>0</v>
      </c>
      <c r="I903" s="452">
        <v>0</v>
      </c>
      <c r="J903" s="446"/>
      <c r="K903" s="492"/>
      <c r="M903" s="443" t="str">
        <f>_xlfn.IFNA(VLOOKUP(G903,Checks!$L$4:$L$15,1,FALSE),IF(G903="","",1))</f>
        <v/>
      </c>
    </row>
    <row r="904" spans="1:13" s="443" customFormat="1" ht="14.15" customHeight="1">
      <c r="A904" s="502">
        <f t="shared" si="26"/>
        <v>896</v>
      </c>
      <c r="B904" s="502">
        <f t="shared" si="27"/>
        <v>0</v>
      </c>
      <c r="C904" s="448"/>
      <c r="D904" s="446"/>
      <c r="E904" s="446"/>
      <c r="F904" s="446"/>
      <c r="G904" s="448"/>
      <c r="H904" s="455">
        <v>0</v>
      </c>
      <c r="I904" s="452">
        <v>0</v>
      </c>
      <c r="J904" s="446"/>
      <c r="K904" s="492"/>
      <c r="M904" s="443" t="str">
        <f>_xlfn.IFNA(VLOOKUP(G904,Checks!$L$4:$L$15,1,FALSE),IF(G904="","",1))</f>
        <v/>
      </c>
    </row>
    <row r="905" spans="1:13" s="443" customFormat="1" ht="14.15" customHeight="1">
      <c r="A905" s="502">
        <f t="shared" si="26"/>
        <v>897</v>
      </c>
      <c r="B905" s="502">
        <f t="shared" si="27"/>
        <v>0</v>
      </c>
      <c r="C905" s="448"/>
      <c r="D905" s="446"/>
      <c r="E905" s="446"/>
      <c r="F905" s="446"/>
      <c r="G905" s="448"/>
      <c r="H905" s="455">
        <v>0</v>
      </c>
      <c r="I905" s="452">
        <v>0</v>
      </c>
      <c r="J905" s="446"/>
      <c r="K905" s="492"/>
      <c r="M905" s="443" t="str">
        <f>_xlfn.IFNA(VLOOKUP(G905,Checks!$L$4:$L$15,1,FALSE),IF(G905="","",1))</f>
        <v/>
      </c>
    </row>
    <row r="906" spans="1:13" s="443" customFormat="1" ht="14.15" customHeight="1">
      <c r="A906" s="502">
        <f t="shared" si="26"/>
        <v>898</v>
      </c>
      <c r="B906" s="502">
        <f t="shared" si="27"/>
        <v>0</v>
      </c>
      <c r="C906" s="448"/>
      <c r="D906" s="446"/>
      <c r="E906" s="446"/>
      <c r="F906" s="446"/>
      <c r="G906" s="448"/>
      <c r="H906" s="455">
        <v>0</v>
      </c>
      <c r="I906" s="452">
        <v>0</v>
      </c>
      <c r="J906" s="446"/>
      <c r="K906" s="492"/>
      <c r="M906" s="443" t="str">
        <f>_xlfn.IFNA(VLOOKUP(G906,Checks!$L$4:$L$15,1,FALSE),IF(G906="","",1))</f>
        <v/>
      </c>
    </row>
    <row r="907" spans="1:13" s="443" customFormat="1" ht="14.15" customHeight="1">
      <c r="A907" s="502">
        <f t="shared" ref="A907:A970" si="28">A906+1</f>
        <v>899</v>
      </c>
      <c r="B907" s="502">
        <f t="shared" ref="B907:B970" si="29">$B$9</f>
        <v>0</v>
      </c>
      <c r="C907" s="448"/>
      <c r="D907" s="446"/>
      <c r="E907" s="446"/>
      <c r="F907" s="446"/>
      <c r="G907" s="448"/>
      <c r="H907" s="455">
        <v>0</v>
      </c>
      <c r="I907" s="452">
        <v>0</v>
      </c>
      <c r="J907" s="446"/>
      <c r="K907" s="492"/>
      <c r="M907" s="443" t="str">
        <f>_xlfn.IFNA(VLOOKUP(G907,Checks!$L$4:$L$15,1,FALSE),IF(G907="","",1))</f>
        <v/>
      </c>
    </row>
    <row r="908" spans="1:13" s="443" customFormat="1" ht="14.15" customHeight="1">
      <c r="A908" s="502">
        <f t="shared" si="28"/>
        <v>900</v>
      </c>
      <c r="B908" s="502">
        <f t="shared" si="29"/>
        <v>0</v>
      </c>
      <c r="C908" s="448"/>
      <c r="D908" s="446"/>
      <c r="E908" s="446"/>
      <c r="F908" s="446"/>
      <c r="G908" s="448"/>
      <c r="H908" s="455">
        <v>0</v>
      </c>
      <c r="I908" s="452">
        <v>0</v>
      </c>
      <c r="J908" s="446"/>
      <c r="K908" s="492"/>
      <c r="M908" s="443" t="str">
        <f>_xlfn.IFNA(VLOOKUP(G908,Checks!$L$4:$L$15,1,FALSE),IF(G908="","",1))</f>
        <v/>
      </c>
    </row>
    <row r="909" spans="1:13" s="443" customFormat="1" ht="14.15" customHeight="1">
      <c r="A909" s="502">
        <f t="shared" si="28"/>
        <v>901</v>
      </c>
      <c r="B909" s="502">
        <f t="shared" si="29"/>
        <v>0</v>
      </c>
      <c r="C909" s="448"/>
      <c r="D909" s="446"/>
      <c r="E909" s="446"/>
      <c r="F909" s="446"/>
      <c r="G909" s="448"/>
      <c r="H909" s="455">
        <v>0</v>
      </c>
      <c r="I909" s="452">
        <v>0</v>
      </c>
      <c r="J909" s="446"/>
      <c r="K909" s="492"/>
      <c r="M909" s="443" t="str">
        <f>_xlfn.IFNA(VLOOKUP(G909,Checks!$L$4:$L$15,1,FALSE),IF(G909="","",1))</f>
        <v/>
      </c>
    </row>
    <row r="910" spans="1:13" s="443" customFormat="1" ht="14.15" customHeight="1">
      <c r="A910" s="502">
        <f t="shared" si="28"/>
        <v>902</v>
      </c>
      <c r="B910" s="502">
        <f t="shared" si="29"/>
        <v>0</v>
      </c>
      <c r="C910" s="448"/>
      <c r="D910" s="446"/>
      <c r="E910" s="446"/>
      <c r="F910" s="446"/>
      <c r="G910" s="448"/>
      <c r="H910" s="455">
        <v>0</v>
      </c>
      <c r="I910" s="452">
        <v>0</v>
      </c>
      <c r="J910" s="446"/>
      <c r="K910" s="492"/>
      <c r="M910" s="443" t="str">
        <f>_xlfn.IFNA(VLOOKUP(G910,Checks!$L$4:$L$15,1,FALSE),IF(G910="","",1))</f>
        <v/>
      </c>
    </row>
    <row r="911" spans="1:13" s="443" customFormat="1" ht="14.15" customHeight="1">
      <c r="A911" s="502">
        <f t="shared" si="28"/>
        <v>903</v>
      </c>
      <c r="B911" s="502">
        <f t="shared" si="29"/>
        <v>0</v>
      </c>
      <c r="C911" s="448"/>
      <c r="D911" s="446"/>
      <c r="E911" s="446"/>
      <c r="F911" s="446"/>
      <c r="G911" s="448"/>
      <c r="H911" s="455">
        <v>0</v>
      </c>
      <c r="I911" s="452">
        <v>0</v>
      </c>
      <c r="J911" s="446"/>
      <c r="K911" s="492"/>
      <c r="M911" s="443" t="str">
        <f>_xlfn.IFNA(VLOOKUP(G911,Checks!$L$4:$L$15,1,FALSE),IF(G911="","",1))</f>
        <v/>
      </c>
    </row>
    <row r="912" spans="1:13" s="443" customFormat="1" ht="14.15" customHeight="1">
      <c r="A912" s="502">
        <f t="shared" si="28"/>
        <v>904</v>
      </c>
      <c r="B912" s="502">
        <f t="shared" si="29"/>
        <v>0</v>
      </c>
      <c r="C912" s="448"/>
      <c r="D912" s="446"/>
      <c r="E912" s="446"/>
      <c r="F912" s="446"/>
      <c r="G912" s="448"/>
      <c r="H912" s="455">
        <v>0</v>
      </c>
      <c r="I912" s="452">
        <v>0</v>
      </c>
      <c r="J912" s="446"/>
      <c r="K912" s="492"/>
      <c r="M912" s="443" t="str">
        <f>_xlfn.IFNA(VLOOKUP(G912,Checks!$L$4:$L$15,1,FALSE),IF(G912="","",1))</f>
        <v/>
      </c>
    </row>
    <row r="913" spans="1:13" s="443" customFormat="1" ht="14.15" customHeight="1">
      <c r="A913" s="502">
        <f t="shared" si="28"/>
        <v>905</v>
      </c>
      <c r="B913" s="502">
        <f t="shared" si="29"/>
        <v>0</v>
      </c>
      <c r="C913" s="448"/>
      <c r="D913" s="446"/>
      <c r="E913" s="446"/>
      <c r="F913" s="446"/>
      <c r="G913" s="448"/>
      <c r="H913" s="455">
        <v>0</v>
      </c>
      <c r="I913" s="452">
        <v>0</v>
      </c>
      <c r="J913" s="446"/>
      <c r="K913" s="492"/>
      <c r="M913" s="443" t="str">
        <f>_xlfn.IFNA(VLOOKUP(G913,Checks!$L$4:$L$15,1,FALSE),IF(G913="","",1))</f>
        <v/>
      </c>
    </row>
    <row r="914" spans="1:13" s="443" customFormat="1" ht="14.15" customHeight="1">
      <c r="A914" s="502">
        <f t="shared" si="28"/>
        <v>906</v>
      </c>
      <c r="B914" s="502">
        <f t="shared" si="29"/>
        <v>0</v>
      </c>
      <c r="C914" s="448"/>
      <c r="D914" s="446"/>
      <c r="E914" s="446"/>
      <c r="F914" s="446"/>
      <c r="G914" s="448"/>
      <c r="H914" s="455">
        <v>0</v>
      </c>
      <c r="I914" s="452">
        <v>0</v>
      </c>
      <c r="J914" s="446"/>
      <c r="K914" s="492"/>
      <c r="M914" s="443" t="str">
        <f>_xlfn.IFNA(VLOOKUP(G914,Checks!$L$4:$L$15,1,FALSE),IF(G914="","",1))</f>
        <v/>
      </c>
    </row>
    <row r="915" spans="1:13" s="443" customFormat="1" ht="14.15" customHeight="1">
      <c r="A915" s="502">
        <f t="shared" si="28"/>
        <v>907</v>
      </c>
      <c r="B915" s="502">
        <f t="shared" si="29"/>
        <v>0</v>
      </c>
      <c r="C915" s="448"/>
      <c r="D915" s="446"/>
      <c r="E915" s="446"/>
      <c r="F915" s="446"/>
      <c r="G915" s="448"/>
      <c r="H915" s="455">
        <v>0</v>
      </c>
      <c r="I915" s="452">
        <v>0</v>
      </c>
      <c r="J915" s="446"/>
      <c r="K915" s="492"/>
      <c r="M915" s="443" t="str">
        <f>_xlfn.IFNA(VLOOKUP(G915,Checks!$L$4:$L$15,1,FALSE),IF(G915="","",1))</f>
        <v/>
      </c>
    </row>
    <row r="916" spans="1:13" s="443" customFormat="1" ht="14.15" customHeight="1">
      <c r="A916" s="502">
        <f t="shared" si="28"/>
        <v>908</v>
      </c>
      <c r="B916" s="502">
        <f t="shared" si="29"/>
        <v>0</v>
      </c>
      <c r="C916" s="448"/>
      <c r="D916" s="446"/>
      <c r="E916" s="446"/>
      <c r="F916" s="446"/>
      <c r="G916" s="448"/>
      <c r="H916" s="455">
        <v>0</v>
      </c>
      <c r="I916" s="452">
        <v>0</v>
      </c>
      <c r="J916" s="446"/>
      <c r="K916" s="492"/>
      <c r="M916" s="443" t="str">
        <f>_xlfn.IFNA(VLOOKUP(G916,Checks!$L$4:$L$15,1,FALSE),IF(G916="","",1))</f>
        <v/>
      </c>
    </row>
    <row r="917" spans="1:13" s="443" customFormat="1" ht="14.15" customHeight="1">
      <c r="A917" s="502">
        <f t="shared" si="28"/>
        <v>909</v>
      </c>
      <c r="B917" s="502">
        <f t="shared" si="29"/>
        <v>0</v>
      </c>
      <c r="C917" s="448"/>
      <c r="D917" s="446"/>
      <c r="E917" s="446"/>
      <c r="F917" s="446"/>
      <c r="G917" s="448"/>
      <c r="H917" s="455">
        <v>0</v>
      </c>
      <c r="I917" s="452">
        <v>0</v>
      </c>
      <c r="J917" s="446"/>
      <c r="K917" s="492"/>
      <c r="M917" s="443" t="str">
        <f>_xlfn.IFNA(VLOOKUP(G917,Checks!$L$4:$L$15,1,FALSE),IF(G917="","",1))</f>
        <v/>
      </c>
    </row>
    <row r="918" spans="1:13" s="443" customFormat="1" ht="14.15" customHeight="1">
      <c r="A918" s="502">
        <f t="shared" si="28"/>
        <v>910</v>
      </c>
      <c r="B918" s="502">
        <f t="shared" si="29"/>
        <v>0</v>
      </c>
      <c r="C918" s="448"/>
      <c r="D918" s="446"/>
      <c r="E918" s="446"/>
      <c r="F918" s="446"/>
      <c r="G918" s="448"/>
      <c r="H918" s="455">
        <v>0</v>
      </c>
      <c r="I918" s="452">
        <v>0</v>
      </c>
      <c r="J918" s="446"/>
      <c r="K918" s="492"/>
      <c r="M918" s="443" t="str">
        <f>_xlfn.IFNA(VLOOKUP(G918,Checks!$L$4:$L$15,1,FALSE),IF(G918="","",1))</f>
        <v/>
      </c>
    </row>
    <row r="919" spans="1:13" s="443" customFormat="1" ht="14.15" customHeight="1">
      <c r="A919" s="502">
        <f t="shared" si="28"/>
        <v>911</v>
      </c>
      <c r="B919" s="502">
        <f t="shared" si="29"/>
        <v>0</v>
      </c>
      <c r="C919" s="448"/>
      <c r="D919" s="446"/>
      <c r="E919" s="446"/>
      <c r="F919" s="446"/>
      <c r="G919" s="448"/>
      <c r="H919" s="455">
        <v>0</v>
      </c>
      <c r="I919" s="452">
        <v>0</v>
      </c>
      <c r="J919" s="446"/>
      <c r="K919" s="492"/>
      <c r="M919" s="443" t="str">
        <f>_xlfn.IFNA(VLOOKUP(G919,Checks!$L$4:$L$15,1,FALSE),IF(G919="","",1))</f>
        <v/>
      </c>
    </row>
    <row r="920" spans="1:13" s="443" customFormat="1" ht="14.15" customHeight="1">
      <c r="A920" s="502">
        <f t="shared" si="28"/>
        <v>912</v>
      </c>
      <c r="B920" s="502">
        <f t="shared" si="29"/>
        <v>0</v>
      </c>
      <c r="C920" s="448"/>
      <c r="D920" s="446"/>
      <c r="E920" s="446"/>
      <c r="F920" s="446"/>
      <c r="G920" s="448"/>
      <c r="H920" s="455">
        <v>0</v>
      </c>
      <c r="I920" s="452">
        <v>0</v>
      </c>
      <c r="J920" s="446"/>
      <c r="K920" s="492"/>
      <c r="M920" s="443" t="str">
        <f>_xlfn.IFNA(VLOOKUP(G920,Checks!$L$4:$L$15,1,FALSE),IF(G920="","",1))</f>
        <v/>
      </c>
    </row>
    <row r="921" spans="1:13" s="443" customFormat="1" ht="14.15" customHeight="1">
      <c r="A921" s="502">
        <f t="shared" si="28"/>
        <v>913</v>
      </c>
      <c r="B921" s="502">
        <f t="shared" si="29"/>
        <v>0</v>
      </c>
      <c r="C921" s="448"/>
      <c r="D921" s="446"/>
      <c r="E921" s="446"/>
      <c r="F921" s="446"/>
      <c r="G921" s="448"/>
      <c r="H921" s="455">
        <v>0</v>
      </c>
      <c r="I921" s="452">
        <v>0</v>
      </c>
      <c r="J921" s="446"/>
      <c r="K921" s="492"/>
      <c r="M921" s="443" t="str">
        <f>_xlfn.IFNA(VLOOKUP(G921,Checks!$L$4:$L$15,1,FALSE),IF(G921="","",1))</f>
        <v/>
      </c>
    </row>
    <row r="922" spans="1:13" s="443" customFormat="1" ht="14.15" customHeight="1">
      <c r="A922" s="502">
        <f t="shared" si="28"/>
        <v>914</v>
      </c>
      <c r="B922" s="502">
        <f t="shared" si="29"/>
        <v>0</v>
      </c>
      <c r="C922" s="448"/>
      <c r="D922" s="446"/>
      <c r="E922" s="446"/>
      <c r="F922" s="446"/>
      <c r="G922" s="448"/>
      <c r="H922" s="455">
        <v>0</v>
      </c>
      <c r="I922" s="452">
        <v>0</v>
      </c>
      <c r="J922" s="446"/>
      <c r="K922" s="492"/>
      <c r="M922" s="443" t="str">
        <f>_xlfn.IFNA(VLOOKUP(G922,Checks!$L$4:$L$15,1,FALSE),IF(G922="","",1))</f>
        <v/>
      </c>
    </row>
    <row r="923" spans="1:13" s="443" customFormat="1" ht="14.15" customHeight="1">
      <c r="A923" s="502">
        <f t="shared" si="28"/>
        <v>915</v>
      </c>
      <c r="B923" s="502">
        <f t="shared" si="29"/>
        <v>0</v>
      </c>
      <c r="C923" s="448"/>
      <c r="D923" s="446"/>
      <c r="E923" s="446"/>
      <c r="F923" s="446"/>
      <c r="G923" s="448"/>
      <c r="H923" s="455">
        <v>0</v>
      </c>
      <c r="I923" s="452">
        <v>0</v>
      </c>
      <c r="J923" s="446"/>
      <c r="K923" s="492"/>
      <c r="M923" s="443" t="str">
        <f>_xlfn.IFNA(VLOOKUP(G923,Checks!$L$4:$L$15,1,FALSE),IF(G923="","",1))</f>
        <v/>
      </c>
    </row>
    <row r="924" spans="1:13" s="443" customFormat="1" ht="14.15" customHeight="1">
      <c r="A924" s="502">
        <f t="shared" si="28"/>
        <v>916</v>
      </c>
      <c r="B924" s="502">
        <f t="shared" si="29"/>
        <v>0</v>
      </c>
      <c r="C924" s="448"/>
      <c r="D924" s="446"/>
      <c r="E924" s="446"/>
      <c r="F924" s="446"/>
      <c r="G924" s="448"/>
      <c r="H924" s="455">
        <v>0</v>
      </c>
      <c r="I924" s="452">
        <v>0</v>
      </c>
      <c r="J924" s="446"/>
      <c r="K924" s="492"/>
      <c r="M924" s="443" t="str">
        <f>_xlfn.IFNA(VLOOKUP(G924,Checks!$L$4:$L$15,1,FALSE),IF(G924="","",1))</f>
        <v/>
      </c>
    </row>
    <row r="925" spans="1:13" s="443" customFormat="1" ht="14.15" customHeight="1">
      <c r="A925" s="502">
        <f t="shared" si="28"/>
        <v>917</v>
      </c>
      <c r="B925" s="502">
        <f t="shared" si="29"/>
        <v>0</v>
      </c>
      <c r="C925" s="448"/>
      <c r="D925" s="446"/>
      <c r="E925" s="446"/>
      <c r="F925" s="446"/>
      <c r="G925" s="448"/>
      <c r="H925" s="455">
        <v>0</v>
      </c>
      <c r="I925" s="452">
        <v>0</v>
      </c>
      <c r="J925" s="446"/>
      <c r="K925" s="492"/>
      <c r="M925" s="443" t="str">
        <f>_xlfn.IFNA(VLOOKUP(G925,Checks!$L$4:$L$15,1,FALSE),IF(G925="","",1))</f>
        <v/>
      </c>
    </row>
    <row r="926" spans="1:13" s="443" customFormat="1" ht="14.15" customHeight="1">
      <c r="A926" s="502">
        <f t="shared" si="28"/>
        <v>918</v>
      </c>
      <c r="B926" s="502">
        <f t="shared" si="29"/>
        <v>0</v>
      </c>
      <c r="C926" s="448"/>
      <c r="D926" s="446"/>
      <c r="E926" s="446"/>
      <c r="F926" s="446"/>
      <c r="G926" s="448"/>
      <c r="H926" s="455">
        <v>0</v>
      </c>
      <c r="I926" s="452">
        <v>0</v>
      </c>
      <c r="J926" s="446"/>
      <c r="K926" s="492"/>
      <c r="M926" s="443" t="str">
        <f>_xlfn.IFNA(VLOOKUP(G926,Checks!$L$4:$L$15,1,FALSE),IF(G926="","",1))</f>
        <v/>
      </c>
    </row>
    <row r="927" spans="1:13" s="443" customFormat="1" ht="14.15" customHeight="1">
      <c r="A927" s="502">
        <f t="shared" si="28"/>
        <v>919</v>
      </c>
      <c r="B927" s="502">
        <f t="shared" si="29"/>
        <v>0</v>
      </c>
      <c r="C927" s="448"/>
      <c r="D927" s="446"/>
      <c r="E927" s="446"/>
      <c r="F927" s="446"/>
      <c r="G927" s="448"/>
      <c r="H927" s="455">
        <v>0</v>
      </c>
      <c r="I927" s="452">
        <v>0</v>
      </c>
      <c r="J927" s="446"/>
      <c r="K927" s="492"/>
      <c r="M927" s="443" t="str">
        <f>_xlfn.IFNA(VLOOKUP(G927,Checks!$L$4:$L$15,1,FALSE),IF(G927="","",1))</f>
        <v/>
      </c>
    </row>
    <row r="928" spans="1:13" s="443" customFormat="1" ht="14.15" customHeight="1">
      <c r="A928" s="502">
        <f t="shared" si="28"/>
        <v>920</v>
      </c>
      <c r="B928" s="502">
        <f t="shared" si="29"/>
        <v>0</v>
      </c>
      <c r="C928" s="448"/>
      <c r="D928" s="446"/>
      <c r="E928" s="446"/>
      <c r="F928" s="446"/>
      <c r="G928" s="448"/>
      <c r="H928" s="455">
        <v>0</v>
      </c>
      <c r="I928" s="452">
        <v>0</v>
      </c>
      <c r="J928" s="446"/>
      <c r="K928" s="492"/>
      <c r="M928" s="443" t="str">
        <f>_xlfn.IFNA(VLOOKUP(G928,Checks!$L$4:$L$15,1,FALSE),IF(G928="","",1))</f>
        <v/>
      </c>
    </row>
    <row r="929" spans="1:13" s="443" customFormat="1" ht="14.15" customHeight="1">
      <c r="A929" s="502">
        <f t="shared" si="28"/>
        <v>921</v>
      </c>
      <c r="B929" s="502">
        <f t="shared" si="29"/>
        <v>0</v>
      </c>
      <c r="C929" s="448"/>
      <c r="D929" s="446"/>
      <c r="E929" s="446"/>
      <c r="F929" s="446"/>
      <c r="G929" s="448"/>
      <c r="H929" s="455">
        <v>0</v>
      </c>
      <c r="I929" s="452">
        <v>0</v>
      </c>
      <c r="J929" s="446"/>
      <c r="K929" s="492"/>
      <c r="M929" s="443" t="str">
        <f>_xlfn.IFNA(VLOOKUP(G929,Checks!$L$4:$L$15,1,FALSE),IF(G929="","",1))</f>
        <v/>
      </c>
    </row>
    <row r="930" spans="1:13" s="443" customFormat="1" ht="14.15" customHeight="1">
      <c r="A930" s="502">
        <f t="shared" si="28"/>
        <v>922</v>
      </c>
      <c r="B930" s="502">
        <f t="shared" si="29"/>
        <v>0</v>
      </c>
      <c r="C930" s="448"/>
      <c r="D930" s="446"/>
      <c r="E930" s="446"/>
      <c r="F930" s="446"/>
      <c r="G930" s="448"/>
      <c r="H930" s="455">
        <v>0</v>
      </c>
      <c r="I930" s="452">
        <v>0</v>
      </c>
      <c r="J930" s="446"/>
      <c r="K930" s="492"/>
      <c r="M930" s="443" t="str">
        <f>_xlfn.IFNA(VLOOKUP(G930,Checks!$L$4:$L$15,1,FALSE),IF(G930="","",1))</f>
        <v/>
      </c>
    </row>
    <row r="931" spans="1:13" s="443" customFormat="1" ht="14.15" customHeight="1">
      <c r="A931" s="502">
        <f t="shared" si="28"/>
        <v>923</v>
      </c>
      <c r="B931" s="502">
        <f t="shared" si="29"/>
        <v>0</v>
      </c>
      <c r="C931" s="448"/>
      <c r="D931" s="446"/>
      <c r="E931" s="446"/>
      <c r="F931" s="446"/>
      <c r="G931" s="448"/>
      <c r="H931" s="455">
        <v>0</v>
      </c>
      <c r="I931" s="452">
        <v>0</v>
      </c>
      <c r="J931" s="446"/>
      <c r="K931" s="492"/>
      <c r="M931" s="443" t="str">
        <f>_xlfn.IFNA(VLOOKUP(G931,Checks!$L$4:$L$15,1,FALSE),IF(G931="","",1))</f>
        <v/>
      </c>
    </row>
    <row r="932" spans="1:13" s="443" customFormat="1" ht="14.15" customHeight="1">
      <c r="A932" s="502">
        <f t="shared" si="28"/>
        <v>924</v>
      </c>
      <c r="B932" s="502">
        <f t="shared" si="29"/>
        <v>0</v>
      </c>
      <c r="C932" s="448"/>
      <c r="D932" s="446"/>
      <c r="E932" s="446"/>
      <c r="F932" s="446"/>
      <c r="G932" s="448"/>
      <c r="H932" s="455">
        <v>0</v>
      </c>
      <c r="I932" s="452">
        <v>0</v>
      </c>
      <c r="J932" s="446"/>
      <c r="K932" s="492"/>
      <c r="M932" s="443" t="str">
        <f>_xlfn.IFNA(VLOOKUP(G932,Checks!$L$4:$L$15,1,FALSE),IF(G932="","",1))</f>
        <v/>
      </c>
    </row>
    <row r="933" spans="1:13" s="443" customFormat="1" ht="14.15" customHeight="1">
      <c r="A933" s="502">
        <f t="shared" si="28"/>
        <v>925</v>
      </c>
      <c r="B933" s="502">
        <f t="shared" si="29"/>
        <v>0</v>
      </c>
      <c r="C933" s="448"/>
      <c r="D933" s="446"/>
      <c r="E933" s="446"/>
      <c r="F933" s="446"/>
      <c r="G933" s="448"/>
      <c r="H933" s="455">
        <v>0</v>
      </c>
      <c r="I933" s="452">
        <v>0</v>
      </c>
      <c r="J933" s="446"/>
      <c r="K933" s="492"/>
      <c r="M933" s="443" t="str">
        <f>_xlfn.IFNA(VLOOKUP(G933,Checks!$L$4:$L$15,1,FALSE),IF(G933="","",1))</f>
        <v/>
      </c>
    </row>
    <row r="934" spans="1:13" s="443" customFormat="1" ht="14.15" customHeight="1">
      <c r="A934" s="502">
        <f t="shared" si="28"/>
        <v>926</v>
      </c>
      <c r="B934" s="502">
        <f t="shared" si="29"/>
        <v>0</v>
      </c>
      <c r="C934" s="448"/>
      <c r="D934" s="446"/>
      <c r="E934" s="446"/>
      <c r="F934" s="446"/>
      <c r="G934" s="448"/>
      <c r="H934" s="455">
        <v>0</v>
      </c>
      <c r="I934" s="452">
        <v>0</v>
      </c>
      <c r="J934" s="446"/>
      <c r="K934" s="492"/>
      <c r="M934" s="443" t="str">
        <f>_xlfn.IFNA(VLOOKUP(G934,Checks!$L$4:$L$15,1,FALSE),IF(G934="","",1))</f>
        <v/>
      </c>
    </row>
    <row r="935" spans="1:13" s="443" customFormat="1" ht="14.15" customHeight="1">
      <c r="A935" s="502">
        <f t="shared" si="28"/>
        <v>927</v>
      </c>
      <c r="B935" s="502">
        <f t="shared" si="29"/>
        <v>0</v>
      </c>
      <c r="C935" s="448"/>
      <c r="D935" s="446"/>
      <c r="E935" s="446"/>
      <c r="F935" s="446"/>
      <c r="G935" s="448"/>
      <c r="H935" s="455">
        <v>0</v>
      </c>
      <c r="I935" s="452">
        <v>0</v>
      </c>
      <c r="J935" s="446"/>
      <c r="K935" s="492"/>
      <c r="M935" s="443" t="str">
        <f>_xlfn.IFNA(VLOOKUP(G935,Checks!$L$4:$L$15,1,FALSE),IF(G935="","",1))</f>
        <v/>
      </c>
    </row>
    <row r="936" spans="1:13" s="443" customFormat="1" ht="14.15" customHeight="1">
      <c r="A936" s="502">
        <f t="shared" si="28"/>
        <v>928</v>
      </c>
      <c r="B936" s="502">
        <f t="shared" si="29"/>
        <v>0</v>
      </c>
      <c r="C936" s="448"/>
      <c r="D936" s="446"/>
      <c r="E936" s="446"/>
      <c r="F936" s="446"/>
      <c r="G936" s="448"/>
      <c r="H936" s="455">
        <v>0</v>
      </c>
      <c r="I936" s="452">
        <v>0</v>
      </c>
      <c r="J936" s="446"/>
      <c r="K936" s="492"/>
      <c r="M936" s="443" t="str">
        <f>_xlfn.IFNA(VLOOKUP(G936,Checks!$L$4:$L$15,1,FALSE),IF(G936="","",1))</f>
        <v/>
      </c>
    </row>
    <row r="937" spans="1:13" s="443" customFormat="1" ht="14.15" customHeight="1">
      <c r="A937" s="502">
        <f t="shared" si="28"/>
        <v>929</v>
      </c>
      <c r="B937" s="502">
        <f t="shared" si="29"/>
        <v>0</v>
      </c>
      <c r="C937" s="448"/>
      <c r="D937" s="446"/>
      <c r="E937" s="446"/>
      <c r="F937" s="446"/>
      <c r="G937" s="448"/>
      <c r="H937" s="455">
        <v>0</v>
      </c>
      <c r="I937" s="452">
        <v>0</v>
      </c>
      <c r="J937" s="446"/>
      <c r="K937" s="492"/>
      <c r="M937" s="443" t="str">
        <f>_xlfn.IFNA(VLOOKUP(G937,Checks!$L$4:$L$15,1,FALSE),IF(G937="","",1))</f>
        <v/>
      </c>
    </row>
    <row r="938" spans="1:13" s="443" customFormat="1" ht="14.15" customHeight="1">
      <c r="A938" s="502">
        <f t="shared" si="28"/>
        <v>930</v>
      </c>
      <c r="B938" s="502">
        <f t="shared" si="29"/>
        <v>0</v>
      </c>
      <c r="C938" s="448"/>
      <c r="D938" s="446"/>
      <c r="E938" s="446"/>
      <c r="F938" s="446"/>
      <c r="G938" s="448"/>
      <c r="H938" s="455">
        <v>0</v>
      </c>
      <c r="I938" s="452">
        <v>0</v>
      </c>
      <c r="J938" s="446"/>
      <c r="K938" s="492"/>
      <c r="M938" s="443" t="str">
        <f>_xlfn.IFNA(VLOOKUP(G938,Checks!$L$4:$L$15,1,FALSE),IF(G938="","",1))</f>
        <v/>
      </c>
    </row>
    <row r="939" spans="1:13" s="443" customFormat="1" ht="14.15" customHeight="1">
      <c r="A939" s="502">
        <f t="shared" si="28"/>
        <v>931</v>
      </c>
      <c r="B939" s="502">
        <f t="shared" si="29"/>
        <v>0</v>
      </c>
      <c r="C939" s="448"/>
      <c r="D939" s="446"/>
      <c r="E939" s="446"/>
      <c r="F939" s="446"/>
      <c r="G939" s="448"/>
      <c r="H939" s="455">
        <v>0</v>
      </c>
      <c r="I939" s="452">
        <v>0</v>
      </c>
      <c r="J939" s="446"/>
      <c r="K939" s="492"/>
      <c r="M939" s="443" t="str">
        <f>_xlfn.IFNA(VLOOKUP(G939,Checks!$L$4:$L$15,1,FALSE),IF(G939="","",1))</f>
        <v/>
      </c>
    </row>
    <row r="940" spans="1:13" s="443" customFormat="1" ht="14.15" customHeight="1">
      <c r="A940" s="502">
        <f t="shared" si="28"/>
        <v>932</v>
      </c>
      <c r="B940" s="502">
        <f t="shared" si="29"/>
        <v>0</v>
      </c>
      <c r="C940" s="448"/>
      <c r="D940" s="446"/>
      <c r="E940" s="446"/>
      <c r="F940" s="446"/>
      <c r="G940" s="448"/>
      <c r="H940" s="455">
        <v>0</v>
      </c>
      <c r="I940" s="452">
        <v>0</v>
      </c>
      <c r="J940" s="446"/>
      <c r="K940" s="492"/>
      <c r="M940" s="443" t="str">
        <f>_xlfn.IFNA(VLOOKUP(G940,Checks!$L$4:$L$15,1,FALSE),IF(G940="","",1))</f>
        <v/>
      </c>
    </row>
    <row r="941" spans="1:13" s="443" customFormat="1" ht="14.15" customHeight="1">
      <c r="A941" s="502">
        <f t="shared" si="28"/>
        <v>933</v>
      </c>
      <c r="B941" s="502">
        <f t="shared" si="29"/>
        <v>0</v>
      </c>
      <c r="C941" s="448"/>
      <c r="D941" s="446"/>
      <c r="E941" s="446"/>
      <c r="F941" s="446"/>
      <c r="G941" s="448"/>
      <c r="H941" s="455">
        <v>0</v>
      </c>
      <c r="I941" s="452">
        <v>0</v>
      </c>
      <c r="J941" s="446"/>
      <c r="K941" s="492"/>
      <c r="M941" s="443" t="str">
        <f>_xlfn.IFNA(VLOOKUP(G941,Checks!$L$4:$L$15,1,FALSE),IF(G941="","",1))</f>
        <v/>
      </c>
    </row>
    <row r="942" spans="1:13" s="443" customFormat="1" ht="14.15" customHeight="1">
      <c r="A942" s="502">
        <f t="shared" si="28"/>
        <v>934</v>
      </c>
      <c r="B942" s="502">
        <f t="shared" si="29"/>
        <v>0</v>
      </c>
      <c r="C942" s="448"/>
      <c r="D942" s="446"/>
      <c r="E942" s="446"/>
      <c r="F942" s="446"/>
      <c r="G942" s="448"/>
      <c r="H942" s="455">
        <v>0</v>
      </c>
      <c r="I942" s="452">
        <v>0</v>
      </c>
      <c r="J942" s="446"/>
      <c r="K942" s="492"/>
      <c r="M942" s="443" t="str">
        <f>_xlfn.IFNA(VLOOKUP(G942,Checks!$L$4:$L$15,1,FALSE),IF(G942="","",1))</f>
        <v/>
      </c>
    </row>
    <row r="943" spans="1:13" s="443" customFormat="1" ht="14.15" customHeight="1">
      <c r="A943" s="502">
        <f t="shared" si="28"/>
        <v>935</v>
      </c>
      <c r="B943" s="502">
        <f t="shared" si="29"/>
        <v>0</v>
      </c>
      <c r="C943" s="448"/>
      <c r="D943" s="446"/>
      <c r="E943" s="446"/>
      <c r="F943" s="446"/>
      <c r="G943" s="448"/>
      <c r="H943" s="455">
        <v>0</v>
      </c>
      <c r="I943" s="452">
        <v>0</v>
      </c>
      <c r="J943" s="446"/>
      <c r="K943" s="492"/>
      <c r="M943" s="443" t="str">
        <f>_xlfn.IFNA(VLOOKUP(G943,Checks!$L$4:$L$15,1,FALSE),IF(G943="","",1))</f>
        <v/>
      </c>
    </row>
    <row r="944" spans="1:13" s="443" customFormat="1" ht="14.15" customHeight="1">
      <c r="A944" s="502">
        <f t="shared" si="28"/>
        <v>936</v>
      </c>
      <c r="B944" s="502">
        <f t="shared" si="29"/>
        <v>0</v>
      </c>
      <c r="C944" s="448"/>
      <c r="D944" s="446"/>
      <c r="E944" s="446"/>
      <c r="F944" s="446"/>
      <c r="G944" s="448"/>
      <c r="H944" s="455">
        <v>0</v>
      </c>
      <c r="I944" s="452">
        <v>0</v>
      </c>
      <c r="J944" s="446"/>
      <c r="K944" s="492"/>
      <c r="M944" s="443" t="str">
        <f>_xlfn.IFNA(VLOOKUP(G944,Checks!$L$4:$L$15,1,FALSE),IF(G944="","",1))</f>
        <v/>
      </c>
    </row>
    <row r="945" spans="1:13" s="443" customFormat="1" ht="14.15" customHeight="1">
      <c r="A945" s="502">
        <f t="shared" si="28"/>
        <v>937</v>
      </c>
      <c r="B945" s="502">
        <f t="shared" si="29"/>
        <v>0</v>
      </c>
      <c r="C945" s="448"/>
      <c r="D945" s="446"/>
      <c r="E945" s="446"/>
      <c r="F945" s="446"/>
      <c r="G945" s="448"/>
      <c r="H945" s="455">
        <v>0</v>
      </c>
      <c r="I945" s="452">
        <v>0</v>
      </c>
      <c r="J945" s="446"/>
      <c r="K945" s="492"/>
      <c r="M945" s="443" t="str">
        <f>_xlfn.IFNA(VLOOKUP(G945,Checks!$L$4:$L$15,1,FALSE),IF(G945="","",1))</f>
        <v/>
      </c>
    </row>
    <row r="946" spans="1:13" s="443" customFormat="1" ht="14.15" customHeight="1">
      <c r="A946" s="502">
        <f t="shared" si="28"/>
        <v>938</v>
      </c>
      <c r="B946" s="502">
        <f t="shared" si="29"/>
        <v>0</v>
      </c>
      <c r="C946" s="448"/>
      <c r="D946" s="446"/>
      <c r="E946" s="446"/>
      <c r="F946" s="446"/>
      <c r="G946" s="448"/>
      <c r="H946" s="455">
        <v>0</v>
      </c>
      <c r="I946" s="452">
        <v>0</v>
      </c>
      <c r="J946" s="446"/>
      <c r="K946" s="492"/>
      <c r="M946" s="443" t="str">
        <f>_xlfn.IFNA(VLOOKUP(G946,Checks!$L$4:$L$15,1,FALSE),IF(G946="","",1))</f>
        <v/>
      </c>
    </row>
    <row r="947" spans="1:13" s="443" customFormat="1" ht="14.15" customHeight="1">
      <c r="A947" s="502">
        <f t="shared" si="28"/>
        <v>939</v>
      </c>
      <c r="B947" s="502">
        <f t="shared" si="29"/>
        <v>0</v>
      </c>
      <c r="C947" s="448"/>
      <c r="D947" s="446"/>
      <c r="E947" s="446"/>
      <c r="F947" s="446"/>
      <c r="G947" s="448"/>
      <c r="H947" s="455">
        <v>0</v>
      </c>
      <c r="I947" s="452">
        <v>0</v>
      </c>
      <c r="J947" s="446"/>
      <c r="K947" s="492"/>
      <c r="M947" s="443" t="str">
        <f>_xlfn.IFNA(VLOOKUP(G947,Checks!$L$4:$L$15,1,FALSE),IF(G947="","",1))</f>
        <v/>
      </c>
    </row>
    <row r="948" spans="1:13" s="443" customFormat="1" ht="14.15" customHeight="1">
      <c r="A948" s="502">
        <f t="shared" si="28"/>
        <v>940</v>
      </c>
      <c r="B948" s="502">
        <f t="shared" si="29"/>
        <v>0</v>
      </c>
      <c r="C948" s="448"/>
      <c r="D948" s="446"/>
      <c r="E948" s="446"/>
      <c r="F948" s="446"/>
      <c r="G948" s="448"/>
      <c r="H948" s="455">
        <v>0</v>
      </c>
      <c r="I948" s="452">
        <v>0</v>
      </c>
      <c r="J948" s="446"/>
      <c r="K948" s="492"/>
      <c r="M948" s="443" t="str">
        <f>_xlfn.IFNA(VLOOKUP(G948,Checks!$L$4:$L$15,1,FALSE),IF(G948="","",1))</f>
        <v/>
      </c>
    </row>
    <row r="949" spans="1:13" s="443" customFormat="1" ht="14.15" customHeight="1">
      <c r="A949" s="502">
        <f t="shared" si="28"/>
        <v>941</v>
      </c>
      <c r="B949" s="502">
        <f t="shared" si="29"/>
        <v>0</v>
      </c>
      <c r="C949" s="448"/>
      <c r="D949" s="446"/>
      <c r="E949" s="446"/>
      <c r="F949" s="446"/>
      <c r="G949" s="448"/>
      <c r="H949" s="455">
        <v>0</v>
      </c>
      <c r="I949" s="452">
        <v>0</v>
      </c>
      <c r="J949" s="446"/>
      <c r="K949" s="492"/>
      <c r="M949" s="443" t="str">
        <f>_xlfn.IFNA(VLOOKUP(G949,Checks!$L$4:$L$15,1,FALSE),IF(G949="","",1))</f>
        <v/>
      </c>
    </row>
    <row r="950" spans="1:13" s="443" customFormat="1" ht="14.15" customHeight="1">
      <c r="A950" s="502">
        <f t="shared" si="28"/>
        <v>942</v>
      </c>
      <c r="B950" s="502">
        <f t="shared" si="29"/>
        <v>0</v>
      </c>
      <c r="C950" s="448"/>
      <c r="D950" s="446"/>
      <c r="E950" s="446"/>
      <c r="F950" s="446"/>
      <c r="G950" s="448"/>
      <c r="H950" s="455">
        <v>0</v>
      </c>
      <c r="I950" s="452">
        <v>0</v>
      </c>
      <c r="J950" s="446"/>
      <c r="K950" s="492"/>
      <c r="M950" s="443" t="str">
        <f>_xlfn.IFNA(VLOOKUP(G950,Checks!$L$4:$L$15,1,FALSE),IF(G950="","",1))</f>
        <v/>
      </c>
    </row>
    <row r="951" spans="1:13" s="443" customFormat="1" ht="14.15" customHeight="1">
      <c r="A951" s="502">
        <f t="shared" si="28"/>
        <v>943</v>
      </c>
      <c r="B951" s="502">
        <f t="shared" si="29"/>
        <v>0</v>
      </c>
      <c r="C951" s="448"/>
      <c r="D951" s="446"/>
      <c r="E951" s="446"/>
      <c r="F951" s="446"/>
      <c r="G951" s="448"/>
      <c r="H951" s="455">
        <v>0</v>
      </c>
      <c r="I951" s="452">
        <v>0</v>
      </c>
      <c r="J951" s="446"/>
      <c r="K951" s="492"/>
      <c r="M951" s="443" t="str">
        <f>_xlfn.IFNA(VLOOKUP(G951,Checks!$L$4:$L$15,1,FALSE),IF(G951="","",1))</f>
        <v/>
      </c>
    </row>
    <row r="952" spans="1:13" s="443" customFormat="1" ht="14.15" customHeight="1">
      <c r="A952" s="502">
        <f t="shared" si="28"/>
        <v>944</v>
      </c>
      <c r="B952" s="502">
        <f t="shared" si="29"/>
        <v>0</v>
      </c>
      <c r="C952" s="448"/>
      <c r="D952" s="446"/>
      <c r="E952" s="446"/>
      <c r="F952" s="446"/>
      <c r="G952" s="448"/>
      <c r="H952" s="455">
        <v>0</v>
      </c>
      <c r="I952" s="452">
        <v>0</v>
      </c>
      <c r="J952" s="446"/>
      <c r="K952" s="492"/>
      <c r="M952" s="443" t="str">
        <f>_xlfn.IFNA(VLOOKUP(G952,Checks!$L$4:$L$15,1,FALSE),IF(G952="","",1))</f>
        <v/>
      </c>
    </row>
    <row r="953" spans="1:13" s="443" customFormat="1" ht="14.15" customHeight="1">
      <c r="A953" s="502">
        <f t="shared" si="28"/>
        <v>945</v>
      </c>
      <c r="B953" s="502">
        <f t="shared" si="29"/>
        <v>0</v>
      </c>
      <c r="C953" s="448"/>
      <c r="D953" s="446"/>
      <c r="E953" s="446"/>
      <c r="F953" s="446"/>
      <c r="G953" s="448"/>
      <c r="H953" s="455">
        <v>0</v>
      </c>
      <c r="I953" s="452">
        <v>0</v>
      </c>
      <c r="J953" s="446"/>
      <c r="K953" s="492"/>
      <c r="M953" s="443" t="str">
        <f>_xlfn.IFNA(VLOOKUP(G953,Checks!$L$4:$L$15,1,FALSE),IF(G953="","",1))</f>
        <v/>
      </c>
    </row>
    <row r="954" spans="1:13" s="443" customFormat="1" ht="14.15" customHeight="1">
      <c r="A954" s="502">
        <f t="shared" si="28"/>
        <v>946</v>
      </c>
      <c r="B954" s="502">
        <f t="shared" si="29"/>
        <v>0</v>
      </c>
      <c r="C954" s="448"/>
      <c r="D954" s="446"/>
      <c r="E954" s="446"/>
      <c r="F954" s="446"/>
      <c r="G954" s="448"/>
      <c r="H954" s="455">
        <v>0</v>
      </c>
      <c r="I954" s="452">
        <v>0</v>
      </c>
      <c r="J954" s="446"/>
      <c r="K954" s="492"/>
      <c r="M954" s="443" t="str">
        <f>_xlfn.IFNA(VLOOKUP(G954,Checks!$L$4:$L$15,1,FALSE),IF(G954="","",1))</f>
        <v/>
      </c>
    </row>
    <row r="955" spans="1:13" s="443" customFormat="1" ht="14.15" customHeight="1">
      <c r="A955" s="502">
        <f t="shared" si="28"/>
        <v>947</v>
      </c>
      <c r="B955" s="502">
        <f t="shared" si="29"/>
        <v>0</v>
      </c>
      <c r="C955" s="448"/>
      <c r="D955" s="446"/>
      <c r="E955" s="446"/>
      <c r="F955" s="446"/>
      <c r="G955" s="448"/>
      <c r="H955" s="455">
        <v>0</v>
      </c>
      <c r="I955" s="452">
        <v>0</v>
      </c>
      <c r="J955" s="446"/>
      <c r="K955" s="492"/>
      <c r="M955" s="443" t="str">
        <f>_xlfn.IFNA(VLOOKUP(G955,Checks!$L$4:$L$15,1,FALSE),IF(G955="","",1))</f>
        <v/>
      </c>
    </row>
    <row r="956" spans="1:13" s="443" customFormat="1" ht="14.15" customHeight="1">
      <c r="A956" s="502">
        <f t="shared" si="28"/>
        <v>948</v>
      </c>
      <c r="B956" s="502">
        <f t="shared" si="29"/>
        <v>0</v>
      </c>
      <c r="C956" s="448"/>
      <c r="D956" s="446"/>
      <c r="E956" s="446"/>
      <c r="F956" s="446"/>
      <c r="G956" s="448"/>
      <c r="H956" s="455">
        <v>0</v>
      </c>
      <c r="I956" s="452">
        <v>0</v>
      </c>
      <c r="J956" s="446"/>
      <c r="K956" s="492"/>
      <c r="M956" s="443" t="str">
        <f>_xlfn.IFNA(VLOOKUP(G956,Checks!$L$4:$L$15,1,FALSE),IF(G956="","",1))</f>
        <v/>
      </c>
    </row>
    <row r="957" spans="1:13" s="443" customFormat="1" ht="14.15" customHeight="1">
      <c r="A957" s="502">
        <f t="shared" si="28"/>
        <v>949</v>
      </c>
      <c r="B957" s="502">
        <f t="shared" si="29"/>
        <v>0</v>
      </c>
      <c r="C957" s="448"/>
      <c r="D957" s="446"/>
      <c r="E957" s="446"/>
      <c r="F957" s="446"/>
      <c r="G957" s="448"/>
      <c r="H957" s="455">
        <v>0</v>
      </c>
      <c r="I957" s="452">
        <v>0</v>
      </c>
      <c r="J957" s="446"/>
      <c r="K957" s="492"/>
      <c r="M957" s="443" t="str">
        <f>_xlfn.IFNA(VLOOKUP(G957,Checks!$L$4:$L$15,1,FALSE),IF(G957="","",1))</f>
        <v/>
      </c>
    </row>
    <row r="958" spans="1:13" s="443" customFormat="1" ht="14.15" customHeight="1">
      <c r="A958" s="502">
        <f t="shared" si="28"/>
        <v>950</v>
      </c>
      <c r="B958" s="502">
        <f t="shared" si="29"/>
        <v>0</v>
      </c>
      <c r="C958" s="448"/>
      <c r="D958" s="446"/>
      <c r="E958" s="446"/>
      <c r="F958" s="446"/>
      <c r="G958" s="448"/>
      <c r="H958" s="455">
        <v>0</v>
      </c>
      <c r="I958" s="452">
        <v>0</v>
      </c>
      <c r="J958" s="446"/>
      <c r="K958" s="492"/>
      <c r="M958" s="443" t="str">
        <f>_xlfn.IFNA(VLOOKUP(G958,Checks!$L$4:$L$15,1,FALSE),IF(G958="","",1))</f>
        <v/>
      </c>
    </row>
    <row r="959" spans="1:13" s="443" customFormat="1" ht="14.15" customHeight="1">
      <c r="A959" s="502">
        <f t="shared" si="28"/>
        <v>951</v>
      </c>
      <c r="B959" s="502">
        <f t="shared" si="29"/>
        <v>0</v>
      </c>
      <c r="C959" s="448"/>
      <c r="D959" s="446"/>
      <c r="E959" s="446"/>
      <c r="F959" s="446"/>
      <c r="G959" s="448"/>
      <c r="H959" s="455">
        <v>0</v>
      </c>
      <c r="I959" s="452">
        <v>0</v>
      </c>
      <c r="J959" s="446"/>
      <c r="K959" s="492"/>
      <c r="M959" s="443" t="str">
        <f>_xlfn.IFNA(VLOOKUP(G959,Checks!$L$4:$L$15,1,FALSE),IF(G959="","",1))</f>
        <v/>
      </c>
    </row>
    <row r="960" spans="1:13" s="443" customFormat="1" ht="14.15" customHeight="1">
      <c r="A960" s="502">
        <f t="shared" si="28"/>
        <v>952</v>
      </c>
      <c r="B960" s="502">
        <f t="shared" si="29"/>
        <v>0</v>
      </c>
      <c r="C960" s="448"/>
      <c r="D960" s="446"/>
      <c r="E960" s="446"/>
      <c r="F960" s="446"/>
      <c r="G960" s="448"/>
      <c r="H960" s="455">
        <v>0</v>
      </c>
      <c r="I960" s="452">
        <v>0</v>
      </c>
      <c r="J960" s="446"/>
      <c r="K960" s="492"/>
      <c r="M960" s="443" t="str">
        <f>_xlfn.IFNA(VLOOKUP(G960,Checks!$L$4:$L$15,1,FALSE),IF(G960="","",1))</f>
        <v/>
      </c>
    </row>
    <row r="961" spans="1:13" s="443" customFormat="1" ht="14.15" customHeight="1">
      <c r="A961" s="502">
        <f t="shared" si="28"/>
        <v>953</v>
      </c>
      <c r="B961" s="502">
        <f t="shared" si="29"/>
        <v>0</v>
      </c>
      <c r="C961" s="448"/>
      <c r="D961" s="446"/>
      <c r="E961" s="446"/>
      <c r="F961" s="446"/>
      <c r="G961" s="448"/>
      <c r="H961" s="455">
        <v>0</v>
      </c>
      <c r="I961" s="452">
        <v>0</v>
      </c>
      <c r="J961" s="446"/>
      <c r="K961" s="492"/>
      <c r="M961" s="443" t="str">
        <f>_xlfn.IFNA(VLOOKUP(G961,Checks!$L$4:$L$15,1,FALSE),IF(G961="","",1))</f>
        <v/>
      </c>
    </row>
    <row r="962" spans="1:13" s="443" customFormat="1" ht="14.15" customHeight="1">
      <c r="A962" s="502">
        <f t="shared" si="28"/>
        <v>954</v>
      </c>
      <c r="B962" s="502">
        <f t="shared" si="29"/>
        <v>0</v>
      </c>
      <c r="C962" s="448"/>
      <c r="D962" s="446"/>
      <c r="E962" s="446"/>
      <c r="F962" s="446"/>
      <c r="G962" s="448"/>
      <c r="H962" s="455">
        <v>0</v>
      </c>
      <c r="I962" s="452">
        <v>0</v>
      </c>
      <c r="J962" s="446"/>
      <c r="K962" s="492"/>
      <c r="M962" s="443" t="str">
        <f>_xlfn.IFNA(VLOOKUP(G962,Checks!$L$4:$L$15,1,FALSE),IF(G962="","",1))</f>
        <v/>
      </c>
    </row>
    <row r="963" spans="1:13" s="443" customFormat="1" ht="14.15" customHeight="1">
      <c r="A963" s="502">
        <f t="shared" si="28"/>
        <v>955</v>
      </c>
      <c r="B963" s="502">
        <f t="shared" si="29"/>
        <v>0</v>
      </c>
      <c r="C963" s="448"/>
      <c r="D963" s="446"/>
      <c r="E963" s="446"/>
      <c r="F963" s="446"/>
      <c r="G963" s="448"/>
      <c r="H963" s="455">
        <v>0</v>
      </c>
      <c r="I963" s="452">
        <v>0</v>
      </c>
      <c r="J963" s="446"/>
      <c r="K963" s="492"/>
      <c r="M963" s="443" t="str">
        <f>_xlfn.IFNA(VLOOKUP(G963,Checks!$L$4:$L$15,1,FALSE),IF(G963="","",1))</f>
        <v/>
      </c>
    </row>
    <row r="964" spans="1:13" s="443" customFormat="1" ht="14.15" customHeight="1">
      <c r="A964" s="502">
        <f t="shared" si="28"/>
        <v>956</v>
      </c>
      <c r="B964" s="502">
        <f t="shared" si="29"/>
        <v>0</v>
      </c>
      <c r="C964" s="448"/>
      <c r="D964" s="446"/>
      <c r="E964" s="446"/>
      <c r="F964" s="446"/>
      <c r="G964" s="448"/>
      <c r="H964" s="455">
        <v>0</v>
      </c>
      <c r="I964" s="452">
        <v>0</v>
      </c>
      <c r="J964" s="446"/>
      <c r="K964" s="492"/>
      <c r="M964" s="443" t="str">
        <f>_xlfn.IFNA(VLOOKUP(G964,Checks!$L$4:$L$15,1,FALSE),IF(G964="","",1))</f>
        <v/>
      </c>
    </row>
    <row r="965" spans="1:13" s="443" customFormat="1" ht="14.15" customHeight="1">
      <c r="A965" s="502">
        <f t="shared" si="28"/>
        <v>957</v>
      </c>
      <c r="B965" s="502">
        <f t="shared" si="29"/>
        <v>0</v>
      </c>
      <c r="C965" s="448"/>
      <c r="D965" s="446"/>
      <c r="E965" s="446"/>
      <c r="F965" s="446"/>
      <c r="G965" s="448"/>
      <c r="H965" s="455">
        <v>0</v>
      </c>
      <c r="I965" s="452">
        <v>0</v>
      </c>
      <c r="J965" s="446"/>
      <c r="K965" s="492"/>
      <c r="M965" s="443" t="str">
        <f>_xlfn.IFNA(VLOOKUP(G965,Checks!$L$4:$L$15,1,FALSE),IF(G965="","",1))</f>
        <v/>
      </c>
    </row>
    <row r="966" spans="1:13" s="443" customFormat="1" ht="14.15" customHeight="1">
      <c r="A966" s="502">
        <f t="shared" si="28"/>
        <v>958</v>
      </c>
      <c r="B966" s="502">
        <f t="shared" si="29"/>
        <v>0</v>
      </c>
      <c r="C966" s="448"/>
      <c r="D966" s="446"/>
      <c r="E966" s="446"/>
      <c r="F966" s="446"/>
      <c r="G966" s="448"/>
      <c r="H966" s="455">
        <v>0</v>
      </c>
      <c r="I966" s="452">
        <v>0</v>
      </c>
      <c r="J966" s="446"/>
      <c r="K966" s="492"/>
      <c r="M966" s="443" t="str">
        <f>_xlfn.IFNA(VLOOKUP(G966,Checks!$L$4:$L$15,1,FALSE),IF(G966="","",1))</f>
        <v/>
      </c>
    </row>
    <row r="967" spans="1:13" s="443" customFormat="1" ht="14.15" customHeight="1">
      <c r="A967" s="502">
        <f t="shared" si="28"/>
        <v>959</v>
      </c>
      <c r="B967" s="502">
        <f t="shared" si="29"/>
        <v>0</v>
      </c>
      <c r="C967" s="448"/>
      <c r="D967" s="446"/>
      <c r="E967" s="446"/>
      <c r="F967" s="446"/>
      <c r="G967" s="448"/>
      <c r="H967" s="455">
        <v>0</v>
      </c>
      <c r="I967" s="452">
        <v>0</v>
      </c>
      <c r="J967" s="446"/>
      <c r="K967" s="492"/>
      <c r="M967" s="443" t="str">
        <f>_xlfn.IFNA(VLOOKUP(G967,Checks!$L$4:$L$15,1,FALSE),IF(G967="","",1))</f>
        <v/>
      </c>
    </row>
    <row r="968" spans="1:13" s="443" customFormat="1" ht="14.15" customHeight="1">
      <c r="A968" s="502">
        <f t="shared" si="28"/>
        <v>960</v>
      </c>
      <c r="B968" s="502">
        <f t="shared" si="29"/>
        <v>0</v>
      </c>
      <c r="C968" s="448"/>
      <c r="D968" s="446"/>
      <c r="E968" s="446"/>
      <c r="F968" s="446"/>
      <c r="G968" s="448"/>
      <c r="H968" s="455">
        <v>0</v>
      </c>
      <c r="I968" s="452">
        <v>0</v>
      </c>
      <c r="J968" s="446"/>
      <c r="K968" s="492"/>
      <c r="M968" s="443" t="str">
        <f>_xlfn.IFNA(VLOOKUP(G968,Checks!$L$4:$L$15,1,FALSE),IF(G968="","",1))</f>
        <v/>
      </c>
    </row>
    <row r="969" spans="1:13" s="443" customFormat="1" ht="14.15" customHeight="1">
      <c r="A969" s="502">
        <f t="shared" si="28"/>
        <v>961</v>
      </c>
      <c r="B969" s="502">
        <f t="shared" si="29"/>
        <v>0</v>
      </c>
      <c r="C969" s="448"/>
      <c r="D969" s="446"/>
      <c r="E969" s="446"/>
      <c r="F969" s="446"/>
      <c r="G969" s="448"/>
      <c r="H969" s="455">
        <v>0</v>
      </c>
      <c r="I969" s="452">
        <v>0</v>
      </c>
      <c r="J969" s="446"/>
      <c r="K969" s="492"/>
      <c r="M969" s="443" t="str">
        <f>_xlfn.IFNA(VLOOKUP(G969,Checks!$L$4:$L$15,1,FALSE),IF(G969="","",1))</f>
        <v/>
      </c>
    </row>
    <row r="970" spans="1:13" s="443" customFormat="1" ht="14.15" customHeight="1">
      <c r="A970" s="502">
        <f t="shared" si="28"/>
        <v>962</v>
      </c>
      <c r="B970" s="502">
        <f t="shared" si="29"/>
        <v>0</v>
      </c>
      <c r="C970" s="448"/>
      <c r="D970" s="446"/>
      <c r="E970" s="446"/>
      <c r="F970" s="446"/>
      <c r="G970" s="448"/>
      <c r="H970" s="455">
        <v>0</v>
      </c>
      <c r="I970" s="452">
        <v>0</v>
      </c>
      <c r="J970" s="446"/>
      <c r="K970" s="492"/>
      <c r="M970" s="443" t="str">
        <f>_xlfn.IFNA(VLOOKUP(G970,Checks!$L$4:$L$15,1,FALSE),IF(G970="","",1))</f>
        <v/>
      </c>
    </row>
    <row r="971" spans="1:13" s="443" customFormat="1" ht="14.15" customHeight="1">
      <c r="A971" s="502">
        <f t="shared" ref="A971:A1034" si="30">A970+1</f>
        <v>963</v>
      </c>
      <c r="B971" s="502">
        <f t="shared" ref="B971:B1034" si="31">$B$9</f>
        <v>0</v>
      </c>
      <c r="C971" s="448"/>
      <c r="D971" s="446"/>
      <c r="E971" s="446"/>
      <c r="F971" s="446"/>
      <c r="G971" s="448"/>
      <c r="H971" s="455">
        <v>0</v>
      </c>
      <c r="I971" s="452">
        <v>0</v>
      </c>
      <c r="J971" s="446"/>
      <c r="K971" s="492"/>
      <c r="M971" s="443" t="str">
        <f>_xlfn.IFNA(VLOOKUP(G971,Checks!$L$4:$L$15,1,FALSE),IF(G971="","",1))</f>
        <v/>
      </c>
    </row>
    <row r="972" spans="1:13" s="443" customFormat="1" ht="14.15" customHeight="1">
      <c r="A972" s="502">
        <f t="shared" si="30"/>
        <v>964</v>
      </c>
      <c r="B972" s="502">
        <f t="shared" si="31"/>
        <v>0</v>
      </c>
      <c r="C972" s="448"/>
      <c r="D972" s="446"/>
      <c r="E972" s="446"/>
      <c r="F972" s="446"/>
      <c r="G972" s="448"/>
      <c r="H972" s="455">
        <v>0</v>
      </c>
      <c r="I972" s="452">
        <v>0</v>
      </c>
      <c r="J972" s="446"/>
      <c r="K972" s="492"/>
      <c r="M972" s="443" t="str">
        <f>_xlfn.IFNA(VLOOKUP(G972,Checks!$L$4:$L$15,1,FALSE),IF(G972="","",1))</f>
        <v/>
      </c>
    </row>
    <row r="973" spans="1:13" s="443" customFormat="1" ht="14.15" customHeight="1">
      <c r="A973" s="502">
        <f t="shared" si="30"/>
        <v>965</v>
      </c>
      <c r="B973" s="502">
        <f t="shared" si="31"/>
        <v>0</v>
      </c>
      <c r="C973" s="448"/>
      <c r="D973" s="446"/>
      <c r="E973" s="446"/>
      <c r="F973" s="446"/>
      <c r="G973" s="448"/>
      <c r="H973" s="455">
        <v>0</v>
      </c>
      <c r="I973" s="452">
        <v>0</v>
      </c>
      <c r="J973" s="446"/>
      <c r="K973" s="492"/>
      <c r="M973" s="443" t="str">
        <f>_xlfn.IFNA(VLOOKUP(G973,Checks!$L$4:$L$15,1,FALSE),IF(G973="","",1))</f>
        <v/>
      </c>
    </row>
    <row r="974" spans="1:13" s="443" customFormat="1" ht="14.15" customHeight="1">
      <c r="A974" s="502">
        <f t="shared" si="30"/>
        <v>966</v>
      </c>
      <c r="B974" s="502">
        <f t="shared" si="31"/>
        <v>0</v>
      </c>
      <c r="C974" s="448"/>
      <c r="D974" s="446"/>
      <c r="E974" s="446"/>
      <c r="F974" s="446"/>
      <c r="G974" s="448"/>
      <c r="H974" s="455">
        <v>0</v>
      </c>
      <c r="I974" s="452">
        <v>0</v>
      </c>
      <c r="J974" s="446"/>
      <c r="K974" s="492"/>
      <c r="M974" s="443" t="str">
        <f>_xlfn.IFNA(VLOOKUP(G974,Checks!$L$4:$L$15,1,FALSE),IF(G974="","",1))</f>
        <v/>
      </c>
    </row>
    <row r="975" spans="1:13" s="443" customFormat="1" ht="14.15" customHeight="1">
      <c r="A975" s="502">
        <f t="shared" si="30"/>
        <v>967</v>
      </c>
      <c r="B975" s="502">
        <f t="shared" si="31"/>
        <v>0</v>
      </c>
      <c r="C975" s="448"/>
      <c r="D975" s="446"/>
      <c r="E975" s="446"/>
      <c r="F975" s="446"/>
      <c r="G975" s="448"/>
      <c r="H975" s="455">
        <v>0</v>
      </c>
      <c r="I975" s="452">
        <v>0</v>
      </c>
      <c r="J975" s="446"/>
      <c r="K975" s="492"/>
      <c r="M975" s="443" t="str">
        <f>_xlfn.IFNA(VLOOKUP(G975,Checks!$L$4:$L$15,1,FALSE),IF(G975="","",1))</f>
        <v/>
      </c>
    </row>
    <row r="976" spans="1:13" s="443" customFormat="1" ht="14.15" customHeight="1">
      <c r="A976" s="502">
        <f t="shared" si="30"/>
        <v>968</v>
      </c>
      <c r="B976" s="502">
        <f t="shared" si="31"/>
        <v>0</v>
      </c>
      <c r="C976" s="448"/>
      <c r="D976" s="446"/>
      <c r="E976" s="446"/>
      <c r="F976" s="446"/>
      <c r="G976" s="448"/>
      <c r="H976" s="455">
        <v>0</v>
      </c>
      <c r="I976" s="452">
        <v>0</v>
      </c>
      <c r="J976" s="446"/>
      <c r="K976" s="492"/>
      <c r="M976" s="443" t="str">
        <f>_xlfn.IFNA(VLOOKUP(G976,Checks!$L$4:$L$15,1,FALSE),IF(G976="","",1))</f>
        <v/>
      </c>
    </row>
    <row r="977" spans="1:13" s="443" customFormat="1" ht="14.15" customHeight="1">
      <c r="A977" s="502">
        <f t="shared" si="30"/>
        <v>969</v>
      </c>
      <c r="B977" s="502">
        <f t="shared" si="31"/>
        <v>0</v>
      </c>
      <c r="C977" s="448"/>
      <c r="D977" s="446"/>
      <c r="E977" s="446"/>
      <c r="F977" s="446"/>
      <c r="G977" s="448"/>
      <c r="H977" s="455">
        <v>0</v>
      </c>
      <c r="I977" s="452">
        <v>0</v>
      </c>
      <c r="J977" s="446"/>
      <c r="K977" s="492"/>
      <c r="M977" s="443" t="str">
        <f>_xlfn.IFNA(VLOOKUP(G977,Checks!$L$4:$L$15,1,FALSE),IF(G977="","",1))</f>
        <v/>
      </c>
    </row>
    <row r="978" spans="1:13" s="443" customFormat="1" ht="14.15" customHeight="1">
      <c r="A978" s="502">
        <f t="shared" si="30"/>
        <v>970</v>
      </c>
      <c r="B978" s="502">
        <f t="shared" si="31"/>
        <v>0</v>
      </c>
      <c r="C978" s="448"/>
      <c r="D978" s="446"/>
      <c r="E978" s="446"/>
      <c r="F978" s="446"/>
      <c r="G978" s="448"/>
      <c r="H978" s="455">
        <v>0</v>
      </c>
      <c r="I978" s="452">
        <v>0</v>
      </c>
      <c r="J978" s="446"/>
      <c r="K978" s="492"/>
      <c r="M978" s="443" t="str">
        <f>_xlfn.IFNA(VLOOKUP(G978,Checks!$L$4:$L$15,1,FALSE),IF(G978="","",1))</f>
        <v/>
      </c>
    </row>
    <row r="979" spans="1:13" s="443" customFormat="1" ht="14.15" customHeight="1">
      <c r="A979" s="502">
        <f t="shared" si="30"/>
        <v>971</v>
      </c>
      <c r="B979" s="502">
        <f t="shared" si="31"/>
        <v>0</v>
      </c>
      <c r="C979" s="448"/>
      <c r="D979" s="446"/>
      <c r="E979" s="446"/>
      <c r="F979" s="446"/>
      <c r="G979" s="448"/>
      <c r="H979" s="455">
        <v>0</v>
      </c>
      <c r="I979" s="452">
        <v>0</v>
      </c>
      <c r="J979" s="446"/>
      <c r="K979" s="492"/>
      <c r="M979" s="443" t="str">
        <f>_xlfn.IFNA(VLOOKUP(G979,Checks!$L$4:$L$15,1,FALSE),IF(G979="","",1))</f>
        <v/>
      </c>
    </row>
    <row r="980" spans="1:13" s="443" customFormat="1" ht="14.15" customHeight="1">
      <c r="A980" s="502">
        <f t="shared" si="30"/>
        <v>972</v>
      </c>
      <c r="B980" s="502">
        <f t="shared" si="31"/>
        <v>0</v>
      </c>
      <c r="C980" s="448"/>
      <c r="D980" s="446"/>
      <c r="E980" s="446"/>
      <c r="F980" s="446"/>
      <c r="G980" s="448"/>
      <c r="H980" s="455">
        <v>0</v>
      </c>
      <c r="I980" s="452">
        <v>0</v>
      </c>
      <c r="J980" s="446"/>
      <c r="K980" s="492"/>
      <c r="M980" s="443" t="str">
        <f>_xlfn.IFNA(VLOOKUP(G980,Checks!$L$4:$L$15,1,FALSE),IF(G980="","",1))</f>
        <v/>
      </c>
    </row>
    <row r="981" spans="1:13" s="443" customFormat="1" ht="14.15" customHeight="1">
      <c r="A981" s="502">
        <f t="shared" si="30"/>
        <v>973</v>
      </c>
      <c r="B981" s="502">
        <f t="shared" si="31"/>
        <v>0</v>
      </c>
      <c r="C981" s="448"/>
      <c r="D981" s="446"/>
      <c r="E981" s="446"/>
      <c r="F981" s="446"/>
      <c r="G981" s="448"/>
      <c r="H981" s="455">
        <v>0</v>
      </c>
      <c r="I981" s="452">
        <v>0</v>
      </c>
      <c r="J981" s="446"/>
      <c r="K981" s="492"/>
      <c r="M981" s="443" t="str">
        <f>_xlfn.IFNA(VLOOKUP(G981,Checks!$L$4:$L$15,1,FALSE),IF(G981="","",1))</f>
        <v/>
      </c>
    </row>
    <row r="982" spans="1:13" s="443" customFormat="1" ht="14.15" customHeight="1">
      <c r="A982" s="502">
        <f t="shared" si="30"/>
        <v>974</v>
      </c>
      <c r="B982" s="502">
        <f t="shared" si="31"/>
        <v>0</v>
      </c>
      <c r="C982" s="448"/>
      <c r="D982" s="446"/>
      <c r="E982" s="446"/>
      <c r="F982" s="446"/>
      <c r="G982" s="448"/>
      <c r="H982" s="455">
        <v>0</v>
      </c>
      <c r="I982" s="452">
        <v>0</v>
      </c>
      <c r="J982" s="446"/>
      <c r="K982" s="492"/>
      <c r="M982" s="443" t="str">
        <f>_xlfn.IFNA(VLOOKUP(G982,Checks!$L$4:$L$15,1,FALSE),IF(G982="","",1))</f>
        <v/>
      </c>
    </row>
    <row r="983" spans="1:13" s="443" customFormat="1" ht="14.15" customHeight="1">
      <c r="A983" s="502">
        <f t="shared" si="30"/>
        <v>975</v>
      </c>
      <c r="B983" s="502">
        <f t="shared" si="31"/>
        <v>0</v>
      </c>
      <c r="C983" s="448"/>
      <c r="D983" s="446"/>
      <c r="E983" s="446"/>
      <c r="F983" s="446"/>
      <c r="G983" s="448"/>
      <c r="H983" s="455">
        <v>0</v>
      </c>
      <c r="I983" s="452">
        <v>0</v>
      </c>
      <c r="J983" s="446"/>
      <c r="K983" s="492"/>
      <c r="M983" s="443" t="str">
        <f>_xlfn.IFNA(VLOOKUP(G983,Checks!$L$4:$L$15,1,FALSE),IF(G983="","",1))</f>
        <v/>
      </c>
    </row>
    <row r="984" spans="1:13" s="443" customFormat="1" ht="14.15" customHeight="1">
      <c r="A984" s="502">
        <f t="shared" si="30"/>
        <v>976</v>
      </c>
      <c r="B984" s="502">
        <f t="shared" si="31"/>
        <v>0</v>
      </c>
      <c r="C984" s="448"/>
      <c r="D984" s="446"/>
      <c r="E984" s="446"/>
      <c r="F984" s="446"/>
      <c r="G984" s="448"/>
      <c r="H984" s="455">
        <v>0</v>
      </c>
      <c r="I984" s="452">
        <v>0</v>
      </c>
      <c r="J984" s="446"/>
      <c r="K984" s="492"/>
      <c r="M984" s="443" t="str">
        <f>_xlfn.IFNA(VLOOKUP(G984,Checks!$L$4:$L$15,1,FALSE),IF(G984="","",1))</f>
        <v/>
      </c>
    </row>
    <row r="985" spans="1:13" s="443" customFormat="1" ht="14.15" customHeight="1">
      <c r="A985" s="502">
        <f t="shared" si="30"/>
        <v>977</v>
      </c>
      <c r="B985" s="502">
        <f t="shared" si="31"/>
        <v>0</v>
      </c>
      <c r="C985" s="448"/>
      <c r="D985" s="446"/>
      <c r="E985" s="446"/>
      <c r="F985" s="446"/>
      <c r="G985" s="448"/>
      <c r="H985" s="455">
        <v>0</v>
      </c>
      <c r="I985" s="452">
        <v>0</v>
      </c>
      <c r="J985" s="446"/>
      <c r="K985" s="492"/>
      <c r="M985" s="443" t="str">
        <f>_xlfn.IFNA(VLOOKUP(G985,Checks!$L$4:$L$15,1,FALSE),IF(G985="","",1))</f>
        <v/>
      </c>
    </row>
    <row r="986" spans="1:13" s="443" customFormat="1" ht="14.15" customHeight="1">
      <c r="A986" s="502">
        <f t="shared" si="30"/>
        <v>978</v>
      </c>
      <c r="B986" s="502">
        <f t="shared" si="31"/>
        <v>0</v>
      </c>
      <c r="C986" s="448"/>
      <c r="D986" s="446"/>
      <c r="E986" s="446"/>
      <c r="F986" s="446"/>
      <c r="G986" s="448"/>
      <c r="H986" s="455">
        <v>0</v>
      </c>
      <c r="I986" s="452">
        <v>0</v>
      </c>
      <c r="J986" s="446"/>
      <c r="K986" s="492"/>
      <c r="M986" s="443" t="str">
        <f>_xlfn.IFNA(VLOOKUP(G986,Checks!$L$4:$L$15,1,FALSE),IF(G986="","",1))</f>
        <v/>
      </c>
    </row>
    <row r="987" spans="1:13" s="443" customFormat="1" ht="14.15" customHeight="1">
      <c r="A987" s="502">
        <f t="shared" si="30"/>
        <v>979</v>
      </c>
      <c r="B987" s="502">
        <f t="shared" si="31"/>
        <v>0</v>
      </c>
      <c r="C987" s="448"/>
      <c r="D987" s="446"/>
      <c r="E987" s="446"/>
      <c r="F987" s="446"/>
      <c r="G987" s="448"/>
      <c r="H987" s="455">
        <v>0</v>
      </c>
      <c r="I987" s="452">
        <v>0</v>
      </c>
      <c r="J987" s="446"/>
      <c r="K987" s="492"/>
      <c r="M987" s="443" t="str">
        <f>_xlfn.IFNA(VLOOKUP(G987,Checks!$L$4:$L$15,1,FALSE),IF(G987="","",1))</f>
        <v/>
      </c>
    </row>
    <row r="988" spans="1:13" s="443" customFormat="1" ht="14.15" customHeight="1">
      <c r="A988" s="502">
        <f t="shared" si="30"/>
        <v>980</v>
      </c>
      <c r="B988" s="502">
        <f t="shared" si="31"/>
        <v>0</v>
      </c>
      <c r="C988" s="448"/>
      <c r="D988" s="446"/>
      <c r="E988" s="446"/>
      <c r="F988" s="446"/>
      <c r="G988" s="448"/>
      <c r="H988" s="455">
        <v>0</v>
      </c>
      <c r="I988" s="452">
        <v>0</v>
      </c>
      <c r="J988" s="446"/>
      <c r="K988" s="492"/>
      <c r="M988" s="443" t="str">
        <f>_xlfn.IFNA(VLOOKUP(G988,Checks!$L$4:$L$15,1,FALSE),IF(G988="","",1))</f>
        <v/>
      </c>
    </row>
    <row r="989" spans="1:13" s="443" customFormat="1" ht="14.15" customHeight="1">
      <c r="A989" s="502">
        <f t="shared" si="30"/>
        <v>981</v>
      </c>
      <c r="B989" s="502">
        <f t="shared" si="31"/>
        <v>0</v>
      </c>
      <c r="C989" s="448"/>
      <c r="D989" s="446"/>
      <c r="E989" s="446"/>
      <c r="F989" s="446"/>
      <c r="G989" s="448"/>
      <c r="H989" s="455">
        <v>0</v>
      </c>
      <c r="I989" s="452">
        <v>0</v>
      </c>
      <c r="J989" s="446"/>
      <c r="K989" s="492"/>
      <c r="M989" s="443" t="str">
        <f>_xlfn.IFNA(VLOOKUP(G989,Checks!$L$4:$L$15,1,FALSE),IF(G989="","",1))</f>
        <v/>
      </c>
    </row>
    <row r="990" spans="1:13" s="443" customFormat="1" ht="14.15" customHeight="1">
      <c r="A990" s="502">
        <f t="shared" si="30"/>
        <v>982</v>
      </c>
      <c r="B990" s="502">
        <f t="shared" si="31"/>
        <v>0</v>
      </c>
      <c r="C990" s="448"/>
      <c r="D990" s="446"/>
      <c r="E990" s="446"/>
      <c r="F990" s="446"/>
      <c r="G990" s="448"/>
      <c r="H990" s="455">
        <v>0</v>
      </c>
      <c r="I990" s="452">
        <v>0</v>
      </c>
      <c r="J990" s="446"/>
      <c r="K990" s="492"/>
      <c r="M990" s="443" t="str">
        <f>_xlfn.IFNA(VLOOKUP(G990,Checks!$L$4:$L$15,1,FALSE),IF(G990="","",1))</f>
        <v/>
      </c>
    </row>
    <row r="991" spans="1:13" s="443" customFormat="1" ht="14.15" customHeight="1">
      <c r="A991" s="502">
        <f t="shared" si="30"/>
        <v>983</v>
      </c>
      <c r="B991" s="502">
        <f t="shared" si="31"/>
        <v>0</v>
      </c>
      <c r="C991" s="448"/>
      <c r="D991" s="446"/>
      <c r="E991" s="446"/>
      <c r="F991" s="446"/>
      <c r="G991" s="448"/>
      <c r="H991" s="455">
        <v>0</v>
      </c>
      <c r="I991" s="452">
        <v>0</v>
      </c>
      <c r="J991" s="446"/>
      <c r="K991" s="492"/>
      <c r="M991" s="443" t="str">
        <f>_xlfn.IFNA(VLOOKUP(G991,Checks!$L$4:$L$15,1,FALSE),IF(G991="","",1))</f>
        <v/>
      </c>
    </row>
    <row r="992" spans="1:13" s="443" customFormat="1" ht="14.15" customHeight="1">
      <c r="A992" s="502">
        <f t="shared" si="30"/>
        <v>984</v>
      </c>
      <c r="B992" s="502">
        <f t="shared" si="31"/>
        <v>0</v>
      </c>
      <c r="C992" s="448"/>
      <c r="D992" s="446"/>
      <c r="E992" s="446"/>
      <c r="F992" s="446"/>
      <c r="G992" s="448"/>
      <c r="H992" s="455">
        <v>0</v>
      </c>
      <c r="I992" s="452">
        <v>0</v>
      </c>
      <c r="J992" s="446"/>
      <c r="K992" s="492"/>
      <c r="M992" s="443" t="str">
        <f>_xlfn.IFNA(VLOOKUP(G992,Checks!$L$4:$L$15,1,FALSE),IF(G992="","",1))</f>
        <v/>
      </c>
    </row>
    <row r="993" spans="1:13" s="443" customFormat="1" ht="14.15" customHeight="1">
      <c r="A993" s="502">
        <f t="shared" si="30"/>
        <v>985</v>
      </c>
      <c r="B993" s="502">
        <f t="shared" si="31"/>
        <v>0</v>
      </c>
      <c r="C993" s="448"/>
      <c r="D993" s="446"/>
      <c r="E993" s="446"/>
      <c r="F993" s="446"/>
      <c r="G993" s="448"/>
      <c r="H993" s="455">
        <v>0</v>
      </c>
      <c r="I993" s="452">
        <v>0</v>
      </c>
      <c r="J993" s="446"/>
      <c r="K993" s="492"/>
      <c r="M993" s="443" t="str">
        <f>_xlfn.IFNA(VLOOKUP(G993,Checks!$L$4:$L$15,1,FALSE),IF(G993="","",1))</f>
        <v/>
      </c>
    </row>
    <row r="994" spans="1:13" s="443" customFormat="1" ht="14.15" customHeight="1">
      <c r="A994" s="502">
        <f t="shared" si="30"/>
        <v>986</v>
      </c>
      <c r="B994" s="502">
        <f t="shared" si="31"/>
        <v>0</v>
      </c>
      <c r="C994" s="448"/>
      <c r="D994" s="446"/>
      <c r="E994" s="446"/>
      <c r="F994" s="446"/>
      <c r="G994" s="448"/>
      <c r="H994" s="455">
        <v>0</v>
      </c>
      <c r="I994" s="452">
        <v>0</v>
      </c>
      <c r="J994" s="446"/>
      <c r="K994" s="492"/>
      <c r="M994" s="443" t="str">
        <f>_xlfn.IFNA(VLOOKUP(G994,Checks!$L$4:$L$15,1,FALSE),IF(G994="","",1))</f>
        <v/>
      </c>
    </row>
    <row r="995" spans="1:13" s="443" customFormat="1" ht="14.15" customHeight="1">
      <c r="A995" s="502">
        <f t="shared" si="30"/>
        <v>987</v>
      </c>
      <c r="B995" s="502">
        <f t="shared" si="31"/>
        <v>0</v>
      </c>
      <c r="C995" s="448"/>
      <c r="D995" s="446"/>
      <c r="E995" s="446"/>
      <c r="F995" s="446"/>
      <c r="G995" s="448"/>
      <c r="H995" s="455">
        <v>0</v>
      </c>
      <c r="I995" s="452">
        <v>0</v>
      </c>
      <c r="J995" s="446"/>
      <c r="K995" s="492"/>
      <c r="M995" s="443" t="str">
        <f>_xlfn.IFNA(VLOOKUP(G995,Checks!$L$4:$L$15,1,FALSE),IF(G995="","",1))</f>
        <v/>
      </c>
    </row>
    <row r="996" spans="1:13" s="443" customFormat="1" ht="14.15" customHeight="1">
      <c r="A996" s="502">
        <f t="shared" si="30"/>
        <v>988</v>
      </c>
      <c r="B996" s="502">
        <f t="shared" si="31"/>
        <v>0</v>
      </c>
      <c r="C996" s="448"/>
      <c r="D996" s="446"/>
      <c r="E996" s="446"/>
      <c r="F996" s="446"/>
      <c r="G996" s="448"/>
      <c r="H996" s="455">
        <v>0</v>
      </c>
      <c r="I996" s="452">
        <v>0</v>
      </c>
      <c r="J996" s="446"/>
      <c r="K996" s="492"/>
      <c r="M996" s="443" t="str">
        <f>_xlfn.IFNA(VLOOKUP(G996,Checks!$L$4:$L$15,1,FALSE),IF(G996="","",1))</f>
        <v/>
      </c>
    </row>
    <row r="997" spans="1:13" s="443" customFormat="1" ht="14.15" customHeight="1">
      <c r="A997" s="502">
        <f t="shared" si="30"/>
        <v>989</v>
      </c>
      <c r="B997" s="502">
        <f t="shared" si="31"/>
        <v>0</v>
      </c>
      <c r="C997" s="448"/>
      <c r="D997" s="446"/>
      <c r="E997" s="446"/>
      <c r="F997" s="446"/>
      <c r="G997" s="448"/>
      <c r="H997" s="455">
        <v>0</v>
      </c>
      <c r="I997" s="452">
        <v>0</v>
      </c>
      <c r="J997" s="446"/>
      <c r="K997" s="492"/>
      <c r="M997" s="443" t="str">
        <f>_xlfn.IFNA(VLOOKUP(G997,Checks!$L$4:$L$15,1,FALSE),IF(G997="","",1))</f>
        <v/>
      </c>
    </row>
    <row r="998" spans="1:13" s="443" customFormat="1" ht="14.15" customHeight="1">
      <c r="A998" s="502">
        <f t="shared" si="30"/>
        <v>990</v>
      </c>
      <c r="B998" s="502">
        <f t="shared" si="31"/>
        <v>0</v>
      </c>
      <c r="C998" s="448"/>
      <c r="D998" s="446"/>
      <c r="E998" s="446"/>
      <c r="F998" s="446"/>
      <c r="G998" s="448"/>
      <c r="H998" s="455">
        <v>0</v>
      </c>
      <c r="I998" s="452">
        <v>0</v>
      </c>
      <c r="J998" s="446"/>
      <c r="K998" s="492"/>
      <c r="M998" s="443" t="str">
        <f>_xlfn.IFNA(VLOOKUP(G998,Checks!$L$4:$L$15,1,FALSE),IF(G998="","",1))</f>
        <v/>
      </c>
    </row>
    <row r="999" spans="1:13" s="443" customFormat="1" ht="14.15" customHeight="1">
      <c r="A999" s="502">
        <f t="shared" si="30"/>
        <v>991</v>
      </c>
      <c r="B999" s="502">
        <f t="shared" si="31"/>
        <v>0</v>
      </c>
      <c r="C999" s="448"/>
      <c r="D999" s="446"/>
      <c r="E999" s="446"/>
      <c r="F999" s="446"/>
      <c r="G999" s="448"/>
      <c r="H999" s="455">
        <v>0</v>
      </c>
      <c r="I999" s="452">
        <v>0</v>
      </c>
      <c r="J999" s="446"/>
      <c r="K999" s="492"/>
      <c r="M999" s="443" t="str">
        <f>_xlfn.IFNA(VLOOKUP(G999,Checks!$L$4:$L$15,1,FALSE),IF(G999="","",1))</f>
        <v/>
      </c>
    </row>
    <row r="1000" spans="1:13" s="443" customFormat="1" ht="14.15" customHeight="1">
      <c r="A1000" s="502">
        <f t="shared" si="30"/>
        <v>992</v>
      </c>
      <c r="B1000" s="502">
        <f t="shared" si="31"/>
        <v>0</v>
      </c>
      <c r="C1000" s="448"/>
      <c r="D1000" s="446"/>
      <c r="E1000" s="446"/>
      <c r="F1000" s="446"/>
      <c r="G1000" s="448"/>
      <c r="H1000" s="455">
        <v>0</v>
      </c>
      <c r="I1000" s="452">
        <v>0</v>
      </c>
      <c r="J1000" s="446"/>
      <c r="K1000" s="492"/>
      <c r="M1000" s="443" t="str">
        <f>_xlfn.IFNA(VLOOKUP(G1000,Checks!$L$4:$L$15,1,FALSE),IF(G1000="","",1))</f>
        <v/>
      </c>
    </row>
    <row r="1001" spans="1:13" s="443" customFormat="1" ht="14.15" customHeight="1">
      <c r="A1001" s="502">
        <f t="shared" si="30"/>
        <v>993</v>
      </c>
      <c r="B1001" s="502">
        <f t="shared" si="31"/>
        <v>0</v>
      </c>
      <c r="C1001" s="448"/>
      <c r="D1001" s="446"/>
      <c r="E1001" s="446"/>
      <c r="F1001" s="446"/>
      <c r="G1001" s="448"/>
      <c r="H1001" s="455">
        <v>0</v>
      </c>
      <c r="I1001" s="452">
        <v>0</v>
      </c>
      <c r="J1001" s="446"/>
      <c r="K1001" s="492"/>
      <c r="M1001" s="443" t="str">
        <f>_xlfn.IFNA(VLOOKUP(G1001,Checks!$L$4:$L$15,1,FALSE),IF(G1001="","",1))</f>
        <v/>
      </c>
    </row>
    <row r="1002" spans="1:13" s="443" customFormat="1" ht="14.15" customHeight="1">
      <c r="A1002" s="502">
        <f t="shared" si="30"/>
        <v>994</v>
      </c>
      <c r="B1002" s="502">
        <f t="shared" si="31"/>
        <v>0</v>
      </c>
      <c r="C1002" s="448"/>
      <c r="D1002" s="446"/>
      <c r="E1002" s="446"/>
      <c r="F1002" s="446"/>
      <c r="G1002" s="448"/>
      <c r="H1002" s="455">
        <v>0</v>
      </c>
      <c r="I1002" s="452">
        <v>0</v>
      </c>
      <c r="J1002" s="446"/>
      <c r="K1002" s="492"/>
      <c r="M1002" s="443" t="str">
        <f>_xlfn.IFNA(VLOOKUP(G1002,Checks!$L$4:$L$15,1,FALSE),IF(G1002="","",1))</f>
        <v/>
      </c>
    </row>
    <row r="1003" spans="1:13" s="443" customFormat="1" ht="14.15" customHeight="1">
      <c r="A1003" s="502">
        <f t="shared" si="30"/>
        <v>995</v>
      </c>
      <c r="B1003" s="502">
        <f t="shared" si="31"/>
        <v>0</v>
      </c>
      <c r="C1003" s="448"/>
      <c r="D1003" s="446"/>
      <c r="E1003" s="446"/>
      <c r="F1003" s="446"/>
      <c r="G1003" s="448"/>
      <c r="H1003" s="455">
        <v>0</v>
      </c>
      <c r="I1003" s="452">
        <v>0</v>
      </c>
      <c r="J1003" s="446"/>
      <c r="K1003" s="492"/>
      <c r="M1003" s="443" t="str">
        <f>_xlfn.IFNA(VLOOKUP(G1003,Checks!$L$4:$L$15,1,FALSE),IF(G1003="","",1))</f>
        <v/>
      </c>
    </row>
    <row r="1004" spans="1:13" s="443" customFormat="1" ht="14.15" customHeight="1">
      <c r="A1004" s="502">
        <f t="shared" si="30"/>
        <v>996</v>
      </c>
      <c r="B1004" s="502">
        <f t="shared" si="31"/>
        <v>0</v>
      </c>
      <c r="C1004" s="448"/>
      <c r="D1004" s="446"/>
      <c r="E1004" s="446"/>
      <c r="F1004" s="446"/>
      <c r="G1004" s="448"/>
      <c r="H1004" s="455">
        <v>0</v>
      </c>
      <c r="I1004" s="452">
        <v>0</v>
      </c>
      <c r="J1004" s="446"/>
      <c r="K1004" s="492"/>
      <c r="M1004" s="443" t="str">
        <f>_xlfn.IFNA(VLOOKUP(G1004,Checks!$L$4:$L$15,1,FALSE),IF(G1004="","",1))</f>
        <v/>
      </c>
    </row>
    <row r="1005" spans="1:13" s="443" customFormat="1" ht="14.15" customHeight="1">
      <c r="A1005" s="502">
        <f t="shared" si="30"/>
        <v>997</v>
      </c>
      <c r="B1005" s="502">
        <f t="shared" si="31"/>
        <v>0</v>
      </c>
      <c r="C1005" s="448"/>
      <c r="D1005" s="446"/>
      <c r="E1005" s="446"/>
      <c r="F1005" s="446"/>
      <c r="G1005" s="448"/>
      <c r="H1005" s="455">
        <v>0</v>
      </c>
      <c r="I1005" s="452">
        <v>0</v>
      </c>
      <c r="J1005" s="446"/>
      <c r="K1005" s="492"/>
      <c r="M1005" s="443" t="str">
        <f>_xlfn.IFNA(VLOOKUP(G1005,Checks!$L$4:$L$15,1,FALSE),IF(G1005="","",1))</f>
        <v/>
      </c>
    </row>
    <row r="1006" spans="1:13" s="443" customFormat="1" ht="14.15" customHeight="1">
      <c r="A1006" s="502">
        <f t="shared" si="30"/>
        <v>998</v>
      </c>
      <c r="B1006" s="502">
        <f t="shared" si="31"/>
        <v>0</v>
      </c>
      <c r="C1006" s="448"/>
      <c r="D1006" s="446"/>
      <c r="E1006" s="446"/>
      <c r="F1006" s="446"/>
      <c r="G1006" s="448"/>
      <c r="H1006" s="455">
        <v>0</v>
      </c>
      <c r="I1006" s="452">
        <v>0</v>
      </c>
      <c r="J1006" s="446"/>
      <c r="K1006" s="492"/>
      <c r="M1006" s="443" t="str">
        <f>_xlfn.IFNA(VLOOKUP(G1006,Checks!$L$4:$L$15,1,FALSE),IF(G1006="","",1))</f>
        <v/>
      </c>
    </row>
    <row r="1007" spans="1:13" s="443" customFormat="1" ht="14.15" customHeight="1">
      <c r="A1007" s="502">
        <f t="shared" si="30"/>
        <v>999</v>
      </c>
      <c r="B1007" s="502">
        <f t="shared" si="31"/>
        <v>0</v>
      </c>
      <c r="C1007" s="448"/>
      <c r="D1007" s="446"/>
      <c r="E1007" s="446"/>
      <c r="F1007" s="446"/>
      <c r="G1007" s="448"/>
      <c r="H1007" s="455">
        <v>0</v>
      </c>
      <c r="I1007" s="452">
        <v>0</v>
      </c>
      <c r="J1007" s="446"/>
      <c r="K1007" s="492"/>
      <c r="M1007" s="443" t="str">
        <f>_xlfn.IFNA(VLOOKUP(G1007,Checks!$L$4:$L$15,1,FALSE),IF(G1007="","",1))</f>
        <v/>
      </c>
    </row>
    <row r="1008" spans="1:13" s="443" customFormat="1" ht="14.15" customHeight="1">
      <c r="A1008" s="502">
        <f t="shared" si="30"/>
        <v>1000</v>
      </c>
      <c r="B1008" s="502">
        <f t="shared" si="31"/>
        <v>0</v>
      </c>
      <c r="C1008" s="448"/>
      <c r="D1008" s="446"/>
      <c r="E1008" s="446"/>
      <c r="F1008" s="446"/>
      <c r="G1008" s="448"/>
      <c r="H1008" s="455">
        <v>0</v>
      </c>
      <c r="I1008" s="452">
        <v>0</v>
      </c>
      <c r="J1008" s="446"/>
      <c r="K1008" s="492"/>
      <c r="M1008" s="443" t="str">
        <f>_xlfn.IFNA(VLOOKUP(G1008,Checks!$L$4:$L$15,1,FALSE),IF(G1008="","",1))</f>
        <v/>
      </c>
    </row>
    <row r="1009" spans="1:13" s="443" customFormat="1" ht="14.15" customHeight="1">
      <c r="A1009" s="502">
        <f t="shared" si="30"/>
        <v>1001</v>
      </c>
      <c r="B1009" s="502">
        <f t="shared" si="31"/>
        <v>0</v>
      </c>
      <c r="C1009" s="448"/>
      <c r="D1009" s="446"/>
      <c r="E1009" s="446"/>
      <c r="F1009" s="446"/>
      <c r="G1009" s="448"/>
      <c r="H1009" s="455">
        <v>0</v>
      </c>
      <c r="I1009" s="452">
        <v>0</v>
      </c>
      <c r="J1009" s="446"/>
      <c r="K1009" s="492"/>
      <c r="M1009" s="443" t="str">
        <f>_xlfn.IFNA(VLOOKUP(G1009,Checks!$L$4:$L$15,1,FALSE),IF(G1009="","",1))</f>
        <v/>
      </c>
    </row>
    <row r="1010" spans="1:13" s="443" customFormat="1" ht="14.15" customHeight="1">
      <c r="A1010" s="502">
        <f t="shared" si="30"/>
        <v>1002</v>
      </c>
      <c r="B1010" s="502">
        <f t="shared" si="31"/>
        <v>0</v>
      </c>
      <c r="C1010" s="448"/>
      <c r="D1010" s="446"/>
      <c r="E1010" s="446"/>
      <c r="F1010" s="446"/>
      <c r="G1010" s="448"/>
      <c r="H1010" s="455">
        <v>0</v>
      </c>
      <c r="I1010" s="452">
        <v>0</v>
      </c>
      <c r="J1010" s="446"/>
      <c r="K1010" s="492"/>
      <c r="M1010" s="443" t="str">
        <f>_xlfn.IFNA(VLOOKUP(G1010,Checks!$L$4:$L$15,1,FALSE),IF(G1010="","",1))</f>
        <v/>
      </c>
    </row>
    <row r="1011" spans="1:13" s="443" customFormat="1" ht="14.15" customHeight="1">
      <c r="A1011" s="502">
        <f t="shared" si="30"/>
        <v>1003</v>
      </c>
      <c r="B1011" s="502">
        <f t="shared" si="31"/>
        <v>0</v>
      </c>
      <c r="C1011" s="448"/>
      <c r="D1011" s="446"/>
      <c r="E1011" s="446"/>
      <c r="F1011" s="446"/>
      <c r="G1011" s="448"/>
      <c r="H1011" s="455">
        <v>0</v>
      </c>
      <c r="I1011" s="452">
        <v>0</v>
      </c>
      <c r="J1011" s="446"/>
      <c r="K1011" s="492"/>
      <c r="M1011" s="443" t="str">
        <f>_xlfn.IFNA(VLOOKUP(G1011,Checks!$L$4:$L$15,1,FALSE),IF(G1011="","",1))</f>
        <v/>
      </c>
    </row>
    <row r="1012" spans="1:13" s="443" customFormat="1" ht="14.15" customHeight="1">
      <c r="A1012" s="502">
        <f t="shared" si="30"/>
        <v>1004</v>
      </c>
      <c r="B1012" s="502">
        <f t="shared" si="31"/>
        <v>0</v>
      </c>
      <c r="C1012" s="448"/>
      <c r="D1012" s="446"/>
      <c r="E1012" s="446"/>
      <c r="F1012" s="446"/>
      <c r="G1012" s="448"/>
      <c r="H1012" s="455">
        <v>0</v>
      </c>
      <c r="I1012" s="452">
        <v>0</v>
      </c>
      <c r="J1012" s="446"/>
      <c r="K1012" s="492"/>
      <c r="M1012" s="443" t="str">
        <f>_xlfn.IFNA(VLOOKUP(G1012,Checks!$L$4:$L$15,1,FALSE),IF(G1012="","",1))</f>
        <v/>
      </c>
    </row>
    <row r="1013" spans="1:13" s="443" customFormat="1" ht="14.15" customHeight="1">
      <c r="A1013" s="502">
        <f t="shared" si="30"/>
        <v>1005</v>
      </c>
      <c r="B1013" s="502">
        <f t="shared" si="31"/>
        <v>0</v>
      </c>
      <c r="C1013" s="448"/>
      <c r="D1013" s="446"/>
      <c r="E1013" s="446"/>
      <c r="F1013" s="446"/>
      <c r="G1013" s="448"/>
      <c r="H1013" s="455">
        <v>0</v>
      </c>
      <c r="I1013" s="452">
        <v>0</v>
      </c>
      <c r="J1013" s="446"/>
      <c r="K1013" s="492"/>
      <c r="M1013" s="443" t="str">
        <f>_xlfn.IFNA(VLOOKUP(G1013,Checks!$L$4:$L$15,1,FALSE),IF(G1013="","",1))</f>
        <v/>
      </c>
    </row>
    <row r="1014" spans="1:13" s="443" customFormat="1" ht="14.15" customHeight="1">
      <c r="A1014" s="502">
        <f t="shared" si="30"/>
        <v>1006</v>
      </c>
      <c r="B1014" s="502">
        <f t="shared" si="31"/>
        <v>0</v>
      </c>
      <c r="C1014" s="448"/>
      <c r="D1014" s="446"/>
      <c r="E1014" s="446"/>
      <c r="F1014" s="446"/>
      <c r="G1014" s="448"/>
      <c r="H1014" s="455">
        <v>0</v>
      </c>
      <c r="I1014" s="452">
        <v>0</v>
      </c>
      <c r="J1014" s="446"/>
      <c r="K1014" s="492"/>
      <c r="M1014" s="443" t="str">
        <f>_xlfn.IFNA(VLOOKUP(G1014,Checks!$L$4:$L$15,1,FALSE),IF(G1014="","",1))</f>
        <v/>
      </c>
    </row>
    <row r="1015" spans="1:13" s="443" customFormat="1" ht="14.15" customHeight="1">
      <c r="A1015" s="502">
        <f t="shared" si="30"/>
        <v>1007</v>
      </c>
      <c r="B1015" s="502">
        <f t="shared" si="31"/>
        <v>0</v>
      </c>
      <c r="C1015" s="448"/>
      <c r="D1015" s="446"/>
      <c r="E1015" s="446"/>
      <c r="F1015" s="446"/>
      <c r="G1015" s="448"/>
      <c r="H1015" s="455">
        <v>0</v>
      </c>
      <c r="I1015" s="452">
        <v>0</v>
      </c>
      <c r="J1015" s="446"/>
      <c r="K1015" s="492"/>
      <c r="M1015" s="443" t="str">
        <f>_xlfn.IFNA(VLOOKUP(G1015,Checks!$L$4:$L$15,1,FALSE),IF(G1015="","",1))</f>
        <v/>
      </c>
    </row>
    <row r="1016" spans="1:13" s="443" customFormat="1" ht="14.15" customHeight="1">
      <c r="A1016" s="502">
        <f t="shared" si="30"/>
        <v>1008</v>
      </c>
      <c r="B1016" s="502">
        <f t="shared" si="31"/>
        <v>0</v>
      </c>
      <c r="C1016" s="448"/>
      <c r="D1016" s="446"/>
      <c r="E1016" s="446"/>
      <c r="F1016" s="446"/>
      <c r="G1016" s="448"/>
      <c r="H1016" s="455">
        <v>0</v>
      </c>
      <c r="I1016" s="452">
        <v>0</v>
      </c>
      <c r="J1016" s="446"/>
      <c r="K1016" s="492"/>
      <c r="M1016" s="443" t="str">
        <f>_xlfn.IFNA(VLOOKUP(G1016,Checks!$L$4:$L$15,1,FALSE),IF(G1016="","",1))</f>
        <v/>
      </c>
    </row>
    <row r="1017" spans="1:13" s="443" customFormat="1" ht="14.15" customHeight="1">
      <c r="A1017" s="502">
        <f t="shared" si="30"/>
        <v>1009</v>
      </c>
      <c r="B1017" s="502">
        <f t="shared" si="31"/>
        <v>0</v>
      </c>
      <c r="C1017" s="448"/>
      <c r="D1017" s="446"/>
      <c r="E1017" s="446"/>
      <c r="F1017" s="446"/>
      <c r="G1017" s="448"/>
      <c r="H1017" s="455">
        <v>0</v>
      </c>
      <c r="I1017" s="452">
        <v>0</v>
      </c>
      <c r="J1017" s="446"/>
      <c r="K1017" s="492"/>
      <c r="M1017" s="443" t="str">
        <f>_xlfn.IFNA(VLOOKUP(G1017,Checks!$L$4:$L$15,1,FALSE),IF(G1017="","",1))</f>
        <v/>
      </c>
    </row>
    <row r="1018" spans="1:13" s="443" customFormat="1" ht="14.15" customHeight="1">
      <c r="A1018" s="502">
        <f t="shared" si="30"/>
        <v>1010</v>
      </c>
      <c r="B1018" s="502">
        <f t="shared" si="31"/>
        <v>0</v>
      </c>
      <c r="C1018" s="448"/>
      <c r="D1018" s="446"/>
      <c r="E1018" s="446"/>
      <c r="F1018" s="446"/>
      <c r="G1018" s="448"/>
      <c r="H1018" s="455">
        <v>0</v>
      </c>
      <c r="I1018" s="452">
        <v>0</v>
      </c>
      <c r="J1018" s="446"/>
      <c r="K1018" s="492"/>
      <c r="M1018" s="443" t="str">
        <f>_xlfn.IFNA(VLOOKUP(G1018,Checks!$L$4:$L$15,1,FALSE),IF(G1018="","",1))</f>
        <v/>
      </c>
    </row>
    <row r="1019" spans="1:13" s="443" customFormat="1" ht="14.15" customHeight="1">
      <c r="A1019" s="502">
        <f t="shared" si="30"/>
        <v>1011</v>
      </c>
      <c r="B1019" s="502">
        <f t="shared" si="31"/>
        <v>0</v>
      </c>
      <c r="C1019" s="448"/>
      <c r="D1019" s="446"/>
      <c r="E1019" s="446"/>
      <c r="F1019" s="446"/>
      <c r="G1019" s="448"/>
      <c r="H1019" s="455">
        <v>0</v>
      </c>
      <c r="I1019" s="452">
        <v>0</v>
      </c>
      <c r="J1019" s="446"/>
      <c r="K1019" s="492"/>
      <c r="M1019" s="443" t="str">
        <f>_xlfn.IFNA(VLOOKUP(G1019,Checks!$L$4:$L$15,1,FALSE),IF(G1019="","",1))</f>
        <v/>
      </c>
    </row>
    <row r="1020" spans="1:13" s="443" customFormat="1" ht="14.15" customHeight="1">
      <c r="A1020" s="502">
        <f t="shared" si="30"/>
        <v>1012</v>
      </c>
      <c r="B1020" s="502">
        <f t="shared" si="31"/>
        <v>0</v>
      </c>
      <c r="C1020" s="448"/>
      <c r="D1020" s="446"/>
      <c r="E1020" s="446"/>
      <c r="F1020" s="446"/>
      <c r="G1020" s="448"/>
      <c r="H1020" s="455">
        <v>0</v>
      </c>
      <c r="I1020" s="452">
        <v>0</v>
      </c>
      <c r="J1020" s="446"/>
      <c r="K1020" s="492"/>
      <c r="M1020" s="443" t="str">
        <f>_xlfn.IFNA(VLOOKUP(G1020,Checks!$L$4:$L$15,1,FALSE),IF(G1020="","",1))</f>
        <v/>
      </c>
    </row>
    <row r="1021" spans="1:13" s="443" customFormat="1" ht="14.15" customHeight="1">
      <c r="A1021" s="502">
        <f t="shared" si="30"/>
        <v>1013</v>
      </c>
      <c r="B1021" s="502">
        <f t="shared" si="31"/>
        <v>0</v>
      </c>
      <c r="C1021" s="448"/>
      <c r="D1021" s="446"/>
      <c r="E1021" s="446"/>
      <c r="F1021" s="446"/>
      <c r="G1021" s="448"/>
      <c r="H1021" s="455">
        <v>0</v>
      </c>
      <c r="I1021" s="452">
        <v>0</v>
      </c>
      <c r="J1021" s="446"/>
      <c r="K1021" s="492"/>
      <c r="M1021" s="443" t="str">
        <f>_xlfn.IFNA(VLOOKUP(G1021,Checks!$L$4:$L$15,1,FALSE),IF(G1021="","",1))</f>
        <v/>
      </c>
    </row>
    <row r="1022" spans="1:13" s="443" customFormat="1" ht="14.15" customHeight="1">
      <c r="A1022" s="502">
        <f t="shared" si="30"/>
        <v>1014</v>
      </c>
      <c r="B1022" s="502">
        <f t="shared" si="31"/>
        <v>0</v>
      </c>
      <c r="C1022" s="448"/>
      <c r="D1022" s="446"/>
      <c r="E1022" s="446"/>
      <c r="F1022" s="446"/>
      <c r="G1022" s="448"/>
      <c r="H1022" s="455">
        <v>0</v>
      </c>
      <c r="I1022" s="452">
        <v>0</v>
      </c>
      <c r="J1022" s="446"/>
      <c r="K1022" s="492"/>
      <c r="M1022" s="443" t="str">
        <f>_xlfn.IFNA(VLOOKUP(G1022,Checks!$L$4:$L$15,1,FALSE),IF(G1022="","",1))</f>
        <v/>
      </c>
    </row>
    <row r="1023" spans="1:13" s="443" customFormat="1" ht="14.15" customHeight="1">
      <c r="A1023" s="502">
        <f t="shared" si="30"/>
        <v>1015</v>
      </c>
      <c r="B1023" s="502">
        <f t="shared" si="31"/>
        <v>0</v>
      </c>
      <c r="C1023" s="448"/>
      <c r="D1023" s="446"/>
      <c r="E1023" s="446"/>
      <c r="F1023" s="446"/>
      <c r="G1023" s="448"/>
      <c r="H1023" s="455">
        <v>0</v>
      </c>
      <c r="I1023" s="452">
        <v>0</v>
      </c>
      <c r="J1023" s="446"/>
      <c r="K1023" s="492"/>
      <c r="M1023" s="443" t="str">
        <f>_xlfn.IFNA(VLOOKUP(G1023,Checks!$L$4:$L$15,1,FALSE),IF(G1023="","",1))</f>
        <v/>
      </c>
    </row>
    <row r="1024" spans="1:13" s="443" customFormat="1" ht="14.15" customHeight="1">
      <c r="A1024" s="502">
        <f t="shared" si="30"/>
        <v>1016</v>
      </c>
      <c r="B1024" s="502">
        <f t="shared" si="31"/>
        <v>0</v>
      </c>
      <c r="C1024" s="448"/>
      <c r="D1024" s="446"/>
      <c r="E1024" s="446"/>
      <c r="F1024" s="446"/>
      <c r="G1024" s="448"/>
      <c r="H1024" s="455">
        <v>0</v>
      </c>
      <c r="I1024" s="452">
        <v>0</v>
      </c>
      <c r="J1024" s="446"/>
      <c r="K1024" s="492"/>
      <c r="M1024" s="443" t="str">
        <f>_xlfn.IFNA(VLOOKUP(G1024,Checks!$L$4:$L$15,1,FALSE),IF(G1024="","",1))</f>
        <v/>
      </c>
    </row>
    <row r="1025" spans="1:13" s="443" customFormat="1" ht="14.15" customHeight="1">
      <c r="A1025" s="502">
        <f t="shared" si="30"/>
        <v>1017</v>
      </c>
      <c r="B1025" s="502">
        <f t="shared" si="31"/>
        <v>0</v>
      </c>
      <c r="C1025" s="448"/>
      <c r="D1025" s="446"/>
      <c r="E1025" s="446"/>
      <c r="F1025" s="446"/>
      <c r="G1025" s="448"/>
      <c r="H1025" s="455">
        <v>0</v>
      </c>
      <c r="I1025" s="452">
        <v>0</v>
      </c>
      <c r="J1025" s="446"/>
      <c r="K1025" s="492"/>
      <c r="M1025" s="443" t="str">
        <f>_xlfn.IFNA(VLOOKUP(G1025,Checks!$L$4:$L$15,1,FALSE),IF(G1025="","",1))</f>
        <v/>
      </c>
    </row>
    <row r="1026" spans="1:13" s="443" customFormat="1" ht="14.15" customHeight="1">
      <c r="A1026" s="502">
        <f t="shared" si="30"/>
        <v>1018</v>
      </c>
      <c r="B1026" s="502">
        <f t="shared" si="31"/>
        <v>0</v>
      </c>
      <c r="C1026" s="448"/>
      <c r="D1026" s="446"/>
      <c r="E1026" s="446"/>
      <c r="F1026" s="446"/>
      <c r="G1026" s="448"/>
      <c r="H1026" s="455">
        <v>0</v>
      </c>
      <c r="I1026" s="452">
        <v>0</v>
      </c>
      <c r="J1026" s="446"/>
      <c r="K1026" s="492"/>
      <c r="M1026" s="443" t="str">
        <f>_xlfn.IFNA(VLOOKUP(G1026,Checks!$L$4:$L$15,1,FALSE),IF(G1026="","",1))</f>
        <v/>
      </c>
    </row>
    <row r="1027" spans="1:13" s="443" customFormat="1" ht="14.15" customHeight="1">
      <c r="A1027" s="502">
        <f t="shared" si="30"/>
        <v>1019</v>
      </c>
      <c r="B1027" s="502">
        <f t="shared" si="31"/>
        <v>0</v>
      </c>
      <c r="C1027" s="448"/>
      <c r="D1027" s="446"/>
      <c r="E1027" s="446"/>
      <c r="F1027" s="446"/>
      <c r="G1027" s="448"/>
      <c r="H1027" s="455">
        <v>0</v>
      </c>
      <c r="I1027" s="452">
        <v>0</v>
      </c>
      <c r="J1027" s="446"/>
      <c r="K1027" s="492"/>
      <c r="M1027" s="443" t="str">
        <f>_xlfn.IFNA(VLOOKUP(G1027,Checks!$L$4:$L$15,1,FALSE),IF(G1027="","",1))</f>
        <v/>
      </c>
    </row>
    <row r="1028" spans="1:13" s="443" customFormat="1" ht="14.15" customHeight="1">
      <c r="A1028" s="502">
        <f t="shared" si="30"/>
        <v>1020</v>
      </c>
      <c r="B1028" s="502">
        <f t="shared" si="31"/>
        <v>0</v>
      </c>
      <c r="C1028" s="448"/>
      <c r="D1028" s="446"/>
      <c r="E1028" s="446"/>
      <c r="F1028" s="446"/>
      <c r="G1028" s="448"/>
      <c r="H1028" s="455">
        <v>0</v>
      </c>
      <c r="I1028" s="452">
        <v>0</v>
      </c>
      <c r="J1028" s="446"/>
      <c r="K1028" s="492"/>
      <c r="M1028" s="443" t="str">
        <f>_xlfn.IFNA(VLOOKUP(G1028,Checks!$L$4:$L$15,1,FALSE),IF(G1028="","",1))</f>
        <v/>
      </c>
    </row>
    <row r="1029" spans="1:13" s="443" customFormat="1" ht="14.15" customHeight="1">
      <c r="A1029" s="502">
        <f t="shared" si="30"/>
        <v>1021</v>
      </c>
      <c r="B1029" s="502">
        <f t="shared" si="31"/>
        <v>0</v>
      </c>
      <c r="C1029" s="448"/>
      <c r="D1029" s="446"/>
      <c r="E1029" s="446"/>
      <c r="F1029" s="446"/>
      <c r="G1029" s="448"/>
      <c r="H1029" s="455">
        <v>0</v>
      </c>
      <c r="I1029" s="452">
        <v>0</v>
      </c>
      <c r="J1029" s="446"/>
      <c r="K1029" s="492"/>
      <c r="M1029" s="443" t="str">
        <f>_xlfn.IFNA(VLOOKUP(G1029,Checks!$L$4:$L$15,1,FALSE),IF(G1029="","",1))</f>
        <v/>
      </c>
    </row>
    <row r="1030" spans="1:13" s="443" customFormat="1" ht="14.15" customHeight="1">
      <c r="A1030" s="502">
        <f t="shared" si="30"/>
        <v>1022</v>
      </c>
      <c r="B1030" s="502">
        <f t="shared" si="31"/>
        <v>0</v>
      </c>
      <c r="C1030" s="448"/>
      <c r="D1030" s="446"/>
      <c r="E1030" s="446"/>
      <c r="F1030" s="446"/>
      <c r="G1030" s="448"/>
      <c r="H1030" s="455">
        <v>0</v>
      </c>
      <c r="I1030" s="452">
        <v>0</v>
      </c>
      <c r="J1030" s="446"/>
      <c r="K1030" s="492"/>
      <c r="M1030" s="443" t="str">
        <f>_xlfn.IFNA(VLOOKUP(G1030,Checks!$L$4:$L$15,1,FALSE),IF(G1030="","",1))</f>
        <v/>
      </c>
    </row>
    <row r="1031" spans="1:13" s="443" customFormat="1" ht="14.15" customHeight="1">
      <c r="A1031" s="502">
        <f t="shared" si="30"/>
        <v>1023</v>
      </c>
      <c r="B1031" s="502">
        <f t="shared" si="31"/>
        <v>0</v>
      </c>
      <c r="C1031" s="448"/>
      <c r="D1031" s="446"/>
      <c r="E1031" s="446"/>
      <c r="F1031" s="446"/>
      <c r="G1031" s="448"/>
      <c r="H1031" s="455">
        <v>0</v>
      </c>
      <c r="I1031" s="452">
        <v>0</v>
      </c>
      <c r="J1031" s="446"/>
      <c r="K1031" s="492"/>
      <c r="M1031" s="443" t="str">
        <f>_xlfn.IFNA(VLOOKUP(G1031,Checks!$L$4:$L$15,1,FALSE),IF(G1031="","",1))</f>
        <v/>
      </c>
    </row>
    <row r="1032" spans="1:13" s="443" customFormat="1" ht="14.15" customHeight="1">
      <c r="A1032" s="502">
        <f t="shared" si="30"/>
        <v>1024</v>
      </c>
      <c r="B1032" s="502">
        <f t="shared" si="31"/>
        <v>0</v>
      </c>
      <c r="C1032" s="448"/>
      <c r="D1032" s="446"/>
      <c r="E1032" s="446"/>
      <c r="F1032" s="446"/>
      <c r="G1032" s="448"/>
      <c r="H1032" s="455">
        <v>0</v>
      </c>
      <c r="I1032" s="452">
        <v>0</v>
      </c>
      <c r="J1032" s="446"/>
      <c r="K1032" s="492"/>
      <c r="M1032" s="443" t="str">
        <f>_xlfn.IFNA(VLOOKUP(G1032,Checks!$L$4:$L$15,1,FALSE),IF(G1032="","",1))</f>
        <v/>
      </c>
    </row>
    <row r="1033" spans="1:13" s="443" customFormat="1" ht="14.15" customHeight="1">
      <c r="A1033" s="502">
        <f t="shared" si="30"/>
        <v>1025</v>
      </c>
      <c r="B1033" s="502">
        <f t="shared" si="31"/>
        <v>0</v>
      </c>
      <c r="C1033" s="448"/>
      <c r="D1033" s="446"/>
      <c r="E1033" s="446"/>
      <c r="F1033" s="446"/>
      <c r="G1033" s="448"/>
      <c r="H1033" s="455">
        <v>0</v>
      </c>
      <c r="I1033" s="452">
        <v>0</v>
      </c>
      <c r="J1033" s="446"/>
      <c r="K1033" s="492"/>
      <c r="M1033" s="443" t="str">
        <f>_xlfn.IFNA(VLOOKUP(G1033,Checks!$L$4:$L$15,1,FALSE),IF(G1033="","",1))</f>
        <v/>
      </c>
    </row>
    <row r="1034" spans="1:13" s="443" customFormat="1" ht="14.15" customHeight="1">
      <c r="A1034" s="502">
        <f t="shared" si="30"/>
        <v>1026</v>
      </c>
      <c r="B1034" s="502">
        <f t="shared" si="31"/>
        <v>0</v>
      </c>
      <c r="C1034" s="448"/>
      <c r="D1034" s="446"/>
      <c r="E1034" s="446"/>
      <c r="F1034" s="446"/>
      <c r="G1034" s="448"/>
      <c r="H1034" s="455">
        <v>0</v>
      </c>
      <c r="I1034" s="452">
        <v>0</v>
      </c>
      <c r="J1034" s="446"/>
      <c r="K1034" s="492"/>
      <c r="M1034" s="443" t="str">
        <f>_xlfn.IFNA(VLOOKUP(G1034,Checks!$L$4:$L$15,1,FALSE),IF(G1034="","",1))</f>
        <v/>
      </c>
    </row>
    <row r="1035" spans="1:13" s="443" customFormat="1" ht="14.15" customHeight="1">
      <c r="A1035" s="502">
        <f t="shared" ref="A1035:A1098" si="32">A1034+1</f>
        <v>1027</v>
      </c>
      <c r="B1035" s="502">
        <f t="shared" ref="B1035:B1098" si="33">$B$9</f>
        <v>0</v>
      </c>
      <c r="C1035" s="448"/>
      <c r="D1035" s="446"/>
      <c r="E1035" s="446"/>
      <c r="F1035" s="446"/>
      <c r="G1035" s="448"/>
      <c r="H1035" s="455">
        <v>0</v>
      </c>
      <c r="I1035" s="452">
        <v>0</v>
      </c>
      <c r="J1035" s="446"/>
      <c r="K1035" s="492"/>
      <c r="M1035" s="443" t="str">
        <f>_xlfn.IFNA(VLOOKUP(G1035,Checks!$L$4:$L$15,1,FALSE),IF(G1035="","",1))</f>
        <v/>
      </c>
    </row>
    <row r="1036" spans="1:13" s="443" customFormat="1" ht="14.15" customHeight="1">
      <c r="A1036" s="502">
        <f t="shared" si="32"/>
        <v>1028</v>
      </c>
      <c r="B1036" s="502">
        <f t="shared" si="33"/>
        <v>0</v>
      </c>
      <c r="C1036" s="448"/>
      <c r="D1036" s="446"/>
      <c r="E1036" s="446"/>
      <c r="F1036" s="446"/>
      <c r="G1036" s="448"/>
      <c r="H1036" s="455">
        <v>0</v>
      </c>
      <c r="I1036" s="452">
        <v>0</v>
      </c>
      <c r="J1036" s="446"/>
      <c r="K1036" s="492"/>
      <c r="M1036" s="443" t="str">
        <f>_xlfn.IFNA(VLOOKUP(G1036,Checks!$L$4:$L$15,1,FALSE),IF(G1036="","",1))</f>
        <v/>
      </c>
    </row>
    <row r="1037" spans="1:13" s="443" customFormat="1" ht="14.15" customHeight="1">
      <c r="A1037" s="502">
        <f t="shared" si="32"/>
        <v>1029</v>
      </c>
      <c r="B1037" s="502">
        <f t="shared" si="33"/>
        <v>0</v>
      </c>
      <c r="C1037" s="448"/>
      <c r="D1037" s="446"/>
      <c r="E1037" s="446"/>
      <c r="F1037" s="446"/>
      <c r="G1037" s="448"/>
      <c r="H1037" s="455">
        <v>0</v>
      </c>
      <c r="I1037" s="452">
        <v>0</v>
      </c>
      <c r="J1037" s="446"/>
      <c r="K1037" s="492"/>
      <c r="M1037" s="443" t="str">
        <f>_xlfn.IFNA(VLOOKUP(G1037,Checks!$L$4:$L$15,1,FALSE),IF(G1037="","",1))</f>
        <v/>
      </c>
    </row>
    <row r="1038" spans="1:13" s="443" customFormat="1" ht="14.15" customHeight="1">
      <c r="A1038" s="502">
        <f t="shared" si="32"/>
        <v>1030</v>
      </c>
      <c r="B1038" s="502">
        <f t="shared" si="33"/>
        <v>0</v>
      </c>
      <c r="C1038" s="448"/>
      <c r="D1038" s="446"/>
      <c r="E1038" s="446"/>
      <c r="F1038" s="446"/>
      <c r="G1038" s="448"/>
      <c r="H1038" s="455">
        <v>0</v>
      </c>
      <c r="I1038" s="452">
        <v>0</v>
      </c>
      <c r="J1038" s="446"/>
      <c r="K1038" s="492"/>
      <c r="M1038" s="443" t="str">
        <f>_xlfn.IFNA(VLOOKUP(G1038,Checks!$L$4:$L$15,1,FALSE),IF(G1038="","",1))</f>
        <v/>
      </c>
    </row>
    <row r="1039" spans="1:13" s="443" customFormat="1" ht="14.15" customHeight="1">
      <c r="A1039" s="502">
        <f t="shared" si="32"/>
        <v>1031</v>
      </c>
      <c r="B1039" s="502">
        <f t="shared" si="33"/>
        <v>0</v>
      </c>
      <c r="C1039" s="448"/>
      <c r="D1039" s="446"/>
      <c r="E1039" s="446"/>
      <c r="F1039" s="446"/>
      <c r="G1039" s="448"/>
      <c r="H1039" s="455">
        <v>0</v>
      </c>
      <c r="I1039" s="452">
        <v>0</v>
      </c>
      <c r="J1039" s="446"/>
      <c r="K1039" s="492"/>
      <c r="M1039" s="443" t="str">
        <f>_xlfn.IFNA(VLOOKUP(G1039,Checks!$L$4:$L$15,1,FALSE),IF(G1039="","",1))</f>
        <v/>
      </c>
    </row>
    <row r="1040" spans="1:13" s="443" customFormat="1" ht="14.15" customHeight="1">
      <c r="A1040" s="502">
        <f t="shared" si="32"/>
        <v>1032</v>
      </c>
      <c r="B1040" s="502">
        <f t="shared" si="33"/>
        <v>0</v>
      </c>
      <c r="C1040" s="448"/>
      <c r="D1040" s="446"/>
      <c r="E1040" s="446"/>
      <c r="F1040" s="446"/>
      <c r="G1040" s="448"/>
      <c r="H1040" s="455">
        <v>0</v>
      </c>
      <c r="I1040" s="452">
        <v>0</v>
      </c>
      <c r="J1040" s="446"/>
      <c r="K1040" s="492"/>
      <c r="M1040" s="443" t="str">
        <f>_xlfn.IFNA(VLOOKUP(G1040,Checks!$L$4:$L$15,1,FALSE),IF(G1040="","",1))</f>
        <v/>
      </c>
    </row>
    <row r="1041" spans="1:13" s="443" customFormat="1" ht="14.15" customHeight="1">
      <c r="A1041" s="502">
        <f t="shared" si="32"/>
        <v>1033</v>
      </c>
      <c r="B1041" s="502">
        <f t="shared" si="33"/>
        <v>0</v>
      </c>
      <c r="C1041" s="448"/>
      <c r="D1041" s="446"/>
      <c r="E1041" s="446"/>
      <c r="F1041" s="446"/>
      <c r="G1041" s="448"/>
      <c r="H1041" s="455">
        <v>0</v>
      </c>
      <c r="I1041" s="452">
        <v>0</v>
      </c>
      <c r="J1041" s="446"/>
      <c r="K1041" s="492"/>
      <c r="M1041" s="443" t="str">
        <f>_xlfn.IFNA(VLOOKUP(G1041,Checks!$L$4:$L$15,1,FALSE),IF(G1041="","",1))</f>
        <v/>
      </c>
    </row>
    <row r="1042" spans="1:13" s="443" customFormat="1" ht="14.15" customHeight="1">
      <c r="A1042" s="502">
        <f t="shared" si="32"/>
        <v>1034</v>
      </c>
      <c r="B1042" s="502">
        <f t="shared" si="33"/>
        <v>0</v>
      </c>
      <c r="C1042" s="448"/>
      <c r="D1042" s="446"/>
      <c r="E1042" s="446"/>
      <c r="F1042" s="446"/>
      <c r="G1042" s="448"/>
      <c r="H1042" s="455">
        <v>0</v>
      </c>
      <c r="I1042" s="452">
        <v>0</v>
      </c>
      <c r="J1042" s="446"/>
      <c r="K1042" s="492"/>
      <c r="M1042" s="443" t="str">
        <f>_xlfn.IFNA(VLOOKUP(G1042,Checks!$L$4:$L$15,1,FALSE),IF(G1042="","",1))</f>
        <v/>
      </c>
    </row>
    <row r="1043" spans="1:13" s="443" customFormat="1" ht="14.15" customHeight="1">
      <c r="A1043" s="502">
        <f t="shared" si="32"/>
        <v>1035</v>
      </c>
      <c r="B1043" s="502">
        <f t="shared" si="33"/>
        <v>0</v>
      </c>
      <c r="C1043" s="448"/>
      <c r="D1043" s="446"/>
      <c r="E1043" s="446"/>
      <c r="F1043" s="446"/>
      <c r="G1043" s="448"/>
      <c r="H1043" s="455">
        <v>0</v>
      </c>
      <c r="I1043" s="452">
        <v>0</v>
      </c>
      <c r="J1043" s="446"/>
      <c r="K1043" s="492"/>
      <c r="M1043" s="443" t="str">
        <f>_xlfn.IFNA(VLOOKUP(G1043,Checks!$L$4:$L$15,1,FALSE),IF(G1043="","",1))</f>
        <v/>
      </c>
    </row>
    <row r="1044" spans="1:13" s="443" customFormat="1" ht="14.15" customHeight="1">
      <c r="A1044" s="502">
        <f t="shared" si="32"/>
        <v>1036</v>
      </c>
      <c r="B1044" s="502">
        <f t="shared" si="33"/>
        <v>0</v>
      </c>
      <c r="C1044" s="448"/>
      <c r="D1044" s="446"/>
      <c r="E1044" s="446"/>
      <c r="F1044" s="446"/>
      <c r="G1044" s="448"/>
      <c r="H1044" s="455">
        <v>0</v>
      </c>
      <c r="I1044" s="452">
        <v>0</v>
      </c>
      <c r="J1044" s="446"/>
      <c r="K1044" s="492"/>
      <c r="M1044" s="443" t="str">
        <f>_xlfn.IFNA(VLOOKUP(G1044,Checks!$L$4:$L$15,1,FALSE),IF(G1044="","",1))</f>
        <v/>
      </c>
    </row>
    <row r="1045" spans="1:13" s="443" customFormat="1" ht="14.15" customHeight="1">
      <c r="A1045" s="502">
        <f t="shared" si="32"/>
        <v>1037</v>
      </c>
      <c r="B1045" s="502">
        <f t="shared" si="33"/>
        <v>0</v>
      </c>
      <c r="C1045" s="448"/>
      <c r="D1045" s="446"/>
      <c r="E1045" s="446"/>
      <c r="F1045" s="446"/>
      <c r="G1045" s="448"/>
      <c r="H1045" s="455">
        <v>0</v>
      </c>
      <c r="I1045" s="452">
        <v>0</v>
      </c>
      <c r="J1045" s="446"/>
      <c r="K1045" s="492"/>
      <c r="M1045" s="443" t="str">
        <f>_xlfn.IFNA(VLOOKUP(G1045,Checks!$L$4:$L$15,1,FALSE),IF(G1045="","",1))</f>
        <v/>
      </c>
    </row>
    <row r="1046" spans="1:13" s="443" customFormat="1" ht="14.15" customHeight="1">
      <c r="A1046" s="502">
        <f t="shared" si="32"/>
        <v>1038</v>
      </c>
      <c r="B1046" s="502">
        <f t="shared" si="33"/>
        <v>0</v>
      </c>
      <c r="C1046" s="448"/>
      <c r="D1046" s="446"/>
      <c r="E1046" s="446"/>
      <c r="F1046" s="446"/>
      <c r="G1046" s="448"/>
      <c r="H1046" s="455">
        <v>0</v>
      </c>
      <c r="I1046" s="452">
        <v>0</v>
      </c>
      <c r="J1046" s="446"/>
      <c r="K1046" s="492"/>
      <c r="M1046" s="443" t="str">
        <f>_xlfn.IFNA(VLOOKUP(G1046,Checks!$L$4:$L$15,1,FALSE),IF(G1046="","",1))</f>
        <v/>
      </c>
    </row>
    <row r="1047" spans="1:13" s="443" customFormat="1" ht="14.15" customHeight="1">
      <c r="A1047" s="502">
        <f t="shared" si="32"/>
        <v>1039</v>
      </c>
      <c r="B1047" s="502">
        <f t="shared" si="33"/>
        <v>0</v>
      </c>
      <c r="C1047" s="448"/>
      <c r="D1047" s="446"/>
      <c r="E1047" s="446"/>
      <c r="F1047" s="446"/>
      <c r="G1047" s="448"/>
      <c r="H1047" s="455">
        <v>0</v>
      </c>
      <c r="I1047" s="452">
        <v>0</v>
      </c>
      <c r="J1047" s="446"/>
      <c r="K1047" s="492"/>
      <c r="M1047" s="443" t="str">
        <f>_xlfn.IFNA(VLOOKUP(G1047,Checks!$L$4:$L$15,1,FALSE),IF(G1047="","",1))</f>
        <v/>
      </c>
    </row>
    <row r="1048" spans="1:13" s="443" customFormat="1" ht="14.15" customHeight="1">
      <c r="A1048" s="502">
        <f t="shared" si="32"/>
        <v>1040</v>
      </c>
      <c r="B1048" s="502">
        <f t="shared" si="33"/>
        <v>0</v>
      </c>
      <c r="C1048" s="448"/>
      <c r="D1048" s="446"/>
      <c r="E1048" s="446"/>
      <c r="F1048" s="446"/>
      <c r="G1048" s="448"/>
      <c r="H1048" s="455">
        <v>0</v>
      </c>
      <c r="I1048" s="452">
        <v>0</v>
      </c>
      <c r="J1048" s="446"/>
      <c r="K1048" s="492"/>
      <c r="M1048" s="443" t="str">
        <f>_xlfn.IFNA(VLOOKUP(G1048,Checks!$L$4:$L$15,1,FALSE),IF(G1048="","",1))</f>
        <v/>
      </c>
    </row>
    <row r="1049" spans="1:13" s="443" customFormat="1" ht="14.15" customHeight="1">
      <c r="A1049" s="502">
        <f t="shared" si="32"/>
        <v>1041</v>
      </c>
      <c r="B1049" s="502">
        <f t="shared" si="33"/>
        <v>0</v>
      </c>
      <c r="C1049" s="448"/>
      <c r="D1049" s="446"/>
      <c r="E1049" s="446"/>
      <c r="F1049" s="446"/>
      <c r="G1049" s="448"/>
      <c r="H1049" s="455">
        <v>0</v>
      </c>
      <c r="I1049" s="452">
        <v>0</v>
      </c>
      <c r="J1049" s="446"/>
      <c r="K1049" s="492"/>
      <c r="M1049" s="443" t="str">
        <f>_xlfn.IFNA(VLOOKUP(G1049,Checks!$L$4:$L$15,1,FALSE),IF(G1049="","",1))</f>
        <v/>
      </c>
    </row>
    <row r="1050" spans="1:13" s="443" customFormat="1" ht="14.15" customHeight="1">
      <c r="A1050" s="502">
        <f t="shared" si="32"/>
        <v>1042</v>
      </c>
      <c r="B1050" s="502">
        <f t="shared" si="33"/>
        <v>0</v>
      </c>
      <c r="C1050" s="448"/>
      <c r="D1050" s="446"/>
      <c r="E1050" s="446"/>
      <c r="F1050" s="446"/>
      <c r="G1050" s="448"/>
      <c r="H1050" s="455">
        <v>0</v>
      </c>
      <c r="I1050" s="452">
        <v>0</v>
      </c>
      <c r="J1050" s="446"/>
      <c r="K1050" s="492"/>
      <c r="M1050" s="443" t="str">
        <f>_xlfn.IFNA(VLOOKUP(G1050,Checks!$L$4:$L$15,1,FALSE),IF(G1050="","",1))</f>
        <v/>
      </c>
    </row>
    <row r="1051" spans="1:13" s="443" customFormat="1" ht="14.15" customHeight="1">
      <c r="A1051" s="502">
        <f t="shared" si="32"/>
        <v>1043</v>
      </c>
      <c r="B1051" s="502">
        <f t="shared" si="33"/>
        <v>0</v>
      </c>
      <c r="C1051" s="448"/>
      <c r="D1051" s="446"/>
      <c r="E1051" s="446"/>
      <c r="F1051" s="446"/>
      <c r="G1051" s="448"/>
      <c r="H1051" s="455">
        <v>0</v>
      </c>
      <c r="I1051" s="452">
        <v>0</v>
      </c>
      <c r="J1051" s="446"/>
      <c r="K1051" s="492"/>
      <c r="M1051" s="443" t="str">
        <f>_xlfn.IFNA(VLOOKUP(G1051,Checks!$L$4:$L$15,1,FALSE),IF(G1051="","",1))</f>
        <v/>
      </c>
    </row>
    <row r="1052" spans="1:13" s="443" customFormat="1" ht="14.15" customHeight="1">
      <c r="A1052" s="502">
        <f t="shared" si="32"/>
        <v>1044</v>
      </c>
      <c r="B1052" s="502">
        <f t="shared" si="33"/>
        <v>0</v>
      </c>
      <c r="C1052" s="448"/>
      <c r="D1052" s="446"/>
      <c r="E1052" s="446"/>
      <c r="F1052" s="446"/>
      <c r="G1052" s="448"/>
      <c r="H1052" s="455">
        <v>0</v>
      </c>
      <c r="I1052" s="452">
        <v>0</v>
      </c>
      <c r="J1052" s="446"/>
      <c r="K1052" s="492"/>
      <c r="M1052" s="443" t="str">
        <f>_xlfn.IFNA(VLOOKUP(G1052,Checks!$L$4:$L$15,1,FALSE),IF(G1052="","",1))</f>
        <v/>
      </c>
    </row>
    <row r="1053" spans="1:13" s="443" customFormat="1" ht="14.15" customHeight="1">
      <c r="A1053" s="502">
        <f t="shared" si="32"/>
        <v>1045</v>
      </c>
      <c r="B1053" s="502">
        <f t="shared" si="33"/>
        <v>0</v>
      </c>
      <c r="C1053" s="448"/>
      <c r="D1053" s="446"/>
      <c r="E1053" s="446"/>
      <c r="F1053" s="446"/>
      <c r="G1053" s="448"/>
      <c r="H1053" s="455">
        <v>0</v>
      </c>
      <c r="I1053" s="452">
        <v>0</v>
      </c>
      <c r="J1053" s="446"/>
      <c r="K1053" s="492"/>
      <c r="M1053" s="443" t="str">
        <f>_xlfn.IFNA(VLOOKUP(G1053,Checks!$L$4:$L$15,1,FALSE),IF(G1053="","",1))</f>
        <v/>
      </c>
    </row>
    <row r="1054" spans="1:13" s="443" customFormat="1" ht="14.15" customHeight="1">
      <c r="A1054" s="502">
        <f t="shared" si="32"/>
        <v>1046</v>
      </c>
      <c r="B1054" s="502">
        <f t="shared" si="33"/>
        <v>0</v>
      </c>
      <c r="C1054" s="448"/>
      <c r="D1054" s="446"/>
      <c r="E1054" s="446"/>
      <c r="F1054" s="446"/>
      <c r="G1054" s="448"/>
      <c r="H1054" s="455">
        <v>0</v>
      </c>
      <c r="I1054" s="452">
        <v>0</v>
      </c>
      <c r="J1054" s="446"/>
      <c r="K1054" s="492"/>
      <c r="M1054" s="443" t="str">
        <f>_xlfn.IFNA(VLOOKUP(G1054,Checks!$L$4:$L$15,1,FALSE),IF(G1054="","",1))</f>
        <v/>
      </c>
    </row>
    <row r="1055" spans="1:13" s="443" customFormat="1" ht="14.15" customHeight="1">
      <c r="A1055" s="502">
        <f t="shared" si="32"/>
        <v>1047</v>
      </c>
      <c r="B1055" s="502">
        <f t="shared" si="33"/>
        <v>0</v>
      </c>
      <c r="C1055" s="448"/>
      <c r="D1055" s="446"/>
      <c r="E1055" s="446"/>
      <c r="F1055" s="446"/>
      <c r="G1055" s="448"/>
      <c r="H1055" s="455">
        <v>0</v>
      </c>
      <c r="I1055" s="452">
        <v>0</v>
      </c>
      <c r="J1055" s="446"/>
      <c r="K1055" s="492"/>
      <c r="M1055" s="443" t="str">
        <f>_xlfn.IFNA(VLOOKUP(G1055,Checks!$L$4:$L$15,1,FALSE),IF(G1055="","",1))</f>
        <v/>
      </c>
    </row>
    <row r="1056" spans="1:13" s="443" customFormat="1" ht="14.15" customHeight="1">
      <c r="A1056" s="502">
        <f t="shared" si="32"/>
        <v>1048</v>
      </c>
      <c r="B1056" s="502">
        <f t="shared" si="33"/>
        <v>0</v>
      </c>
      <c r="C1056" s="448"/>
      <c r="D1056" s="446"/>
      <c r="E1056" s="446"/>
      <c r="F1056" s="446"/>
      <c r="G1056" s="448"/>
      <c r="H1056" s="455">
        <v>0</v>
      </c>
      <c r="I1056" s="452">
        <v>0</v>
      </c>
      <c r="J1056" s="446"/>
      <c r="K1056" s="492"/>
      <c r="M1056" s="443" t="str">
        <f>_xlfn.IFNA(VLOOKUP(G1056,Checks!$L$4:$L$15,1,FALSE),IF(G1056="","",1))</f>
        <v/>
      </c>
    </row>
    <row r="1057" spans="1:13" s="443" customFormat="1" ht="14.15" customHeight="1">
      <c r="A1057" s="502">
        <f t="shared" si="32"/>
        <v>1049</v>
      </c>
      <c r="B1057" s="502">
        <f t="shared" si="33"/>
        <v>0</v>
      </c>
      <c r="C1057" s="448"/>
      <c r="D1057" s="446"/>
      <c r="E1057" s="446"/>
      <c r="F1057" s="446"/>
      <c r="G1057" s="448"/>
      <c r="H1057" s="455">
        <v>0</v>
      </c>
      <c r="I1057" s="452">
        <v>0</v>
      </c>
      <c r="J1057" s="446"/>
      <c r="K1057" s="492"/>
      <c r="M1057" s="443" t="str">
        <f>_xlfn.IFNA(VLOOKUP(G1057,Checks!$L$4:$L$15,1,FALSE),IF(G1057="","",1))</f>
        <v/>
      </c>
    </row>
    <row r="1058" spans="1:13" s="443" customFormat="1" ht="14.15" customHeight="1">
      <c r="A1058" s="502">
        <f t="shared" si="32"/>
        <v>1050</v>
      </c>
      <c r="B1058" s="502">
        <f t="shared" si="33"/>
        <v>0</v>
      </c>
      <c r="C1058" s="448"/>
      <c r="D1058" s="446"/>
      <c r="E1058" s="446"/>
      <c r="F1058" s="446"/>
      <c r="G1058" s="448"/>
      <c r="H1058" s="455">
        <v>0</v>
      </c>
      <c r="I1058" s="452">
        <v>0</v>
      </c>
      <c r="J1058" s="446"/>
      <c r="K1058" s="492"/>
      <c r="M1058" s="443" t="str">
        <f>_xlfn.IFNA(VLOOKUP(G1058,Checks!$L$4:$L$15,1,FALSE),IF(G1058="","",1))</f>
        <v/>
      </c>
    </row>
    <row r="1059" spans="1:13" s="443" customFormat="1" ht="14.15" customHeight="1">
      <c r="A1059" s="502">
        <f t="shared" si="32"/>
        <v>1051</v>
      </c>
      <c r="B1059" s="502">
        <f t="shared" si="33"/>
        <v>0</v>
      </c>
      <c r="C1059" s="448"/>
      <c r="D1059" s="446"/>
      <c r="E1059" s="446"/>
      <c r="F1059" s="446"/>
      <c r="G1059" s="448"/>
      <c r="H1059" s="455">
        <v>0</v>
      </c>
      <c r="I1059" s="452">
        <v>0</v>
      </c>
      <c r="J1059" s="446"/>
      <c r="K1059" s="492"/>
      <c r="M1059" s="443" t="str">
        <f>_xlfn.IFNA(VLOOKUP(G1059,Checks!$L$4:$L$15,1,FALSE),IF(G1059="","",1))</f>
        <v/>
      </c>
    </row>
    <row r="1060" spans="1:13" s="443" customFormat="1" ht="14.15" customHeight="1">
      <c r="A1060" s="502">
        <f t="shared" si="32"/>
        <v>1052</v>
      </c>
      <c r="B1060" s="502">
        <f t="shared" si="33"/>
        <v>0</v>
      </c>
      <c r="C1060" s="448"/>
      <c r="D1060" s="446"/>
      <c r="E1060" s="446"/>
      <c r="F1060" s="446"/>
      <c r="G1060" s="448"/>
      <c r="H1060" s="455">
        <v>0</v>
      </c>
      <c r="I1060" s="452">
        <v>0</v>
      </c>
      <c r="J1060" s="446"/>
      <c r="K1060" s="492"/>
      <c r="M1060" s="443" t="str">
        <f>_xlfn.IFNA(VLOOKUP(G1060,Checks!$L$4:$L$15,1,FALSE),IF(G1060="","",1))</f>
        <v/>
      </c>
    </row>
    <row r="1061" spans="1:13" s="443" customFormat="1" ht="14.15" customHeight="1">
      <c r="A1061" s="502">
        <f t="shared" si="32"/>
        <v>1053</v>
      </c>
      <c r="B1061" s="502">
        <f t="shared" si="33"/>
        <v>0</v>
      </c>
      <c r="C1061" s="448"/>
      <c r="D1061" s="446"/>
      <c r="E1061" s="446"/>
      <c r="F1061" s="446"/>
      <c r="G1061" s="448"/>
      <c r="H1061" s="455">
        <v>0</v>
      </c>
      <c r="I1061" s="452">
        <v>0</v>
      </c>
      <c r="J1061" s="446"/>
      <c r="K1061" s="492"/>
      <c r="M1061" s="443" t="str">
        <f>_xlfn.IFNA(VLOOKUP(G1061,Checks!$L$4:$L$15,1,FALSE),IF(G1061="","",1))</f>
        <v/>
      </c>
    </row>
    <row r="1062" spans="1:13" s="443" customFormat="1" ht="14.15" customHeight="1">
      <c r="A1062" s="502">
        <f t="shared" si="32"/>
        <v>1054</v>
      </c>
      <c r="B1062" s="502">
        <f t="shared" si="33"/>
        <v>0</v>
      </c>
      <c r="C1062" s="448"/>
      <c r="D1062" s="446"/>
      <c r="E1062" s="446"/>
      <c r="F1062" s="446"/>
      <c r="G1062" s="448"/>
      <c r="H1062" s="455">
        <v>0</v>
      </c>
      <c r="I1062" s="452">
        <v>0</v>
      </c>
      <c r="J1062" s="446"/>
      <c r="K1062" s="492"/>
      <c r="M1062" s="443" t="str">
        <f>_xlfn.IFNA(VLOOKUP(G1062,Checks!$L$4:$L$15,1,FALSE),IF(G1062="","",1))</f>
        <v/>
      </c>
    </row>
    <row r="1063" spans="1:13" s="443" customFormat="1" ht="14.15" customHeight="1">
      <c r="A1063" s="502">
        <f t="shared" si="32"/>
        <v>1055</v>
      </c>
      <c r="B1063" s="502">
        <f t="shared" si="33"/>
        <v>0</v>
      </c>
      <c r="C1063" s="448"/>
      <c r="D1063" s="446"/>
      <c r="E1063" s="446"/>
      <c r="F1063" s="446"/>
      <c r="G1063" s="448"/>
      <c r="H1063" s="455">
        <v>0</v>
      </c>
      <c r="I1063" s="452">
        <v>0</v>
      </c>
      <c r="J1063" s="446"/>
      <c r="K1063" s="492"/>
      <c r="M1063" s="443" t="str">
        <f>_xlfn.IFNA(VLOOKUP(G1063,Checks!$L$4:$L$15,1,FALSE),IF(G1063="","",1))</f>
        <v/>
      </c>
    </row>
    <row r="1064" spans="1:13" s="443" customFormat="1" ht="14.15" customHeight="1">
      <c r="A1064" s="502">
        <f t="shared" si="32"/>
        <v>1056</v>
      </c>
      <c r="B1064" s="502">
        <f t="shared" si="33"/>
        <v>0</v>
      </c>
      <c r="C1064" s="448"/>
      <c r="D1064" s="446"/>
      <c r="E1064" s="446"/>
      <c r="F1064" s="446"/>
      <c r="G1064" s="448"/>
      <c r="H1064" s="455">
        <v>0</v>
      </c>
      <c r="I1064" s="452">
        <v>0</v>
      </c>
      <c r="J1064" s="446"/>
      <c r="K1064" s="492"/>
      <c r="M1064" s="443" t="str">
        <f>_xlfn.IFNA(VLOOKUP(G1064,Checks!$L$4:$L$15,1,FALSE),IF(G1064="","",1))</f>
        <v/>
      </c>
    </row>
    <row r="1065" spans="1:13" s="443" customFormat="1" ht="14.15" customHeight="1">
      <c r="A1065" s="502">
        <f t="shared" si="32"/>
        <v>1057</v>
      </c>
      <c r="B1065" s="502">
        <f t="shared" si="33"/>
        <v>0</v>
      </c>
      <c r="C1065" s="448"/>
      <c r="D1065" s="446"/>
      <c r="E1065" s="446"/>
      <c r="F1065" s="446"/>
      <c r="G1065" s="448"/>
      <c r="H1065" s="455">
        <v>0</v>
      </c>
      <c r="I1065" s="452">
        <v>0</v>
      </c>
      <c r="J1065" s="446"/>
      <c r="K1065" s="492"/>
      <c r="M1065" s="443" t="str">
        <f>_xlfn.IFNA(VLOOKUP(G1065,Checks!$L$4:$L$15,1,FALSE),IF(G1065="","",1))</f>
        <v/>
      </c>
    </row>
    <row r="1066" spans="1:13" s="443" customFormat="1" ht="14.15" customHeight="1">
      <c r="A1066" s="502">
        <f t="shared" si="32"/>
        <v>1058</v>
      </c>
      <c r="B1066" s="502">
        <f t="shared" si="33"/>
        <v>0</v>
      </c>
      <c r="C1066" s="448"/>
      <c r="D1066" s="446"/>
      <c r="E1066" s="446"/>
      <c r="F1066" s="446"/>
      <c r="G1066" s="448"/>
      <c r="H1066" s="455">
        <v>0</v>
      </c>
      <c r="I1066" s="452">
        <v>0</v>
      </c>
      <c r="J1066" s="446"/>
      <c r="K1066" s="492"/>
      <c r="M1066" s="443" t="str">
        <f>_xlfn.IFNA(VLOOKUP(G1066,Checks!$L$4:$L$15,1,FALSE),IF(G1066="","",1))</f>
        <v/>
      </c>
    </row>
    <row r="1067" spans="1:13" s="443" customFormat="1" ht="14.15" customHeight="1">
      <c r="A1067" s="502">
        <f t="shared" si="32"/>
        <v>1059</v>
      </c>
      <c r="B1067" s="502">
        <f t="shared" si="33"/>
        <v>0</v>
      </c>
      <c r="C1067" s="448"/>
      <c r="D1067" s="446"/>
      <c r="E1067" s="446"/>
      <c r="F1067" s="446"/>
      <c r="G1067" s="448"/>
      <c r="H1067" s="455">
        <v>0</v>
      </c>
      <c r="I1067" s="452">
        <v>0</v>
      </c>
      <c r="J1067" s="446"/>
      <c r="K1067" s="492"/>
      <c r="M1067" s="443" t="str">
        <f>_xlfn.IFNA(VLOOKUP(G1067,Checks!$L$4:$L$15,1,FALSE),IF(G1067="","",1))</f>
        <v/>
      </c>
    </row>
    <row r="1068" spans="1:13" s="443" customFormat="1" ht="14.15" customHeight="1">
      <c r="A1068" s="502">
        <f t="shared" si="32"/>
        <v>1060</v>
      </c>
      <c r="B1068" s="502">
        <f t="shared" si="33"/>
        <v>0</v>
      </c>
      <c r="C1068" s="448"/>
      <c r="D1068" s="446"/>
      <c r="E1068" s="446"/>
      <c r="F1068" s="446"/>
      <c r="G1068" s="448"/>
      <c r="H1068" s="455">
        <v>0</v>
      </c>
      <c r="I1068" s="452">
        <v>0</v>
      </c>
      <c r="J1068" s="446"/>
      <c r="K1068" s="492"/>
      <c r="M1068" s="443" t="str">
        <f>_xlfn.IFNA(VLOOKUP(G1068,Checks!$L$4:$L$15,1,FALSE),IF(G1068="","",1))</f>
        <v/>
      </c>
    </row>
    <row r="1069" spans="1:13" s="443" customFormat="1" ht="14.15" customHeight="1">
      <c r="A1069" s="502">
        <f t="shared" si="32"/>
        <v>1061</v>
      </c>
      <c r="B1069" s="502">
        <f t="shared" si="33"/>
        <v>0</v>
      </c>
      <c r="C1069" s="448"/>
      <c r="D1069" s="446"/>
      <c r="E1069" s="446"/>
      <c r="F1069" s="446"/>
      <c r="G1069" s="448"/>
      <c r="H1069" s="455">
        <v>0</v>
      </c>
      <c r="I1069" s="452">
        <v>0</v>
      </c>
      <c r="J1069" s="446"/>
      <c r="K1069" s="492"/>
      <c r="M1069" s="443" t="str">
        <f>_xlfn.IFNA(VLOOKUP(G1069,Checks!$L$4:$L$15,1,FALSE),IF(G1069="","",1))</f>
        <v/>
      </c>
    </row>
    <row r="1070" spans="1:13" s="443" customFormat="1" ht="14.15" customHeight="1">
      <c r="A1070" s="502">
        <f t="shared" si="32"/>
        <v>1062</v>
      </c>
      <c r="B1070" s="502">
        <f t="shared" si="33"/>
        <v>0</v>
      </c>
      <c r="C1070" s="448"/>
      <c r="D1070" s="446"/>
      <c r="E1070" s="446"/>
      <c r="F1070" s="446"/>
      <c r="G1070" s="448"/>
      <c r="H1070" s="455">
        <v>0</v>
      </c>
      <c r="I1070" s="452">
        <v>0</v>
      </c>
      <c r="J1070" s="446"/>
      <c r="K1070" s="492"/>
      <c r="M1070" s="443" t="str">
        <f>_xlfn.IFNA(VLOOKUP(G1070,Checks!$L$4:$L$15,1,FALSE),IF(G1070="","",1))</f>
        <v/>
      </c>
    </row>
    <row r="1071" spans="1:13" s="443" customFormat="1" ht="14.15" customHeight="1">
      <c r="A1071" s="502">
        <f t="shared" si="32"/>
        <v>1063</v>
      </c>
      <c r="B1071" s="502">
        <f t="shared" si="33"/>
        <v>0</v>
      </c>
      <c r="C1071" s="448"/>
      <c r="D1071" s="446"/>
      <c r="E1071" s="446"/>
      <c r="F1071" s="446"/>
      <c r="G1071" s="448"/>
      <c r="H1071" s="455">
        <v>0</v>
      </c>
      <c r="I1071" s="452">
        <v>0</v>
      </c>
      <c r="J1071" s="446"/>
      <c r="K1071" s="492"/>
      <c r="M1071" s="443" t="str">
        <f>_xlfn.IFNA(VLOOKUP(G1071,Checks!$L$4:$L$15,1,FALSE),IF(G1071="","",1))</f>
        <v/>
      </c>
    </row>
    <row r="1072" spans="1:13" s="443" customFormat="1" ht="14.15" customHeight="1">
      <c r="A1072" s="502">
        <f t="shared" si="32"/>
        <v>1064</v>
      </c>
      <c r="B1072" s="502">
        <f t="shared" si="33"/>
        <v>0</v>
      </c>
      <c r="C1072" s="448"/>
      <c r="D1072" s="446"/>
      <c r="E1072" s="446"/>
      <c r="F1072" s="446"/>
      <c r="G1072" s="448"/>
      <c r="H1072" s="455">
        <v>0</v>
      </c>
      <c r="I1072" s="452">
        <v>0</v>
      </c>
      <c r="J1072" s="446"/>
      <c r="K1072" s="492"/>
      <c r="M1072" s="443" t="str">
        <f>_xlfn.IFNA(VLOOKUP(G1072,Checks!$L$4:$L$15,1,FALSE),IF(G1072="","",1))</f>
        <v/>
      </c>
    </row>
    <row r="1073" spans="1:13" s="443" customFormat="1" ht="14.15" customHeight="1">
      <c r="A1073" s="502">
        <f t="shared" si="32"/>
        <v>1065</v>
      </c>
      <c r="B1073" s="502">
        <f t="shared" si="33"/>
        <v>0</v>
      </c>
      <c r="C1073" s="448"/>
      <c r="D1073" s="446"/>
      <c r="E1073" s="446"/>
      <c r="F1073" s="446"/>
      <c r="G1073" s="448"/>
      <c r="H1073" s="455">
        <v>0</v>
      </c>
      <c r="I1073" s="452">
        <v>0</v>
      </c>
      <c r="J1073" s="446"/>
      <c r="K1073" s="492"/>
      <c r="M1073" s="443" t="str">
        <f>_xlfn.IFNA(VLOOKUP(G1073,Checks!$L$4:$L$15,1,FALSE),IF(G1073="","",1))</f>
        <v/>
      </c>
    </row>
    <row r="1074" spans="1:13" s="443" customFormat="1" ht="14.15" customHeight="1">
      <c r="A1074" s="502">
        <f t="shared" si="32"/>
        <v>1066</v>
      </c>
      <c r="B1074" s="502">
        <f t="shared" si="33"/>
        <v>0</v>
      </c>
      <c r="C1074" s="448"/>
      <c r="D1074" s="446"/>
      <c r="E1074" s="446"/>
      <c r="F1074" s="446"/>
      <c r="G1074" s="448"/>
      <c r="H1074" s="455">
        <v>0</v>
      </c>
      <c r="I1074" s="452">
        <v>0</v>
      </c>
      <c r="J1074" s="446"/>
      <c r="K1074" s="492"/>
      <c r="M1074" s="443" t="str">
        <f>_xlfn.IFNA(VLOOKUP(G1074,Checks!$L$4:$L$15,1,FALSE),IF(G1074="","",1))</f>
        <v/>
      </c>
    </row>
    <row r="1075" spans="1:13" s="443" customFormat="1" ht="14.15" customHeight="1">
      <c r="A1075" s="502">
        <f t="shared" si="32"/>
        <v>1067</v>
      </c>
      <c r="B1075" s="502">
        <f t="shared" si="33"/>
        <v>0</v>
      </c>
      <c r="C1075" s="448"/>
      <c r="D1075" s="446"/>
      <c r="E1075" s="446"/>
      <c r="F1075" s="446"/>
      <c r="G1075" s="448"/>
      <c r="H1075" s="455">
        <v>0</v>
      </c>
      <c r="I1075" s="452">
        <v>0</v>
      </c>
      <c r="J1075" s="446"/>
      <c r="K1075" s="492"/>
      <c r="M1075" s="443" t="str">
        <f>_xlfn.IFNA(VLOOKUP(G1075,Checks!$L$4:$L$15,1,FALSE),IF(G1075="","",1))</f>
        <v/>
      </c>
    </row>
    <row r="1076" spans="1:13" s="443" customFormat="1" ht="14.15" customHeight="1">
      <c r="A1076" s="502">
        <f t="shared" si="32"/>
        <v>1068</v>
      </c>
      <c r="B1076" s="502">
        <f t="shared" si="33"/>
        <v>0</v>
      </c>
      <c r="C1076" s="448"/>
      <c r="D1076" s="446"/>
      <c r="E1076" s="446"/>
      <c r="F1076" s="446"/>
      <c r="G1076" s="448"/>
      <c r="H1076" s="455">
        <v>0</v>
      </c>
      <c r="I1076" s="452">
        <v>0</v>
      </c>
      <c r="J1076" s="446"/>
      <c r="K1076" s="492"/>
      <c r="M1076" s="443" t="str">
        <f>_xlfn.IFNA(VLOOKUP(G1076,Checks!$L$4:$L$15,1,FALSE),IF(G1076="","",1))</f>
        <v/>
      </c>
    </row>
    <row r="1077" spans="1:13" s="443" customFormat="1" ht="14.15" customHeight="1">
      <c r="A1077" s="502">
        <f t="shared" si="32"/>
        <v>1069</v>
      </c>
      <c r="B1077" s="502">
        <f t="shared" si="33"/>
        <v>0</v>
      </c>
      <c r="C1077" s="448"/>
      <c r="D1077" s="446"/>
      <c r="E1077" s="446"/>
      <c r="F1077" s="446"/>
      <c r="G1077" s="448"/>
      <c r="H1077" s="455">
        <v>0</v>
      </c>
      <c r="I1077" s="452">
        <v>0</v>
      </c>
      <c r="J1077" s="446"/>
      <c r="K1077" s="492"/>
      <c r="M1077" s="443" t="str">
        <f>_xlfn.IFNA(VLOOKUP(G1077,Checks!$L$4:$L$15,1,FALSE),IF(G1077="","",1))</f>
        <v/>
      </c>
    </row>
    <row r="1078" spans="1:13" s="443" customFormat="1" ht="14.15" customHeight="1">
      <c r="A1078" s="502">
        <f t="shared" si="32"/>
        <v>1070</v>
      </c>
      <c r="B1078" s="502">
        <f t="shared" si="33"/>
        <v>0</v>
      </c>
      <c r="C1078" s="448"/>
      <c r="D1078" s="446"/>
      <c r="E1078" s="446"/>
      <c r="F1078" s="446"/>
      <c r="G1078" s="448"/>
      <c r="H1078" s="455">
        <v>0</v>
      </c>
      <c r="I1078" s="452">
        <v>0</v>
      </c>
      <c r="J1078" s="446"/>
      <c r="K1078" s="492"/>
      <c r="M1078" s="443" t="str">
        <f>_xlfn.IFNA(VLOOKUP(G1078,Checks!$L$4:$L$15,1,FALSE),IF(G1078="","",1))</f>
        <v/>
      </c>
    </row>
    <row r="1079" spans="1:13" s="443" customFormat="1" ht="14.15" customHeight="1">
      <c r="A1079" s="502">
        <f t="shared" si="32"/>
        <v>1071</v>
      </c>
      <c r="B1079" s="502">
        <f t="shared" si="33"/>
        <v>0</v>
      </c>
      <c r="C1079" s="448"/>
      <c r="D1079" s="446"/>
      <c r="E1079" s="446"/>
      <c r="F1079" s="446"/>
      <c r="G1079" s="448"/>
      <c r="H1079" s="455">
        <v>0</v>
      </c>
      <c r="I1079" s="452">
        <v>0</v>
      </c>
      <c r="J1079" s="446"/>
      <c r="K1079" s="492"/>
      <c r="M1079" s="443" t="str">
        <f>_xlfn.IFNA(VLOOKUP(G1079,Checks!$L$4:$L$15,1,FALSE),IF(G1079="","",1))</f>
        <v/>
      </c>
    </row>
    <row r="1080" spans="1:13" s="443" customFormat="1" ht="14.15" customHeight="1">
      <c r="A1080" s="502">
        <f t="shared" si="32"/>
        <v>1072</v>
      </c>
      <c r="B1080" s="502">
        <f t="shared" si="33"/>
        <v>0</v>
      </c>
      <c r="C1080" s="448"/>
      <c r="D1080" s="446"/>
      <c r="E1080" s="446"/>
      <c r="F1080" s="446"/>
      <c r="G1080" s="448"/>
      <c r="H1080" s="455">
        <v>0</v>
      </c>
      <c r="I1080" s="452">
        <v>0</v>
      </c>
      <c r="J1080" s="446"/>
      <c r="K1080" s="492"/>
      <c r="M1080" s="443" t="str">
        <f>_xlfn.IFNA(VLOOKUP(G1080,Checks!$L$4:$L$15,1,FALSE),IF(G1080="","",1))</f>
        <v/>
      </c>
    </row>
    <row r="1081" spans="1:13" s="443" customFormat="1" ht="14.15" customHeight="1">
      <c r="A1081" s="502">
        <f t="shared" si="32"/>
        <v>1073</v>
      </c>
      <c r="B1081" s="502">
        <f t="shared" si="33"/>
        <v>0</v>
      </c>
      <c r="C1081" s="448"/>
      <c r="D1081" s="446"/>
      <c r="E1081" s="446"/>
      <c r="F1081" s="446"/>
      <c r="G1081" s="448"/>
      <c r="H1081" s="455">
        <v>0</v>
      </c>
      <c r="I1081" s="452">
        <v>0</v>
      </c>
      <c r="J1081" s="446"/>
      <c r="K1081" s="492"/>
      <c r="M1081" s="443" t="str">
        <f>_xlfn.IFNA(VLOOKUP(G1081,Checks!$L$4:$L$15,1,FALSE),IF(G1081="","",1))</f>
        <v/>
      </c>
    </row>
    <row r="1082" spans="1:13" s="443" customFormat="1" ht="14.15" customHeight="1">
      <c r="A1082" s="502">
        <f t="shared" si="32"/>
        <v>1074</v>
      </c>
      <c r="B1082" s="502">
        <f t="shared" si="33"/>
        <v>0</v>
      </c>
      <c r="C1082" s="448"/>
      <c r="D1082" s="446"/>
      <c r="E1082" s="446"/>
      <c r="F1082" s="446"/>
      <c r="G1082" s="448"/>
      <c r="H1082" s="455">
        <v>0</v>
      </c>
      <c r="I1082" s="452">
        <v>0</v>
      </c>
      <c r="J1082" s="446"/>
      <c r="K1082" s="492"/>
      <c r="M1082" s="443" t="str">
        <f>_xlfn.IFNA(VLOOKUP(G1082,Checks!$L$4:$L$15,1,FALSE),IF(G1082="","",1))</f>
        <v/>
      </c>
    </row>
    <row r="1083" spans="1:13" s="443" customFormat="1" ht="14.15" customHeight="1">
      <c r="A1083" s="502">
        <f t="shared" si="32"/>
        <v>1075</v>
      </c>
      <c r="B1083" s="502">
        <f t="shared" si="33"/>
        <v>0</v>
      </c>
      <c r="C1083" s="448"/>
      <c r="D1083" s="446"/>
      <c r="E1083" s="446"/>
      <c r="F1083" s="446"/>
      <c r="G1083" s="448"/>
      <c r="H1083" s="455">
        <v>0</v>
      </c>
      <c r="I1083" s="452">
        <v>0</v>
      </c>
      <c r="J1083" s="446"/>
      <c r="K1083" s="492"/>
      <c r="M1083" s="443" t="str">
        <f>_xlfn.IFNA(VLOOKUP(G1083,Checks!$L$4:$L$15,1,FALSE),IF(G1083="","",1))</f>
        <v/>
      </c>
    </row>
    <row r="1084" spans="1:13" s="443" customFormat="1" ht="14.15" customHeight="1">
      <c r="A1084" s="502">
        <f t="shared" si="32"/>
        <v>1076</v>
      </c>
      <c r="B1084" s="502">
        <f t="shared" si="33"/>
        <v>0</v>
      </c>
      <c r="C1084" s="448"/>
      <c r="D1084" s="446"/>
      <c r="E1084" s="446"/>
      <c r="F1084" s="446"/>
      <c r="G1084" s="448"/>
      <c r="H1084" s="455">
        <v>0</v>
      </c>
      <c r="I1084" s="452">
        <v>0</v>
      </c>
      <c r="J1084" s="446"/>
      <c r="K1084" s="492"/>
      <c r="M1084" s="443" t="str">
        <f>_xlfn.IFNA(VLOOKUP(G1084,Checks!$L$4:$L$15,1,FALSE),IF(G1084="","",1))</f>
        <v/>
      </c>
    </row>
    <row r="1085" spans="1:13" s="443" customFormat="1" ht="14.15" customHeight="1">
      <c r="A1085" s="502">
        <f t="shared" si="32"/>
        <v>1077</v>
      </c>
      <c r="B1085" s="502">
        <f t="shared" si="33"/>
        <v>0</v>
      </c>
      <c r="C1085" s="448"/>
      <c r="D1085" s="446"/>
      <c r="E1085" s="446"/>
      <c r="F1085" s="446"/>
      <c r="G1085" s="448"/>
      <c r="H1085" s="455">
        <v>0</v>
      </c>
      <c r="I1085" s="452">
        <v>0</v>
      </c>
      <c r="J1085" s="446"/>
      <c r="K1085" s="492"/>
      <c r="M1085" s="443" t="str">
        <f>_xlfn.IFNA(VLOOKUP(G1085,Checks!$L$4:$L$15,1,FALSE),IF(G1085="","",1))</f>
        <v/>
      </c>
    </row>
    <row r="1086" spans="1:13" s="443" customFormat="1" ht="14.15" customHeight="1">
      <c r="A1086" s="502">
        <f t="shared" si="32"/>
        <v>1078</v>
      </c>
      <c r="B1086" s="502">
        <f t="shared" si="33"/>
        <v>0</v>
      </c>
      <c r="C1086" s="448"/>
      <c r="D1086" s="446"/>
      <c r="E1086" s="446"/>
      <c r="F1086" s="446"/>
      <c r="G1086" s="448"/>
      <c r="H1086" s="455">
        <v>0</v>
      </c>
      <c r="I1086" s="452">
        <v>0</v>
      </c>
      <c r="J1086" s="446"/>
      <c r="K1086" s="492"/>
      <c r="M1086" s="443" t="str">
        <f>_xlfn.IFNA(VLOOKUP(G1086,Checks!$L$4:$L$15,1,FALSE),IF(G1086="","",1))</f>
        <v/>
      </c>
    </row>
    <row r="1087" spans="1:13" s="443" customFormat="1" ht="14.15" customHeight="1">
      <c r="A1087" s="502">
        <f t="shared" si="32"/>
        <v>1079</v>
      </c>
      <c r="B1087" s="502">
        <f t="shared" si="33"/>
        <v>0</v>
      </c>
      <c r="C1087" s="448"/>
      <c r="D1087" s="446"/>
      <c r="E1087" s="446"/>
      <c r="F1087" s="446"/>
      <c r="G1087" s="448"/>
      <c r="H1087" s="455">
        <v>0</v>
      </c>
      <c r="I1087" s="452">
        <v>0</v>
      </c>
      <c r="J1087" s="446"/>
      <c r="K1087" s="492"/>
      <c r="M1087" s="443" t="str">
        <f>_xlfn.IFNA(VLOOKUP(G1087,Checks!$L$4:$L$15,1,FALSE),IF(G1087="","",1))</f>
        <v/>
      </c>
    </row>
    <row r="1088" spans="1:13" s="443" customFormat="1" ht="14.15" customHeight="1">
      <c r="A1088" s="502">
        <f t="shared" si="32"/>
        <v>1080</v>
      </c>
      <c r="B1088" s="502">
        <f t="shared" si="33"/>
        <v>0</v>
      </c>
      <c r="C1088" s="448"/>
      <c r="D1088" s="446"/>
      <c r="E1088" s="446"/>
      <c r="F1088" s="446"/>
      <c r="G1088" s="448"/>
      <c r="H1088" s="455">
        <v>0</v>
      </c>
      <c r="I1088" s="452">
        <v>0</v>
      </c>
      <c r="J1088" s="446"/>
      <c r="K1088" s="492"/>
      <c r="M1088" s="443" t="str">
        <f>_xlfn.IFNA(VLOOKUP(G1088,Checks!$L$4:$L$15,1,FALSE),IF(G1088="","",1))</f>
        <v/>
      </c>
    </row>
    <row r="1089" spans="1:13" s="443" customFormat="1" ht="14.15" customHeight="1">
      <c r="A1089" s="502">
        <f t="shared" si="32"/>
        <v>1081</v>
      </c>
      <c r="B1089" s="502">
        <f t="shared" si="33"/>
        <v>0</v>
      </c>
      <c r="C1089" s="448"/>
      <c r="D1089" s="446"/>
      <c r="E1089" s="446"/>
      <c r="F1089" s="446"/>
      <c r="G1089" s="448"/>
      <c r="H1089" s="455">
        <v>0</v>
      </c>
      <c r="I1089" s="452">
        <v>0</v>
      </c>
      <c r="J1089" s="446"/>
      <c r="K1089" s="492"/>
      <c r="M1089" s="443" t="str">
        <f>_xlfn.IFNA(VLOOKUP(G1089,Checks!$L$4:$L$15,1,FALSE),IF(G1089="","",1))</f>
        <v/>
      </c>
    </row>
    <row r="1090" spans="1:13" s="443" customFormat="1" ht="14.15" customHeight="1">
      <c r="A1090" s="502">
        <f t="shared" si="32"/>
        <v>1082</v>
      </c>
      <c r="B1090" s="502">
        <f t="shared" si="33"/>
        <v>0</v>
      </c>
      <c r="C1090" s="448"/>
      <c r="D1090" s="446"/>
      <c r="E1090" s="446"/>
      <c r="F1090" s="446"/>
      <c r="G1090" s="448"/>
      <c r="H1090" s="455">
        <v>0</v>
      </c>
      <c r="I1090" s="452">
        <v>0</v>
      </c>
      <c r="J1090" s="446"/>
      <c r="K1090" s="492"/>
      <c r="M1090" s="443" t="str">
        <f>_xlfn.IFNA(VLOOKUP(G1090,Checks!$L$4:$L$15,1,FALSE),IF(G1090="","",1))</f>
        <v/>
      </c>
    </row>
    <row r="1091" spans="1:13" s="443" customFormat="1" ht="14.15" customHeight="1">
      <c r="A1091" s="502">
        <f t="shared" si="32"/>
        <v>1083</v>
      </c>
      <c r="B1091" s="502">
        <f t="shared" si="33"/>
        <v>0</v>
      </c>
      <c r="C1091" s="448"/>
      <c r="D1091" s="446"/>
      <c r="E1091" s="446"/>
      <c r="F1091" s="446"/>
      <c r="G1091" s="448"/>
      <c r="H1091" s="455">
        <v>0</v>
      </c>
      <c r="I1091" s="452">
        <v>0</v>
      </c>
      <c r="J1091" s="446"/>
      <c r="K1091" s="492"/>
      <c r="M1091" s="443" t="str">
        <f>_xlfn.IFNA(VLOOKUP(G1091,Checks!$L$4:$L$15,1,FALSE),IF(G1091="","",1))</f>
        <v/>
      </c>
    </row>
    <row r="1092" spans="1:13" s="443" customFormat="1" ht="14.15" customHeight="1">
      <c r="A1092" s="502">
        <f t="shared" si="32"/>
        <v>1084</v>
      </c>
      <c r="B1092" s="502">
        <f t="shared" si="33"/>
        <v>0</v>
      </c>
      <c r="C1092" s="448"/>
      <c r="D1092" s="446"/>
      <c r="E1092" s="446"/>
      <c r="F1092" s="446"/>
      <c r="G1092" s="448"/>
      <c r="H1092" s="455">
        <v>0</v>
      </c>
      <c r="I1092" s="452">
        <v>0</v>
      </c>
      <c r="J1092" s="446"/>
      <c r="K1092" s="492"/>
      <c r="M1092" s="443" t="str">
        <f>_xlfn.IFNA(VLOOKUP(G1092,Checks!$L$4:$L$15,1,FALSE),IF(G1092="","",1))</f>
        <v/>
      </c>
    </row>
    <row r="1093" spans="1:13" s="443" customFormat="1" ht="14.15" customHeight="1">
      <c r="A1093" s="502">
        <f t="shared" si="32"/>
        <v>1085</v>
      </c>
      <c r="B1093" s="502">
        <f t="shared" si="33"/>
        <v>0</v>
      </c>
      <c r="C1093" s="448"/>
      <c r="D1093" s="446"/>
      <c r="E1093" s="446"/>
      <c r="F1093" s="446"/>
      <c r="G1093" s="448"/>
      <c r="H1093" s="455">
        <v>0</v>
      </c>
      <c r="I1093" s="452">
        <v>0</v>
      </c>
      <c r="J1093" s="446"/>
      <c r="K1093" s="492"/>
      <c r="M1093" s="443" t="str">
        <f>_xlfn.IFNA(VLOOKUP(G1093,Checks!$L$4:$L$15,1,FALSE),IF(G1093="","",1))</f>
        <v/>
      </c>
    </row>
    <row r="1094" spans="1:13" s="443" customFormat="1" ht="14.15" customHeight="1">
      <c r="A1094" s="502">
        <f t="shared" si="32"/>
        <v>1086</v>
      </c>
      <c r="B1094" s="502">
        <f t="shared" si="33"/>
        <v>0</v>
      </c>
      <c r="C1094" s="448"/>
      <c r="D1094" s="446"/>
      <c r="E1094" s="446"/>
      <c r="F1094" s="446"/>
      <c r="G1094" s="448"/>
      <c r="H1094" s="455">
        <v>0</v>
      </c>
      <c r="I1094" s="452">
        <v>0</v>
      </c>
      <c r="J1094" s="446"/>
      <c r="K1094" s="492"/>
      <c r="M1094" s="443" t="str">
        <f>_xlfn.IFNA(VLOOKUP(G1094,Checks!$L$4:$L$15,1,FALSE),IF(G1094="","",1))</f>
        <v/>
      </c>
    </row>
    <row r="1095" spans="1:13" s="443" customFormat="1" ht="14.15" customHeight="1">
      <c r="A1095" s="502">
        <f t="shared" si="32"/>
        <v>1087</v>
      </c>
      <c r="B1095" s="502">
        <f t="shared" si="33"/>
        <v>0</v>
      </c>
      <c r="C1095" s="448"/>
      <c r="D1095" s="446"/>
      <c r="E1095" s="446"/>
      <c r="F1095" s="446"/>
      <c r="G1095" s="448"/>
      <c r="H1095" s="455">
        <v>0</v>
      </c>
      <c r="I1095" s="452">
        <v>0</v>
      </c>
      <c r="J1095" s="446"/>
      <c r="K1095" s="492"/>
      <c r="M1095" s="443" t="str">
        <f>_xlfn.IFNA(VLOOKUP(G1095,Checks!$L$4:$L$15,1,FALSE),IF(G1095="","",1))</f>
        <v/>
      </c>
    </row>
    <row r="1096" spans="1:13" s="443" customFormat="1" ht="14.15" customHeight="1">
      <c r="A1096" s="502">
        <f t="shared" si="32"/>
        <v>1088</v>
      </c>
      <c r="B1096" s="502">
        <f t="shared" si="33"/>
        <v>0</v>
      </c>
      <c r="C1096" s="448"/>
      <c r="D1096" s="446"/>
      <c r="E1096" s="446"/>
      <c r="F1096" s="446"/>
      <c r="G1096" s="448"/>
      <c r="H1096" s="455">
        <v>0</v>
      </c>
      <c r="I1096" s="452">
        <v>0</v>
      </c>
      <c r="J1096" s="446"/>
      <c r="K1096" s="492"/>
      <c r="M1096" s="443" t="str">
        <f>_xlfn.IFNA(VLOOKUP(G1096,Checks!$L$4:$L$15,1,FALSE),IF(G1096="","",1))</f>
        <v/>
      </c>
    </row>
    <row r="1097" spans="1:13" s="443" customFormat="1" ht="14.15" customHeight="1">
      <c r="A1097" s="502">
        <f t="shared" si="32"/>
        <v>1089</v>
      </c>
      <c r="B1097" s="502">
        <f t="shared" si="33"/>
        <v>0</v>
      </c>
      <c r="C1097" s="448"/>
      <c r="D1097" s="446"/>
      <c r="E1097" s="446"/>
      <c r="F1097" s="446"/>
      <c r="G1097" s="448"/>
      <c r="H1097" s="455">
        <v>0</v>
      </c>
      <c r="I1097" s="452">
        <v>0</v>
      </c>
      <c r="J1097" s="446"/>
      <c r="K1097" s="492"/>
      <c r="M1097" s="443" t="str">
        <f>_xlfn.IFNA(VLOOKUP(G1097,Checks!$L$4:$L$15,1,FALSE),IF(G1097="","",1))</f>
        <v/>
      </c>
    </row>
    <row r="1098" spans="1:13" s="443" customFormat="1" ht="14.15" customHeight="1">
      <c r="A1098" s="502">
        <f t="shared" si="32"/>
        <v>1090</v>
      </c>
      <c r="B1098" s="502">
        <f t="shared" si="33"/>
        <v>0</v>
      </c>
      <c r="C1098" s="448"/>
      <c r="D1098" s="446"/>
      <c r="E1098" s="446"/>
      <c r="F1098" s="446"/>
      <c r="G1098" s="448"/>
      <c r="H1098" s="455">
        <v>0</v>
      </c>
      <c r="I1098" s="452">
        <v>0</v>
      </c>
      <c r="J1098" s="446"/>
      <c r="K1098" s="492"/>
      <c r="M1098" s="443" t="str">
        <f>_xlfn.IFNA(VLOOKUP(G1098,Checks!$L$4:$L$15,1,FALSE),IF(G1098="","",1))</f>
        <v/>
      </c>
    </row>
    <row r="1099" spans="1:13" s="443" customFormat="1" ht="14.15" customHeight="1">
      <c r="A1099" s="502">
        <f t="shared" ref="A1099:A1162" si="34">A1098+1</f>
        <v>1091</v>
      </c>
      <c r="B1099" s="502">
        <f t="shared" ref="B1099:B1162" si="35">$B$9</f>
        <v>0</v>
      </c>
      <c r="C1099" s="448"/>
      <c r="D1099" s="446"/>
      <c r="E1099" s="446"/>
      <c r="F1099" s="446"/>
      <c r="G1099" s="448"/>
      <c r="H1099" s="455">
        <v>0</v>
      </c>
      <c r="I1099" s="452">
        <v>0</v>
      </c>
      <c r="J1099" s="446"/>
      <c r="K1099" s="492"/>
      <c r="M1099" s="443" t="str">
        <f>_xlfn.IFNA(VLOOKUP(G1099,Checks!$L$4:$L$15,1,FALSE),IF(G1099="","",1))</f>
        <v/>
      </c>
    </row>
    <row r="1100" spans="1:13" s="443" customFormat="1" ht="14.15" customHeight="1">
      <c r="A1100" s="502">
        <f t="shared" si="34"/>
        <v>1092</v>
      </c>
      <c r="B1100" s="502">
        <f t="shared" si="35"/>
        <v>0</v>
      </c>
      <c r="C1100" s="448"/>
      <c r="D1100" s="446"/>
      <c r="E1100" s="446"/>
      <c r="F1100" s="446"/>
      <c r="G1100" s="448"/>
      <c r="H1100" s="455">
        <v>0</v>
      </c>
      <c r="I1100" s="452">
        <v>0</v>
      </c>
      <c r="J1100" s="446"/>
      <c r="K1100" s="492"/>
      <c r="M1100" s="443" t="str">
        <f>_xlfn.IFNA(VLOOKUP(G1100,Checks!$L$4:$L$15,1,FALSE),IF(G1100="","",1))</f>
        <v/>
      </c>
    </row>
    <row r="1101" spans="1:13" s="443" customFormat="1" ht="14.15" customHeight="1">
      <c r="A1101" s="502">
        <f t="shared" si="34"/>
        <v>1093</v>
      </c>
      <c r="B1101" s="502">
        <f t="shared" si="35"/>
        <v>0</v>
      </c>
      <c r="C1101" s="448"/>
      <c r="D1101" s="446"/>
      <c r="E1101" s="446"/>
      <c r="F1101" s="446"/>
      <c r="G1101" s="448"/>
      <c r="H1101" s="455">
        <v>0</v>
      </c>
      <c r="I1101" s="452">
        <v>0</v>
      </c>
      <c r="J1101" s="446"/>
      <c r="K1101" s="492"/>
      <c r="M1101" s="443" t="str">
        <f>_xlfn.IFNA(VLOOKUP(G1101,Checks!$L$4:$L$15,1,FALSE),IF(G1101="","",1))</f>
        <v/>
      </c>
    </row>
    <row r="1102" spans="1:13" s="443" customFormat="1" ht="14.15" customHeight="1">
      <c r="A1102" s="502">
        <f t="shared" si="34"/>
        <v>1094</v>
      </c>
      <c r="B1102" s="502">
        <f t="shared" si="35"/>
        <v>0</v>
      </c>
      <c r="C1102" s="448"/>
      <c r="D1102" s="446"/>
      <c r="E1102" s="446"/>
      <c r="F1102" s="446"/>
      <c r="G1102" s="448"/>
      <c r="H1102" s="455">
        <v>0</v>
      </c>
      <c r="I1102" s="452">
        <v>0</v>
      </c>
      <c r="J1102" s="446"/>
      <c r="K1102" s="492"/>
      <c r="M1102" s="443" t="str">
        <f>_xlfn.IFNA(VLOOKUP(G1102,Checks!$L$4:$L$15,1,FALSE),IF(G1102="","",1))</f>
        <v/>
      </c>
    </row>
    <row r="1103" spans="1:13" s="443" customFormat="1" ht="14.15" customHeight="1">
      <c r="A1103" s="502">
        <f t="shared" si="34"/>
        <v>1095</v>
      </c>
      <c r="B1103" s="502">
        <f t="shared" si="35"/>
        <v>0</v>
      </c>
      <c r="C1103" s="448"/>
      <c r="D1103" s="446"/>
      <c r="E1103" s="446"/>
      <c r="F1103" s="446"/>
      <c r="G1103" s="448"/>
      <c r="H1103" s="455">
        <v>0</v>
      </c>
      <c r="I1103" s="452">
        <v>0</v>
      </c>
      <c r="J1103" s="446"/>
      <c r="K1103" s="492"/>
      <c r="M1103" s="443" t="str">
        <f>_xlfn.IFNA(VLOOKUP(G1103,Checks!$L$4:$L$15,1,FALSE),IF(G1103="","",1))</f>
        <v/>
      </c>
    </row>
    <row r="1104" spans="1:13" s="443" customFormat="1" ht="14.15" customHeight="1">
      <c r="A1104" s="502">
        <f t="shared" si="34"/>
        <v>1096</v>
      </c>
      <c r="B1104" s="502">
        <f t="shared" si="35"/>
        <v>0</v>
      </c>
      <c r="C1104" s="448"/>
      <c r="D1104" s="446"/>
      <c r="E1104" s="446"/>
      <c r="F1104" s="446"/>
      <c r="G1104" s="448"/>
      <c r="H1104" s="455">
        <v>0</v>
      </c>
      <c r="I1104" s="452">
        <v>0</v>
      </c>
      <c r="J1104" s="446"/>
      <c r="K1104" s="492"/>
      <c r="M1104" s="443" t="str">
        <f>_xlfn.IFNA(VLOOKUP(G1104,Checks!$L$4:$L$15,1,FALSE),IF(G1104="","",1))</f>
        <v/>
      </c>
    </row>
    <row r="1105" spans="1:13" s="443" customFormat="1" ht="14.15" customHeight="1">
      <c r="A1105" s="502">
        <f t="shared" si="34"/>
        <v>1097</v>
      </c>
      <c r="B1105" s="502">
        <f t="shared" si="35"/>
        <v>0</v>
      </c>
      <c r="C1105" s="448"/>
      <c r="D1105" s="446"/>
      <c r="E1105" s="446"/>
      <c r="F1105" s="446"/>
      <c r="G1105" s="448"/>
      <c r="H1105" s="455">
        <v>0</v>
      </c>
      <c r="I1105" s="452">
        <v>0</v>
      </c>
      <c r="J1105" s="446"/>
      <c r="K1105" s="492"/>
      <c r="M1105" s="443" t="str">
        <f>_xlfn.IFNA(VLOOKUP(G1105,Checks!$L$4:$L$15,1,FALSE),IF(G1105="","",1))</f>
        <v/>
      </c>
    </row>
    <row r="1106" spans="1:13" s="443" customFormat="1" ht="14.15" customHeight="1">
      <c r="A1106" s="502">
        <f t="shared" si="34"/>
        <v>1098</v>
      </c>
      <c r="B1106" s="502">
        <f t="shared" si="35"/>
        <v>0</v>
      </c>
      <c r="C1106" s="448"/>
      <c r="D1106" s="446"/>
      <c r="E1106" s="446"/>
      <c r="F1106" s="446"/>
      <c r="G1106" s="448"/>
      <c r="H1106" s="455">
        <v>0</v>
      </c>
      <c r="I1106" s="452">
        <v>0</v>
      </c>
      <c r="J1106" s="446"/>
      <c r="K1106" s="492"/>
      <c r="M1106" s="443" t="str">
        <f>_xlfn.IFNA(VLOOKUP(G1106,Checks!$L$4:$L$15,1,FALSE),IF(G1106="","",1))</f>
        <v/>
      </c>
    </row>
    <row r="1107" spans="1:13" s="443" customFormat="1" ht="14.15" customHeight="1">
      <c r="A1107" s="502">
        <f t="shared" si="34"/>
        <v>1099</v>
      </c>
      <c r="B1107" s="502">
        <f t="shared" si="35"/>
        <v>0</v>
      </c>
      <c r="C1107" s="448"/>
      <c r="D1107" s="446"/>
      <c r="E1107" s="446"/>
      <c r="F1107" s="446"/>
      <c r="G1107" s="448"/>
      <c r="H1107" s="455">
        <v>0</v>
      </c>
      <c r="I1107" s="452">
        <v>0</v>
      </c>
      <c r="J1107" s="446"/>
      <c r="K1107" s="492"/>
      <c r="M1107" s="443" t="str">
        <f>_xlfn.IFNA(VLOOKUP(G1107,Checks!$L$4:$L$15,1,FALSE),IF(G1107="","",1))</f>
        <v/>
      </c>
    </row>
    <row r="1108" spans="1:13" s="443" customFormat="1" ht="14.15" customHeight="1">
      <c r="A1108" s="502">
        <f t="shared" si="34"/>
        <v>1100</v>
      </c>
      <c r="B1108" s="502">
        <f t="shared" si="35"/>
        <v>0</v>
      </c>
      <c r="C1108" s="448"/>
      <c r="D1108" s="446"/>
      <c r="E1108" s="446"/>
      <c r="F1108" s="446"/>
      <c r="G1108" s="448"/>
      <c r="H1108" s="455">
        <v>0</v>
      </c>
      <c r="I1108" s="452">
        <v>0</v>
      </c>
      <c r="J1108" s="446"/>
      <c r="K1108" s="492"/>
      <c r="M1108" s="443" t="str">
        <f>_xlfn.IFNA(VLOOKUP(G1108,Checks!$L$4:$L$15,1,FALSE),IF(G1108="","",1))</f>
        <v/>
      </c>
    </row>
    <row r="1109" spans="1:13" s="443" customFormat="1" ht="14.15" customHeight="1">
      <c r="A1109" s="502">
        <f t="shared" si="34"/>
        <v>1101</v>
      </c>
      <c r="B1109" s="502">
        <f t="shared" si="35"/>
        <v>0</v>
      </c>
      <c r="C1109" s="448"/>
      <c r="D1109" s="446"/>
      <c r="E1109" s="446"/>
      <c r="F1109" s="446"/>
      <c r="G1109" s="448"/>
      <c r="H1109" s="455">
        <v>0</v>
      </c>
      <c r="I1109" s="452">
        <v>0</v>
      </c>
      <c r="J1109" s="446"/>
      <c r="K1109" s="492"/>
      <c r="M1109" s="443" t="str">
        <f>_xlfn.IFNA(VLOOKUP(G1109,Checks!$L$4:$L$15,1,FALSE),IF(G1109="","",1))</f>
        <v/>
      </c>
    </row>
    <row r="1110" spans="1:13" s="443" customFormat="1" ht="14.15" customHeight="1">
      <c r="A1110" s="502">
        <f t="shared" si="34"/>
        <v>1102</v>
      </c>
      <c r="B1110" s="502">
        <f t="shared" si="35"/>
        <v>0</v>
      </c>
      <c r="C1110" s="448"/>
      <c r="D1110" s="446"/>
      <c r="E1110" s="446"/>
      <c r="F1110" s="446"/>
      <c r="G1110" s="448"/>
      <c r="H1110" s="455">
        <v>0</v>
      </c>
      <c r="I1110" s="452">
        <v>0</v>
      </c>
      <c r="J1110" s="446"/>
      <c r="K1110" s="492"/>
      <c r="M1110" s="443" t="str">
        <f>_xlfn.IFNA(VLOOKUP(G1110,Checks!$L$4:$L$15,1,FALSE),IF(G1110="","",1))</f>
        <v/>
      </c>
    </row>
    <row r="1111" spans="1:13" s="443" customFormat="1" ht="14.15" customHeight="1">
      <c r="A1111" s="502">
        <f t="shared" si="34"/>
        <v>1103</v>
      </c>
      <c r="B1111" s="502">
        <f t="shared" si="35"/>
        <v>0</v>
      </c>
      <c r="C1111" s="448"/>
      <c r="D1111" s="446"/>
      <c r="E1111" s="446"/>
      <c r="F1111" s="446"/>
      <c r="G1111" s="448"/>
      <c r="H1111" s="455">
        <v>0</v>
      </c>
      <c r="I1111" s="452">
        <v>0</v>
      </c>
      <c r="J1111" s="446"/>
      <c r="K1111" s="492"/>
      <c r="M1111" s="443" t="str">
        <f>_xlfn.IFNA(VLOOKUP(G1111,Checks!$L$4:$L$15,1,FALSE),IF(G1111="","",1))</f>
        <v/>
      </c>
    </row>
    <row r="1112" spans="1:13" s="443" customFormat="1" ht="14.15" customHeight="1">
      <c r="A1112" s="502">
        <f t="shared" si="34"/>
        <v>1104</v>
      </c>
      <c r="B1112" s="502">
        <f t="shared" si="35"/>
        <v>0</v>
      </c>
      <c r="C1112" s="448"/>
      <c r="D1112" s="446"/>
      <c r="E1112" s="446"/>
      <c r="F1112" s="446"/>
      <c r="G1112" s="448"/>
      <c r="H1112" s="455">
        <v>0</v>
      </c>
      <c r="I1112" s="452">
        <v>0</v>
      </c>
      <c r="J1112" s="446"/>
      <c r="K1112" s="492"/>
      <c r="M1112" s="443" t="str">
        <f>_xlfn.IFNA(VLOOKUP(G1112,Checks!$L$4:$L$15,1,FALSE),IF(G1112="","",1))</f>
        <v/>
      </c>
    </row>
    <row r="1113" spans="1:13" s="443" customFormat="1" ht="14.15" customHeight="1">
      <c r="A1113" s="502">
        <f t="shared" si="34"/>
        <v>1105</v>
      </c>
      <c r="B1113" s="502">
        <f t="shared" si="35"/>
        <v>0</v>
      </c>
      <c r="C1113" s="448"/>
      <c r="D1113" s="446"/>
      <c r="E1113" s="446"/>
      <c r="F1113" s="446"/>
      <c r="G1113" s="448"/>
      <c r="H1113" s="455">
        <v>0</v>
      </c>
      <c r="I1113" s="452">
        <v>0</v>
      </c>
      <c r="J1113" s="446"/>
      <c r="K1113" s="492"/>
      <c r="M1113" s="443" t="str">
        <f>_xlfn.IFNA(VLOOKUP(G1113,Checks!$L$4:$L$15,1,FALSE),IF(G1113="","",1))</f>
        <v/>
      </c>
    </row>
    <row r="1114" spans="1:13" s="443" customFormat="1" ht="14.15" customHeight="1">
      <c r="A1114" s="502">
        <f t="shared" si="34"/>
        <v>1106</v>
      </c>
      <c r="B1114" s="502">
        <f t="shared" si="35"/>
        <v>0</v>
      </c>
      <c r="C1114" s="448"/>
      <c r="D1114" s="446"/>
      <c r="E1114" s="446"/>
      <c r="F1114" s="446"/>
      <c r="G1114" s="448"/>
      <c r="H1114" s="455">
        <v>0</v>
      </c>
      <c r="I1114" s="452">
        <v>0</v>
      </c>
      <c r="J1114" s="446"/>
      <c r="K1114" s="492"/>
      <c r="M1114" s="443" t="str">
        <f>_xlfn.IFNA(VLOOKUP(G1114,Checks!$L$4:$L$15,1,FALSE),IF(G1114="","",1))</f>
        <v/>
      </c>
    </row>
    <row r="1115" spans="1:13" s="443" customFormat="1" ht="14.15" customHeight="1">
      <c r="A1115" s="502">
        <f t="shared" si="34"/>
        <v>1107</v>
      </c>
      <c r="B1115" s="502">
        <f t="shared" si="35"/>
        <v>0</v>
      </c>
      <c r="C1115" s="448"/>
      <c r="D1115" s="446"/>
      <c r="E1115" s="446"/>
      <c r="F1115" s="446"/>
      <c r="G1115" s="448"/>
      <c r="H1115" s="455">
        <v>0</v>
      </c>
      <c r="I1115" s="452">
        <v>0</v>
      </c>
      <c r="J1115" s="446"/>
      <c r="K1115" s="492"/>
      <c r="M1115" s="443" t="str">
        <f>_xlfn.IFNA(VLOOKUP(G1115,Checks!$L$4:$L$15,1,FALSE),IF(G1115="","",1))</f>
        <v/>
      </c>
    </row>
    <row r="1116" spans="1:13" s="443" customFormat="1" ht="14.15" customHeight="1">
      <c r="A1116" s="502">
        <f t="shared" si="34"/>
        <v>1108</v>
      </c>
      <c r="B1116" s="502">
        <f t="shared" si="35"/>
        <v>0</v>
      </c>
      <c r="C1116" s="448"/>
      <c r="D1116" s="446"/>
      <c r="E1116" s="446"/>
      <c r="F1116" s="446"/>
      <c r="G1116" s="448"/>
      <c r="H1116" s="455">
        <v>0</v>
      </c>
      <c r="I1116" s="452">
        <v>0</v>
      </c>
      <c r="J1116" s="446"/>
      <c r="K1116" s="492"/>
      <c r="M1116" s="443" t="str">
        <f>_xlfn.IFNA(VLOOKUP(G1116,Checks!$L$4:$L$15,1,FALSE),IF(G1116="","",1))</f>
        <v/>
      </c>
    </row>
    <row r="1117" spans="1:13" s="443" customFormat="1" ht="14.15" customHeight="1">
      <c r="A1117" s="502">
        <f t="shared" si="34"/>
        <v>1109</v>
      </c>
      <c r="B1117" s="502">
        <f t="shared" si="35"/>
        <v>0</v>
      </c>
      <c r="C1117" s="448"/>
      <c r="D1117" s="446"/>
      <c r="E1117" s="446"/>
      <c r="F1117" s="446"/>
      <c r="G1117" s="448"/>
      <c r="H1117" s="455">
        <v>0</v>
      </c>
      <c r="I1117" s="452">
        <v>0</v>
      </c>
      <c r="J1117" s="446"/>
      <c r="K1117" s="492"/>
      <c r="M1117" s="443" t="str">
        <f>_xlfn.IFNA(VLOOKUP(G1117,Checks!$L$4:$L$15,1,FALSE),IF(G1117="","",1))</f>
        <v/>
      </c>
    </row>
    <row r="1118" spans="1:13" s="443" customFormat="1" ht="14.15" customHeight="1">
      <c r="A1118" s="502">
        <f t="shared" si="34"/>
        <v>1110</v>
      </c>
      <c r="B1118" s="502">
        <f t="shared" si="35"/>
        <v>0</v>
      </c>
      <c r="C1118" s="448"/>
      <c r="D1118" s="446"/>
      <c r="E1118" s="446"/>
      <c r="F1118" s="446"/>
      <c r="G1118" s="448"/>
      <c r="H1118" s="455">
        <v>0</v>
      </c>
      <c r="I1118" s="452">
        <v>0</v>
      </c>
      <c r="J1118" s="446"/>
      <c r="K1118" s="492"/>
      <c r="M1118" s="443" t="str">
        <f>_xlfn.IFNA(VLOOKUP(G1118,Checks!$L$4:$L$15,1,FALSE),IF(G1118="","",1))</f>
        <v/>
      </c>
    </row>
    <row r="1119" spans="1:13" s="443" customFormat="1" ht="14.15" customHeight="1">
      <c r="A1119" s="502">
        <f t="shared" si="34"/>
        <v>1111</v>
      </c>
      <c r="B1119" s="502">
        <f t="shared" si="35"/>
        <v>0</v>
      </c>
      <c r="C1119" s="448"/>
      <c r="D1119" s="446"/>
      <c r="E1119" s="446"/>
      <c r="F1119" s="446"/>
      <c r="G1119" s="448"/>
      <c r="H1119" s="455">
        <v>0</v>
      </c>
      <c r="I1119" s="452">
        <v>0</v>
      </c>
      <c r="J1119" s="446"/>
      <c r="K1119" s="492"/>
      <c r="M1119" s="443" t="str">
        <f>_xlfn.IFNA(VLOOKUP(G1119,Checks!$L$4:$L$15,1,FALSE),IF(G1119="","",1))</f>
        <v/>
      </c>
    </row>
    <row r="1120" spans="1:13" s="443" customFormat="1" ht="14.15" customHeight="1">
      <c r="A1120" s="502">
        <f t="shared" si="34"/>
        <v>1112</v>
      </c>
      <c r="B1120" s="502">
        <f t="shared" si="35"/>
        <v>0</v>
      </c>
      <c r="C1120" s="448"/>
      <c r="D1120" s="446"/>
      <c r="E1120" s="446"/>
      <c r="F1120" s="446"/>
      <c r="G1120" s="448"/>
      <c r="H1120" s="455">
        <v>0</v>
      </c>
      <c r="I1120" s="452">
        <v>0</v>
      </c>
      <c r="J1120" s="446"/>
      <c r="K1120" s="492"/>
      <c r="M1120" s="443" t="str">
        <f>_xlfn.IFNA(VLOOKUP(G1120,Checks!$L$4:$L$15,1,FALSE),IF(G1120="","",1))</f>
        <v/>
      </c>
    </row>
    <row r="1121" spans="1:13" s="443" customFormat="1" ht="14.15" customHeight="1">
      <c r="A1121" s="502">
        <f t="shared" si="34"/>
        <v>1113</v>
      </c>
      <c r="B1121" s="502">
        <f t="shared" si="35"/>
        <v>0</v>
      </c>
      <c r="C1121" s="448"/>
      <c r="D1121" s="446"/>
      <c r="E1121" s="446"/>
      <c r="F1121" s="446"/>
      <c r="G1121" s="448"/>
      <c r="H1121" s="455">
        <v>0</v>
      </c>
      <c r="I1121" s="452">
        <v>0</v>
      </c>
      <c r="J1121" s="446"/>
      <c r="K1121" s="492"/>
      <c r="M1121" s="443" t="str">
        <f>_xlfn.IFNA(VLOOKUP(G1121,Checks!$L$4:$L$15,1,FALSE),IF(G1121="","",1))</f>
        <v/>
      </c>
    </row>
    <row r="1122" spans="1:13" s="443" customFormat="1" ht="14.15" customHeight="1">
      <c r="A1122" s="502">
        <f t="shared" si="34"/>
        <v>1114</v>
      </c>
      <c r="B1122" s="502">
        <f t="shared" si="35"/>
        <v>0</v>
      </c>
      <c r="C1122" s="448"/>
      <c r="D1122" s="446"/>
      <c r="E1122" s="446"/>
      <c r="F1122" s="446"/>
      <c r="G1122" s="448"/>
      <c r="H1122" s="455">
        <v>0</v>
      </c>
      <c r="I1122" s="452">
        <v>0</v>
      </c>
      <c r="J1122" s="446"/>
      <c r="K1122" s="492"/>
      <c r="M1122" s="443" t="str">
        <f>_xlfn.IFNA(VLOOKUP(G1122,Checks!$L$4:$L$15,1,FALSE),IF(G1122="","",1))</f>
        <v/>
      </c>
    </row>
    <row r="1123" spans="1:13" s="443" customFormat="1" ht="14.15" customHeight="1">
      <c r="A1123" s="502">
        <f t="shared" si="34"/>
        <v>1115</v>
      </c>
      <c r="B1123" s="502">
        <f t="shared" si="35"/>
        <v>0</v>
      </c>
      <c r="C1123" s="448"/>
      <c r="D1123" s="446"/>
      <c r="E1123" s="446"/>
      <c r="F1123" s="446"/>
      <c r="G1123" s="448"/>
      <c r="H1123" s="455">
        <v>0</v>
      </c>
      <c r="I1123" s="452">
        <v>0</v>
      </c>
      <c r="J1123" s="446"/>
      <c r="K1123" s="492"/>
      <c r="M1123" s="443" t="str">
        <f>_xlfn.IFNA(VLOOKUP(G1123,Checks!$L$4:$L$15,1,FALSE),IF(G1123="","",1))</f>
        <v/>
      </c>
    </row>
    <row r="1124" spans="1:13" s="443" customFormat="1" ht="14.15" customHeight="1">
      <c r="A1124" s="502">
        <f t="shared" si="34"/>
        <v>1116</v>
      </c>
      <c r="B1124" s="502">
        <f t="shared" si="35"/>
        <v>0</v>
      </c>
      <c r="C1124" s="448"/>
      <c r="D1124" s="446"/>
      <c r="E1124" s="446"/>
      <c r="F1124" s="446"/>
      <c r="G1124" s="448"/>
      <c r="H1124" s="455">
        <v>0</v>
      </c>
      <c r="I1124" s="452">
        <v>0</v>
      </c>
      <c r="J1124" s="446"/>
      <c r="K1124" s="492"/>
      <c r="M1124" s="443" t="str">
        <f>_xlfn.IFNA(VLOOKUP(G1124,Checks!$L$4:$L$15,1,FALSE),IF(G1124="","",1))</f>
        <v/>
      </c>
    </row>
    <row r="1125" spans="1:13" s="443" customFormat="1" ht="14.15" customHeight="1">
      <c r="A1125" s="502">
        <f t="shared" si="34"/>
        <v>1117</v>
      </c>
      <c r="B1125" s="502">
        <f t="shared" si="35"/>
        <v>0</v>
      </c>
      <c r="C1125" s="448"/>
      <c r="D1125" s="446"/>
      <c r="E1125" s="446"/>
      <c r="F1125" s="446"/>
      <c r="G1125" s="448"/>
      <c r="H1125" s="455">
        <v>0</v>
      </c>
      <c r="I1125" s="452">
        <v>0</v>
      </c>
      <c r="J1125" s="446"/>
      <c r="K1125" s="492"/>
      <c r="M1125" s="443" t="str">
        <f>_xlfn.IFNA(VLOOKUP(G1125,Checks!$L$4:$L$15,1,FALSE),IF(G1125="","",1))</f>
        <v/>
      </c>
    </row>
    <row r="1126" spans="1:13" s="443" customFormat="1" ht="14.15" customHeight="1">
      <c r="A1126" s="502">
        <f t="shared" si="34"/>
        <v>1118</v>
      </c>
      <c r="B1126" s="502">
        <f t="shared" si="35"/>
        <v>0</v>
      </c>
      <c r="C1126" s="448"/>
      <c r="D1126" s="446"/>
      <c r="E1126" s="446"/>
      <c r="F1126" s="446"/>
      <c r="G1126" s="448"/>
      <c r="H1126" s="455">
        <v>0</v>
      </c>
      <c r="I1126" s="452">
        <v>0</v>
      </c>
      <c r="J1126" s="446"/>
      <c r="K1126" s="492"/>
      <c r="M1126" s="443" t="str">
        <f>_xlfn.IFNA(VLOOKUP(G1126,Checks!$L$4:$L$15,1,FALSE),IF(G1126="","",1))</f>
        <v/>
      </c>
    </row>
    <row r="1127" spans="1:13" s="443" customFormat="1" ht="14.15" customHeight="1">
      <c r="A1127" s="502">
        <f t="shared" si="34"/>
        <v>1119</v>
      </c>
      <c r="B1127" s="502">
        <f t="shared" si="35"/>
        <v>0</v>
      </c>
      <c r="C1127" s="448"/>
      <c r="D1127" s="446"/>
      <c r="E1127" s="446"/>
      <c r="F1127" s="446"/>
      <c r="G1127" s="448"/>
      <c r="H1127" s="455">
        <v>0</v>
      </c>
      <c r="I1127" s="452">
        <v>0</v>
      </c>
      <c r="J1127" s="446"/>
      <c r="K1127" s="492"/>
      <c r="M1127" s="443" t="str">
        <f>_xlfn.IFNA(VLOOKUP(G1127,Checks!$L$4:$L$15,1,FALSE),IF(G1127="","",1))</f>
        <v/>
      </c>
    </row>
    <row r="1128" spans="1:13" s="443" customFormat="1" ht="14.15" customHeight="1">
      <c r="A1128" s="502">
        <f t="shared" si="34"/>
        <v>1120</v>
      </c>
      <c r="B1128" s="502">
        <f t="shared" si="35"/>
        <v>0</v>
      </c>
      <c r="C1128" s="448"/>
      <c r="D1128" s="446"/>
      <c r="E1128" s="446"/>
      <c r="F1128" s="446"/>
      <c r="G1128" s="448"/>
      <c r="H1128" s="455">
        <v>0</v>
      </c>
      <c r="I1128" s="452">
        <v>0</v>
      </c>
      <c r="J1128" s="446"/>
      <c r="K1128" s="492"/>
      <c r="M1128" s="443" t="str">
        <f>_xlfn.IFNA(VLOOKUP(G1128,Checks!$L$4:$L$15,1,FALSE),IF(G1128="","",1))</f>
        <v/>
      </c>
    </row>
    <row r="1129" spans="1:13" s="443" customFormat="1" ht="14.15" customHeight="1">
      <c r="A1129" s="502">
        <f t="shared" si="34"/>
        <v>1121</v>
      </c>
      <c r="B1129" s="502">
        <f t="shared" si="35"/>
        <v>0</v>
      </c>
      <c r="C1129" s="448"/>
      <c r="D1129" s="446"/>
      <c r="E1129" s="446"/>
      <c r="F1129" s="446"/>
      <c r="G1129" s="448"/>
      <c r="H1129" s="455">
        <v>0</v>
      </c>
      <c r="I1129" s="452">
        <v>0</v>
      </c>
      <c r="J1129" s="446"/>
      <c r="K1129" s="492"/>
      <c r="M1129" s="443" t="str">
        <f>_xlfn.IFNA(VLOOKUP(G1129,Checks!$L$4:$L$15,1,FALSE),IF(G1129="","",1))</f>
        <v/>
      </c>
    </row>
    <row r="1130" spans="1:13" s="443" customFormat="1" ht="14.15" customHeight="1">
      <c r="A1130" s="502">
        <f t="shared" si="34"/>
        <v>1122</v>
      </c>
      <c r="B1130" s="502">
        <f t="shared" si="35"/>
        <v>0</v>
      </c>
      <c r="C1130" s="448"/>
      <c r="D1130" s="446"/>
      <c r="E1130" s="446"/>
      <c r="F1130" s="446"/>
      <c r="G1130" s="448"/>
      <c r="H1130" s="455">
        <v>0</v>
      </c>
      <c r="I1130" s="452">
        <v>0</v>
      </c>
      <c r="J1130" s="446"/>
      <c r="K1130" s="492"/>
      <c r="M1130" s="443" t="str">
        <f>_xlfn.IFNA(VLOOKUP(G1130,Checks!$L$4:$L$15,1,FALSE),IF(G1130="","",1))</f>
        <v/>
      </c>
    </row>
    <row r="1131" spans="1:13" s="443" customFormat="1" ht="14.15" customHeight="1">
      <c r="A1131" s="502">
        <f t="shared" si="34"/>
        <v>1123</v>
      </c>
      <c r="B1131" s="502">
        <f t="shared" si="35"/>
        <v>0</v>
      </c>
      <c r="C1131" s="448"/>
      <c r="D1131" s="446"/>
      <c r="E1131" s="446"/>
      <c r="F1131" s="446"/>
      <c r="G1131" s="448"/>
      <c r="H1131" s="455">
        <v>0</v>
      </c>
      <c r="I1131" s="452">
        <v>0</v>
      </c>
      <c r="J1131" s="446"/>
      <c r="K1131" s="492"/>
      <c r="M1131" s="443" t="str">
        <f>_xlfn.IFNA(VLOOKUP(G1131,Checks!$L$4:$L$15,1,FALSE),IF(G1131="","",1))</f>
        <v/>
      </c>
    </row>
    <row r="1132" spans="1:13" s="443" customFormat="1" ht="14.15" customHeight="1">
      <c r="A1132" s="502">
        <f t="shared" si="34"/>
        <v>1124</v>
      </c>
      <c r="B1132" s="502">
        <f t="shared" si="35"/>
        <v>0</v>
      </c>
      <c r="C1132" s="448"/>
      <c r="D1132" s="446"/>
      <c r="E1132" s="446"/>
      <c r="F1132" s="446"/>
      <c r="G1132" s="448"/>
      <c r="H1132" s="455">
        <v>0</v>
      </c>
      <c r="I1132" s="452">
        <v>0</v>
      </c>
      <c r="J1132" s="446"/>
      <c r="K1132" s="492"/>
      <c r="M1132" s="443" t="str">
        <f>_xlfn.IFNA(VLOOKUP(G1132,Checks!$L$4:$L$15,1,FALSE),IF(G1132="","",1))</f>
        <v/>
      </c>
    </row>
    <row r="1133" spans="1:13" s="443" customFormat="1" ht="14.15" customHeight="1">
      <c r="A1133" s="502">
        <f t="shared" si="34"/>
        <v>1125</v>
      </c>
      <c r="B1133" s="502">
        <f t="shared" si="35"/>
        <v>0</v>
      </c>
      <c r="C1133" s="448"/>
      <c r="D1133" s="446"/>
      <c r="E1133" s="446"/>
      <c r="F1133" s="446"/>
      <c r="G1133" s="448"/>
      <c r="H1133" s="455">
        <v>0</v>
      </c>
      <c r="I1133" s="452">
        <v>0</v>
      </c>
      <c r="J1133" s="446"/>
      <c r="K1133" s="492"/>
      <c r="M1133" s="443" t="str">
        <f>_xlfn.IFNA(VLOOKUP(G1133,Checks!$L$4:$L$15,1,FALSE),IF(G1133="","",1))</f>
        <v/>
      </c>
    </row>
    <row r="1134" spans="1:13" s="443" customFormat="1" ht="14.15" customHeight="1">
      <c r="A1134" s="502">
        <f t="shared" si="34"/>
        <v>1126</v>
      </c>
      <c r="B1134" s="502">
        <f t="shared" si="35"/>
        <v>0</v>
      </c>
      <c r="C1134" s="448"/>
      <c r="D1134" s="446"/>
      <c r="E1134" s="446"/>
      <c r="F1134" s="446"/>
      <c r="G1134" s="448"/>
      <c r="H1134" s="455">
        <v>0</v>
      </c>
      <c r="I1134" s="452">
        <v>0</v>
      </c>
      <c r="J1134" s="446"/>
      <c r="K1134" s="492"/>
      <c r="M1134" s="443" t="str">
        <f>_xlfn.IFNA(VLOOKUP(G1134,Checks!$L$4:$L$15,1,FALSE),IF(G1134="","",1))</f>
        <v/>
      </c>
    </row>
    <row r="1135" spans="1:13" s="443" customFormat="1" ht="14.15" customHeight="1">
      <c r="A1135" s="502">
        <f t="shared" si="34"/>
        <v>1127</v>
      </c>
      <c r="B1135" s="502">
        <f t="shared" si="35"/>
        <v>0</v>
      </c>
      <c r="C1135" s="448"/>
      <c r="D1135" s="446"/>
      <c r="E1135" s="446"/>
      <c r="F1135" s="446"/>
      <c r="G1135" s="448"/>
      <c r="H1135" s="455">
        <v>0</v>
      </c>
      <c r="I1135" s="452">
        <v>0</v>
      </c>
      <c r="J1135" s="446"/>
      <c r="K1135" s="492"/>
      <c r="M1135" s="443" t="str">
        <f>_xlfn.IFNA(VLOOKUP(G1135,Checks!$L$4:$L$15,1,FALSE),IF(G1135="","",1))</f>
        <v/>
      </c>
    </row>
    <row r="1136" spans="1:13" s="443" customFormat="1" ht="14.15" customHeight="1">
      <c r="A1136" s="502">
        <f t="shared" si="34"/>
        <v>1128</v>
      </c>
      <c r="B1136" s="502">
        <f t="shared" si="35"/>
        <v>0</v>
      </c>
      <c r="C1136" s="448"/>
      <c r="D1136" s="446"/>
      <c r="E1136" s="446"/>
      <c r="F1136" s="446"/>
      <c r="G1136" s="448"/>
      <c r="H1136" s="455">
        <v>0</v>
      </c>
      <c r="I1136" s="452">
        <v>0</v>
      </c>
      <c r="J1136" s="446"/>
      <c r="K1136" s="492"/>
      <c r="M1136" s="443" t="str">
        <f>_xlfn.IFNA(VLOOKUP(G1136,Checks!$L$4:$L$15,1,FALSE),IF(G1136="","",1))</f>
        <v/>
      </c>
    </row>
    <row r="1137" spans="1:13" s="443" customFormat="1" ht="14.15" customHeight="1">
      <c r="A1137" s="502">
        <f t="shared" si="34"/>
        <v>1129</v>
      </c>
      <c r="B1137" s="502">
        <f t="shared" si="35"/>
        <v>0</v>
      </c>
      <c r="C1137" s="448"/>
      <c r="D1137" s="446"/>
      <c r="E1137" s="446"/>
      <c r="F1137" s="446"/>
      <c r="G1137" s="448"/>
      <c r="H1137" s="455">
        <v>0</v>
      </c>
      <c r="I1137" s="452">
        <v>0</v>
      </c>
      <c r="J1137" s="446"/>
      <c r="K1137" s="492"/>
      <c r="M1137" s="443" t="str">
        <f>_xlfn.IFNA(VLOOKUP(G1137,Checks!$L$4:$L$15,1,FALSE),IF(G1137="","",1))</f>
        <v/>
      </c>
    </row>
    <row r="1138" spans="1:13" s="443" customFormat="1" ht="14.15" customHeight="1">
      <c r="A1138" s="502">
        <f t="shared" si="34"/>
        <v>1130</v>
      </c>
      <c r="B1138" s="502">
        <f t="shared" si="35"/>
        <v>0</v>
      </c>
      <c r="C1138" s="448"/>
      <c r="D1138" s="446"/>
      <c r="E1138" s="446"/>
      <c r="F1138" s="446"/>
      <c r="G1138" s="448"/>
      <c r="H1138" s="455">
        <v>0</v>
      </c>
      <c r="I1138" s="452">
        <v>0</v>
      </c>
      <c r="J1138" s="446"/>
      <c r="K1138" s="492"/>
      <c r="M1138" s="443" t="str">
        <f>_xlfn.IFNA(VLOOKUP(G1138,Checks!$L$4:$L$15,1,FALSE),IF(G1138="","",1))</f>
        <v/>
      </c>
    </row>
    <row r="1139" spans="1:13" s="443" customFormat="1" ht="14.15" customHeight="1">
      <c r="A1139" s="502">
        <f t="shared" si="34"/>
        <v>1131</v>
      </c>
      <c r="B1139" s="502">
        <f t="shared" si="35"/>
        <v>0</v>
      </c>
      <c r="C1139" s="448"/>
      <c r="D1139" s="446"/>
      <c r="E1139" s="446"/>
      <c r="F1139" s="446"/>
      <c r="G1139" s="448"/>
      <c r="H1139" s="455">
        <v>0</v>
      </c>
      <c r="I1139" s="452">
        <v>0</v>
      </c>
      <c r="J1139" s="446"/>
      <c r="K1139" s="492"/>
      <c r="M1139" s="443" t="str">
        <f>_xlfn.IFNA(VLOOKUP(G1139,Checks!$L$4:$L$15,1,FALSE),IF(G1139="","",1))</f>
        <v/>
      </c>
    </row>
    <row r="1140" spans="1:13" s="443" customFormat="1" ht="14.15" customHeight="1">
      <c r="A1140" s="502">
        <f t="shared" si="34"/>
        <v>1132</v>
      </c>
      <c r="B1140" s="502">
        <f t="shared" si="35"/>
        <v>0</v>
      </c>
      <c r="C1140" s="448"/>
      <c r="D1140" s="446"/>
      <c r="E1140" s="446"/>
      <c r="F1140" s="446"/>
      <c r="G1140" s="448"/>
      <c r="H1140" s="455">
        <v>0</v>
      </c>
      <c r="I1140" s="452">
        <v>0</v>
      </c>
      <c r="J1140" s="446"/>
      <c r="K1140" s="492"/>
      <c r="M1140" s="443" t="str">
        <f>_xlfn.IFNA(VLOOKUP(G1140,Checks!$L$4:$L$15,1,FALSE),IF(G1140="","",1))</f>
        <v/>
      </c>
    </row>
    <row r="1141" spans="1:13" s="443" customFormat="1" ht="14.15" customHeight="1">
      <c r="A1141" s="502">
        <f t="shared" si="34"/>
        <v>1133</v>
      </c>
      <c r="B1141" s="502">
        <f t="shared" si="35"/>
        <v>0</v>
      </c>
      <c r="C1141" s="448"/>
      <c r="D1141" s="446"/>
      <c r="E1141" s="446"/>
      <c r="F1141" s="446"/>
      <c r="G1141" s="448"/>
      <c r="H1141" s="455">
        <v>0</v>
      </c>
      <c r="I1141" s="452">
        <v>0</v>
      </c>
      <c r="J1141" s="446"/>
      <c r="K1141" s="492"/>
      <c r="M1141" s="443" t="str">
        <f>_xlfn.IFNA(VLOOKUP(G1141,Checks!$L$4:$L$15,1,FALSE),IF(G1141="","",1))</f>
        <v/>
      </c>
    </row>
    <row r="1142" spans="1:13" s="443" customFormat="1" ht="14.15" customHeight="1">
      <c r="A1142" s="502">
        <f t="shared" si="34"/>
        <v>1134</v>
      </c>
      <c r="B1142" s="502">
        <f t="shared" si="35"/>
        <v>0</v>
      </c>
      <c r="C1142" s="448"/>
      <c r="D1142" s="446"/>
      <c r="E1142" s="446"/>
      <c r="F1142" s="446"/>
      <c r="G1142" s="448"/>
      <c r="H1142" s="455">
        <v>0</v>
      </c>
      <c r="I1142" s="452">
        <v>0</v>
      </c>
      <c r="J1142" s="446"/>
      <c r="K1142" s="492"/>
      <c r="M1142" s="443" t="str">
        <f>_xlfn.IFNA(VLOOKUP(G1142,Checks!$L$4:$L$15,1,FALSE),IF(G1142="","",1))</f>
        <v/>
      </c>
    </row>
    <row r="1143" spans="1:13" s="443" customFormat="1" ht="14.15" customHeight="1">
      <c r="A1143" s="502">
        <f t="shared" si="34"/>
        <v>1135</v>
      </c>
      <c r="B1143" s="502">
        <f t="shared" si="35"/>
        <v>0</v>
      </c>
      <c r="C1143" s="448"/>
      <c r="D1143" s="446"/>
      <c r="E1143" s="446"/>
      <c r="F1143" s="446"/>
      <c r="G1143" s="448"/>
      <c r="H1143" s="455">
        <v>0</v>
      </c>
      <c r="I1143" s="452">
        <v>0</v>
      </c>
      <c r="J1143" s="446"/>
      <c r="K1143" s="492"/>
      <c r="M1143" s="443" t="str">
        <f>_xlfn.IFNA(VLOOKUP(G1143,Checks!$L$4:$L$15,1,FALSE),IF(G1143="","",1))</f>
        <v/>
      </c>
    </row>
    <row r="1144" spans="1:13" s="443" customFormat="1" ht="14.15" customHeight="1">
      <c r="A1144" s="502">
        <f t="shared" si="34"/>
        <v>1136</v>
      </c>
      <c r="B1144" s="502">
        <f t="shared" si="35"/>
        <v>0</v>
      </c>
      <c r="C1144" s="448"/>
      <c r="D1144" s="446"/>
      <c r="E1144" s="446"/>
      <c r="F1144" s="446"/>
      <c r="G1144" s="448"/>
      <c r="H1144" s="455">
        <v>0</v>
      </c>
      <c r="I1144" s="452">
        <v>0</v>
      </c>
      <c r="J1144" s="446"/>
      <c r="K1144" s="492"/>
      <c r="M1144" s="443" t="str">
        <f>_xlfn.IFNA(VLOOKUP(G1144,Checks!$L$4:$L$15,1,FALSE),IF(G1144="","",1))</f>
        <v/>
      </c>
    </row>
    <row r="1145" spans="1:13" s="443" customFormat="1" ht="14.15" customHeight="1">
      <c r="A1145" s="502">
        <f t="shared" si="34"/>
        <v>1137</v>
      </c>
      <c r="B1145" s="502">
        <f t="shared" si="35"/>
        <v>0</v>
      </c>
      <c r="C1145" s="448"/>
      <c r="D1145" s="446"/>
      <c r="E1145" s="446"/>
      <c r="F1145" s="446"/>
      <c r="G1145" s="448"/>
      <c r="H1145" s="455">
        <v>0</v>
      </c>
      <c r="I1145" s="452">
        <v>0</v>
      </c>
      <c r="J1145" s="446"/>
      <c r="K1145" s="492"/>
      <c r="M1145" s="443" t="str">
        <f>_xlfn.IFNA(VLOOKUP(G1145,Checks!$L$4:$L$15,1,FALSE),IF(G1145="","",1))</f>
        <v/>
      </c>
    </row>
    <row r="1146" spans="1:13" s="443" customFormat="1" ht="14.15" customHeight="1">
      <c r="A1146" s="502">
        <f t="shared" si="34"/>
        <v>1138</v>
      </c>
      <c r="B1146" s="502">
        <f t="shared" si="35"/>
        <v>0</v>
      </c>
      <c r="C1146" s="448"/>
      <c r="D1146" s="446"/>
      <c r="E1146" s="446"/>
      <c r="F1146" s="446"/>
      <c r="G1146" s="448"/>
      <c r="H1146" s="455">
        <v>0</v>
      </c>
      <c r="I1146" s="452">
        <v>0</v>
      </c>
      <c r="J1146" s="446"/>
      <c r="K1146" s="492"/>
      <c r="M1146" s="443" t="str">
        <f>_xlfn.IFNA(VLOOKUP(G1146,Checks!$L$4:$L$15,1,FALSE),IF(G1146="","",1))</f>
        <v/>
      </c>
    </row>
    <row r="1147" spans="1:13" s="443" customFormat="1" ht="14.15" customHeight="1">
      <c r="A1147" s="502">
        <f t="shared" si="34"/>
        <v>1139</v>
      </c>
      <c r="B1147" s="502">
        <f t="shared" si="35"/>
        <v>0</v>
      </c>
      <c r="C1147" s="448"/>
      <c r="D1147" s="446"/>
      <c r="E1147" s="446"/>
      <c r="F1147" s="446"/>
      <c r="G1147" s="448"/>
      <c r="H1147" s="455">
        <v>0</v>
      </c>
      <c r="I1147" s="452">
        <v>0</v>
      </c>
      <c r="J1147" s="446"/>
      <c r="K1147" s="492"/>
      <c r="M1147" s="443" t="str">
        <f>_xlfn.IFNA(VLOOKUP(G1147,Checks!$L$4:$L$15,1,FALSE),IF(G1147="","",1))</f>
        <v/>
      </c>
    </row>
    <row r="1148" spans="1:13" s="443" customFormat="1" ht="14.15" customHeight="1">
      <c r="A1148" s="502">
        <f t="shared" si="34"/>
        <v>1140</v>
      </c>
      <c r="B1148" s="502">
        <f t="shared" si="35"/>
        <v>0</v>
      </c>
      <c r="C1148" s="448"/>
      <c r="D1148" s="446"/>
      <c r="E1148" s="446"/>
      <c r="F1148" s="446"/>
      <c r="G1148" s="448"/>
      <c r="H1148" s="455">
        <v>0</v>
      </c>
      <c r="I1148" s="452">
        <v>0</v>
      </c>
      <c r="J1148" s="446"/>
      <c r="K1148" s="492"/>
      <c r="M1148" s="443" t="str">
        <f>_xlfn.IFNA(VLOOKUP(G1148,Checks!$L$4:$L$15,1,FALSE),IF(G1148="","",1))</f>
        <v/>
      </c>
    </row>
    <row r="1149" spans="1:13" s="443" customFormat="1" ht="14.15" customHeight="1">
      <c r="A1149" s="502">
        <f t="shared" si="34"/>
        <v>1141</v>
      </c>
      <c r="B1149" s="502">
        <f t="shared" si="35"/>
        <v>0</v>
      </c>
      <c r="C1149" s="448"/>
      <c r="D1149" s="446"/>
      <c r="E1149" s="446"/>
      <c r="F1149" s="446"/>
      <c r="G1149" s="448"/>
      <c r="H1149" s="455">
        <v>0</v>
      </c>
      <c r="I1149" s="452">
        <v>0</v>
      </c>
      <c r="J1149" s="446"/>
      <c r="K1149" s="492"/>
      <c r="M1149" s="443" t="str">
        <f>_xlfn.IFNA(VLOOKUP(G1149,Checks!$L$4:$L$15,1,FALSE),IF(G1149="","",1))</f>
        <v/>
      </c>
    </row>
    <row r="1150" spans="1:13" s="443" customFormat="1" ht="14.15" customHeight="1">
      <c r="A1150" s="502">
        <f t="shared" si="34"/>
        <v>1142</v>
      </c>
      <c r="B1150" s="502">
        <f t="shared" si="35"/>
        <v>0</v>
      </c>
      <c r="C1150" s="448"/>
      <c r="D1150" s="446"/>
      <c r="E1150" s="446"/>
      <c r="F1150" s="446"/>
      <c r="G1150" s="448"/>
      <c r="H1150" s="455">
        <v>0</v>
      </c>
      <c r="I1150" s="452">
        <v>0</v>
      </c>
      <c r="J1150" s="446"/>
      <c r="K1150" s="492"/>
      <c r="M1150" s="443" t="str">
        <f>_xlfn.IFNA(VLOOKUP(G1150,Checks!$L$4:$L$15,1,FALSE),IF(G1150="","",1))</f>
        <v/>
      </c>
    </row>
    <row r="1151" spans="1:13" s="443" customFormat="1" ht="14.15" customHeight="1">
      <c r="A1151" s="502">
        <f t="shared" si="34"/>
        <v>1143</v>
      </c>
      <c r="B1151" s="502">
        <f t="shared" si="35"/>
        <v>0</v>
      </c>
      <c r="C1151" s="448"/>
      <c r="D1151" s="446"/>
      <c r="E1151" s="446"/>
      <c r="F1151" s="446"/>
      <c r="G1151" s="448"/>
      <c r="H1151" s="455">
        <v>0</v>
      </c>
      <c r="I1151" s="452">
        <v>0</v>
      </c>
      <c r="J1151" s="446"/>
      <c r="K1151" s="492"/>
      <c r="M1151" s="443" t="str">
        <f>_xlfn.IFNA(VLOOKUP(G1151,Checks!$L$4:$L$15,1,FALSE),IF(G1151="","",1))</f>
        <v/>
      </c>
    </row>
    <row r="1152" spans="1:13" s="443" customFormat="1" ht="14.15" customHeight="1">
      <c r="A1152" s="502">
        <f t="shared" si="34"/>
        <v>1144</v>
      </c>
      <c r="B1152" s="502">
        <f t="shared" si="35"/>
        <v>0</v>
      </c>
      <c r="C1152" s="448"/>
      <c r="D1152" s="446"/>
      <c r="E1152" s="446"/>
      <c r="F1152" s="446"/>
      <c r="G1152" s="448"/>
      <c r="H1152" s="455">
        <v>0</v>
      </c>
      <c r="I1152" s="452">
        <v>0</v>
      </c>
      <c r="J1152" s="446"/>
      <c r="K1152" s="492"/>
      <c r="M1152" s="443" t="str">
        <f>_xlfn.IFNA(VLOOKUP(G1152,Checks!$L$4:$L$15,1,FALSE),IF(G1152="","",1))</f>
        <v/>
      </c>
    </row>
    <row r="1153" spans="1:13" s="443" customFormat="1" ht="14.15" customHeight="1">
      <c r="A1153" s="502">
        <f t="shared" si="34"/>
        <v>1145</v>
      </c>
      <c r="B1153" s="502">
        <f t="shared" si="35"/>
        <v>0</v>
      </c>
      <c r="C1153" s="448"/>
      <c r="D1153" s="446"/>
      <c r="E1153" s="446"/>
      <c r="F1153" s="446"/>
      <c r="G1153" s="448"/>
      <c r="H1153" s="455">
        <v>0</v>
      </c>
      <c r="I1153" s="452">
        <v>0</v>
      </c>
      <c r="J1153" s="446"/>
      <c r="K1153" s="492"/>
      <c r="M1153" s="443" t="str">
        <f>_xlfn.IFNA(VLOOKUP(G1153,Checks!$L$4:$L$15,1,FALSE),IF(G1153="","",1))</f>
        <v/>
      </c>
    </row>
    <row r="1154" spans="1:13" s="443" customFormat="1" ht="14.15" customHeight="1">
      <c r="A1154" s="502">
        <f t="shared" si="34"/>
        <v>1146</v>
      </c>
      <c r="B1154" s="502">
        <f t="shared" si="35"/>
        <v>0</v>
      </c>
      <c r="C1154" s="448"/>
      <c r="D1154" s="446"/>
      <c r="E1154" s="446"/>
      <c r="F1154" s="446"/>
      <c r="G1154" s="448"/>
      <c r="H1154" s="455">
        <v>0</v>
      </c>
      <c r="I1154" s="452">
        <v>0</v>
      </c>
      <c r="J1154" s="446"/>
      <c r="K1154" s="492"/>
      <c r="M1154" s="443" t="str">
        <f>_xlfn.IFNA(VLOOKUP(G1154,Checks!$L$4:$L$15,1,FALSE),IF(G1154="","",1))</f>
        <v/>
      </c>
    </row>
    <row r="1155" spans="1:13" s="443" customFormat="1" ht="14.15" customHeight="1">
      <c r="A1155" s="502">
        <f t="shared" si="34"/>
        <v>1147</v>
      </c>
      <c r="B1155" s="502">
        <f t="shared" si="35"/>
        <v>0</v>
      </c>
      <c r="C1155" s="448"/>
      <c r="D1155" s="446"/>
      <c r="E1155" s="446"/>
      <c r="F1155" s="446"/>
      <c r="G1155" s="448"/>
      <c r="H1155" s="455">
        <v>0</v>
      </c>
      <c r="I1155" s="452">
        <v>0</v>
      </c>
      <c r="J1155" s="446"/>
      <c r="K1155" s="492"/>
      <c r="M1155" s="443" t="str">
        <f>_xlfn.IFNA(VLOOKUP(G1155,Checks!$L$4:$L$15,1,FALSE),IF(G1155="","",1))</f>
        <v/>
      </c>
    </row>
    <row r="1156" spans="1:13" s="443" customFormat="1" ht="14.15" customHeight="1">
      <c r="A1156" s="502">
        <f t="shared" si="34"/>
        <v>1148</v>
      </c>
      <c r="B1156" s="502">
        <f t="shared" si="35"/>
        <v>0</v>
      </c>
      <c r="C1156" s="448"/>
      <c r="D1156" s="446"/>
      <c r="E1156" s="446"/>
      <c r="F1156" s="446"/>
      <c r="G1156" s="448"/>
      <c r="H1156" s="455">
        <v>0</v>
      </c>
      <c r="I1156" s="452">
        <v>0</v>
      </c>
      <c r="J1156" s="446"/>
      <c r="K1156" s="492"/>
      <c r="M1156" s="443" t="str">
        <f>_xlfn.IFNA(VLOOKUP(G1156,Checks!$L$4:$L$15,1,FALSE),IF(G1156="","",1))</f>
        <v/>
      </c>
    </row>
    <row r="1157" spans="1:13" s="443" customFormat="1" ht="14.15" customHeight="1">
      <c r="A1157" s="502">
        <f t="shared" si="34"/>
        <v>1149</v>
      </c>
      <c r="B1157" s="502">
        <f t="shared" si="35"/>
        <v>0</v>
      </c>
      <c r="C1157" s="448"/>
      <c r="D1157" s="446"/>
      <c r="E1157" s="446"/>
      <c r="F1157" s="446"/>
      <c r="G1157" s="448"/>
      <c r="H1157" s="455">
        <v>0</v>
      </c>
      <c r="I1157" s="452">
        <v>0</v>
      </c>
      <c r="J1157" s="446"/>
      <c r="K1157" s="492"/>
      <c r="M1157" s="443" t="str">
        <f>_xlfn.IFNA(VLOOKUP(G1157,Checks!$L$4:$L$15,1,FALSE),IF(G1157="","",1))</f>
        <v/>
      </c>
    </row>
    <row r="1158" spans="1:13" s="443" customFormat="1" ht="14.15" customHeight="1">
      <c r="A1158" s="502">
        <f t="shared" si="34"/>
        <v>1150</v>
      </c>
      <c r="B1158" s="502">
        <f t="shared" si="35"/>
        <v>0</v>
      </c>
      <c r="C1158" s="448"/>
      <c r="D1158" s="446"/>
      <c r="E1158" s="446"/>
      <c r="F1158" s="446"/>
      <c r="G1158" s="448"/>
      <c r="H1158" s="455">
        <v>0</v>
      </c>
      <c r="I1158" s="452">
        <v>0</v>
      </c>
      <c r="J1158" s="446"/>
      <c r="K1158" s="492"/>
      <c r="M1158" s="443" t="str">
        <f>_xlfn.IFNA(VLOOKUP(G1158,Checks!$L$4:$L$15,1,FALSE),IF(G1158="","",1))</f>
        <v/>
      </c>
    </row>
    <row r="1159" spans="1:13" s="443" customFormat="1" ht="14.15" customHeight="1">
      <c r="A1159" s="502">
        <f t="shared" si="34"/>
        <v>1151</v>
      </c>
      <c r="B1159" s="502">
        <f t="shared" si="35"/>
        <v>0</v>
      </c>
      <c r="C1159" s="448"/>
      <c r="D1159" s="446"/>
      <c r="E1159" s="446"/>
      <c r="F1159" s="446"/>
      <c r="G1159" s="448"/>
      <c r="H1159" s="455">
        <v>0</v>
      </c>
      <c r="I1159" s="452">
        <v>0</v>
      </c>
      <c r="J1159" s="446"/>
      <c r="K1159" s="492"/>
      <c r="M1159" s="443" t="str">
        <f>_xlfn.IFNA(VLOOKUP(G1159,Checks!$L$4:$L$15,1,FALSE),IF(G1159="","",1))</f>
        <v/>
      </c>
    </row>
    <row r="1160" spans="1:13" s="443" customFormat="1" ht="14.15" customHeight="1">
      <c r="A1160" s="502">
        <f t="shared" si="34"/>
        <v>1152</v>
      </c>
      <c r="B1160" s="502">
        <f t="shared" si="35"/>
        <v>0</v>
      </c>
      <c r="C1160" s="448"/>
      <c r="D1160" s="446"/>
      <c r="E1160" s="446"/>
      <c r="F1160" s="446"/>
      <c r="G1160" s="448"/>
      <c r="H1160" s="455">
        <v>0</v>
      </c>
      <c r="I1160" s="452">
        <v>0</v>
      </c>
      <c r="J1160" s="446"/>
      <c r="K1160" s="492"/>
      <c r="M1160" s="443" t="str">
        <f>_xlfn.IFNA(VLOOKUP(G1160,Checks!$L$4:$L$15,1,FALSE),IF(G1160="","",1))</f>
        <v/>
      </c>
    </row>
    <row r="1161" spans="1:13" s="443" customFormat="1" ht="14.15" customHeight="1">
      <c r="A1161" s="502">
        <f t="shared" si="34"/>
        <v>1153</v>
      </c>
      <c r="B1161" s="502">
        <f t="shared" si="35"/>
        <v>0</v>
      </c>
      <c r="C1161" s="448"/>
      <c r="D1161" s="446"/>
      <c r="E1161" s="446"/>
      <c r="F1161" s="446"/>
      <c r="G1161" s="448"/>
      <c r="H1161" s="455">
        <v>0</v>
      </c>
      <c r="I1161" s="452">
        <v>0</v>
      </c>
      <c r="J1161" s="446"/>
      <c r="K1161" s="492"/>
      <c r="M1161" s="443" t="str">
        <f>_xlfn.IFNA(VLOOKUP(G1161,Checks!$L$4:$L$15,1,FALSE),IF(G1161="","",1))</f>
        <v/>
      </c>
    </row>
    <row r="1162" spans="1:13" s="443" customFormat="1" ht="14.15" customHeight="1">
      <c r="A1162" s="502">
        <f t="shared" si="34"/>
        <v>1154</v>
      </c>
      <c r="B1162" s="502">
        <f t="shared" si="35"/>
        <v>0</v>
      </c>
      <c r="C1162" s="448"/>
      <c r="D1162" s="446"/>
      <c r="E1162" s="446"/>
      <c r="F1162" s="446"/>
      <c r="G1162" s="448"/>
      <c r="H1162" s="455">
        <v>0</v>
      </c>
      <c r="I1162" s="452">
        <v>0</v>
      </c>
      <c r="J1162" s="446"/>
      <c r="K1162" s="492"/>
      <c r="M1162" s="443" t="str">
        <f>_xlfn.IFNA(VLOOKUP(G1162,Checks!$L$4:$L$15,1,FALSE),IF(G1162="","",1))</f>
        <v/>
      </c>
    </row>
    <row r="1163" spans="1:13" s="443" customFormat="1" ht="14.15" customHeight="1">
      <c r="A1163" s="502">
        <f t="shared" ref="A1163:A1226" si="36">A1162+1</f>
        <v>1155</v>
      </c>
      <c r="B1163" s="502">
        <f t="shared" ref="B1163:B1226" si="37">$B$9</f>
        <v>0</v>
      </c>
      <c r="C1163" s="448"/>
      <c r="D1163" s="446"/>
      <c r="E1163" s="446"/>
      <c r="F1163" s="446"/>
      <c r="G1163" s="448"/>
      <c r="H1163" s="455">
        <v>0</v>
      </c>
      <c r="I1163" s="452">
        <v>0</v>
      </c>
      <c r="J1163" s="446"/>
      <c r="K1163" s="492"/>
      <c r="M1163" s="443" t="str">
        <f>_xlfn.IFNA(VLOOKUP(G1163,Checks!$L$4:$L$15,1,FALSE),IF(G1163="","",1))</f>
        <v/>
      </c>
    </row>
    <row r="1164" spans="1:13" s="443" customFormat="1" ht="14.15" customHeight="1">
      <c r="A1164" s="502">
        <f t="shared" si="36"/>
        <v>1156</v>
      </c>
      <c r="B1164" s="502">
        <f t="shared" si="37"/>
        <v>0</v>
      </c>
      <c r="C1164" s="448"/>
      <c r="D1164" s="446"/>
      <c r="E1164" s="446"/>
      <c r="F1164" s="446"/>
      <c r="G1164" s="448"/>
      <c r="H1164" s="455">
        <v>0</v>
      </c>
      <c r="I1164" s="452">
        <v>0</v>
      </c>
      <c r="J1164" s="446"/>
      <c r="K1164" s="492"/>
      <c r="M1164" s="443" t="str">
        <f>_xlfn.IFNA(VLOOKUP(G1164,Checks!$L$4:$L$15,1,FALSE),IF(G1164="","",1))</f>
        <v/>
      </c>
    </row>
    <row r="1165" spans="1:13" s="443" customFormat="1" ht="14.15" customHeight="1">
      <c r="A1165" s="502">
        <f t="shared" si="36"/>
        <v>1157</v>
      </c>
      <c r="B1165" s="502">
        <f t="shared" si="37"/>
        <v>0</v>
      </c>
      <c r="C1165" s="448"/>
      <c r="D1165" s="446"/>
      <c r="E1165" s="446"/>
      <c r="F1165" s="446"/>
      <c r="G1165" s="448"/>
      <c r="H1165" s="455">
        <v>0</v>
      </c>
      <c r="I1165" s="452">
        <v>0</v>
      </c>
      <c r="J1165" s="446"/>
      <c r="K1165" s="492"/>
      <c r="M1165" s="443" t="str">
        <f>_xlfn.IFNA(VLOOKUP(G1165,Checks!$L$4:$L$15,1,FALSE),IF(G1165="","",1))</f>
        <v/>
      </c>
    </row>
    <row r="1166" spans="1:13" s="443" customFormat="1" ht="14.15" customHeight="1">
      <c r="A1166" s="502">
        <f t="shared" si="36"/>
        <v>1158</v>
      </c>
      <c r="B1166" s="502">
        <f t="shared" si="37"/>
        <v>0</v>
      </c>
      <c r="C1166" s="448"/>
      <c r="D1166" s="446"/>
      <c r="E1166" s="446"/>
      <c r="F1166" s="446"/>
      <c r="G1166" s="448"/>
      <c r="H1166" s="455">
        <v>0</v>
      </c>
      <c r="I1166" s="452">
        <v>0</v>
      </c>
      <c r="J1166" s="446"/>
      <c r="K1166" s="492"/>
      <c r="M1166" s="443" t="str">
        <f>_xlfn.IFNA(VLOOKUP(G1166,Checks!$L$4:$L$15,1,FALSE),IF(G1166="","",1))</f>
        <v/>
      </c>
    </row>
    <row r="1167" spans="1:13" s="443" customFormat="1" ht="14.15" customHeight="1">
      <c r="A1167" s="502">
        <f t="shared" si="36"/>
        <v>1159</v>
      </c>
      <c r="B1167" s="502">
        <f t="shared" si="37"/>
        <v>0</v>
      </c>
      <c r="C1167" s="448"/>
      <c r="D1167" s="446"/>
      <c r="E1167" s="446"/>
      <c r="F1167" s="446"/>
      <c r="G1167" s="448"/>
      <c r="H1167" s="455">
        <v>0</v>
      </c>
      <c r="I1167" s="452">
        <v>0</v>
      </c>
      <c r="J1167" s="446"/>
      <c r="K1167" s="492"/>
      <c r="M1167" s="443" t="str">
        <f>_xlfn.IFNA(VLOOKUP(G1167,Checks!$L$4:$L$15,1,FALSE),IF(G1167="","",1))</f>
        <v/>
      </c>
    </row>
    <row r="1168" spans="1:13" s="443" customFormat="1" ht="14.15" customHeight="1">
      <c r="A1168" s="502">
        <f t="shared" si="36"/>
        <v>1160</v>
      </c>
      <c r="B1168" s="502">
        <f t="shared" si="37"/>
        <v>0</v>
      </c>
      <c r="C1168" s="448"/>
      <c r="D1168" s="446"/>
      <c r="E1168" s="446"/>
      <c r="F1168" s="446"/>
      <c r="G1168" s="448"/>
      <c r="H1168" s="455">
        <v>0</v>
      </c>
      <c r="I1168" s="452">
        <v>0</v>
      </c>
      <c r="J1168" s="446"/>
      <c r="K1168" s="492"/>
      <c r="M1168" s="443" t="str">
        <f>_xlfn.IFNA(VLOOKUP(G1168,Checks!$L$4:$L$15,1,FALSE),IF(G1168="","",1))</f>
        <v/>
      </c>
    </row>
    <row r="1169" spans="1:13" s="443" customFormat="1" ht="14.15" customHeight="1">
      <c r="A1169" s="502">
        <f t="shared" si="36"/>
        <v>1161</v>
      </c>
      <c r="B1169" s="502">
        <f t="shared" si="37"/>
        <v>0</v>
      </c>
      <c r="C1169" s="448"/>
      <c r="D1169" s="446"/>
      <c r="E1169" s="446"/>
      <c r="F1169" s="446"/>
      <c r="G1169" s="448"/>
      <c r="H1169" s="455">
        <v>0</v>
      </c>
      <c r="I1169" s="452">
        <v>0</v>
      </c>
      <c r="J1169" s="446"/>
      <c r="K1169" s="492"/>
      <c r="M1169" s="443" t="str">
        <f>_xlfn.IFNA(VLOOKUP(G1169,Checks!$L$4:$L$15,1,FALSE),IF(G1169="","",1))</f>
        <v/>
      </c>
    </row>
    <row r="1170" spans="1:13" s="443" customFormat="1" ht="14.15" customHeight="1">
      <c r="A1170" s="502">
        <f t="shared" si="36"/>
        <v>1162</v>
      </c>
      <c r="B1170" s="502">
        <f t="shared" si="37"/>
        <v>0</v>
      </c>
      <c r="C1170" s="448"/>
      <c r="D1170" s="446"/>
      <c r="E1170" s="446"/>
      <c r="F1170" s="446"/>
      <c r="G1170" s="448"/>
      <c r="H1170" s="455">
        <v>0</v>
      </c>
      <c r="I1170" s="452">
        <v>0</v>
      </c>
      <c r="J1170" s="446"/>
      <c r="K1170" s="492"/>
      <c r="M1170" s="443" t="str">
        <f>_xlfn.IFNA(VLOOKUP(G1170,Checks!$L$4:$L$15,1,FALSE),IF(G1170="","",1))</f>
        <v/>
      </c>
    </row>
    <row r="1171" spans="1:13" s="443" customFormat="1" ht="14.15" customHeight="1">
      <c r="A1171" s="502">
        <f t="shared" si="36"/>
        <v>1163</v>
      </c>
      <c r="B1171" s="502">
        <f t="shared" si="37"/>
        <v>0</v>
      </c>
      <c r="C1171" s="448"/>
      <c r="D1171" s="446"/>
      <c r="E1171" s="446"/>
      <c r="F1171" s="446"/>
      <c r="G1171" s="448"/>
      <c r="H1171" s="455">
        <v>0</v>
      </c>
      <c r="I1171" s="452">
        <v>0</v>
      </c>
      <c r="J1171" s="446"/>
      <c r="K1171" s="492"/>
      <c r="M1171" s="443" t="str">
        <f>_xlfn.IFNA(VLOOKUP(G1171,Checks!$L$4:$L$15,1,FALSE),IF(G1171="","",1))</f>
        <v/>
      </c>
    </row>
    <row r="1172" spans="1:13" s="443" customFormat="1" ht="14.15" customHeight="1">
      <c r="A1172" s="502">
        <f t="shared" si="36"/>
        <v>1164</v>
      </c>
      <c r="B1172" s="502">
        <f t="shared" si="37"/>
        <v>0</v>
      </c>
      <c r="C1172" s="448"/>
      <c r="D1172" s="446"/>
      <c r="E1172" s="446"/>
      <c r="F1172" s="446"/>
      <c r="G1172" s="448"/>
      <c r="H1172" s="455">
        <v>0</v>
      </c>
      <c r="I1172" s="452">
        <v>0</v>
      </c>
      <c r="J1172" s="446"/>
      <c r="K1172" s="492"/>
      <c r="M1172" s="443" t="str">
        <f>_xlfn.IFNA(VLOOKUP(G1172,Checks!$L$4:$L$15,1,FALSE),IF(G1172="","",1))</f>
        <v/>
      </c>
    </row>
    <row r="1173" spans="1:13" s="443" customFormat="1" ht="14.15" customHeight="1">
      <c r="A1173" s="502">
        <f t="shared" si="36"/>
        <v>1165</v>
      </c>
      <c r="B1173" s="502">
        <f t="shared" si="37"/>
        <v>0</v>
      </c>
      <c r="C1173" s="448"/>
      <c r="D1173" s="446"/>
      <c r="E1173" s="446"/>
      <c r="F1173" s="446"/>
      <c r="G1173" s="448"/>
      <c r="H1173" s="455">
        <v>0</v>
      </c>
      <c r="I1173" s="452">
        <v>0</v>
      </c>
      <c r="J1173" s="446"/>
      <c r="K1173" s="492"/>
      <c r="M1173" s="443" t="str">
        <f>_xlfn.IFNA(VLOOKUP(G1173,Checks!$L$4:$L$15,1,FALSE),IF(G1173="","",1))</f>
        <v/>
      </c>
    </row>
    <row r="1174" spans="1:13" s="443" customFormat="1" ht="14.15" customHeight="1">
      <c r="A1174" s="502">
        <f t="shared" si="36"/>
        <v>1166</v>
      </c>
      <c r="B1174" s="502">
        <f t="shared" si="37"/>
        <v>0</v>
      </c>
      <c r="C1174" s="448"/>
      <c r="D1174" s="446"/>
      <c r="E1174" s="446"/>
      <c r="F1174" s="446"/>
      <c r="G1174" s="448"/>
      <c r="H1174" s="455">
        <v>0</v>
      </c>
      <c r="I1174" s="452">
        <v>0</v>
      </c>
      <c r="J1174" s="446"/>
      <c r="K1174" s="492"/>
      <c r="M1174" s="443" t="str">
        <f>_xlfn.IFNA(VLOOKUP(G1174,Checks!$L$4:$L$15,1,FALSE),IF(G1174="","",1))</f>
        <v/>
      </c>
    </row>
    <row r="1175" spans="1:13" s="443" customFormat="1" ht="14.15" customHeight="1">
      <c r="A1175" s="502">
        <f t="shared" si="36"/>
        <v>1167</v>
      </c>
      <c r="B1175" s="502">
        <f t="shared" si="37"/>
        <v>0</v>
      </c>
      <c r="C1175" s="448"/>
      <c r="D1175" s="446"/>
      <c r="E1175" s="446"/>
      <c r="F1175" s="446"/>
      <c r="G1175" s="448"/>
      <c r="H1175" s="455">
        <v>0</v>
      </c>
      <c r="I1175" s="452">
        <v>0</v>
      </c>
      <c r="J1175" s="446"/>
      <c r="K1175" s="492"/>
      <c r="M1175" s="443" t="str">
        <f>_xlfn.IFNA(VLOOKUP(G1175,Checks!$L$4:$L$15,1,FALSE),IF(G1175="","",1))</f>
        <v/>
      </c>
    </row>
    <row r="1176" spans="1:13" s="443" customFormat="1" ht="14.15" customHeight="1">
      <c r="A1176" s="502">
        <f t="shared" si="36"/>
        <v>1168</v>
      </c>
      <c r="B1176" s="502">
        <f t="shared" si="37"/>
        <v>0</v>
      </c>
      <c r="C1176" s="448"/>
      <c r="D1176" s="446"/>
      <c r="E1176" s="446"/>
      <c r="F1176" s="446"/>
      <c r="G1176" s="448"/>
      <c r="H1176" s="455">
        <v>0</v>
      </c>
      <c r="I1176" s="452">
        <v>0</v>
      </c>
      <c r="J1176" s="446"/>
      <c r="K1176" s="492"/>
      <c r="M1176" s="443" t="str">
        <f>_xlfn.IFNA(VLOOKUP(G1176,Checks!$L$4:$L$15,1,FALSE),IF(G1176="","",1))</f>
        <v/>
      </c>
    </row>
    <row r="1177" spans="1:13" s="443" customFormat="1" ht="14.15" customHeight="1">
      <c r="A1177" s="502">
        <f t="shared" si="36"/>
        <v>1169</v>
      </c>
      <c r="B1177" s="502">
        <f t="shared" si="37"/>
        <v>0</v>
      </c>
      <c r="C1177" s="448"/>
      <c r="D1177" s="446"/>
      <c r="E1177" s="446"/>
      <c r="F1177" s="446"/>
      <c r="G1177" s="448"/>
      <c r="H1177" s="455">
        <v>0</v>
      </c>
      <c r="I1177" s="452">
        <v>0</v>
      </c>
      <c r="J1177" s="446"/>
      <c r="K1177" s="492"/>
      <c r="M1177" s="443" t="str">
        <f>_xlfn.IFNA(VLOOKUP(G1177,Checks!$L$4:$L$15,1,FALSE),IF(G1177="","",1))</f>
        <v/>
      </c>
    </row>
    <row r="1178" spans="1:13" s="443" customFormat="1" ht="14.15" customHeight="1">
      <c r="A1178" s="502">
        <f t="shared" si="36"/>
        <v>1170</v>
      </c>
      <c r="B1178" s="502">
        <f t="shared" si="37"/>
        <v>0</v>
      </c>
      <c r="C1178" s="448"/>
      <c r="D1178" s="446"/>
      <c r="E1178" s="446"/>
      <c r="F1178" s="446"/>
      <c r="G1178" s="448"/>
      <c r="H1178" s="455">
        <v>0</v>
      </c>
      <c r="I1178" s="452">
        <v>0</v>
      </c>
      <c r="J1178" s="446"/>
      <c r="K1178" s="492"/>
      <c r="M1178" s="443" t="str">
        <f>_xlfn.IFNA(VLOOKUP(G1178,Checks!$L$4:$L$15,1,FALSE),IF(G1178="","",1))</f>
        <v/>
      </c>
    </row>
    <row r="1179" spans="1:13" s="443" customFormat="1" ht="14.15" customHeight="1">
      <c r="A1179" s="502">
        <f t="shared" si="36"/>
        <v>1171</v>
      </c>
      <c r="B1179" s="502">
        <f t="shared" si="37"/>
        <v>0</v>
      </c>
      <c r="C1179" s="448"/>
      <c r="D1179" s="446"/>
      <c r="E1179" s="446"/>
      <c r="F1179" s="446"/>
      <c r="G1179" s="448"/>
      <c r="H1179" s="455">
        <v>0</v>
      </c>
      <c r="I1179" s="452">
        <v>0</v>
      </c>
      <c r="J1179" s="446"/>
      <c r="K1179" s="492"/>
      <c r="M1179" s="443" t="str">
        <f>_xlfn.IFNA(VLOOKUP(G1179,Checks!$L$4:$L$15,1,FALSE),IF(G1179="","",1))</f>
        <v/>
      </c>
    </row>
    <row r="1180" spans="1:13" s="443" customFormat="1" ht="14.15" customHeight="1">
      <c r="A1180" s="502">
        <f t="shared" si="36"/>
        <v>1172</v>
      </c>
      <c r="B1180" s="502">
        <f t="shared" si="37"/>
        <v>0</v>
      </c>
      <c r="C1180" s="448"/>
      <c r="D1180" s="446"/>
      <c r="E1180" s="446"/>
      <c r="F1180" s="446"/>
      <c r="G1180" s="448"/>
      <c r="H1180" s="455">
        <v>0</v>
      </c>
      <c r="I1180" s="452">
        <v>0</v>
      </c>
      <c r="J1180" s="446"/>
      <c r="K1180" s="492"/>
      <c r="M1180" s="443" t="str">
        <f>_xlfn.IFNA(VLOOKUP(G1180,Checks!$L$4:$L$15,1,FALSE),IF(G1180="","",1))</f>
        <v/>
      </c>
    </row>
    <row r="1181" spans="1:13" s="443" customFormat="1" ht="14.15" customHeight="1">
      <c r="A1181" s="502">
        <f t="shared" si="36"/>
        <v>1173</v>
      </c>
      <c r="B1181" s="502">
        <f t="shared" si="37"/>
        <v>0</v>
      </c>
      <c r="C1181" s="448"/>
      <c r="D1181" s="446"/>
      <c r="E1181" s="446"/>
      <c r="F1181" s="446"/>
      <c r="G1181" s="448"/>
      <c r="H1181" s="455">
        <v>0</v>
      </c>
      <c r="I1181" s="452">
        <v>0</v>
      </c>
      <c r="J1181" s="446"/>
      <c r="K1181" s="492"/>
      <c r="M1181" s="443" t="str">
        <f>_xlfn.IFNA(VLOOKUP(G1181,Checks!$L$4:$L$15,1,FALSE),IF(G1181="","",1))</f>
        <v/>
      </c>
    </row>
    <row r="1182" spans="1:13" s="443" customFormat="1" ht="14.15" customHeight="1">
      <c r="A1182" s="502">
        <f t="shared" si="36"/>
        <v>1174</v>
      </c>
      <c r="B1182" s="502">
        <f t="shared" si="37"/>
        <v>0</v>
      </c>
      <c r="C1182" s="448"/>
      <c r="D1182" s="446"/>
      <c r="E1182" s="446"/>
      <c r="F1182" s="446"/>
      <c r="G1182" s="448"/>
      <c r="H1182" s="455">
        <v>0</v>
      </c>
      <c r="I1182" s="452">
        <v>0</v>
      </c>
      <c r="J1182" s="446"/>
      <c r="K1182" s="492"/>
      <c r="M1182" s="443" t="str">
        <f>_xlfn.IFNA(VLOOKUP(G1182,Checks!$L$4:$L$15,1,FALSE),IF(G1182="","",1))</f>
        <v/>
      </c>
    </row>
    <row r="1183" spans="1:13" s="443" customFormat="1" ht="14.15" customHeight="1">
      <c r="A1183" s="502">
        <f t="shared" si="36"/>
        <v>1175</v>
      </c>
      <c r="B1183" s="502">
        <f t="shared" si="37"/>
        <v>0</v>
      </c>
      <c r="C1183" s="448"/>
      <c r="D1183" s="446"/>
      <c r="E1183" s="446"/>
      <c r="F1183" s="446"/>
      <c r="G1183" s="448"/>
      <c r="H1183" s="455">
        <v>0</v>
      </c>
      <c r="I1183" s="452">
        <v>0</v>
      </c>
      <c r="J1183" s="446"/>
      <c r="K1183" s="492"/>
      <c r="M1183" s="443" t="str">
        <f>_xlfn.IFNA(VLOOKUP(G1183,Checks!$L$4:$L$15,1,FALSE),IF(G1183="","",1))</f>
        <v/>
      </c>
    </row>
    <row r="1184" spans="1:13" s="443" customFormat="1" ht="14.15" customHeight="1">
      <c r="A1184" s="502">
        <f t="shared" si="36"/>
        <v>1176</v>
      </c>
      <c r="B1184" s="502">
        <f t="shared" si="37"/>
        <v>0</v>
      </c>
      <c r="C1184" s="448"/>
      <c r="D1184" s="446"/>
      <c r="E1184" s="446"/>
      <c r="F1184" s="446"/>
      <c r="G1184" s="448"/>
      <c r="H1184" s="455">
        <v>0</v>
      </c>
      <c r="I1184" s="452">
        <v>0</v>
      </c>
      <c r="J1184" s="446"/>
      <c r="K1184" s="492"/>
      <c r="M1184" s="443" t="str">
        <f>_xlfn.IFNA(VLOOKUP(G1184,Checks!$L$4:$L$15,1,FALSE),IF(G1184="","",1))</f>
        <v/>
      </c>
    </row>
    <row r="1185" spans="1:13" s="443" customFormat="1" ht="14.15" customHeight="1">
      <c r="A1185" s="502">
        <f t="shared" si="36"/>
        <v>1177</v>
      </c>
      <c r="B1185" s="502">
        <f t="shared" si="37"/>
        <v>0</v>
      </c>
      <c r="C1185" s="448"/>
      <c r="D1185" s="446"/>
      <c r="E1185" s="446"/>
      <c r="F1185" s="446"/>
      <c r="G1185" s="448"/>
      <c r="H1185" s="455">
        <v>0</v>
      </c>
      <c r="I1185" s="452">
        <v>0</v>
      </c>
      <c r="J1185" s="446"/>
      <c r="K1185" s="492"/>
      <c r="M1185" s="443" t="str">
        <f>_xlfn.IFNA(VLOOKUP(G1185,Checks!$L$4:$L$15,1,FALSE),IF(G1185="","",1))</f>
        <v/>
      </c>
    </row>
    <row r="1186" spans="1:13" s="443" customFormat="1" ht="14.15" customHeight="1">
      <c r="A1186" s="502">
        <f t="shared" si="36"/>
        <v>1178</v>
      </c>
      <c r="B1186" s="502">
        <f t="shared" si="37"/>
        <v>0</v>
      </c>
      <c r="C1186" s="448"/>
      <c r="D1186" s="446"/>
      <c r="E1186" s="446"/>
      <c r="F1186" s="446"/>
      <c r="G1186" s="448"/>
      <c r="H1186" s="455">
        <v>0</v>
      </c>
      <c r="I1186" s="452">
        <v>0</v>
      </c>
      <c r="J1186" s="446"/>
      <c r="K1186" s="492"/>
      <c r="M1186" s="443" t="str">
        <f>_xlfn.IFNA(VLOOKUP(G1186,Checks!$L$4:$L$15,1,FALSE),IF(G1186="","",1))</f>
        <v/>
      </c>
    </row>
    <row r="1187" spans="1:13" s="443" customFormat="1" ht="14.15" customHeight="1">
      <c r="A1187" s="502">
        <f t="shared" si="36"/>
        <v>1179</v>
      </c>
      <c r="B1187" s="502">
        <f t="shared" si="37"/>
        <v>0</v>
      </c>
      <c r="C1187" s="448"/>
      <c r="D1187" s="446"/>
      <c r="E1187" s="446"/>
      <c r="F1187" s="446"/>
      <c r="G1187" s="448"/>
      <c r="H1187" s="455">
        <v>0</v>
      </c>
      <c r="I1187" s="452">
        <v>0</v>
      </c>
      <c r="J1187" s="446"/>
      <c r="K1187" s="492"/>
      <c r="M1187" s="443" t="str">
        <f>_xlfn.IFNA(VLOOKUP(G1187,Checks!$L$4:$L$15,1,FALSE),IF(G1187="","",1))</f>
        <v/>
      </c>
    </row>
    <row r="1188" spans="1:13" s="443" customFormat="1" ht="14.15" customHeight="1">
      <c r="A1188" s="502">
        <f t="shared" si="36"/>
        <v>1180</v>
      </c>
      <c r="B1188" s="502">
        <f t="shared" si="37"/>
        <v>0</v>
      </c>
      <c r="C1188" s="448"/>
      <c r="D1188" s="446"/>
      <c r="E1188" s="446"/>
      <c r="F1188" s="446"/>
      <c r="G1188" s="448"/>
      <c r="H1188" s="455">
        <v>0</v>
      </c>
      <c r="I1188" s="452">
        <v>0</v>
      </c>
      <c r="J1188" s="446"/>
      <c r="K1188" s="492"/>
      <c r="M1188" s="443" t="str">
        <f>_xlfn.IFNA(VLOOKUP(G1188,Checks!$L$4:$L$15,1,FALSE),IF(G1188="","",1))</f>
        <v/>
      </c>
    </row>
    <row r="1189" spans="1:13" s="443" customFormat="1" ht="14.15" customHeight="1">
      <c r="A1189" s="502">
        <f t="shared" si="36"/>
        <v>1181</v>
      </c>
      <c r="B1189" s="502">
        <f t="shared" si="37"/>
        <v>0</v>
      </c>
      <c r="C1189" s="448"/>
      <c r="D1189" s="446"/>
      <c r="E1189" s="446"/>
      <c r="F1189" s="446"/>
      <c r="G1189" s="448"/>
      <c r="H1189" s="455">
        <v>0</v>
      </c>
      <c r="I1189" s="452">
        <v>0</v>
      </c>
      <c r="J1189" s="446"/>
      <c r="K1189" s="492"/>
      <c r="M1189" s="443" t="str">
        <f>_xlfn.IFNA(VLOOKUP(G1189,Checks!$L$4:$L$15,1,FALSE),IF(G1189="","",1))</f>
        <v/>
      </c>
    </row>
    <row r="1190" spans="1:13" s="443" customFormat="1" ht="14.15" customHeight="1">
      <c r="A1190" s="502">
        <f t="shared" si="36"/>
        <v>1182</v>
      </c>
      <c r="B1190" s="502">
        <f t="shared" si="37"/>
        <v>0</v>
      </c>
      <c r="C1190" s="448"/>
      <c r="D1190" s="446"/>
      <c r="E1190" s="446"/>
      <c r="F1190" s="446"/>
      <c r="G1190" s="448"/>
      <c r="H1190" s="455">
        <v>0</v>
      </c>
      <c r="I1190" s="452">
        <v>0</v>
      </c>
      <c r="J1190" s="446"/>
      <c r="K1190" s="492"/>
      <c r="M1190" s="443" t="str">
        <f>_xlfn.IFNA(VLOOKUP(G1190,Checks!$L$4:$L$15,1,FALSE),IF(G1190="","",1))</f>
        <v/>
      </c>
    </row>
    <row r="1191" spans="1:13" s="443" customFormat="1" ht="14.15" customHeight="1">
      <c r="A1191" s="502">
        <f t="shared" si="36"/>
        <v>1183</v>
      </c>
      <c r="B1191" s="502">
        <f t="shared" si="37"/>
        <v>0</v>
      </c>
      <c r="C1191" s="448"/>
      <c r="D1191" s="446"/>
      <c r="E1191" s="446"/>
      <c r="F1191" s="446"/>
      <c r="G1191" s="448"/>
      <c r="H1191" s="455">
        <v>0</v>
      </c>
      <c r="I1191" s="452">
        <v>0</v>
      </c>
      <c r="J1191" s="446"/>
      <c r="K1191" s="492"/>
      <c r="M1191" s="443" t="str">
        <f>_xlfn.IFNA(VLOOKUP(G1191,Checks!$L$4:$L$15,1,FALSE),IF(G1191="","",1))</f>
        <v/>
      </c>
    </row>
    <row r="1192" spans="1:13" s="443" customFormat="1" ht="14.15" customHeight="1">
      <c r="A1192" s="502">
        <f t="shared" si="36"/>
        <v>1184</v>
      </c>
      <c r="B1192" s="502">
        <f t="shared" si="37"/>
        <v>0</v>
      </c>
      <c r="C1192" s="448"/>
      <c r="D1192" s="446"/>
      <c r="E1192" s="446"/>
      <c r="F1192" s="446"/>
      <c r="G1192" s="448"/>
      <c r="H1192" s="455">
        <v>0</v>
      </c>
      <c r="I1192" s="452">
        <v>0</v>
      </c>
      <c r="J1192" s="446"/>
      <c r="K1192" s="492"/>
      <c r="M1192" s="443" t="str">
        <f>_xlfn.IFNA(VLOOKUP(G1192,Checks!$L$4:$L$15,1,FALSE),IF(G1192="","",1))</f>
        <v/>
      </c>
    </row>
    <row r="1193" spans="1:13" s="443" customFormat="1" ht="14.15" customHeight="1">
      <c r="A1193" s="502">
        <f t="shared" si="36"/>
        <v>1185</v>
      </c>
      <c r="B1193" s="502">
        <f t="shared" si="37"/>
        <v>0</v>
      </c>
      <c r="C1193" s="448"/>
      <c r="D1193" s="446"/>
      <c r="E1193" s="446"/>
      <c r="F1193" s="446"/>
      <c r="G1193" s="448"/>
      <c r="H1193" s="455">
        <v>0</v>
      </c>
      <c r="I1193" s="452">
        <v>0</v>
      </c>
      <c r="J1193" s="446"/>
      <c r="K1193" s="492"/>
      <c r="M1193" s="443" t="str">
        <f>_xlfn.IFNA(VLOOKUP(G1193,Checks!$L$4:$L$15,1,FALSE),IF(G1193="","",1))</f>
        <v/>
      </c>
    </row>
    <row r="1194" spans="1:13" s="443" customFormat="1" ht="14.15" customHeight="1">
      <c r="A1194" s="502">
        <f t="shared" si="36"/>
        <v>1186</v>
      </c>
      <c r="B1194" s="502">
        <f t="shared" si="37"/>
        <v>0</v>
      </c>
      <c r="C1194" s="448"/>
      <c r="D1194" s="446"/>
      <c r="E1194" s="446"/>
      <c r="F1194" s="446"/>
      <c r="G1194" s="448"/>
      <c r="H1194" s="455">
        <v>0</v>
      </c>
      <c r="I1194" s="452">
        <v>0</v>
      </c>
      <c r="J1194" s="446"/>
      <c r="K1194" s="492"/>
      <c r="M1194" s="443" t="str">
        <f>_xlfn.IFNA(VLOOKUP(G1194,Checks!$L$4:$L$15,1,FALSE),IF(G1194="","",1))</f>
        <v/>
      </c>
    </row>
    <row r="1195" spans="1:13" s="443" customFormat="1" ht="14.15" customHeight="1">
      <c r="A1195" s="502">
        <f t="shared" si="36"/>
        <v>1187</v>
      </c>
      <c r="B1195" s="502">
        <f t="shared" si="37"/>
        <v>0</v>
      </c>
      <c r="C1195" s="448"/>
      <c r="D1195" s="446"/>
      <c r="E1195" s="446"/>
      <c r="F1195" s="446"/>
      <c r="G1195" s="448"/>
      <c r="H1195" s="455">
        <v>0</v>
      </c>
      <c r="I1195" s="452">
        <v>0</v>
      </c>
      <c r="J1195" s="446"/>
      <c r="K1195" s="492"/>
      <c r="M1195" s="443" t="str">
        <f>_xlfn.IFNA(VLOOKUP(G1195,Checks!$L$4:$L$15,1,FALSE),IF(G1195="","",1))</f>
        <v/>
      </c>
    </row>
    <row r="1196" spans="1:13" s="443" customFormat="1" ht="14.15" customHeight="1">
      <c r="A1196" s="502">
        <f t="shared" si="36"/>
        <v>1188</v>
      </c>
      <c r="B1196" s="502">
        <f t="shared" si="37"/>
        <v>0</v>
      </c>
      <c r="C1196" s="448"/>
      <c r="D1196" s="446"/>
      <c r="E1196" s="446"/>
      <c r="F1196" s="446"/>
      <c r="G1196" s="448"/>
      <c r="H1196" s="455">
        <v>0</v>
      </c>
      <c r="I1196" s="452">
        <v>0</v>
      </c>
      <c r="J1196" s="446"/>
      <c r="K1196" s="492"/>
      <c r="M1196" s="443" t="str">
        <f>_xlfn.IFNA(VLOOKUP(G1196,Checks!$L$4:$L$15,1,FALSE),IF(G1196="","",1))</f>
        <v/>
      </c>
    </row>
    <row r="1197" spans="1:13" s="443" customFormat="1" ht="14.15" customHeight="1">
      <c r="A1197" s="502">
        <f t="shared" si="36"/>
        <v>1189</v>
      </c>
      <c r="B1197" s="502">
        <f t="shared" si="37"/>
        <v>0</v>
      </c>
      <c r="C1197" s="448"/>
      <c r="D1197" s="446"/>
      <c r="E1197" s="446"/>
      <c r="F1197" s="446"/>
      <c r="G1197" s="448"/>
      <c r="H1197" s="455">
        <v>0</v>
      </c>
      <c r="I1197" s="452">
        <v>0</v>
      </c>
      <c r="J1197" s="446"/>
      <c r="K1197" s="492"/>
      <c r="M1197" s="443" t="str">
        <f>_xlfn.IFNA(VLOOKUP(G1197,Checks!$L$4:$L$15,1,FALSE),IF(G1197="","",1))</f>
        <v/>
      </c>
    </row>
    <row r="1198" spans="1:13" s="443" customFormat="1" ht="14.15" customHeight="1">
      <c r="A1198" s="502">
        <f t="shared" si="36"/>
        <v>1190</v>
      </c>
      <c r="B1198" s="502">
        <f t="shared" si="37"/>
        <v>0</v>
      </c>
      <c r="C1198" s="448"/>
      <c r="D1198" s="446"/>
      <c r="E1198" s="446"/>
      <c r="F1198" s="446"/>
      <c r="G1198" s="448"/>
      <c r="H1198" s="455">
        <v>0</v>
      </c>
      <c r="I1198" s="452">
        <v>0</v>
      </c>
      <c r="J1198" s="446"/>
      <c r="K1198" s="492"/>
      <c r="M1198" s="443" t="str">
        <f>_xlfn.IFNA(VLOOKUP(G1198,Checks!$L$4:$L$15,1,FALSE),IF(G1198="","",1))</f>
        <v/>
      </c>
    </row>
    <row r="1199" spans="1:13" s="443" customFormat="1" ht="14.15" customHeight="1">
      <c r="A1199" s="502">
        <f t="shared" si="36"/>
        <v>1191</v>
      </c>
      <c r="B1199" s="502">
        <f t="shared" si="37"/>
        <v>0</v>
      </c>
      <c r="C1199" s="448"/>
      <c r="D1199" s="446"/>
      <c r="E1199" s="446"/>
      <c r="F1199" s="446"/>
      <c r="G1199" s="448"/>
      <c r="H1199" s="455">
        <v>0</v>
      </c>
      <c r="I1199" s="452">
        <v>0</v>
      </c>
      <c r="J1199" s="446"/>
      <c r="K1199" s="492"/>
      <c r="M1199" s="443" t="str">
        <f>_xlfn.IFNA(VLOOKUP(G1199,Checks!$L$4:$L$15,1,FALSE),IF(G1199="","",1))</f>
        <v/>
      </c>
    </row>
    <row r="1200" spans="1:13" s="443" customFormat="1" ht="14.15" customHeight="1">
      <c r="A1200" s="502">
        <f t="shared" si="36"/>
        <v>1192</v>
      </c>
      <c r="B1200" s="502">
        <f t="shared" si="37"/>
        <v>0</v>
      </c>
      <c r="C1200" s="448"/>
      <c r="D1200" s="446"/>
      <c r="E1200" s="446"/>
      <c r="F1200" s="446"/>
      <c r="G1200" s="448"/>
      <c r="H1200" s="455">
        <v>0</v>
      </c>
      <c r="I1200" s="452">
        <v>0</v>
      </c>
      <c r="J1200" s="446"/>
      <c r="K1200" s="492"/>
      <c r="M1200" s="443" t="str">
        <f>_xlfn.IFNA(VLOOKUP(G1200,Checks!$L$4:$L$15,1,FALSE),IF(G1200="","",1))</f>
        <v/>
      </c>
    </row>
    <row r="1201" spans="1:13" s="443" customFormat="1" ht="14.15" customHeight="1">
      <c r="A1201" s="502">
        <f t="shared" si="36"/>
        <v>1193</v>
      </c>
      <c r="B1201" s="502">
        <f t="shared" si="37"/>
        <v>0</v>
      </c>
      <c r="C1201" s="448"/>
      <c r="D1201" s="446"/>
      <c r="E1201" s="446"/>
      <c r="F1201" s="446"/>
      <c r="G1201" s="448"/>
      <c r="H1201" s="455">
        <v>0</v>
      </c>
      <c r="I1201" s="452">
        <v>0</v>
      </c>
      <c r="J1201" s="446"/>
      <c r="K1201" s="492"/>
      <c r="M1201" s="443" t="str">
        <f>_xlfn.IFNA(VLOOKUP(G1201,Checks!$L$4:$L$15,1,FALSE),IF(G1201="","",1))</f>
        <v/>
      </c>
    </row>
    <row r="1202" spans="1:13" s="443" customFormat="1" ht="14.15" customHeight="1">
      <c r="A1202" s="502">
        <f t="shared" si="36"/>
        <v>1194</v>
      </c>
      <c r="B1202" s="502">
        <f t="shared" si="37"/>
        <v>0</v>
      </c>
      <c r="C1202" s="448"/>
      <c r="D1202" s="446"/>
      <c r="E1202" s="446"/>
      <c r="F1202" s="446"/>
      <c r="G1202" s="448"/>
      <c r="H1202" s="455">
        <v>0</v>
      </c>
      <c r="I1202" s="452">
        <v>0</v>
      </c>
      <c r="J1202" s="446"/>
      <c r="K1202" s="492"/>
      <c r="M1202" s="443" t="str">
        <f>_xlfn.IFNA(VLOOKUP(G1202,Checks!$L$4:$L$15,1,FALSE),IF(G1202="","",1))</f>
        <v/>
      </c>
    </row>
    <row r="1203" spans="1:13" s="443" customFormat="1" ht="14.15" customHeight="1">
      <c r="A1203" s="502">
        <f t="shared" si="36"/>
        <v>1195</v>
      </c>
      <c r="B1203" s="502">
        <f t="shared" si="37"/>
        <v>0</v>
      </c>
      <c r="C1203" s="448"/>
      <c r="D1203" s="446"/>
      <c r="E1203" s="446"/>
      <c r="F1203" s="446"/>
      <c r="G1203" s="448"/>
      <c r="H1203" s="455">
        <v>0</v>
      </c>
      <c r="I1203" s="452">
        <v>0</v>
      </c>
      <c r="J1203" s="446"/>
      <c r="K1203" s="492"/>
      <c r="M1203" s="443" t="str">
        <f>_xlfn.IFNA(VLOOKUP(G1203,Checks!$L$4:$L$15,1,FALSE),IF(G1203="","",1))</f>
        <v/>
      </c>
    </row>
    <row r="1204" spans="1:13" s="443" customFormat="1" ht="14.15" customHeight="1">
      <c r="A1204" s="502">
        <f t="shared" si="36"/>
        <v>1196</v>
      </c>
      <c r="B1204" s="502">
        <f t="shared" si="37"/>
        <v>0</v>
      </c>
      <c r="C1204" s="448"/>
      <c r="D1204" s="446"/>
      <c r="E1204" s="446"/>
      <c r="F1204" s="446"/>
      <c r="G1204" s="448"/>
      <c r="H1204" s="455">
        <v>0</v>
      </c>
      <c r="I1204" s="452">
        <v>0</v>
      </c>
      <c r="J1204" s="446"/>
      <c r="K1204" s="492"/>
      <c r="M1204" s="443" t="str">
        <f>_xlfn.IFNA(VLOOKUP(G1204,Checks!$L$4:$L$15,1,FALSE),IF(G1204="","",1))</f>
        <v/>
      </c>
    </row>
    <row r="1205" spans="1:13" s="443" customFormat="1" ht="14.15" customHeight="1">
      <c r="A1205" s="502">
        <f t="shared" si="36"/>
        <v>1197</v>
      </c>
      <c r="B1205" s="502">
        <f t="shared" si="37"/>
        <v>0</v>
      </c>
      <c r="C1205" s="448"/>
      <c r="D1205" s="446"/>
      <c r="E1205" s="446"/>
      <c r="F1205" s="446"/>
      <c r="G1205" s="448"/>
      <c r="H1205" s="455">
        <v>0</v>
      </c>
      <c r="I1205" s="452">
        <v>0</v>
      </c>
      <c r="J1205" s="446"/>
      <c r="K1205" s="492"/>
      <c r="M1205" s="443" t="str">
        <f>_xlfn.IFNA(VLOOKUP(G1205,Checks!$L$4:$L$15,1,FALSE),IF(G1205="","",1))</f>
        <v/>
      </c>
    </row>
    <row r="1206" spans="1:13" s="443" customFormat="1" ht="14.15" customHeight="1">
      <c r="A1206" s="502">
        <f t="shared" si="36"/>
        <v>1198</v>
      </c>
      <c r="B1206" s="502">
        <f t="shared" si="37"/>
        <v>0</v>
      </c>
      <c r="C1206" s="448"/>
      <c r="D1206" s="446"/>
      <c r="E1206" s="446"/>
      <c r="F1206" s="446"/>
      <c r="G1206" s="448"/>
      <c r="H1206" s="455">
        <v>0</v>
      </c>
      <c r="I1206" s="452">
        <v>0</v>
      </c>
      <c r="J1206" s="446"/>
      <c r="K1206" s="492"/>
      <c r="M1206" s="443" t="str">
        <f>_xlfn.IFNA(VLOOKUP(G1206,Checks!$L$4:$L$15,1,FALSE),IF(G1206="","",1))</f>
        <v/>
      </c>
    </row>
    <row r="1207" spans="1:13" s="443" customFormat="1" ht="14.15" customHeight="1">
      <c r="A1207" s="502">
        <f t="shared" si="36"/>
        <v>1199</v>
      </c>
      <c r="B1207" s="502">
        <f t="shared" si="37"/>
        <v>0</v>
      </c>
      <c r="C1207" s="448"/>
      <c r="D1207" s="446"/>
      <c r="E1207" s="446"/>
      <c r="F1207" s="446"/>
      <c r="G1207" s="448"/>
      <c r="H1207" s="455">
        <v>0</v>
      </c>
      <c r="I1207" s="452">
        <v>0</v>
      </c>
      <c r="J1207" s="446"/>
      <c r="K1207" s="492"/>
      <c r="M1207" s="443" t="str">
        <f>_xlfn.IFNA(VLOOKUP(G1207,Checks!$L$4:$L$15,1,FALSE),IF(G1207="","",1))</f>
        <v/>
      </c>
    </row>
    <row r="1208" spans="1:13" s="443" customFormat="1" ht="14.15" customHeight="1">
      <c r="A1208" s="502">
        <f t="shared" si="36"/>
        <v>1200</v>
      </c>
      <c r="B1208" s="502">
        <f t="shared" si="37"/>
        <v>0</v>
      </c>
      <c r="C1208" s="448"/>
      <c r="D1208" s="446"/>
      <c r="E1208" s="446"/>
      <c r="F1208" s="446"/>
      <c r="G1208" s="448"/>
      <c r="H1208" s="455">
        <v>0</v>
      </c>
      <c r="I1208" s="452">
        <v>0</v>
      </c>
      <c r="J1208" s="446"/>
      <c r="K1208" s="492"/>
      <c r="M1208" s="443" t="str">
        <f>_xlfn.IFNA(VLOOKUP(G1208,Checks!$L$4:$L$15,1,FALSE),IF(G1208="","",1))</f>
        <v/>
      </c>
    </row>
    <row r="1209" spans="1:13" s="443" customFormat="1" ht="14.15" customHeight="1">
      <c r="A1209" s="502">
        <f t="shared" si="36"/>
        <v>1201</v>
      </c>
      <c r="B1209" s="502">
        <f t="shared" si="37"/>
        <v>0</v>
      </c>
      <c r="C1209" s="448"/>
      <c r="D1209" s="446"/>
      <c r="E1209" s="446"/>
      <c r="F1209" s="446"/>
      <c r="G1209" s="448"/>
      <c r="H1209" s="455">
        <v>0</v>
      </c>
      <c r="I1209" s="452">
        <v>0</v>
      </c>
      <c r="J1209" s="446"/>
      <c r="K1209" s="492"/>
      <c r="M1209" s="443" t="str">
        <f>_xlfn.IFNA(VLOOKUP(G1209,Checks!$L$4:$L$15,1,FALSE),IF(G1209="","",1))</f>
        <v/>
      </c>
    </row>
    <row r="1210" spans="1:13" s="443" customFormat="1" ht="14.15" customHeight="1">
      <c r="A1210" s="502">
        <f t="shared" si="36"/>
        <v>1202</v>
      </c>
      <c r="B1210" s="502">
        <f t="shared" si="37"/>
        <v>0</v>
      </c>
      <c r="C1210" s="448"/>
      <c r="D1210" s="446"/>
      <c r="E1210" s="446"/>
      <c r="F1210" s="446"/>
      <c r="G1210" s="448"/>
      <c r="H1210" s="455">
        <v>0</v>
      </c>
      <c r="I1210" s="452">
        <v>0</v>
      </c>
      <c r="J1210" s="446"/>
      <c r="K1210" s="492"/>
      <c r="M1210" s="443" t="str">
        <f>_xlfn.IFNA(VLOOKUP(G1210,Checks!$L$4:$L$15,1,FALSE),IF(G1210="","",1))</f>
        <v/>
      </c>
    </row>
    <row r="1211" spans="1:13" s="443" customFormat="1" ht="14.15" customHeight="1">
      <c r="A1211" s="502">
        <f t="shared" si="36"/>
        <v>1203</v>
      </c>
      <c r="B1211" s="502">
        <f t="shared" si="37"/>
        <v>0</v>
      </c>
      <c r="C1211" s="448"/>
      <c r="D1211" s="446"/>
      <c r="E1211" s="446"/>
      <c r="F1211" s="446"/>
      <c r="G1211" s="448"/>
      <c r="H1211" s="455">
        <v>0</v>
      </c>
      <c r="I1211" s="452">
        <v>0</v>
      </c>
      <c r="J1211" s="446"/>
      <c r="K1211" s="492"/>
      <c r="M1211" s="443" t="str">
        <f>_xlfn.IFNA(VLOOKUP(G1211,Checks!$L$4:$L$15,1,FALSE),IF(G1211="","",1))</f>
        <v/>
      </c>
    </row>
    <row r="1212" spans="1:13" s="443" customFormat="1" ht="14.15" customHeight="1">
      <c r="A1212" s="502">
        <f t="shared" si="36"/>
        <v>1204</v>
      </c>
      <c r="B1212" s="502">
        <f t="shared" si="37"/>
        <v>0</v>
      </c>
      <c r="C1212" s="448"/>
      <c r="D1212" s="446"/>
      <c r="E1212" s="446"/>
      <c r="F1212" s="446"/>
      <c r="G1212" s="448"/>
      <c r="H1212" s="455">
        <v>0</v>
      </c>
      <c r="I1212" s="452">
        <v>0</v>
      </c>
      <c r="J1212" s="446"/>
      <c r="K1212" s="492"/>
      <c r="M1212" s="443" t="str">
        <f>_xlfn.IFNA(VLOOKUP(G1212,Checks!$L$4:$L$15,1,FALSE),IF(G1212="","",1))</f>
        <v/>
      </c>
    </row>
    <row r="1213" spans="1:13" s="443" customFormat="1" ht="14.15" customHeight="1">
      <c r="A1213" s="502">
        <f t="shared" si="36"/>
        <v>1205</v>
      </c>
      <c r="B1213" s="502">
        <f t="shared" si="37"/>
        <v>0</v>
      </c>
      <c r="C1213" s="448"/>
      <c r="D1213" s="446"/>
      <c r="E1213" s="446"/>
      <c r="F1213" s="446"/>
      <c r="G1213" s="448"/>
      <c r="H1213" s="455">
        <v>0</v>
      </c>
      <c r="I1213" s="452">
        <v>0</v>
      </c>
      <c r="J1213" s="446"/>
      <c r="K1213" s="492"/>
      <c r="M1213" s="443" t="str">
        <f>_xlfn.IFNA(VLOOKUP(G1213,Checks!$L$4:$L$15,1,FALSE),IF(G1213="","",1))</f>
        <v/>
      </c>
    </row>
    <row r="1214" spans="1:13" s="443" customFormat="1" ht="14.15" customHeight="1">
      <c r="A1214" s="502">
        <f t="shared" si="36"/>
        <v>1206</v>
      </c>
      <c r="B1214" s="502">
        <f t="shared" si="37"/>
        <v>0</v>
      </c>
      <c r="C1214" s="448"/>
      <c r="D1214" s="446"/>
      <c r="E1214" s="446"/>
      <c r="F1214" s="446"/>
      <c r="G1214" s="448"/>
      <c r="H1214" s="455">
        <v>0</v>
      </c>
      <c r="I1214" s="452">
        <v>0</v>
      </c>
      <c r="J1214" s="446"/>
      <c r="K1214" s="492"/>
      <c r="M1214" s="443" t="str">
        <f>_xlfn.IFNA(VLOOKUP(G1214,Checks!$L$4:$L$15,1,FALSE),IF(G1214="","",1))</f>
        <v/>
      </c>
    </row>
    <row r="1215" spans="1:13" s="443" customFormat="1" ht="14.15" customHeight="1">
      <c r="A1215" s="502">
        <f t="shared" si="36"/>
        <v>1207</v>
      </c>
      <c r="B1215" s="502">
        <f t="shared" si="37"/>
        <v>0</v>
      </c>
      <c r="C1215" s="448"/>
      <c r="D1215" s="446"/>
      <c r="E1215" s="446"/>
      <c r="F1215" s="446"/>
      <c r="G1215" s="448"/>
      <c r="H1215" s="455">
        <v>0</v>
      </c>
      <c r="I1215" s="452">
        <v>0</v>
      </c>
      <c r="J1215" s="446"/>
      <c r="K1215" s="492"/>
      <c r="M1215" s="443" t="str">
        <f>_xlfn.IFNA(VLOOKUP(G1215,Checks!$L$4:$L$15,1,FALSE),IF(G1215="","",1))</f>
        <v/>
      </c>
    </row>
    <row r="1216" spans="1:13" s="443" customFormat="1" ht="14.15" customHeight="1">
      <c r="A1216" s="502">
        <f t="shared" si="36"/>
        <v>1208</v>
      </c>
      <c r="B1216" s="502">
        <f t="shared" si="37"/>
        <v>0</v>
      </c>
      <c r="C1216" s="448"/>
      <c r="D1216" s="446"/>
      <c r="E1216" s="446"/>
      <c r="F1216" s="446"/>
      <c r="G1216" s="448"/>
      <c r="H1216" s="455">
        <v>0</v>
      </c>
      <c r="I1216" s="452">
        <v>0</v>
      </c>
      <c r="J1216" s="446"/>
      <c r="K1216" s="492"/>
      <c r="M1216" s="443" t="str">
        <f>_xlfn.IFNA(VLOOKUP(G1216,Checks!$L$4:$L$15,1,FALSE),IF(G1216="","",1))</f>
        <v/>
      </c>
    </row>
    <row r="1217" spans="1:13" s="443" customFormat="1" ht="14.15" customHeight="1">
      <c r="A1217" s="502">
        <f t="shared" si="36"/>
        <v>1209</v>
      </c>
      <c r="B1217" s="502">
        <f t="shared" si="37"/>
        <v>0</v>
      </c>
      <c r="C1217" s="448"/>
      <c r="D1217" s="446"/>
      <c r="E1217" s="446"/>
      <c r="F1217" s="446"/>
      <c r="G1217" s="448"/>
      <c r="H1217" s="455">
        <v>0</v>
      </c>
      <c r="I1217" s="452">
        <v>0</v>
      </c>
      <c r="J1217" s="446"/>
      <c r="K1217" s="492"/>
      <c r="M1217" s="443" t="str">
        <f>_xlfn.IFNA(VLOOKUP(G1217,Checks!$L$4:$L$15,1,FALSE),IF(G1217="","",1))</f>
        <v/>
      </c>
    </row>
    <row r="1218" spans="1:13" s="443" customFormat="1" ht="14.15" customHeight="1">
      <c r="A1218" s="502">
        <f t="shared" si="36"/>
        <v>1210</v>
      </c>
      <c r="B1218" s="502">
        <f t="shared" si="37"/>
        <v>0</v>
      </c>
      <c r="C1218" s="448"/>
      <c r="D1218" s="446"/>
      <c r="E1218" s="446"/>
      <c r="F1218" s="446"/>
      <c r="G1218" s="448"/>
      <c r="H1218" s="455">
        <v>0</v>
      </c>
      <c r="I1218" s="452">
        <v>0</v>
      </c>
      <c r="J1218" s="446"/>
      <c r="K1218" s="492"/>
      <c r="M1218" s="443" t="str">
        <f>_xlfn.IFNA(VLOOKUP(G1218,Checks!$L$4:$L$15,1,FALSE),IF(G1218="","",1))</f>
        <v/>
      </c>
    </row>
    <row r="1219" spans="1:13" s="443" customFormat="1" ht="14.15" customHeight="1">
      <c r="A1219" s="502">
        <f t="shared" si="36"/>
        <v>1211</v>
      </c>
      <c r="B1219" s="502">
        <f t="shared" si="37"/>
        <v>0</v>
      </c>
      <c r="C1219" s="448"/>
      <c r="D1219" s="446"/>
      <c r="E1219" s="446"/>
      <c r="F1219" s="446"/>
      <c r="G1219" s="448"/>
      <c r="H1219" s="455">
        <v>0</v>
      </c>
      <c r="I1219" s="452">
        <v>0</v>
      </c>
      <c r="J1219" s="446"/>
      <c r="K1219" s="492"/>
      <c r="M1219" s="443" t="str">
        <f>_xlfn.IFNA(VLOOKUP(G1219,Checks!$L$4:$L$15,1,FALSE),IF(G1219="","",1))</f>
        <v/>
      </c>
    </row>
    <row r="1220" spans="1:13" s="443" customFormat="1" ht="14.15" customHeight="1">
      <c r="A1220" s="502">
        <f t="shared" si="36"/>
        <v>1212</v>
      </c>
      <c r="B1220" s="502">
        <f t="shared" si="37"/>
        <v>0</v>
      </c>
      <c r="C1220" s="448"/>
      <c r="D1220" s="446"/>
      <c r="E1220" s="446"/>
      <c r="F1220" s="446"/>
      <c r="G1220" s="448"/>
      <c r="H1220" s="455">
        <v>0</v>
      </c>
      <c r="I1220" s="452">
        <v>0</v>
      </c>
      <c r="J1220" s="446"/>
      <c r="K1220" s="492"/>
      <c r="M1220" s="443" t="str">
        <f>_xlfn.IFNA(VLOOKUP(G1220,Checks!$L$4:$L$15,1,FALSE),IF(G1220="","",1))</f>
        <v/>
      </c>
    </row>
    <row r="1221" spans="1:13" s="443" customFormat="1" ht="14.15" customHeight="1">
      <c r="A1221" s="502">
        <f t="shared" si="36"/>
        <v>1213</v>
      </c>
      <c r="B1221" s="502">
        <f t="shared" si="37"/>
        <v>0</v>
      </c>
      <c r="C1221" s="448"/>
      <c r="D1221" s="446"/>
      <c r="E1221" s="446"/>
      <c r="F1221" s="446"/>
      <c r="G1221" s="448"/>
      <c r="H1221" s="455">
        <v>0</v>
      </c>
      <c r="I1221" s="452">
        <v>0</v>
      </c>
      <c r="J1221" s="446"/>
      <c r="K1221" s="492"/>
      <c r="M1221" s="443" t="str">
        <f>_xlfn.IFNA(VLOOKUP(G1221,Checks!$L$4:$L$15,1,FALSE),IF(G1221="","",1))</f>
        <v/>
      </c>
    </row>
    <row r="1222" spans="1:13" s="443" customFormat="1" ht="14.15" customHeight="1">
      <c r="A1222" s="502">
        <f t="shared" si="36"/>
        <v>1214</v>
      </c>
      <c r="B1222" s="502">
        <f t="shared" si="37"/>
        <v>0</v>
      </c>
      <c r="C1222" s="448"/>
      <c r="D1222" s="446"/>
      <c r="E1222" s="446"/>
      <c r="F1222" s="446"/>
      <c r="G1222" s="448"/>
      <c r="H1222" s="455">
        <v>0</v>
      </c>
      <c r="I1222" s="452">
        <v>0</v>
      </c>
      <c r="J1222" s="446"/>
      <c r="K1222" s="492"/>
      <c r="M1222" s="443" t="str">
        <f>_xlfn.IFNA(VLOOKUP(G1222,Checks!$L$4:$L$15,1,FALSE),IF(G1222="","",1))</f>
        <v/>
      </c>
    </row>
    <row r="1223" spans="1:13" s="443" customFormat="1" ht="14.15" customHeight="1">
      <c r="A1223" s="502">
        <f t="shared" si="36"/>
        <v>1215</v>
      </c>
      <c r="B1223" s="502">
        <f t="shared" si="37"/>
        <v>0</v>
      </c>
      <c r="C1223" s="448"/>
      <c r="D1223" s="446"/>
      <c r="E1223" s="446"/>
      <c r="F1223" s="446"/>
      <c r="G1223" s="448"/>
      <c r="H1223" s="455">
        <v>0</v>
      </c>
      <c r="I1223" s="452">
        <v>0</v>
      </c>
      <c r="J1223" s="446"/>
      <c r="K1223" s="492"/>
      <c r="M1223" s="443" t="str">
        <f>_xlfn.IFNA(VLOOKUP(G1223,Checks!$L$4:$L$15,1,FALSE),IF(G1223="","",1))</f>
        <v/>
      </c>
    </row>
    <row r="1224" spans="1:13" s="443" customFormat="1" ht="14.15" customHeight="1">
      <c r="A1224" s="502">
        <f t="shared" si="36"/>
        <v>1216</v>
      </c>
      <c r="B1224" s="502">
        <f t="shared" si="37"/>
        <v>0</v>
      </c>
      <c r="C1224" s="448"/>
      <c r="D1224" s="446"/>
      <c r="E1224" s="446"/>
      <c r="F1224" s="446"/>
      <c r="G1224" s="448"/>
      <c r="H1224" s="455">
        <v>0</v>
      </c>
      <c r="I1224" s="452">
        <v>0</v>
      </c>
      <c r="J1224" s="446"/>
      <c r="K1224" s="492"/>
      <c r="M1224" s="443" t="str">
        <f>_xlfn.IFNA(VLOOKUP(G1224,Checks!$L$4:$L$15,1,FALSE),IF(G1224="","",1))</f>
        <v/>
      </c>
    </row>
    <row r="1225" spans="1:13" s="443" customFormat="1" ht="14.15" customHeight="1">
      <c r="A1225" s="502">
        <f t="shared" si="36"/>
        <v>1217</v>
      </c>
      <c r="B1225" s="502">
        <f t="shared" si="37"/>
        <v>0</v>
      </c>
      <c r="C1225" s="448"/>
      <c r="D1225" s="446"/>
      <c r="E1225" s="446"/>
      <c r="F1225" s="446"/>
      <c r="G1225" s="448"/>
      <c r="H1225" s="455">
        <v>0</v>
      </c>
      <c r="I1225" s="452">
        <v>0</v>
      </c>
      <c r="J1225" s="446"/>
      <c r="K1225" s="492"/>
      <c r="M1225" s="443" t="str">
        <f>_xlfn.IFNA(VLOOKUP(G1225,Checks!$L$4:$L$15,1,FALSE),IF(G1225="","",1))</f>
        <v/>
      </c>
    </row>
    <row r="1226" spans="1:13" s="443" customFormat="1" ht="14.15" customHeight="1">
      <c r="A1226" s="502">
        <f t="shared" si="36"/>
        <v>1218</v>
      </c>
      <c r="B1226" s="502">
        <f t="shared" si="37"/>
        <v>0</v>
      </c>
      <c r="C1226" s="448"/>
      <c r="D1226" s="446"/>
      <c r="E1226" s="446"/>
      <c r="F1226" s="446"/>
      <c r="G1226" s="448"/>
      <c r="H1226" s="455">
        <v>0</v>
      </c>
      <c r="I1226" s="452">
        <v>0</v>
      </c>
      <c r="J1226" s="446"/>
      <c r="K1226" s="492"/>
      <c r="M1226" s="443" t="str">
        <f>_xlfn.IFNA(VLOOKUP(G1226,Checks!$L$4:$L$15,1,FALSE),IF(G1226="","",1))</f>
        <v/>
      </c>
    </row>
    <row r="1227" spans="1:13" s="443" customFormat="1" ht="14.15" customHeight="1">
      <c r="A1227" s="502">
        <f t="shared" ref="A1227:A1290" si="38">A1226+1</f>
        <v>1219</v>
      </c>
      <c r="B1227" s="502">
        <f t="shared" ref="B1227:B1290" si="39">$B$9</f>
        <v>0</v>
      </c>
      <c r="C1227" s="448"/>
      <c r="D1227" s="446"/>
      <c r="E1227" s="446"/>
      <c r="F1227" s="446"/>
      <c r="G1227" s="448"/>
      <c r="H1227" s="455">
        <v>0</v>
      </c>
      <c r="I1227" s="452">
        <v>0</v>
      </c>
      <c r="J1227" s="446"/>
      <c r="K1227" s="492"/>
      <c r="M1227" s="443" t="str">
        <f>_xlfn.IFNA(VLOOKUP(G1227,Checks!$L$4:$L$15,1,FALSE),IF(G1227="","",1))</f>
        <v/>
      </c>
    </row>
    <row r="1228" spans="1:13" s="443" customFormat="1" ht="14.15" customHeight="1">
      <c r="A1228" s="502">
        <f t="shared" si="38"/>
        <v>1220</v>
      </c>
      <c r="B1228" s="502">
        <f t="shared" si="39"/>
        <v>0</v>
      </c>
      <c r="C1228" s="448"/>
      <c r="D1228" s="446"/>
      <c r="E1228" s="446"/>
      <c r="F1228" s="446"/>
      <c r="G1228" s="448"/>
      <c r="H1228" s="455">
        <v>0</v>
      </c>
      <c r="I1228" s="452">
        <v>0</v>
      </c>
      <c r="J1228" s="446"/>
      <c r="K1228" s="492"/>
      <c r="M1228" s="443" t="str">
        <f>_xlfn.IFNA(VLOOKUP(G1228,Checks!$L$4:$L$15,1,FALSE),IF(G1228="","",1))</f>
        <v/>
      </c>
    </row>
    <row r="1229" spans="1:13" s="443" customFormat="1" ht="14.15" customHeight="1">
      <c r="A1229" s="502">
        <f t="shared" si="38"/>
        <v>1221</v>
      </c>
      <c r="B1229" s="502">
        <f t="shared" si="39"/>
        <v>0</v>
      </c>
      <c r="C1229" s="448"/>
      <c r="D1229" s="446"/>
      <c r="E1229" s="446"/>
      <c r="F1229" s="446"/>
      <c r="G1229" s="448"/>
      <c r="H1229" s="455">
        <v>0</v>
      </c>
      <c r="I1229" s="452">
        <v>0</v>
      </c>
      <c r="J1229" s="446"/>
      <c r="K1229" s="492"/>
      <c r="M1229" s="443" t="str">
        <f>_xlfn.IFNA(VLOOKUP(G1229,Checks!$L$4:$L$15,1,FALSE),IF(G1229="","",1))</f>
        <v/>
      </c>
    </row>
    <row r="1230" spans="1:13" s="443" customFormat="1" ht="14.15" customHeight="1">
      <c r="A1230" s="502">
        <f t="shared" si="38"/>
        <v>1222</v>
      </c>
      <c r="B1230" s="502">
        <f t="shared" si="39"/>
        <v>0</v>
      </c>
      <c r="C1230" s="448"/>
      <c r="D1230" s="446"/>
      <c r="E1230" s="446"/>
      <c r="F1230" s="446"/>
      <c r="G1230" s="448"/>
      <c r="H1230" s="455">
        <v>0</v>
      </c>
      <c r="I1230" s="452">
        <v>0</v>
      </c>
      <c r="J1230" s="446"/>
      <c r="K1230" s="492"/>
      <c r="M1230" s="443" t="str">
        <f>_xlfn.IFNA(VLOOKUP(G1230,Checks!$L$4:$L$15,1,FALSE),IF(G1230="","",1))</f>
        <v/>
      </c>
    </row>
    <row r="1231" spans="1:13" s="443" customFormat="1" ht="14.15" customHeight="1">
      <c r="A1231" s="502">
        <f t="shared" si="38"/>
        <v>1223</v>
      </c>
      <c r="B1231" s="502">
        <f t="shared" si="39"/>
        <v>0</v>
      </c>
      <c r="C1231" s="448"/>
      <c r="D1231" s="446"/>
      <c r="E1231" s="446"/>
      <c r="F1231" s="446"/>
      <c r="G1231" s="448"/>
      <c r="H1231" s="455">
        <v>0</v>
      </c>
      <c r="I1231" s="452">
        <v>0</v>
      </c>
      <c r="J1231" s="446"/>
      <c r="K1231" s="492"/>
      <c r="M1231" s="443" t="str">
        <f>_xlfn.IFNA(VLOOKUP(G1231,Checks!$L$4:$L$15,1,FALSE),IF(G1231="","",1))</f>
        <v/>
      </c>
    </row>
    <row r="1232" spans="1:13" s="443" customFormat="1" ht="14.15" customHeight="1">
      <c r="A1232" s="502">
        <f t="shared" si="38"/>
        <v>1224</v>
      </c>
      <c r="B1232" s="502">
        <f t="shared" si="39"/>
        <v>0</v>
      </c>
      <c r="C1232" s="448"/>
      <c r="D1232" s="446"/>
      <c r="E1232" s="446"/>
      <c r="F1232" s="446"/>
      <c r="G1232" s="448"/>
      <c r="H1232" s="455">
        <v>0</v>
      </c>
      <c r="I1232" s="452">
        <v>0</v>
      </c>
      <c r="J1232" s="446"/>
      <c r="K1232" s="492"/>
      <c r="M1232" s="443" t="str">
        <f>_xlfn.IFNA(VLOOKUP(G1232,Checks!$L$4:$L$15,1,FALSE),IF(G1232="","",1))</f>
        <v/>
      </c>
    </row>
    <row r="1233" spans="1:13" s="443" customFormat="1" ht="14.15" customHeight="1">
      <c r="A1233" s="502">
        <f t="shared" si="38"/>
        <v>1225</v>
      </c>
      <c r="B1233" s="502">
        <f t="shared" si="39"/>
        <v>0</v>
      </c>
      <c r="C1233" s="448"/>
      <c r="D1233" s="446"/>
      <c r="E1233" s="446"/>
      <c r="F1233" s="446"/>
      <c r="G1233" s="448"/>
      <c r="H1233" s="455">
        <v>0</v>
      </c>
      <c r="I1233" s="452">
        <v>0</v>
      </c>
      <c r="J1233" s="446"/>
      <c r="K1233" s="492"/>
      <c r="M1233" s="443" t="str">
        <f>_xlfn.IFNA(VLOOKUP(G1233,Checks!$L$4:$L$15,1,FALSE),IF(G1233="","",1))</f>
        <v/>
      </c>
    </row>
    <row r="1234" spans="1:13" s="443" customFormat="1" ht="14.15" customHeight="1">
      <c r="A1234" s="502">
        <f t="shared" si="38"/>
        <v>1226</v>
      </c>
      <c r="B1234" s="502">
        <f t="shared" si="39"/>
        <v>0</v>
      </c>
      <c r="C1234" s="448"/>
      <c r="D1234" s="446"/>
      <c r="E1234" s="446"/>
      <c r="F1234" s="446"/>
      <c r="G1234" s="448"/>
      <c r="H1234" s="455">
        <v>0</v>
      </c>
      <c r="I1234" s="452">
        <v>0</v>
      </c>
      <c r="J1234" s="446"/>
      <c r="K1234" s="492"/>
      <c r="M1234" s="443" t="str">
        <f>_xlfn.IFNA(VLOOKUP(G1234,Checks!$L$4:$L$15,1,FALSE),IF(G1234="","",1))</f>
        <v/>
      </c>
    </row>
    <row r="1235" spans="1:13" s="443" customFormat="1" ht="14.15" customHeight="1">
      <c r="A1235" s="502">
        <f t="shared" si="38"/>
        <v>1227</v>
      </c>
      <c r="B1235" s="502">
        <f t="shared" si="39"/>
        <v>0</v>
      </c>
      <c r="C1235" s="448"/>
      <c r="D1235" s="446"/>
      <c r="E1235" s="446"/>
      <c r="F1235" s="446"/>
      <c r="G1235" s="448"/>
      <c r="H1235" s="455">
        <v>0</v>
      </c>
      <c r="I1235" s="452">
        <v>0</v>
      </c>
      <c r="J1235" s="446"/>
      <c r="K1235" s="492"/>
      <c r="M1235" s="443" t="str">
        <f>_xlfn.IFNA(VLOOKUP(G1235,Checks!$L$4:$L$15,1,FALSE),IF(G1235="","",1))</f>
        <v/>
      </c>
    </row>
    <row r="1236" spans="1:13" s="443" customFormat="1" ht="14.15" customHeight="1">
      <c r="A1236" s="502">
        <f t="shared" si="38"/>
        <v>1228</v>
      </c>
      <c r="B1236" s="502">
        <f t="shared" si="39"/>
        <v>0</v>
      </c>
      <c r="C1236" s="448"/>
      <c r="D1236" s="446"/>
      <c r="E1236" s="446"/>
      <c r="F1236" s="446"/>
      <c r="G1236" s="448"/>
      <c r="H1236" s="455">
        <v>0</v>
      </c>
      <c r="I1236" s="452">
        <v>0</v>
      </c>
      <c r="J1236" s="446"/>
      <c r="K1236" s="492"/>
      <c r="M1236" s="443" t="str">
        <f>_xlfn.IFNA(VLOOKUP(G1236,Checks!$L$4:$L$15,1,FALSE),IF(G1236="","",1))</f>
        <v/>
      </c>
    </row>
    <row r="1237" spans="1:13" s="443" customFormat="1" ht="14.15" customHeight="1">
      <c r="A1237" s="502">
        <f t="shared" si="38"/>
        <v>1229</v>
      </c>
      <c r="B1237" s="502">
        <f t="shared" si="39"/>
        <v>0</v>
      </c>
      <c r="C1237" s="448"/>
      <c r="D1237" s="446"/>
      <c r="E1237" s="446"/>
      <c r="F1237" s="446"/>
      <c r="G1237" s="448"/>
      <c r="H1237" s="455">
        <v>0</v>
      </c>
      <c r="I1237" s="452">
        <v>0</v>
      </c>
      <c r="J1237" s="446"/>
      <c r="K1237" s="492"/>
      <c r="M1237" s="443" t="str">
        <f>_xlfn.IFNA(VLOOKUP(G1237,Checks!$L$4:$L$15,1,FALSE),IF(G1237="","",1))</f>
        <v/>
      </c>
    </row>
    <row r="1238" spans="1:13" s="443" customFormat="1" ht="14.15" customHeight="1">
      <c r="A1238" s="502">
        <f t="shared" si="38"/>
        <v>1230</v>
      </c>
      <c r="B1238" s="502">
        <f t="shared" si="39"/>
        <v>0</v>
      </c>
      <c r="C1238" s="448"/>
      <c r="D1238" s="446"/>
      <c r="E1238" s="446"/>
      <c r="F1238" s="446"/>
      <c r="G1238" s="448"/>
      <c r="H1238" s="455">
        <v>0</v>
      </c>
      <c r="I1238" s="452">
        <v>0</v>
      </c>
      <c r="J1238" s="446"/>
      <c r="K1238" s="492"/>
      <c r="M1238" s="443" t="str">
        <f>_xlfn.IFNA(VLOOKUP(G1238,Checks!$L$4:$L$15,1,FALSE),IF(G1238="","",1))</f>
        <v/>
      </c>
    </row>
    <row r="1239" spans="1:13" s="443" customFormat="1" ht="14.15" customHeight="1">
      <c r="A1239" s="502">
        <f t="shared" si="38"/>
        <v>1231</v>
      </c>
      <c r="B1239" s="502">
        <f t="shared" si="39"/>
        <v>0</v>
      </c>
      <c r="C1239" s="448"/>
      <c r="D1239" s="446"/>
      <c r="E1239" s="446"/>
      <c r="F1239" s="446"/>
      <c r="G1239" s="448"/>
      <c r="H1239" s="455">
        <v>0</v>
      </c>
      <c r="I1239" s="452">
        <v>0</v>
      </c>
      <c r="J1239" s="446"/>
      <c r="K1239" s="492"/>
      <c r="M1239" s="443" t="str">
        <f>_xlfn.IFNA(VLOOKUP(G1239,Checks!$L$4:$L$15,1,FALSE),IF(G1239="","",1))</f>
        <v/>
      </c>
    </row>
    <row r="1240" spans="1:13" s="443" customFormat="1" ht="14.15" customHeight="1">
      <c r="A1240" s="502">
        <f t="shared" si="38"/>
        <v>1232</v>
      </c>
      <c r="B1240" s="502">
        <f t="shared" si="39"/>
        <v>0</v>
      </c>
      <c r="C1240" s="448"/>
      <c r="D1240" s="446"/>
      <c r="E1240" s="446"/>
      <c r="F1240" s="446"/>
      <c r="G1240" s="448"/>
      <c r="H1240" s="455">
        <v>0</v>
      </c>
      <c r="I1240" s="452">
        <v>0</v>
      </c>
      <c r="J1240" s="446"/>
      <c r="K1240" s="492"/>
      <c r="M1240" s="443" t="str">
        <f>_xlfn.IFNA(VLOOKUP(G1240,Checks!$L$4:$L$15,1,FALSE),IF(G1240="","",1))</f>
        <v/>
      </c>
    </row>
    <row r="1241" spans="1:13" s="443" customFormat="1" ht="14.15" customHeight="1">
      <c r="A1241" s="502">
        <f t="shared" si="38"/>
        <v>1233</v>
      </c>
      <c r="B1241" s="502">
        <f t="shared" si="39"/>
        <v>0</v>
      </c>
      <c r="C1241" s="448"/>
      <c r="D1241" s="446"/>
      <c r="E1241" s="446"/>
      <c r="F1241" s="446"/>
      <c r="G1241" s="448"/>
      <c r="H1241" s="455">
        <v>0</v>
      </c>
      <c r="I1241" s="452">
        <v>0</v>
      </c>
      <c r="J1241" s="446"/>
      <c r="K1241" s="492"/>
      <c r="M1241" s="443" t="str">
        <f>_xlfn.IFNA(VLOOKUP(G1241,Checks!$L$4:$L$15,1,FALSE),IF(G1241="","",1))</f>
        <v/>
      </c>
    </row>
    <row r="1242" spans="1:13" s="443" customFormat="1" ht="14.15" customHeight="1">
      <c r="A1242" s="502">
        <f t="shared" si="38"/>
        <v>1234</v>
      </c>
      <c r="B1242" s="502">
        <f t="shared" si="39"/>
        <v>0</v>
      </c>
      <c r="C1242" s="448"/>
      <c r="D1242" s="446"/>
      <c r="E1242" s="446"/>
      <c r="F1242" s="446"/>
      <c r="G1242" s="448"/>
      <c r="H1242" s="455">
        <v>0</v>
      </c>
      <c r="I1242" s="452">
        <v>0</v>
      </c>
      <c r="J1242" s="446"/>
      <c r="K1242" s="492"/>
      <c r="M1242" s="443" t="str">
        <f>_xlfn.IFNA(VLOOKUP(G1242,Checks!$L$4:$L$15,1,FALSE),IF(G1242="","",1))</f>
        <v/>
      </c>
    </row>
    <row r="1243" spans="1:13" s="443" customFormat="1" ht="14.15" customHeight="1">
      <c r="A1243" s="502">
        <f t="shared" si="38"/>
        <v>1235</v>
      </c>
      <c r="B1243" s="502">
        <f t="shared" si="39"/>
        <v>0</v>
      </c>
      <c r="C1243" s="448"/>
      <c r="D1243" s="446"/>
      <c r="E1243" s="446"/>
      <c r="F1243" s="446"/>
      <c r="G1243" s="448"/>
      <c r="H1243" s="455">
        <v>0</v>
      </c>
      <c r="I1243" s="452">
        <v>0</v>
      </c>
      <c r="J1243" s="446"/>
      <c r="K1243" s="492"/>
      <c r="M1243" s="443" t="str">
        <f>_xlfn.IFNA(VLOOKUP(G1243,Checks!$L$4:$L$15,1,FALSE),IF(G1243="","",1))</f>
        <v/>
      </c>
    </row>
    <row r="1244" spans="1:13" s="443" customFormat="1" ht="14.15" customHeight="1">
      <c r="A1244" s="502">
        <f t="shared" si="38"/>
        <v>1236</v>
      </c>
      <c r="B1244" s="502">
        <f t="shared" si="39"/>
        <v>0</v>
      </c>
      <c r="C1244" s="448"/>
      <c r="D1244" s="446"/>
      <c r="E1244" s="446"/>
      <c r="F1244" s="446"/>
      <c r="G1244" s="448"/>
      <c r="H1244" s="455">
        <v>0</v>
      </c>
      <c r="I1244" s="452">
        <v>0</v>
      </c>
      <c r="J1244" s="446"/>
      <c r="K1244" s="492"/>
      <c r="M1244" s="443" t="str">
        <f>_xlfn.IFNA(VLOOKUP(G1244,Checks!$L$4:$L$15,1,FALSE),IF(G1244="","",1))</f>
        <v/>
      </c>
    </row>
    <row r="1245" spans="1:13" s="443" customFormat="1" ht="14.15" customHeight="1">
      <c r="A1245" s="502">
        <f t="shared" si="38"/>
        <v>1237</v>
      </c>
      <c r="B1245" s="502">
        <f t="shared" si="39"/>
        <v>0</v>
      </c>
      <c r="C1245" s="448"/>
      <c r="D1245" s="446"/>
      <c r="E1245" s="446"/>
      <c r="F1245" s="446"/>
      <c r="G1245" s="448"/>
      <c r="H1245" s="455">
        <v>0</v>
      </c>
      <c r="I1245" s="452">
        <v>0</v>
      </c>
      <c r="J1245" s="446"/>
      <c r="K1245" s="492"/>
      <c r="M1245" s="443" t="str">
        <f>_xlfn.IFNA(VLOOKUP(G1245,Checks!$L$4:$L$15,1,FALSE),IF(G1245="","",1))</f>
        <v/>
      </c>
    </row>
    <row r="1246" spans="1:13" s="443" customFormat="1" ht="14.15" customHeight="1">
      <c r="A1246" s="502">
        <f t="shared" si="38"/>
        <v>1238</v>
      </c>
      <c r="B1246" s="502">
        <f t="shared" si="39"/>
        <v>0</v>
      </c>
      <c r="C1246" s="448"/>
      <c r="D1246" s="446"/>
      <c r="E1246" s="446"/>
      <c r="F1246" s="446"/>
      <c r="G1246" s="448"/>
      <c r="H1246" s="455">
        <v>0</v>
      </c>
      <c r="I1246" s="452">
        <v>0</v>
      </c>
      <c r="J1246" s="446"/>
      <c r="K1246" s="492"/>
      <c r="M1246" s="443" t="str">
        <f>_xlfn.IFNA(VLOOKUP(G1246,Checks!$L$4:$L$15,1,FALSE),IF(G1246="","",1))</f>
        <v/>
      </c>
    </row>
    <row r="1247" spans="1:13" s="443" customFormat="1" ht="14.15" customHeight="1">
      <c r="A1247" s="502">
        <f t="shared" si="38"/>
        <v>1239</v>
      </c>
      <c r="B1247" s="502">
        <f t="shared" si="39"/>
        <v>0</v>
      </c>
      <c r="C1247" s="448"/>
      <c r="D1247" s="446"/>
      <c r="E1247" s="446"/>
      <c r="F1247" s="446"/>
      <c r="G1247" s="448"/>
      <c r="H1247" s="455">
        <v>0</v>
      </c>
      <c r="I1247" s="452">
        <v>0</v>
      </c>
      <c r="J1247" s="446"/>
      <c r="K1247" s="492"/>
      <c r="M1247" s="443" t="str">
        <f>_xlfn.IFNA(VLOOKUP(G1247,Checks!$L$4:$L$15,1,FALSE),IF(G1247="","",1))</f>
        <v/>
      </c>
    </row>
    <row r="1248" spans="1:13" s="443" customFormat="1" ht="14.15" customHeight="1">
      <c r="A1248" s="502">
        <f t="shared" si="38"/>
        <v>1240</v>
      </c>
      <c r="B1248" s="502">
        <f t="shared" si="39"/>
        <v>0</v>
      </c>
      <c r="C1248" s="448"/>
      <c r="D1248" s="446"/>
      <c r="E1248" s="446"/>
      <c r="F1248" s="446"/>
      <c r="G1248" s="448"/>
      <c r="H1248" s="455">
        <v>0</v>
      </c>
      <c r="I1248" s="452">
        <v>0</v>
      </c>
      <c r="J1248" s="446"/>
      <c r="K1248" s="492"/>
      <c r="M1248" s="443" t="str">
        <f>_xlfn.IFNA(VLOOKUP(G1248,Checks!$L$4:$L$15,1,FALSE),IF(G1248="","",1))</f>
        <v/>
      </c>
    </row>
    <row r="1249" spans="1:13" s="443" customFormat="1" ht="14.15" customHeight="1">
      <c r="A1249" s="502">
        <f t="shared" si="38"/>
        <v>1241</v>
      </c>
      <c r="B1249" s="502">
        <f t="shared" si="39"/>
        <v>0</v>
      </c>
      <c r="C1249" s="448"/>
      <c r="D1249" s="446"/>
      <c r="E1249" s="446"/>
      <c r="F1249" s="446"/>
      <c r="G1249" s="448"/>
      <c r="H1249" s="455">
        <v>0</v>
      </c>
      <c r="I1249" s="452">
        <v>0</v>
      </c>
      <c r="J1249" s="446"/>
      <c r="K1249" s="492"/>
      <c r="M1249" s="443" t="str">
        <f>_xlfn.IFNA(VLOOKUP(G1249,Checks!$L$4:$L$15,1,FALSE),IF(G1249="","",1))</f>
        <v/>
      </c>
    </row>
    <row r="1250" spans="1:13" s="443" customFormat="1" ht="14.15" customHeight="1">
      <c r="A1250" s="502">
        <f t="shared" si="38"/>
        <v>1242</v>
      </c>
      <c r="B1250" s="502">
        <f t="shared" si="39"/>
        <v>0</v>
      </c>
      <c r="C1250" s="448"/>
      <c r="D1250" s="446"/>
      <c r="E1250" s="446"/>
      <c r="F1250" s="446"/>
      <c r="G1250" s="448"/>
      <c r="H1250" s="455">
        <v>0</v>
      </c>
      <c r="I1250" s="452">
        <v>0</v>
      </c>
      <c r="J1250" s="446"/>
      <c r="K1250" s="492"/>
      <c r="M1250" s="443" t="str">
        <f>_xlfn.IFNA(VLOOKUP(G1250,Checks!$L$4:$L$15,1,FALSE),IF(G1250="","",1))</f>
        <v/>
      </c>
    </row>
    <row r="1251" spans="1:13" s="443" customFormat="1" ht="14.15" customHeight="1">
      <c r="A1251" s="502">
        <f t="shared" si="38"/>
        <v>1243</v>
      </c>
      <c r="B1251" s="502">
        <f t="shared" si="39"/>
        <v>0</v>
      </c>
      <c r="C1251" s="448"/>
      <c r="D1251" s="446"/>
      <c r="E1251" s="446"/>
      <c r="F1251" s="446"/>
      <c r="G1251" s="448"/>
      <c r="H1251" s="455">
        <v>0</v>
      </c>
      <c r="I1251" s="452">
        <v>0</v>
      </c>
      <c r="J1251" s="446"/>
      <c r="K1251" s="492"/>
      <c r="M1251" s="443" t="str">
        <f>_xlfn.IFNA(VLOOKUP(G1251,Checks!$L$4:$L$15,1,FALSE),IF(G1251="","",1))</f>
        <v/>
      </c>
    </row>
    <row r="1252" spans="1:13" s="443" customFormat="1" ht="14.15" customHeight="1">
      <c r="A1252" s="502">
        <f t="shared" si="38"/>
        <v>1244</v>
      </c>
      <c r="B1252" s="502">
        <f t="shared" si="39"/>
        <v>0</v>
      </c>
      <c r="C1252" s="448"/>
      <c r="D1252" s="446"/>
      <c r="E1252" s="446"/>
      <c r="F1252" s="446"/>
      <c r="G1252" s="448"/>
      <c r="H1252" s="455">
        <v>0</v>
      </c>
      <c r="I1252" s="452">
        <v>0</v>
      </c>
      <c r="J1252" s="446"/>
      <c r="K1252" s="492"/>
      <c r="M1252" s="443" t="str">
        <f>_xlfn.IFNA(VLOOKUP(G1252,Checks!$L$4:$L$15,1,FALSE),IF(G1252="","",1))</f>
        <v/>
      </c>
    </row>
    <row r="1253" spans="1:13" s="443" customFormat="1" ht="14.15" customHeight="1">
      <c r="A1253" s="502">
        <f t="shared" si="38"/>
        <v>1245</v>
      </c>
      <c r="B1253" s="502">
        <f t="shared" si="39"/>
        <v>0</v>
      </c>
      <c r="C1253" s="448"/>
      <c r="D1253" s="446"/>
      <c r="E1253" s="446"/>
      <c r="F1253" s="446"/>
      <c r="G1253" s="448"/>
      <c r="H1253" s="455">
        <v>0</v>
      </c>
      <c r="I1253" s="452">
        <v>0</v>
      </c>
      <c r="J1253" s="446"/>
      <c r="K1253" s="492"/>
      <c r="M1253" s="443" t="str">
        <f>_xlfn.IFNA(VLOOKUP(G1253,Checks!$L$4:$L$15,1,FALSE),IF(G1253="","",1))</f>
        <v/>
      </c>
    </row>
    <row r="1254" spans="1:13" s="443" customFormat="1" ht="14.15" customHeight="1">
      <c r="A1254" s="502">
        <f t="shared" si="38"/>
        <v>1246</v>
      </c>
      <c r="B1254" s="502">
        <f t="shared" si="39"/>
        <v>0</v>
      </c>
      <c r="C1254" s="448"/>
      <c r="D1254" s="446"/>
      <c r="E1254" s="446"/>
      <c r="F1254" s="446"/>
      <c r="G1254" s="448"/>
      <c r="H1254" s="455">
        <v>0</v>
      </c>
      <c r="I1254" s="452">
        <v>0</v>
      </c>
      <c r="J1254" s="446"/>
      <c r="K1254" s="492"/>
      <c r="M1254" s="443" t="str">
        <f>_xlfn.IFNA(VLOOKUP(G1254,Checks!$L$4:$L$15,1,FALSE),IF(G1254="","",1))</f>
        <v/>
      </c>
    </row>
    <row r="1255" spans="1:13" s="443" customFormat="1" ht="14.15" customHeight="1">
      <c r="A1255" s="502">
        <f t="shared" si="38"/>
        <v>1247</v>
      </c>
      <c r="B1255" s="502">
        <f t="shared" si="39"/>
        <v>0</v>
      </c>
      <c r="C1255" s="448"/>
      <c r="D1255" s="446"/>
      <c r="E1255" s="446"/>
      <c r="F1255" s="446"/>
      <c r="G1255" s="448"/>
      <c r="H1255" s="455">
        <v>0</v>
      </c>
      <c r="I1255" s="452">
        <v>0</v>
      </c>
      <c r="J1255" s="446"/>
      <c r="K1255" s="492"/>
      <c r="M1255" s="443" t="str">
        <f>_xlfn.IFNA(VLOOKUP(G1255,Checks!$L$4:$L$15,1,FALSE),IF(G1255="","",1))</f>
        <v/>
      </c>
    </row>
    <row r="1256" spans="1:13" s="443" customFormat="1" ht="14.15" customHeight="1">
      <c r="A1256" s="502">
        <f t="shared" si="38"/>
        <v>1248</v>
      </c>
      <c r="B1256" s="502">
        <f t="shared" si="39"/>
        <v>0</v>
      </c>
      <c r="C1256" s="448"/>
      <c r="D1256" s="446"/>
      <c r="E1256" s="446"/>
      <c r="F1256" s="446"/>
      <c r="G1256" s="448"/>
      <c r="H1256" s="455">
        <v>0</v>
      </c>
      <c r="I1256" s="452">
        <v>0</v>
      </c>
      <c r="J1256" s="446"/>
      <c r="K1256" s="492"/>
      <c r="M1256" s="443" t="str">
        <f>_xlfn.IFNA(VLOOKUP(G1256,Checks!$L$4:$L$15,1,FALSE),IF(G1256="","",1))</f>
        <v/>
      </c>
    </row>
    <row r="1257" spans="1:13" s="443" customFormat="1" ht="14.15" customHeight="1">
      <c r="A1257" s="502">
        <f t="shared" si="38"/>
        <v>1249</v>
      </c>
      <c r="B1257" s="502">
        <f t="shared" si="39"/>
        <v>0</v>
      </c>
      <c r="C1257" s="448"/>
      <c r="D1257" s="446"/>
      <c r="E1257" s="446"/>
      <c r="F1257" s="446"/>
      <c r="G1257" s="448"/>
      <c r="H1257" s="455">
        <v>0</v>
      </c>
      <c r="I1257" s="452">
        <v>0</v>
      </c>
      <c r="J1257" s="446"/>
      <c r="K1257" s="492"/>
      <c r="M1257" s="443" t="str">
        <f>_xlfn.IFNA(VLOOKUP(G1257,Checks!$L$4:$L$15,1,FALSE),IF(G1257="","",1))</f>
        <v/>
      </c>
    </row>
    <row r="1258" spans="1:13" s="443" customFormat="1" ht="14.15" customHeight="1">
      <c r="A1258" s="502">
        <f t="shared" si="38"/>
        <v>1250</v>
      </c>
      <c r="B1258" s="502">
        <f t="shared" si="39"/>
        <v>0</v>
      </c>
      <c r="C1258" s="448"/>
      <c r="D1258" s="446"/>
      <c r="E1258" s="446"/>
      <c r="F1258" s="446"/>
      <c r="G1258" s="448"/>
      <c r="H1258" s="455">
        <v>0</v>
      </c>
      <c r="I1258" s="452">
        <v>0</v>
      </c>
      <c r="J1258" s="446"/>
      <c r="K1258" s="492"/>
      <c r="M1258" s="443" t="str">
        <f>_xlfn.IFNA(VLOOKUP(G1258,Checks!$L$4:$L$15,1,FALSE),IF(G1258="","",1))</f>
        <v/>
      </c>
    </row>
    <row r="1259" spans="1:13" s="443" customFormat="1" ht="14.15" customHeight="1">
      <c r="A1259" s="502">
        <f t="shared" si="38"/>
        <v>1251</v>
      </c>
      <c r="B1259" s="502">
        <f t="shared" si="39"/>
        <v>0</v>
      </c>
      <c r="C1259" s="448"/>
      <c r="D1259" s="446"/>
      <c r="E1259" s="446"/>
      <c r="F1259" s="446"/>
      <c r="G1259" s="448"/>
      <c r="H1259" s="455">
        <v>0</v>
      </c>
      <c r="I1259" s="452">
        <v>0</v>
      </c>
      <c r="J1259" s="446"/>
      <c r="K1259" s="492"/>
      <c r="M1259" s="443" t="str">
        <f>_xlfn.IFNA(VLOOKUP(G1259,Checks!$L$4:$L$15,1,FALSE),IF(G1259="","",1))</f>
        <v/>
      </c>
    </row>
    <row r="1260" spans="1:13" s="443" customFormat="1" ht="14.15" customHeight="1">
      <c r="A1260" s="502">
        <f t="shared" si="38"/>
        <v>1252</v>
      </c>
      <c r="B1260" s="502">
        <f t="shared" si="39"/>
        <v>0</v>
      </c>
      <c r="C1260" s="448"/>
      <c r="D1260" s="446"/>
      <c r="E1260" s="446"/>
      <c r="F1260" s="446"/>
      <c r="G1260" s="448"/>
      <c r="H1260" s="455">
        <v>0</v>
      </c>
      <c r="I1260" s="452">
        <v>0</v>
      </c>
      <c r="J1260" s="446"/>
      <c r="K1260" s="492"/>
      <c r="M1260" s="443" t="str">
        <f>_xlfn.IFNA(VLOOKUP(G1260,Checks!$L$4:$L$15,1,FALSE),IF(G1260="","",1))</f>
        <v/>
      </c>
    </row>
    <row r="1261" spans="1:13" s="443" customFormat="1" ht="14.15" customHeight="1">
      <c r="A1261" s="502">
        <f t="shared" si="38"/>
        <v>1253</v>
      </c>
      <c r="B1261" s="502">
        <f t="shared" si="39"/>
        <v>0</v>
      </c>
      <c r="C1261" s="448"/>
      <c r="D1261" s="446"/>
      <c r="E1261" s="446"/>
      <c r="F1261" s="446"/>
      <c r="G1261" s="448"/>
      <c r="H1261" s="455">
        <v>0</v>
      </c>
      <c r="I1261" s="452">
        <v>0</v>
      </c>
      <c r="J1261" s="446"/>
      <c r="K1261" s="492"/>
      <c r="M1261" s="443" t="str">
        <f>_xlfn.IFNA(VLOOKUP(G1261,Checks!$L$4:$L$15,1,FALSE),IF(G1261="","",1))</f>
        <v/>
      </c>
    </row>
    <row r="1262" spans="1:13" s="443" customFormat="1" ht="14.15" customHeight="1">
      <c r="A1262" s="502">
        <f t="shared" si="38"/>
        <v>1254</v>
      </c>
      <c r="B1262" s="502">
        <f t="shared" si="39"/>
        <v>0</v>
      </c>
      <c r="C1262" s="448"/>
      <c r="D1262" s="446"/>
      <c r="E1262" s="446"/>
      <c r="F1262" s="446"/>
      <c r="G1262" s="448"/>
      <c r="H1262" s="455">
        <v>0</v>
      </c>
      <c r="I1262" s="452">
        <v>0</v>
      </c>
      <c r="J1262" s="446"/>
      <c r="K1262" s="492"/>
      <c r="M1262" s="443" t="str">
        <f>_xlfn.IFNA(VLOOKUP(G1262,Checks!$L$4:$L$15,1,FALSE),IF(G1262="","",1))</f>
        <v/>
      </c>
    </row>
    <row r="1263" spans="1:13" s="443" customFormat="1" ht="14.15" customHeight="1">
      <c r="A1263" s="502">
        <f t="shared" si="38"/>
        <v>1255</v>
      </c>
      <c r="B1263" s="502">
        <f t="shared" si="39"/>
        <v>0</v>
      </c>
      <c r="C1263" s="448"/>
      <c r="D1263" s="446"/>
      <c r="E1263" s="446"/>
      <c r="F1263" s="446"/>
      <c r="G1263" s="448"/>
      <c r="H1263" s="455">
        <v>0</v>
      </c>
      <c r="I1263" s="452">
        <v>0</v>
      </c>
      <c r="J1263" s="446"/>
      <c r="K1263" s="492"/>
      <c r="M1263" s="443" t="str">
        <f>_xlfn.IFNA(VLOOKUP(G1263,Checks!$L$4:$L$15,1,FALSE),IF(G1263="","",1))</f>
        <v/>
      </c>
    </row>
    <row r="1264" spans="1:13" s="443" customFormat="1" ht="14.15" customHeight="1">
      <c r="A1264" s="502">
        <f t="shared" si="38"/>
        <v>1256</v>
      </c>
      <c r="B1264" s="502">
        <f t="shared" si="39"/>
        <v>0</v>
      </c>
      <c r="C1264" s="448"/>
      <c r="D1264" s="446"/>
      <c r="E1264" s="446"/>
      <c r="F1264" s="446"/>
      <c r="G1264" s="448"/>
      <c r="H1264" s="455">
        <v>0</v>
      </c>
      <c r="I1264" s="452">
        <v>0</v>
      </c>
      <c r="J1264" s="446"/>
      <c r="K1264" s="492"/>
      <c r="M1264" s="443" t="str">
        <f>_xlfn.IFNA(VLOOKUP(G1264,Checks!$L$4:$L$15,1,FALSE),IF(G1264="","",1))</f>
        <v/>
      </c>
    </row>
    <row r="1265" spans="1:13" s="443" customFormat="1" ht="14.15" customHeight="1">
      <c r="A1265" s="502">
        <f t="shared" si="38"/>
        <v>1257</v>
      </c>
      <c r="B1265" s="502">
        <f t="shared" si="39"/>
        <v>0</v>
      </c>
      <c r="C1265" s="448"/>
      <c r="D1265" s="446"/>
      <c r="E1265" s="446"/>
      <c r="F1265" s="446"/>
      <c r="G1265" s="448"/>
      <c r="H1265" s="455">
        <v>0</v>
      </c>
      <c r="I1265" s="452">
        <v>0</v>
      </c>
      <c r="J1265" s="446"/>
      <c r="K1265" s="492"/>
      <c r="M1265" s="443" t="str">
        <f>_xlfn.IFNA(VLOOKUP(G1265,Checks!$L$4:$L$15,1,FALSE),IF(G1265="","",1))</f>
        <v/>
      </c>
    </row>
    <row r="1266" spans="1:13" s="443" customFormat="1" ht="14.15" customHeight="1">
      <c r="A1266" s="502">
        <f t="shared" si="38"/>
        <v>1258</v>
      </c>
      <c r="B1266" s="502">
        <f t="shared" si="39"/>
        <v>0</v>
      </c>
      <c r="C1266" s="448"/>
      <c r="D1266" s="446"/>
      <c r="E1266" s="446"/>
      <c r="F1266" s="446"/>
      <c r="G1266" s="448"/>
      <c r="H1266" s="455">
        <v>0</v>
      </c>
      <c r="I1266" s="452">
        <v>0</v>
      </c>
      <c r="J1266" s="446"/>
      <c r="K1266" s="492"/>
      <c r="M1266" s="443" t="str">
        <f>_xlfn.IFNA(VLOOKUP(G1266,Checks!$L$4:$L$15,1,FALSE),IF(G1266="","",1))</f>
        <v/>
      </c>
    </row>
    <row r="1267" spans="1:13" s="443" customFormat="1" ht="14.15" customHeight="1">
      <c r="A1267" s="502">
        <f t="shared" si="38"/>
        <v>1259</v>
      </c>
      <c r="B1267" s="502">
        <f t="shared" si="39"/>
        <v>0</v>
      </c>
      <c r="C1267" s="448"/>
      <c r="D1267" s="446"/>
      <c r="E1267" s="446"/>
      <c r="F1267" s="446"/>
      <c r="G1267" s="448"/>
      <c r="H1267" s="455">
        <v>0</v>
      </c>
      <c r="I1267" s="452">
        <v>0</v>
      </c>
      <c r="J1267" s="446"/>
      <c r="K1267" s="492"/>
      <c r="M1267" s="443" t="str">
        <f>_xlfn.IFNA(VLOOKUP(G1267,Checks!$L$4:$L$15,1,FALSE),IF(G1267="","",1))</f>
        <v/>
      </c>
    </row>
    <row r="1268" spans="1:13" s="443" customFormat="1" ht="14.15" customHeight="1">
      <c r="A1268" s="502">
        <f t="shared" si="38"/>
        <v>1260</v>
      </c>
      <c r="B1268" s="502">
        <f t="shared" si="39"/>
        <v>0</v>
      </c>
      <c r="C1268" s="448"/>
      <c r="D1268" s="446"/>
      <c r="E1268" s="446"/>
      <c r="F1268" s="446"/>
      <c r="G1268" s="448"/>
      <c r="H1268" s="455">
        <v>0</v>
      </c>
      <c r="I1268" s="452">
        <v>0</v>
      </c>
      <c r="J1268" s="446"/>
      <c r="K1268" s="492"/>
      <c r="M1268" s="443" t="str">
        <f>_xlfn.IFNA(VLOOKUP(G1268,Checks!$L$4:$L$15,1,FALSE),IF(G1268="","",1))</f>
        <v/>
      </c>
    </row>
    <row r="1269" spans="1:13" s="443" customFormat="1" ht="14.15" customHeight="1">
      <c r="A1269" s="502">
        <f t="shared" si="38"/>
        <v>1261</v>
      </c>
      <c r="B1269" s="502">
        <f t="shared" si="39"/>
        <v>0</v>
      </c>
      <c r="C1269" s="448"/>
      <c r="D1269" s="446"/>
      <c r="E1269" s="446"/>
      <c r="F1269" s="446"/>
      <c r="G1269" s="448"/>
      <c r="H1269" s="455">
        <v>0</v>
      </c>
      <c r="I1269" s="452">
        <v>0</v>
      </c>
      <c r="J1269" s="446"/>
      <c r="K1269" s="492"/>
      <c r="M1269" s="443" t="str">
        <f>_xlfn.IFNA(VLOOKUP(G1269,Checks!$L$4:$L$15,1,FALSE),IF(G1269="","",1))</f>
        <v/>
      </c>
    </row>
    <row r="1270" spans="1:13" s="443" customFormat="1" ht="14.15" customHeight="1">
      <c r="A1270" s="502">
        <f t="shared" si="38"/>
        <v>1262</v>
      </c>
      <c r="B1270" s="502">
        <f t="shared" si="39"/>
        <v>0</v>
      </c>
      <c r="C1270" s="448"/>
      <c r="D1270" s="446"/>
      <c r="E1270" s="446"/>
      <c r="F1270" s="446"/>
      <c r="G1270" s="448"/>
      <c r="H1270" s="455">
        <v>0</v>
      </c>
      <c r="I1270" s="452">
        <v>0</v>
      </c>
      <c r="J1270" s="446"/>
      <c r="K1270" s="492"/>
      <c r="M1270" s="443" t="str">
        <f>_xlfn.IFNA(VLOOKUP(G1270,Checks!$L$4:$L$15,1,FALSE),IF(G1270="","",1))</f>
        <v/>
      </c>
    </row>
    <row r="1271" spans="1:13" s="443" customFormat="1" ht="14.15" customHeight="1">
      <c r="A1271" s="502">
        <f t="shared" si="38"/>
        <v>1263</v>
      </c>
      <c r="B1271" s="502">
        <f t="shared" si="39"/>
        <v>0</v>
      </c>
      <c r="C1271" s="448"/>
      <c r="D1271" s="446"/>
      <c r="E1271" s="446"/>
      <c r="F1271" s="446"/>
      <c r="G1271" s="448"/>
      <c r="H1271" s="455">
        <v>0</v>
      </c>
      <c r="I1271" s="452">
        <v>0</v>
      </c>
      <c r="J1271" s="446"/>
      <c r="K1271" s="492"/>
      <c r="M1271" s="443" t="str">
        <f>_xlfn.IFNA(VLOOKUP(G1271,Checks!$L$4:$L$15,1,FALSE),IF(G1271="","",1))</f>
        <v/>
      </c>
    </row>
    <row r="1272" spans="1:13" s="443" customFormat="1" ht="14.15" customHeight="1">
      <c r="A1272" s="502">
        <f t="shared" si="38"/>
        <v>1264</v>
      </c>
      <c r="B1272" s="502">
        <f t="shared" si="39"/>
        <v>0</v>
      </c>
      <c r="C1272" s="448"/>
      <c r="D1272" s="446"/>
      <c r="E1272" s="446"/>
      <c r="F1272" s="446"/>
      <c r="G1272" s="448"/>
      <c r="H1272" s="455">
        <v>0</v>
      </c>
      <c r="I1272" s="452">
        <v>0</v>
      </c>
      <c r="J1272" s="446"/>
      <c r="K1272" s="492"/>
      <c r="M1272" s="443" t="str">
        <f>_xlfn.IFNA(VLOOKUP(G1272,Checks!$L$4:$L$15,1,FALSE),IF(G1272="","",1))</f>
        <v/>
      </c>
    </row>
    <row r="1273" spans="1:13" s="443" customFormat="1" ht="14.15" customHeight="1">
      <c r="A1273" s="502">
        <f t="shared" si="38"/>
        <v>1265</v>
      </c>
      <c r="B1273" s="502">
        <f t="shared" si="39"/>
        <v>0</v>
      </c>
      <c r="C1273" s="448"/>
      <c r="D1273" s="446"/>
      <c r="E1273" s="446"/>
      <c r="F1273" s="446"/>
      <c r="G1273" s="448"/>
      <c r="H1273" s="455">
        <v>0</v>
      </c>
      <c r="I1273" s="452">
        <v>0</v>
      </c>
      <c r="J1273" s="446"/>
      <c r="K1273" s="492"/>
      <c r="M1273" s="443" t="str">
        <f>_xlfn.IFNA(VLOOKUP(G1273,Checks!$L$4:$L$15,1,FALSE),IF(G1273="","",1))</f>
        <v/>
      </c>
    </row>
    <row r="1274" spans="1:13" s="443" customFormat="1" ht="14.15" customHeight="1">
      <c r="A1274" s="502">
        <f t="shared" si="38"/>
        <v>1266</v>
      </c>
      <c r="B1274" s="502">
        <f t="shared" si="39"/>
        <v>0</v>
      </c>
      <c r="C1274" s="448"/>
      <c r="D1274" s="446"/>
      <c r="E1274" s="446"/>
      <c r="F1274" s="446"/>
      <c r="G1274" s="448"/>
      <c r="H1274" s="455">
        <v>0</v>
      </c>
      <c r="I1274" s="452">
        <v>0</v>
      </c>
      <c r="J1274" s="446"/>
      <c r="K1274" s="492"/>
      <c r="M1274" s="443" t="str">
        <f>_xlfn.IFNA(VLOOKUP(G1274,Checks!$L$4:$L$15,1,FALSE),IF(G1274="","",1))</f>
        <v/>
      </c>
    </row>
    <row r="1275" spans="1:13" s="443" customFormat="1" ht="14.15" customHeight="1">
      <c r="A1275" s="502">
        <f t="shared" si="38"/>
        <v>1267</v>
      </c>
      <c r="B1275" s="502">
        <f t="shared" si="39"/>
        <v>0</v>
      </c>
      <c r="C1275" s="448"/>
      <c r="D1275" s="446"/>
      <c r="E1275" s="446"/>
      <c r="F1275" s="446"/>
      <c r="G1275" s="448"/>
      <c r="H1275" s="455">
        <v>0</v>
      </c>
      <c r="I1275" s="452">
        <v>0</v>
      </c>
      <c r="J1275" s="446"/>
      <c r="K1275" s="492"/>
      <c r="M1275" s="443" t="str">
        <f>_xlfn.IFNA(VLOOKUP(G1275,Checks!$L$4:$L$15,1,FALSE),IF(G1275="","",1))</f>
        <v/>
      </c>
    </row>
    <row r="1276" spans="1:13" s="443" customFormat="1" ht="14.15" customHeight="1">
      <c r="A1276" s="502">
        <f t="shared" si="38"/>
        <v>1268</v>
      </c>
      <c r="B1276" s="502">
        <f t="shared" si="39"/>
        <v>0</v>
      </c>
      <c r="C1276" s="448"/>
      <c r="D1276" s="446"/>
      <c r="E1276" s="446"/>
      <c r="F1276" s="446"/>
      <c r="G1276" s="448"/>
      <c r="H1276" s="455">
        <v>0</v>
      </c>
      <c r="I1276" s="452">
        <v>0</v>
      </c>
      <c r="J1276" s="446"/>
      <c r="K1276" s="492"/>
      <c r="M1276" s="443" t="str">
        <f>_xlfn.IFNA(VLOOKUP(G1276,Checks!$L$4:$L$15,1,FALSE),IF(G1276="","",1))</f>
        <v/>
      </c>
    </row>
    <row r="1277" spans="1:13" s="443" customFormat="1" ht="14.15" customHeight="1">
      <c r="A1277" s="502">
        <f t="shared" si="38"/>
        <v>1269</v>
      </c>
      <c r="B1277" s="502">
        <f t="shared" si="39"/>
        <v>0</v>
      </c>
      <c r="C1277" s="448"/>
      <c r="D1277" s="446"/>
      <c r="E1277" s="446"/>
      <c r="F1277" s="446"/>
      <c r="G1277" s="448"/>
      <c r="H1277" s="455">
        <v>0</v>
      </c>
      <c r="I1277" s="452">
        <v>0</v>
      </c>
      <c r="J1277" s="446"/>
      <c r="K1277" s="492"/>
      <c r="M1277" s="443" t="str">
        <f>_xlfn.IFNA(VLOOKUP(G1277,Checks!$L$4:$L$15,1,FALSE),IF(G1277="","",1))</f>
        <v/>
      </c>
    </row>
    <row r="1278" spans="1:13" s="443" customFormat="1" ht="14.15" customHeight="1">
      <c r="A1278" s="502">
        <f t="shared" si="38"/>
        <v>1270</v>
      </c>
      <c r="B1278" s="502">
        <f t="shared" si="39"/>
        <v>0</v>
      </c>
      <c r="C1278" s="448"/>
      <c r="D1278" s="446"/>
      <c r="E1278" s="446"/>
      <c r="F1278" s="446"/>
      <c r="G1278" s="448"/>
      <c r="H1278" s="455">
        <v>0</v>
      </c>
      <c r="I1278" s="452">
        <v>0</v>
      </c>
      <c r="J1278" s="446"/>
      <c r="K1278" s="492"/>
      <c r="M1278" s="443" t="str">
        <f>_xlfn.IFNA(VLOOKUP(G1278,Checks!$L$4:$L$15,1,FALSE),IF(G1278="","",1))</f>
        <v/>
      </c>
    </row>
    <row r="1279" spans="1:13" s="443" customFormat="1" ht="14.15" customHeight="1">
      <c r="A1279" s="502">
        <f t="shared" si="38"/>
        <v>1271</v>
      </c>
      <c r="B1279" s="502">
        <f t="shared" si="39"/>
        <v>0</v>
      </c>
      <c r="C1279" s="448"/>
      <c r="D1279" s="446"/>
      <c r="E1279" s="446"/>
      <c r="F1279" s="446"/>
      <c r="G1279" s="448"/>
      <c r="H1279" s="455">
        <v>0</v>
      </c>
      <c r="I1279" s="452">
        <v>0</v>
      </c>
      <c r="J1279" s="446"/>
      <c r="K1279" s="492"/>
      <c r="M1279" s="443" t="str">
        <f>_xlfn.IFNA(VLOOKUP(G1279,Checks!$L$4:$L$15,1,FALSE),IF(G1279="","",1))</f>
        <v/>
      </c>
    </row>
    <row r="1280" spans="1:13" s="443" customFormat="1" ht="14.15" customHeight="1">
      <c r="A1280" s="502">
        <f t="shared" si="38"/>
        <v>1272</v>
      </c>
      <c r="B1280" s="502">
        <f t="shared" si="39"/>
        <v>0</v>
      </c>
      <c r="C1280" s="448"/>
      <c r="D1280" s="446"/>
      <c r="E1280" s="446"/>
      <c r="F1280" s="446"/>
      <c r="G1280" s="448"/>
      <c r="H1280" s="455">
        <v>0</v>
      </c>
      <c r="I1280" s="452">
        <v>0</v>
      </c>
      <c r="J1280" s="446"/>
      <c r="K1280" s="492"/>
      <c r="M1280" s="443" t="str">
        <f>_xlfn.IFNA(VLOOKUP(G1280,Checks!$L$4:$L$15,1,FALSE),IF(G1280="","",1))</f>
        <v/>
      </c>
    </row>
    <row r="1281" spans="1:13" s="443" customFormat="1" ht="14.15" customHeight="1">
      <c r="A1281" s="502">
        <f t="shared" si="38"/>
        <v>1273</v>
      </c>
      <c r="B1281" s="502">
        <f t="shared" si="39"/>
        <v>0</v>
      </c>
      <c r="C1281" s="448"/>
      <c r="D1281" s="446"/>
      <c r="E1281" s="446"/>
      <c r="F1281" s="446"/>
      <c r="G1281" s="448"/>
      <c r="H1281" s="455">
        <v>0</v>
      </c>
      <c r="I1281" s="452">
        <v>0</v>
      </c>
      <c r="J1281" s="446"/>
      <c r="K1281" s="492"/>
      <c r="M1281" s="443" t="str">
        <f>_xlfn.IFNA(VLOOKUP(G1281,Checks!$L$4:$L$15,1,FALSE),IF(G1281="","",1))</f>
        <v/>
      </c>
    </row>
    <row r="1282" spans="1:13" s="443" customFormat="1" ht="14.15" customHeight="1">
      <c r="A1282" s="502">
        <f t="shared" si="38"/>
        <v>1274</v>
      </c>
      <c r="B1282" s="502">
        <f t="shared" si="39"/>
        <v>0</v>
      </c>
      <c r="C1282" s="448"/>
      <c r="D1282" s="446"/>
      <c r="E1282" s="446"/>
      <c r="F1282" s="446"/>
      <c r="G1282" s="448"/>
      <c r="H1282" s="455">
        <v>0</v>
      </c>
      <c r="I1282" s="452">
        <v>0</v>
      </c>
      <c r="J1282" s="446"/>
      <c r="K1282" s="492"/>
      <c r="M1282" s="443" t="str">
        <f>_xlfn.IFNA(VLOOKUP(G1282,Checks!$L$4:$L$15,1,FALSE),IF(G1282="","",1))</f>
        <v/>
      </c>
    </row>
    <row r="1283" spans="1:13" s="443" customFormat="1" ht="14.15" customHeight="1">
      <c r="A1283" s="502">
        <f t="shared" si="38"/>
        <v>1275</v>
      </c>
      <c r="B1283" s="502">
        <f t="shared" si="39"/>
        <v>0</v>
      </c>
      <c r="C1283" s="448"/>
      <c r="D1283" s="446"/>
      <c r="E1283" s="446"/>
      <c r="F1283" s="446"/>
      <c r="G1283" s="448"/>
      <c r="H1283" s="455">
        <v>0</v>
      </c>
      <c r="I1283" s="452">
        <v>0</v>
      </c>
      <c r="J1283" s="446"/>
      <c r="K1283" s="492"/>
      <c r="M1283" s="443" t="str">
        <f>_xlfn.IFNA(VLOOKUP(G1283,Checks!$L$4:$L$15,1,FALSE),IF(G1283="","",1))</f>
        <v/>
      </c>
    </row>
    <row r="1284" spans="1:13" s="443" customFormat="1" ht="14.15" customHeight="1">
      <c r="A1284" s="502">
        <f t="shared" si="38"/>
        <v>1276</v>
      </c>
      <c r="B1284" s="502">
        <f t="shared" si="39"/>
        <v>0</v>
      </c>
      <c r="C1284" s="448"/>
      <c r="D1284" s="446"/>
      <c r="E1284" s="446"/>
      <c r="F1284" s="446"/>
      <c r="G1284" s="448"/>
      <c r="H1284" s="455">
        <v>0</v>
      </c>
      <c r="I1284" s="452">
        <v>0</v>
      </c>
      <c r="J1284" s="446"/>
      <c r="K1284" s="492"/>
      <c r="M1284" s="443" t="str">
        <f>_xlfn.IFNA(VLOOKUP(G1284,Checks!$L$4:$L$15,1,FALSE),IF(G1284="","",1))</f>
        <v/>
      </c>
    </row>
    <row r="1285" spans="1:13" s="443" customFormat="1" ht="14.15" customHeight="1">
      <c r="A1285" s="502">
        <f t="shared" si="38"/>
        <v>1277</v>
      </c>
      <c r="B1285" s="502">
        <f t="shared" si="39"/>
        <v>0</v>
      </c>
      <c r="C1285" s="448"/>
      <c r="D1285" s="446"/>
      <c r="E1285" s="446"/>
      <c r="F1285" s="446"/>
      <c r="G1285" s="448"/>
      <c r="H1285" s="455">
        <v>0</v>
      </c>
      <c r="I1285" s="452">
        <v>0</v>
      </c>
      <c r="J1285" s="446"/>
      <c r="K1285" s="492"/>
      <c r="M1285" s="443" t="str">
        <f>_xlfn.IFNA(VLOOKUP(G1285,Checks!$L$4:$L$15,1,FALSE),IF(G1285="","",1))</f>
        <v/>
      </c>
    </row>
    <row r="1286" spans="1:13" s="443" customFormat="1" ht="14.15" customHeight="1">
      <c r="A1286" s="502">
        <f t="shared" si="38"/>
        <v>1278</v>
      </c>
      <c r="B1286" s="502">
        <f t="shared" si="39"/>
        <v>0</v>
      </c>
      <c r="C1286" s="448"/>
      <c r="D1286" s="446"/>
      <c r="E1286" s="446"/>
      <c r="F1286" s="446"/>
      <c r="G1286" s="448"/>
      <c r="H1286" s="455">
        <v>0</v>
      </c>
      <c r="I1286" s="452">
        <v>0</v>
      </c>
      <c r="J1286" s="446"/>
      <c r="K1286" s="492"/>
      <c r="M1286" s="443" t="str">
        <f>_xlfn.IFNA(VLOOKUP(G1286,Checks!$L$4:$L$15,1,FALSE),IF(G1286="","",1))</f>
        <v/>
      </c>
    </row>
    <row r="1287" spans="1:13" s="443" customFormat="1" ht="14.15" customHeight="1">
      <c r="A1287" s="502">
        <f t="shared" si="38"/>
        <v>1279</v>
      </c>
      <c r="B1287" s="502">
        <f t="shared" si="39"/>
        <v>0</v>
      </c>
      <c r="C1287" s="448"/>
      <c r="D1287" s="446"/>
      <c r="E1287" s="446"/>
      <c r="F1287" s="446"/>
      <c r="G1287" s="448"/>
      <c r="H1287" s="455">
        <v>0</v>
      </c>
      <c r="I1287" s="452">
        <v>0</v>
      </c>
      <c r="J1287" s="446"/>
      <c r="K1287" s="492"/>
      <c r="M1287" s="443" t="str">
        <f>_xlfn.IFNA(VLOOKUP(G1287,Checks!$L$4:$L$15,1,FALSE),IF(G1287="","",1))</f>
        <v/>
      </c>
    </row>
    <row r="1288" spans="1:13" s="443" customFormat="1" ht="14.15" customHeight="1">
      <c r="A1288" s="502">
        <f t="shared" si="38"/>
        <v>1280</v>
      </c>
      <c r="B1288" s="502">
        <f t="shared" si="39"/>
        <v>0</v>
      </c>
      <c r="C1288" s="448"/>
      <c r="D1288" s="446"/>
      <c r="E1288" s="446"/>
      <c r="F1288" s="446"/>
      <c r="G1288" s="448"/>
      <c r="H1288" s="455">
        <v>0</v>
      </c>
      <c r="I1288" s="452">
        <v>0</v>
      </c>
      <c r="J1288" s="446"/>
      <c r="K1288" s="492"/>
      <c r="M1288" s="443" t="str">
        <f>_xlfn.IFNA(VLOOKUP(G1288,Checks!$L$4:$L$15,1,FALSE),IF(G1288="","",1))</f>
        <v/>
      </c>
    </row>
    <row r="1289" spans="1:13" s="443" customFormat="1" ht="14.15" customHeight="1">
      <c r="A1289" s="502">
        <f t="shared" si="38"/>
        <v>1281</v>
      </c>
      <c r="B1289" s="502">
        <f t="shared" si="39"/>
        <v>0</v>
      </c>
      <c r="C1289" s="448"/>
      <c r="D1289" s="446"/>
      <c r="E1289" s="446"/>
      <c r="F1289" s="446"/>
      <c r="G1289" s="448"/>
      <c r="H1289" s="455">
        <v>0</v>
      </c>
      <c r="I1289" s="452">
        <v>0</v>
      </c>
      <c r="J1289" s="446"/>
      <c r="K1289" s="492"/>
      <c r="M1289" s="443" t="str">
        <f>_xlfn.IFNA(VLOOKUP(G1289,Checks!$L$4:$L$15,1,FALSE),IF(G1289="","",1))</f>
        <v/>
      </c>
    </row>
    <row r="1290" spans="1:13" s="443" customFormat="1" ht="14.15" customHeight="1">
      <c r="A1290" s="502">
        <f t="shared" si="38"/>
        <v>1282</v>
      </c>
      <c r="B1290" s="502">
        <f t="shared" si="39"/>
        <v>0</v>
      </c>
      <c r="C1290" s="448"/>
      <c r="D1290" s="446"/>
      <c r="E1290" s="446"/>
      <c r="F1290" s="446"/>
      <c r="G1290" s="448"/>
      <c r="H1290" s="455">
        <v>0</v>
      </c>
      <c r="I1290" s="452">
        <v>0</v>
      </c>
      <c r="J1290" s="446"/>
      <c r="K1290" s="492"/>
      <c r="M1290" s="443" t="str">
        <f>_xlfn.IFNA(VLOOKUP(G1290,Checks!$L$4:$L$15,1,FALSE),IF(G1290="","",1))</f>
        <v/>
      </c>
    </row>
    <row r="1291" spans="1:13" s="443" customFormat="1" ht="14.15" customHeight="1">
      <c r="A1291" s="502">
        <f t="shared" ref="A1291:A1354" si="40">A1290+1</f>
        <v>1283</v>
      </c>
      <c r="B1291" s="502">
        <f t="shared" ref="B1291:B1354" si="41">$B$9</f>
        <v>0</v>
      </c>
      <c r="C1291" s="448"/>
      <c r="D1291" s="446"/>
      <c r="E1291" s="446"/>
      <c r="F1291" s="446"/>
      <c r="G1291" s="448"/>
      <c r="H1291" s="455">
        <v>0</v>
      </c>
      <c r="I1291" s="452">
        <v>0</v>
      </c>
      <c r="J1291" s="446"/>
      <c r="K1291" s="492"/>
      <c r="M1291" s="443" t="str">
        <f>_xlfn.IFNA(VLOOKUP(G1291,Checks!$L$4:$L$15,1,FALSE),IF(G1291="","",1))</f>
        <v/>
      </c>
    </row>
    <row r="1292" spans="1:13" s="443" customFormat="1" ht="14.15" customHeight="1">
      <c r="A1292" s="502">
        <f t="shared" si="40"/>
        <v>1284</v>
      </c>
      <c r="B1292" s="502">
        <f t="shared" si="41"/>
        <v>0</v>
      </c>
      <c r="C1292" s="448"/>
      <c r="D1292" s="446"/>
      <c r="E1292" s="446"/>
      <c r="F1292" s="446"/>
      <c r="G1292" s="448"/>
      <c r="H1292" s="455">
        <v>0</v>
      </c>
      <c r="I1292" s="452">
        <v>0</v>
      </c>
      <c r="J1292" s="446"/>
      <c r="K1292" s="492"/>
      <c r="M1292" s="443" t="str">
        <f>_xlfn.IFNA(VLOOKUP(G1292,Checks!$L$4:$L$15,1,FALSE),IF(G1292="","",1))</f>
        <v/>
      </c>
    </row>
    <row r="1293" spans="1:13" s="443" customFormat="1" ht="14.15" customHeight="1">
      <c r="A1293" s="502">
        <f t="shared" si="40"/>
        <v>1285</v>
      </c>
      <c r="B1293" s="502">
        <f t="shared" si="41"/>
        <v>0</v>
      </c>
      <c r="C1293" s="448"/>
      <c r="D1293" s="446"/>
      <c r="E1293" s="446"/>
      <c r="F1293" s="446"/>
      <c r="G1293" s="448"/>
      <c r="H1293" s="455">
        <v>0</v>
      </c>
      <c r="I1293" s="452">
        <v>0</v>
      </c>
      <c r="J1293" s="446"/>
      <c r="K1293" s="492"/>
      <c r="M1293" s="443" t="str">
        <f>_xlfn.IFNA(VLOOKUP(G1293,Checks!$L$4:$L$15,1,FALSE),IF(G1293="","",1))</f>
        <v/>
      </c>
    </row>
    <row r="1294" spans="1:13" s="443" customFormat="1" ht="14.15" customHeight="1">
      <c r="A1294" s="502">
        <f t="shared" si="40"/>
        <v>1286</v>
      </c>
      <c r="B1294" s="502">
        <f t="shared" si="41"/>
        <v>0</v>
      </c>
      <c r="C1294" s="448"/>
      <c r="D1294" s="446"/>
      <c r="E1294" s="446"/>
      <c r="F1294" s="446"/>
      <c r="G1294" s="448"/>
      <c r="H1294" s="455">
        <v>0</v>
      </c>
      <c r="I1294" s="452">
        <v>0</v>
      </c>
      <c r="J1294" s="446"/>
      <c r="K1294" s="492"/>
      <c r="M1294" s="443" t="str">
        <f>_xlfn.IFNA(VLOOKUP(G1294,Checks!$L$4:$L$15,1,FALSE),IF(G1294="","",1))</f>
        <v/>
      </c>
    </row>
    <row r="1295" spans="1:13" s="443" customFormat="1" ht="14.15" customHeight="1">
      <c r="A1295" s="502">
        <f t="shared" si="40"/>
        <v>1287</v>
      </c>
      <c r="B1295" s="502">
        <f t="shared" si="41"/>
        <v>0</v>
      </c>
      <c r="C1295" s="448"/>
      <c r="D1295" s="446"/>
      <c r="E1295" s="446"/>
      <c r="F1295" s="446"/>
      <c r="G1295" s="448"/>
      <c r="H1295" s="455">
        <v>0</v>
      </c>
      <c r="I1295" s="452">
        <v>0</v>
      </c>
      <c r="J1295" s="446"/>
      <c r="K1295" s="492"/>
      <c r="M1295" s="443" t="str">
        <f>_xlfn.IFNA(VLOOKUP(G1295,Checks!$L$4:$L$15,1,FALSE),IF(G1295="","",1))</f>
        <v/>
      </c>
    </row>
    <row r="1296" spans="1:13" s="443" customFormat="1" ht="14.15" customHeight="1">
      <c r="A1296" s="502">
        <f t="shared" si="40"/>
        <v>1288</v>
      </c>
      <c r="B1296" s="502">
        <f t="shared" si="41"/>
        <v>0</v>
      </c>
      <c r="C1296" s="448"/>
      <c r="D1296" s="446"/>
      <c r="E1296" s="446"/>
      <c r="F1296" s="446"/>
      <c r="G1296" s="448"/>
      <c r="H1296" s="455">
        <v>0</v>
      </c>
      <c r="I1296" s="452">
        <v>0</v>
      </c>
      <c r="J1296" s="446"/>
      <c r="K1296" s="492"/>
      <c r="M1296" s="443" t="str">
        <f>_xlfn.IFNA(VLOOKUP(G1296,Checks!$L$4:$L$15,1,FALSE),IF(G1296="","",1))</f>
        <v/>
      </c>
    </row>
    <row r="1297" spans="1:13" s="443" customFormat="1" ht="14.15" customHeight="1">
      <c r="A1297" s="502">
        <f t="shared" si="40"/>
        <v>1289</v>
      </c>
      <c r="B1297" s="502">
        <f t="shared" si="41"/>
        <v>0</v>
      </c>
      <c r="C1297" s="448"/>
      <c r="D1297" s="446"/>
      <c r="E1297" s="446"/>
      <c r="F1297" s="446"/>
      <c r="G1297" s="448"/>
      <c r="H1297" s="455">
        <v>0</v>
      </c>
      <c r="I1297" s="452">
        <v>0</v>
      </c>
      <c r="J1297" s="446"/>
      <c r="K1297" s="492"/>
      <c r="M1297" s="443" t="str">
        <f>_xlfn.IFNA(VLOOKUP(G1297,Checks!$L$4:$L$15,1,FALSE),IF(G1297="","",1))</f>
        <v/>
      </c>
    </row>
    <row r="1298" spans="1:13" s="443" customFormat="1" ht="14.15" customHeight="1">
      <c r="A1298" s="502">
        <f t="shared" si="40"/>
        <v>1290</v>
      </c>
      <c r="B1298" s="502">
        <f t="shared" si="41"/>
        <v>0</v>
      </c>
      <c r="C1298" s="448"/>
      <c r="D1298" s="446"/>
      <c r="E1298" s="446"/>
      <c r="F1298" s="446"/>
      <c r="G1298" s="448"/>
      <c r="H1298" s="455">
        <v>0</v>
      </c>
      <c r="I1298" s="452">
        <v>0</v>
      </c>
      <c r="J1298" s="446"/>
      <c r="K1298" s="492"/>
      <c r="M1298" s="443" t="str">
        <f>_xlfn.IFNA(VLOOKUP(G1298,Checks!$L$4:$L$15,1,FALSE),IF(G1298="","",1))</f>
        <v/>
      </c>
    </row>
    <row r="1299" spans="1:13" s="443" customFormat="1" ht="14.15" customHeight="1">
      <c r="A1299" s="502">
        <f t="shared" si="40"/>
        <v>1291</v>
      </c>
      <c r="B1299" s="502">
        <f t="shared" si="41"/>
        <v>0</v>
      </c>
      <c r="C1299" s="448"/>
      <c r="D1299" s="446"/>
      <c r="E1299" s="446"/>
      <c r="F1299" s="446"/>
      <c r="G1299" s="448"/>
      <c r="H1299" s="455">
        <v>0</v>
      </c>
      <c r="I1299" s="452">
        <v>0</v>
      </c>
      <c r="J1299" s="446"/>
      <c r="K1299" s="492"/>
      <c r="M1299" s="443" t="str">
        <f>_xlfn.IFNA(VLOOKUP(G1299,Checks!$L$4:$L$15,1,FALSE),IF(G1299="","",1))</f>
        <v/>
      </c>
    </row>
    <row r="1300" spans="1:13" s="443" customFormat="1" ht="14.15" customHeight="1">
      <c r="A1300" s="502">
        <f t="shared" si="40"/>
        <v>1292</v>
      </c>
      <c r="B1300" s="502">
        <f t="shared" si="41"/>
        <v>0</v>
      </c>
      <c r="C1300" s="448"/>
      <c r="D1300" s="446"/>
      <c r="E1300" s="446"/>
      <c r="F1300" s="446"/>
      <c r="G1300" s="448"/>
      <c r="H1300" s="455">
        <v>0</v>
      </c>
      <c r="I1300" s="452">
        <v>0</v>
      </c>
      <c r="J1300" s="446"/>
      <c r="K1300" s="492"/>
      <c r="M1300" s="443" t="str">
        <f>_xlfn.IFNA(VLOOKUP(G1300,Checks!$L$4:$L$15,1,FALSE),IF(G1300="","",1))</f>
        <v/>
      </c>
    </row>
    <row r="1301" spans="1:13" s="443" customFormat="1" ht="14.15" customHeight="1">
      <c r="A1301" s="502">
        <f t="shared" si="40"/>
        <v>1293</v>
      </c>
      <c r="B1301" s="502">
        <f t="shared" si="41"/>
        <v>0</v>
      </c>
      <c r="C1301" s="448"/>
      <c r="D1301" s="446"/>
      <c r="E1301" s="446"/>
      <c r="F1301" s="446"/>
      <c r="G1301" s="448"/>
      <c r="H1301" s="455">
        <v>0</v>
      </c>
      <c r="I1301" s="452">
        <v>0</v>
      </c>
      <c r="J1301" s="446"/>
      <c r="K1301" s="492"/>
      <c r="M1301" s="443" t="str">
        <f>_xlfn.IFNA(VLOOKUP(G1301,Checks!$L$4:$L$15,1,FALSE),IF(G1301="","",1))</f>
        <v/>
      </c>
    </row>
    <row r="1302" spans="1:13" s="443" customFormat="1" ht="14.15" customHeight="1">
      <c r="A1302" s="502">
        <f t="shared" si="40"/>
        <v>1294</v>
      </c>
      <c r="B1302" s="502">
        <f t="shared" si="41"/>
        <v>0</v>
      </c>
      <c r="C1302" s="448"/>
      <c r="D1302" s="446"/>
      <c r="E1302" s="446"/>
      <c r="F1302" s="446"/>
      <c r="G1302" s="448"/>
      <c r="H1302" s="455">
        <v>0</v>
      </c>
      <c r="I1302" s="452">
        <v>0</v>
      </c>
      <c r="J1302" s="446"/>
      <c r="K1302" s="492"/>
      <c r="M1302" s="443" t="str">
        <f>_xlfn.IFNA(VLOOKUP(G1302,Checks!$L$4:$L$15,1,FALSE),IF(G1302="","",1))</f>
        <v/>
      </c>
    </row>
    <row r="1303" spans="1:13" s="443" customFormat="1" ht="14.15" customHeight="1">
      <c r="A1303" s="502">
        <f t="shared" si="40"/>
        <v>1295</v>
      </c>
      <c r="B1303" s="502">
        <f t="shared" si="41"/>
        <v>0</v>
      </c>
      <c r="C1303" s="448"/>
      <c r="D1303" s="446"/>
      <c r="E1303" s="446"/>
      <c r="F1303" s="446"/>
      <c r="G1303" s="448"/>
      <c r="H1303" s="455">
        <v>0</v>
      </c>
      <c r="I1303" s="452">
        <v>0</v>
      </c>
      <c r="J1303" s="446"/>
      <c r="K1303" s="492"/>
      <c r="M1303" s="443" t="str">
        <f>_xlfn.IFNA(VLOOKUP(G1303,Checks!$L$4:$L$15,1,FALSE),IF(G1303="","",1))</f>
        <v/>
      </c>
    </row>
    <row r="1304" spans="1:13" s="443" customFormat="1" ht="14.15" customHeight="1">
      <c r="A1304" s="502">
        <f t="shared" si="40"/>
        <v>1296</v>
      </c>
      <c r="B1304" s="502">
        <f t="shared" si="41"/>
        <v>0</v>
      </c>
      <c r="C1304" s="448"/>
      <c r="D1304" s="446"/>
      <c r="E1304" s="446"/>
      <c r="F1304" s="446"/>
      <c r="G1304" s="448"/>
      <c r="H1304" s="455">
        <v>0</v>
      </c>
      <c r="I1304" s="452">
        <v>0</v>
      </c>
      <c r="J1304" s="446"/>
      <c r="K1304" s="492"/>
      <c r="M1304" s="443" t="str">
        <f>_xlfn.IFNA(VLOOKUP(G1304,Checks!$L$4:$L$15,1,FALSE),IF(G1304="","",1))</f>
        <v/>
      </c>
    </row>
    <row r="1305" spans="1:13" s="443" customFormat="1" ht="14.15" customHeight="1">
      <c r="A1305" s="502">
        <f t="shared" si="40"/>
        <v>1297</v>
      </c>
      <c r="B1305" s="502">
        <f t="shared" si="41"/>
        <v>0</v>
      </c>
      <c r="C1305" s="448"/>
      <c r="D1305" s="446"/>
      <c r="E1305" s="446"/>
      <c r="F1305" s="446"/>
      <c r="G1305" s="448"/>
      <c r="H1305" s="455">
        <v>0</v>
      </c>
      <c r="I1305" s="452">
        <v>0</v>
      </c>
      <c r="J1305" s="446"/>
      <c r="K1305" s="492"/>
      <c r="M1305" s="443" t="str">
        <f>_xlfn.IFNA(VLOOKUP(G1305,Checks!$L$4:$L$15,1,FALSE),IF(G1305="","",1))</f>
        <v/>
      </c>
    </row>
    <row r="1306" spans="1:13" s="443" customFormat="1" ht="14.15" customHeight="1">
      <c r="A1306" s="502">
        <f t="shared" si="40"/>
        <v>1298</v>
      </c>
      <c r="B1306" s="502">
        <f t="shared" si="41"/>
        <v>0</v>
      </c>
      <c r="C1306" s="448"/>
      <c r="D1306" s="446"/>
      <c r="E1306" s="446"/>
      <c r="F1306" s="446"/>
      <c r="G1306" s="448"/>
      <c r="H1306" s="455">
        <v>0</v>
      </c>
      <c r="I1306" s="452">
        <v>0</v>
      </c>
      <c r="J1306" s="446"/>
      <c r="K1306" s="492"/>
      <c r="M1306" s="443" t="str">
        <f>_xlfn.IFNA(VLOOKUP(G1306,Checks!$L$4:$L$15,1,FALSE),IF(G1306="","",1))</f>
        <v/>
      </c>
    </row>
    <row r="1307" spans="1:13" s="443" customFormat="1" ht="14.15" customHeight="1">
      <c r="A1307" s="502">
        <f t="shared" si="40"/>
        <v>1299</v>
      </c>
      <c r="B1307" s="502">
        <f t="shared" si="41"/>
        <v>0</v>
      </c>
      <c r="C1307" s="448"/>
      <c r="D1307" s="446"/>
      <c r="E1307" s="446"/>
      <c r="F1307" s="446"/>
      <c r="G1307" s="448"/>
      <c r="H1307" s="455">
        <v>0</v>
      </c>
      <c r="I1307" s="452">
        <v>0</v>
      </c>
      <c r="J1307" s="446"/>
      <c r="K1307" s="492"/>
      <c r="M1307" s="443" t="str">
        <f>_xlfn.IFNA(VLOOKUP(G1307,Checks!$L$4:$L$15,1,FALSE),IF(G1307="","",1))</f>
        <v/>
      </c>
    </row>
    <row r="1308" spans="1:13" s="443" customFormat="1" ht="14.15" customHeight="1">
      <c r="A1308" s="502">
        <f t="shared" si="40"/>
        <v>1300</v>
      </c>
      <c r="B1308" s="502">
        <f t="shared" si="41"/>
        <v>0</v>
      </c>
      <c r="C1308" s="448"/>
      <c r="D1308" s="446"/>
      <c r="E1308" s="446"/>
      <c r="F1308" s="446"/>
      <c r="G1308" s="448"/>
      <c r="H1308" s="455">
        <v>0</v>
      </c>
      <c r="I1308" s="452">
        <v>0</v>
      </c>
      <c r="J1308" s="446"/>
      <c r="K1308" s="492"/>
      <c r="M1308" s="443" t="str">
        <f>_xlfn.IFNA(VLOOKUP(G1308,Checks!$L$4:$L$15,1,FALSE),IF(G1308="","",1))</f>
        <v/>
      </c>
    </row>
    <row r="1309" spans="1:13" s="443" customFormat="1" ht="14.15" customHeight="1">
      <c r="A1309" s="502">
        <f t="shared" si="40"/>
        <v>1301</v>
      </c>
      <c r="B1309" s="502">
        <f t="shared" si="41"/>
        <v>0</v>
      </c>
      <c r="C1309" s="448"/>
      <c r="D1309" s="446"/>
      <c r="E1309" s="446"/>
      <c r="F1309" s="446"/>
      <c r="G1309" s="448"/>
      <c r="H1309" s="455">
        <v>0</v>
      </c>
      <c r="I1309" s="452">
        <v>0</v>
      </c>
      <c r="J1309" s="446"/>
      <c r="K1309" s="492"/>
      <c r="M1309" s="443" t="str">
        <f>_xlfn.IFNA(VLOOKUP(G1309,Checks!$L$4:$L$15,1,FALSE),IF(G1309="","",1))</f>
        <v/>
      </c>
    </row>
    <row r="1310" spans="1:13" s="443" customFormat="1" ht="14.15" customHeight="1">
      <c r="A1310" s="502">
        <f t="shared" si="40"/>
        <v>1302</v>
      </c>
      <c r="B1310" s="502">
        <f t="shared" si="41"/>
        <v>0</v>
      </c>
      <c r="C1310" s="448"/>
      <c r="D1310" s="446"/>
      <c r="E1310" s="446"/>
      <c r="F1310" s="446"/>
      <c r="G1310" s="448"/>
      <c r="H1310" s="455">
        <v>0</v>
      </c>
      <c r="I1310" s="452">
        <v>0</v>
      </c>
      <c r="J1310" s="446"/>
      <c r="K1310" s="492"/>
      <c r="M1310" s="443" t="str">
        <f>_xlfn.IFNA(VLOOKUP(G1310,Checks!$L$4:$L$15,1,FALSE),IF(G1310="","",1))</f>
        <v/>
      </c>
    </row>
    <row r="1311" spans="1:13" s="443" customFormat="1" ht="14.15" customHeight="1">
      <c r="A1311" s="502">
        <f t="shared" si="40"/>
        <v>1303</v>
      </c>
      <c r="B1311" s="502">
        <f t="shared" si="41"/>
        <v>0</v>
      </c>
      <c r="C1311" s="448"/>
      <c r="D1311" s="446"/>
      <c r="E1311" s="446"/>
      <c r="F1311" s="446"/>
      <c r="G1311" s="448"/>
      <c r="H1311" s="455">
        <v>0</v>
      </c>
      <c r="I1311" s="452">
        <v>0</v>
      </c>
      <c r="J1311" s="446"/>
      <c r="K1311" s="492"/>
      <c r="M1311" s="443" t="str">
        <f>_xlfn.IFNA(VLOOKUP(G1311,Checks!$L$4:$L$15,1,FALSE),IF(G1311="","",1))</f>
        <v/>
      </c>
    </row>
    <row r="1312" spans="1:13" s="443" customFormat="1" ht="14.15" customHeight="1">
      <c r="A1312" s="502">
        <f t="shared" si="40"/>
        <v>1304</v>
      </c>
      <c r="B1312" s="502">
        <f t="shared" si="41"/>
        <v>0</v>
      </c>
      <c r="C1312" s="448"/>
      <c r="D1312" s="446"/>
      <c r="E1312" s="446"/>
      <c r="F1312" s="446"/>
      <c r="G1312" s="448"/>
      <c r="H1312" s="455">
        <v>0</v>
      </c>
      <c r="I1312" s="452">
        <v>0</v>
      </c>
      <c r="J1312" s="446"/>
      <c r="K1312" s="492"/>
      <c r="M1312" s="443" t="str">
        <f>_xlfn.IFNA(VLOOKUP(G1312,Checks!$L$4:$L$15,1,FALSE),IF(G1312="","",1))</f>
        <v/>
      </c>
    </row>
    <row r="1313" spans="1:13" s="443" customFormat="1" ht="14.15" customHeight="1">
      <c r="A1313" s="502">
        <f t="shared" si="40"/>
        <v>1305</v>
      </c>
      <c r="B1313" s="502">
        <f t="shared" si="41"/>
        <v>0</v>
      </c>
      <c r="C1313" s="448"/>
      <c r="D1313" s="446"/>
      <c r="E1313" s="446"/>
      <c r="F1313" s="446"/>
      <c r="G1313" s="448"/>
      <c r="H1313" s="455">
        <v>0</v>
      </c>
      <c r="I1313" s="452">
        <v>0</v>
      </c>
      <c r="J1313" s="446"/>
      <c r="K1313" s="492"/>
      <c r="M1313" s="443" t="str">
        <f>_xlfn.IFNA(VLOOKUP(G1313,Checks!$L$4:$L$15,1,FALSE),IF(G1313="","",1))</f>
        <v/>
      </c>
    </row>
    <row r="1314" spans="1:13" s="443" customFormat="1" ht="14.15" customHeight="1">
      <c r="A1314" s="502">
        <f t="shared" si="40"/>
        <v>1306</v>
      </c>
      <c r="B1314" s="502">
        <f t="shared" si="41"/>
        <v>0</v>
      </c>
      <c r="C1314" s="448"/>
      <c r="D1314" s="446"/>
      <c r="E1314" s="446"/>
      <c r="F1314" s="446"/>
      <c r="G1314" s="448"/>
      <c r="H1314" s="455">
        <v>0</v>
      </c>
      <c r="I1314" s="452">
        <v>0</v>
      </c>
      <c r="J1314" s="446"/>
      <c r="K1314" s="492"/>
      <c r="M1314" s="443" t="str">
        <f>_xlfn.IFNA(VLOOKUP(G1314,Checks!$L$4:$L$15,1,FALSE),IF(G1314="","",1))</f>
        <v/>
      </c>
    </row>
    <row r="1315" spans="1:13" s="443" customFormat="1" ht="14.15" customHeight="1">
      <c r="A1315" s="502">
        <f t="shared" si="40"/>
        <v>1307</v>
      </c>
      <c r="B1315" s="502">
        <f t="shared" si="41"/>
        <v>0</v>
      </c>
      <c r="C1315" s="448"/>
      <c r="D1315" s="446"/>
      <c r="E1315" s="446"/>
      <c r="F1315" s="446"/>
      <c r="G1315" s="448"/>
      <c r="H1315" s="455">
        <v>0</v>
      </c>
      <c r="I1315" s="452">
        <v>0</v>
      </c>
      <c r="J1315" s="446"/>
      <c r="K1315" s="492"/>
      <c r="M1315" s="443" t="str">
        <f>_xlfn.IFNA(VLOOKUP(G1315,Checks!$L$4:$L$15,1,FALSE),IF(G1315="","",1))</f>
        <v/>
      </c>
    </row>
    <row r="1316" spans="1:13" s="443" customFormat="1" ht="14.15" customHeight="1">
      <c r="A1316" s="502">
        <f t="shared" si="40"/>
        <v>1308</v>
      </c>
      <c r="B1316" s="502">
        <f t="shared" si="41"/>
        <v>0</v>
      </c>
      <c r="C1316" s="448"/>
      <c r="D1316" s="446"/>
      <c r="E1316" s="446"/>
      <c r="F1316" s="446"/>
      <c r="G1316" s="448"/>
      <c r="H1316" s="455">
        <v>0</v>
      </c>
      <c r="I1316" s="452">
        <v>0</v>
      </c>
      <c r="J1316" s="446"/>
      <c r="K1316" s="492"/>
      <c r="M1316" s="443" t="str">
        <f>_xlfn.IFNA(VLOOKUP(G1316,Checks!$L$4:$L$15,1,FALSE),IF(G1316="","",1))</f>
        <v/>
      </c>
    </row>
    <row r="1317" spans="1:13" s="443" customFormat="1" ht="14.15" customHeight="1">
      <c r="A1317" s="502">
        <f t="shared" si="40"/>
        <v>1309</v>
      </c>
      <c r="B1317" s="502">
        <f t="shared" si="41"/>
        <v>0</v>
      </c>
      <c r="C1317" s="448"/>
      <c r="D1317" s="446"/>
      <c r="E1317" s="446"/>
      <c r="F1317" s="446"/>
      <c r="G1317" s="448"/>
      <c r="H1317" s="455">
        <v>0</v>
      </c>
      <c r="I1317" s="452">
        <v>0</v>
      </c>
      <c r="J1317" s="446"/>
      <c r="K1317" s="492"/>
      <c r="M1317" s="443" t="str">
        <f>_xlfn.IFNA(VLOOKUP(G1317,Checks!$L$4:$L$15,1,FALSE),IF(G1317="","",1))</f>
        <v/>
      </c>
    </row>
    <row r="1318" spans="1:13" s="443" customFormat="1" ht="14.15" customHeight="1">
      <c r="A1318" s="502">
        <f t="shared" si="40"/>
        <v>1310</v>
      </c>
      <c r="B1318" s="502">
        <f t="shared" si="41"/>
        <v>0</v>
      </c>
      <c r="C1318" s="448"/>
      <c r="D1318" s="446"/>
      <c r="E1318" s="446"/>
      <c r="F1318" s="446"/>
      <c r="G1318" s="448"/>
      <c r="H1318" s="455">
        <v>0</v>
      </c>
      <c r="I1318" s="452">
        <v>0</v>
      </c>
      <c r="J1318" s="446"/>
      <c r="K1318" s="492"/>
      <c r="M1318" s="443" t="str">
        <f>_xlfn.IFNA(VLOOKUP(G1318,Checks!$L$4:$L$15,1,FALSE),IF(G1318="","",1))</f>
        <v/>
      </c>
    </row>
    <row r="1319" spans="1:13" s="443" customFormat="1" ht="14.15" customHeight="1">
      <c r="A1319" s="502">
        <f t="shared" si="40"/>
        <v>1311</v>
      </c>
      <c r="B1319" s="502">
        <f t="shared" si="41"/>
        <v>0</v>
      </c>
      <c r="C1319" s="448"/>
      <c r="D1319" s="446"/>
      <c r="E1319" s="446"/>
      <c r="F1319" s="446"/>
      <c r="G1319" s="448"/>
      <c r="H1319" s="455">
        <v>0</v>
      </c>
      <c r="I1319" s="452">
        <v>0</v>
      </c>
      <c r="J1319" s="446"/>
      <c r="K1319" s="492"/>
      <c r="M1319" s="443" t="str">
        <f>_xlfn.IFNA(VLOOKUP(G1319,Checks!$L$4:$L$15,1,FALSE),IF(G1319="","",1))</f>
        <v/>
      </c>
    </row>
    <row r="1320" spans="1:13" s="443" customFormat="1" ht="14.15" customHeight="1">
      <c r="A1320" s="502">
        <f t="shared" si="40"/>
        <v>1312</v>
      </c>
      <c r="B1320" s="502">
        <f t="shared" si="41"/>
        <v>0</v>
      </c>
      <c r="C1320" s="448"/>
      <c r="D1320" s="446"/>
      <c r="E1320" s="446"/>
      <c r="F1320" s="446"/>
      <c r="G1320" s="448"/>
      <c r="H1320" s="455">
        <v>0</v>
      </c>
      <c r="I1320" s="452">
        <v>0</v>
      </c>
      <c r="J1320" s="446"/>
      <c r="K1320" s="492"/>
      <c r="M1320" s="443" t="str">
        <f>_xlfn.IFNA(VLOOKUP(G1320,Checks!$L$4:$L$15,1,FALSE),IF(G1320="","",1))</f>
        <v/>
      </c>
    </row>
    <row r="1321" spans="1:13" s="443" customFormat="1" ht="14.15" customHeight="1">
      <c r="A1321" s="502">
        <f t="shared" si="40"/>
        <v>1313</v>
      </c>
      <c r="B1321" s="502">
        <f t="shared" si="41"/>
        <v>0</v>
      </c>
      <c r="C1321" s="448"/>
      <c r="D1321" s="446"/>
      <c r="E1321" s="446"/>
      <c r="F1321" s="446"/>
      <c r="G1321" s="448"/>
      <c r="H1321" s="455">
        <v>0</v>
      </c>
      <c r="I1321" s="452">
        <v>0</v>
      </c>
      <c r="J1321" s="446"/>
      <c r="K1321" s="492"/>
      <c r="M1321" s="443" t="str">
        <f>_xlfn.IFNA(VLOOKUP(G1321,Checks!$L$4:$L$15,1,FALSE),IF(G1321="","",1))</f>
        <v/>
      </c>
    </row>
    <row r="1322" spans="1:13" s="443" customFormat="1" ht="14.15" customHeight="1">
      <c r="A1322" s="502">
        <f t="shared" si="40"/>
        <v>1314</v>
      </c>
      <c r="B1322" s="502">
        <f t="shared" si="41"/>
        <v>0</v>
      </c>
      <c r="C1322" s="448"/>
      <c r="D1322" s="446"/>
      <c r="E1322" s="446"/>
      <c r="F1322" s="446"/>
      <c r="G1322" s="448"/>
      <c r="H1322" s="455">
        <v>0</v>
      </c>
      <c r="I1322" s="452">
        <v>0</v>
      </c>
      <c r="J1322" s="446"/>
      <c r="K1322" s="492"/>
      <c r="M1322" s="443" t="str">
        <f>_xlfn.IFNA(VLOOKUP(G1322,Checks!$L$4:$L$15,1,FALSE),IF(G1322="","",1))</f>
        <v/>
      </c>
    </row>
    <row r="1323" spans="1:13" s="443" customFormat="1" ht="14.15" customHeight="1">
      <c r="A1323" s="502">
        <f t="shared" si="40"/>
        <v>1315</v>
      </c>
      <c r="B1323" s="502">
        <f t="shared" si="41"/>
        <v>0</v>
      </c>
      <c r="C1323" s="448"/>
      <c r="D1323" s="446"/>
      <c r="E1323" s="446"/>
      <c r="F1323" s="446"/>
      <c r="G1323" s="448"/>
      <c r="H1323" s="455">
        <v>0</v>
      </c>
      <c r="I1323" s="452">
        <v>0</v>
      </c>
      <c r="J1323" s="446"/>
      <c r="K1323" s="492"/>
      <c r="M1323" s="443" t="str">
        <f>_xlfn.IFNA(VLOOKUP(G1323,Checks!$L$4:$L$15,1,FALSE),IF(G1323="","",1))</f>
        <v/>
      </c>
    </row>
    <row r="1324" spans="1:13" s="443" customFormat="1" ht="14.15" customHeight="1">
      <c r="A1324" s="502">
        <f t="shared" si="40"/>
        <v>1316</v>
      </c>
      <c r="B1324" s="502">
        <f t="shared" si="41"/>
        <v>0</v>
      </c>
      <c r="C1324" s="448"/>
      <c r="D1324" s="446"/>
      <c r="E1324" s="446"/>
      <c r="F1324" s="446"/>
      <c r="G1324" s="448"/>
      <c r="H1324" s="455">
        <v>0</v>
      </c>
      <c r="I1324" s="452">
        <v>0</v>
      </c>
      <c r="J1324" s="446"/>
      <c r="K1324" s="492"/>
      <c r="M1324" s="443" t="str">
        <f>_xlfn.IFNA(VLOOKUP(G1324,Checks!$L$4:$L$15,1,FALSE),IF(G1324="","",1))</f>
        <v/>
      </c>
    </row>
    <row r="1325" spans="1:13" s="443" customFormat="1" ht="14.15" customHeight="1">
      <c r="A1325" s="502">
        <f t="shared" si="40"/>
        <v>1317</v>
      </c>
      <c r="B1325" s="502">
        <f t="shared" si="41"/>
        <v>0</v>
      </c>
      <c r="C1325" s="448"/>
      <c r="D1325" s="446"/>
      <c r="E1325" s="446"/>
      <c r="F1325" s="446"/>
      <c r="G1325" s="448"/>
      <c r="H1325" s="455">
        <v>0</v>
      </c>
      <c r="I1325" s="452">
        <v>0</v>
      </c>
      <c r="J1325" s="446"/>
      <c r="K1325" s="492"/>
      <c r="M1325" s="443" t="str">
        <f>_xlfn.IFNA(VLOOKUP(G1325,Checks!$L$4:$L$15,1,FALSE),IF(G1325="","",1))</f>
        <v/>
      </c>
    </row>
    <row r="1326" spans="1:13" s="443" customFormat="1" ht="14.15" customHeight="1">
      <c r="A1326" s="502">
        <f t="shared" si="40"/>
        <v>1318</v>
      </c>
      <c r="B1326" s="502">
        <f t="shared" si="41"/>
        <v>0</v>
      </c>
      <c r="C1326" s="448"/>
      <c r="D1326" s="446"/>
      <c r="E1326" s="446"/>
      <c r="F1326" s="446"/>
      <c r="G1326" s="448"/>
      <c r="H1326" s="455">
        <v>0</v>
      </c>
      <c r="I1326" s="452">
        <v>0</v>
      </c>
      <c r="J1326" s="446"/>
      <c r="K1326" s="492"/>
      <c r="M1326" s="443" t="str">
        <f>_xlfn.IFNA(VLOOKUP(G1326,Checks!$L$4:$L$15,1,FALSE),IF(G1326="","",1))</f>
        <v/>
      </c>
    </row>
    <row r="1327" spans="1:13" s="443" customFormat="1" ht="14.15" customHeight="1">
      <c r="A1327" s="502">
        <f t="shared" si="40"/>
        <v>1319</v>
      </c>
      <c r="B1327" s="502">
        <f t="shared" si="41"/>
        <v>0</v>
      </c>
      <c r="C1327" s="448"/>
      <c r="D1327" s="446"/>
      <c r="E1327" s="446"/>
      <c r="F1327" s="446"/>
      <c r="G1327" s="448"/>
      <c r="H1327" s="455">
        <v>0</v>
      </c>
      <c r="I1327" s="452">
        <v>0</v>
      </c>
      <c r="J1327" s="446"/>
      <c r="K1327" s="492"/>
      <c r="M1327" s="443" t="str">
        <f>_xlfn.IFNA(VLOOKUP(G1327,Checks!$L$4:$L$15,1,FALSE),IF(G1327="","",1))</f>
        <v/>
      </c>
    </row>
    <row r="1328" spans="1:13" s="443" customFormat="1" ht="14.15" customHeight="1">
      <c r="A1328" s="502">
        <f t="shared" si="40"/>
        <v>1320</v>
      </c>
      <c r="B1328" s="502">
        <f t="shared" si="41"/>
        <v>0</v>
      </c>
      <c r="C1328" s="448"/>
      <c r="D1328" s="446"/>
      <c r="E1328" s="446"/>
      <c r="F1328" s="446"/>
      <c r="G1328" s="448"/>
      <c r="H1328" s="455">
        <v>0</v>
      </c>
      <c r="I1328" s="452">
        <v>0</v>
      </c>
      <c r="J1328" s="446"/>
      <c r="K1328" s="492"/>
      <c r="M1328" s="443" t="str">
        <f>_xlfn.IFNA(VLOOKUP(G1328,Checks!$L$4:$L$15,1,FALSE),IF(G1328="","",1))</f>
        <v/>
      </c>
    </row>
    <row r="1329" spans="1:13" s="443" customFormat="1" ht="14.15" customHeight="1">
      <c r="A1329" s="502">
        <f t="shared" si="40"/>
        <v>1321</v>
      </c>
      <c r="B1329" s="502">
        <f t="shared" si="41"/>
        <v>0</v>
      </c>
      <c r="C1329" s="448"/>
      <c r="D1329" s="446"/>
      <c r="E1329" s="446"/>
      <c r="F1329" s="446"/>
      <c r="G1329" s="448"/>
      <c r="H1329" s="455">
        <v>0</v>
      </c>
      <c r="I1329" s="452">
        <v>0</v>
      </c>
      <c r="J1329" s="446"/>
      <c r="K1329" s="492"/>
      <c r="M1329" s="443" t="str">
        <f>_xlfn.IFNA(VLOOKUP(G1329,Checks!$L$4:$L$15,1,FALSE),IF(G1329="","",1))</f>
        <v/>
      </c>
    </row>
    <row r="1330" spans="1:13" s="443" customFormat="1" ht="14.15" customHeight="1">
      <c r="A1330" s="502">
        <f t="shared" si="40"/>
        <v>1322</v>
      </c>
      <c r="B1330" s="502">
        <f t="shared" si="41"/>
        <v>0</v>
      </c>
      <c r="C1330" s="448"/>
      <c r="D1330" s="446"/>
      <c r="E1330" s="446"/>
      <c r="F1330" s="446"/>
      <c r="G1330" s="448"/>
      <c r="H1330" s="455">
        <v>0</v>
      </c>
      <c r="I1330" s="452">
        <v>0</v>
      </c>
      <c r="J1330" s="446"/>
      <c r="K1330" s="492"/>
      <c r="M1330" s="443" t="str">
        <f>_xlfn.IFNA(VLOOKUP(G1330,Checks!$L$4:$L$15,1,FALSE),IF(G1330="","",1))</f>
        <v/>
      </c>
    </row>
    <row r="1331" spans="1:13" s="443" customFormat="1" ht="14.15" customHeight="1">
      <c r="A1331" s="502">
        <f t="shared" si="40"/>
        <v>1323</v>
      </c>
      <c r="B1331" s="502">
        <f t="shared" si="41"/>
        <v>0</v>
      </c>
      <c r="C1331" s="448"/>
      <c r="D1331" s="446"/>
      <c r="E1331" s="446"/>
      <c r="F1331" s="446"/>
      <c r="G1331" s="448"/>
      <c r="H1331" s="455">
        <v>0</v>
      </c>
      <c r="I1331" s="452">
        <v>0</v>
      </c>
      <c r="J1331" s="446"/>
      <c r="K1331" s="492"/>
      <c r="M1331" s="443" t="str">
        <f>_xlfn.IFNA(VLOOKUP(G1331,Checks!$L$4:$L$15,1,FALSE),IF(G1331="","",1))</f>
        <v/>
      </c>
    </row>
    <row r="1332" spans="1:13" s="443" customFormat="1" ht="14.15" customHeight="1">
      <c r="A1332" s="502">
        <f t="shared" si="40"/>
        <v>1324</v>
      </c>
      <c r="B1332" s="502">
        <f t="shared" si="41"/>
        <v>0</v>
      </c>
      <c r="C1332" s="448"/>
      <c r="D1332" s="446"/>
      <c r="E1332" s="446"/>
      <c r="F1332" s="446"/>
      <c r="G1332" s="448"/>
      <c r="H1332" s="455">
        <v>0</v>
      </c>
      <c r="I1332" s="452">
        <v>0</v>
      </c>
      <c r="J1332" s="446"/>
      <c r="K1332" s="492"/>
      <c r="M1332" s="443" t="str">
        <f>_xlfn.IFNA(VLOOKUP(G1332,Checks!$L$4:$L$15,1,FALSE),IF(G1332="","",1))</f>
        <v/>
      </c>
    </row>
    <row r="1333" spans="1:13" s="443" customFormat="1" ht="14.15" customHeight="1">
      <c r="A1333" s="502">
        <f t="shared" si="40"/>
        <v>1325</v>
      </c>
      <c r="B1333" s="502">
        <f t="shared" si="41"/>
        <v>0</v>
      </c>
      <c r="C1333" s="448"/>
      <c r="D1333" s="446"/>
      <c r="E1333" s="446"/>
      <c r="F1333" s="446"/>
      <c r="G1333" s="448"/>
      <c r="H1333" s="455">
        <v>0</v>
      </c>
      <c r="I1333" s="452">
        <v>0</v>
      </c>
      <c r="J1333" s="446"/>
      <c r="K1333" s="492"/>
      <c r="M1333" s="443" t="str">
        <f>_xlfn.IFNA(VLOOKUP(G1333,Checks!$L$4:$L$15,1,FALSE),IF(G1333="","",1))</f>
        <v/>
      </c>
    </row>
    <row r="1334" spans="1:13" s="443" customFormat="1" ht="14.15" customHeight="1">
      <c r="A1334" s="502">
        <f t="shared" si="40"/>
        <v>1326</v>
      </c>
      <c r="B1334" s="502">
        <f t="shared" si="41"/>
        <v>0</v>
      </c>
      <c r="C1334" s="448"/>
      <c r="D1334" s="446"/>
      <c r="E1334" s="446"/>
      <c r="F1334" s="446"/>
      <c r="G1334" s="448"/>
      <c r="H1334" s="455">
        <v>0</v>
      </c>
      <c r="I1334" s="452">
        <v>0</v>
      </c>
      <c r="J1334" s="446"/>
      <c r="K1334" s="492"/>
      <c r="M1334" s="443" t="str">
        <f>_xlfn.IFNA(VLOOKUP(G1334,Checks!$L$4:$L$15,1,FALSE),IF(G1334="","",1))</f>
        <v/>
      </c>
    </row>
    <row r="1335" spans="1:13" s="443" customFormat="1" ht="14.15" customHeight="1">
      <c r="A1335" s="502">
        <f t="shared" si="40"/>
        <v>1327</v>
      </c>
      <c r="B1335" s="502">
        <f t="shared" si="41"/>
        <v>0</v>
      </c>
      <c r="C1335" s="448"/>
      <c r="D1335" s="446"/>
      <c r="E1335" s="446"/>
      <c r="F1335" s="446"/>
      <c r="G1335" s="448"/>
      <c r="H1335" s="455">
        <v>0</v>
      </c>
      <c r="I1335" s="452">
        <v>0</v>
      </c>
      <c r="J1335" s="446"/>
      <c r="K1335" s="492"/>
      <c r="M1335" s="443" t="str">
        <f>_xlfn.IFNA(VLOOKUP(G1335,Checks!$L$4:$L$15,1,FALSE),IF(G1335="","",1))</f>
        <v/>
      </c>
    </row>
    <row r="1336" spans="1:13" s="443" customFormat="1" ht="14.15" customHeight="1">
      <c r="A1336" s="502">
        <f t="shared" si="40"/>
        <v>1328</v>
      </c>
      <c r="B1336" s="502">
        <f t="shared" si="41"/>
        <v>0</v>
      </c>
      <c r="C1336" s="448"/>
      <c r="D1336" s="446"/>
      <c r="E1336" s="446"/>
      <c r="F1336" s="446"/>
      <c r="G1336" s="448"/>
      <c r="H1336" s="455">
        <v>0</v>
      </c>
      <c r="I1336" s="452">
        <v>0</v>
      </c>
      <c r="J1336" s="446"/>
      <c r="K1336" s="492"/>
      <c r="M1336" s="443" t="str">
        <f>_xlfn.IFNA(VLOOKUP(G1336,Checks!$L$4:$L$15,1,FALSE),IF(G1336="","",1))</f>
        <v/>
      </c>
    </row>
    <row r="1337" spans="1:13" s="443" customFormat="1" ht="14.15" customHeight="1">
      <c r="A1337" s="502">
        <f t="shared" si="40"/>
        <v>1329</v>
      </c>
      <c r="B1337" s="502">
        <f t="shared" si="41"/>
        <v>0</v>
      </c>
      <c r="C1337" s="448"/>
      <c r="D1337" s="446"/>
      <c r="E1337" s="446"/>
      <c r="F1337" s="446"/>
      <c r="G1337" s="448"/>
      <c r="H1337" s="455">
        <v>0</v>
      </c>
      <c r="I1337" s="452">
        <v>0</v>
      </c>
      <c r="J1337" s="446"/>
      <c r="K1337" s="492"/>
      <c r="M1337" s="443" t="str">
        <f>_xlfn.IFNA(VLOOKUP(G1337,Checks!$L$4:$L$15,1,FALSE),IF(G1337="","",1))</f>
        <v/>
      </c>
    </row>
    <row r="1338" spans="1:13" s="443" customFormat="1" ht="14.15" customHeight="1">
      <c r="A1338" s="502">
        <f t="shared" si="40"/>
        <v>1330</v>
      </c>
      <c r="B1338" s="502">
        <f t="shared" si="41"/>
        <v>0</v>
      </c>
      <c r="C1338" s="448"/>
      <c r="D1338" s="446"/>
      <c r="E1338" s="446"/>
      <c r="F1338" s="446"/>
      <c r="G1338" s="448"/>
      <c r="H1338" s="455">
        <v>0</v>
      </c>
      <c r="I1338" s="452">
        <v>0</v>
      </c>
      <c r="J1338" s="446"/>
      <c r="K1338" s="492"/>
      <c r="M1338" s="443" t="str">
        <f>_xlfn.IFNA(VLOOKUP(G1338,Checks!$L$4:$L$15,1,FALSE),IF(G1338="","",1))</f>
        <v/>
      </c>
    </row>
    <row r="1339" spans="1:13" s="443" customFormat="1" ht="14.15" customHeight="1">
      <c r="A1339" s="502">
        <f t="shared" si="40"/>
        <v>1331</v>
      </c>
      <c r="B1339" s="502">
        <f t="shared" si="41"/>
        <v>0</v>
      </c>
      <c r="C1339" s="448"/>
      <c r="D1339" s="446"/>
      <c r="E1339" s="446"/>
      <c r="F1339" s="446"/>
      <c r="G1339" s="448"/>
      <c r="H1339" s="455">
        <v>0</v>
      </c>
      <c r="I1339" s="452">
        <v>0</v>
      </c>
      <c r="J1339" s="446"/>
      <c r="K1339" s="492"/>
      <c r="M1339" s="443" t="str">
        <f>_xlfn.IFNA(VLOOKUP(G1339,Checks!$L$4:$L$15,1,FALSE),IF(G1339="","",1))</f>
        <v/>
      </c>
    </row>
    <row r="1340" spans="1:13" s="443" customFormat="1" ht="14.15" customHeight="1">
      <c r="A1340" s="502">
        <f t="shared" si="40"/>
        <v>1332</v>
      </c>
      <c r="B1340" s="502">
        <f t="shared" si="41"/>
        <v>0</v>
      </c>
      <c r="C1340" s="448"/>
      <c r="D1340" s="446"/>
      <c r="E1340" s="446"/>
      <c r="F1340" s="446"/>
      <c r="G1340" s="448"/>
      <c r="H1340" s="455">
        <v>0</v>
      </c>
      <c r="I1340" s="452">
        <v>0</v>
      </c>
      <c r="J1340" s="446"/>
      <c r="K1340" s="492"/>
      <c r="M1340" s="443" t="str">
        <f>_xlfn.IFNA(VLOOKUP(G1340,Checks!$L$4:$L$15,1,FALSE),IF(G1340="","",1))</f>
        <v/>
      </c>
    </row>
    <row r="1341" spans="1:13" s="443" customFormat="1" ht="14.15" customHeight="1">
      <c r="A1341" s="502">
        <f t="shared" si="40"/>
        <v>1333</v>
      </c>
      <c r="B1341" s="502">
        <f t="shared" si="41"/>
        <v>0</v>
      </c>
      <c r="C1341" s="448"/>
      <c r="D1341" s="446"/>
      <c r="E1341" s="446"/>
      <c r="F1341" s="446"/>
      <c r="G1341" s="448"/>
      <c r="H1341" s="455">
        <v>0</v>
      </c>
      <c r="I1341" s="452">
        <v>0</v>
      </c>
      <c r="J1341" s="446"/>
      <c r="K1341" s="492"/>
      <c r="M1341" s="443" t="str">
        <f>_xlfn.IFNA(VLOOKUP(G1341,Checks!$L$4:$L$15,1,FALSE),IF(G1341="","",1))</f>
        <v/>
      </c>
    </row>
    <row r="1342" spans="1:13" s="443" customFormat="1" ht="14.15" customHeight="1">
      <c r="A1342" s="502">
        <f t="shared" si="40"/>
        <v>1334</v>
      </c>
      <c r="B1342" s="502">
        <f t="shared" si="41"/>
        <v>0</v>
      </c>
      <c r="C1342" s="448"/>
      <c r="D1342" s="446"/>
      <c r="E1342" s="446"/>
      <c r="F1342" s="446"/>
      <c r="G1342" s="448"/>
      <c r="H1342" s="455">
        <v>0</v>
      </c>
      <c r="I1342" s="452">
        <v>0</v>
      </c>
      <c r="J1342" s="446"/>
      <c r="K1342" s="492"/>
      <c r="M1342" s="443" t="str">
        <f>_xlfn.IFNA(VLOOKUP(G1342,Checks!$L$4:$L$15,1,FALSE),IF(G1342="","",1))</f>
        <v/>
      </c>
    </row>
    <row r="1343" spans="1:13" s="443" customFormat="1" ht="14.15" customHeight="1">
      <c r="A1343" s="502">
        <f t="shared" si="40"/>
        <v>1335</v>
      </c>
      <c r="B1343" s="502">
        <f t="shared" si="41"/>
        <v>0</v>
      </c>
      <c r="C1343" s="448"/>
      <c r="D1343" s="446"/>
      <c r="E1343" s="446"/>
      <c r="F1343" s="446"/>
      <c r="G1343" s="448"/>
      <c r="H1343" s="455">
        <v>0</v>
      </c>
      <c r="I1343" s="452">
        <v>0</v>
      </c>
      <c r="J1343" s="446"/>
      <c r="K1343" s="492"/>
      <c r="M1343" s="443" t="str">
        <f>_xlfn.IFNA(VLOOKUP(G1343,Checks!$L$4:$L$15,1,FALSE),IF(G1343="","",1))</f>
        <v/>
      </c>
    </row>
    <row r="1344" spans="1:13" s="443" customFormat="1" ht="14.15" customHeight="1">
      <c r="A1344" s="502">
        <f t="shared" si="40"/>
        <v>1336</v>
      </c>
      <c r="B1344" s="502">
        <f t="shared" si="41"/>
        <v>0</v>
      </c>
      <c r="C1344" s="448"/>
      <c r="D1344" s="446"/>
      <c r="E1344" s="446"/>
      <c r="F1344" s="446"/>
      <c r="G1344" s="448"/>
      <c r="H1344" s="455">
        <v>0</v>
      </c>
      <c r="I1344" s="452">
        <v>0</v>
      </c>
      <c r="J1344" s="446"/>
      <c r="K1344" s="492"/>
      <c r="M1344" s="443" t="str">
        <f>_xlfn.IFNA(VLOOKUP(G1344,Checks!$L$4:$L$15,1,FALSE),IF(G1344="","",1))</f>
        <v/>
      </c>
    </row>
    <row r="1345" spans="1:13" s="443" customFormat="1" ht="14.15" customHeight="1">
      <c r="A1345" s="502">
        <f t="shared" si="40"/>
        <v>1337</v>
      </c>
      <c r="B1345" s="502">
        <f t="shared" si="41"/>
        <v>0</v>
      </c>
      <c r="C1345" s="448"/>
      <c r="D1345" s="446"/>
      <c r="E1345" s="446"/>
      <c r="F1345" s="446"/>
      <c r="G1345" s="448"/>
      <c r="H1345" s="455">
        <v>0</v>
      </c>
      <c r="I1345" s="452">
        <v>0</v>
      </c>
      <c r="J1345" s="446"/>
      <c r="K1345" s="492"/>
      <c r="M1345" s="443" t="str">
        <f>_xlfn.IFNA(VLOOKUP(G1345,Checks!$L$4:$L$15,1,FALSE),IF(G1345="","",1))</f>
        <v/>
      </c>
    </row>
    <row r="1346" spans="1:13" s="443" customFormat="1" ht="14.15" customHeight="1">
      <c r="A1346" s="502">
        <f t="shared" si="40"/>
        <v>1338</v>
      </c>
      <c r="B1346" s="502">
        <f t="shared" si="41"/>
        <v>0</v>
      </c>
      <c r="C1346" s="448"/>
      <c r="D1346" s="446"/>
      <c r="E1346" s="446"/>
      <c r="F1346" s="446"/>
      <c r="G1346" s="448"/>
      <c r="H1346" s="455">
        <v>0</v>
      </c>
      <c r="I1346" s="452">
        <v>0</v>
      </c>
      <c r="J1346" s="446"/>
      <c r="K1346" s="492"/>
      <c r="M1346" s="443" t="str">
        <f>_xlfn.IFNA(VLOOKUP(G1346,Checks!$L$4:$L$15,1,FALSE),IF(G1346="","",1))</f>
        <v/>
      </c>
    </row>
    <row r="1347" spans="1:13" s="443" customFormat="1" ht="14.15" customHeight="1">
      <c r="A1347" s="502">
        <f t="shared" si="40"/>
        <v>1339</v>
      </c>
      <c r="B1347" s="502">
        <f t="shared" si="41"/>
        <v>0</v>
      </c>
      <c r="C1347" s="448"/>
      <c r="D1347" s="446"/>
      <c r="E1347" s="446"/>
      <c r="F1347" s="446"/>
      <c r="G1347" s="448"/>
      <c r="H1347" s="455">
        <v>0</v>
      </c>
      <c r="I1347" s="452">
        <v>0</v>
      </c>
      <c r="J1347" s="446"/>
      <c r="K1347" s="492"/>
      <c r="M1347" s="443" t="str">
        <f>_xlfn.IFNA(VLOOKUP(G1347,Checks!$L$4:$L$15,1,FALSE),IF(G1347="","",1))</f>
        <v/>
      </c>
    </row>
    <row r="1348" spans="1:13" s="443" customFormat="1" ht="14.15" customHeight="1">
      <c r="A1348" s="502">
        <f t="shared" si="40"/>
        <v>1340</v>
      </c>
      <c r="B1348" s="502">
        <f t="shared" si="41"/>
        <v>0</v>
      </c>
      <c r="C1348" s="448"/>
      <c r="D1348" s="446"/>
      <c r="E1348" s="446"/>
      <c r="F1348" s="446"/>
      <c r="G1348" s="448"/>
      <c r="H1348" s="455">
        <v>0</v>
      </c>
      <c r="I1348" s="452">
        <v>0</v>
      </c>
      <c r="J1348" s="446"/>
      <c r="K1348" s="492"/>
      <c r="M1348" s="443" t="str">
        <f>_xlfn.IFNA(VLOOKUP(G1348,Checks!$L$4:$L$15,1,FALSE),IF(G1348="","",1))</f>
        <v/>
      </c>
    </row>
    <row r="1349" spans="1:13" s="443" customFormat="1" ht="14.15" customHeight="1">
      <c r="A1349" s="502">
        <f t="shared" si="40"/>
        <v>1341</v>
      </c>
      <c r="B1349" s="502">
        <f t="shared" si="41"/>
        <v>0</v>
      </c>
      <c r="C1349" s="448"/>
      <c r="D1349" s="446"/>
      <c r="E1349" s="446"/>
      <c r="F1349" s="446"/>
      <c r="G1349" s="448"/>
      <c r="H1349" s="455">
        <v>0</v>
      </c>
      <c r="I1349" s="452">
        <v>0</v>
      </c>
      <c r="J1349" s="446"/>
      <c r="K1349" s="492"/>
      <c r="M1349" s="443" t="str">
        <f>_xlfn.IFNA(VLOOKUP(G1349,Checks!$L$4:$L$15,1,FALSE),IF(G1349="","",1))</f>
        <v/>
      </c>
    </row>
    <row r="1350" spans="1:13" s="443" customFormat="1" ht="14.15" customHeight="1">
      <c r="A1350" s="502">
        <f t="shared" si="40"/>
        <v>1342</v>
      </c>
      <c r="B1350" s="502">
        <f t="shared" si="41"/>
        <v>0</v>
      </c>
      <c r="C1350" s="448"/>
      <c r="D1350" s="446"/>
      <c r="E1350" s="446"/>
      <c r="F1350" s="446"/>
      <c r="G1350" s="448"/>
      <c r="H1350" s="455">
        <v>0</v>
      </c>
      <c r="I1350" s="452">
        <v>0</v>
      </c>
      <c r="J1350" s="446"/>
      <c r="K1350" s="492"/>
      <c r="M1350" s="443" t="str">
        <f>_xlfn.IFNA(VLOOKUP(G1350,Checks!$L$4:$L$15,1,FALSE),IF(G1350="","",1))</f>
        <v/>
      </c>
    </row>
    <row r="1351" spans="1:13" s="443" customFormat="1" ht="14.15" customHeight="1">
      <c r="A1351" s="502">
        <f t="shared" si="40"/>
        <v>1343</v>
      </c>
      <c r="B1351" s="502">
        <f t="shared" si="41"/>
        <v>0</v>
      </c>
      <c r="C1351" s="448"/>
      <c r="D1351" s="446"/>
      <c r="E1351" s="446"/>
      <c r="F1351" s="446"/>
      <c r="G1351" s="448"/>
      <c r="H1351" s="455">
        <v>0</v>
      </c>
      <c r="I1351" s="452">
        <v>0</v>
      </c>
      <c r="J1351" s="446"/>
      <c r="K1351" s="492"/>
      <c r="M1351" s="443" t="str">
        <f>_xlfn.IFNA(VLOOKUP(G1351,Checks!$L$4:$L$15,1,FALSE),IF(G1351="","",1))</f>
        <v/>
      </c>
    </row>
    <row r="1352" spans="1:13" s="443" customFormat="1" ht="14.15" customHeight="1">
      <c r="A1352" s="502">
        <f t="shared" si="40"/>
        <v>1344</v>
      </c>
      <c r="B1352" s="502">
        <f t="shared" si="41"/>
        <v>0</v>
      </c>
      <c r="C1352" s="448"/>
      <c r="D1352" s="446"/>
      <c r="E1352" s="446"/>
      <c r="F1352" s="446"/>
      <c r="G1352" s="448"/>
      <c r="H1352" s="455">
        <v>0</v>
      </c>
      <c r="I1352" s="452">
        <v>0</v>
      </c>
      <c r="J1352" s="446"/>
      <c r="K1352" s="492"/>
      <c r="M1352" s="443" t="str">
        <f>_xlfn.IFNA(VLOOKUP(G1352,Checks!$L$4:$L$15,1,FALSE),IF(G1352="","",1))</f>
        <v/>
      </c>
    </row>
    <row r="1353" spans="1:13" s="443" customFormat="1" ht="14.15" customHeight="1">
      <c r="A1353" s="502">
        <f t="shared" si="40"/>
        <v>1345</v>
      </c>
      <c r="B1353" s="502">
        <f t="shared" si="41"/>
        <v>0</v>
      </c>
      <c r="C1353" s="448"/>
      <c r="D1353" s="446"/>
      <c r="E1353" s="446"/>
      <c r="F1353" s="446"/>
      <c r="G1353" s="448"/>
      <c r="H1353" s="455">
        <v>0</v>
      </c>
      <c r="I1353" s="452">
        <v>0</v>
      </c>
      <c r="J1353" s="446"/>
      <c r="K1353" s="492"/>
      <c r="M1353" s="443" t="str">
        <f>_xlfn.IFNA(VLOOKUP(G1353,Checks!$L$4:$L$15,1,FALSE),IF(G1353="","",1))</f>
        <v/>
      </c>
    </row>
    <row r="1354" spans="1:13" s="443" customFormat="1" ht="14.15" customHeight="1">
      <c r="A1354" s="502">
        <f t="shared" si="40"/>
        <v>1346</v>
      </c>
      <c r="B1354" s="502">
        <f t="shared" si="41"/>
        <v>0</v>
      </c>
      <c r="C1354" s="448"/>
      <c r="D1354" s="446"/>
      <c r="E1354" s="446"/>
      <c r="F1354" s="446"/>
      <c r="G1354" s="448"/>
      <c r="H1354" s="455">
        <v>0</v>
      </c>
      <c r="I1354" s="452">
        <v>0</v>
      </c>
      <c r="J1354" s="446"/>
      <c r="K1354" s="492"/>
      <c r="M1354" s="443" t="str">
        <f>_xlfn.IFNA(VLOOKUP(G1354,Checks!$L$4:$L$15,1,FALSE),IF(G1354="","",1))</f>
        <v/>
      </c>
    </row>
    <row r="1355" spans="1:13" s="443" customFormat="1" ht="14.15" customHeight="1">
      <c r="A1355" s="502">
        <f t="shared" ref="A1355:A1418" si="42">A1354+1</f>
        <v>1347</v>
      </c>
      <c r="B1355" s="502">
        <f t="shared" ref="B1355:B1418" si="43">$B$9</f>
        <v>0</v>
      </c>
      <c r="C1355" s="448"/>
      <c r="D1355" s="446"/>
      <c r="E1355" s="446"/>
      <c r="F1355" s="446"/>
      <c r="G1355" s="448"/>
      <c r="H1355" s="455">
        <v>0</v>
      </c>
      <c r="I1355" s="452">
        <v>0</v>
      </c>
      <c r="J1355" s="446"/>
      <c r="K1355" s="492"/>
      <c r="M1355" s="443" t="str">
        <f>_xlfn.IFNA(VLOOKUP(G1355,Checks!$L$4:$L$15,1,FALSE),IF(G1355="","",1))</f>
        <v/>
      </c>
    </row>
    <row r="1356" spans="1:13" s="443" customFormat="1" ht="14.15" customHeight="1">
      <c r="A1356" s="502">
        <f t="shared" si="42"/>
        <v>1348</v>
      </c>
      <c r="B1356" s="502">
        <f t="shared" si="43"/>
        <v>0</v>
      </c>
      <c r="C1356" s="448"/>
      <c r="D1356" s="446"/>
      <c r="E1356" s="446"/>
      <c r="F1356" s="446"/>
      <c r="G1356" s="448"/>
      <c r="H1356" s="455">
        <v>0</v>
      </c>
      <c r="I1356" s="452">
        <v>0</v>
      </c>
      <c r="J1356" s="446"/>
      <c r="K1356" s="492"/>
      <c r="M1356" s="443" t="str">
        <f>_xlfn.IFNA(VLOOKUP(G1356,Checks!$L$4:$L$15,1,FALSE),IF(G1356="","",1))</f>
        <v/>
      </c>
    </row>
    <row r="1357" spans="1:13" s="443" customFormat="1" ht="14.15" customHeight="1">
      <c r="A1357" s="502">
        <f t="shared" si="42"/>
        <v>1349</v>
      </c>
      <c r="B1357" s="502">
        <f t="shared" si="43"/>
        <v>0</v>
      </c>
      <c r="C1357" s="448"/>
      <c r="D1357" s="446"/>
      <c r="E1357" s="446"/>
      <c r="F1357" s="446"/>
      <c r="G1357" s="448"/>
      <c r="H1357" s="455">
        <v>0</v>
      </c>
      <c r="I1357" s="452">
        <v>0</v>
      </c>
      <c r="J1357" s="446"/>
      <c r="K1357" s="492"/>
      <c r="M1357" s="443" t="str">
        <f>_xlfn.IFNA(VLOOKUP(G1357,Checks!$L$4:$L$15,1,FALSE),IF(G1357="","",1))</f>
        <v/>
      </c>
    </row>
    <row r="1358" spans="1:13" s="443" customFormat="1" ht="14.15" customHeight="1">
      <c r="A1358" s="502">
        <f t="shared" si="42"/>
        <v>1350</v>
      </c>
      <c r="B1358" s="502">
        <f t="shared" si="43"/>
        <v>0</v>
      </c>
      <c r="C1358" s="448"/>
      <c r="D1358" s="446"/>
      <c r="E1358" s="446"/>
      <c r="F1358" s="446"/>
      <c r="G1358" s="448"/>
      <c r="H1358" s="455">
        <v>0</v>
      </c>
      <c r="I1358" s="452">
        <v>0</v>
      </c>
      <c r="J1358" s="446"/>
      <c r="K1358" s="492"/>
      <c r="M1358" s="443" t="str">
        <f>_xlfn.IFNA(VLOOKUP(G1358,Checks!$L$4:$L$15,1,FALSE),IF(G1358="","",1))</f>
        <v/>
      </c>
    </row>
    <row r="1359" spans="1:13" s="443" customFormat="1" ht="14.15" customHeight="1">
      <c r="A1359" s="502">
        <f t="shared" si="42"/>
        <v>1351</v>
      </c>
      <c r="B1359" s="502">
        <f t="shared" si="43"/>
        <v>0</v>
      </c>
      <c r="C1359" s="448"/>
      <c r="D1359" s="446"/>
      <c r="E1359" s="446"/>
      <c r="F1359" s="446"/>
      <c r="G1359" s="448"/>
      <c r="H1359" s="455">
        <v>0</v>
      </c>
      <c r="I1359" s="452">
        <v>0</v>
      </c>
      <c r="J1359" s="446"/>
      <c r="K1359" s="492"/>
      <c r="M1359" s="443" t="str">
        <f>_xlfn.IFNA(VLOOKUP(G1359,Checks!$L$4:$L$15,1,FALSE),IF(G1359="","",1))</f>
        <v/>
      </c>
    </row>
    <row r="1360" spans="1:13" s="443" customFormat="1" ht="14.15" customHeight="1">
      <c r="A1360" s="502">
        <f t="shared" si="42"/>
        <v>1352</v>
      </c>
      <c r="B1360" s="502">
        <f t="shared" si="43"/>
        <v>0</v>
      </c>
      <c r="C1360" s="448"/>
      <c r="D1360" s="446"/>
      <c r="E1360" s="446"/>
      <c r="F1360" s="446"/>
      <c r="G1360" s="448"/>
      <c r="H1360" s="455">
        <v>0</v>
      </c>
      <c r="I1360" s="452">
        <v>0</v>
      </c>
      <c r="J1360" s="446"/>
      <c r="K1360" s="492"/>
      <c r="M1360" s="443" t="str">
        <f>_xlfn.IFNA(VLOOKUP(G1360,Checks!$L$4:$L$15,1,FALSE),IF(G1360="","",1))</f>
        <v/>
      </c>
    </row>
    <row r="1361" spans="1:13" s="443" customFormat="1" ht="14.15" customHeight="1">
      <c r="A1361" s="502">
        <f t="shared" si="42"/>
        <v>1353</v>
      </c>
      <c r="B1361" s="502">
        <f t="shared" si="43"/>
        <v>0</v>
      </c>
      <c r="C1361" s="448"/>
      <c r="D1361" s="446"/>
      <c r="E1361" s="446"/>
      <c r="F1361" s="446"/>
      <c r="G1361" s="448"/>
      <c r="H1361" s="455">
        <v>0</v>
      </c>
      <c r="I1361" s="452">
        <v>0</v>
      </c>
      <c r="J1361" s="446"/>
      <c r="K1361" s="492"/>
      <c r="M1361" s="443" t="str">
        <f>_xlfn.IFNA(VLOOKUP(G1361,Checks!$L$4:$L$15,1,FALSE),IF(G1361="","",1))</f>
        <v/>
      </c>
    </row>
    <row r="1362" spans="1:13" s="443" customFormat="1" ht="14.15" customHeight="1">
      <c r="A1362" s="502">
        <f t="shared" si="42"/>
        <v>1354</v>
      </c>
      <c r="B1362" s="502">
        <f t="shared" si="43"/>
        <v>0</v>
      </c>
      <c r="C1362" s="448"/>
      <c r="D1362" s="446"/>
      <c r="E1362" s="446"/>
      <c r="F1362" s="446"/>
      <c r="G1362" s="448"/>
      <c r="H1362" s="455">
        <v>0</v>
      </c>
      <c r="I1362" s="452">
        <v>0</v>
      </c>
      <c r="J1362" s="446"/>
      <c r="K1362" s="492"/>
      <c r="M1362" s="443" t="str">
        <f>_xlfn.IFNA(VLOOKUP(G1362,Checks!$L$4:$L$15,1,FALSE),IF(G1362="","",1))</f>
        <v/>
      </c>
    </row>
    <row r="1363" spans="1:13" s="443" customFormat="1" ht="14.15" customHeight="1">
      <c r="A1363" s="502">
        <f t="shared" si="42"/>
        <v>1355</v>
      </c>
      <c r="B1363" s="502">
        <f t="shared" si="43"/>
        <v>0</v>
      </c>
      <c r="C1363" s="448"/>
      <c r="D1363" s="446"/>
      <c r="E1363" s="446"/>
      <c r="F1363" s="446"/>
      <c r="G1363" s="448"/>
      <c r="H1363" s="455">
        <v>0</v>
      </c>
      <c r="I1363" s="452">
        <v>0</v>
      </c>
      <c r="J1363" s="446"/>
      <c r="K1363" s="492"/>
      <c r="M1363" s="443" t="str">
        <f>_xlfn.IFNA(VLOOKUP(G1363,Checks!$L$4:$L$15,1,FALSE),IF(G1363="","",1))</f>
        <v/>
      </c>
    </row>
    <row r="1364" spans="1:13" s="443" customFormat="1" ht="14.15" customHeight="1">
      <c r="A1364" s="502">
        <f t="shared" si="42"/>
        <v>1356</v>
      </c>
      <c r="B1364" s="502">
        <f t="shared" si="43"/>
        <v>0</v>
      </c>
      <c r="C1364" s="448"/>
      <c r="D1364" s="446"/>
      <c r="E1364" s="446"/>
      <c r="F1364" s="446"/>
      <c r="G1364" s="448"/>
      <c r="H1364" s="455">
        <v>0</v>
      </c>
      <c r="I1364" s="452">
        <v>0</v>
      </c>
      <c r="J1364" s="446"/>
      <c r="K1364" s="492"/>
      <c r="M1364" s="443" t="str">
        <f>_xlfn.IFNA(VLOOKUP(G1364,Checks!$L$4:$L$15,1,FALSE),IF(G1364="","",1))</f>
        <v/>
      </c>
    </row>
    <row r="1365" spans="1:13" s="443" customFormat="1" ht="14.15" customHeight="1">
      <c r="A1365" s="502">
        <f t="shared" si="42"/>
        <v>1357</v>
      </c>
      <c r="B1365" s="502">
        <f t="shared" si="43"/>
        <v>0</v>
      </c>
      <c r="C1365" s="448"/>
      <c r="D1365" s="446"/>
      <c r="E1365" s="446"/>
      <c r="F1365" s="446"/>
      <c r="G1365" s="448"/>
      <c r="H1365" s="455">
        <v>0</v>
      </c>
      <c r="I1365" s="452">
        <v>0</v>
      </c>
      <c r="J1365" s="446"/>
      <c r="K1365" s="492"/>
      <c r="M1365" s="443" t="str">
        <f>_xlfn.IFNA(VLOOKUP(G1365,Checks!$L$4:$L$15,1,FALSE),IF(G1365="","",1))</f>
        <v/>
      </c>
    </row>
    <row r="1366" spans="1:13" s="443" customFormat="1" ht="14.15" customHeight="1">
      <c r="A1366" s="502">
        <f t="shared" si="42"/>
        <v>1358</v>
      </c>
      <c r="B1366" s="502">
        <f t="shared" si="43"/>
        <v>0</v>
      </c>
      <c r="C1366" s="448"/>
      <c r="D1366" s="446"/>
      <c r="E1366" s="446"/>
      <c r="F1366" s="446"/>
      <c r="G1366" s="448"/>
      <c r="H1366" s="455">
        <v>0</v>
      </c>
      <c r="I1366" s="452">
        <v>0</v>
      </c>
      <c r="J1366" s="446"/>
      <c r="K1366" s="492"/>
      <c r="M1366" s="443" t="str">
        <f>_xlfn.IFNA(VLOOKUP(G1366,Checks!$L$4:$L$15,1,FALSE),IF(G1366="","",1))</f>
        <v/>
      </c>
    </row>
    <row r="1367" spans="1:13" s="443" customFormat="1" ht="14.15" customHeight="1">
      <c r="A1367" s="502">
        <f t="shared" si="42"/>
        <v>1359</v>
      </c>
      <c r="B1367" s="502">
        <f t="shared" si="43"/>
        <v>0</v>
      </c>
      <c r="C1367" s="448"/>
      <c r="D1367" s="446"/>
      <c r="E1367" s="446"/>
      <c r="F1367" s="446"/>
      <c r="G1367" s="448"/>
      <c r="H1367" s="455">
        <v>0</v>
      </c>
      <c r="I1367" s="452">
        <v>0</v>
      </c>
      <c r="J1367" s="446"/>
      <c r="K1367" s="492"/>
      <c r="M1367" s="443" t="str">
        <f>_xlfn.IFNA(VLOOKUP(G1367,Checks!$L$4:$L$15,1,FALSE),IF(G1367="","",1))</f>
        <v/>
      </c>
    </row>
    <row r="1368" spans="1:13" s="443" customFormat="1" ht="14.15" customHeight="1">
      <c r="A1368" s="502">
        <f t="shared" si="42"/>
        <v>1360</v>
      </c>
      <c r="B1368" s="502">
        <f t="shared" si="43"/>
        <v>0</v>
      </c>
      <c r="C1368" s="448"/>
      <c r="D1368" s="446"/>
      <c r="E1368" s="446"/>
      <c r="F1368" s="446"/>
      <c r="G1368" s="448"/>
      <c r="H1368" s="455">
        <v>0</v>
      </c>
      <c r="I1368" s="452">
        <v>0</v>
      </c>
      <c r="J1368" s="446"/>
      <c r="K1368" s="492"/>
      <c r="M1368" s="443" t="str">
        <f>_xlfn.IFNA(VLOOKUP(G1368,Checks!$L$4:$L$15,1,FALSE),IF(G1368="","",1))</f>
        <v/>
      </c>
    </row>
    <row r="1369" spans="1:13" s="443" customFormat="1" ht="14.15" customHeight="1">
      <c r="A1369" s="502">
        <f t="shared" si="42"/>
        <v>1361</v>
      </c>
      <c r="B1369" s="502">
        <f t="shared" si="43"/>
        <v>0</v>
      </c>
      <c r="C1369" s="448"/>
      <c r="D1369" s="446"/>
      <c r="E1369" s="446"/>
      <c r="F1369" s="446"/>
      <c r="G1369" s="448"/>
      <c r="H1369" s="455">
        <v>0</v>
      </c>
      <c r="I1369" s="452">
        <v>0</v>
      </c>
      <c r="J1369" s="446"/>
      <c r="K1369" s="492"/>
      <c r="M1369" s="443" t="str">
        <f>_xlfn.IFNA(VLOOKUP(G1369,Checks!$L$4:$L$15,1,FALSE),IF(G1369="","",1))</f>
        <v/>
      </c>
    </row>
    <row r="1370" spans="1:13" s="443" customFormat="1" ht="14.15" customHeight="1">
      <c r="A1370" s="502">
        <f t="shared" si="42"/>
        <v>1362</v>
      </c>
      <c r="B1370" s="502">
        <f t="shared" si="43"/>
        <v>0</v>
      </c>
      <c r="C1370" s="448"/>
      <c r="D1370" s="446"/>
      <c r="E1370" s="446"/>
      <c r="F1370" s="446"/>
      <c r="G1370" s="448"/>
      <c r="H1370" s="455">
        <v>0</v>
      </c>
      <c r="I1370" s="452">
        <v>0</v>
      </c>
      <c r="J1370" s="446"/>
      <c r="K1370" s="492"/>
      <c r="M1370" s="443" t="str">
        <f>_xlfn.IFNA(VLOOKUP(G1370,Checks!$L$4:$L$15,1,FALSE),IF(G1370="","",1))</f>
        <v/>
      </c>
    </row>
    <row r="1371" spans="1:13" s="443" customFormat="1" ht="14.15" customHeight="1">
      <c r="A1371" s="502">
        <f t="shared" si="42"/>
        <v>1363</v>
      </c>
      <c r="B1371" s="502">
        <f t="shared" si="43"/>
        <v>0</v>
      </c>
      <c r="C1371" s="448"/>
      <c r="D1371" s="446"/>
      <c r="E1371" s="446"/>
      <c r="F1371" s="446"/>
      <c r="G1371" s="448"/>
      <c r="H1371" s="455">
        <v>0</v>
      </c>
      <c r="I1371" s="452">
        <v>0</v>
      </c>
      <c r="J1371" s="446"/>
      <c r="K1371" s="492"/>
      <c r="M1371" s="443" t="str">
        <f>_xlfn.IFNA(VLOOKUP(G1371,Checks!$L$4:$L$15,1,FALSE),IF(G1371="","",1))</f>
        <v/>
      </c>
    </row>
    <row r="1372" spans="1:13" s="443" customFormat="1" ht="14.15" customHeight="1">
      <c r="A1372" s="502">
        <f t="shared" si="42"/>
        <v>1364</v>
      </c>
      <c r="B1372" s="502">
        <f t="shared" si="43"/>
        <v>0</v>
      </c>
      <c r="C1372" s="448"/>
      <c r="D1372" s="446"/>
      <c r="E1372" s="446"/>
      <c r="F1372" s="446"/>
      <c r="G1372" s="448"/>
      <c r="H1372" s="455">
        <v>0</v>
      </c>
      <c r="I1372" s="452">
        <v>0</v>
      </c>
      <c r="J1372" s="446"/>
      <c r="K1372" s="492"/>
      <c r="M1372" s="443" t="str">
        <f>_xlfn.IFNA(VLOOKUP(G1372,Checks!$L$4:$L$15,1,FALSE),IF(G1372="","",1))</f>
        <v/>
      </c>
    </row>
    <row r="1373" spans="1:13" s="443" customFormat="1" ht="14.15" customHeight="1">
      <c r="A1373" s="502">
        <f t="shared" si="42"/>
        <v>1365</v>
      </c>
      <c r="B1373" s="502">
        <f t="shared" si="43"/>
        <v>0</v>
      </c>
      <c r="C1373" s="448"/>
      <c r="D1373" s="446"/>
      <c r="E1373" s="446"/>
      <c r="F1373" s="446"/>
      <c r="G1373" s="448"/>
      <c r="H1373" s="455">
        <v>0</v>
      </c>
      <c r="I1373" s="452">
        <v>0</v>
      </c>
      <c r="J1373" s="446"/>
      <c r="K1373" s="492"/>
      <c r="M1373" s="443" t="str">
        <f>_xlfn.IFNA(VLOOKUP(G1373,Checks!$L$4:$L$15,1,FALSE),IF(G1373="","",1))</f>
        <v/>
      </c>
    </row>
    <row r="1374" spans="1:13" s="443" customFormat="1" ht="14.15" customHeight="1">
      <c r="A1374" s="502">
        <f t="shared" si="42"/>
        <v>1366</v>
      </c>
      <c r="B1374" s="502">
        <f t="shared" si="43"/>
        <v>0</v>
      </c>
      <c r="C1374" s="448"/>
      <c r="D1374" s="446"/>
      <c r="E1374" s="446"/>
      <c r="F1374" s="446"/>
      <c r="G1374" s="448"/>
      <c r="H1374" s="455">
        <v>0</v>
      </c>
      <c r="I1374" s="452">
        <v>0</v>
      </c>
      <c r="J1374" s="446"/>
      <c r="K1374" s="492"/>
      <c r="M1374" s="443" t="str">
        <f>_xlfn.IFNA(VLOOKUP(G1374,Checks!$L$4:$L$15,1,FALSE),IF(G1374="","",1))</f>
        <v/>
      </c>
    </row>
    <row r="1375" spans="1:13" s="443" customFormat="1" ht="14.15" customHeight="1">
      <c r="A1375" s="502">
        <f t="shared" si="42"/>
        <v>1367</v>
      </c>
      <c r="B1375" s="502">
        <f t="shared" si="43"/>
        <v>0</v>
      </c>
      <c r="C1375" s="448"/>
      <c r="D1375" s="446"/>
      <c r="E1375" s="446"/>
      <c r="F1375" s="446"/>
      <c r="G1375" s="448"/>
      <c r="H1375" s="455">
        <v>0</v>
      </c>
      <c r="I1375" s="452">
        <v>0</v>
      </c>
      <c r="J1375" s="446"/>
      <c r="K1375" s="492"/>
      <c r="M1375" s="443" t="str">
        <f>_xlfn.IFNA(VLOOKUP(G1375,Checks!$L$4:$L$15,1,FALSE),IF(G1375="","",1))</f>
        <v/>
      </c>
    </row>
    <row r="1376" spans="1:13" s="443" customFormat="1" ht="14.15" customHeight="1">
      <c r="A1376" s="502">
        <f t="shared" si="42"/>
        <v>1368</v>
      </c>
      <c r="B1376" s="502">
        <f t="shared" si="43"/>
        <v>0</v>
      </c>
      <c r="C1376" s="448"/>
      <c r="D1376" s="446"/>
      <c r="E1376" s="446"/>
      <c r="F1376" s="446"/>
      <c r="G1376" s="448"/>
      <c r="H1376" s="455">
        <v>0</v>
      </c>
      <c r="I1376" s="452">
        <v>0</v>
      </c>
      <c r="J1376" s="446"/>
      <c r="K1376" s="492"/>
      <c r="M1376" s="443" t="str">
        <f>_xlfn.IFNA(VLOOKUP(G1376,Checks!$L$4:$L$15,1,FALSE),IF(G1376="","",1))</f>
        <v/>
      </c>
    </row>
    <row r="1377" spans="1:13" s="443" customFormat="1" ht="14.15" customHeight="1">
      <c r="A1377" s="502">
        <f t="shared" si="42"/>
        <v>1369</v>
      </c>
      <c r="B1377" s="502">
        <f t="shared" si="43"/>
        <v>0</v>
      </c>
      <c r="C1377" s="448"/>
      <c r="D1377" s="446"/>
      <c r="E1377" s="446"/>
      <c r="F1377" s="446"/>
      <c r="G1377" s="448"/>
      <c r="H1377" s="455">
        <v>0</v>
      </c>
      <c r="I1377" s="452">
        <v>0</v>
      </c>
      <c r="J1377" s="446"/>
      <c r="K1377" s="492"/>
      <c r="M1377" s="443" t="str">
        <f>_xlfn.IFNA(VLOOKUP(G1377,Checks!$L$4:$L$15,1,FALSE),IF(G1377="","",1))</f>
        <v/>
      </c>
    </row>
    <row r="1378" spans="1:13" s="443" customFormat="1" ht="14.15" customHeight="1">
      <c r="A1378" s="502">
        <f t="shared" si="42"/>
        <v>1370</v>
      </c>
      <c r="B1378" s="502">
        <f t="shared" si="43"/>
        <v>0</v>
      </c>
      <c r="C1378" s="448"/>
      <c r="D1378" s="446"/>
      <c r="E1378" s="446"/>
      <c r="F1378" s="446"/>
      <c r="G1378" s="448"/>
      <c r="H1378" s="455">
        <v>0</v>
      </c>
      <c r="I1378" s="452">
        <v>0</v>
      </c>
      <c r="J1378" s="446"/>
      <c r="K1378" s="492"/>
      <c r="M1378" s="443" t="str">
        <f>_xlfn.IFNA(VLOOKUP(G1378,Checks!$L$4:$L$15,1,FALSE),IF(G1378="","",1))</f>
        <v/>
      </c>
    </row>
    <row r="1379" spans="1:13" s="443" customFormat="1" ht="14.15" customHeight="1">
      <c r="A1379" s="502">
        <f t="shared" si="42"/>
        <v>1371</v>
      </c>
      <c r="B1379" s="502">
        <f t="shared" si="43"/>
        <v>0</v>
      </c>
      <c r="C1379" s="448"/>
      <c r="D1379" s="446"/>
      <c r="E1379" s="446"/>
      <c r="F1379" s="446"/>
      <c r="G1379" s="448"/>
      <c r="H1379" s="455">
        <v>0</v>
      </c>
      <c r="I1379" s="452">
        <v>0</v>
      </c>
      <c r="J1379" s="446"/>
      <c r="K1379" s="492"/>
      <c r="M1379" s="443" t="str">
        <f>_xlfn.IFNA(VLOOKUP(G1379,Checks!$L$4:$L$15,1,FALSE),IF(G1379="","",1))</f>
        <v/>
      </c>
    </row>
    <row r="1380" spans="1:13" s="443" customFormat="1" ht="14.15" customHeight="1">
      <c r="A1380" s="502">
        <f t="shared" si="42"/>
        <v>1372</v>
      </c>
      <c r="B1380" s="502">
        <f t="shared" si="43"/>
        <v>0</v>
      </c>
      <c r="C1380" s="448"/>
      <c r="D1380" s="446"/>
      <c r="E1380" s="446"/>
      <c r="F1380" s="446"/>
      <c r="G1380" s="448"/>
      <c r="H1380" s="455">
        <v>0</v>
      </c>
      <c r="I1380" s="452">
        <v>0</v>
      </c>
      <c r="J1380" s="446"/>
      <c r="K1380" s="492"/>
      <c r="M1380" s="443" t="str">
        <f>_xlfn.IFNA(VLOOKUP(G1380,Checks!$L$4:$L$15,1,FALSE),IF(G1380="","",1))</f>
        <v/>
      </c>
    </row>
    <row r="1381" spans="1:13" s="443" customFormat="1" ht="14.15" customHeight="1">
      <c r="A1381" s="502">
        <f t="shared" si="42"/>
        <v>1373</v>
      </c>
      <c r="B1381" s="502">
        <f t="shared" si="43"/>
        <v>0</v>
      </c>
      <c r="C1381" s="448"/>
      <c r="D1381" s="446"/>
      <c r="E1381" s="446"/>
      <c r="F1381" s="446"/>
      <c r="G1381" s="448"/>
      <c r="H1381" s="455">
        <v>0</v>
      </c>
      <c r="I1381" s="452">
        <v>0</v>
      </c>
      <c r="J1381" s="446"/>
      <c r="K1381" s="492"/>
      <c r="M1381" s="443" t="str">
        <f>_xlfn.IFNA(VLOOKUP(G1381,Checks!$L$4:$L$15,1,FALSE),IF(G1381="","",1))</f>
        <v/>
      </c>
    </row>
    <row r="1382" spans="1:13" s="443" customFormat="1" ht="14.15" customHeight="1">
      <c r="A1382" s="502">
        <f t="shared" si="42"/>
        <v>1374</v>
      </c>
      <c r="B1382" s="502">
        <f t="shared" si="43"/>
        <v>0</v>
      </c>
      <c r="C1382" s="448"/>
      <c r="D1382" s="446"/>
      <c r="E1382" s="446"/>
      <c r="F1382" s="446"/>
      <c r="G1382" s="448"/>
      <c r="H1382" s="455">
        <v>0</v>
      </c>
      <c r="I1382" s="452">
        <v>0</v>
      </c>
      <c r="J1382" s="446"/>
      <c r="K1382" s="492"/>
      <c r="M1382" s="443" t="str">
        <f>_xlfn.IFNA(VLOOKUP(G1382,Checks!$L$4:$L$15,1,FALSE),IF(G1382="","",1))</f>
        <v/>
      </c>
    </row>
    <row r="1383" spans="1:13" s="443" customFormat="1" ht="14.15" customHeight="1">
      <c r="A1383" s="502">
        <f t="shared" si="42"/>
        <v>1375</v>
      </c>
      <c r="B1383" s="502">
        <f t="shared" si="43"/>
        <v>0</v>
      </c>
      <c r="C1383" s="448"/>
      <c r="D1383" s="446"/>
      <c r="E1383" s="446"/>
      <c r="F1383" s="446"/>
      <c r="G1383" s="448"/>
      <c r="H1383" s="455">
        <v>0</v>
      </c>
      <c r="I1383" s="452">
        <v>0</v>
      </c>
      <c r="J1383" s="446"/>
      <c r="K1383" s="492"/>
      <c r="M1383" s="443" t="str">
        <f>_xlfn.IFNA(VLOOKUP(G1383,Checks!$L$4:$L$15,1,FALSE),IF(G1383="","",1))</f>
        <v/>
      </c>
    </row>
    <row r="1384" spans="1:13" s="443" customFormat="1" ht="14.15" customHeight="1">
      <c r="A1384" s="502">
        <f t="shared" si="42"/>
        <v>1376</v>
      </c>
      <c r="B1384" s="502">
        <f t="shared" si="43"/>
        <v>0</v>
      </c>
      <c r="C1384" s="448"/>
      <c r="D1384" s="446"/>
      <c r="E1384" s="446"/>
      <c r="F1384" s="446"/>
      <c r="G1384" s="448"/>
      <c r="H1384" s="455">
        <v>0</v>
      </c>
      <c r="I1384" s="452">
        <v>0</v>
      </c>
      <c r="J1384" s="446"/>
      <c r="K1384" s="492"/>
      <c r="M1384" s="443" t="str">
        <f>_xlfn.IFNA(VLOOKUP(G1384,Checks!$L$4:$L$15,1,FALSE),IF(G1384="","",1))</f>
        <v/>
      </c>
    </row>
    <row r="1385" spans="1:13" s="443" customFormat="1" ht="14.15" customHeight="1">
      <c r="A1385" s="502">
        <f t="shared" si="42"/>
        <v>1377</v>
      </c>
      <c r="B1385" s="502">
        <f t="shared" si="43"/>
        <v>0</v>
      </c>
      <c r="C1385" s="448"/>
      <c r="D1385" s="446"/>
      <c r="E1385" s="446"/>
      <c r="F1385" s="446"/>
      <c r="G1385" s="448"/>
      <c r="H1385" s="455">
        <v>0</v>
      </c>
      <c r="I1385" s="452">
        <v>0</v>
      </c>
      <c r="J1385" s="446"/>
      <c r="K1385" s="492"/>
      <c r="M1385" s="443" t="str">
        <f>_xlfn.IFNA(VLOOKUP(G1385,Checks!$L$4:$L$15,1,FALSE),IF(G1385="","",1))</f>
        <v/>
      </c>
    </row>
    <row r="1386" spans="1:13" s="443" customFormat="1" ht="14.15" customHeight="1">
      <c r="A1386" s="502">
        <f t="shared" si="42"/>
        <v>1378</v>
      </c>
      <c r="B1386" s="502">
        <f t="shared" si="43"/>
        <v>0</v>
      </c>
      <c r="C1386" s="448"/>
      <c r="D1386" s="446"/>
      <c r="E1386" s="446"/>
      <c r="F1386" s="446"/>
      <c r="G1386" s="448"/>
      <c r="H1386" s="455">
        <v>0</v>
      </c>
      <c r="I1386" s="452">
        <v>0</v>
      </c>
      <c r="J1386" s="446"/>
      <c r="K1386" s="492"/>
      <c r="M1386" s="443" t="str">
        <f>_xlfn.IFNA(VLOOKUP(G1386,Checks!$L$4:$L$15,1,FALSE),IF(G1386="","",1))</f>
        <v/>
      </c>
    </row>
    <row r="1387" spans="1:13" s="443" customFormat="1" ht="14.15" customHeight="1">
      <c r="A1387" s="502">
        <f t="shared" si="42"/>
        <v>1379</v>
      </c>
      <c r="B1387" s="502">
        <f t="shared" si="43"/>
        <v>0</v>
      </c>
      <c r="C1387" s="448"/>
      <c r="D1387" s="446"/>
      <c r="E1387" s="446"/>
      <c r="F1387" s="446"/>
      <c r="G1387" s="448"/>
      <c r="H1387" s="455">
        <v>0</v>
      </c>
      <c r="I1387" s="452">
        <v>0</v>
      </c>
      <c r="J1387" s="446"/>
      <c r="K1387" s="492"/>
      <c r="M1387" s="443" t="str">
        <f>_xlfn.IFNA(VLOOKUP(G1387,Checks!$L$4:$L$15,1,FALSE),IF(G1387="","",1))</f>
        <v/>
      </c>
    </row>
    <row r="1388" spans="1:13" s="443" customFormat="1" ht="14.15" customHeight="1">
      <c r="A1388" s="502">
        <f t="shared" si="42"/>
        <v>1380</v>
      </c>
      <c r="B1388" s="502">
        <f t="shared" si="43"/>
        <v>0</v>
      </c>
      <c r="C1388" s="448"/>
      <c r="D1388" s="446"/>
      <c r="E1388" s="446"/>
      <c r="F1388" s="446"/>
      <c r="G1388" s="448"/>
      <c r="H1388" s="455">
        <v>0</v>
      </c>
      <c r="I1388" s="452">
        <v>0</v>
      </c>
      <c r="J1388" s="446"/>
      <c r="K1388" s="492"/>
      <c r="M1388" s="443" t="str">
        <f>_xlfn.IFNA(VLOOKUP(G1388,Checks!$L$4:$L$15,1,FALSE),IF(G1388="","",1))</f>
        <v/>
      </c>
    </row>
    <row r="1389" spans="1:13" s="443" customFormat="1" ht="14.15" customHeight="1">
      <c r="A1389" s="502">
        <f t="shared" si="42"/>
        <v>1381</v>
      </c>
      <c r="B1389" s="502">
        <f t="shared" si="43"/>
        <v>0</v>
      </c>
      <c r="C1389" s="448"/>
      <c r="D1389" s="446"/>
      <c r="E1389" s="446"/>
      <c r="F1389" s="446"/>
      <c r="G1389" s="448"/>
      <c r="H1389" s="455">
        <v>0</v>
      </c>
      <c r="I1389" s="452">
        <v>0</v>
      </c>
      <c r="J1389" s="446"/>
      <c r="K1389" s="492"/>
      <c r="M1389" s="443" t="str">
        <f>_xlfn.IFNA(VLOOKUP(G1389,Checks!$L$4:$L$15,1,FALSE),IF(G1389="","",1))</f>
        <v/>
      </c>
    </row>
    <row r="1390" spans="1:13" s="443" customFormat="1" ht="14.15" customHeight="1">
      <c r="A1390" s="502">
        <f t="shared" si="42"/>
        <v>1382</v>
      </c>
      <c r="B1390" s="502">
        <f t="shared" si="43"/>
        <v>0</v>
      </c>
      <c r="C1390" s="448"/>
      <c r="D1390" s="446"/>
      <c r="E1390" s="446"/>
      <c r="F1390" s="446"/>
      <c r="G1390" s="448"/>
      <c r="H1390" s="455">
        <v>0</v>
      </c>
      <c r="I1390" s="452">
        <v>0</v>
      </c>
      <c r="J1390" s="446"/>
      <c r="K1390" s="492"/>
      <c r="M1390" s="443" t="str">
        <f>_xlfn.IFNA(VLOOKUP(G1390,Checks!$L$4:$L$15,1,FALSE),IF(G1390="","",1))</f>
        <v/>
      </c>
    </row>
    <row r="1391" spans="1:13" s="443" customFormat="1" ht="14.15" customHeight="1">
      <c r="A1391" s="502">
        <f t="shared" si="42"/>
        <v>1383</v>
      </c>
      <c r="B1391" s="502">
        <f t="shared" si="43"/>
        <v>0</v>
      </c>
      <c r="C1391" s="448"/>
      <c r="D1391" s="446"/>
      <c r="E1391" s="446"/>
      <c r="F1391" s="446"/>
      <c r="G1391" s="448"/>
      <c r="H1391" s="455">
        <v>0</v>
      </c>
      <c r="I1391" s="452">
        <v>0</v>
      </c>
      <c r="J1391" s="446"/>
      <c r="K1391" s="492"/>
      <c r="M1391" s="443" t="str">
        <f>_xlfn.IFNA(VLOOKUP(G1391,Checks!$L$4:$L$15,1,FALSE),IF(G1391="","",1))</f>
        <v/>
      </c>
    </row>
    <row r="1392" spans="1:13" s="443" customFormat="1" ht="14.15" customHeight="1">
      <c r="A1392" s="502">
        <f t="shared" si="42"/>
        <v>1384</v>
      </c>
      <c r="B1392" s="502">
        <f t="shared" si="43"/>
        <v>0</v>
      </c>
      <c r="C1392" s="448"/>
      <c r="D1392" s="446"/>
      <c r="E1392" s="446"/>
      <c r="F1392" s="446"/>
      <c r="G1392" s="448"/>
      <c r="H1392" s="455">
        <v>0</v>
      </c>
      <c r="I1392" s="452">
        <v>0</v>
      </c>
      <c r="J1392" s="446"/>
      <c r="K1392" s="492"/>
      <c r="M1392" s="443" t="str">
        <f>_xlfn.IFNA(VLOOKUP(G1392,Checks!$L$4:$L$15,1,FALSE),IF(G1392="","",1))</f>
        <v/>
      </c>
    </row>
    <row r="1393" spans="1:13" s="443" customFormat="1" ht="14.15" customHeight="1">
      <c r="A1393" s="502">
        <f t="shared" si="42"/>
        <v>1385</v>
      </c>
      <c r="B1393" s="502">
        <f t="shared" si="43"/>
        <v>0</v>
      </c>
      <c r="C1393" s="448"/>
      <c r="D1393" s="446"/>
      <c r="E1393" s="446"/>
      <c r="F1393" s="446"/>
      <c r="G1393" s="448"/>
      <c r="H1393" s="455">
        <v>0</v>
      </c>
      <c r="I1393" s="452">
        <v>0</v>
      </c>
      <c r="J1393" s="446"/>
      <c r="K1393" s="492"/>
      <c r="M1393" s="443" t="str">
        <f>_xlfn.IFNA(VLOOKUP(G1393,Checks!$L$4:$L$15,1,FALSE),IF(G1393="","",1))</f>
        <v/>
      </c>
    </row>
    <row r="1394" spans="1:13" s="443" customFormat="1" ht="14.15" customHeight="1">
      <c r="A1394" s="502">
        <f t="shared" si="42"/>
        <v>1386</v>
      </c>
      <c r="B1394" s="502">
        <f t="shared" si="43"/>
        <v>0</v>
      </c>
      <c r="C1394" s="448"/>
      <c r="D1394" s="446"/>
      <c r="E1394" s="446"/>
      <c r="F1394" s="446"/>
      <c r="G1394" s="448"/>
      <c r="H1394" s="455">
        <v>0</v>
      </c>
      <c r="I1394" s="452">
        <v>0</v>
      </c>
      <c r="J1394" s="446"/>
      <c r="K1394" s="492"/>
      <c r="M1394" s="443" t="str">
        <f>_xlfn.IFNA(VLOOKUP(G1394,Checks!$L$4:$L$15,1,FALSE),IF(G1394="","",1))</f>
        <v/>
      </c>
    </row>
    <row r="1395" spans="1:13" s="443" customFormat="1" ht="14.15" customHeight="1">
      <c r="A1395" s="502">
        <f t="shared" si="42"/>
        <v>1387</v>
      </c>
      <c r="B1395" s="502">
        <f t="shared" si="43"/>
        <v>0</v>
      </c>
      <c r="C1395" s="448"/>
      <c r="D1395" s="446"/>
      <c r="E1395" s="446"/>
      <c r="F1395" s="446"/>
      <c r="G1395" s="448"/>
      <c r="H1395" s="455">
        <v>0</v>
      </c>
      <c r="I1395" s="452">
        <v>0</v>
      </c>
      <c r="J1395" s="446"/>
      <c r="K1395" s="492"/>
      <c r="M1395" s="443" t="str">
        <f>_xlfn.IFNA(VLOOKUP(G1395,Checks!$L$4:$L$15,1,FALSE),IF(G1395="","",1))</f>
        <v/>
      </c>
    </row>
    <row r="1396" spans="1:13" s="443" customFormat="1" ht="14.15" customHeight="1">
      <c r="A1396" s="502">
        <f t="shared" si="42"/>
        <v>1388</v>
      </c>
      <c r="B1396" s="502">
        <f t="shared" si="43"/>
        <v>0</v>
      </c>
      <c r="C1396" s="448"/>
      <c r="D1396" s="446"/>
      <c r="E1396" s="446"/>
      <c r="F1396" s="446"/>
      <c r="G1396" s="448"/>
      <c r="H1396" s="455">
        <v>0</v>
      </c>
      <c r="I1396" s="452">
        <v>0</v>
      </c>
      <c r="J1396" s="446"/>
      <c r="K1396" s="492"/>
      <c r="M1396" s="443" t="str">
        <f>_xlfn.IFNA(VLOOKUP(G1396,Checks!$L$4:$L$15,1,FALSE),IF(G1396="","",1))</f>
        <v/>
      </c>
    </row>
    <row r="1397" spans="1:13" s="443" customFormat="1" ht="14.15" customHeight="1">
      <c r="A1397" s="502">
        <f t="shared" si="42"/>
        <v>1389</v>
      </c>
      <c r="B1397" s="502">
        <f t="shared" si="43"/>
        <v>0</v>
      </c>
      <c r="C1397" s="448"/>
      <c r="D1397" s="446"/>
      <c r="E1397" s="446"/>
      <c r="F1397" s="446"/>
      <c r="G1397" s="448"/>
      <c r="H1397" s="455">
        <v>0</v>
      </c>
      <c r="I1397" s="452">
        <v>0</v>
      </c>
      <c r="J1397" s="446"/>
      <c r="K1397" s="492"/>
      <c r="M1397" s="443" t="str">
        <f>_xlfn.IFNA(VLOOKUP(G1397,Checks!$L$4:$L$15,1,FALSE),IF(G1397="","",1))</f>
        <v/>
      </c>
    </row>
    <row r="1398" spans="1:13" s="443" customFormat="1" ht="14.15" customHeight="1">
      <c r="A1398" s="502">
        <f t="shared" si="42"/>
        <v>1390</v>
      </c>
      <c r="B1398" s="502">
        <f t="shared" si="43"/>
        <v>0</v>
      </c>
      <c r="C1398" s="448"/>
      <c r="D1398" s="446"/>
      <c r="E1398" s="446"/>
      <c r="F1398" s="446"/>
      <c r="G1398" s="448"/>
      <c r="H1398" s="455">
        <v>0</v>
      </c>
      <c r="I1398" s="452">
        <v>0</v>
      </c>
      <c r="J1398" s="446"/>
      <c r="K1398" s="492"/>
      <c r="M1398" s="443" t="str">
        <f>_xlfn.IFNA(VLOOKUP(G1398,Checks!$L$4:$L$15,1,FALSE),IF(G1398="","",1))</f>
        <v/>
      </c>
    </row>
    <row r="1399" spans="1:13" s="443" customFormat="1" ht="14.15" customHeight="1">
      <c r="A1399" s="502">
        <f t="shared" si="42"/>
        <v>1391</v>
      </c>
      <c r="B1399" s="502">
        <f t="shared" si="43"/>
        <v>0</v>
      </c>
      <c r="C1399" s="448"/>
      <c r="D1399" s="446"/>
      <c r="E1399" s="446"/>
      <c r="F1399" s="446"/>
      <c r="G1399" s="448"/>
      <c r="H1399" s="455">
        <v>0</v>
      </c>
      <c r="I1399" s="452">
        <v>0</v>
      </c>
      <c r="J1399" s="446"/>
      <c r="K1399" s="492"/>
      <c r="M1399" s="443" t="str">
        <f>_xlfn.IFNA(VLOOKUP(G1399,Checks!$L$4:$L$15,1,FALSE),IF(G1399="","",1))</f>
        <v/>
      </c>
    </row>
    <row r="1400" spans="1:13" s="443" customFormat="1" ht="14.15" customHeight="1">
      <c r="A1400" s="502">
        <f t="shared" si="42"/>
        <v>1392</v>
      </c>
      <c r="B1400" s="502">
        <f t="shared" si="43"/>
        <v>0</v>
      </c>
      <c r="C1400" s="448"/>
      <c r="D1400" s="446"/>
      <c r="E1400" s="446"/>
      <c r="F1400" s="446"/>
      <c r="G1400" s="448"/>
      <c r="H1400" s="455">
        <v>0</v>
      </c>
      <c r="I1400" s="452">
        <v>0</v>
      </c>
      <c r="J1400" s="446"/>
      <c r="K1400" s="492"/>
      <c r="M1400" s="443" t="str">
        <f>_xlfn.IFNA(VLOOKUP(G1400,Checks!$L$4:$L$15,1,FALSE),IF(G1400="","",1))</f>
        <v/>
      </c>
    </row>
    <row r="1401" spans="1:13" s="443" customFormat="1" ht="14.15" customHeight="1">
      <c r="A1401" s="502">
        <f t="shared" si="42"/>
        <v>1393</v>
      </c>
      <c r="B1401" s="502">
        <f t="shared" si="43"/>
        <v>0</v>
      </c>
      <c r="C1401" s="448"/>
      <c r="D1401" s="446"/>
      <c r="E1401" s="446"/>
      <c r="F1401" s="446"/>
      <c r="G1401" s="448"/>
      <c r="H1401" s="455">
        <v>0</v>
      </c>
      <c r="I1401" s="452">
        <v>0</v>
      </c>
      <c r="J1401" s="446"/>
      <c r="K1401" s="492"/>
      <c r="M1401" s="443" t="str">
        <f>_xlfn.IFNA(VLOOKUP(G1401,Checks!$L$4:$L$15,1,FALSE),IF(G1401="","",1))</f>
        <v/>
      </c>
    </row>
    <row r="1402" spans="1:13" s="443" customFormat="1" ht="14.15" customHeight="1">
      <c r="A1402" s="502">
        <f t="shared" si="42"/>
        <v>1394</v>
      </c>
      <c r="B1402" s="502">
        <f t="shared" si="43"/>
        <v>0</v>
      </c>
      <c r="C1402" s="448"/>
      <c r="D1402" s="446"/>
      <c r="E1402" s="446"/>
      <c r="F1402" s="446"/>
      <c r="G1402" s="448"/>
      <c r="H1402" s="455">
        <v>0</v>
      </c>
      <c r="I1402" s="452">
        <v>0</v>
      </c>
      <c r="J1402" s="446"/>
      <c r="K1402" s="492"/>
      <c r="M1402" s="443" t="str">
        <f>_xlfn.IFNA(VLOOKUP(G1402,Checks!$L$4:$L$15,1,FALSE),IF(G1402="","",1))</f>
        <v/>
      </c>
    </row>
    <row r="1403" spans="1:13" s="443" customFormat="1" ht="14.15" customHeight="1">
      <c r="A1403" s="502">
        <f t="shared" si="42"/>
        <v>1395</v>
      </c>
      <c r="B1403" s="502">
        <f t="shared" si="43"/>
        <v>0</v>
      </c>
      <c r="C1403" s="448"/>
      <c r="D1403" s="446"/>
      <c r="E1403" s="446"/>
      <c r="F1403" s="446"/>
      <c r="G1403" s="448"/>
      <c r="H1403" s="455">
        <v>0</v>
      </c>
      <c r="I1403" s="452">
        <v>0</v>
      </c>
      <c r="J1403" s="446"/>
      <c r="K1403" s="492"/>
      <c r="M1403" s="443" t="str">
        <f>_xlfn.IFNA(VLOOKUP(G1403,Checks!$L$4:$L$15,1,FALSE),IF(G1403="","",1))</f>
        <v/>
      </c>
    </row>
    <row r="1404" spans="1:13" s="443" customFormat="1" ht="14.15" customHeight="1">
      <c r="A1404" s="502">
        <f t="shared" si="42"/>
        <v>1396</v>
      </c>
      <c r="B1404" s="502">
        <f t="shared" si="43"/>
        <v>0</v>
      </c>
      <c r="C1404" s="448"/>
      <c r="D1404" s="446"/>
      <c r="E1404" s="446"/>
      <c r="F1404" s="446"/>
      <c r="G1404" s="448"/>
      <c r="H1404" s="455">
        <v>0</v>
      </c>
      <c r="I1404" s="452">
        <v>0</v>
      </c>
      <c r="J1404" s="446"/>
      <c r="K1404" s="492"/>
      <c r="M1404" s="443" t="str">
        <f>_xlfn.IFNA(VLOOKUP(G1404,Checks!$L$4:$L$15,1,FALSE),IF(G1404="","",1))</f>
        <v/>
      </c>
    </row>
    <row r="1405" spans="1:13" s="443" customFormat="1" ht="14.15" customHeight="1">
      <c r="A1405" s="502">
        <f t="shared" si="42"/>
        <v>1397</v>
      </c>
      <c r="B1405" s="502">
        <f t="shared" si="43"/>
        <v>0</v>
      </c>
      <c r="C1405" s="448"/>
      <c r="D1405" s="446"/>
      <c r="E1405" s="446"/>
      <c r="F1405" s="446"/>
      <c r="G1405" s="448"/>
      <c r="H1405" s="455">
        <v>0</v>
      </c>
      <c r="I1405" s="452">
        <v>0</v>
      </c>
      <c r="J1405" s="446"/>
      <c r="K1405" s="492"/>
      <c r="M1405" s="443" t="str">
        <f>_xlfn.IFNA(VLOOKUP(G1405,Checks!$L$4:$L$15,1,FALSE),IF(G1405="","",1))</f>
        <v/>
      </c>
    </row>
    <row r="1406" spans="1:13" s="443" customFormat="1" ht="14.15" customHeight="1">
      <c r="A1406" s="502">
        <f t="shared" si="42"/>
        <v>1398</v>
      </c>
      <c r="B1406" s="502">
        <f t="shared" si="43"/>
        <v>0</v>
      </c>
      <c r="C1406" s="448"/>
      <c r="D1406" s="446"/>
      <c r="E1406" s="446"/>
      <c r="F1406" s="446"/>
      <c r="G1406" s="448"/>
      <c r="H1406" s="455">
        <v>0</v>
      </c>
      <c r="I1406" s="452">
        <v>0</v>
      </c>
      <c r="J1406" s="446"/>
      <c r="K1406" s="492"/>
      <c r="M1406" s="443" t="str">
        <f>_xlfn.IFNA(VLOOKUP(G1406,Checks!$L$4:$L$15,1,FALSE),IF(G1406="","",1))</f>
        <v/>
      </c>
    </row>
    <row r="1407" spans="1:13" s="443" customFormat="1" ht="14.15" customHeight="1">
      <c r="A1407" s="502">
        <f t="shared" si="42"/>
        <v>1399</v>
      </c>
      <c r="B1407" s="502">
        <f t="shared" si="43"/>
        <v>0</v>
      </c>
      <c r="C1407" s="448"/>
      <c r="D1407" s="446"/>
      <c r="E1407" s="446"/>
      <c r="F1407" s="446"/>
      <c r="G1407" s="448"/>
      <c r="H1407" s="455">
        <v>0</v>
      </c>
      <c r="I1407" s="452">
        <v>0</v>
      </c>
      <c r="J1407" s="446"/>
      <c r="K1407" s="492"/>
      <c r="M1407" s="443" t="str">
        <f>_xlfn.IFNA(VLOOKUP(G1407,Checks!$L$4:$L$15,1,FALSE),IF(G1407="","",1))</f>
        <v/>
      </c>
    </row>
    <row r="1408" spans="1:13" s="443" customFormat="1" ht="14.15" customHeight="1">
      <c r="A1408" s="502">
        <f t="shared" si="42"/>
        <v>1400</v>
      </c>
      <c r="B1408" s="502">
        <f t="shared" si="43"/>
        <v>0</v>
      </c>
      <c r="C1408" s="448"/>
      <c r="D1408" s="446"/>
      <c r="E1408" s="446"/>
      <c r="F1408" s="446"/>
      <c r="G1408" s="448"/>
      <c r="H1408" s="455">
        <v>0</v>
      </c>
      <c r="I1408" s="452">
        <v>0</v>
      </c>
      <c r="J1408" s="446"/>
      <c r="K1408" s="492"/>
      <c r="M1408" s="443" t="str">
        <f>_xlfn.IFNA(VLOOKUP(G1408,Checks!$L$4:$L$15,1,FALSE),IF(G1408="","",1))</f>
        <v/>
      </c>
    </row>
    <row r="1409" spans="1:13" s="443" customFormat="1" ht="14.15" customHeight="1">
      <c r="A1409" s="502">
        <f t="shared" si="42"/>
        <v>1401</v>
      </c>
      <c r="B1409" s="502">
        <f t="shared" si="43"/>
        <v>0</v>
      </c>
      <c r="C1409" s="448"/>
      <c r="D1409" s="446"/>
      <c r="E1409" s="446"/>
      <c r="F1409" s="446"/>
      <c r="G1409" s="448"/>
      <c r="H1409" s="455">
        <v>0</v>
      </c>
      <c r="I1409" s="452">
        <v>0</v>
      </c>
      <c r="J1409" s="446"/>
      <c r="K1409" s="492"/>
      <c r="M1409" s="443" t="str">
        <f>_xlfn.IFNA(VLOOKUP(G1409,Checks!$L$4:$L$15,1,FALSE),IF(G1409="","",1))</f>
        <v/>
      </c>
    </row>
    <row r="1410" spans="1:13" s="443" customFormat="1" ht="14.15" customHeight="1">
      <c r="A1410" s="502">
        <f t="shared" si="42"/>
        <v>1402</v>
      </c>
      <c r="B1410" s="502">
        <f t="shared" si="43"/>
        <v>0</v>
      </c>
      <c r="C1410" s="448"/>
      <c r="D1410" s="446"/>
      <c r="E1410" s="446"/>
      <c r="F1410" s="446"/>
      <c r="G1410" s="448"/>
      <c r="H1410" s="455">
        <v>0</v>
      </c>
      <c r="I1410" s="452">
        <v>0</v>
      </c>
      <c r="J1410" s="446"/>
      <c r="K1410" s="492"/>
      <c r="M1410" s="443" t="str">
        <f>_xlfn.IFNA(VLOOKUP(G1410,Checks!$L$4:$L$15,1,FALSE),IF(G1410="","",1))</f>
        <v/>
      </c>
    </row>
    <row r="1411" spans="1:13" s="443" customFormat="1" ht="14.15" customHeight="1">
      <c r="A1411" s="502">
        <f t="shared" si="42"/>
        <v>1403</v>
      </c>
      <c r="B1411" s="502">
        <f t="shared" si="43"/>
        <v>0</v>
      </c>
      <c r="C1411" s="448"/>
      <c r="D1411" s="446"/>
      <c r="E1411" s="446"/>
      <c r="F1411" s="446"/>
      <c r="G1411" s="448"/>
      <c r="H1411" s="455">
        <v>0</v>
      </c>
      <c r="I1411" s="452">
        <v>0</v>
      </c>
      <c r="J1411" s="446"/>
      <c r="K1411" s="492"/>
      <c r="M1411" s="443" t="str">
        <f>_xlfn.IFNA(VLOOKUP(G1411,Checks!$L$4:$L$15,1,FALSE),IF(G1411="","",1))</f>
        <v/>
      </c>
    </row>
    <row r="1412" spans="1:13" s="443" customFormat="1" ht="14.15" customHeight="1">
      <c r="A1412" s="502">
        <f t="shared" si="42"/>
        <v>1404</v>
      </c>
      <c r="B1412" s="502">
        <f t="shared" si="43"/>
        <v>0</v>
      </c>
      <c r="C1412" s="448"/>
      <c r="D1412" s="446"/>
      <c r="E1412" s="446"/>
      <c r="F1412" s="446"/>
      <c r="G1412" s="448"/>
      <c r="H1412" s="455">
        <v>0</v>
      </c>
      <c r="I1412" s="452">
        <v>0</v>
      </c>
      <c r="J1412" s="446"/>
      <c r="K1412" s="492"/>
      <c r="M1412" s="443" t="str">
        <f>_xlfn.IFNA(VLOOKUP(G1412,Checks!$L$4:$L$15,1,FALSE),IF(G1412="","",1))</f>
        <v/>
      </c>
    </row>
    <row r="1413" spans="1:13" s="443" customFormat="1" ht="14.15" customHeight="1">
      <c r="A1413" s="502">
        <f t="shared" si="42"/>
        <v>1405</v>
      </c>
      <c r="B1413" s="502">
        <f t="shared" si="43"/>
        <v>0</v>
      </c>
      <c r="C1413" s="448"/>
      <c r="D1413" s="446"/>
      <c r="E1413" s="446"/>
      <c r="F1413" s="446"/>
      <c r="G1413" s="448"/>
      <c r="H1413" s="455">
        <v>0</v>
      </c>
      <c r="I1413" s="452">
        <v>0</v>
      </c>
      <c r="J1413" s="446"/>
      <c r="K1413" s="492"/>
      <c r="M1413" s="443" t="str">
        <f>_xlfn.IFNA(VLOOKUP(G1413,Checks!$L$4:$L$15,1,FALSE),IF(G1413="","",1))</f>
        <v/>
      </c>
    </row>
    <row r="1414" spans="1:13" s="443" customFormat="1" ht="14.15" customHeight="1">
      <c r="A1414" s="502">
        <f t="shared" si="42"/>
        <v>1406</v>
      </c>
      <c r="B1414" s="502">
        <f t="shared" si="43"/>
        <v>0</v>
      </c>
      <c r="C1414" s="448"/>
      <c r="D1414" s="446"/>
      <c r="E1414" s="446"/>
      <c r="F1414" s="446"/>
      <c r="G1414" s="448"/>
      <c r="H1414" s="455">
        <v>0</v>
      </c>
      <c r="I1414" s="452">
        <v>0</v>
      </c>
      <c r="J1414" s="446"/>
      <c r="K1414" s="492"/>
      <c r="M1414" s="443" t="str">
        <f>_xlfn.IFNA(VLOOKUP(G1414,Checks!$L$4:$L$15,1,FALSE),IF(G1414="","",1))</f>
        <v/>
      </c>
    </row>
    <row r="1415" spans="1:13" s="443" customFormat="1" ht="14.15" customHeight="1">
      <c r="A1415" s="502">
        <f t="shared" si="42"/>
        <v>1407</v>
      </c>
      <c r="B1415" s="502">
        <f t="shared" si="43"/>
        <v>0</v>
      </c>
      <c r="C1415" s="448"/>
      <c r="D1415" s="446"/>
      <c r="E1415" s="446"/>
      <c r="F1415" s="446"/>
      <c r="G1415" s="448"/>
      <c r="H1415" s="455">
        <v>0</v>
      </c>
      <c r="I1415" s="452">
        <v>0</v>
      </c>
      <c r="J1415" s="446"/>
      <c r="K1415" s="492"/>
      <c r="M1415" s="443" t="str">
        <f>_xlfn.IFNA(VLOOKUP(G1415,Checks!$L$4:$L$15,1,FALSE),IF(G1415="","",1))</f>
        <v/>
      </c>
    </row>
    <row r="1416" spans="1:13" s="443" customFormat="1" ht="14.15" customHeight="1">
      <c r="A1416" s="502">
        <f t="shared" si="42"/>
        <v>1408</v>
      </c>
      <c r="B1416" s="502">
        <f t="shared" si="43"/>
        <v>0</v>
      </c>
      <c r="C1416" s="448"/>
      <c r="D1416" s="446"/>
      <c r="E1416" s="446"/>
      <c r="F1416" s="446"/>
      <c r="G1416" s="448"/>
      <c r="H1416" s="455">
        <v>0</v>
      </c>
      <c r="I1416" s="452">
        <v>0</v>
      </c>
      <c r="J1416" s="446"/>
      <c r="K1416" s="492"/>
      <c r="M1416" s="443" t="str">
        <f>_xlfn.IFNA(VLOOKUP(G1416,Checks!$L$4:$L$15,1,FALSE),IF(G1416="","",1))</f>
        <v/>
      </c>
    </row>
    <row r="1417" spans="1:13" s="443" customFormat="1" ht="14.15" customHeight="1">
      <c r="A1417" s="502">
        <f t="shared" si="42"/>
        <v>1409</v>
      </c>
      <c r="B1417" s="502">
        <f t="shared" si="43"/>
        <v>0</v>
      </c>
      <c r="C1417" s="448"/>
      <c r="D1417" s="446"/>
      <c r="E1417" s="446"/>
      <c r="F1417" s="446"/>
      <c r="G1417" s="448"/>
      <c r="H1417" s="455">
        <v>0</v>
      </c>
      <c r="I1417" s="452">
        <v>0</v>
      </c>
      <c r="J1417" s="446"/>
      <c r="K1417" s="492"/>
      <c r="M1417" s="443" t="str">
        <f>_xlfn.IFNA(VLOOKUP(G1417,Checks!$L$4:$L$15,1,FALSE),IF(G1417="","",1))</f>
        <v/>
      </c>
    </row>
    <row r="1418" spans="1:13" s="443" customFormat="1" ht="14.15" customHeight="1">
      <c r="A1418" s="502">
        <f t="shared" si="42"/>
        <v>1410</v>
      </c>
      <c r="B1418" s="502">
        <f t="shared" si="43"/>
        <v>0</v>
      </c>
      <c r="C1418" s="448"/>
      <c r="D1418" s="446"/>
      <c r="E1418" s="446"/>
      <c r="F1418" s="446"/>
      <c r="G1418" s="448"/>
      <c r="H1418" s="455">
        <v>0</v>
      </c>
      <c r="I1418" s="452">
        <v>0</v>
      </c>
      <c r="J1418" s="446"/>
      <c r="K1418" s="492"/>
      <c r="M1418" s="443" t="str">
        <f>_xlfn.IFNA(VLOOKUP(G1418,Checks!$L$4:$L$15,1,FALSE),IF(G1418="","",1))</f>
        <v/>
      </c>
    </row>
    <row r="1419" spans="1:13" s="443" customFormat="1" ht="14.15" customHeight="1">
      <c r="A1419" s="502">
        <f t="shared" ref="A1419:A1482" si="44">A1418+1</f>
        <v>1411</v>
      </c>
      <c r="B1419" s="502">
        <f t="shared" ref="B1419:B1482" si="45">$B$9</f>
        <v>0</v>
      </c>
      <c r="C1419" s="448"/>
      <c r="D1419" s="446"/>
      <c r="E1419" s="446"/>
      <c r="F1419" s="446"/>
      <c r="G1419" s="448"/>
      <c r="H1419" s="455">
        <v>0</v>
      </c>
      <c r="I1419" s="452">
        <v>0</v>
      </c>
      <c r="J1419" s="446"/>
      <c r="K1419" s="492"/>
      <c r="M1419" s="443" t="str">
        <f>_xlfn.IFNA(VLOOKUP(G1419,Checks!$L$4:$L$15,1,FALSE),IF(G1419="","",1))</f>
        <v/>
      </c>
    </row>
    <row r="1420" spans="1:13" s="443" customFormat="1" ht="14.15" customHeight="1">
      <c r="A1420" s="502">
        <f t="shared" si="44"/>
        <v>1412</v>
      </c>
      <c r="B1420" s="502">
        <f t="shared" si="45"/>
        <v>0</v>
      </c>
      <c r="C1420" s="448"/>
      <c r="D1420" s="446"/>
      <c r="E1420" s="446"/>
      <c r="F1420" s="446"/>
      <c r="G1420" s="448"/>
      <c r="H1420" s="455">
        <v>0</v>
      </c>
      <c r="I1420" s="452">
        <v>0</v>
      </c>
      <c r="J1420" s="446"/>
      <c r="K1420" s="492"/>
      <c r="M1420" s="443" t="str">
        <f>_xlfn.IFNA(VLOOKUP(G1420,Checks!$L$4:$L$15,1,FALSE),IF(G1420="","",1))</f>
        <v/>
      </c>
    </row>
    <row r="1421" spans="1:13" s="443" customFormat="1" ht="14.15" customHeight="1">
      <c r="A1421" s="502">
        <f t="shared" si="44"/>
        <v>1413</v>
      </c>
      <c r="B1421" s="502">
        <f t="shared" si="45"/>
        <v>0</v>
      </c>
      <c r="C1421" s="448"/>
      <c r="D1421" s="446"/>
      <c r="E1421" s="446"/>
      <c r="F1421" s="446"/>
      <c r="G1421" s="448"/>
      <c r="H1421" s="455">
        <v>0</v>
      </c>
      <c r="I1421" s="452">
        <v>0</v>
      </c>
      <c r="J1421" s="446"/>
      <c r="K1421" s="492"/>
      <c r="M1421" s="443" t="str">
        <f>_xlfn.IFNA(VLOOKUP(G1421,Checks!$L$4:$L$15,1,FALSE),IF(G1421="","",1))</f>
        <v/>
      </c>
    </row>
    <row r="1422" spans="1:13" s="443" customFormat="1" ht="14.15" customHeight="1">
      <c r="A1422" s="502">
        <f t="shared" si="44"/>
        <v>1414</v>
      </c>
      <c r="B1422" s="502">
        <f t="shared" si="45"/>
        <v>0</v>
      </c>
      <c r="C1422" s="448"/>
      <c r="D1422" s="446"/>
      <c r="E1422" s="446"/>
      <c r="F1422" s="446"/>
      <c r="G1422" s="448"/>
      <c r="H1422" s="455">
        <v>0</v>
      </c>
      <c r="I1422" s="452">
        <v>0</v>
      </c>
      <c r="J1422" s="446"/>
      <c r="K1422" s="492"/>
      <c r="M1422" s="443" t="str">
        <f>_xlfn.IFNA(VLOOKUP(G1422,Checks!$L$4:$L$15,1,FALSE),IF(G1422="","",1))</f>
        <v/>
      </c>
    </row>
    <row r="1423" spans="1:13" s="443" customFormat="1" ht="14.15" customHeight="1">
      <c r="A1423" s="502">
        <f t="shared" si="44"/>
        <v>1415</v>
      </c>
      <c r="B1423" s="502">
        <f t="shared" si="45"/>
        <v>0</v>
      </c>
      <c r="C1423" s="448"/>
      <c r="D1423" s="446"/>
      <c r="E1423" s="446"/>
      <c r="F1423" s="446"/>
      <c r="G1423" s="448"/>
      <c r="H1423" s="455">
        <v>0</v>
      </c>
      <c r="I1423" s="452">
        <v>0</v>
      </c>
      <c r="J1423" s="446"/>
      <c r="K1423" s="492"/>
      <c r="M1423" s="443" t="str">
        <f>_xlfn.IFNA(VLOOKUP(G1423,Checks!$L$4:$L$15,1,FALSE),IF(G1423="","",1))</f>
        <v/>
      </c>
    </row>
    <row r="1424" spans="1:13" s="443" customFormat="1" ht="14.15" customHeight="1">
      <c r="A1424" s="502">
        <f t="shared" si="44"/>
        <v>1416</v>
      </c>
      <c r="B1424" s="502">
        <f t="shared" si="45"/>
        <v>0</v>
      </c>
      <c r="C1424" s="448"/>
      <c r="D1424" s="446"/>
      <c r="E1424" s="446"/>
      <c r="F1424" s="446"/>
      <c r="G1424" s="448"/>
      <c r="H1424" s="455">
        <v>0</v>
      </c>
      <c r="I1424" s="452">
        <v>0</v>
      </c>
      <c r="J1424" s="446"/>
      <c r="K1424" s="492"/>
      <c r="M1424" s="443" t="str">
        <f>_xlfn.IFNA(VLOOKUP(G1424,Checks!$L$4:$L$15,1,FALSE),IF(G1424="","",1))</f>
        <v/>
      </c>
    </row>
    <row r="1425" spans="1:13" s="443" customFormat="1" ht="14.15" customHeight="1">
      <c r="A1425" s="502">
        <f t="shared" si="44"/>
        <v>1417</v>
      </c>
      <c r="B1425" s="502">
        <f t="shared" si="45"/>
        <v>0</v>
      </c>
      <c r="C1425" s="448"/>
      <c r="D1425" s="446"/>
      <c r="E1425" s="446"/>
      <c r="F1425" s="446"/>
      <c r="G1425" s="448"/>
      <c r="H1425" s="455">
        <v>0</v>
      </c>
      <c r="I1425" s="452">
        <v>0</v>
      </c>
      <c r="J1425" s="446"/>
      <c r="K1425" s="492"/>
      <c r="M1425" s="443" t="str">
        <f>_xlfn.IFNA(VLOOKUP(G1425,Checks!$L$4:$L$15,1,FALSE),IF(G1425="","",1))</f>
        <v/>
      </c>
    </row>
    <row r="1426" spans="1:13" s="443" customFormat="1" ht="14.15" customHeight="1">
      <c r="A1426" s="502">
        <f t="shared" si="44"/>
        <v>1418</v>
      </c>
      <c r="B1426" s="502">
        <f t="shared" si="45"/>
        <v>0</v>
      </c>
      <c r="C1426" s="448"/>
      <c r="D1426" s="446"/>
      <c r="E1426" s="446"/>
      <c r="F1426" s="446"/>
      <c r="G1426" s="448"/>
      <c r="H1426" s="455">
        <v>0</v>
      </c>
      <c r="I1426" s="452">
        <v>0</v>
      </c>
      <c r="J1426" s="446"/>
      <c r="K1426" s="492"/>
      <c r="M1426" s="443" t="str">
        <f>_xlfn.IFNA(VLOOKUP(G1426,Checks!$L$4:$L$15,1,FALSE),IF(G1426="","",1))</f>
        <v/>
      </c>
    </row>
    <row r="1427" spans="1:13" s="443" customFormat="1" ht="14.15" customHeight="1">
      <c r="A1427" s="502">
        <f t="shared" si="44"/>
        <v>1419</v>
      </c>
      <c r="B1427" s="502">
        <f t="shared" si="45"/>
        <v>0</v>
      </c>
      <c r="C1427" s="448"/>
      <c r="D1427" s="446"/>
      <c r="E1427" s="446"/>
      <c r="F1427" s="446"/>
      <c r="G1427" s="448"/>
      <c r="H1427" s="455">
        <v>0</v>
      </c>
      <c r="I1427" s="452">
        <v>0</v>
      </c>
      <c r="J1427" s="446"/>
      <c r="K1427" s="492"/>
      <c r="M1427" s="443" t="str">
        <f>_xlfn.IFNA(VLOOKUP(G1427,Checks!$L$4:$L$15,1,FALSE),IF(G1427="","",1))</f>
        <v/>
      </c>
    </row>
    <row r="1428" spans="1:13" s="443" customFormat="1" ht="14.15" customHeight="1">
      <c r="A1428" s="502">
        <f t="shared" si="44"/>
        <v>1420</v>
      </c>
      <c r="B1428" s="502">
        <f t="shared" si="45"/>
        <v>0</v>
      </c>
      <c r="C1428" s="448"/>
      <c r="D1428" s="446"/>
      <c r="E1428" s="446"/>
      <c r="F1428" s="446"/>
      <c r="G1428" s="448"/>
      <c r="H1428" s="455">
        <v>0</v>
      </c>
      <c r="I1428" s="452">
        <v>0</v>
      </c>
      <c r="J1428" s="446"/>
      <c r="K1428" s="492"/>
      <c r="M1428" s="443" t="str">
        <f>_xlfn.IFNA(VLOOKUP(G1428,Checks!$L$4:$L$15,1,FALSE),IF(G1428="","",1))</f>
        <v/>
      </c>
    </row>
    <row r="1429" spans="1:13" s="443" customFormat="1" ht="14.15" customHeight="1">
      <c r="A1429" s="502">
        <f t="shared" si="44"/>
        <v>1421</v>
      </c>
      <c r="B1429" s="502">
        <f t="shared" si="45"/>
        <v>0</v>
      </c>
      <c r="C1429" s="448"/>
      <c r="D1429" s="446"/>
      <c r="E1429" s="446"/>
      <c r="F1429" s="446"/>
      <c r="G1429" s="448"/>
      <c r="H1429" s="455">
        <v>0</v>
      </c>
      <c r="I1429" s="452">
        <v>0</v>
      </c>
      <c r="J1429" s="446"/>
      <c r="K1429" s="492"/>
      <c r="M1429" s="443" t="str">
        <f>_xlfn.IFNA(VLOOKUP(G1429,Checks!$L$4:$L$15,1,FALSE),IF(G1429="","",1))</f>
        <v/>
      </c>
    </row>
    <row r="1430" spans="1:13" s="443" customFormat="1" ht="14.15" customHeight="1">
      <c r="A1430" s="502">
        <f t="shared" si="44"/>
        <v>1422</v>
      </c>
      <c r="B1430" s="502">
        <f t="shared" si="45"/>
        <v>0</v>
      </c>
      <c r="C1430" s="448"/>
      <c r="D1430" s="446"/>
      <c r="E1430" s="446"/>
      <c r="F1430" s="446"/>
      <c r="G1430" s="448"/>
      <c r="H1430" s="455">
        <v>0</v>
      </c>
      <c r="I1430" s="452">
        <v>0</v>
      </c>
      <c r="J1430" s="446"/>
      <c r="K1430" s="492"/>
      <c r="M1430" s="443" t="str">
        <f>_xlfn.IFNA(VLOOKUP(G1430,Checks!$L$4:$L$15,1,FALSE),IF(G1430="","",1))</f>
        <v/>
      </c>
    </row>
    <row r="1431" spans="1:13" s="443" customFormat="1" ht="14.15" customHeight="1">
      <c r="A1431" s="502">
        <f t="shared" si="44"/>
        <v>1423</v>
      </c>
      <c r="B1431" s="502">
        <f t="shared" si="45"/>
        <v>0</v>
      </c>
      <c r="C1431" s="448"/>
      <c r="D1431" s="446"/>
      <c r="E1431" s="446"/>
      <c r="F1431" s="446"/>
      <c r="G1431" s="448"/>
      <c r="H1431" s="455">
        <v>0</v>
      </c>
      <c r="I1431" s="452">
        <v>0</v>
      </c>
      <c r="J1431" s="446"/>
      <c r="K1431" s="492"/>
      <c r="M1431" s="443" t="str">
        <f>_xlfn.IFNA(VLOOKUP(G1431,Checks!$L$4:$L$15,1,FALSE),IF(G1431="","",1))</f>
        <v/>
      </c>
    </row>
    <row r="1432" spans="1:13" s="443" customFormat="1" ht="14.15" customHeight="1">
      <c r="A1432" s="502">
        <f t="shared" si="44"/>
        <v>1424</v>
      </c>
      <c r="B1432" s="502">
        <f t="shared" si="45"/>
        <v>0</v>
      </c>
      <c r="C1432" s="448"/>
      <c r="D1432" s="446"/>
      <c r="E1432" s="446"/>
      <c r="F1432" s="446"/>
      <c r="G1432" s="448"/>
      <c r="H1432" s="455">
        <v>0</v>
      </c>
      <c r="I1432" s="452">
        <v>0</v>
      </c>
      <c r="J1432" s="446"/>
      <c r="K1432" s="492"/>
      <c r="M1432" s="443" t="str">
        <f>_xlfn.IFNA(VLOOKUP(G1432,Checks!$L$4:$L$15,1,FALSE),IF(G1432="","",1))</f>
        <v/>
      </c>
    </row>
    <row r="1433" spans="1:13" s="443" customFormat="1" ht="14.15" customHeight="1">
      <c r="A1433" s="502">
        <f t="shared" si="44"/>
        <v>1425</v>
      </c>
      <c r="B1433" s="502">
        <f t="shared" si="45"/>
        <v>0</v>
      </c>
      <c r="C1433" s="448"/>
      <c r="D1433" s="446"/>
      <c r="E1433" s="446"/>
      <c r="F1433" s="446"/>
      <c r="G1433" s="448"/>
      <c r="H1433" s="455">
        <v>0</v>
      </c>
      <c r="I1433" s="452">
        <v>0</v>
      </c>
      <c r="J1433" s="446"/>
      <c r="K1433" s="492"/>
      <c r="M1433" s="443" t="str">
        <f>_xlfn.IFNA(VLOOKUP(G1433,Checks!$L$4:$L$15,1,FALSE),IF(G1433="","",1))</f>
        <v/>
      </c>
    </row>
    <row r="1434" spans="1:13" s="443" customFormat="1" ht="14.15" customHeight="1">
      <c r="A1434" s="502">
        <f t="shared" si="44"/>
        <v>1426</v>
      </c>
      <c r="B1434" s="502">
        <f t="shared" si="45"/>
        <v>0</v>
      </c>
      <c r="C1434" s="448"/>
      <c r="D1434" s="446"/>
      <c r="E1434" s="446"/>
      <c r="F1434" s="446"/>
      <c r="G1434" s="448"/>
      <c r="H1434" s="455">
        <v>0</v>
      </c>
      <c r="I1434" s="452">
        <v>0</v>
      </c>
      <c r="J1434" s="446"/>
      <c r="K1434" s="492"/>
      <c r="M1434" s="443" t="str">
        <f>_xlfn.IFNA(VLOOKUP(G1434,Checks!$L$4:$L$15,1,FALSE),IF(G1434="","",1))</f>
        <v/>
      </c>
    </row>
    <row r="1435" spans="1:13" s="443" customFormat="1" ht="14.15" customHeight="1">
      <c r="A1435" s="502">
        <f t="shared" si="44"/>
        <v>1427</v>
      </c>
      <c r="B1435" s="502">
        <f t="shared" si="45"/>
        <v>0</v>
      </c>
      <c r="C1435" s="448"/>
      <c r="D1435" s="446"/>
      <c r="E1435" s="446"/>
      <c r="F1435" s="446"/>
      <c r="G1435" s="448"/>
      <c r="H1435" s="455">
        <v>0</v>
      </c>
      <c r="I1435" s="452">
        <v>0</v>
      </c>
      <c r="J1435" s="446"/>
      <c r="K1435" s="492"/>
      <c r="M1435" s="443" t="str">
        <f>_xlfn.IFNA(VLOOKUP(G1435,Checks!$L$4:$L$15,1,FALSE),IF(G1435="","",1))</f>
        <v/>
      </c>
    </row>
    <row r="1436" spans="1:13" s="443" customFormat="1" ht="14.15" customHeight="1">
      <c r="A1436" s="502">
        <f t="shared" si="44"/>
        <v>1428</v>
      </c>
      <c r="B1436" s="502">
        <f t="shared" si="45"/>
        <v>0</v>
      </c>
      <c r="C1436" s="448"/>
      <c r="D1436" s="446"/>
      <c r="E1436" s="446"/>
      <c r="F1436" s="446"/>
      <c r="G1436" s="448"/>
      <c r="H1436" s="455">
        <v>0</v>
      </c>
      <c r="I1436" s="452">
        <v>0</v>
      </c>
      <c r="J1436" s="446"/>
      <c r="K1436" s="492"/>
      <c r="M1436" s="443" t="str">
        <f>_xlfn.IFNA(VLOOKUP(G1436,Checks!$L$4:$L$15,1,FALSE),IF(G1436="","",1))</f>
        <v/>
      </c>
    </row>
    <row r="1437" spans="1:13" s="443" customFormat="1" ht="14.15" customHeight="1">
      <c r="A1437" s="502">
        <f t="shared" si="44"/>
        <v>1429</v>
      </c>
      <c r="B1437" s="502">
        <f t="shared" si="45"/>
        <v>0</v>
      </c>
      <c r="C1437" s="448"/>
      <c r="D1437" s="446"/>
      <c r="E1437" s="446"/>
      <c r="F1437" s="446"/>
      <c r="G1437" s="448"/>
      <c r="H1437" s="455">
        <v>0</v>
      </c>
      <c r="I1437" s="452">
        <v>0</v>
      </c>
      <c r="J1437" s="446"/>
      <c r="K1437" s="492"/>
      <c r="M1437" s="443" t="str">
        <f>_xlfn.IFNA(VLOOKUP(G1437,Checks!$L$4:$L$15,1,FALSE),IF(G1437="","",1))</f>
        <v/>
      </c>
    </row>
    <row r="1438" spans="1:13" s="443" customFormat="1" ht="14.15" customHeight="1">
      <c r="A1438" s="502">
        <f t="shared" si="44"/>
        <v>1430</v>
      </c>
      <c r="B1438" s="502">
        <f t="shared" si="45"/>
        <v>0</v>
      </c>
      <c r="C1438" s="448"/>
      <c r="D1438" s="446"/>
      <c r="E1438" s="446"/>
      <c r="F1438" s="446"/>
      <c r="G1438" s="448"/>
      <c r="H1438" s="455">
        <v>0</v>
      </c>
      <c r="I1438" s="452">
        <v>0</v>
      </c>
      <c r="J1438" s="446"/>
      <c r="K1438" s="492"/>
      <c r="M1438" s="443" t="str">
        <f>_xlfn.IFNA(VLOOKUP(G1438,Checks!$L$4:$L$15,1,FALSE),IF(G1438="","",1))</f>
        <v/>
      </c>
    </row>
    <row r="1439" spans="1:13" s="443" customFormat="1" ht="14.15" customHeight="1">
      <c r="A1439" s="502">
        <f t="shared" si="44"/>
        <v>1431</v>
      </c>
      <c r="B1439" s="502">
        <f t="shared" si="45"/>
        <v>0</v>
      </c>
      <c r="C1439" s="448"/>
      <c r="D1439" s="446"/>
      <c r="E1439" s="446"/>
      <c r="F1439" s="446"/>
      <c r="G1439" s="448"/>
      <c r="H1439" s="455">
        <v>0</v>
      </c>
      <c r="I1439" s="452">
        <v>0</v>
      </c>
      <c r="J1439" s="446"/>
      <c r="K1439" s="492"/>
      <c r="M1439" s="443" t="str">
        <f>_xlfn.IFNA(VLOOKUP(G1439,Checks!$L$4:$L$15,1,FALSE),IF(G1439="","",1))</f>
        <v/>
      </c>
    </row>
    <row r="1440" spans="1:13" s="443" customFormat="1" ht="14.15" customHeight="1">
      <c r="A1440" s="502">
        <f t="shared" si="44"/>
        <v>1432</v>
      </c>
      <c r="B1440" s="502">
        <f t="shared" si="45"/>
        <v>0</v>
      </c>
      <c r="C1440" s="448"/>
      <c r="D1440" s="446"/>
      <c r="E1440" s="446"/>
      <c r="F1440" s="446"/>
      <c r="G1440" s="448"/>
      <c r="H1440" s="455">
        <v>0</v>
      </c>
      <c r="I1440" s="452">
        <v>0</v>
      </c>
      <c r="J1440" s="446"/>
      <c r="K1440" s="492"/>
      <c r="M1440" s="443" t="str">
        <f>_xlfn.IFNA(VLOOKUP(G1440,Checks!$L$4:$L$15,1,FALSE),IF(G1440="","",1))</f>
        <v/>
      </c>
    </row>
    <row r="1441" spans="1:13" s="443" customFormat="1" ht="14.15" customHeight="1">
      <c r="A1441" s="502">
        <f t="shared" si="44"/>
        <v>1433</v>
      </c>
      <c r="B1441" s="502">
        <f t="shared" si="45"/>
        <v>0</v>
      </c>
      <c r="C1441" s="448"/>
      <c r="D1441" s="446"/>
      <c r="E1441" s="446"/>
      <c r="F1441" s="446"/>
      <c r="G1441" s="448"/>
      <c r="H1441" s="455">
        <v>0</v>
      </c>
      <c r="I1441" s="452">
        <v>0</v>
      </c>
      <c r="J1441" s="446"/>
      <c r="K1441" s="492"/>
      <c r="M1441" s="443" t="str">
        <f>_xlfn.IFNA(VLOOKUP(G1441,Checks!$L$4:$L$15,1,FALSE),IF(G1441="","",1))</f>
        <v/>
      </c>
    </row>
    <row r="1442" spans="1:13" s="443" customFormat="1" ht="14.15" customHeight="1">
      <c r="A1442" s="502">
        <f t="shared" si="44"/>
        <v>1434</v>
      </c>
      <c r="B1442" s="502">
        <f t="shared" si="45"/>
        <v>0</v>
      </c>
      <c r="C1442" s="448"/>
      <c r="D1442" s="446"/>
      <c r="E1442" s="446"/>
      <c r="F1442" s="446"/>
      <c r="G1442" s="448"/>
      <c r="H1442" s="455">
        <v>0</v>
      </c>
      <c r="I1442" s="452">
        <v>0</v>
      </c>
      <c r="J1442" s="446"/>
      <c r="K1442" s="492"/>
      <c r="M1442" s="443" t="str">
        <f>_xlfn.IFNA(VLOOKUP(G1442,Checks!$L$4:$L$15,1,FALSE),IF(G1442="","",1))</f>
        <v/>
      </c>
    </row>
    <row r="1443" spans="1:13" s="443" customFormat="1" ht="14.15" customHeight="1">
      <c r="A1443" s="502">
        <f t="shared" si="44"/>
        <v>1435</v>
      </c>
      <c r="B1443" s="502">
        <f t="shared" si="45"/>
        <v>0</v>
      </c>
      <c r="C1443" s="448"/>
      <c r="D1443" s="446"/>
      <c r="E1443" s="446"/>
      <c r="F1443" s="446"/>
      <c r="G1443" s="448"/>
      <c r="H1443" s="455">
        <v>0</v>
      </c>
      <c r="I1443" s="452">
        <v>0</v>
      </c>
      <c r="J1443" s="446"/>
      <c r="K1443" s="492"/>
      <c r="M1443" s="443" t="str">
        <f>_xlfn.IFNA(VLOOKUP(G1443,Checks!$L$4:$L$15,1,FALSE),IF(G1443="","",1))</f>
        <v/>
      </c>
    </row>
    <row r="1444" spans="1:13" s="443" customFormat="1" ht="14.15" customHeight="1">
      <c r="A1444" s="502">
        <f t="shared" si="44"/>
        <v>1436</v>
      </c>
      <c r="B1444" s="502">
        <f t="shared" si="45"/>
        <v>0</v>
      </c>
      <c r="C1444" s="448"/>
      <c r="D1444" s="446"/>
      <c r="E1444" s="446"/>
      <c r="F1444" s="446"/>
      <c r="G1444" s="448"/>
      <c r="H1444" s="455">
        <v>0</v>
      </c>
      <c r="I1444" s="452">
        <v>0</v>
      </c>
      <c r="J1444" s="446"/>
      <c r="K1444" s="492"/>
      <c r="M1444" s="443" t="str">
        <f>_xlfn.IFNA(VLOOKUP(G1444,Checks!$L$4:$L$15,1,FALSE),IF(G1444="","",1))</f>
        <v/>
      </c>
    </row>
    <row r="1445" spans="1:13" s="443" customFormat="1" ht="14.15" customHeight="1">
      <c r="A1445" s="502">
        <f t="shared" si="44"/>
        <v>1437</v>
      </c>
      <c r="B1445" s="502">
        <f t="shared" si="45"/>
        <v>0</v>
      </c>
      <c r="C1445" s="448"/>
      <c r="D1445" s="446"/>
      <c r="E1445" s="446"/>
      <c r="F1445" s="446"/>
      <c r="G1445" s="448"/>
      <c r="H1445" s="455">
        <v>0</v>
      </c>
      <c r="I1445" s="452">
        <v>0</v>
      </c>
      <c r="J1445" s="446"/>
      <c r="K1445" s="492"/>
      <c r="M1445" s="443" t="str">
        <f>_xlfn.IFNA(VLOOKUP(G1445,Checks!$L$4:$L$15,1,FALSE),IF(G1445="","",1))</f>
        <v/>
      </c>
    </row>
    <row r="1446" spans="1:13" s="443" customFormat="1" ht="14.15" customHeight="1">
      <c r="A1446" s="502">
        <f t="shared" si="44"/>
        <v>1438</v>
      </c>
      <c r="B1446" s="502">
        <f t="shared" si="45"/>
        <v>0</v>
      </c>
      <c r="C1446" s="448"/>
      <c r="D1446" s="446"/>
      <c r="E1446" s="446"/>
      <c r="F1446" s="446"/>
      <c r="G1446" s="448"/>
      <c r="H1446" s="455">
        <v>0</v>
      </c>
      <c r="I1446" s="452">
        <v>0</v>
      </c>
      <c r="J1446" s="446"/>
      <c r="K1446" s="492"/>
      <c r="M1446" s="443" t="str">
        <f>_xlfn.IFNA(VLOOKUP(G1446,Checks!$L$4:$L$15,1,FALSE),IF(G1446="","",1))</f>
        <v/>
      </c>
    </row>
    <row r="1447" spans="1:13" s="443" customFormat="1" ht="14.15" customHeight="1">
      <c r="A1447" s="502">
        <f t="shared" si="44"/>
        <v>1439</v>
      </c>
      <c r="B1447" s="502">
        <f t="shared" si="45"/>
        <v>0</v>
      </c>
      <c r="C1447" s="448"/>
      <c r="D1447" s="446"/>
      <c r="E1447" s="446"/>
      <c r="F1447" s="446"/>
      <c r="G1447" s="448"/>
      <c r="H1447" s="455">
        <v>0</v>
      </c>
      <c r="I1447" s="452">
        <v>0</v>
      </c>
      <c r="J1447" s="446"/>
      <c r="K1447" s="492"/>
      <c r="M1447" s="443" t="str">
        <f>_xlfn.IFNA(VLOOKUP(G1447,Checks!$L$4:$L$15,1,FALSE),IF(G1447="","",1))</f>
        <v/>
      </c>
    </row>
    <row r="1448" spans="1:13" s="443" customFormat="1" ht="14.15" customHeight="1">
      <c r="A1448" s="502">
        <f t="shared" si="44"/>
        <v>1440</v>
      </c>
      <c r="B1448" s="502">
        <f t="shared" si="45"/>
        <v>0</v>
      </c>
      <c r="C1448" s="448"/>
      <c r="D1448" s="446"/>
      <c r="E1448" s="446"/>
      <c r="F1448" s="446"/>
      <c r="G1448" s="448"/>
      <c r="H1448" s="455">
        <v>0</v>
      </c>
      <c r="I1448" s="452">
        <v>0</v>
      </c>
      <c r="J1448" s="446"/>
      <c r="K1448" s="492"/>
      <c r="M1448" s="443" t="str">
        <f>_xlfn.IFNA(VLOOKUP(G1448,Checks!$L$4:$L$15,1,FALSE),IF(G1448="","",1))</f>
        <v/>
      </c>
    </row>
    <row r="1449" spans="1:13" s="443" customFormat="1" ht="14.15" customHeight="1">
      <c r="A1449" s="502">
        <f t="shared" si="44"/>
        <v>1441</v>
      </c>
      <c r="B1449" s="502">
        <f t="shared" si="45"/>
        <v>0</v>
      </c>
      <c r="C1449" s="448"/>
      <c r="D1449" s="446"/>
      <c r="E1449" s="446"/>
      <c r="F1449" s="446"/>
      <c r="G1449" s="448"/>
      <c r="H1449" s="455">
        <v>0</v>
      </c>
      <c r="I1449" s="452">
        <v>0</v>
      </c>
      <c r="J1449" s="446"/>
      <c r="K1449" s="492"/>
      <c r="M1449" s="443" t="str">
        <f>_xlfn.IFNA(VLOOKUP(G1449,Checks!$L$4:$L$15,1,FALSE),IF(G1449="","",1))</f>
        <v/>
      </c>
    </row>
    <row r="1450" spans="1:13" s="443" customFormat="1" ht="14.15" customHeight="1">
      <c r="A1450" s="502">
        <f t="shared" si="44"/>
        <v>1442</v>
      </c>
      <c r="B1450" s="502">
        <f t="shared" si="45"/>
        <v>0</v>
      </c>
      <c r="C1450" s="448"/>
      <c r="D1450" s="446"/>
      <c r="E1450" s="446"/>
      <c r="F1450" s="446"/>
      <c r="G1450" s="448"/>
      <c r="H1450" s="455">
        <v>0</v>
      </c>
      <c r="I1450" s="452">
        <v>0</v>
      </c>
      <c r="J1450" s="446"/>
      <c r="K1450" s="492"/>
      <c r="M1450" s="443" t="str">
        <f>_xlfn.IFNA(VLOOKUP(G1450,Checks!$L$4:$L$15,1,FALSE),IF(G1450="","",1))</f>
        <v/>
      </c>
    </row>
    <row r="1451" spans="1:13" s="443" customFormat="1" ht="14.15" customHeight="1">
      <c r="A1451" s="502">
        <f t="shared" si="44"/>
        <v>1443</v>
      </c>
      <c r="B1451" s="502">
        <f t="shared" si="45"/>
        <v>0</v>
      </c>
      <c r="C1451" s="448"/>
      <c r="D1451" s="446"/>
      <c r="E1451" s="446"/>
      <c r="F1451" s="446"/>
      <c r="G1451" s="448"/>
      <c r="H1451" s="455">
        <v>0</v>
      </c>
      <c r="I1451" s="452">
        <v>0</v>
      </c>
      <c r="J1451" s="446"/>
      <c r="K1451" s="492"/>
      <c r="M1451" s="443" t="str">
        <f>_xlfn.IFNA(VLOOKUP(G1451,Checks!$L$4:$L$15,1,FALSE),IF(G1451="","",1))</f>
        <v/>
      </c>
    </row>
    <row r="1452" spans="1:13" s="443" customFormat="1" ht="14.15" customHeight="1">
      <c r="A1452" s="502">
        <f t="shared" si="44"/>
        <v>1444</v>
      </c>
      <c r="B1452" s="502">
        <f t="shared" si="45"/>
        <v>0</v>
      </c>
      <c r="C1452" s="448"/>
      <c r="D1452" s="446"/>
      <c r="E1452" s="446"/>
      <c r="F1452" s="446"/>
      <c r="G1452" s="448"/>
      <c r="H1452" s="455">
        <v>0</v>
      </c>
      <c r="I1452" s="452">
        <v>0</v>
      </c>
      <c r="J1452" s="446"/>
      <c r="K1452" s="492"/>
      <c r="M1452" s="443" t="str">
        <f>_xlfn.IFNA(VLOOKUP(G1452,Checks!$L$4:$L$15,1,FALSE),IF(G1452="","",1))</f>
        <v/>
      </c>
    </row>
    <row r="1453" spans="1:13" s="443" customFormat="1" ht="14.15" customHeight="1">
      <c r="A1453" s="502">
        <f t="shared" si="44"/>
        <v>1445</v>
      </c>
      <c r="B1453" s="502">
        <f t="shared" si="45"/>
        <v>0</v>
      </c>
      <c r="C1453" s="448"/>
      <c r="D1453" s="446"/>
      <c r="E1453" s="446"/>
      <c r="F1453" s="446"/>
      <c r="G1453" s="448"/>
      <c r="H1453" s="455">
        <v>0</v>
      </c>
      <c r="I1453" s="452">
        <v>0</v>
      </c>
      <c r="J1453" s="446"/>
      <c r="K1453" s="492"/>
      <c r="M1453" s="443" t="str">
        <f>_xlfn.IFNA(VLOOKUP(G1453,Checks!$L$4:$L$15,1,FALSE),IF(G1453="","",1))</f>
        <v/>
      </c>
    </row>
    <row r="1454" spans="1:13" s="443" customFormat="1" ht="14.15" customHeight="1">
      <c r="A1454" s="502">
        <f t="shared" si="44"/>
        <v>1446</v>
      </c>
      <c r="B1454" s="502">
        <f t="shared" si="45"/>
        <v>0</v>
      </c>
      <c r="C1454" s="448"/>
      <c r="D1454" s="446"/>
      <c r="E1454" s="446"/>
      <c r="F1454" s="446"/>
      <c r="G1454" s="448"/>
      <c r="H1454" s="455">
        <v>0</v>
      </c>
      <c r="I1454" s="452">
        <v>0</v>
      </c>
      <c r="J1454" s="446"/>
      <c r="K1454" s="492"/>
      <c r="M1454" s="443" t="str">
        <f>_xlfn.IFNA(VLOOKUP(G1454,Checks!$L$4:$L$15,1,FALSE),IF(G1454="","",1))</f>
        <v/>
      </c>
    </row>
    <row r="1455" spans="1:13" s="443" customFormat="1" ht="14.15" customHeight="1">
      <c r="A1455" s="502">
        <f t="shared" si="44"/>
        <v>1447</v>
      </c>
      <c r="B1455" s="502">
        <f t="shared" si="45"/>
        <v>0</v>
      </c>
      <c r="C1455" s="448"/>
      <c r="D1455" s="446"/>
      <c r="E1455" s="446"/>
      <c r="F1455" s="446"/>
      <c r="G1455" s="448"/>
      <c r="H1455" s="455">
        <v>0</v>
      </c>
      <c r="I1455" s="452">
        <v>0</v>
      </c>
      <c r="J1455" s="446"/>
      <c r="K1455" s="492"/>
      <c r="M1455" s="443" t="str">
        <f>_xlfn.IFNA(VLOOKUP(G1455,Checks!$L$4:$L$15,1,FALSE),IF(G1455="","",1))</f>
        <v/>
      </c>
    </row>
    <row r="1456" spans="1:13" s="443" customFormat="1" ht="14.15" customHeight="1">
      <c r="A1456" s="502">
        <f t="shared" si="44"/>
        <v>1448</v>
      </c>
      <c r="B1456" s="502">
        <f t="shared" si="45"/>
        <v>0</v>
      </c>
      <c r="C1456" s="448"/>
      <c r="D1456" s="446"/>
      <c r="E1456" s="446"/>
      <c r="F1456" s="446"/>
      <c r="G1456" s="448"/>
      <c r="H1456" s="455">
        <v>0</v>
      </c>
      <c r="I1456" s="452">
        <v>0</v>
      </c>
      <c r="J1456" s="446"/>
      <c r="K1456" s="492"/>
      <c r="M1456" s="443" t="str">
        <f>_xlfn.IFNA(VLOOKUP(G1456,Checks!$L$4:$L$15,1,FALSE),IF(G1456="","",1))</f>
        <v/>
      </c>
    </row>
    <row r="1457" spans="1:13" s="443" customFormat="1" ht="14.15" customHeight="1">
      <c r="A1457" s="502">
        <f t="shared" si="44"/>
        <v>1449</v>
      </c>
      <c r="B1457" s="502">
        <f t="shared" si="45"/>
        <v>0</v>
      </c>
      <c r="C1457" s="448"/>
      <c r="D1457" s="446"/>
      <c r="E1457" s="446"/>
      <c r="F1457" s="446"/>
      <c r="G1457" s="448"/>
      <c r="H1457" s="455">
        <v>0</v>
      </c>
      <c r="I1457" s="452">
        <v>0</v>
      </c>
      <c r="J1457" s="446"/>
      <c r="K1457" s="492"/>
      <c r="M1457" s="443" t="str">
        <f>_xlfn.IFNA(VLOOKUP(G1457,Checks!$L$4:$L$15,1,FALSE),IF(G1457="","",1))</f>
        <v/>
      </c>
    </row>
    <row r="1458" spans="1:13" s="443" customFormat="1" ht="14.15" customHeight="1">
      <c r="A1458" s="502">
        <f t="shared" si="44"/>
        <v>1450</v>
      </c>
      <c r="B1458" s="502">
        <f t="shared" si="45"/>
        <v>0</v>
      </c>
      <c r="C1458" s="448"/>
      <c r="D1458" s="446"/>
      <c r="E1458" s="446"/>
      <c r="F1458" s="446"/>
      <c r="G1458" s="448"/>
      <c r="H1458" s="455">
        <v>0</v>
      </c>
      <c r="I1458" s="452">
        <v>0</v>
      </c>
      <c r="J1458" s="446"/>
      <c r="K1458" s="492"/>
      <c r="M1458" s="443" t="str">
        <f>_xlfn.IFNA(VLOOKUP(G1458,Checks!$L$4:$L$15,1,FALSE),IF(G1458="","",1))</f>
        <v/>
      </c>
    </row>
    <row r="1459" spans="1:13" s="443" customFormat="1" ht="14.15" customHeight="1">
      <c r="A1459" s="502">
        <f t="shared" si="44"/>
        <v>1451</v>
      </c>
      <c r="B1459" s="502">
        <f t="shared" si="45"/>
        <v>0</v>
      </c>
      <c r="C1459" s="448"/>
      <c r="D1459" s="446"/>
      <c r="E1459" s="446"/>
      <c r="F1459" s="446"/>
      <c r="G1459" s="448"/>
      <c r="H1459" s="455">
        <v>0</v>
      </c>
      <c r="I1459" s="452">
        <v>0</v>
      </c>
      <c r="J1459" s="446"/>
      <c r="K1459" s="492"/>
      <c r="M1459" s="443" t="str">
        <f>_xlfn.IFNA(VLOOKUP(G1459,Checks!$L$4:$L$15,1,FALSE),IF(G1459="","",1))</f>
        <v/>
      </c>
    </row>
    <row r="1460" spans="1:13" s="443" customFormat="1" ht="14.15" customHeight="1">
      <c r="A1460" s="502">
        <f t="shared" si="44"/>
        <v>1452</v>
      </c>
      <c r="B1460" s="502">
        <f t="shared" si="45"/>
        <v>0</v>
      </c>
      <c r="C1460" s="448"/>
      <c r="D1460" s="446"/>
      <c r="E1460" s="446"/>
      <c r="F1460" s="446"/>
      <c r="G1460" s="448"/>
      <c r="H1460" s="455">
        <v>0</v>
      </c>
      <c r="I1460" s="452">
        <v>0</v>
      </c>
      <c r="J1460" s="446"/>
      <c r="K1460" s="492"/>
      <c r="M1460" s="443" t="str">
        <f>_xlfn.IFNA(VLOOKUP(G1460,Checks!$L$4:$L$15,1,FALSE),IF(G1460="","",1))</f>
        <v/>
      </c>
    </row>
    <row r="1461" spans="1:13" s="443" customFormat="1" ht="14.15" customHeight="1">
      <c r="A1461" s="502">
        <f t="shared" si="44"/>
        <v>1453</v>
      </c>
      <c r="B1461" s="502">
        <f t="shared" si="45"/>
        <v>0</v>
      </c>
      <c r="C1461" s="448"/>
      <c r="D1461" s="446"/>
      <c r="E1461" s="446"/>
      <c r="F1461" s="446"/>
      <c r="G1461" s="448"/>
      <c r="H1461" s="455">
        <v>0</v>
      </c>
      <c r="I1461" s="452">
        <v>0</v>
      </c>
      <c r="J1461" s="446"/>
      <c r="K1461" s="492"/>
      <c r="M1461" s="443" t="str">
        <f>_xlfn.IFNA(VLOOKUP(G1461,Checks!$L$4:$L$15,1,FALSE),IF(G1461="","",1))</f>
        <v/>
      </c>
    </row>
    <row r="1462" spans="1:13" s="443" customFormat="1" ht="14.15" customHeight="1">
      <c r="A1462" s="502">
        <f t="shared" si="44"/>
        <v>1454</v>
      </c>
      <c r="B1462" s="502">
        <f t="shared" si="45"/>
        <v>0</v>
      </c>
      <c r="C1462" s="448"/>
      <c r="D1462" s="446"/>
      <c r="E1462" s="446"/>
      <c r="F1462" s="446"/>
      <c r="G1462" s="448"/>
      <c r="H1462" s="455">
        <v>0</v>
      </c>
      <c r="I1462" s="452">
        <v>0</v>
      </c>
      <c r="J1462" s="446"/>
      <c r="K1462" s="492"/>
      <c r="M1462" s="443" t="str">
        <f>_xlfn.IFNA(VLOOKUP(G1462,Checks!$L$4:$L$15,1,FALSE),IF(G1462="","",1))</f>
        <v/>
      </c>
    </row>
    <row r="1463" spans="1:13" s="443" customFormat="1" ht="14.15" customHeight="1">
      <c r="A1463" s="502">
        <f t="shared" si="44"/>
        <v>1455</v>
      </c>
      <c r="B1463" s="502">
        <f t="shared" si="45"/>
        <v>0</v>
      </c>
      <c r="C1463" s="448"/>
      <c r="D1463" s="446"/>
      <c r="E1463" s="446"/>
      <c r="F1463" s="446"/>
      <c r="G1463" s="448"/>
      <c r="H1463" s="455">
        <v>0</v>
      </c>
      <c r="I1463" s="452">
        <v>0</v>
      </c>
      <c r="J1463" s="446"/>
      <c r="K1463" s="492"/>
      <c r="M1463" s="443" t="str">
        <f>_xlfn.IFNA(VLOOKUP(G1463,Checks!$L$4:$L$15,1,FALSE),IF(G1463="","",1))</f>
        <v/>
      </c>
    </row>
    <row r="1464" spans="1:13" s="443" customFormat="1" ht="14.15" customHeight="1">
      <c r="A1464" s="502">
        <f t="shared" si="44"/>
        <v>1456</v>
      </c>
      <c r="B1464" s="502">
        <f t="shared" si="45"/>
        <v>0</v>
      </c>
      <c r="C1464" s="448"/>
      <c r="D1464" s="446"/>
      <c r="E1464" s="446"/>
      <c r="F1464" s="446"/>
      <c r="G1464" s="448"/>
      <c r="H1464" s="455">
        <v>0</v>
      </c>
      <c r="I1464" s="452">
        <v>0</v>
      </c>
      <c r="J1464" s="446"/>
      <c r="K1464" s="492"/>
      <c r="M1464" s="443" t="str">
        <f>_xlfn.IFNA(VLOOKUP(G1464,Checks!$L$4:$L$15,1,FALSE),IF(G1464="","",1))</f>
        <v/>
      </c>
    </row>
    <row r="1465" spans="1:13" s="443" customFormat="1" ht="14.15" customHeight="1">
      <c r="A1465" s="502">
        <f t="shared" si="44"/>
        <v>1457</v>
      </c>
      <c r="B1465" s="502">
        <f t="shared" si="45"/>
        <v>0</v>
      </c>
      <c r="C1465" s="448"/>
      <c r="D1465" s="446"/>
      <c r="E1465" s="446"/>
      <c r="F1465" s="446"/>
      <c r="G1465" s="448"/>
      <c r="H1465" s="455">
        <v>0</v>
      </c>
      <c r="I1465" s="452">
        <v>0</v>
      </c>
      <c r="J1465" s="446"/>
      <c r="K1465" s="492"/>
      <c r="M1465" s="443" t="str">
        <f>_xlfn.IFNA(VLOOKUP(G1465,Checks!$L$4:$L$15,1,FALSE),IF(G1465="","",1))</f>
        <v/>
      </c>
    </row>
    <row r="1466" spans="1:13" s="443" customFormat="1" ht="14.15" customHeight="1">
      <c r="A1466" s="502">
        <f t="shared" si="44"/>
        <v>1458</v>
      </c>
      <c r="B1466" s="502">
        <f t="shared" si="45"/>
        <v>0</v>
      </c>
      <c r="C1466" s="448"/>
      <c r="D1466" s="446"/>
      <c r="E1466" s="446"/>
      <c r="F1466" s="446"/>
      <c r="G1466" s="448"/>
      <c r="H1466" s="455">
        <v>0</v>
      </c>
      <c r="I1466" s="452">
        <v>0</v>
      </c>
      <c r="J1466" s="446"/>
      <c r="K1466" s="492"/>
      <c r="M1466" s="443" t="str">
        <f>_xlfn.IFNA(VLOOKUP(G1466,Checks!$L$4:$L$15,1,FALSE),IF(G1466="","",1))</f>
        <v/>
      </c>
    </row>
    <row r="1467" spans="1:13" s="443" customFormat="1" ht="14.15" customHeight="1">
      <c r="A1467" s="502">
        <f t="shared" si="44"/>
        <v>1459</v>
      </c>
      <c r="B1467" s="502">
        <f t="shared" si="45"/>
        <v>0</v>
      </c>
      <c r="C1467" s="448"/>
      <c r="D1467" s="446"/>
      <c r="E1467" s="446"/>
      <c r="F1467" s="446"/>
      <c r="G1467" s="448"/>
      <c r="H1467" s="455">
        <v>0</v>
      </c>
      <c r="I1467" s="452">
        <v>0</v>
      </c>
      <c r="J1467" s="446"/>
      <c r="K1467" s="492"/>
      <c r="M1467" s="443" t="str">
        <f>_xlfn.IFNA(VLOOKUP(G1467,Checks!$L$4:$L$15,1,FALSE),IF(G1467="","",1))</f>
        <v/>
      </c>
    </row>
    <row r="1468" spans="1:13" s="443" customFormat="1" ht="14.15" customHeight="1">
      <c r="A1468" s="502">
        <f t="shared" si="44"/>
        <v>1460</v>
      </c>
      <c r="B1468" s="502">
        <f t="shared" si="45"/>
        <v>0</v>
      </c>
      <c r="C1468" s="448"/>
      <c r="D1468" s="446"/>
      <c r="E1468" s="446"/>
      <c r="F1468" s="446"/>
      <c r="G1468" s="448"/>
      <c r="H1468" s="455">
        <v>0</v>
      </c>
      <c r="I1468" s="452">
        <v>0</v>
      </c>
      <c r="J1468" s="446"/>
      <c r="K1468" s="492"/>
      <c r="M1468" s="443" t="str">
        <f>_xlfn.IFNA(VLOOKUP(G1468,Checks!$L$4:$L$15,1,FALSE),IF(G1468="","",1))</f>
        <v/>
      </c>
    </row>
    <row r="1469" spans="1:13" s="443" customFormat="1" ht="14.15" customHeight="1">
      <c r="A1469" s="502">
        <f t="shared" si="44"/>
        <v>1461</v>
      </c>
      <c r="B1469" s="502">
        <f t="shared" si="45"/>
        <v>0</v>
      </c>
      <c r="C1469" s="448"/>
      <c r="D1469" s="446"/>
      <c r="E1469" s="446"/>
      <c r="F1469" s="446"/>
      <c r="G1469" s="448"/>
      <c r="H1469" s="455">
        <v>0</v>
      </c>
      <c r="I1469" s="452">
        <v>0</v>
      </c>
      <c r="J1469" s="446"/>
      <c r="K1469" s="492"/>
      <c r="M1469" s="443" t="str">
        <f>_xlfn.IFNA(VLOOKUP(G1469,Checks!$L$4:$L$15,1,FALSE),IF(G1469="","",1))</f>
        <v/>
      </c>
    </row>
    <row r="1470" spans="1:13" s="443" customFormat="1" ht="14.15" customHeight="1">
      <c r="A1470" s="502">
        <f t="shared" si="44"/>
        <v>1462</v>
      </c>
      <c r="B1470" s="502">
        <f t="shared" si="45"/>
        <v>0</v>
      </c>
      <c r="C1470" s="448"/>
      <c r="D1470" s="446"/>
      <c r="E1470" s="446"/>
      <c r="F1470" s="446"/>
      <c r="G1470" s="448"/>
      <c r="H1470" s="455">
        <v>0</v>
      </c>
      <c r="I1470" s="452">
        <v>0</v>
      </c>
      <c r="J1470" s="446"/>
      <c r="K1470" s="492"/>
      <c r="M1470" s="443" t="str">
        <f>_xlfn.IFNA(VLOOKUP(G1470,Checks!$L$4:$L$15,1,FALSE),IF(G1470="","",1))</f>
        <v/>
      </c>
    </row>
    <row r="1471" spans="1:13" s="443" customFormat="1" ht="14.15" customHeight="1">
      <c r="A1471" s="502">
        <f t="shared" si="44"/>
        <v>1463</v>
      </c>
      <c r="B1471" s="502">
        <f t="shared" si="45"/>
        <v>0</v>
      </c>
      <c r="C1471" s="448"/>
      <c r="D1471" s="446"/>
      <c r="E1471" s="446"/>
      <c r="F1471" s="446"/>
      <c r="G1471" s="448"/>
      <c r="H1471" s="455">
        <v>0</v>
      </c>
      <c r="I1471" s="452">
        <v>0</v>
      </c>
      <c r="J1471" s="446"/>
      <c r="K1471" s="492"/>
      <c r="M1471" s="443" t="str">
        <f>_xlfn.IFNA(VLOOKUP(G1471,Checks!$L$4:$L$15,1,FALSE),IF(G1471="","",1))</f>
        <v/>
      </c>
    </row>
    <row r="1472" spans="1:13" s="443" customFormat="1" ht="14.15" customHeight="1">
      <c r="A1472" s="502">
        <f t="shared" si="44"/>
        <v>1464</v>
      </c>
      <c r="B1472" s="502">
        <f t="shared" si="45"/>
        <v>0</v>
      </c>
      <c r="C1472" s="448"/>
      <c r="D1472" s="446"/>
      <c r="E1472" s="446"/>
      <c r="F1472" s="446"/>
      <c r="G1472" s="448"/>
      <c r="H1472" s="455">
        <v>0</v>
      </c>
      <c r="I1472" s="452">
        <v>0</v>
      </c>
      <c r="J1472" s="446"/>
      <c r="K1472" s="492"/>
      <c r="M1472" s="443" t="str">
        <f>_xlfn.IFNA(VLOOKUP(G1472,Checks!$L$4:$L$15,1,FALSE),IF(G1472="","",1))</f>
        <v/>
      </c>
    </row>
    <row r="1473" spans="1:13" s="443" customFormat="1" ht="14.15" customHeight="1">
      <c r="A1473" s="502">
        <f t="shared" si="44"/>
        <v>1465</v>
      </c>
      <c r="B1473" s="502">
        <f t="shared" si="45"/>
        <v>0</v>
      </c>
      <c r="C1473" s="448"/>
      <c r="D1473" s="446"/>
      <c r="E1473" s="446"/>
      <c r="F1473" s="446"/>
      <c r="G1473" s="448"/>
      <c r="H1473" s="455">
        <v>0</v>
      </c>
      <c r="I1473" s="452">
        <v>0</v>
      </c>
      <c r="J1473" s="446"/>
      <c r="K1473" s="492"/>
      <c r="M1473" s="443" t="str">
        <f>_xlfn.IFNA(VLOOKUP(G1473,Checks!$L$4:$L$15,1,FALSE),IF(G1473="","",1))</f>
        <v/>
      </c>
    </row>
    <row r="1474" spans="1:13" s="443" customFormat="1" ht="14.15" customHeight="1">
      <c r="A1474" s="502">
        <f t="shared" si="44"/>
        <v>1466</v>
      </c>
      <c r="B1474" s="502">
        <f t="shared" si="45"/>
        <v>0</v>
      </c>
      <c r="C1474" s="448"/>
      <c r="D1474" s="446"/>
      <c r="E1474" s="446"/>
      <c r="F1474" s="446"/>
      <c r="G1474" s="448"/>
      <c r="H1474" s="455">
        <v>0</v>
      </c>
      <c r="I1474" s="452">
        <v>0</v>
      </c>
      <c r="J1474" s="446"/>
      <c r="K1474" s="492"/>
      <c r="M1474" s="443" t="str">
        <f>_xlfn.IFNA(VLOOKUP(G1474,Checks!$L$4:$L$15,1,FALSE),IF(G1474="","",1))</f>
        <v/>
      </c>
    </row>
    <row r="1475" spans="1:13" s="443" customFormat="1" ht="14.15" customHeight="1">
      <c r="A1475" s="502">
        <f t="shared" si="44"/>
        <v>1467</v>
      </c>
      <c r="B1475" s="502">
        <f t="shared" si="45"/>
        <v>0</v>
      </c>
      <c r="C1475" s="448"/>
      <c r="D1475" s="446"/>
      <c r="E1475" s="446"/>
      <c r="F1475" s="446"/>
      <c r="G1475" s="448"/>
      <c r="H1475" s="455">
        <v>0</v>
      </c>
      <c r="I1475" s="452">
        <v>0</v>
      </c>
      <c r="J1475" s="446"/>
      <c r="K1475" s="492"/>
      <c r="M1475" s="443" t="str">
        <f>_xlfn.IFNA(VLOOKUP(G1475,Checks!$L$4:$L$15,1,FALSE),IF(G1475="","",1))</f>
        <v/>
      </c>
    </row>
    <row r="1476" spans="1:13" s="443" customFormat="1" ht="14.15" customHeight="1">
      <c r="A1476" s="502">
        <f t="shared" si="44"/>
        <v>1468</v>
      </c>
      <c r="B1476" s="502">
        <f t="shared" si="45"/>
        <v>0</v>
      </c>
      <c r="C1476" s="448"/>
      <c r="D1476" s="446"/>
      <c r="E1476" s="446"/>
      <c r="F1476" s="446"/>
      <c r="G1476" s="448"/>
      <c r="H1476" s="455">
        <v>0</v>
      </c>
      <c r="I1476" s="452">
        <v>0</v>
      </c>
      <c r="J1476" s="446"/>
      <c r="K1476" s="492"/>
      <c r="M1476" s="443" t="str">
        <f>_xlfn.IFNA(VLOOKUP(G1476,Checks!$L$4:$L$15,1,FALSE),IF(G1476="","",1))</f>
        <v/>
      </c>
    </row>
    <row r="1477" spans="1:13" s="443" customFormat="1" ht="14.15" customHeight="1">
      <c r="A1477" s="502">
        <f t="shared" si="44"/>
        <v>1469</v>
      </c>
      <c r="B1477" s="502">
        <f t="shared" si="45"/>
        <v>0</v>
      </c>
      <c r="C1477" s="448"/>
      <c r="D1477" s="446"/>
      <c r="E1477" s="446"/>
      <c r="F1477" s="446"/>
      <c r="G1477" s="448"/>
      <c r="H1477" s="455">
        <v>0</v>
      </c>
      <c r="I1477" s="452">
        <v>0</v>
      </c>
      <c r="J1477" s="446"/>
      <c r="K1477" s="492"/>
      <c r="M1477" s="443" t="str">
        <f>_xlfn.IFNA(VLOOKUP(G1477,Checks!$L$4:$L$15,1,FALSE),IF(G1477="","",1))</f>
        <v/>
      </c>
    </row>
    <row r="1478" spans="1:13" s="443" customFormat="1" ht="14.15" customHeight="1">
      <c r="A1478" s="502">
        <f t="shared" si="44"/>
        <v>1470</v>
      </c>
      <c r="B1478" s="502">
        <f t="shared" si="45"/>
        <v>0</v>
      </c>
      <c r="C1478" s="448"/>
      <c r="D1478" s="446"/>
      <c r="E1478" s="446"/>
      <c r="F1478" s="446"/>
      <c r="G1478" s="448"/>
      <c r="H1478" s="455">
        <v>0</v>
      </c>
      <c r="I1478" s="452">
        <v>0</v>
      </c>
      <c r="J1478" s="446"/>
      <c r="K1478" s="492"/>
      <c r="M1478" s="443" t="str">
        <f>_xlfn.IFNA(VLOOKUP(G1478,Checks!$L$4:$L$15,1,FALSE),IF(G1478="","",1))</f>
        <v/>
      </c>
    </row>
    <row r="1479" spans="1:13" s="443" customFormat="1" ht="14.15" customHeight="1">
      <c r="A1479" s="502">
        <f t="shared" si="44"/>
        <v>1471</v>
      </c>
      <c r="B1479" s="502">
        <f t="shared" si="45"/>
        <v>0</v>
      </c>
      <c r="C1479" s="448"/>
      <c r="D1479" s="446"/>
      <c r="E1479" s="446"/>
      <c r="F1479" s="446"/>
      <c r="G1479" s="448"/>
      <c r="H1479" s="455">
        <v>0</v>
      </c>
      <c r="I1479" s="452">
        <v>0</v>
      </c>
      <c r="J1479" s="446"/>
      <c r="K1479" s="492"/>
      <c r="M1479" s="443" t="str">
        <f>_xlfn.IFNA(VLOOKUP(G1479,Checks!$L$4:$L$15,1,FALSE),IF(G1479="","",1))</f>
        <v/>
      </c>
    </row>
    <row r="1480" spans="1:13" s="443" customFormat="1" ht="14.15" customHeight="1">
      <c r="A1480" s="502">
        <f t="shared" si="44"/>
        <v>1472</v>
      </c>
      <c r="B1480" s="502">
        <f t="shared" si="45"/>
        <v>0</v>
      </c>
      <c r="C1480" s="448"/>
      <c r="D1480" s="446"/>
      <c r="E1480" s="446"/>
      <c r="F1480" s="446"/>
      <c r="G1480" s="448"/>
      <c r="H1480" s="455">
        <v>0</v>
      </c>
      <c r="I1480" s="452">
        <v>0</v>
      </c>
      <c r="J1480" s="446"/>
      <c r="K1480" s="492"/>
      <c r="M1480" s="443" t="str">
        <f>_xlfn.IFNA(VLOOKUP(G1480,Checks!$L$4:$L$15,1,FALSE),IF(G1480="","",1))</f>
        <v/>
      </c>
    </row>
    <row r="1481" spans="1:13" s="443" customFormat="1" ht="14.15" customHeight="1">
      <c r="A1481" s="502">
        <f t="shared" si="44"/>
        <v>1473</v>
      </c>
      <c r="B1481" s="502">
        <f t="shared" si="45"/>
        <v>0</v>
      </c>
      <c r="C1481" s="448"/>
      <c r="D1481" s="446"/>
      <c r="E1481" s="446"/>
      <c r="F1481" s="446"/>
      <c r="G1481" s="448"/>
      <c r="H1481" s="455">
        <v>0</v>
      </c>
      <c r="I1481" s="452">
        <v>0</v>
      </c>
      <c r="J1481" s="446"/>
      <c r="K1481" s="492"/>
      <c r="M1481" s="443" t="str">
        <f>_xlfn.IFNA(VLOOKUP(G1481,Checks!$L$4:$L$15,1,FALSE),IF(G1481="","",1))</f>
        <v/>
      </c>
    </row>
    <row r="1482" spans="1:13" s="443" customFormat="1" ht="14.15" customHeight="1">
      <c r="A1482" s="502">
        <f t="shared" si="44"/>
        <v>1474</v>
      </c>
      <c r="B1482" s="502">
        <f t="shared" si="45"/>
        <v>0</v>
      </c>
      <c r="C1482" s="448"/>
      <c r="D1482" s="446"/>
      <c r="E1482" s="446"/>
      <c r="F1482" s="446"/>
      <c r="G1482" s="448"/>
      <c r="H1482" s="455">
        <v>0</v>
      </c>
      <c r="I1482" s="452">
        <v>0</v>
      </c>
      <c r="J1482" s="446"/>
      <c r="K1482" s="492"/>
      <c r="M1482" s="443" t="str">
        <f>_xlfn.IFNA(VLOOKUP(G1482,Checks!$L$4:$L$15,1,FALSE),IF(G1482="","",1))</f>
        <v/>
      </c>
    </row>
    <row r="1483" spans="1:13" s="443" customFormat="1" ht="14.15" customHeight="1">
      <c r="A1483" s="502">
        <f t="shared" ref="A1483:A1546" si="46">A1482+1</f>
        <v>1475</v>
      </c>
      <c r="B1483" s="502">
        <f t="shared" ref="B1483:B1546" si="47">$B$9</f>
        <v>0</v>
      </c>
      <c r="C1483" s="448"/>
      <c r="D1483" s="446"/>
      <c r="E1483" s="446"/>
      <c r="F1483" s="446"/>
      <c r="G1483" s="448"/>
      <c r="H1483" s="455">
        <v>0</v>
      </c>
      <c r="I1483" s="452">
        <v>0</v>
      </c>
      <c r="J1483" s="446"/>
      <c r="K1483" s="492"/>
      <c r="M1483" s="443" t="str">
        <f>_xlfn.IFNA(VLOOKUP(G1483,Checks!$L$4:$L$15,1,FALSE),IF(G1483="","",1))</f>
        <v/>
      </c>
    </row>
    <row r="1484" spans="1:13" s="443" customFormat="1" ht="14.15" customHeight="1">
      <c r="A1484" s="502">
        <f t="shared" si="46"/>
        <v>1476</v>
      </c>
      <c r="B1484" s="502">
        <f t="shared" si="47"/>
        <v>0</v>
      </c>
      <c r="C1484" s="448"/>
      <c r="D1484" s="446"/>
      <c r="E1484" s="446"/>
      <c r="F1484" s="446"/>
      <c r="G1484" s="448"/>
      <c r="H1484" s="455">
        <v>0</v>
      </c>
      <c r="I1484" s="452">
        <v>0</v>
      </c>
      <c r="J1484" s="446"/>
      <c r="K1484" s="492"/>
      <c r="M1484" s="443" t="str">
        <f>_xlfn.IFNA(VLOOKUP(G1484,Checks!$L$4:$L$15,1,FALSE),IF(G1484="","",1))</f>
        <v/>
      </c>
    </row>
    <row r="1485" spans="1:13" s="443" customFormat="1" ht="14.15" customHeight="1">
      <c r="A1485" s="502">
        <f t="shared" si="46"/>
        <v>1477</v>
      </c>
      <c r="B1485" s="502">
        <f t="shared" si="47"/>
        <v>0</v>
      </c>
      <c r="C1485" s="448"/>
      <c r="D1485" s="446"/>
      <c r="E1485" s="446"/>
      <c r="F1485" s="446"/>
      <c r="G1485" s="448"/>
      <c r="H1485" s="455">
        <v>0</v>
      </c>
      <c r="I1485" s="452">
        <v>0</v>
      </c>
      <c r="J1485" s="446"/>
      <c r="K1485" s="492"/>
      <c r="M1485" s="443" t="str">
        <f>_xlfn.IFNA(VLOOKUP(G1485,Checks!$L$4:$L$15,1,FALSE),IF(G1485="","",1))</f>
        <v/>
      </c>
    </row>
    <row r="1486" spans="1:13" s="443" customFormat="1" ht="14.15" customHeight="1">
      <c r="A1486" s="502">
        <f t="shared" si="46"/>
        <v>1478</v>
      </c>
      <c r="B1486" s="502">
        <f t="shared" si="47"/>
        <v>0</v>
      </c>
      <c r="C1486" s="448"/>
      <c r="D1486" s="446"/>
      <c r="E1486" s="446"/>
      <c r="F1486" s="446"/>
      <c r="G1486" s="448"/>
      <c r="H1486" s="455">
        <v>0</v>
      </c>
      <c r="I1486" s="452">
        <v>0</v>
      </c>
      <c r="J1486" s="446"/>
      <c r="K1486" s="492"/>
      <c r="M1486" s="443" t="str">
        <f>_xlfn.IFNA(VLOOKUP(G1486,Checks!$L$4:$L$15,1,FALSE),IF(G1486="","",1))</f>
        <v/>
      </c>
    </row>
    <row r="1487" spans="1:13" s="443" customFormat="1" ht="14.15" customHeight="1">
      <c r="A1487" s="502">
        <f t="shared" si="46"/>
        <v>1479</v>
      </c>
      <c r="B1487" s="502">
        <f t="shared" si="47"/>
        <v>0</v>
      </c>
      <c r="C1487" s="448"/>
      <c r="D1487" s="446"/>
      <c r="E1487" s="446"/>
      <c r="F1487" s="446"/>
      <c r="G1487" s="448"/>
      <c r="H1487" s="455">
        <v>0</v>
      </c>
      <c r="I1487" s="452">
        <v>0</v>
      </c>
      <c r="J1487" s="446"/>
      <c r="K1487" s="492"/>
      <c r="M1487" s="443" t="str">
        <f>_xlfn.IFNA(VLOOKUP(G1487,Checks!$L$4:$L$15,1,FALSE),IF(G1487="","",1))</f>
        <v/>
      </c>
    </row>
    <row r="1488" spans="1:13" s="443" customFormat="1" ht="14.15" customHeight="1">
      <c r="A1488" s="502">
        <f t="shared" si="46"/>
        <v>1480</v>
      </c>
      <c r="B1488" s="502">
        <f t="shared" si="47"/>
        <v>0</v>
      </c>
      <c r="C1488" s="448"/>
      <c r="D1488" s="446"/>
      <c r="E1488" s="446"/>
      <c r="F1488" s="446"/>
      <c r="G1488" s="448"/>
      <c r="H1488" s="455">
        <v>0</v>
      </c>
      <c r="I1488" s="452">
        <v>0</v>
      </c>
      <c r="J1488" s="446"/>
      <c r="K1488" s="492"/>
      <c r="M1488" s="443" t="str">
        <f>_xlfn.IFNA(VLOOKUP(G1488,Checks!$L$4:$L$15,1,FALSE),IF(G1488="","",1))</f>
        <v/>
      </c>
    </row>
    <row r="1489" spans="1:13" s="443" customFormat="1" ht="14.15" customHeight="1">
      <c r="A1489" s="502">
        <f t="shared" si="46"/>
        <v>1481</v>
      </c>
      <c r="B1489" s="502">
        <f t="shared" si="47"/>
        <v>0</v>
      </c>
      <c r="C1489" s="448"/>
      <c r="D1489" s="446"/>
      <c r="E1489" s="446"/>
      <c r="F1489" s="446"/>
      <c r="G1489" s="448"/>
      <c r="H1489" s="455">
        <v>0</v>
      </c>
      <c r="I1489" s="452">
        <v>0</v>
      </c>
      <c r="J1489" s="446"/>
      <c r="K1489" s="492"/>
      <c r="M1489" s="443" t="str">
        <f>_xlfn.IFNA(VLOOKUP(G1489,Checks!$L$4:$L$15,1,FALSE),IF(G1489="","",1))</f>
        <v/>
      </c>
    </row>
    <row r="1490" spans="1:13" s="443" customFormat="1" ht="14.15" customHeight="1">
      <c r="A1490" s="502">
        <f t="shared" si="46"/>
        <v>1482</v>
      </c>
      <c r="B1490" s="502">
        <f t="shared" si="47"/>
        <v>0</v>
      </c>
      <c r="C1490" s="448"/>
      <c r="D1490" s="446"/>
      <c r="E1490" s="446"/>
      <c r="F1490" s="446"/>
      <c r="G1490" s="448"/>
      <c r="H1490" s="455">
        <v>0</v>
      </c>
      <c r="I1490" s="452">
        <v>0</v>
      </c>
      <c r="J1490" s="446"/>
      <c r="K1490" s="492"/>
      <c r="M1490" s="443" t="str">
        <f>_xlfn.IFNA(VLOOKUP(G1490,Checks!$L$4:$L$15,1,FALSE),IF(G1490="","",1))</f>
        <v/>
      </c>
    </row>
    <row r="1491" spans="1:13" s="443" customFormat="1" ht="14.15" customHeight="1">
      <c r="A1491" s="502">
        <f t="shared" si="46"/>
        <v>1483</v>
      </c>
      <c r="B1491" s="502">
        <f t="shared" si="47"/>
        <v>0</v>
      </c>
      <c r="C1491" s="448"/>
      <c r="D1491" s="446"/>
      <c r="E1491" s="446"/>
      <c r="F1491" s="446"/>
      <c r="G1491" s="448"/>
      <c r="H1491" s="455">
        <v>0</v>
      </c>
      <c r="I1491" s="452">
        <v>0</v>
      </c>
      <c r="J1491" s="446"/>
      <c r="K1491" s="492"/>
      <c r="M1491" s="443" t="str">
        <f>_xlfn.IFNA(VLOOKUP(G1491,Checks!$L$4:$L$15,1,FALSE),IF(G1491="","",1))</f>
        <v/>
      </c>
    </row>
    <row r="1492" spans="1:13" s="443" customFormat="1" ht="14.15" customHeight="1">
      <c r="A1492" s="502">
        <f t="shared" si="46"/>
        <v>1484</v>
      </c>
      <c r="B1492" s="502">
        <f t="shared" si="47"/>
        <v>0</v>
      </c>
      <c r="C1492" s="448"/>
      <c r="D1492" s="446"/>
      <c r="E1492" s="446"/>
      <c r="F1492" s="446"/>
      <c r="G1492" s="448"/>
      <c r="H1492" s="455">
        <v>0</v>
      </c>
      <c r="I1492" s="452">
        <v>0</v>
      </c>
      <c r="J1492" s="446"/>
      <c r="K1492" s="492"/>
      <c r="M1492" s="443" t="str">
        <f>_xlfn.IFNA(VLOOKUP(G1492,Checks!$L$4:$L$15,1,FALSE),IF(G1492="","",1))</f>
        <v/>
      </c>
    </row>
    <row r="1493" spans="1:13" s="443" customFormat="1" ht="14.15" customHeight="1">
      <c r="A1493" s="502">
        <f t="shared" si="46"/>
        <v>1485</v>
      </c>
      <c r="B1493" s="502">
        <f t="shared" si="47"/>
        <v>0</v>
      </c>
      <c r="C1493" s="448"/>
      <c r="D1493" s="446"/>
      <c r="E1493" s="446"/>
      <c r="F1493" s="446"/>
      <c r="G1493" s="448"/>
      <c r="H1493" s="455">
        <v>0</v>
      </c>
      <c r="I1493" s="452">
        <v>0</v>
      </c>
      <c r="J1493" s="446"/>
      <c r="K1493" s="492"/>
      <c r="M1493" s="443" t="str">
        <f>_xlfn.IFNA(VLOOKUP(G1493,Checks!$L$4:$L$15,1,FALSE),IF(G1493="","",1))</f>
        <v/>
      </c>
    </row>
    <row r="1494" spans="1:13" s="443" customFormat="1" ht="14.15" customHeight="1">
      <c r="A1494" s="502">
        <f t="shared" si="46"/>
        <v>1486</v>
      </c>
      <c r="B1494" s="502">
        <f t="shared" si="47"/>
        <v>0</v>
      </c>
      <c r="C1494" s="448"/>
      <c r="D1494" s="446"/>
      <c r="E1494" s="446"/>
      <c r="F1494" s="446"/>
      <c r="G1494" s="448"/>
      <c r="H1494" s="455">
        <v>0</v>
      </c>
      <c r="I1494" s="452">
        <v>0</v>
      </c>
      <c r="J1494" s="446"/>
      <c r="K1494" s="492"/>
      <c r="M1494" s="443" t="str">
        <f>_xlfn.IFNA(VLOOKUP(G1494,Checks!$L$4:$L$15,1,FALSE),IF(G1494="","",1))</f>
        <v/>
      </c>
    </row>
    <row r="1495" spans="1:13" s="443" customFormat="1" ht="14.15" customHeight="1">
      <c r="A1495" s="502">
        <f t="shared" si="46"/>
        <v>1487</v>
      </c>
      <c r="B1495" s="502">
        <f t="shared" si="47"/>
        <v>0</v>
      </c>
      <c r="C1495" s="448"/>
      <c r="D1495" s="446"/>
      <c r="E1495" s="446"/>
      <c r="F1495" s="446"/>
      <c r="G1495" s="448"/>
      <c r="H1495" s="455">
        <v>0</v>
      </c>
      <c r="I1495" s="452">
        <v>0</v>
      </c>
      <c r="J1495" s="446"/>
      <c r="K1495" s="492"/>
      <c r="M1495" s="443" t="str">
        <f>_xlfn.IFNA(VLOOKUP(G1495,Checks!$L$4:$L$15,1,FALSE),IF(G1495="","",1))</f>
        <v/>
      </c>
    </row>
    <row r="1496" spans="1:13" s="443" customFormat="1" ht="14.15" customHeight="1">
      <c r="A1496" s="502">
        <f t="shared" si="46"/>
        <v>1488</v>
      </c>
      <c r="B1496" s="502">
        <f t="shared" si="47"/>
        <v>0</v>
      </c>
      <c r="C1496" s="448"/>
      <c r="D1496" s="446"/>
      <c r="E1496" s="446"/>
      <c r="F1496" s="446"/>
      <c r="G1496" s="448"/>
      <c r="H1496" s="455">
        <v>0</v>
      </c>
      <c r="I1496" s="452">
        <v>0</v>
      </c>
      <c r="J1496" s="446"/>
      <c r="K1496" s="492"/>
      <c r="M1496" s="443" t="str">
        <f>_xlfn.IFNA(VLOOKUP(G1496,Checks!$L$4:$L$15,1,FALSE),IF(G1496="","",1))</f>
        <v/>
      </c>
    </row>
    <row r="1497" spans="1:13" s="443" customFormat="1" ht="14.15" customHeight="1">
      <c r="A1497" s="502">
        <f t="shared" si="46"/>
        <v>1489</v>
      </c>
      <c r="B1497" s="502">
        <f t="shared" si="47"/>
        <v>0</v>
      </c>
      <c r="C1497" s="448"/>
      <c r="D1497" s="446"/>
      <c r="E1497" s="446"/>
      <c r="F1497" s="446"/>
      <c r="G1497" s="448"/>
      <c r="H1497" s="455">
        <v>0</v>
      </c>
      <c r="I1497" s="452">
        <v>0</v>
      </c>
      <c r="J1497" s="446"/>
      <c r="K1497" s="492"/>
      <c r="M1497" s="443" t="str">
        <f>_xlfn.IFNA(VLOOKUP(G1497,Checks!$L$4:$L$15,1,FALSE),IF(G1497="","",1))</f>
        <v/>
      </c>
    </row>
    <row r="1498" spans="1:13" s="443" customFormat="1" ht="14.15" customHeight="1">
      <c r="A1498" s="502">
        <f t="shared" si="46"/>
        <v>1490</v>
      </c>
      <c r="B1498" s="502">
        <f t="shared" si="47"/>
        <v>0</v>
      </c>
      <c r="C1498" s="448"/>
      <c r="D1498" s="446"/>
      <c r="E1498" s="446"/>
      <c r="F1498" s="446"/>
      <c r="G1498" s="448"/>
      <c r="H1498" s="455">
        <v>0</v>
      </c>
      <c r="I1498" s="452">
        <v>0</v>
      </c>
      <c r="J1498" s="446"/>
      <c r="K1498" s="492"/>
      <c r="M1498" s="443" t="str">
        <f>_xlfn.IFNA(VLOOKUP(G1498,Checks!$L$4:$L$15,1,FALSE),IF(G1498="","",1))</f>
        <v/>
      </c>
    </row>
    <row r="1499" spans="1:13" s="443" customFormat="1" ht="14.15" customHeight="1">
      <c r="A1499" s="502">
        <f t="shared" si="46"/>
        <v>1491</v>
      </c>
      <c r="B1499" s="502">
        <f t="shared" si="47"/>
        <v>0</v>
      </c>
      <c r="C1499" s="448"/>
      <c r="D1499" s="446"/>
      <c r="E1499" s="446"/>
      <c r="F1499" s="446"/>
      <c r="G1499" s="448"/>
      <c r="H1499" s="455">
        <v>0</v>
      </c>
      <c r="I1499" s="452">
        <v>0</v>
      </c>
      <c r="J1499" s="446"/>
      <c r="K1499" s="492"/>
      <c r="M1499" s="443" t="str">
        <f>_xlfn.IFNA(VLOOKUP(G1499,Checks!$L$4:$L$15,1,FALSE),IF(G1499="","",1))</f>
        <v/>
      </c>
    </row>
    <row r="1500" spans="1:13" s="443" customFormat="1" ht="14.15" customHeight="1">
      <c r="A1500" s="502">
        <f t="shared" si="46"/>
        <v>1492</v>
      </c>
      <c r="B1500" s="502">
        <f t="shared" si="47"/>
        <v>0</v>
      </c>
      <c r="C1500" s="448"/>
      <c r="D1500" s="446"/>
      <c r="E1500" s="446"/>
      <c r="F1500" s="446"/>
      <c r="G1500" s="448"/>
      <c r="H1500" s="455">
        <v>0</v>
      </c>
      <c r="I1500" s="452">
        <v>0</v>
      </c>
      <c r="J1500" s="446"/>
      <c r="K1500" s="492"/>
      <c r="M1500" s="443" t="str">
        <f>_xlfn.IFNA(VLOOKUP(G1500,Checks!$L$4:$L$15,1,FALSE),IF(G1500="","",1))</f>
        <v/>
      </c>
    </row>
    <row r="1501" spans="1:13" s="443" customFormat="1" ht="14.15" customHeight="1">
      <c r="A1501" s="502">
        <f t="shared" si="46"/>
        <v>1493</v>
      </c>
      <c r="B1501" s="502">
        <f t="shared" si="47"/>
        <v>0</v>
      </c>
      <c r="C1501" s="448"/>
      <c r="D1501" s="446"/>
      <c r="E1501" s="446"/>
      <c r="F1501" s="446"/>
      <c r="G1501" s="448"/>
      <c r="H1501" s="455">
        <v>0</v>
      </c>
      <c r="I1501" s="452">
        <v>0</v>
      </c>
      <c r="J1501" s="446"/>
      <c r="K1501" s="492"/>
      <c r="M1501" s="443" t="str">
        <f>_xlfn.IFNA(VLOOKUP(G1501,Checks!$L$4:$L$15,1,FALSE),IF(G1501="","",1))</f>
        <v/>
      </c>
    </row>
    <row r="1502" spans="1:13" s="443" customFormat="1" ht="14.15" customHeight="1">
      <c r="A1502" s="502">
        <f t="shared" si="46"/>
        <v>1494</v>
      </c>
      <c r="B1502" s="502">
        <f t="shared" si="47"/>
        <v>0</v>
      </c>
      <c r="C1502" s="448"/>
      <c r="D1502" s="446"/>
      <c r="E1502" s="446"/>
      <c r="F1502" s="446"/>
      <c r="G1502" s="448"/>
      <c r="H1502" s="455">
        <v>0</v>
      </c>
      <c r="I1502" s="452">
        <v>0</v>
      </c>
      <c r="J1502" s="446"/>
      <c r="K1502" s="492"/>
      <c r="M1502" s="443" t="str">
        <f>_xlfn.IFNA(VLOOKUP(G1502,Checks!$L$4:$L$15,1,FALSE),IF(G1502="","",1))</f>
        <v/>
      </c>
    </row>
    <row r="1503" spans="1:13" s="443" customFormat="1" ht="14.15" customHeight="1">
      <c r="A1503" s="502">
        <f t="shared" si="46"/>
        <v>1495</v>
      </c>
      <c r="B1503" s="502">
        <f t="shared" si="47"/>
        <v>0</v>
      </c>
      <c r="C1503" s="448"/>
      <c r="D1503" s="446"/>
      <c r="E1503" s="446"/>
      <c r="F1503" s="446"/>
      <c r="G1503" s="448"/>
      <c r="H1503" s="455">
        <v>0</v>
      </c>
      <c r="I1503" s="452">
        <v>0</v>
      </c>
      <c r="J1503" s="446"/>
      <c r="K1503" s="492"/>
      <c r="M1503" s="443" t="str">
        <f>_xlfn.IFNA(VLOOKUP(G1503,Checks!$L$4:$L$15,1,FALSE),IF(G1503="","",1))</f>
        <v/>
      </c>
    </row>
    <row r="1504" spans="1:13" s="443" customFormat="1" ht="14.15" customHeight="1">
      <c r="A1504" s="502">
        <f t="shared" si="46"/>
        <v>1496</v>
      </c>
      <c r="B1504" s="502">
        <f t="shared" si="47"/>
        <v>0</v>
      </c>
      <c r="C1504" s="448"/>
      <c r="D1504" s="446"/>
      <c r="E1504" s="446"/>
      <c r="F1504" s="446"/>
      <c r="G1504" s="448"/>
      <c r="H1504" s="455">
        <v>0</v>
      </c>
      <c r="I1504" s="452">
        <v>0</v>
      </c>
      <c r="J1504" s="446"/>
      <c r="K1504" s="492"/>
      <c r="M1504" s="443" t="str">
        <f>_xlfn.IFNA(VLOOKUP(G1504,Checks!$L$4:$L$15,1,FALSE),IF(G1504="","",1))</f>
        <v/>
      </c>
    </row>
    <row r="1505" spans="1:13" s="443" customFormat="1" ht="14.15" customHeight="1">
      <c r="A1505" s="502">
        <f t="shared" si="46"/>
        <v>1497</v>
      </c>
      <c r="B1505" s="502">
        <f t="shared" si="47"/>
        <v>0</v>
      </c>
      <c r="C1505" s="448"/>
      <c r="D1505" s="446"/>
      <c r="E1505" s="446"/>
      <c r="F1505" s="446"/>
      <c r="G1505" s="448"/>
      <c r="H1505" s="455">
        <v>0</v>
      </c>
      <c r="I1505" s="452">
        <v>0</v>
      </c>
      <c r="J1505" s="446"/>
      <c r="K1505" s="492"/>
      <c r="M1505" s="443" t="str">
        <f>_xlfn.IFNA(VLOOKUP(G1505,Checks!$L$4:$L$15,1,FALSE),IF(G1505="","",1))</f>
        <v/>
      </c>
    </row>
    <row r="1506" spans="1:13" s="443" customFormat="1" ht="14.15" customHeight="1">
      <c r="A1506" s="502">
        <f t="shared" si="46"/>
        <v>1498</v>
      </c>
      <c r="B1506" s="502">
        <f t="shared" si="47"/>
        <v>0</v>
      </c>
      <c r="C1506" s="448"/>
      <c r="D1506" s="446"/>
      <c r="E1506" s="446"/>
      <c r="F1506" s="446"/>
      <c r="G1506" s="448"/>
      <c r="H1506" s="455">
        <v>0</v>
      </c>
      <c r="I1506" s="452">
        <v>0</v>
      </c>
      <c r="J1506" s="446"/>
      <c r="K1506" s="492"/>
      <c r="M1506" s="443" t="str">
        <f>_xlfn.IFNA(VLOOKUP(G1506,Checks!$L$4:$L$15,1,FALSE),IF(G1506="","",1))</f>
        <v/>
      </c>
    </row>
    <row r="1507" spans="1:13" s="443" customFormat="1" ht="14.15" customHeight="1">
      <c r="A1507" s="502">
        <f t="shared" si="46"/>
        <v>1499</v>
      </c>
      <c r="B1507" s="502">
        <f t="shared" si="47"/>
        <v>0</v>
      </c>
      <c r="C1507" s="448"/>
      <c r="D1507" s="446"/>
      <c r="E1507" s="446"/>
      <c r="F1507" s="446"/>
      <c r="G1507" s="448"/>
      <c r="H1507" s="455">
        <v>0</v>
      </c>
      <c r="I1507" s="452">
        <v>0</v>
      </c>
      <c r="J1507" s="446"/>
      <c r="K1507" s="492"/>
      <c r="M1507" s="443" t="str">
        <f>_xlfn.IFNA(VLOOKUP(G1507,Checks!$L$4:$L$15,1,FALSE),IF(G1507="","",1))</f>
        <v/>
      </c>
    </row>
    <row r="1508" spans="1:13" s="443" customFormat="1" ht="14.15" customHeight="1">
      <c r="A1508" s="502">
        <f t="shared" si="46"/>
        <v>1500</v>
      </c>
      <c r="B1508" s="502">
        <f t="shared" si="47"/>
        <v>0</v>
      </c>
      <c r="C1508" s="448"/>
      <c r="D1508" s="446"/>
      <c r="E1508" s="446"/>
      <c r="F1508" s="446"/>
      <c r="G1508" s="448"/>
      <c r="H1508" s="455">
        <v>0</v>
      </c>
      <c r="I1508" s="452">
        <v>0</v>
      </c>
      <c r="J1508" s="446"/>
      <c r="K1508" s="492"/>
      <c r="M1508" s="443" t="str">
        <f>_xlfn.IFNA(VLOOKUP(G1508,Checks!$L$4:$L$15,1,FALSE),IF(G1508="","",1))</f>
        <v/>
      </c>
    </row>
    <row r="1509" spans="1:13" s="443" customFormat="1" ht="14.15" customHeight="1">
      <c r="A1509" s="502">
        <f t="shared" si="46"/>
        <v>1501</v>
      </c>
      <c r="B1509" s="502">
        <f t="shared" si="47"/>
        <v>0</v>
      </c>
      <c r="C1509" s="448"/>
      <c r="D1509" s="446"/>
      <c r="E1509" s="446"/>
      <c r="F1509" s="446"/>
      <c r="G1509" s="448"/>
      <c r="H1509" s="455">
        <v>0</v>
      </c>
      <c r="I1509" s="452">
        <v>0</v>
      </c>
      <c r="J1509" s="446"/>
      <c r="K1509" s="492"/>
      <c r="M1509" s="443" t="str">
        <f>_xlfn.IFNA(VLOOKUP(G1509,Checks!$L$4:$L$15,1,FALSE),IF(G1509="","",1))</f>
        <v/>
      </c>
    </row>
    <row r="1510" spans="1:13" s="443" customFormat="1" ht="14.15" customHeight="1">
      <c r="A1510" s="502">
        <f t="shared" si="46"/>
        <v>1502</v>
      </c>
      <c r="B1510" s="502">
        <f t="shared" si="47"/>
        <v>0</v>
      </c>
      <c r="C1510" s="448"/>
      <c r="D1510" s="446"/>
      <c r="E1510" s="446"/>
      <c r="F1510" s="446"/>
      <c r="G1510" s="448"/>
      <c r="H1510" s="455">
        <v>0</v>
      </c>
      <c r="I1510" s="452">
        <v>0</v>
      </c>
      <c r="J1510" s="446"/>
      <c r="K1510" s="492"/>
      <c r="M1510" s="443" t="str">
        <f>_xlfn.IFNA(VLOOKUP(G1510,Checks!$L$4:$L$15,1,FALSE),IF(G1510="","",1))</f>
        <v/>
      </c>
    </row>
    <row r="1511" spans="1:13" s="443" customFormat="1" ht="14.15" customHeight="1">
      <c r="A1511" s="502">
        <f t="shared" si="46"/>
        <v>1503</v>
      </c>
      <c r="B1511" s="502">
        <f t="shared" si="47"/>
        <v>0</v>
      </c>
      <c r="C1511" s="448"/>
      <c r="D1511" s="446"/>
      <c r="E1511" s="446"/>
      <c r="F1511" s="446"/>
      <c r="G1511" s="448"/>
      <c r="H1511" s="455">
        <v>0</v>
      </c>
      <c r="I1511" s="452">
        <v>0</v>
      </c>
      <c r="J1511" s="446"/>
      <c r="K1511" s="492"/>
      <c r="M1511" s="443" t="str">
        <f>_xlfn.IFNA(VLOOKUP(G1511,Checks!$L$4:$L$15,1,FALSE),IF(G1511="","",1))</f>
        <v/>
      </c>
    </row>
    <row r="1512" spans="1:13" s="443" customFormat="1" ht="14.15" customHeight="1">
      <c r="A1512" s="502">
        <f t="shared" si="46"/>
        <v>1504</v>
      </c>
      <c r="B1512" s="502">
        <f t="shared" si="47"/>
        <v>0</v>
      </c>
      <c r="C1512" s="448"/>
      <c r="D1512" s="446"/>
      <c r="E1512" s="446"/>
      <c r="F1512" s="446"/>
      <c r="G1512" s="448"/>
      <c r="H1512" s="455">
        <v>0</v>
      </c>
      <c r="I1512" s="452">
        <v>0</v>
      </c>
      <c r="J1512" s="446"/>
      <c r="K1512" s="492"/>
      <c r="M1512" s="443" t="str">
        <f>_xlfn.IFNA(VLOOKUP(G1512,Checks!$L$4:$L$15,1,FALSE),IF(G1512="","",1))</f>
        <v/>
      </c>
    </row>
    <row r="1513" spans="1:13" s="443" customFormat="1" ht="14.15" customHeight="1">
      <c r="A1513" s="502">
        <f t="shared" si="46"/>
        <v>1505</v>
      </c>
      <c r="B1513" s="502">
        <f t="shared" si="47"/>
        <v>0</v>
      </c>
      <c r="C1513" s="448"/>
      <c r="D1513" s="446"/>
      <c r="E1513" s="446"/>
      <c r="F1513" s="446"/>
      <c r="G1513" s="448"/>
      <c r="H1513" s="455">
        <v>0</v>
      </c>
      <c r="I1513" s="452">
        <v>0</v>
      </c>
      <c r="J1513" s="446"/>
      <c r="K1513" s="492"/>
      <c r="M1513" s="443" t="str">
        <f>_xlfn.IFNA(VLOOKUP(G1513,Checks!$L$4:$L$15,1,FALSE),IF(G1513="","",1))</f>
        <v/>
      </c>
    </row>
    <row r="1514" spans="1:13" s="443" customFormat="1" ht="14.15" customHeight="1">
      <c r="A1514" s="502">
        <f t="shared" si="46"/>
        <v>1506</v>
      </c>
      <c r="B1514" s="502">
        <f t="shared" si="47"/>
        <v>0</v>
      </c>
      <c r="C1514" s="448"/>
      <c r="D1514" s="446"/>
      <c r="E1514" s="446"/>
      <c r="F1514" s="446"/>
      <c r="G1514" s="448"/>
      <c r="H1514" s="455">
        <v>0</v>
      </c>
      <c r="I1514" s="452">
        <v>0</v>
      </c>
      <c r="J1514" s="446"/>
      <c r="K1514" s="492"/>
      <c r="M1514" s="443" t="str">
        <f>_xlfn.IFNA(VLOOKUP(G1514,Checks!$L$4:$L$15,1,FALSE),IF(G1514="","",1))</f>
        <v/>
      </c>
    </row>
    <row r="1515" spans="1:13" s="443" customFormat="1" ht="14.15" customHeight="1">
      <c r="A1515" s="502">
        <f t="shared" si="46"/>
        <v>1507</v>
      </c>
      <c r="B1515" s="502">
        <f t="shared" si="47"/>
        <v>0</v>
      </c>
      <c r="C1515" s="448"/>
      <c r="D1515" s="446"/>
      <c r="E1515" s="446"/>
      <c r="F1515" s="446"/>
      <c r="G1515" s="448"/>
      <c r="H1515" s="455">
        <v>0</v>
      </c>
      <c r="I1515" s="452">
        <v>0</v>
      </c>
      <c r="J1515" s="446"/>
      <c r="K1515" s="492"/>
      <c r="M1515" s="443" t="str">
        <f>_xlfn.IFNA(VLOOKUP(G1515,Checks!$L$4:$L$15,1,FALSE),IF(G1515="","",1))</f>
        <v/>
      </c>
    </row>
    <row r="1516" spans="1:13" s="443" customFormat="1" ht="14.15" customHeight="1">
      <c r="A1516" s="502">
        <f t="shared" si="46"/>
        <v>1508</v>
      </c>
      <c r="B1516" s="502">
        <f t="shared" si="47"/>
        <v>0</v>
      </c>
      <c r="C1516" s="448"/>
      <c r="D1516" s="446"/>
      <c r="E1516" s="446"/>
      <c r="F1516" s="446"/>
      <c r="G1516" s="448"/>
      <c r="H1516" s="455">
        <v>0</v>
      </c>
      <c r="I1516" s="452">
        <v>0</v>
      </c>
      <c r="J1516" s="446"/>
      <c r="K1516" s="492"/>
      <c r="M1516" s="443" t="str">
        <f>_xlfn.IFNA(VLOOKUP(G1516,Checks!$L$4:$L$15,1,FALSE),IF(G1516="","",1))</f>
        <v/>
      </c>
    </row>
    <row r="1517" spans="1:13" s="443" customFormat="1" ht="14.15" customHeight="1">
      <c r="A1517" s="502">
        <f t="shared" si="46"/>
        <v>1509</v>
      </c>
      <c r="B1517" s="502">
        <f t="shared" si="47"/>
        <v>0</v>
      </c>
      <c r="C1517" s="448"/>
      <c r="D1517" s="446"/>
      <c r="E1517" s="446"/>
      <c r="F1517" s="446"/>
      <c r="G1517" s="448"/>
      <c r="H1517" s="455">
        <v>0</v>
      </c>
      <c r="I1517" s="452">
        <v>0</v>
      </c>
      <c r="J1517" s="446"/>
      <c r="K1517" s="492"/>
      <c r="M1517" s="443" t="str">
        <f>_xlfn.IFNA(VLOOKUP(G1517,Checks!$L$4:$L$15,1,FALSE),IF(G1517="","",1))</f>
        <v/>
      </c>
    </row>
    <row r="1518" spans="1:13" s="443" customFormat="1" ht="14.15" customHeight="1">
      <c r="A1518" s="502">
        <f t="shared" si="46"/>
        <v>1510</v>
      </c>
      <c r="B1518" s="502">
        <f t="shared" si="47"/>
        <v>0</v>
      </c>
      <c r="C1518" s="448"/>
      <c r="D1518" s="446"/>
      <c r="E1518" s="446"/>
      <c r="F1518" s="446"/>
      <c r="G1518" s="448"/>
      <c r="H1518" s="455">
        <v>0</v>
      </c>
      <c r="I1518" s="452">
        <v>0</v>
      </c>
      <c r="J1518" s="446"/>
      <c r="K1518" s="492"/>
      <c r="M1518" s="443" t="str">
        <f>_xlfn.IFNA(VLOOKUP(G1518,Checks!$L$4:$L$15,1,FALSE),IF(G1518="","",1))</f>
        <v/>
      </c>
    </row>
    <row r="1519" spans="1:13" s="443" customFormat="1" ht="14.15" customHeight="1">
      <c r="A1519" s="502">
        <f t="shared" si="46"/>
        <v>1511</v>
      </c>
      <c r="B1519" s="502">
        <f t="shared" si="47"/>
        <v>0</v>
      </c>
      <c r="C1519" s="448"/>
      <c r="D1519" s="446"/>
      <c r="E1519" s="446"/>
      <c r="F1519" s="446"/>
      <c r="G1519" s="448"/>
      <c r="H1519" s="455">
        <v>0</v>
      </c>
      <c r="I1519" s="452">
        <v>0</v>
      </c>
      <c r="J1519" s="446"/>
      <c r="K1519" s="492"/>
      <c r="M1519" s="443" t="str">
        <f>_xlfn.IFNA(VLOOKUP(G1519,Checks!$L$4:$L$15,1,FALSE),IF(G1519="","",1))</f>
        <v/>
      </c>
    </row>
    <row r="1520" spans="1:13" s="443" customFormat="1" ht="14.15" customHeight="1">
      <c r="A1520" s="502">
        <f t="shared" si="46"/>
        <v>1512</v>
      </c>
      <c r="B1520" s="502">
        <f t="shared" si="47"/>
        <v>0</v>
      </c>
      <c r="C1520" s="448"/>
      <c r="D1520" s="446"/>
      <c r="E1520" s="446"/>
      <c r="F1520" s="446"/>
      <c r="G1520" s="448"/>
      <c r="H1520" s="455">
        <v>0</v>
      </c>
      <c r="I1520" s="452">
        <v>0</v>
      </c>
      <c r="J1520" s="446"/>
      <c r="K1520" s="492"/>
      <c r="M1520" s="443" t="str">
        <f>_xlfn.IFNA(VLOOKUP(G1520,Checks!$L$4:$L$15,1,FALSE),IF(G1520="","",1))</f>
        <v/>
      </c>
    </row>
    <row r="1521" spans="1:13" s="443" customFormat="1" ht="14.15" customHeight="1">
      <c r="A1521" s="502">
        <f t="shared" si="46"/>
        <v>1513</v>
      </c>
      <c r="B1521" s="502">
        <f t="shared" si="47"/>
        <v>0</v>
      </c>
      <c r="C1521" s="448"/>
      <c r="D1521" s="446"/>
      <c r="E1521" s="446"/>
      <c r="F1521" s="446"/>
      <c r="G1521" s="448"/>
      <c r="H1521" s="455">
        <v>0</v>
      </c>
      <c r="I1521" s="452">
        <v>0</v>
      </c>
      <c r="J1521" s="446"/>
      <c r="K1521" s="492"/>
      <c r="M1521" s="443" t="str">
        <f>_xlfn.IFNA(VLOOKUP(G1521,Checks!$L$4:$L$15,1,FALSE),IF(G1521="","",1))</f>
        <v/>
      </c>
    </row>
    <row r="1522" spans="1:13" s="443" customFormat="1" ht="14.15" customHeight="1">
      <c r="A1522" s="502">
        <f t="shared" si="46"/>
        <v>1514</v>
      </c>
      <c r="B1522" s="502">
        <f t="shared" si="47"/>
        <v>0</v>
      </c>
      <c r="C1522" s="448"/>
      <c r="D1522" s="446"/>
      <c r="E1522" s="446"/>
      <c r="F1522" s="446"/>
      <c r="G1522" s="448"/>
      <c r="H1522" s="455">
        <v>0</v>
      </c>
      <c r="I1522" s="452">
        <v>0</v>
      </c>
      <c r="J1522" s="446"/>
      <c r="K1522" s="492"/>
      <c r="M1522" s="443" t="str">
        <f>_xlfn.IFNA(VLOOKUP(G1522,Checks!$L$4:$L$15,1,FALSE),IF(G1522="","",1))</f>
        <v/>
      </c>
    </row>
    <row r="1523" spans="1:13" s="443" customFormat="1" ht="14.15" customHeight="1">
      <c r="A1523" s="502">
        <f t="shared" si="46"/>
        <v>1515</v>
      </c>
      <c r="B1523" s="502">
        <f t="shared" si="47"/>
        <v>0</v>
      </c>
      <c r="C1523" s="448"/>
      <c r="D1523" s="446"/>
      <c r="E1523" s="446"/>
      <c r="F1523" s="446"/>
      <c r="G1523" s="448"/>
      <c r="H1523" s="455">
        <v>0</v>
      </c>
      <c r="I1523" s="452">
        <v>0</v>
      </c>
      <c r="J1523" s="446"/>
      <c r="K1523" s="492"/>
      <c r="M1523" s="443" t="str">
        <f>_xlfn.IFNA(VLOOKUP(G1523,Checks!$L$4:$L$15,1,FALSE),IF(G1523="","",1))</f>
        <v/>
      </c>
    </row>
    <row r="1524" spans="1:13" s="443" customFormat="1" ht="14.15" customHeight="1">
      <c r="A1524" s="502">
        <f t="shared" si="46"/>
        <v>1516</v>
      </c>
      <c r="B1524" s="502">
        <f t="shared" si="47"/>
        <v>0</v>
      </c>
      <c r="C1524" s="448"/>
      <c r="D1524" s="446"/>
      <c r="E1524" s="446"/>
      <c r="F1524" s="446"/>
      <c r="G1524" s="448"/>
      <c r="H1524" s="455">
        <v>0</v>
      </c>
      <c r="I1524" s="452">
        <v>0</v>
      </c>
      <c r="J1524" s="446"/>
      <c r="K1524" s="492"/>
      <c r="M1524" s="443" t="str">
        <f>_xlfn.IFNA(VLOOKUP(G1524,Checks!$L$4:$L$15,1,FALSE),IF(G1524="","",1))</f>
        <v/>
      </c>
    </row>
    <row r="1525" spans="1:13" s="443" customFormat="1" ht="14.15" customHeight="1">
      <c r="A1525" s="502">
        <f t="shared" si="46"/>
        <v>1517</v>
      </c>
      <c r="B1525" s="502">
        <f t="shared" si="47"/>
        <v>0</v>
      </c>
      <c r="C1525" s="448"/>
      <c r="D1525" s="446"/>
      <c r="E1525" s="446"/>
      <c r="F1525" s="446"/>
      <c r="G1525" s="448"/>
      <c r="H1525" s="455">
        <v>0</v>
      </c>
      <c r="I1525" s="452">
        <v>0</v>
      </c>
      <c r="J1525" s="446"/>
      <c r="K1525" s="492"/>
      <c r="M1525" s="443" t="str">
        <f>_xlfn.IFNA(VLOOKUP(G1525,Checks!$L$4:$L$15,1,FALSE),IF(G1525="","",1))</f>
        <v/>
      </c>
    </row>
    <row r="1526" spans="1:13" s="443" customFormat="1" ht="14.15" customHeight="1">
      <c r="A1526" s="502">
        <f t="shared" si="46"/>
        <v>1518</v>
      </c>
      <c r="B1526" s="502">
        <f t="shared" si="47"/>
        <v>0</v>
      </c>
      <c r="C1526" s="448"/>
      <c r="D1526" s="446"/>
      <c r="E1526" s="446"/>
      <c r="F1526" s="446"/>
      <c r="G1526" s="448"/>
      <c r="H1526" s="455">
        <v>0</v>
      </c>
      <c r="I1526" s="452">
        <v>0</v>
      </c>
      <c r="J1526" s="446"/>
      <c r="K1526" s="492"/>
      <c r="M1526" s="443" t="str">
        <f>_xlfn.IFNA(VLOOKUP(G1526,Checks!$L$4:$L$15,1,FALSE),IF(G1526="","",1))</f>
        <v/>
      </c>
    </row>
    <row r="1527" spans="1:13" s="443" customFormat="1" ht="14.15" customHeight="1">
      <c r="A1527" s="502">
        <f t="shared" si="46"/>
        <v>1519</v>
      </c>
      <c r="B1527" s="502">
        <f t="shared" si="47"/>
        <v>0</v>
      </c>
      <c r="C1527" s="448"/>
      <c r="D1527" s="446"/>
      <c r="E1527" s="446"/>
      <c r="F1527" s="446"/>
      <c r="G1527" s="448"/>
      <c r="H1527" s="455">
        <v>0</v>
      </c>
      <c r="I1527" s="452">
        <v>0</v>
      </c>
      <c r="J1527" s="446"/>
      <c r="K1527" s="492"/>
      <c r="M1527" s="443" t="str">
        <f>_xlfn.IFNA(VLOOKUP(G1527,Checks!$L$4:$L$15,1,FALSE),IF(G1527="","",1))</f>
        <v/>
      </c>
    </row>
    <row r="1528" spans="1:13" s="443" customFormat="1" ht="14.15" customHeight="1">
      <c r="A1528" s="502">
        <f t="shared" si="46"/>
        <v>1520</v>
      </c>
      <c r="B1528" s="502">
        <f t="shared" si="47"/>
        <v>0</v>
      </c>
      <c r="C1528" s="448"/>
      <c r="D1528" s="446"/>
      <c r="E1528" s="446"/>
      <c r="F1528" s="446"/>
      <c r="G1528" s="448"/>
      <c r="H1528" s="455">
        <v>0</v>
      </c>
      <c r="I1528" s="452">
        <v>0</v>
      </c>
      <c r="J1528" s="446"/>
      <c r="K1528" s="492"/>
      <c r="M1528" s="443" t="str">
        <f>_xlfn.IFNA(VLOOKUP(G1528,Checks!$L$4:$L$15,1,FALSE),IF(G1528="","",1))</f>
        <v/>
      </c>
    </row>
    <row r="1529" spans="1:13" s="443" customFormat="1" ht="14.15" customHeight="1">
      <c r="A1529" s="502">
        <f t="shared" si="46"/>
        <v>1521</v>
      </c>
      <c r="B1529" s="502">
        <f t="shared" si="47"/>
        <v>0</v>
      </c>
      <c r="C1529" s="448"/>
      <c r="D1529" s="446"/>
      <c r="E1529" s="446"/>
      <c r="F1529" s="446"/>
      <c r="G1529" s="448"/>
      <c r="H1529" s="455">
        <v>0</v>
      </c>
      <c r="I1529" s="452">
        <v>0</v>
      </c>
      <c r="J1529" s="446"/>
      <c r="K1529" s="492"/>
      <c r="M1529" s="443" t="str">
        <f>_xlfn.IFNA(VLOOKUP(G1529,Checks!$L$4:$L$15,1,FALSE),IF(G1529="","",1))</f>
        <v/>
      </c>
    </row>
    <row r="1530" spans="1:13" s="443" customFormat="1" ht="14.15" customHeight="1">
      <c r="A1530" s="502">
        <f t="shared" si="46"/>
        <v>1522</v>
      </c>
      <c r="B1530" s="502">
        <f t="shared" si="47"/>
        <v>0</v>
      </c>
      <c r="C1530" s="448"/>
      <c r="D1530" s="446"/>
      <c r="E1530" s="446"/>
      <c r="F1530" s="446"/>
      <c r="G1530" s="448"/>
      <c r="H1530" s="455">
        <v>0</v>
      </c>
      <c r="I1530" s="452">
        <v>0</v>
      </c>
      <c r="J1530" s="446"/>
      <c r="K1530" s="492"/>
      <c r="M1530" s="443" t="str">
        <f>_xlfn.IFNA(VLOOKUP(G1530,Checks!$L$4:$L$15,1,FALSE),IF(G1530="","",1))</f>
        <v/>
      </c>
    </row>
    <row r="1531" spans="1:13" s="443" customFormat="1" ht="14.15" customHeight="1">
      <c r="A1531" s="502">
        <f t="shared" si="46"/>
        <v>1523</v>
      </c>
      <c r="B1531" s="502">
        <f t="shared" si="47"/>
        <v>0</v>
      </c>
      <c r="C1531" s="448"/>
      <c r="D1531" s="446"/>
      <c r="E1531" s="446"/>
      <c r="F1531" s="446"/>
      <c r="G1531" s="448"/>
      <c r="H1531" s="455">
        <v>0</v>
      </c>
      <c r="I1531" s="452">
        <v>0</v>
      </c>
      <c r="J1531" s="446"/>
      <c r="K1531" s="492"/>
      <c r="M1531" s="443" t="str">
        <f>_xlfn.IFNA(VLOOKUP(G1531,Checks!$L$4:$L$15,1,FALSE),IF(G1531="","",1))</f>
        <v/>
      </c>
    </row>
    <row r="1532" spans="1:13" s="443" customFormat="1" ht="14.15" customHeight="1">
      <c r="A1532" s="502">
        <f t="shared" si="46"/>
        <v>1524</v>
      </c>
      <c r="B1532" s="502">
        <f t="shared" si="47"/>
        <v>0</v>
      </c>
      <c r="C1532" s="448"/>
      <c r="D1532" s="446"/>
      <c r="E1532" s="446"/>
      <c r="F1532" s="446"/>
      <c r="G1532" s="448"/>
      <c r="H1532" s="455">
        <v>0</v>
      </c>
      <c r="I1532" s="452">
        <v>0</v>
      </c>
      <c r="J1532" s="446"/>
      <c r="K1532" s="492"/>
      <c r="M1532" s="443" t="str">
        <f>_xlfn.IFNA(VLOOKUP(G1532,Checks!$L$4:$L$15,1,FALSE),IF(G1532="","",1))</f>
        <v/>
      </c>
    </row>
    <row r="1533" spans="1:13" s="443" customFormat="1" ht="14.15" customHeight="1">
      <c r="A1533" s="502">
        <f t="shared" si="46"/>
        <v>1525</v>
      </c>
      <c r="B1533" s="502">
        <f t="shared" si="47"/>
        <v>0</v>
      </c>
      <c r="C1533" s="448"/>
      <c r="D1533" s="446"/>
      <c r="E1533" s="446"/>
      <c r="F1533" s="446"/>
      <c r="G1533" s="448"/>
      <c r="H1533" s="455">
        <v>0</v>
      </c>
      <c r="I1533" s="452">
        <v>0</v>
      </c>
      <c r="J1533" s="446"/>
      <c r="K1533" s="492"/>
      <c r="M1533" s="443" t="str">
        <f>_xlfn.IFNA(VLOOKUP(G1533,Checks!$L$4:$L$15,1,FALSE),IF(G1533="","",1))</f>
        <v/>
      </c>
    </row>
    <row r="1534" spans="1:13" s="443" customFormat="1" ht="14.15" customHeight="1">
      <c r="A1534" s="502">
        <f t="shared" si="46"/>
        <v>1526</v>
      </c>
      <c r="B1534" s="502">
        <f t="shared" si="47"/>
        <v>0</v>
      </c>
      <c r="C1534" s="448"/>
      <c r="D1534" s="446"/>
      <c r="E1534" s="446"/>
      <c r="F1534" s="446"/>
      <c r="G1534" s="448"/>
      <c r="H1534" s="455">
        <v>0</v>
      </c>
      <c r="I1534" s="452">
        <v>0</v>
      </c>
      <c r="J1534" s="446"/>
      <c r="K1534" s="492"/>
      <c r="M1534" s="443" t="str">
        <f>_xlfn.IFNA(VLOOKUP(G1534,Checks!$L$4:$L$15,1,FALSE),IF(G1534="","",1))</f>
        <v/>
      </c>
    </row>
    <row r="1535" spans="1:13" s="443" customFormat="1" ht="14.15" customHeight="1">
      <c r="A1535" s="502">
        <f t="shared" si="46"/>
        <v>1527</v>
      </c>
      <c r="B1535" s="502">
        <f t="shared" si="47"/>
        <v>0</v>
      </c>
      <c r="C1535" s="448"/>
      <c r="D1535" s="446"/>
      <c r="E1535" s="446"/>
      <c r="F1535" s="446"/>
      <c r="G1535" s="448"/>
      <c r="H1535" s="455">
        <v>0</v>
      </c>
      <c r="I1535" s="452">
        <v>0</v>
      </c>
      <c r="J1535" s="446"/>
      <c r="K1535" s="492"/>
      <c r="M1535" s="443" t="str">
        <f>_xlfn.IFNA(VLOOKUP(G1535,Checks!$L$4:$L$15,1,FALSE),IF(G1535="","",1))</f>
        <v/>
      </c>
    </row>
    <row r="1536" spans="1:13" s="443" customFormat="1" ht="14.15" customHeight="1">
      <c r="A1536" s="502">
        <f t="shared" si="46"/>
        <v>1528</v>
      </c>
      <c r="B1536" s="502">
        <f t="shared" si="47"/>
        <v>0</v>
      </c>
      <c r="C1536" s="448"/>
      <c r="D1536" s="446"/>
      <c r="E1536" s="446"/>
      <c r="F1536" s="446"/>
      <c r="G1536" s="448"/>
      <c r="H1536" s="455">
        <v>0</v>
      </c>
      <c r="I1536" s="452">
        <v>0</v>
      </c>
      <c r="J1536" s="446"/>
      <c r="K1536" s="492"/>
      <c r="M1536" s="443" t="str">
        <f>_xlfn.IFNA(VLOOKUP(G1536,Checks!$L$4:$L$15,1,FALSE),IF(G1536="","",1))</f>
        <v/>
      </c>
    </row>
    <row r="1537" spans="1:13" s="443" customFormat="1" ht="14.15" customHeight="1">
      <c r="A1537" s="502">
        <f t="shared" si="46"/>
        <v>1529</v>
      </c>
      <c r="B1537" s="502">
        <f t="shared" si="47"/>
        <v>0</v>
      </c>
      <c r="C1537" s="448"/>
      <c r="D1537" s="446"/>
      <c r="E1537" s="446"/>
      <c r="F1537" s="446"/>
      <c r="G1537" s="448"/>
      <c r="H1537" s="455">
        <v>0</v>
      </c>
      <c r="I1537" s="452">
        <v>0</v>
      </c>
      <c r="J1537" s="446"/>
      <c r="K1537" s="492"/>
      <c r="M1537" s="443" t="str">
        <f>_xlfn.IFNA(VLOOKUP(G1537,Checks!$L$4:$L$15,1,FALSE),IF(G1537="","",1))</f>
        <v/>
      </c>
    </row>
    <row r="1538" spans="1:13" s="443" customFormat="1" ht="14.15" customHeight="1">
      <c r="A1538" s="502">
        <f t="shared" si="46"/>
        <v>1530</v>
      </c>
      <c r="B1538" s="502">
        <f t="shared" si="47"/>
        <v>0</v>
      </c>
      <c r="C1538" s="448"/>
      <c r="D1538" s="446"/>
      <c r="E1538" s="446"/>
      <c r="F1538" s="446"/>
      <c r="G1538" s="448"/>
      <c r="H1538" s="455">
        <v>0</v>
      </c>
      <c r="I1538" s="452">
        <v>0</v>
      </c>
      <c r="J1538" s="446"/>
      <c r="K1538" s="492"/>
      <c r="M1538" s="443" t="str">
        <f>_xlfn.IFNA(VLOOKUP(G1538,Checks!$L$4:$L$15,1,FALSE),IF(G1538="","",1))</f>
        <v/>
      </c>
    </row>
    <row r="1539" spans="1:13" s="443" customFormat="1" ht="14.15" customHeight="1">
      <c r="A1539" s="502">
        <f t="shared" si="46"/>
        <v>1531</v>
      </c>
      <c r="B1539" s="502">
        <f t="shared" si="47"/>
        <v>0</v>
      </c>
      <c r="C1539" s="448"/>
      <c r="D1539" s="446"/>
      <c r="E1539" s="446"/>
      <c r="F1539" s="446"/>
      <c r="G1539" s="448"/>
      <c r="H1539" s="455">
        <v>0</v>
      </c>
      <c r="I1539" s="452">
        <v>0</v>
      </c>
      <c r="J1539" s="446"/>
      <c r="K1539" s="492"/>
      <c r="M1539" s="443" t="str">
        <f>_xlfn.IFNA(VLOOKUP(G1539,Checks!$L$4:$L$15,1,FALSE),IF(G1539="","",1))</f>
        <v/>
      </c>
    </row>
    <row r="1540" spans="1:13" s="443" customFormat="1" ht="14.15" customHeight="1">
      <c r="A1540" s="502">
        <f t="shared" si="46"/>
        <v>1532</v>
      </c>
      <c r="B1540" s="502">
        <f t="shared" si="47"/>
        <v>0</v>
      </c>
      <c r="C1540" s="448"/>
      <c r="D1540" s="446"/>
      <c r="E1540" s="446"/>
      <c r="F1540" s="446"/>
      <c r="G1540" s="448"/>
      <c r="H1540" s="455">
        <v>0</v>
      </c>
      <c r="I1540" s="452">
        <v>0</v>
      </c>
      <c r="J1540" s="446"/>
      <c r="K1540" s="492"/>
      <c r="M1540" s="443" t="str">
        <f>_xlfn.IFNA(VLOOKUP(G1540,Checks!$L$4:$L$15,1,FALSE),IF(G1540="","",1))</f>
        <v/>
      </c>
    </row>
    <row r="1541" spans="1:13" s="443" customFormat="1" ht="14.15" customHeight="1">
      <c r="A1541" s="502">
        <f t="shared" si="46"/>
        <v>1533</v>
      </c>
      <c r="B1541" s="502">
        <f t="shared" si="47"/>
        <v>0</v>
      </c>
      <c r="C1541" s="448"/>
      <c r="D1541" s="446"/>
      <c r="E1541" s="446"/>
      <c r="F1541" s="446"/>
      <c r="G1541" s="448"/>
      <c r="H1541" s="455">
        <v>0</v>
      </c>
      <c r="I1541" s="452">
        <v>0</v>
      </c>
      <c r="J1541" s="446"/>
      <c r="K1541" s="492"/>
      <c r="M1541" s="443" t="str">
        <f>_xlfn.IFNA(VLOOKUP(G1541,Checks!$L$4:$L$15,1,FALSE),IF(G1541="","",1))</f>
        <v/>
      </c>
    </row>
    <row r="1542" spans="1:13" s="443" customFormat="1" ht="14.15" customHeight="1">
      <c r="A1542" s="502">
        <f t="shared" si="46"/>
        <v>1534</v>
      </c>
      <c r="B1542" s="502">
        <f t="shared" si="47"/>
        <v>0</v>
      </c>
      <c r="C1542" s="448"/>
      <c r="D1542" s="446"/>
      <c r="E1542" s="446"/>
      <c r="F1542" s="446"/>
      <c r="G1542" s="448"/>
      <c r="H1542" s="455">
        <v>0</v>
      </c>
      <c r="I1542" s="452">
        <v>0</v>
      </c>
      <c r="J1542" s="446"/>
      <c r="K1542" s="492"/>
      <c r="M1542" s="443" t="str">
        <f>_xlfn.IFNA(VLOOKUP(G1542,Checks!$L$4:$L$15,1,FALSE),IF(G1542="","",1))</f>
        <v/>
      </c>
    </row>
    <row r="1543" spans="1:13" s="443" customFormat="1" ht="14.15" customHeight="1">
      <c r="A1543" s="502">
        <f t="shared" si="46"/>
        <v>1535</v>
      </c>
      <c r="B1543" s="502">
        <f t="shared" si="47"/>
        <v>0</v>
      </c>
      <c r="C1543" s="448"/>
      <c r="D1543" s="446"/>
      <c r="E1543" s="446"/>
      <c r="F1543" s="446"/>
      <c r="G1543" s="448"/>
      <c r="H1543" s="455">
        <v>0</v>
      </c>
      <c r="I1543" s="452">
        <v>0</v>
      </c>
      <c r="J1543" s="446"/>
      <c r="K1543" s="492"/>
      <c r="M1543" s="443" t="str">
        <f>_xlfn.IFNA(VLOOKUP(G1543,Checks!$L$4:$L$15,1,FALSE),IF(G1543="","",1))</f>
        <v/>
      </c>
    </row>
    <row r="1544" spans="1:13" s="443" customFormat="1" ht="14.15" customHeight="1">
      <c r="A1544" s="502">
        <f t="shared" si="46"/>
        <v>1536</v>
      </c>
      <c r="B1544" s="502">
        <f t="shared" si="47"/>
        <v>0</v>
      </c>
      <c r="C1544" s="448"/>
      <c r="D1544" s="446"/>
      <c r="E1544" s="446"/>
      <c r="F1544" s="446"/>
      <c r="G1544" s="448"/>
      <c r="H1544" s="455">
        <v>0</v>
      </c>
      <c r="I1544" s="452">
        <v>0</v>
      </c>
      <c r="J1544" s="446"/>
      <c r="K1544" s="492"/>
      <c r="M1544" s="443" t="str">
        <f>_xlfn.IFNA(VLOOKUP(G1544,Checks!$L$4:$L$15,1,FALSE),IF(G1544="","",1))</f>
        <v/>
      </c>
    </row>
    <row r="1545" spans="1:13" s="443" customFormat="1" ht="14.15" customHeight="1">
      <c r="A1545" s="502">
        <f t="shared" si="46"/>
        <v>1537</v>
      </c>
      <c r="B1545" s="502">
        <f t="shared" si="47"/>
        <v>0</v>
      </c>
      <c r="C1545" s="448"/>
      <c r="D1545" s="446"/>
      <c r="E1545" s="446"/>
      <c r="F1545" s="446"/>
      <c r="G1545" s="448"/>
      <c r="H1545" s="455">
        <v>0</v>
      </c>
      <c r="I1545" s="452">
        <v>0</v>
      </c>
      <c r="J1545" s="446"/>
      <c r="K1545" s="492"/>
      <c r="M1545" s="443" t="str">
        <f>_xlfn.IFNA(VLOOKUP(G1545,Checks!$L$4:$L$15,1,FALSE),IF(G1545="","",1))</f>
        <v/>
      </c>
    </row>
    <row r="1546" spans="1:13" s="443" customFormat="1" ht="14.15" customHeight="1">
      <c r="A1546" s="502">
        <f t="shared" si="46"/>
        <v>1538</v>
      </c>
      <c r="B1546" s="502">
        <f t="shared" si="47"/>
        <v>0</v>
      </c>
      <c r="C1546" s="448"/>
      <c r="D1546" s="446"/>
      <c r="E1546" s="446"/>
      <c r="F1546" s="446"/>
      <c r="G1546" s="448"/>
      <c r="H1546" s="455">
        <v>0</v>
      </c>
      <c r="I1546" s="452">
        <v>0</v>
      </c>
      <c r="J1546" s="446"/>
      <c r="K1546" s="492"/>
      <c r="M1546" s="443" t="str">
        <f>_xlfn.IFNA(VLOOKUP(G1546,Checks!$L$4:$L$15,1,FALSE),IF(G1546="","",1))</f>
        <v/>
      </c>
    </row>
    <row r="1547" spans="1:13" s="443" customFormat="1" ht="14.15" customHeight="1">
      <c r="A1547" s="502">
        <f t="shared" ref="A1547:A1610" si="48">A1546+1</f>
        <v>1539</v>
      </c>
      <c r="B1547" s="502">
        <f t="shared" ref="B1547:B1610" si="49">$B$9</f>
        <v>0</v>
      </c>
      <c r="C1547" s="448"/>
      <c r="D1547" s="446"/>
      <c r="E1547" s="446"/>
      <c r="F1547" s="446"/>
      <c r="G1547" s="448"/>
      <c r="H1547" s="455">
        <v>0</v>
      </c>
      <c r="I1547" s="452">
        <v>0</v>
      </c>
      <c r="J1547" s="446"/>
      <c r="K1547" s="492"/>
      <c r="M1547" s="443" t="str">
        <f>_xlfn.IFNA(VLOOKUP(G1547,Checks!$L$4:$L$15,1,FALSE),IF(G1547="","",1))</f>
        <v/>
      </c>
    </row>
    <row r="1548" spans="1:13" s="443" customFormat="1" ht="14.15" customHeight="1">
      <c r="A1548" s="502">
        <f t="shared" si="48"/>
        <v>1540</v>
      </c>
      <c r="B1548" s="502">
        <f t="shared" si="49"/>
        <v>0</v>
      </c>
      <c r="C1548" s="448"/>
      <c r="D1548" s="446"/>
      <c r="E1548" s="446"/>
      <c r="F1548" s="446"/>
      <c r="G1548" s="448"/>
      <c r="H1548" s="455">
        <v>0</v>
      </c>
      <c r="I1548" s="452">
        <v>0</v>
      </c>
      <c r="J1548" s="446"/>
      <c r="K1548" s="492"/>
      <c r="M1548" s="443" t="str">
        <f>_xlfn.IFNA(VLOOKUP(G1548,Checks!$L$4:$L$15,1,FALSE),IF(G1548="","",1))</f>
        <v/>
      </c>
    </row>
    <row r="1549" spans="1:13" s="443" customFormat="1" ht="14.15" customHeight="1">
      <c r="A1549" s="502">
        <f t="shared" si="48"/>
        <v>1541</v>
      </c>
      <c r="B1549" s="502">
        <f t="shared" si="49"/>
        <v>0</v>
      </c>
      <c r="C1549" s="448"/>
      <c r="D1549" s="446"/>
      <c r="E1549" s="446"/>
      <c r="F1549" s="446"/>
      <c r="G1549" s="448"/>
      <c r="H1549" s="455">
        <v>0</v>
      </c>
      <c r="I1549" s="452">
        <v>0</v>
      </c>
      <c r="J1549" s="446"/>
      <c r="K1549" s="492"/>
      <c r="M1549" s="443" t="str">
        <f>_xlfn.IFNA(VLOOKUP(G1549,Checks!$L$4:$L$15,1,FALSE),IF(G1549="","",1))</f>
        <v/>
      </c>
    </row>
    <row r="1550" spans="1:13" s="443" customFormat="1" ht="14.15" customHeight="1">
      <c r="A1550" s="502">
        <f t="shared" si="48"/>
        <v>1542</v>
      </c>
      <c r="B1550" s="502">
        <f t="shared" si="49"/>
        <v>0</v>
      </c>
      <c r="C1550" s="448"/>
      <c r="D1550" s="446"/>
      <c r="E1550" s="446"/>
      <c r="F1550" s="446"/>
      <c r="G1550" s="448"/>
      <c r="H1550" s="455">
        <v>0</v>
      </c>
      <c r="I1550" s="452">
        <v>0</v>
      </c>
      <c r="J1550" s="446"/>
      <c r="K1550" s="492"/>
      <c r="M1550" s="443" t="str">
        <f>_xlfn.IFNA(VLOOKUP(G1550,Checks!$L$4:$L$15,1,FALSE),IF(G1550="","",1))</f>
        <v/>
      </c>
    </row>
    <row r="1551" spans="1:13" s="443" customFormat="1" ht="14.15" customHeight="1">
      <c r="A1551" s="502">
        <f t="shared" si="48"/>
        <v>1543</v>
      </c>
      <c r="B1551" s="502">
        <f t="shared" si="49"/>
        <v>0</v>
      </c>
      <c r="C1551" s="448"/>
      <c r="D1551" s="446"/>
      <c r="E1551" s="446"/>
      <c r="F1551" s="446"/>
      <c r="G1551" s="448"/>
      <c r="H1551" s="455">
        <v>0</v>
      </c>
      <c r="I1551" s="452">
        <v>0</v>
      </c>
      <c r="J1551" s="446"/>
      <c r="K1551" s="492"/>
      <c r="M1551" s="443" t="str">
        <f>_xlfn.IFNA(VLOOKUP(G1551,Checks!$L$4:$L$15,1,FALSE),IF(G1551="","",1))</f>
        <v/>
      </c>
    </row>
    <row r="1552" spans="1:13" s="443" customFormat="1" ht="14.15" customHeight="1">
      <c r="A1552" s="502">
        <f t="shared" si="48"/>
        <v>1544</v>
      </c>
      <c r="B1552" s="502">
        <f t="shared" si="49"/>
        <v>0</v>
      </c>
      <c r="C1552" s="448"/>
      <c r="D1552" s="446"/>
      <c r="E1552" s="446"/>
      <c r="F1552" s="446"/>
      <c r="G1552" s="448"/>
      <c r="H1552" s="455">
        <v>0</v>
      </c>
      <c r="I1552" s="452">
        <v>0</v>
      </c>
      <c r="J1552" s="446"/>
      <c r="K1552" s="492"/>
      <c r="M1552" s="443" t="str">
        <f>_xlfn.IFNA(VLOOKUP(G1552,Checks!$L$4:$L$15,1,FALSE),IF(G1552="","",1))</f>
        <v/>
      </c>
    </row>
    <row r="1553" spans="1:13" s="443" customFormat="1" ht="14.15" customHeight="1">
      <c r="A1553" s="502">
        <f t="shared" si="48"/>
        <v>1545</v>
      </c>
      <c r="B1553" s="502">
        <f t="shared" si="49"/>
        <v>0</v>
      </c>
      <c r="C1553" s="448"/>
      <c r="D1553" s="446"/>
      <c r="E1553" s="446"/>
      <c r="F1553" s="446"/>
      <c r="G1553" s="448"/>
      <c r="H1553" s="455">
        <v>0</v>
      </c>
      <c r="I1553" s="452">
        <v>0</v>
      </c>
      <c r="J1553" s="446"/>
      <c r="K1553" s="492"/>
      <c r="M1553" s="443" t="str">
        <f>_xlfn.IFNA(VLOOKUP(G1553,Checks!$L$4:$L$15,1,FALSE),IF(G1553="","",1))</f>
        <v/>
      </c>
    </row>
    <row r="1554" spans="1:13" s="443" customFormat="1" ht="14.15" customHeight="1">
      <c r="A1554" s="502">
        <f t="shared" si="48"/>
        <v>1546</v>
      </c>
      <c r="B1554" s="502">
        <f t="shared" si="49"/>
        <v>0</v>
      </c>
      <c r="C1554" s="448"/>
      <c r="D1554" s="446"/>
      <c r="E1554" s="446"/>
      <c r="F1554" s="446"/>
      <c r="G1554" s="448"/>
      <c r="H1554" s="455">
        <v>0</v>
      </c>
      <c r="I1554" s="452">
        <v>0</v>
      </c>
      <c r="J1554" s="446"/>
      <c r="K1554" s="492"/>
      <c r="M1554" s="443" t="str">
        <f>_xlfn.IFNA(VLOOKUP(G1554,Checks!$L$4:$L$15,1,FALSE),IF(G1554="","",1))</f>
        <v/>
      </c>
    </row>
    <row r="1555" spans="1:13" s="443" customFormat="1" ht="14.15" customHeight="1">
      <c r="A1555" s="502">
        <f t="shared" si="48"/>
        <v>1547</v>
      </c>
      <c r="B1555" s="502">
        <f t="shared" si="49"/>
        <v>0</v>
      </c>
      <c r="C1555" s="448"/>
      <c r="D1555" s="446"/>
      <c r="E1555" s="446"/>
      <c r="F1555" s="446"/>
      <c r="G1555" s="448"/>
      <c r="H1555" s="455">
        <v>0</v>
      </c>
      <c r="I1555" s="452">
        <v>0</v>
      </c>
      <c r="J1555" s="446"/>
      <c r="K1555" s="492"/>
      <c r="M1555" s="443" t="str">
        <f>_xlfn.IFNA(VLOOKUP(G1555,Checks!$L$4:$L$15,1,FALSE),IF(G1555="","",1))</f>
        <v/>
      </c>
    </row>
    <row r="1556" spans="1:13" s="443" customFormat="1" ht="14.15" customHeight="1">
      <c r="A1556" s="502">
        <f t="shared" si="48"/>
        <v>1548</v>
      </c>
      <c r="B1556" s="502">
        <f t="shared" si="49"/>
        <v>0</v>
      </c>
      <c r="C1556" s="448"/>
      <c r="D1556" s="446"/>
      <c r="E1556" s="446"/>
      <c r="F1556" s="446"/>
      <c r="G1556" s="448"/>
      <c r="H1556" s="455">
        <v>0</v>
      </c>
      <c r="I1556" s="452">
        <v>0</v>
      </c>
      <c r="J1556" s="446"/>
      <c r="K1556" s="492"/>
      <c r="M1556" s="443" t="str">
        <f>_xlfn.IFNA(VLOOKUP(G1556,Checks!$L$4:$L$15,1,FALSE),IF(G1556="","",1))</f>
        <v/>
      </c>
    </row>
    <row r="1557" spans="1:13" s="443" customFormat="1" ht="14.15" customHeight="1">
      <c r="A1557" s="502">
        <f t="shared" si="48"/>
        <v>1549</v>
      </c>
      <c r="B1557" s="502">
        <f t="shared" si="49"/>
        <v>0</v>
      </c>
      <c r="C1557" s="448"/>
      <c r="D1557" s="446"/>
      <c r="E1557" s="446"/>
      <c r="F1557" s="446"/>
      <c r="G1557" s="448"/>
      <c r="H1557" s="455">
        <v>0</v>
      </c>
      <c r="I1557" s="452">
        <v>0</v>
      </c>
      <c r="J1557" s="446"/>
      <c r="K1557" s="492"/>
      <c r="M1557" s="443" t="str">
        <f>_xlfn.IFNA(VLOOKUP(G1557,Checks!$L$4:$L$15,1,FALSE),IF(G1557="","",1))</f>
        <v/>
      </c>
    </row>
    <row r="1558" spans="1:13" s="443" customFormat="1" ht="14.15" customHeight="1">
      <c r="A1558" s="502">
        <f t="shared" si="48"/>
        <v>1550</v>
      </c>
      <c r="B1558" s="502">
        <f t="shared" si="49"/>
        <v>0</v>
      </c>
      <c r="C1558" s="448"/>
      <c r="D1558" s="446"/>
      <c r="E1558" s="446"/>
      <c r="F1558" s="446"/>
      <c r="G1558" s="448"/>
      <c r="H1558" s="455">
        <v>0</v>
      </c>
      <c r="I1558" s="452">
        <v>0</v>
      </c>
      <c r="J1558" s="446"/>
      <c r="K1558" s="492"/>
      <c r="M1558" s="443" t="str">
        <f>_xlfn.IFNA(VLOOKUP(G1558,Checks!$L$4:$L$15,1,FALSE),IF(G1558="","",1))</f>
        <v/>
      </c>
    </row>
    <row r="1559" spans="1:13" s="443" customFormat="1" ht="14.15" customHeight="1">
      <c r="A1559" s="502">
        <f t="shared" si="48"/>
        <v>1551</v>
      </c>
      <c r="B1559" s="502">
        <f t="shared" si="49"/>
        <v>0</v>
      </c>
      <c r="C1559" s="448"/>
      <c r="D1559" s="446"/>
      <c r="E1559" s="446"/>
      <c r="F1559" s="446"/>
      <c r="G1559" s="448"/>
      <c r="H1559" s="455">
        <v>0</v>
      </c>
      <c r="I1559" s="452">
        <v>0</v>
      </c>
      <c r="J1559" s="446"/>
      <c r="K1559" s="492"/>
      <c r="M1559" s="443" t="str">
        <f>_xlfn.IFNA(VLOOKUP(G1559,Checks!$L$4:$L$15,1,FALSE),IF(G1559="","",1))</f>
        <v/>
      </c>
    </row>
    <row r="1560" spans="1:13" s="443" customFormat="1" ht="14.15" customHeight="1">
      <c r="A1560" s="502">
        <f t="shared" si="48"/>
        <v>1552</v>
      </c>
      <c r="B1560" s="502">
        <f t="shared" si="49"/>
        <v>0</v>
      </c>
      <c r="C1560" s="448"/>
      <c r="D1560" s="446"/>
      <c r="E1560" s="446"/>
      <c r="F1560" s="446"/>
      <c r="G1560" s="448"/>
      <c r="H1560" s="455">
        <v>0</v>
      </c>
      <c r="I1560" s="452">
        <v>0</v>
      </c>
      <c r="J1560" s="446"/>
      <c r="K1560" s="492"/>
      <c r="M1560" s="443" t="str">
        <f>_xlfn.IFNA(VLOOKUP(G1560,Checks!$L$4:$L$15,1,FALSE),IF(G1560="","",1))</f>
        <v/>
      </c>
    </row>
    <row r="1561" spans="1:13" s="443" customFormat="1" ht="14.15" customHeight="1">
      <c r="A1561" s="502">
        <f t="shared" si="48"/>
        <v>1553</v>
      </c>
      <c r="B1561" s="502">
        <f t="shared" si="49"/>
        <v>0</v>
      </c>
      <c r="C1561" s="448"/>
      <c r="D1561" s="446"/>
      <c r="E1561" s="446"/>
      <c r="F1561" s="446"/>
      <c r="G1561" s="448"/>
      <c r="H1561" s="455">
        <v>0</v>
      </c>
      <c r="I1561" s="452">
        <v>0</v>
      </c>
      <c r="J1561" s="446"/>
      <c r="K1561" s="492"/>
      <c r="M1561" s="443" t="str">
        <f>_xlfn.IFNA(VLOOKUP(G1561,Checks!$L$4:$L$15,1,FALSE),IF(G1561="","",1))</f>
        <v/>
      </c>
    </row>
    <row r="1562" spans="1:13" s="443" customFormat="1" ht="14.15" customHeight="1">
      <c r="A1562" s="502">
        <f t="shared" si="48"/>
        <v>1554</v>
      </c>
      <c r="B1562" s="502">
        <f t="shared" si="49"/>
        <v>0</v>
      </c>
      <c r="C1562" s="448"/>
      <c r="D1562" s="446"/>
      <c r="E1562" s="446"/>
      <c r="F1562" s="446"/>
      <c r="G1562" s="448"/>
      <c r="H1562" s="455">
        <v>0</v>
      </c>
      <c r="I1562" s="452">
        <v>0</v>
      </c>
      <c r="J1562" s="446"/>
      <c r="K1562" s="492"/>
      <c r="M1562" s="443" t="str">
        <f>_xlfn.IFNA(VLOOKUP(G1562,Checks!$L$4:$L$15,1,FALSE),IF(G1562="","",1))</f>
        <v/>
      </c>
    </row>
    <row r="1563" spans="1:13" s="443" customFormat="1" ht="14.15" customHeight="1">
      <c r="A1563" s="502">
        <f t="shared" si="48"/>
        <v>1555</v>
      </c>
      <c r="B1563" s="502">
        <f t="shared" si="49"/>
        <v>0</v>
      </c>
      <c r="C1563" s="448"/>
      <c r="D1563" s="446"/>
      <c r="E1563" s="446"/>
      <c r="F1563" s="446"/>
      <c r="G1563" s="448"/>
      <c r="H1563" s="455">
        <v>0</v>
      </c>
      <c r="I1563" s="452">
        <v>0</v>
      </c>
      <c r="J1563" s="446"/>
      <c r="K1563" s="492"/>
      <c r="M1563" s="443" t="str">
        <f>_xlfn.IFNA(VLOOKUP(G1563,Checks!$L$4:$L$15,1,FALSE),IF(G1563="","",1))</f>
        <v/>
      </c>
    </row>
    <row r="1564" spans="1:13" s="443" customFormat="1" ht="14.15" customHeight="1">
      <c r="A1564" s="502">
        <f t="shared" si="48"/>
        <v>1556</v>
      </c>
      <c r="B1564" s="502">
        <f t="shared" si="49"/>
        <v>0</v>
      </c>
      <c r="C1564" s="448"/>
      <c r="D1564" s="446"/>
      <c r="E1564" s="446"/>
      <c r="F1564" s="446"/>
      <c r="G1564" s="448"/>
      <c r="H1564" s="455">
        <v>0</v>
      </c>
      <c r="I1564" s="452">
        <v>0</v>
      </c>
      <c r="J1564" s="446"/>
      <c r="K1564" s="492"/>
      <c r="M1564" s="443" t="str">
        <f>_xlfn.IFNA(VLOOKUP(G1564,Checks!$L$4:$L$15,1,FALSE),IF(G1564="","",1))</f>
        <v/>
      </c>
    </row>
    <row r="1565" spans="1:13" s="443" customFormat="1" ht="14.15" customHeight="1">
      <c r="A1565" s="502">
        <f t="shared" si="48"/>
        <v>1557</v>
      </c>
      <c r="B1565" s="502">
        <f t="shared" si="49"/>
        <v>0</v>
      </c>
      <c r="C1565" s="448"/>
      <c r="D1565" s="446"/>
      <c r="E1565" s="446"/>
      <c r="F1565" s="446"/>
      <c r="G1565" s="448"/>
      <c r="H1565" s="455">
        <v>0</v>
      </c>
      <c r="I1565" s="452">
        <v>0</v>
      </c>
      <c r="J1565" s="446"/>
      <c r="K1565" s="492"/>
      <c r="M1565" s="443" t="str">
        <f>_xlfn.IFNA(VLOOKUP(G1565,Checks!$L$4:$L$15,1,FALSE),IF(G1565="","",1))</f>
        <v/>
      </c>
    </row>
    <row r="1566" spans="1:13" s="443" customFormat="1" ht="14.15" customHeight="1">
      <c r="A1566" s="502">
        <f t="shared" si="48"/>
        <v>1558</v>
      </c>
      <c r="B1566" s="502">
        <f t="shared" si="49"/>
        <v>0</v>
      </c>
      <c r="C1566" s="448"/>
      <c r="D1566" s="446"/>
      <c r="E1566" s="446"/>
      <c r="F1566" s="446"/>
      <c r="G1566" s="448"/>
      <c r="H1566" s="455">
        <v>0</v>
      </c>
      <c r="I1566" s="452">
        <v>0</v>
      </c>
      <c r="J1566" s="446"/>
      <c r="K1566" s="492"/>
      <c r="M1566" s="443" t="str">
        <f>_xlfn.IFNA(VLOOKUP(G1566,Checks!$L$4:$L$15,1,FALSE),IF(G1566="","",1))</f>
        <v/>
      </c>
    </row>
    <row r="1567" spans="1:13" s="443" customFormat="1" ht="14.15" customHeight="1">
      <c r="A1567" s="502">
        <f t="shared" si="48"/>
        <v>1559</v>
      </c>
      <c r="B1567" s="502">
        <f t="shared" si="49"/>
        <v>0</v>
      </c>
      <c r="C1567" s="448"/>
      <c r="D1567" s="446"/>
      <c r="E1567" s="446"/>
      <c r="F1567" s="446"/>
      <c r="G1567" s="448"/>
      <c r="H1567" s="455">
        <v>0</v>
      </c>
      <c r="I1567" s="452">
        <v>0</v>
      </c>
      <c r="J1567" s="446"/>
      <c r="K1567" s="492"/>
      <c r="M1567" s="443" t="str">
        <f>_xlfn.IFNA(VLOOKUP(G1567,Checks!$L$4:$L$15,1,FALSE),IF(G1567="","",1))</f>
        <v/>
      </c>
    </row>
    <row r="1568" spans="1:13" s="443" customFormat="1" ht="14.15" customHeight="1">
      <c r="A1568" s="502">
        <f t="shared" si="48"/>
        <v>1560</v>
      </c>
      <c r="B1568" s="502">
        <f t="shared" si="49"/>
        <v>0</v>
      </c>
      <c r="C1568" s="448"/>
      <c r="D1568" s="446"/>
      <c r="E1568" s="446"/>
      <c r="F1568" s="446"/>
      <c r="G1568" s="448"/>
      <c r="H1568" s="455">
        <v>0</v>
      </c>
      <c r="I1568" s="452">
        <v>0</v>
      </c>
      <c r="J1568" s="446"/>
      <c r="K1568" s="492"/>
      <c r="M1568" s="443" t="str">
        <f>_xlfn.IFNA(VLOOKUP(G1568,Checks!$L$4:$L$15,1,FALSE),IF(G1568="","",1))</f>
        <v/>
      </c>
    </row>
    <row r="1569" spans="1:13" s="443" customFormat="1" ht="14.15" customHeight="1">
      <c r="A1569" s="502">
        <f t="shared" si="48"/>
        <v>1561</v>
      </c>
      <c r="B1569" s="502">
        <f t="shared" si="49"/>
        <v>0</v>
      </c>
      <c r="C1569" s="448"/>
      <c r="D1569" s="446"/>
      <c r="E1569" s="446"/>
      <c r="F1569" s="446"/>
      <c r="G1569" s="448"/>
      <c r="H1569" s="455">
        <v>0</v>
      </c>
      <c r="I1569" s="452">
        <v>0</v>
      </c>
      <c r="J1569" s="446"/>
      <c r="K1569" s="492"/>
      <c r="M1569" s="443" t="str">
        <f>_xlfn.IFNA(VLOOKUP(G1569,Checks!$L$4:$L$15,1,FALSE),IF(G1569="","",1))</f>
        <v/>
      </c>
    </row>
    <row r="1570" spans="1:13" s="443" customFormat="1" ht="14.15" customHeight="1">
      <c r="A1570" s="502">
        <f t="shared" si="48"/>
        <v>1562</v>
      </c>
      <c r="B1570" s="502">
        <f t="shared" si="49"/>
        <v>0</v>
      </c>
      <c r="C1570" s="448"/>
      <c r="D1570" s="446"/>
      <c r="E1570" s="446"/>
      <c r="F1570" s="446"/>
      <c r="G1570" s="448"/>
      <c r="H1570" s="455">
        <v>0</v>
      </c>
      <c r="I1570" s="452">
        <v>0</v>
      </c>
      <c r="J1570" s="446"/>
      <c r="K1570" s="492"/>
      <c r="M1570" s="443" t="str">
        <f>_xlfn.IFNA(VLOOKUP(G1570,Checks!$L$4:$L$15,1,FALSE),IF(G1570="","",1))</f>
        <v/>
      </c>
    </row>
    <row r="1571" spans="1:13" s="443" customFormat="1" ht="14.15" customHeight="1">
      <c r="A1571" s="502">
        <f t="shared" si="48"/>
        <v>1563</v>
      </c>
      <c r="B1571" s="502">
        <f t="shared" si="49"/>
        <v>0</v>
      </c>
      <c r="C1571" s="448"/>
      <c r="D1571" s="446"/>
      <c r="E1571" s="446"/>
      <c r="F1571" s="446"/>
      <c r="G1571" s="448"/>
      <c r="H1571" s="455">
        <v>0</v>
      </c>
      <c r="I1571" s="452">
        <v>0</v>
      </c>
      <c r="J1571" s="446"/>
      <c r="K1571" s="492"/>
      <c r="M1571" s="443" t="str">
        <f>_xlfn.IFNA(VLOOKUP(G1571,Checks!$L$4:$L$15,1,FALSE),IF(G1571="","",1))</f>
        <v/>
      </c>
    </row>
    <row r="1572" spans="1:13" s="443" customFormat="1" ht="14.15" customHeight="1">
      <c r="A1572" s="502">
        <f t="shared" si="48"/>
        <v>1564</v>
      </c>
      <c r="B1572" s="502">
        <f t="shared" si="49"/>
        <v>0</v>
      </c>
      <c r="C1572" s="448"/>
      <c r="D1572" s="446"/>
      <c r="E1572" s="446"/>
      <c r="F1572" s="446"/>
      <c r="G1572" s="448"/>
      <c r="H1572" s="455">
        <v>0</v>
      </c>
      <c r="I1572" s="452">
        <v>0</v>
      </c>
      <c r="J1572" s="446"/>
      <c r="K1572" s="492"/>
      <c r="M1572" s="443" t="str">
        <f>_xlfn.IFNA(VLOOKUP(G1572,Checks!$L$4:$L$15,1,FALSE),IF(G1572="","",1))</f>
        <v/>
      </c>
    </row>
    <row r="1573" spans="1:13" s="443" customFormat="1" ht="14.15" customHeight="1">
      <c r="A1573" s="502">
        <f t="shared" si="48"/>
        <v>1565</v>
      </c>
      <c r="B1573" s="502">
        <f t="shared" si="49"/>
        <v>0</v>
      </c>
      <c r="C1573" s="448"/>
      <c r="D1573" s="446"/>
      <c r="E1573" s="446"/>
      <c r="F1573" s="446"/>
      <c r="G1573" s="448"/>
      <c r="H1573" s="455">
        <v>0</v>
      </c>
      <c r="I1573" s="452">
        <v>0</v>
      </c>
      <c r="J1573" s="446"/>
      <c r="K1573" s="492"/>
      <c r="M1573" s="443" t="str">
        <f>_xlfn.IFNA(VLOOKUP(G1573,Checks!$L$4:$L$15,1,FALSE),IF(G1573="","",1))</f>
        <v/>
      </c>
    </row>
    <row r="1574" spans="1:13" s="443" customFormat="1" ht="14.15" customHeight="1">
      <c r="A1574" s="502">
        <f t="shared" si="48"/>
        <v>1566</v>
      </c>
      <c r="B1574" s="502">
        <f t="shared" si="49"/>
        <v>0</v>
      </c>
      <c r="C1574" s="448"/>
      <c r="D1574" s="446"/>
      <c r="E1574" s="446"/>
      <c r="F1574" s="446"/>
      <c r="G1574" s="448"/>
      <c r="H1574" s="455">
        <v>0</v>
      </c>
      <c r="I1574" s="452">
        <v>0</v>
      </c>
      <c r="J1574" s="446"/>
      <c r="K1574" s="492"/>
      <c r="M1574" s="443" t="str">
        <f>_xlfn.IFNA(VLOOKUP(G1574,Checks!$L$4:$L$15,1,FALSE),IF(G1574="","",1))</f>
        <v/>
      </c>
    </row>
    <row r="1575" spans="1:13" s="443" customFormat="1" ht="14.15" customHeight="1">
      <c r="A1575" s="502">
        <f t="shared" si="48"/>
        <v>1567</v>
      </c>
      <c r="B1575" s="502">
        <f t="shared" si="49"/>
        <v>0</v>
      </c>
      <c r="C1575" s="448"/>
      <c r="D1575" s="446"/>
      <c r="E1575" s="446"/>
      <c r="F1575" s="446"/>
      <c r="G1575" s="448"/>
      <c r="H1575" s="455">
        <v>0</v>
      </c>
      <c r="I1575" s="452">
        <v>0</v>
      </c>
      <c r="J1575" s="446"/>
      <c r="K1575" s="492"/>
      <c r="M1575" s="443" t="str">
        <f>_xlfn.IFNA(VLOOKUP(G1575,Checks!$L$4:$L$15,1,FALSE),IF(G1575="","",1))</f>
        <v/>
      </c>
    </row>
    <row r="1576" spans="1:13" s="443" customFormat="1" ht="14.15" customHeight="1">
      <c r="A1576" s="502">
        <f t="shared" si="48"/>
        <v>1568</v>
      </c>
      <c r="B1576" s="502">
        <f t="shared" si="49"/>
        <v>0</v>
      </c>
      <c r="C1576" s="448"/>
      <c r="D1576" s="446"/>
      <c r="E1576" s="446"/>
      <c r="F1576" s="446"/>
      <c r="G1576" s="448"/>
      <c r="H1576" s="455">
        <v>0</v>
      </c>
      <c r="I1576" s="452">
        <v>0</v>
      </c>
      <c r="J1576" s="446"/>
      <c r="K1576" s="492"/>
      <c r="M1576" s="443" t="str">
        <f>_xlfn.IFNA(VLOOKUP(G1576,Checks!$L$4:$L$15,1,FALSE),IF(G1576="","",1))</f>
        <v/>
      </c>
    </row>
    <row r="1577" spans="1:13" s="443" customFormat="1" ht="14.15" customHeight="1">
      <c r="A1577" s="502">
        <f t="shared" si="48"/>
        <v>1569</v>
      </c>
      <c r="B1577" s="502">
        <f t="shared" si="49"/>
        <v>0</v>
      </c>
      <c r="C1577" s="448"/>
      <c r="D1577" s="446"/>
      <c r="E1577" s="446"/>
      <c r="F1577" s="446"/>
      <c r="G1577" s="448"/>
      <c r="H1577" s="455">
        <v>0</v>
      </c>
      <c r="I1577" s="452">
        <v>0</v>
      </c>
      <c r="J1577" s="446"/>
      <c r="K1577" s="492"/>
      <c r="M1577" s="443" t="str">
        <f>_xlfn.IFNA(VLOOKUP(G1577,Checks!$L$4:$L$15,1,FALSE),IF(G1577="","",1))</f>
        <v/>
      </c>
    </row>
    <row r="1578" spans="1:13" s="443" customFormat="1" ht="14.15" customHeight="1">
      <c r="A1578" s="502">
        <f t="shared" si="48"/>
        <v>1570</v>
      </c>
      <c r="B1578" s="502">
        <f t="shared" si="49"/>
        <v>0</v>
      </c>
      <c r="C1578" s="448"/>
      <c r="D1578" s="446"/>
      <c r="E1578" s="446"/>
      <c r="F1578" s="446"/>
      <c r="G1578" s="448"/>
      <c r="H1578" s="455">
        <v>0</v>
      </c>
      <c r="I1578" s="452">
        <v>0</v>
      </c>
      <c r="J1578" s="446"/>
      <c r="K1578" s="492"/>
      <c r="M1578" s="443" t="str">
        <f>_xlfn.IFNA(VLOOKUP(G1578,Checks!$L$4:$L$15,1,FALSE),IF(G1578="","",1))</f>
        <v/>
      </c>
    </row>
    <row r="1579" spans="1:13" s="443" customFormat="1" ht="14.15" customHeight="1">
      <c r="A1579" s="502">
        <f t="shared" si="48"/>
        <v>1571</v>
      </c>
      <c r="B1579" s="502">
        <f t="shared" si="49"/>
        <v>0</v>
      </c>
      <c r="C1579" s="448"/>
      <c r="D1579" s="446"/>
      <c r="E1579" s="446"/>
      <c r="F1579" s="446"/>
      <c r="G1579" s="448"/>
      <c r="H1579" s="455">
        <v>0</v>
      </c>
      <c r="I1579" s="452">
        <v>0</v>
      </c>
      <c r="J1579" s="446"/>
      <c r="K1579" s="492"/>
      <c r="M1579" s="443" t="str">
        <f>_xlfn.IFNA(VLOOKUP(G1579,Checks!$L$4:$L$15,1,FALSE),IF(G1579="","",1))</f>
        <v/>
      </c>
    </row>
    <row r="1580" spans="1:13" s="443" customFormat="1" ht="14.15" customHeight="1">
      <c r="A1580" s="502">
        <f t="shared" si="48"/>
        <v>1572</v>
      </c>
      <c r="B1580" s="502">
        <f t="shared" si="49"/>
        <v>0</v>
      </c>
      <c r="C1580" s="448"/>
      <c r="D1580" s="446"/>
      <c r="E1580" s="446"/>
      <c r="F1580" s="446"/>
      <c r="G1580" s="448"/>
      <c r="H1580" s="455">
        <v>0</v>
      </c>
      <c r="I1580" s="452">
        <v>0</v>
      </c>
      <c r="J1580" s="446"/>
      <c r="K1580" s="492"/>
      <c r="M1580" s="443" t="str">
        <f>_xlfn.IFNA(VLOOKUP(G1580,Checks!$L$4:$L$15,1,FALSE),IF(G1580="","",1))</f>
        <v/>
      </c>
    </row>
    <row r="1581" spans="1:13" s="443" customFormat="1" ht="14.15" customHeight="1">
      <c r="A1581" s="502">
        <f t="shared" si="48"/>
        <v>1573</v>
      </c>
      <c r="B1581" s="502">
        <f t="shared" si="49"/>
        <v>0</v>
      </c>
      <c r="C1581" s="448"/>
      <c r="D1581" s="446"/>
      <c r="E1581" s="446"/>
      <c r="F1581" s="446"/>
      <c r="G1581" s="448"/>
      <c r="H1581" s="455">
        <v>0</v>
      </c>
      <c r="I1581" s="452">
        <v>0</v>
      </c>
      <c r="J1581" s="446"/>
      <c r="K1581" s="492"/>
      <c r="M1581" s="443" t="str">
        <f>_xlfn.IFNA(VLOOKUP(G1581,Checks!$L$4:$L$15,1,FALSE),IF(G1581="","",1))</f>
        <v/>
      </c>
    </row>
    <row r="1582" spans="1:13" s="443" customFormat="1" ht="14.15" customHeight="1">
      <c r="A1582" s="502">
        <f t="shared" si="48"/>
        <v>1574</v>
      </c>
      <c r="B1582" s="502">
        <f t="shared" si="49"/>
        <v>0</v>
      </c>
      <c r="C1582" s="448"/>
      <c r="D1582" s="446"/>
      <c r="E1582" s="446"/>
      <c r="F1582" s="446"/>
      <c r="G1582" s="448"/>
      <c r="H1582" s="455">
        <v>0</v>
      </c>
      <c r="I1582" s="452">
        <v>0</v>
      </c>
      <c r="J1582" s="446"/>
      <c r="K1582" s="492"/>
      <c r="M1582" s="443" t="str">
        <f>_xlfn.IFNA(VLOOKUP(G1582,Checks!$L$4:$L$15,1,FALSE),IF(G1582="","",1))</f>
        <v/>
      </c>
    </row>
    <row r="1583" spans="1:13" s="443" customFormat="1" ht="14.15" customHeight="1">
      <c r="A1583" s="502">
        <f t="shared" si="48"/>
        <v>1575</v>
      </c>
      <c r="B1583" s="502">
        <f t="shared" si="49"/>
        <v>0</v>
      </c>
      <c r="C1583" s="448"/>
      <c r="D1583" s="446"/>
      <c r="E1583" s="446"/>
      <c r="F1583" s="446"/>
      <c r="G1583" s="448"/>
      <c r="H1583" s="455">
        <v>0</v>
      </c>
      <c r="I1583" s="452">
        <v>0</v>
      </c>
      <c r="J1583" s="446"/>
      <c r="K1583" s="492"/>
      <c r="M1583" s="443" t="str">
        <f>_xlfn.IFNA(VLOOKUP(G1583,Checks!$L$4:$L$15,1,FALSE),IF(G1583="","",1))</f>
        <v/>
      </c>
    </row>
    <row r="1584" spans="1:13" s="443" customFormat="1" ht="14.15" customHeight="1">
      <c r="A1584" s="502">
        <f t="shared" si="48"/>
        <v>1576</v>
      </c>
      <c r="B1584" s="502">
        <f t="shared" si="49"/>
        <v>0</v>
      </c>
      <c r="C1584" s="448"/>
      <c r="D1584" s="446"/>
      <c r="E1584" s="446"/>
      <c r="F1584" s="446"/>
      <c r="G1584" s="448"/>
      <c r="H1584" s="455">
        <v>0</v>
      </c>
      <c r="I1584" s="452">
        <v>0</v>
      </c>
      <c r="J1584" s="446"/>
      <c r="K1584" s="492"/>
      <c r="M1584" s="443" t="str">
        <f>_xlfn.IFNA(VLOOKUP(G1584,Checks!$L$4:$L$15,1,FALSE),IF(G1584="","",1))</f>
        <v/>
      </c>
    </row>
    <row r="1585" spans="1:13" s="443" customFormat="1" ht="14.15" customHeight="1">
      <c r="A1585" s="502">
        <f t="shared" si="48"/>
        <v>1577</v>
      </c>
      <c r="B1585" s="502">
        <f t="shared" si="49"/>
        <v>0</v>
      </c>
      <c r="C1585" s="448"/>
      <c r="D1585" s="446"/>
      <c r="E1585" s="446"/>
      <c r="F1585" s="446"/>
      <c r="G1585" s="448"/>
      <c r="H1585" s="455">
        <v>0</v>
      </c>
      <c r="I1585" s="452">
        <v>0</v>
      </c>
      <c r="J1585" s="446"/>
      <c r="K1585" s="492"/>
      <c r="M1585" s="443" t="str">
        <f>_xlfn.IFNA(VLOOKUP(G1585,Checks!$L$4:$L$15,1,FALSE),IF(G1585="","",1))</f>
        <v/>
      </c>
    </row>
    <row r="1586" spans="1:13" s="443" customFormat="1" ht="14.15" customHeight="1">
      <c r="A1586" s="502">
        <f t="shared" si="48"/>
        <v>1578</v>
      </c>
      <c r="B1586" s="502">
        <f t="shared" si="49"/>
        <v>0</v>
      </c>
      <c r="C1586" s="448"/>
      <c r="D1586" s="446"/>
      <c r="E1586" s="446"/>
      <c r="F1586" s="446"/>
      <c r="G1586" s="448"/>
      <c r="H1586" s="455">
        <v>0</v>
      </c>
      <c r="I1586" s="452">
        <v>0</v>
      </c>
      <c r="J1586" s="446"/>
      <c r="K1586" s="492"/>
      <c r="M1586" s="443" t="str">
        <f>_xlfn.IFNA(VLOOKUP(G1586,Checks!$L$4:$L$15,1,FALSE),IF(G1586="","",1))</f>
        <v/>
      </c>
    </row>
    <row r="1587" spans="1:13" s="443" customFormat="1" ht="14.15" customHeight="1">
      <c r="A1587" s="502">
        <f t="shared" si="48"/>
        <v>1579</v>
      </c>
      <c r="B1587" s="502">
        <f t="shared" si="49"/>
        <v>0</v>
      </c>
      <c r="C1587" s="448"/>
      <c r="D1587" s="446"/>
      <c r="E1587" s="446"/>
      <c r="F1587" s="446"/>
      <c r="G1587" s="448"/>
      <c r="H1587" s="455">
        <v>0</v>
      </c>
      <c r="I1587" s="452">
        <v>0</v>
      </c>
      <c r="J1587" s="446"/>
      <c r="K1587" s="492"/>
      <c r="M1587" s="443" t="str">
        <f>_xlfn.IFNA(VLOOKUP(G1587,Checks!$L$4:$L$15,1,FALSE),IF(G1587="","",1))</f>
        <v/>
      </c>
    </row>
    <row r="1588" spans="1:13" s="443" customFormat="1" ht="14.15" customHeight="1">
      <c r="A1588" s="502">
        <f t="shared" si="48"/>
        <v>1580</v>
      </c>
      <c r="B1588" s="502">
        <f t="shared" si="49"/>
        <v>0</v>
      </c>
      <c r="C1588" s="448"/>
      <c r="D1588" s="446"/>
      <c r="E1588" s="446"/>
      <c r="F1588" s="446"/>
      <c r="G1588" s="448"/>
      <c r="H1588" s="455">
        <v>0</v>
      </c>
      <c r="I1588" s="452">
        <v>0</v>
      </c>
      <c r="J1588" s="446"/>
      <c r="K1588" s="492"/>
      <c r="M1588" s="443" t="str">
        <f>_xlfn.IFNA(VLOOKUP(G1588,Checks!$L$4:$L$15,1,FALSE),IF(G1588="","",1))</f>
        <v/>
      </c>
    </row>
    <row r="1589" spans="1:13" s="443" customFormat="1" ht="14.15" customHeight="1">
      <c r="A1589" s="502">
        <f t="shared" si="48"/>
        <v>1581</v>
      </c>
      <c r="B1589" s="502">
        <f t="shared" si="49"/>
        <v>0</v>
      </c>
      <c r="C1589" s="448"/>
      <c r="D1589" s="446"/>
      <c r="E1589" s="446"/>
      <c r="F1589" s="446"/>
      <c r="G1589" s="448"/>
      <c r="H1589" s="455">
        <v>0</v>
      </c>
      <c r="I1589" s="452">
        <v>0</v>
      </c>
      <c r="J1589" s="446"/>
      <c r="K1589" s="492"/>
      <c r="M1589" s="443" t="str">
        <f>_xlfn.IFNA(VLOOKUP(G1589,Checks!$L$4:$L$15,1,FALSE),IF(G1589="","",1))</f>
        <v/>
      </c>
    </row>
    <row r="1590" spans="1:13" s="443" customFormat="1" ht="14.15" customHeight="1">
      <c r="A1590" s="502">
        <f t="shared" si="48"/>
        <v>1582</v>
      </c>
      <c r="B1590" s="502">
        <f t="shared" si="49"/>
        <v>0</v>
      </c>
      <c r="C1590" s="448"/>
      <c r="D1590" s="446"/>
      <c r="E1590" s="446"/>
      <c r="F1590" s="446"/>
      <c r="G1590" s="448"/>
      <c r="H1590" s="455">
        <v>0</v>
      </c>
      <c r="I1590" s="452">
        <v>0</v>
      </c>
      <c r="J1590" s="446"/>
      <c r="K1590" s="492"/>
      <c r="M1590" s="443" t="str">
        <f>_xlfn.IFNA(VLOOKUP(G1590,Checks!$L$4:$L$15,1,FALSE),IF(G1590="","",1))</f>
        <v/>
      </c>
    </row>
    <row r="1591" spans="1:13" s="443" customFormat="1" ht="14.15" customHeight="1">
      <c r="A1591" s="502">
        <f t="shared" si="48"/>
        <v>1583</v>
      </c>
      <c r="B1591" s="502">
        <f t="shared" si="49"/>
        <v>0</v>
      </c>
      <c r="C1591" s="448"/>
      <c r="D1591" s="446"/>
      <c r="E1591" s="446"/>
      <c r="F1591" s="446"/>
      <c r="G1591" s="448"/>
      <c r="H1591" s="455">
        <v>0</v>
      </c>
      <c r="I1591" s="452">
        <v>0</v>
      </c>
      <c r="J1591" s="446"/>
      <c r="K1591" s="492"/>
      <c r="M1591" s="443" t="str">
        <f>_xlfn.IFNA(VLOOKUP(G1591,Checks!$L$4:$L$15,1,FALSE),IF(G1591="","",1))</f>
        <v/>
      </c>
    </row>
    <row r="1592" spans="1:13" s="443" customFormat="1" ht="14.15" customHeight="1">
      <c r="A1592" s="502">
        <f t="shared" si="48"/>
        <v>1584</v>
      </c>
      <c r="B1592" s="502">
        <f t="shared" si="49"/>
        <v>0</v>
      </c>
      <c r="C1592" s="448"/>
      <c r="D1592" s="446"/>
      <c r="E1592" s="446"/>
      <c r="F1592" s="446"/>
      <c r="G1592" s="448"/>
      <c r="H1592" s="455">
        <v>0</v>
      </c>
      <c r="I1592" s="452">
        <v>0</v>
      </c>
      <c r="J1592" s="446"/>
      <c r="K1592" s="492"/>
      <c r="M1592" s="443" t="str">
        <f>_xlfn.IFNA(VLOOKUP(G1592,Checks!$L$4:$L$15,1,FALSE),IF(G1592="","",1))</f>
        <v/>
      </c>
    </row>
    <row r="1593" spans="1:13" s="443" customFormat="1" ht="14.15" customHeight="1">
      <c r="A1593" s="502">
        <f t="shared" si="48"/>
        <v>1585</v>
      </c>
      <c r="B1593" s="502">
        <f t="shared" si="49"/>
        <v>0</v>
      </c>
      <c r="C1593" s="448"/>
      <c r="D1593" s="446"/>
      <c r="E1593" s="446"/>
      <c r="F1593" s="446"/>
      <c r="G1593" s="448"/>
      <c r="H1593" s="455">
        <v>0</v>
      </c>
      <c r="I1593" s="452">
        <v>0</v>
      </c>
      <c r="J1593" s="446"/>
      <c r="K1593" s="492"/>
      <c r="M1593" s="443" t="str">
        <f>_xlfn.IFNA(VLOOKUP(G1593,Checks!$L$4:$L$15,1,FALSE),IF(G1593="","",1))</f>
        <v/>
      </c>
    </row>
    <row r="1594" spans="1:13" s="443" customFormat="1" ht="14.15" customHeight="1">
      <c r="A1594" s="502">
        <f t="shared" si="48"/>
        <v>1586</v>
      </c>
      <c r="B1594" s="502">
        <f t="shared" si="49"/>
        <v>0</v>
      </c>
      <c r="C1594" s="448"/>
      <c r="D1594" s="446"/>
      <c r="E1594" s="446"/>
      <c r="F1594" s="446"/>
      <c r="G1594" s="448"/>
      <c r="H1594" s="455">
        <v>0</v>
      </c>
      <c r="I1594" s="452">
        <v>0</v>
      </c>
      <c r="J1594" s="446"/>
      <c r="K1594" s="492"/>
      <c r="M1594" s="443" t="str">
        <f>_xlfn.IFNA(VLOOKUP(G1594,Checks!$L$4:$L$15,1,FALSE),IF(G1594="","",1))</f>
        <v/>
      </c>
    </row>
    <row r="1595" spans="1:13" s="443" customFormat="1" ht="14.15" customHeight="1">
      <c r="A1595" s="502">
        <f t="shared" si="48"/>
        <v>1587</v>
      </c>
      <c r="B1595" s="502">
        <f t="shared" si="49"/>
        <v>0</v>
      </c>
      <c r="C1595" s="448"/>
      <c r="D1595" s="446"/>
      <c r="E1595" s="446"/>
      <c r="F1595" s="446"/>
      <c r="G1595" s="448"/>
      <c r="H1595" s="455">
        <v>0</v>
      </c>
      <c r="I1595" s="452">
        <v>0</v>
      </c>
      <c r="J1595" s="446"/>
      <c r="K1595" s="492"/>
      <c r="M1595" s="443" t="str">
        <f>_xlfn.IFNA(VLOOKUP(G1595,Checks!$L$4:$L$15,1,FALSE),IF(G1595="","",1))</f>
        <v/>
      </c>
    </row>
    <row r="1596" spans="1:13" s="443" customFormat="1" ht="14.15" customHeight="1">
      <c r="A1596" s="502">
        <f t="shared" si="48"/>
        <v>1588</v>
      </c>
      <c r="B1596" s="502">
        <f t="shared" si="49"/>
        <v>0</v>
      </c>
      <c r="C1596" s="448"/>
      <c r="D1596" s="446"/>
      <c r="E1596" s="446"/>
      <c r="F1596" s="446"/>
      <c r="G1596" s="448"/>
      <c r="H1596" s="455">
        <v>0</v>
      </c>
      <c r="I1596" s="452">
        <v>0</v>
      </c>
      <c r="J1596" s="446"/>
      <c r="K1596" s="492"/>
      <c r="M1596" s="443" t="str">
        <f>_xlfn.IFNA(VLOOKUP(G1596,Checks!$L$4:$L$15,1,FALSE),IF(G1596="","",1))</f>
        <v/>
      </c>
    </row>
    <row r="1597" spans="1:13" s="443" customFormat="1" ht="14.15" customHeight="1">
      <c r="A1597" s="502">
        <f t="shared" si="48"/>
        <v>1589</v>
      </c>
      <c r="B1597" s="502">
        <f t="shared" si="49"/>
        <v>0</v>
      </c>
      <c r="C1597" s="448"/>
      <c r="D1597" s="446"/>
      <c r="E1597" s="446"/>
      <c r="F1597" s="446"/>
      <c r="G1597" s="448"/>
      <c r="H1597" s="455">
        <v>0</v>
      </c>
      <c r="I1597" s="452">
        <v>0</v>
      </c>
      <c r="J1597" s="446"/>
      <c r="K1597" s="492"/>
      <c r="M1597" s="443" t="str">
        <f>_xlfn.IFNA(VLOOKUP(G1597,Checks!$L$4:$L$15,1,FALSE),IF(G1597="","",1))</f>
        <v/>
      </c>
    </row>
    <row r="1598" spans="1:13" s="443" customFormat="1" ht="14.15" customHeight="1">
      <c r="A1598" s="502">
        <f t="shared" si="48"/>
        <v>1590</v>
      </c>
      <c r="B1598" s="502">
        <f t="shared" si="49"/>
        <v>0</v>
      </c>
      <c r="C1598" s="448"/>
      <c r="D1598" s="446"/>
      <c r="E1598" s="446"/>
      <c r="F1598" s="446"/>
      <c r="G1598" s="448"/>
      <c r="H1598" s="455">
        <v>0</v>
      </c>
      <c r="I1598" s="452">
        <v>0</v>
      </c>
      <c r="J1598" s="446"/>
      <c r="K1598" s="492"/>
      <c r="M1598" s="443" t="str">
        <f>_xlfn.IFNA(VLOOKUP(G1598,Checks!$L$4:$L$15,1,FALSE),IF(G1598="","",1))</f>
        <v/>
      </c>
    </row>
    <row r="1599" spans="1:13" s="443" customFormat="1" ht="14.15" customHeight="1">
      <c r="A1599" s="502">
        <f t="shared" si="48"/>
        <v>1591</v>
      </c>
      <c r="B1599" s="502">
        <f t="shared" si="49"/>
        <v>0</v>
      </c>
      <c r="C1599" s="448"/>
      <c r="D1599" s="446"/>
      <c r="E1599" s="446"/>
      <c r="F1599" s="446"/>
      <c r="G1599" s="448"/>
      <c r="H1599" s="455">
        <v>0</v>
      </c>
      <c r="I1599" s="452">
        <v>0</v>
      </c>
      <c r="J1599" s="446"/>
      <c r="K1599" s="492"/>
      <c r="M1599" s="443" t="str">
        <f>_xlfn.IFNA(VLOOKUP(G1599,Checks!$L$4:$L$15,1,FALSE),IF(G1599="","",1))</f>
        <v/>
      </c>
    </row>
    <row r="1600" spans="1:13" s="443" customFormat="1" ht="14.15" customHeight="1">
      <c r="A1600" s="502">
        <f t="shared" si="48"/>
        <v>1592</v>
      </c>
      <c r="B1600" s="502">
        <f t="shared" si="49"/>
        <v>0</v>
      </c>
      <c r="C1600" s="448"/>
      <c r="D1600" s="446"/>
      <c r="E1600" s="446"/>
      <c r="F1600" s="446"/>
      <c r="G1600" s="448"/>
      <c r="H1600" s="455">
        <v>0</v>
      </c>
      <c r="I1600" s="452">
        <v>0</v>
      </c>
      <c r="J1600" s="446"/>
      <c r="K1600" s="492"/>
      <c r="M1600" s="443" t="str">
        <f>_xlfn.IFNA(VLOOKUP(G1600,Checks!$L$4:$L$15,1,FALSE),IF(G1600="","",1))</f>
        <v/>
      </c>
    </row>
    <row r="1601" spans="1:13" s="443" customFormat="1" ht="14.15" customHeight="1">
      <c r="A1601" s="502">
        <f t="shared" si="48"/>
        <v>1593</v>
      </c>
      <c r="B1601" s="502">
        <f t="shared" si="49"/>
        <v>0</v>
      </c>
      <c r="C1601" s="448"/>
      <c r="D1601" s="446"/>
      <c r="E1601" s="446"/>
      <c r="F1601" s="446"/>
      <c r="G1601" s="448"/>
      <c r="H1601" s="455">
        <v>0</v>
      </c>
      <c r="I1601" s="452">
        <v>0</v>
      </c>
      <c r="J1601" s="446"/>
      <c r="K1601" s="492"/>
      <c r="M1601" s="443" t="str">
        <f>_xlfn.IFNA(VLOOKUP(G1601,Checks!$L$4:$L$15,1,FALSE),IF(G1601="","",1))</f>
        <v/>
      </c>
    </row>
    <row r="1602" spans="1:13" s="443" customFormat="1" ht="14.15" customHeight="1">
      <c r="A1602" s="502">
        <f t="shared" si="48"/>
        <v>1594</v>
      </c>
      <c r="B1602" s="502">
        <f t="shared" si="49"/>
        <v>0</v>
      </c>
      <c r="C1602" s="448"/>
      <c r="D1602" s="446"/>
      <c r="E1602" s="446"/>
      <c r="F1602" s="446"/>
      <c r="G1602" s="448"/>
      <c r="H1602" s="455">
        <v>0</v>
      </c>
      <c r="I1602" s="452">
        <v>0</v>
      </c>
      <c r="J1602" s="446"/>
      <c r="K1602" s="492"/>
      <c r="M1602" s="443" t="str">
        <f>_xlfn.IFNA(VLOOKUP(G1602,Checks!$L$4:$L$15,1,FALSE),IF(G1602="","",1))</f>
        <v/>
      </c>
    </row>
    <row r="1603" spans="1:13" s="443" customFormat="1" ht="14.15" customHeight="1">
      <c r="A1603" s="502">
        <f t="shared" si="48"/>
        <v>1595</v>
      </c>
      <c r="B1603" s="502">
        <f t="shared" si="49"/>
        <v>0</v>
      </c>
      <c r="C1603" s="448"/>
      <c r="D1603" s="446"/>
      <c r="E1603" s="446"/>
      <c r="F1603" s="446"/>
      <c r="G1603" s="448"/>
      <c r="H1603" s="455">
        <v>0</v>
      </c>
      <c r="I1603" s="452">
        <v>0</v>
      </c>
      <c r="J1603" s="446"/>
      <c r="K1603" s="492"/>
      <c r="M1603" s="443" t="str">
        <f>_xlfn.IFNA(VLOOKUP(G1603,Checks!$L$4:$L$15,1,FALSE),IF(G1603="","",1))</f>
        <v/>
      </c>
    </row>
    <row r="1604" spans="1:13" s="443" customFormat="1" ht="14.15" customHeight="1">
      <c r="A1604" s="502">
        <f t="shared" si="48"/>
        <v>1596</v>
      </c>
      <c r="B1604" s="502">
        <f t="shared" si="49"/>
        <v>0</v>
      </c>
      <c r="C1604" s="448"/>
      <c r="D1604" s="446"/>
      <c r="E1604" s="446"/>
      <c r="F1604" s="446"/>
      <c r="G1604" s="448"/>
      <c r="H1604" s="455">
        <v>0</v>
      </c>
      <c r="I1604" s="452">
        <v>0</v>
      </c>
      <c r="J1604" s="446"/>
      <c r="K1604" s="492"/>
      <c r="M1604" s="443" t="str">
        <f>_xlfn.IFNA(VLOOKUP(G1604,Checks!$L$4:$L$15,1,FALSE),IF(G1604="","",1))</f>
        <v/>
      </c>
    </row>
    <row r="1605" spans="1:13" s="443" customFormat="1" ht="14.15" customHeight="1">
      <c r="A1605" s="502">
        <f t="shared" si="48"/>
        <v>1597</v>
      </c>
      <c r="B1605" s="502">
        <f t="shared" si="49"/>
        <v>0</v>
      </c>
      <c r="C1605" s="448"/>
      <c r="D1605" s="446"/>
      <c r="E1605" s="446"/>
      <c r="F1605" s="446"/>
      <c r="G1605" s="448"/>
      <c r="H1605" s="455">
        <v>0</v>
      </c>
      <c r="I1605" s="452">
        <v>0</v>
      </c>
      <c r="J1605" s="446"/>
      <c r="K1605" s="492"/>
      <c r="M1605" s="443" t="str">
        <f>_xlfn.IFNA(VLOOKUP(G1605,Checks!$L$4:$L$15,1,FALSE),IF(G1605="","",1))</f>
        <v/>
      </c>
    </row>
    <row r="1606" spans="1:13" s="443" customFormat="1" ht="14.15" customHeight="1">
      <c r="A1606" s="502">
        <f t="shared" si="48"/>
        <v>1598</v>
      </c>
      <c r="B1606" s="502">
        <f t="shared" si="49"/>
        <v>0</v>
      </c>
      <c r="C1606" s="448"/>
      <c r="D1606" s="446"/>
      <c r="E1606" s="446"/>
      <c r="F1606" s="446"/>
      <c r="G1606" s="448"/>
      <c r="H1606" s="455">
        <v>0</v>
      </c>
      <c r="I1606" s="452">
        <v>0</v>
      </c>
      <c r="J1606" s="446"/>
      <c r="K1606" s="492"/>
      <c r="M1606" s="443" t="str">
        <f>_xlfn.IFNA(VLOOKUP(G1606,Checks!$L$4:$L$15,1,FALSE),IF(G1606="","",1))</f>
        <v/>
      </c>
    </row>
    <row r="1607" spans="1:13" s="443" customFormat="1" ht="14.15" customHeight="1">
      <c r="A1607" s="502">
        <f t="shared" si="48"/>
        <v>1599</v>
      </c>
      <c r="B1607" s="502">
        <f t="shared" si="49"/>
        <v>0</v>
      </c>
      <c r="C1607" s="448"/>
      <c r="D1607" s="446"/>
      <c r="E1607" s="446"/>
      <c r="F1607" s="446"/>
      <c r="G1607" s="448"/>
      <c r="H1607" s="455">
        <v>0</v>
      </c>
      <c r="I1607" s="452">
        <v>0</v>
      </c>
      <c r="J1607" s="446"/>
      <c r="K1607" s="492"/>
      <c r="M1607" s="443" t="str">
        <f>_xlfn.IFNA(VLOOKUP(G1607,Checks!$L$4:$L$15,1,FALSE),IF(G1607="","",1))</f>
        <v/>
      </c>
    </row>
    <row r="1608" spans="1:13" s="443" customFormat="1" ht="14.15" customHeight="1">
      <c r="A1608" s="502">
        <f t="shared" si="48"/>
        <v>1600</v>
      </c>
      <c r="B1608" s="502">
        <f t="shared" si="49"/>
        <v>0</v>
      </c>
      <c r="C1608" s="448"/>
      <c r="D1608" s="446"/>
      <c r="E1608" s="446"/>
      <c r="F1608" s="446"/>
      <c r="G1608" s="448"/>
      <c r="H1608" s="455">
        <v>0</v>
      </c>
      <c r="I1608" s="452">
        <v>0</v>
      </c>
      <c r="J1608" s="446"/>
      <c r="K1608" s="492"/>
      <c r="M1608" s="443" t="str">
        <f>_xlfn.IFNA(VLOOKUP(G1608,Checks!$L$4:$L$15,1,FALSE),IF(G1608="","",1))</f>
        <v/>
      </c>
    </row>
    <row r="1609" spans="1:13" s="443" customFormat="1" ht="14.15" customHeight="1">
      <c r="A1609" s="502">
        <f t="shared" si="48"/>
        <v>1601</v>
      </c>
      <c r="B1609" s="502">
        <f t="shared" si="49"/>
        <v>0</v>
      </c>
      <c r="C1609" s="448"/>
      <c r="D1609" s="446"/>
      <c r="E1609" s="446"/>
      <c r="F1609" s="446"/>
      <c r="G1609" s="448"/>
      <c r="H1609" s="455">
        <v>0</v>
      </c>
      <c r="I1609" s="452">
        <v>0</v>
      </c>
      <c r="J1609" s="446"/>
      <c r="K1609" s="492"/>
      <c r="M1609" s="443" t="str">
        <f>_xlfn.IFNA(VLOOKUP(G1609,Checks!$L$4:$L$15,1,FALSE),IF(G1609="","",1))</f>
        <v/>
      </c>
    </row>
    <row r="1610" spans="1:13" s="443" customFormat="1" ht="14.15" customHeight="1">
      <c r="A1610" s="502">
        <f t="shared" si="48"/>
        <v>1602</v>
      </c>
      <c r="B1610" s="502">
        <f t="shared" si="49"/>
        <v>0</v>
      </c>
      <c r="C1610" s="448"/>
      <c r="D1610" s="446"/>
      <c r="E1610" s="446"/>
      <c r="F1610" s="446"/>
      <c r="G1610" s="448"/>
      <c r="H1610" s="455">
        <v>0</v>
      </c>
      <c r="I1610" s="452">
        <v>0</v>
      </c>
      <c r="J1610" s="446"/>
      <c r="K1610" s="492"/>
      <c r="M1610" s="443" t="str">
        <f>_xlfn.IFNA(VLOOKUP(G1610,Checks!$L$4:$L$15,1,FALSE),IF(G1610="","",1))</f>
        <v/>
      </c>
    </row>
    <row r="1611" spans="1:13" s="443" customFormat="1" ht="14.15" customHeight="1">
      <c r="A1611" s="502">
        <f t="shared" ref="A1611:A1674" si="50">A1610+1</f>
        <v>1603</v>
      </c>
      <c r="B1611" s="502">
        <f t="shared" ref="B1611:B1674" si="51">$B$9</f>
        <v>0</v>
      </c>
      <c r="C1611" s="448"/>
      <c r="D1611" s="446"/>
      <c r="E1611" s="446"/>
      <c r="F1611" s="446"/>
      <c r="G1611" s="448"/>
      <c r="H1611" s="455">
        <v>0</v>
      </c>
      <c r="I1611" s="452">
        <v>0</v>
      </c>
      <c r="J1611" s="446"/>
      <c r="K1611" s="492"/>
      <c r="M1611" s="443" t="str">
        <f>_xlfn.IFNA(VLOOKUP(G1611,Checks!$L$4:$L$15,1,FALSE),IF(G1611="","",1))</f>
        <v/>
      </c>
    </row>
    <row r="1612" spans="1:13" s="443" customFormat="1" ht="14.15" customHeight="1">
      <c r="A1612" s="502">
        <f t="shared" si="50"/>
        <v>1604</v>
      </c>
      <c r="B1612" s="502">
        <f t="shared" si="51"/>
        <v>0</v>
      </c>
      <c r="C1612" s="448"/>
      <c r="D1612" s="446"/>
      <c r="E1612" s="446"/>
      <c r="F1612" s="446"/>
      <c r="G1612" s="448"/>
      <c r="H1612" s="455">
        <v>0</v>
      </c>
      <c r="I1612" s="452">
        <v>0</v>
      </c>
      <c r="J1612" s="446"/>
      <c r="K1612" s="492"/>
      <c r="M1612" s="443" t="str">
        <f>_xlfn.IFNA(VLOOKUP(G1612,Checks!$L$4:$L$15,1,FALSE),IF(G1612="","",1))</f>
        <v/>
      </c>
    </row>
    <row r="1613" spans="1:13" s="443" customFormat="1" ht="14.15" customHeight="1">
      <c r="A1613" s="502">
        <f t="shared" si="50"/>
        <v>1605</v>
      </c>
      <c r="B1613" s="502">
        <f t="shared" si="51"/>
        <v>0</v>
      </c>
      <c r="C1613" s="448"/>
      <c r="D1613" s="446"/>
      <c r="E1613" s="446"/>
      <c r="F1613" s="446"/>
      <c r="G1613" s="448"/>
      <c r="H1613" s="455">
        <v>0</v>
      </c>
      <c r="I1613" s="452">
        <v>0</v>
      </c>
      <c r="J1613" s="446"/>
      <c r="K1613" s="492"/>
      <c r="M1613" s="443" t="str">
        <f>_xlfn.IFNA(VLOOKUP(G1613,Checks!$L$4:$L$15,1,FALSE),IF(G1613="","",1))</f>
        <v/>
      </c>
    </row>
    <row r="1614" spans="1:13" s="443" customFormat="1" ht="14.15" customHeight="1">
      <c r="A1614" s="502">
        <f t="shared" si="50"/>
        <v>1606</v>
      </c>
      <c r="B1614" s="502">
        <f t="shared" si="51"/>
        <v>0</v>
      </c>
      <c r="C1614" s="448"/>
      <c r="D1614" s="446"/>
      <c r="E1614" s="446"/>
      <c r="F1614" s="446"/>
      <c r="G1614" s="448"/>
      <c r="H1614" s="455">
        <v>0</v>
      </c>
      <c r="I1614" s="452">
        <v>0</v>
      </c>
      <c r="J1614" s="446"/>
      <c r="K1614" s="492"/>
      <c r="M1614" s="443" t="str">
        <f>_xlfn.IFNA(VLOOKUP(G1614,Checks!$L$4:$L$15,1,FALSE),IF(G1614="","",1))</f>
        <v/>
      </c>
    </row>
    <row r="1615" spans="1:13" s="443" customFormat="1" ht="14.15" customHeight="1">
      <c r="A1615" s="502">
        <f t="shared" si="50"/>
        <v>1607</v>
      </c>
      <c r="B1615" s="502">
        <f t="shared" si="51"/>
        <v>0</v>
      </c>
      <c r="C1615" s="448"/>
      <c r="D1615" s="446"/>
      <c r="E1615" s="446"/>
      <c r="F1615" s="446"/>
      <c r="G1615" s="448"/>
      <c r="H1615" s="455">
        <v>0</v>
      </c>
      <c r="I1615" s="452">
        <v>0</v>
      </c>
      <c r="J1615" s="446"/>
      <c r="K1615" s="492"/>
      <c r="M1615" s="443" t="str">
        <f>_xlfn.IFNA(VLOOKUP(G1615,Checks!$L$4:$L$15,1,FALSE),IF(G1615="","",1))</f>
        <v/>
      </c>
    </row>
    <row r="1616" spans="1:13" s="443" customFormat="1" ht="14.15" customHeight="1">
      <c r="A1616" s="502">
        <f t="shared" si="50"/>
        <v>1608</v>
      </c>
      <c r="B1616" s="502">
        <f t="shared" si="51"/>
        <v>0</v>
      </c>
      <c r="C1616" s="448"/>
      <c r="D1616" s="446"/>
      <c r="E1616" s="446"/>
      <c r="F1616" s="446"/>
      <c r="G1616" s="448"/>
      <c r="H1616" s="455">
        <v>0</v>
      </c>
      <c r="I1616" s="452">
        <v>0</v>
      </c>
      <c r="J1616" s="446"/>
      <c r="K1616" s="492"/>
      <c r="M1616" s="443" t="str">
        <f>_xlfn.IFNA(VLOOKUP(G1616,Checks!$L$4:$L$15,1,FALSE),IF(G1616="","",1))</f>
        <v/>
      </c>
    </row>
    <row r="1617" spans="1:13" s="443" customFormat="1" ht="14.15" customHeight="1">
      <c r="A1617" s="502">
        <f t="shared" si="50"/>
        <v>1609</v>
      </c>
      <c r="B1617" s="502">
        <f t="shared" si="51"/>
        <v>0</v>
      </c>
      <c r="C1617" s="448"/>
      <c r="D1617" s="446"/>
      <c r="E1617" s="446"/>
      <c r="F1617" s="446"/>
      <c r="G1617" s="448"/>
      <c r="H1617" s="455">
        <v>0</v>
      </c>
      <c r="I1617" s="452">
        <v>0</v>
      </c>
      <c r="J1617" s="446"/>
      <c r="K1617" s="492"/>
      <c r="M1617" s="443" t="str">
        <f>_xlfn.IFNA(VLOOKUP(G1617,Checks!$L$4:$L$15,1,FALSE),IF(G1617="","",1))</f>
        <v/>
      </c>
    </row>
    <row r="1618" spans="1:13" s="443" customFormat="1" ht="14.15" customHeight="1">
      <c r="A1618" s="502">
        <f t="shared" si="50"/>
        <v>1610</v>
      </c>
      <c r="B1618" s="502">
        <f t="shared" si="51"/>
        <v>0</v>
      </c>
      <c r="C1618" s="448"/>
      <c r="D1618" s="446"/>
      <c r="E1618" s="446"/>
      <c r="F1618" s="446"/>
      <c r="G1618" s="448"/>
      <c r="H1618" s="455">
        <v>0</v>
      </c>
      <c r="I1618" s="452">
        <v>0</v>
      </c>
      <c r="J1618" s="446"/>
      <c r="K1618" s="492"/>
      <c r="M1618" s="443" t="str">
        <f>_xlfn.IFNA(VLOOKUP(G1618,Checks!$L$4:$L$15,1,FALSE),IF(G1618="","",1))</f>
        <v/>
      </c>
    </row>
    <row r="1619" spans="1:13" s="443" customFormat="1" ht="14.15" customHeight="1">
      <c r="A1619" s="502">
        <f t="shared" si="50"/>
        <v>1611</v>
      </c>
      <c r="B1619" s="502">
        <f t="shared" si="51"/>
        <v>0</v>
      </c>
      <c r="C1619" s="448"/>
      <c r="D1619" s="446"/>
      <c r="E1619" s="446"/>
      <c r="F1619" s="446"/>
      <c r="G1619" s="448"/>
      <c r="H1619" s="455">
        <v>0</v>
      </c>
      <c r="I1619" s="452">
        <v>0</v>
      </c>
      <c r="J1619" s="446"/>
      <c r="K1619" s="492"/>
      <c r="M1619" s="443" t="str">
        <f>_xlfn.IFNA(VLOOKUP(G1619,Checks!$L$4:$L$15,1,FALSE),IF(G1619="","",1))</f>
        <v/>
      </c>
    </row>
    <row r="1620" spans="1:13" s="443" customFormat="1" ht="14.15" customHeight="1">
      <c r="A1620" s="502">
        <f t="shared" si="50"/>
        <v>1612</v>
      </c>
      <c r="B1620" s="502">
        <f t="shared" si="51"/>
        <v>0</v>
      </c>
      <c r="C1620" s="448"/>
      <c r="D1620" s="446"/>
      <c r="E1620" s="446"/>
      <c r="F1620" s="446"/>
      <c r="G1620" s="448"/>
      <c r="H1620" s="455">
        <v>0</v>
      </c>
      <c r="I1620" s="452">
        <v>0</v>
      </c>
      <c r="J1620" s="446"/>
      <c r="K1620" s="492"/>
      <c r="M1620" s="443" t="str">
        <f>_xlfn.IFNA(VLOOKUP(G1620,Checks!$L$4:$L$15,1,FALSE),IF(G1620="","",1))</f>
        <v/>
      </c>
    </row>
    <row r="1621" spans="1:13" s="443" customFormat="1" ht="14.15" customHeight="1">
      <c r="A1621" s="502">
        <f t="shared" si="50"/>
        <v>1613</v>
      </c>
      <c r="B1621" s="502">
        <f t="shared" si="51"/>
        <v>0</v>
      </c>
      <c r="C1621" s="448"/>
      <c r="D1621" s="446"/>
      <c r="E1621" s="446"/>
      <c r="F1621" s="446"/>
      <c r="G1621" s="448"/>
      <c r="H1621" s="455">
        <v>0</v>
      </c>
      <c r="I1621" s="452">
        <v>0</v>
      </c>
      <c r="J1621" s="446"/>
      <c r="K1621" s="492"/>
      <c r="M1621" s="443" t="str">
        <f>_xlfn.IFNA(VLOOKUP(G1621,Checks!$L$4:$L$15,1,FALSE),IF(G1621="","",1))</f>
        <v/>
      </c>
    </row>
    <row r="1622" spans="1:13" s="443" customFormat="1" ht="14.15" customHeight="1">
      <c r="A1622" s="502">
        <f t="shared" si="50"/>
        <v>1614</v>
      </c>
      <c r="B1622" s="502">
        <f t="shared" si="51"/>
        <v>0</v>
      </c>
      <c r="C1622" s="448"/>
      <c r="D1622" s="446"/>
      <c r="E1622" s="446"/>
      <c r="F1622" s="446"/>
      <c r="G1622" s="448"/>
      <c r="H1622" s="455">
        <v>0</v>
      </c>
      <c r="I1622" s="452">
        <v>0</v>
      </c>
      <c r="J1622" s="446"/>
      <c r="K1622" s="492"/>
      <c r="M1622" s="443" t="str">
        <f>_xlfn.IFNA(VLOOKUP(G1622,Checks!$L$4:$L$15,1,FALSE),IF(G1622="","",1))</f>
        <v/>
      </c>
    </row>
    <row r="1623" spans="1:13" s="443" customFormat="1" ht="14.15" customHeight="1">
      <c r="A1623" s="502">
        <f t="shared" si="50"/>
        <v>1615</v>
      </c>
      <c r="B1623" s="502">
        <f t="shared" si="51"/>
        <v>0</v>
      </c>
      <c r="C1623" s="448"/>
      <c r="D1623" s="446"/>
      <c r="E1623" s="446"/>
      <c r="F1623" s="446"/>
      <c r="G1623" s="448"/>
      <c r="H1623" s="455">
        <v>0</v>
      </c>
      <c r="I1623" s="452">
        <v>0</v>
      </c>
      <c r="J1623" s="446"/>
      <c r="K1623" s="492"/>
      <c r="M1623" s="443" t="str">
        <f>_xlfn.IFNA(VLOOKUP(G1623,Checks!$L$4:$L$15,1,FALSE),IF(G1623="","",1))</f>
        <v/>
      </c>
    </row>
    <row r="1624" spans="1:13" s="443" customFormat="1" ht="14.15" customHeight="1">
      <c r="A1624" s="502">
        <f t="shared" si="50"/>
        <v>1616</v>
      </c>
      <c r="B1624" s="502">
        <f t="shared" si="51"/>
        <v>0</v>
      </c>
      <c r="C1624" s="448"/>
      <c r="D1624" s="446"/>
      <c r="E1624" s="446"/>
      <c r="F1624" s="446"/>
      <c r="G1624" s="448"/>
      <c r="H1624" s="455">
        <v>0</v>
      </c>
      <c r="I1624" s="452">
        <v>0</v>
      </c>
      <c r="J1624" s="446"/>
      <c r="K1624" s="492"/>
      <c r="M1624" s="443" t="str">
        <f>_xlfn.IFNA(VLOOKUP(G1624,Checks!$L$4:$L$15,1,FALSE),IF(G1624="","",1))</f>
        <v/>
      </c>
    </row>
    <row r="1625" spans="1:13" s="443" customFormat="1" ht="14.15" customHeight="1">
      <c r="A1625" s="502">
        <f t="shared" si="50"/>
        <v>1617</v>
      </c>
      <c r="B1625" s="502">
        <f t="shared" si="51"/>
        <v>0</v>
      </c>
      <c r="C1625" s="448"/>
      <c r="D1625" s="446"/>
      <c r="E1625" s="446"/>
      <c r="F1625" s="446"/>
      <c r="G1625" s="448"/>
      <c r="H1625" s="455">
        <v>0</v>
      </c>
      <c r="I1625" s="452">
        <v>0</v>
      </c>
      <c r="J1625" s="446"/>
      <c r="K1625" s="492"/>
      <c r="M1625" s="443" t="str">
        <f>_xlfn.IFNA(VLOOKUP(G1625,Checks!$L$4:$L$15,1,FALSE),IF(G1625="","",1))</f>
        <v/>
      </c>
    </row>
    <row r="1626" spans="1:13" s="443" customFormat="1" ht="14.15" customHeight="1">
      <c r="A1626" s="502">
        <f t="shared" si="50"/>
        <v>1618</v>
      </c>
      <c r="B1626" s="502">
        <f t="shared" si="51"/>
        <v>0</v>
      </c>
      <c r="C1626" s="448"/>
      <c r="D1626" s="446"/>
      <c r="E1626" s="446"/>
      <c r="F1626" s="446"/>
      <c r="G1626" s="448"/>
      <c r="H1626" s="455">
        <v>0</v>
      </c>
      <c r="I1626" s="452">
        <v>0</v>
      </c>
      <c r="J1626" s="446"/>
      <c r="K1626" s="492"/>
      <c r="M1626" s="443" t="str">
        <f>_xlfn.IFNA(VLOOKUP(G1626,Checks!$L$4:$L$15,1,FALSE),IF(G1626="","",1))</f>
        <v/>
      </c>
    </row>
    <row r="1627" spans="1:13" s="443" customFormat="1" ht="14.15" customHeight="1">
      <c r="A1627" s="502">
        <f t="shared" si="50"/>
        <v>1619</v>
      </c>
      <c r="B1627" s="502">
        <f t="shared" si="51"/>
        <v>0</v>
      </c>
      <c r="C1627" s="448"/>
      <c r="D1627" s="446"/>
      <c r="E1627" s="446"/>
      <c r="F1627" s="446"/>
      <c r="G1627" s="448"/>
      <c r="H1627" s="455">
        <v>0</v>
      </c>
      <c r="I1627" s="452">
        <v>0</v>
      </c>
      <c r="J1627" s="446"/>
      <c r="K1627" s="492"/>
      <c r="M1627" s="443" t="str">
        <f>_xlfn.IFNA(VLOOKUP(G1627,Checks!$L$4:$L$15,1,FALSE),IF(G1627="","",1))</f>
        <v/>
      </c>
    </row>
    <row r="1628" spans="1:13" s="443" customFormat="1" ht="14.15" customHeight="1">
      <c r="A1628" s="502">
        <f t="shared" si="50"/>
        <v>1620</v>
      </c>
      <c r="B1628" s="502">
        <f t="shared" si="51"/>
        <v>0</v>
      </c>
      <c r="C1628" s="448"/>
      <c r="D1628" s="446"/>
      <c r="E1628" s="446"/>
      <c r="F1628" s="446"/>
      <c r="G1628" s="448"/>
      <c r="H1628" s="455">
        <v>0</v>
      </c>
      <c r="I1628" s="452">
        <v>0</v>
      </c>
      <c r="J1628" s="446"/>
      <c r="K1628" s="492"/>
      <c r="M1628" s="443" t="str">
        <f>_xlfn.IFNA(VLOOKUP(G1628,Checks!$L$4:$L$15,1,FALSE),IF(G1628="","",1))</f>
        <v/>
      </c>
    </row>
    <row r="1629" spans="1:13" s="443" customFormat="1" ht="14.15" customHeight="1">
      <c r="A1629" s="502">
        <f t="shared" si="50"/>
        <v>1621</v>
      </c>
      <c r="B1629" s="502">
        <f t="shared" si="51"/>
        <v>0</v>
      </c>
      <c r="C1629" s="448"/>
      <c r="D1629" s="446"/>
      <c r="E1629" s="446"/>
      <c r="F1629" s="446"/>
      <c r="G1629" s="448"/>
      <c r="H1629" s="455">
        <v>0</v>
      </c>
      <c r="I1629" s="452">
        <v>0</v>
      </c>
      <c r="J1629" s="446"/>
      <c r="K1629" s="492"/>
      <c r="M1629" s="443" t="str">
        <f>_xlfn.IFNA(VLOOKUP(G1629,Checks!$L$4:$L$15,1,FALSE),IF(G1629="","",1))</f>
        <v/>
      </c>
    </row>
    <row r="1630" spans="1:13" s="443" customFormat="1" ht="14.15" customHeight="1">
      <c r="A1630" s="502">
        <f t="shared" si="50"/>
        <v>1622</v>
      </c>
      <c r="B1630" s="502">
        <f t="shared" si="51"/>
        <v>0</v>
      </c>
      <c r="C1630" s="448"/>
      <c r="D1630" s="446"/>
      <c r="E1630" s="446"/>
      <c r="F1630" s="446"/>
      <c r="G1630" s="448"/>
      <c r="H1630" s="455">
        <v>0</v>
      </c>
      <c r="I1630" s="452">
        <v>0</v>
      </c>
      <c r="J1630" s="446"/>
      <c r="K1630" s="492"/>
      <c r="M1630" s="443" t="str">
        <f>_xlfn.IFNA(VLOOKUP(G1630,Checks!$L$4:$L$15,1,FALSE),IF(G1630="","",1))</f>
        <v/>
      </c>
    </row>
    <row r="1631" spans="1:13" s="443" customFormat="1" ht="14.15" customHeight="1">
      <c r="A1631" s="502">
        <f t="shared" si="50"/>
        <v>1623</v>
      </c>
      <c r="B1631" s="502">
        <f t="shared" si="51"/>
        <v>0</v>
      </c>
      <c r="C1631" s="448"/>
      <c r="D1631" s="446"/>
      <c r="E1631" s="446"/>
      <c r="F1631" s="446"/>
      <c r="G1631" s="448"/>
      <c r="H1631" s="455">
        <v>0</v>
      </c>
      <c r="I1631" s="452">
        <v>0</v>
      </c>
      <c r="J1631" s="446"/>
      <c r="K1631" s="492"/>
      <c r="M1631" s="443" t="str">
        <f>_xlfn.IFNA(VLOOKUP(G1631,Checks!$L$4:$L$15,1,FALSE),IF(G1631="","",1))</f>
        <v/>
      </c>
    </row>
    <row r="1632" spans="1:13" s="443" customFormat="1" ht="14.15" customHeight="1">
      <c r="A1632" s="502">
        <f t="shared" si="50"/>
        <v>1624</v>
      </c>
      <c r="B1632" s="502">
        <f t="shared" si="51"/>
        <v>0</v>
      </c>
      <c r="C1632" s="448"/>
      <c r="D1632" s="446"/>
      <c r="E1632" s="446"/>
      <c r="F1632" s="446"/>
      <c r="G1632" s="448"/>
      <c r="H1632" s="455">
        <v>0</v>
      </c>
      <c r="I1632" s="452">
        <v>0</v>
      </c>
      <c r="J1632" s="446"/>
      <c r="K1632" s="492"/>
      <c r="M1632" s="443" t="str">
        <f>_xlfn.IFNA(VLOOKUP(G1632,Checks!$L$4:$L$15,1,FALSE),IF(G1632="","",1))</f>
        <v/>
      </c>
    </row>
    <row r="1633" spans="1:13" s="443" customFormat="1" ht="14.15" customHeight="1">
      <c r="A1633" s="502">
        <f t="shared" si="50"/>
        <v>1625</v>
      </c>
      <c r="B1633" s="502">
        <f t="shared" si="51"/>
        <v>0</v>
      </c>
      <c r="C1633" s="448"/>
      <c r="D1633" s="446"/>
      <c r="E1633" s="446"/>
      <c r="F1633" s="446"/>
      <c r="G1633" s="448"/>
      <c r="H1633" s="455">
        <v>0</v>
      </c>
      <c r="I1633" s="452">
        <v>0</v>
      </c>
      <c r="J1633" s="446"/>
      <c r="K1633" s="492"/>
      <c r="M1633" s="443" t="str">
        <f>_xlfn.IFNA(VLOOKUP(G1633,Checks!$L$4:$L$15,1,FALSE),IF(G1633="","",1))</f>
        <v/>
      </c>
    </row>
    <row r="1634" spans="1:13" s="443" customFormat="1" ht="14.15" customHeight="1">
      <c r="A1634" s="502">
        <f t="shared" si="50"/>
        <v>1626</v>
      </c>
      <c r="B1634" s="502">
        <f t="shared" si="51"/>
        <v>0</v>
      </c>
      <c r="C1634" s="448"/>
      <c r="D1634" s="446"/>
      <c r="E1634" s="446"/>
      <c r="F1634" s="446"/>
      <c r="G1634" s="448"/>
      <c r="H1634" s="455">
        <v>0</v>
      </c>
      <c r="I1634" s="452">
        <v>0</v>
      </c>
      <c r="J1634" s="446"/>
      <c r="K1634" s="492"/>
      <c r="M1634" s="443" t="str">
        <f>_xlfn.IFNA(VLOOKUP(G1634,Checks!$L$4:$L$15,1,FALSE),IF(G1634="","",1))</f>
        <v/>
      </c>
    </row>
    <row r="1635" spans="1:13" s="443" customFormat="1" ht="14.15" customHeight="1">
      <c r="A1635" s="502">
        <f t="shared" si="50"/>
        <v>1627</v>
      </c>
      <c r="B1635" s="502">
        <f t="shared" si="51"/>
        <v>0</v>
      </c>
      <c r="C1635" s="448"/>
      <c r="D1635" s="446"/>
      <c r="E1635" s="446"/>
      <c r="F1635" s="446"/>
      <c r="G1635" s="448"/>
      <c r="H1635" s="455">
        <v>0</v>
      </c>
      <c r="I1635" s="452">
        <v>0</v>
      </c>
      <c r="J1635" s="446"/>
      <c r="K1635" s="492"/>
      <c r="M1635" s="443" t="str">
        <f>_xlfn.IFNA(VLOOKUP(G1635,Checks!$L$4:$L$15,1,FALSE),IF(G1635="","",1))</f>
        <v/>
      </c>
    </row>
    <row r="1636" spans="1:13" s="443" customFormat="1" ht="14.15" customHeight="1">
      <c r="A1636" s="502">
        <f t="shared" si="50"/>
        <v>1628</v>
      </c>
      <c r="B1636" s="502">
        <f t="shared" si="51"/>
        <v>0</v>
      </c>
      <c r="C1636" s="448"/>
      <c r="D1636" s="446"/>
      <c r="E1636" s="446"/>
      <c r="F1636" s="446"/>
      <c r="G1636" s="448"/>
      <c r="H1636" s="455">
        <v>0</v>
      </c>
      <c r="I1636" s="452">
        <v>0</v>
      </c>
      <c r="J1636" s="446"/>
      <c r="K1636" s="492"/>
      <c r="M1636" s="443" t="str">
        <f>_xlfn.IFNA(VLOOKUP(G1636,Checks!$L$4:$L$15,1,FALSE),IF(G1636="","",1))</f>
        <v/>
      </c>
    </row>
    <row r="1637" spans="1:13" s="443" customFormat="1" ht="14.15" customHeight="1">
      <c r="A1637" s="502">
        <f t="shared" si="50"/>
        <v>1629</v>
      </c>
      <c r="B1637" s="502">
        <f t="shared" si="51"/>
        <v>0</v>
      </c>
      <c r="C1637" s="448"/>
      <c r="D1637" s="446"/>
      <c r="E1637" s="446"/>
      <c r="F1637" s="446"/>
      <c r="G1637" s="448"/>
      <c r="H1637" s="455">
        <v>0</v>
      </c>
      <c r="I1637" s="452">
        <v>0</v>
      </c>
      <c r="J1637" s="446"/>
      <c r="K1637" s="492"/>
      <c r="M1637" s="443" t="str">
        <f>_xlfn.IFNA(VLOOKUP(G1637,Checks!$L$4:$L$15,1,FALSE),IF(G1637="","",1))</f>
        <v/>
      </c>
    </row>
    <row r="1638" spans="1:13" s="443" customFormat="1" ht="14.15" customHeight="1">
      <c r="A1638" s="502">
        <f t="shared" si="50"/>
        <v>1630</v>
      </c>
      <c r="B1638" s="502">
        <f t="shared" si="51"/>
        <v>0</v>
      </c>
      <c r="C1638" s="448"/>
      <c r="D1638" s="446"/>
      <c r="E1638" s="446"/>
      <c r="F1638" s="446"/>
      <c r="G1638" s="448"/>
      <c r="H1638" s="455">
        <v>0</v>
      </c>
      <c r="I1638" s="452">
        <v>0</v>
      </c>
      <c r="J1638" s="446"/>
      <c r="K1638" s="492"/>
      <c r="M1638" s="443" t="str">
        <f>_xlfn.IFNA(VLOOKUP(G1638,Checks!$L$4:$L$15,1,FALSE),IF(G1638="","",1))</f>
        <v/>
      </c>
    </row>
    <row r="1639" spans="1:13" s="443" customFormat="1" ht="14.15" customHeight="1">
      <c r="A1639" s="502">
        <f t="shared" si="50"/>
        <v>1631</v>
      </c>
      <c r="B1639" s="502">
        <f t="shared" si="51"/>
        <v>0</v>
      </c>
      <c r="C1639" s="448"/>
      <c r="D1639" s="446"/>
      <c r="E1639" s="446"/>
      <c r="F1639" s="446"/>
      <c r="G1639" s="448"/>
      <c r="H1639" s="455">
        <v>0</v>
      </c>
      <c r="I1639" s="452">
        <v>0</v>
      </c>
      <c r="J1639" s="446"/>
      <c r="K1639" s="492"/>
      <c r="M1639" s="443" t="str">
        <f>_xlfn.IFNA(VLOOKUP(G1639,Checks!$L$4:$L$15,1,FALSE),IF(G1639="","",1))</f>
        <v/>
      </c>
    </row>
    <row r="1640" spans="1:13" s="443" customFormat="1" ht="14.15" customHeight="1">
      <c r="A1640" s="502">
        <f t="shared" si="50"/>
        <v>1632</v>
      </c>
      <c r="B1640" s="502">
        <f t="shared" si="51"/>
        <v>0</v>
      </c>
      <c r="C1640" s="448"/>
      <c r="D1640" s="446"/>
      <c r="E1640" s="446"/>
      <c r="F1640" s="446"/>
      <c r="G1640" s="448"/>
      <c r="H1640" s="455">
        <v>0</v>
      </c>
      <c r="I1640" s="452">
        <v>0</v>
      </c>
      <c r="J1640" s="446"/>
      <c r="K1640" s="492"/>
      <c r="M1640" s="443" t="str">
        <f>_xlfn.IFNA(VLOOKUP(G1640,Checks!$L$4:$L$15,1,FALSE),IF(G1640="","",1))</f>
        <v/>
      </c>
    </row>
    <row r="1641" spans="1:13" s="443" customFormat="1" ht="14.15" customHeight="1">
      <c r="A1641" s="502">
        <f t="shared" si="50"/>
        <v>1633</v>
      </c>
      <c r="B1641" s="502">
        <f t="shared" si="51"/>
        <v>0</v>
      </c>
      <c r="C1641" s="448"/>
      <c r="D1641" s="446"/>
      <c r="E1641" s="446"/>
      <c r="F1641" s="446"/>
      <c r="G1641" s="448"/>
      <c r="H1641" s="455">
        <v>0</v>
      </c>
      <c r="I1641" s="452">
        <v>0</v>
      </c>
      <c r="J1641" s="446"/>
      <c r="K1641" s="492"/>
      <c r="M1641" s="443" t="str">
        <f>_xlfn.IFNA(VLOOKUP(G1641,Checks!$L$4:$L$15,1,FALSE),IF(G1641="","",1))</f>
        <v/>
      </c>
    </row>
    <row r="1642" spans="1:13" s="443" customFormat="1" ht="14.15" customHeight="1">
      <c r="A1642" s="502">
        <f t="shared" si="50"/>
        <v>1634</v>
      </c>
      <c r="B1642" s="502">
        <f t="shared" si="51"/>
        <v>0</v>
      </c>
      <c r="C1642" s="448"/>
      <c r="D1642" s="446"/>
      <c r="E1642" s="446"/>
      <c r="F1642" s="446"/>
      <c r="G1642" s="448"/>
      <c r="H1642" s="455">
        <v>0</v>
      </c>
      <c r="I1642" s="452">
        <v>0</v>
      </c>
      <c r="J1642" s="446"/>
      <c r="K1642" s="492"/>
      <c r="M1642" s="443" t="str">
        <f>_xlfn.IFNA(VLOOKUP(G1642,Checks!$L$4:$L$15,1,FALSE),IF(G1642="","",1))</f>
        <v/>
      </c>
    </row>
    <row r="1643" spans="1:13" s="443" customFormat="1" ht="14.15" customHeight="1">
      <c r="A1643" s="502">
        <f t="shared" si="50"/>
        <v>1635</v>
      </c>
      <c r="B1643" s="502">
        <f t="shared" si="51"/>
        <v>0</v>
      </c>
      <c r="C1643" s="448"/>
      <c r="D1643" s="446"/>
      <c r="E1643" s="446"/>
      <c r="F1643" s="446"/>
      <c r="G1643" s="448"/>
      <c r="H1643" s="455">
        <v>0</v>
      </c>
      <c r="I1643" s="452">
        <v>0</v>
      </c>
      <c r="J1643" s="446"/>
      <c r="K1643" s="492"/>
      <c r="M1643" s="443" t="str">
        <f>_xlfn.IFNA(VLOOKUP(G1643,Checks!$L$4:$L$15,1,FALSE),IF(G1643="","",1))</f>
        <v/>
      </c>
    </row>
    <row r="1644" spans="1:13" s="443" customFormat="1" ht="14.15" customHeight="1">
      <c r="A1644" s="502">
        <f t="shared" si="50"/>
        <v>1636</v>
      </c>
      <c r="B1644" s="502">
        <f t="shared" si="51"/>
        <v>0</v>
      </c>
      <c r="C1644" s="448"/>
      <c r="D1644" s="446"/>
      <c r="E1644" s="446"/>
      <c r="F1644" s="446"/>
      <c r="G1644" s="448"/>
      <c r="H1644" s="455">
        <v>0</v>
      </c>
      <c r="I1644" s="452">
        <v>0</v>
      </c>
      <c r="J1644" s="446"/>
      <c r="K1644" s="492"/>
      <c r="M1644" s="443" t="str">
        <f>_xlfn.IFNA(VLOOKUP(G1644,Checks!$L$4:$L$15,1,FALSE),IF(G1644="","",1))</f>
        <v/>
      </c>
    </row>
    <row r="1645" spans="1:13" s="443" customFormat="1" ht="14.15" customHeight="1">
      <c r="A1645" s="502">
        <f t="shared" si="50"/>
        <v>1637</v>
      </c>
      <c r="B1645" s="502">
        <f t="shared" si="51"/>
        <v>0</v>
      </c>
      <c r="C1645" s="448"/>
      <c r="D1645" s="446"/>
      <c r="E1645" s="446"/>
      <c r="F1645" s="446"/>
      <c r="G1645" s="448"/>
      <c r="H1645" s="455">
        <v>0</v>
      </c>
      <c r="I1645" s="452">
        <v>0</v>
      </c>
      <c r="J1645" s="446"/>
      <c r="K1645" s="492"/>
      <c r="M1645" s="443" t="str">
        <f>_xlfn.IFNA(VLOOKUP(G1645,Checks!$L$4:$L$15,1,FALSE),IF(G1645="","",1))</f>
        <v/>
      </c>
    </row>
    <row r="1646" spans="1:13" s="443" customFormat="1" ht="14.15" customHeight="1">
      <c r="A1646" s="502">
        <f t="shared" si="50"/>
        <v>1638</v>
      </c>
      <c r="B1646" s="502">
        <f t="shared" si="51"/>
        <v>0</v>
      </c>
      <c r="C1646" s="448"/>
      <c r="D1646" s="446"/>
      <c r="E1646" s="446"/>
      <c r="F1646" s="446"/>
      <c r="G1646" s="448"/>
      <c r="H1646" s="455">
        <v>0</v>
      </c>
      <c r="I1646" s="452">
        <v>0</v>
      </c>
      <c r="J1646" s="446"/>
      <c r="K1646" s="492"/>
      <c r="M1646" s="443" t="str">
        <f>_xlfn.IFNA(VLOOKUP(G1646,Checks!$L$4:$L$15,1,FALSE),IF(G1646="","",1))</f>
        <v/>
      </c>
    </row>
    <row r="1647" spans="1:13" s="443" customFormat="1" ht="14.15" customHeight="1">
      <c r="A1647" s="502">
        <f t="shared" si="50"/>
        <v>1639</v>
      </c>
      <c r="B1647" s="502">
        <f t="shared" si="51"/>
        <v>0</v>
      </c>
      <c r="C1647" s="448"/>
      <c r="D1647" s="446"/>
      <c r="E1647" s="446"/>
      <c r="F1647" s="446"/>
      <c r="G1647" s="448"/>
      <c r="H1647" s="455">
        <v>0</v>
      </c>
      <c r="I1647" s="452">
        <v>0</v>
      </c>
      <c r="J1647" s="446"/>
      <c r="K1647" s="492"/>
      <c r="M1647" s="443" t="str">
        <f>_xlfn.IFNA(VLOOKUP(G1647,Checks!$L$4:$L$15,1,FALSE),IF(G1647="","",1))</f>
        <v/>
      </c>
    </row>
    <row r="1648" spans="1:13" s="443" customFormat="1" ht="14.15" customHeight="1">
      <c r="A1648" s="502">
        <f t="shared" si="50"/>
        <v>1640</v>
      </c>
      <c r="B1648" s="502">
        <f t="shared" si="51"/>
        <v>0</v>
      </c>
      <c r="C1648" s="448"/>
      <c r="D1648" s="446"/>
      <c r="E1648" s="446"/>
      <c r="F1648" s="446"/>
      <c r="G1648" s="448"/>
      <c r="H1648" s="455">
        <v>0</v>
      </c>
      <c r="I1648" s="452">
        <v>0</v>
      </c>
      <c r="J1648" s="446"/>
      <c r="K1648" s="492"/>
      <c r="M1648" s="443" t="str">
        <f>_xlfn.IFNA(VLOOKUP(G1648,Checks!$L$4:$L$15,1,FALSE),IF(G1648="","",1))</f>
        <v/>
      </c>
    </row>
    <row r="1649" spans="1:13" s="443" customFormat="1" ht="14.15" customHeight="1">
      <c r="A1649" s="502">
        <f t="shared" si="50"/>
        <v>1641</v>
      </c>
      <c r="B1649" s="502">
        <f t="shared" si="51"/>
        <v>0</v>
      </c>
      <c r="C1649" s="448"/>
      <c r="D1649" s="446"/>
      <c r="E1649" s="446"/>
      <c r="F1649" s="446"/>
      <c r="G1649" s="448"/>
      <c r="H1649" s="455">
        <v>0</v>
      </c>
      <c r="I1649" s="452">
        <v>0</v>
      </c>
      <c r="J1649" s="446"/>
      <c r="K1649" s="492"/>
      <c r="M1649" s="443" t="str">
        <f>_xlfn.IFNA(VLOOKUP(G1649,Checks!$L$4:$L$15,1,FALSE),IF(G1649="","",1))</f>
        <v/>
      </c>
    </row>
    <row r="1650" spans="1:13" s="443" customFormat="1" ht="14.15" customHeight="1">
      <c r="A1650" s="502">
        <f t="shared" si="50"/>
        <v>1642</v>
      </c>
      <c r="B1650" s="502">
        <f t="shared" si="51"/>
        <v>0</v>
      </c>
      <c r="C1650" s="448"/>
      <c r="D1650" s="446"/>
      <c r="E1650" s="446"/>
      <c r="F1650" s="446"/>
      <c r="G1650" s="448"/>
      <c r="H1650" s="455">
        <v>0</v>
      </c>
      <c r="I1650" s="452">
        <v>0</v>
      </c>
      <c r="J1650" s="446"/>
      <c r="K1650" s="492"/>
      <c r="M1650" s="443" t="str">
        <f>_xlfn.IFNA(VLOOKUP(G1650,Checks!$L$4:$L$15,1,FALSE),IF(G1650="","",1))</f>
        <v/>
      </c>
    </row>
    <row r="1651" spans="1:13" s="443" customFormat="1" ht="14.15" customHeight="1">
      <c r="A1651" s="502">
        <f t="shared" si="50"/>
        <v>1643</v>
      </c>
      <c r="B1651" s="502">
        <f t="shared" si="51"/>
        <v>0</v>
      </c>
      <c r="C1651" s="448"/>
      <c r="D1651" s="446"/>
      <c r="E1651" s="446"/>
      <c r="F1651" s="446"/>
      <c r="G1651" s="448"/>
      <c r="H1651" s="455">
        <v>0</v>
      </c>
      <c r="I1651" s="452">
        <v>0</v>
      </c>
      <c r="J1651" s="446"/>
      <c r="K1651" s="492"/>
      <c r="M1651" s="443" t="str">
        <f>_xlfn.IFNA(VLOOKUP(G1651,Checks!$L$4:$L$15,1,FALSE),IF(G1651="","",1))</f>
        <v/>
      </c>
    </row>
    <row r="1652" spans="1:13" s="443" customFormat="1" ht="14.15" customHeight="1">
      <c r="A1652" s="502">
        <f t="shared" si="50"/>
        <v>1644</v>
      </c>
      <c r="B1652" s="502">
        <f t="shared" si="51"/>
        <v>0</v>
      </c>
      <c r="C1652" s="448"/>
      <c r="D1652" s="446"/>
      <c r="E1652" s="446"/>
      <c r="F1652" s="446"/>
      <c r="G1652" s="448"/>
      <c r="H1652" s="455">
        <v>0</v>
      </c>
      <c r="I1652" s="452">
        <v>0</v>
      </c>
      <c r="J1652" s="446"/>
      <c r="K1652" s="492"/>
      <c r="M1652" s="443" t="str">
        <f>_xlfn.IFNA(VLOOKUP(G1652,Checks!$L$4:$L$15,1,FALSE),IF(G1652="","",1))</f>
        <v/>
      </c>
    </row>
    <row r="1653" spans="1:13" s="443" customFormat="1" ht="14.15" customHeight="1">
      <c r="A1653" s="502">
        <f t="shared" si="50"/>
        <v>1645</v>
      </c>
      <c r="B1653" s="502">
        <f t="shared" si="51"/>
        <v>0</v>
      </c>
      <c r="C1653" s="448"/>
      <c r="D1653" s="446"/>
      <c r="E1653" s="446"/>
      <c r="F1653" s="446"/>
      <c r="G1653" s="448"/>
      <c r="H1653" s="455">
        <v>0</v>
      </c>
      <c r="I1653" s="452">
        <v>0</v>
      </c>
      <c r="J1653" s="446"/>
      <c r="K1653" s="492"/>
      <c r="M1653" s="443" t="str">
        <f>_xlfn.IFNA(VLOOKUP(G1653,Checks!$L$4:$L$15,1,FALSE),IF(G1653="","",1))</f>
        <v/>
      </c>
    </row>
    <row r="1654" spans="1:13" s="443" customFormat="1" ht="14.15" customHeight="1">
      <c r="A1654" s="502">
        <f t="shared" si="50"/>
        <v>1646</v>
      </c>
      <c r="B1654" s="502">
        <f t="shared" si="51"/>
        <v>0</v>
      </c>
      <c r="C1654" s="448"/>
      <c r="D1654" s="446"/>
      <c r="E1654" s="446"/>
      <c r="F1654" s="446"/>
      <c r="G1654" s="448"/>
      <c r="H1654" s="455">
        <v>0</v>
      </c>
      <c r="I1654" s="452">
        <v>0</v>
      </c>
      <c r="J1654" s="446"/>
      <c r="K1654" s="492"/>
      <c r="M1654" s="443" t="str">
        <f>_xlfn.IFNA(VLOOKUP(G1654,Checks!$L$4:$L$15,1,FALSE),IF(G1654="","",1))</f>
        <v/>
      </c>
    </row>
    <row r="1655" spans="1:13" s="443" customFormat="1" ht="14.15" customHeight="1">
      <c r="A1655" s="502">
        <f t="shared" si="50"/>
        <v>1647</v>
      </c>
      <c r="B1655" s="502">
        <f t="shared" si="51"/>
        <v>0</v>
      </c>
      <c r="C1655" s="448"/>
      <c r="D1655" s="446"/>
      <c r="E1655" s="446"/>
      <c r="F1655" s="446"/>
      <c r="G1655" s="448"/>
      <c r="H1655" s="455">
        <v>0</v>
      </c>
      <c r="I1655" s="452">
        <v>0</v>
      </c>
      <c r="J1655" s="446"/>
      <c r="K1655" s="492"/>
      <c r="M1655" s="443" t="str">
        <f>_xlfn.IFNA(VLOOKUP(G1655,Checks!$L$4:$L$15,1,FALSE),IF(G1655="","",1))</f>
        <v/>
      </c>
    </row>
    <row r="1656" spans="1:13" s="443" customFormat="1" ht="14.15" customHeight="1">
      <c r="A1656" s="502">
        <f t="shared" si="50"/>
        <v>1648</v>
      </c>
      <c r="B1656" s="502">
        <f t="shared" si="51"/>
        <v>0</v>
      </c>
      <c r="C1656" s="448"/>
      <c r="D1656" s="446"/>
      <c r="E1656" s="446"/>
      <c r="F1656" s="446"/>
      <c r="G1656" s="448"/>
      <c r="H1656" s="455">
        <v>0</v>
      </c>
      <c r="I1656" s="452">
        <v>0</v>
      </c>
      <c r="J1656" s="446"/>
      <c r="K1656" s="492"/>
      <c r="M1656" s="443" t="str">
        <f>_xlfn.IFNA(VLOOKUP(G1656,Checks!$L$4:$L$15,1,FALSE),IF(G1656="","",1))</f>
        <v/>
      </c>
    </row>
    <row r="1657" spans="1:13" s="443" customFormat="1" ht="14.15" customHeight="1">
      <c r="A1657" s="502">
        <f t="shared" si="50"/>
        <v>1649</v>
      </c>
      <c r="B1657" s="502">
        <f t="shared" si="51"/>
        <v>0</v>
      </c>
      <c r="C1657" s="448"/>
      <c r="D1657" s="446"/>
      <c r="E1657" s="446"/>
      <c r="F1657" s="446"/>
      <c r="G1657" s="448"/>
      <c r="H1657" s="455">
        <v>0</v>
      </c>
      <c r="I1657" s="452">
        <v>0</v>
      </c>
      <c r="J1657" s="446"/>
      <c r="K1657" s="492"/>
      <c r="M1657" s="443" t="str">
        <f>_xlfn.IFNA(VLOOKUP(G1657,Checks!$L$4:$L$15,1,FALSE),IF(G1657="","",1))</f>
        <v/>
      </c>
    </row>
    <row r="1658" spans="1:13" s="443" customFormat="1" ht="14.15" customHeight="1">
      <c r="A1658" s="502">
        <f t="shared" si="50"/>
        <v>1650</v>
      </c>
      <c r="B1658" s="502">
        <f t="shared" si="51"/>
        <v>0</v>
      </c>
      <c r="C1658" s="448"/>
      <c r="D1658" s="446"/>
      <c r="E1658" s="446"/>
      <c r="F1658" s="446"/>
      <c r="G1658" s="448"/>
      <c r="H1658" s="455">
        <v>0</v>
      </c>
      <c r="I1658" s="452">
        <v>0</v>
      </c>
      <c r="J1658" s="446"/>
      <c r="K1658" s="492"/>
      <c r="M1658" s="443" t="str">
        <f>_xlfn.IFNA(VLOOKUP(G1658,Checks!$L$4:$L$15,1,FALSE),IF(G1658="","",1))</f>
        <v/>
      </c>
    </row>
    <row r="1659" spans="1:13" s="443" customFormat="1" ht="14.15" customHeight="1">
      <c r="A1659" s="502">
        <f t="shared" si="50"/>
        <v>1651</v>
      </c>
      <c r="B1659" s="502">
        <f t="shared" si="51"/>
        <v>0</v>
      </c>
      <c r="C1659" s="448"/>
      <c r="D1659" s="446"/>
      <c r="E1659" s="446"/>
      <c r="F1659" s="446"/>
      <c r="G1659" s="448"/>
      <c r="H1659" s="455">
        <v>0</v>
      </c>
      <c r="I1659" s="452">
        <v>0</v>
      </c>
      <c r="J1659" s="446"/>
      <c r="K1659" s="492"/>
      <c r="M1659" s="443" t="str">
        <f>_xlfn.IFNA(VLOOKUP(G1659,Checks!$L$4:$L$15,1,FALSE),IF(G1659="","",1))</f>
        <v/>
      </c>
    </row>
    <row r="1660" spans="1:13" s="443" customFormat="1" ht="14.15" customHeight="1">
      <c r="A1660" s="502">
        <f t="shared" si="50"/>
        <v>1652</v>
      </c>
      <c r="B1660" s="502">
        <f t="shared" si="51"/>
        <v>0</v>
      </c>
      <c r="C1660" s="448"/>
      <c r="D1660" s="446"/>
      <c r="E1660" s="446"/>
      <c r="F1660" s="446"/>
      <c r="G1660" s="448"/>
      <c r="H1660" s="455">
        <v>0</v>
      </c>
      <c r="I1660" s="452">
        <v>0</v>
      </c>
      <c r="J1660" s="446"/>
      <c r="K1660" s="492"/>
      <c r="M1660" s="443" t="str">
        <f>_xlfn.IFNA(VLOOKUP(G1660,Checks!$L$4:$L$15,1,FALSE),IF(G1660="","",1))</f>
        <v/>
      </c>
    </row>
    <row r="1661" spans="1:13" s="443" customFormat="1" ht="14.15" customHeight="1">
      <c r="A1661" s="502">
        <f t="shared" si="50"/>
        <v>1653</v>
      </c>
      <c r="B1661" s="502">
        <f t="shared" si="51"/>
        <v>0</v>
      </c>
      <c r="C1661" s="448"/>
      <c r="D1661" s="446"/>
      <c r="E1661" s="446"/>
      <c r="F1661" s="446"/>
      <c r="G1661" s="448"/>
      <c r="H1661" s="455">
        <v>0</v>
      </c>
      <c r="I1661" s="452">
        <v>0</v>
      </c>
      <c r="J1661" s="446"/>
      <c r="K1661" s="492"/>
      <c r="M1661" s="443" t="str">
        <f>_xlfn.IFNA(VLOOKUP(G1661,Checks!$L$4:$L$15,1,FALSE),IF(G1661="","",1))</f>
        <v/>
      </c>
    </row>
    <row r="1662" spans="1:13" s="443" customFormat="1" ht="14.15" customHeight="1">
      <c r="A1662" s="502">
        <f t="shared" si="50"/>
        <v>1654</v>
      </c>
      <c r="B1662" s="502">
        <f t="shared" si="51"/>
        <v>0</v>
      </c>
      <c r="C1662" s="448"/>
      <c r="D1662" s="446"/>
      <c r="E1662" s="446"/>
      <c r="F1662" s="446"/>
      <c r="G1662" s="448"/>
      <c r="H1662" s="455">
        <v>0</v>
      </c>
      <c r="I1662" s="452">
        <v>0</v>
      </c>
      <c r="J1662" s="446"/>
      <c r="K1662" s="492"/>
      <c r="M1662" s="443" t="str">
        <f>_xlfn.IFNA(VLOOKUP(G1662,Checks!$L$4:$L$15,1,FALSE),IF(G1662="","",1))</f>
        <v/>
      </c>
    </row>
    <row r="1663" spans="1:13" s="443" customFormat="1" ht="14.15" customHeight="1">
      <c r="A1663" s="502">
        <f t="shared" si="50"/>
        <v>1655</v>
      </c>
      <c r="B1663" s="502">
        <f t="shared" si="51"/>
        <v>0</v>
      </c>
      <c r="C1663" s="448"/>
      <c r="D1663" s="446"/>
      <c r="E1663" s="446"/>
      <c r="F1663" s="446"/>
      <c r="G1663" s="448"/>
      <c r="H1663" s="455">
        <v>0</v>
      </c>
      <c r="I1663" s="452">
        <v>0</v>
      </c>
      <c r="J1663" s="446"/>
      <c r="K1663" s="492"/>
      <c r="M1663" s="443" t="str">
        <f>_xlfn.IFNA(VLOOKUP(G1663,Checks!$L$4:$L$15,1,FALSE),IF(G1663="","",1))</f>
        <v/>
      </c>
    </row>
    <row r="1664" spans="1:13" s="443" customFormat="1" ht="14.15" customHeight="1">
      <c r="A1664" s="502">
        <f t="shared" si="50"/>
        <v>1656</v>
      </c>
      <c r="B1664" s="502">
        <f t="shared" si="51"/>
        <v>0</v>
      </c>
      <c r="C1664" s="448"/>
      <c r="D1664" s="446"/>
      <c r="E1664" s="446"/>
      <c r="F1664" s="446"/>
      <c r="G1664" s="448"/>
      <c r="H1664" s="455">
        <v>0</v>
      </c>
      <c r="I1664" s="452">
        <v>0</v>
      </c>
      <c r="J1664" s="446"/>
      <c r="K1664" s="492"/>
      <c r="M1664" s="443" t="str">
        <f>_xlfn.IFNA(VLOOKUP(G1664,Checks!$L$4:$L$15,1,FALSE),IF(G1664="","",1))</f>
        <v/>
      </c>
    </row>
    <row r="1665" spans="1:13" s="443" customFormat="1" ht="14.15" customHeight="1">
      <c r="A1665" s="502">
        <f t="shared" si="50"/>
        <v>1657</v>
      </c>
      <c r="B1665" s="502">
        <f t="shared" si="51"/>
        <v>0</v>
      </c>
      <c r="C1665" s="448"/>
      <c r="D1665" s="446"/>
      <c r="E1665" s="446"/>
      <c r="F1665" s="446"/>
      <c r="G1665" s="448"/>
      <c r="H1665" s="455">
        <v>0</v>
      </c>
      <c r="I1665" s="452">
        <v>0</v>
      </c>
      <c r="J1665" s="446"/>
      <c r="K1665" s="492"/>
      <c r="M1665" s="443" t="str">
        <f>_xlfn.IFNA(VLOOKUP(G1665,Checks!$L$4:$L$15,1,FALSE),IF(G1665="","",1))</f>
        <v/>
      </c>
    </row>
    <row r="1666" spans="1:13" s="443" customFormat="1" ht="14.15" customHeight="1">
      <c r="A1666" s="502">
        <f t="shared" si="50"/>
        <v>1658</v>
      </c>
      <c r="B1666" s="502">
        <f t="shared" si="51"/>
        <v>0</v>
      </c>
      <c r="C1666" s="448"/>
      <c r="D1666" s="446"/>
      <c r="E1666" s="446"/>
      <c r="F1666" s="446"/>
      <c r="G1666" s="448"/>
      <c r="H1666" s="455">
        <v>0</v>
      </c>
      <c r="I1666" s="452">
        <v>0</v>
      </c>
      <c r="J1666" s="446"/>
      <c r="K1666" s="492"/>
      <c r="M1666" s="443" t="str">
        <f>_xlfn.IFNA(VLOOKUP(G1666,Checks!$L$4:$L$15,1,FALSE),IF(G1666="","",1))</f>
        <v/>
      </c>
    </row>
    <row r="1667" spans="1:13" s="443" customFormat="1" ht="14.15" customHeight="1">
      <c r="A1667" s="502">
        <f t="shared" si="50"/>
        <v>1659</v>
      </c>
      <c r="B1667" s="502">
        <f t="shared" si="51"/>
        <v>0</v>
      </c>
      <c r="C1667" s="448"/>
      <c r="D1667" s="446"/>
      <c r="E1667" s="446"/>
      <c r="F1667" s="446"/>
      <c r="G1667" s="448"/>
      <c r="H1667" s="455">
        <v>0</v>
      </c>
      <c r="I1667" s="452">
        <v>0</v>
      </c>
      <c r="J1667" s="446"/>
      <c r="K1667" s="492"/>
      <c r="M1667" s="443" t="str">
        <f>_xlfn.IFNA(VLOOKUP(G1667,Checks!$L$4:$L$15,1,FALSE),IF(G1667="","",1))</f>
        <v/>
      </c>
    </row>
    <row r="1668" spans="1:13" s="443" customFormat="1" ht="14.15" customHeight="1">
      <c r="A1668" s="502">
        <f t="shared" si="50"/>
        <v>1660</v>
      </c>
      <c r="B1668" s="502">
        <f t="shared" si="51"/>
        <v>0</v>
      </c>
      <c r="C1668" s="448"/>
      <c r="D1668" s="446"/>
      <c r="E1668" s="446"/>
      <c r="F1668" s="446"/>
      <c r="G1668" s="448"/>
      <c r="H1668" s="455">
        <v>0</v>
      </c>
      <c r="I1668" s="452">
        <v>0</v>
      </c>
      <c r="J1668" s="446"/>
      <c r="K1668" s="492"/>
      <c r="M1668" s="443" t="str">
        <f>_xlfn.IFNA(VLOOKUP(G1668,Checks!$L$4:$L$15,1,FALSE),IF(G1668="","",1))</f>
        <v/>
      </c>
    </row>
    <row r="1669" spans="1:13" s="443" customFormat="1" ht="14.15" customHeight="1">
      <c r="A1669" s="502">
        <f t="shared" si="50"/>
        <v>1661</v>
      </c>
      <c r="B1669" s="502">
        <f t="shared" si="51"/>
        <v>0</v>
      </c>
      <c r="C1669" s="448"/>
      <c r="D1669" s="446"/>
      <c r="E1669" s="446"/>
      <c r="F1669" s="446"/>
      <c r="G1669" s="448"/>
      <c r="H1669" s="455">
        <v>0</v>
      </c>
      <c r="I1669" s="452">
        <v>0</v>
      </c>
      <c r="J1669" s="446"/>
      <c r="K1669" s="492"/>
      <c r="M1669" s="443" t="str">
        <f>_xlfn.IFNA(VLOOKUP(G1669,Checks!$L$4:$L$15,1,FALSE),IF(G1669="","",1))</f>
        <v/>
      </c>
    </row>
    <row r="1670" spans="1:13" s="443" customFormat="1" ht="14.15" customHeight="1">
      <c r="A1670" s="502">
        <f t="shared" si="50"/>
        <v>1662</v>
      </c>
      <c r="B1670" s="502">
        <f t="shared" si="51"/>
        <v>0</v>
      </c>
      <c r="C1670" s="448"/>
      <c r="D1670" s="446"/>
      <c r="E1670" s="446"/>
      <c r="F1670" s="446"/>
      <c r="G1670" s="448"/>
      <c r="H1670" s="455">
        <v>0</v>
      </c>
      <c r="I1670" s="452">
        <v>0</v>
      </c>
      <c r="J1670" s="446"/>
      <c r="K1670" s="492"/>
      <c r="M1670" s="443" t="str">
        <f>_xlfn.IFNA(VLOOKUP(G1670,Checks!$L$4:$L$15,1,FALSE),IF(G1670="","",1))</f>
        <v/>
      </c>
    </row>
    <row r="1671" spans="1:13" s="443" customFormat="1" ht="14.15" customHeight="1">
      <c r="A1671" s="502">
        <f t="shared" si="50"/>
        <v>1663</v>
      </c>
      <c r="B1671" s="502">
        <f t="shared" si="51"/>
        <v>0</v>
      </c>
      <c r="C1671" s="448"/>
      <c r="D1671" s="446"/>
      <c r="E1671" s="446"/>
      <c r="F1671" s="446"/>
      <c r="G1671" s="448"/>
      <c r="H1671" s="455">
        <v>0</v>
      </c>
      <c r="I1671" s="452">
        <v>0</v>
      </c>
      <c r="J1671" s="446"/>
      <c r="K1671" s="492"/>
      <c r="M1671" s="443" t="str">
        <f>_xlfn.IFNA(VLOOKUP(G1671,Checks!$L$4:$L$15,1,FALSE),IF(G1671="","",1))</f>
        <v/>
      </c>
    </row>
    <row r="1672" spans="1:13" s="443" customFormat="1" ht="14.15" customHeight="1">
      <c r="A1672" s="502">
        <f t="shared" si="50"/>
        <v>1664</v>
      </c>
      <c r="B1672" s="502">
        <f t="shared" si="51"/>
        <v>0</v>
      </c>
      <c r="C1672" s="448"/>
      <c r="D1672" s="446"/>
      <c r="E1672" s="446"/>
      <c r="F1672" s="446"/>
      <c r="G1672" s="448"/>
      <c r="H1672" s="455">
        <v>0</v>
      </c>
      <c r="I1672" s="452">
        <v>0</v>
      </c>
      <c r="J1672" s="446"/>
      <c r="K1672" s="492"/>
      <c r="M1672" s="443" t="str">
        <f>_xlfn.IFNA(VLOOKUP(G1672,Checks!$L$4:$L$15,1,FALSE),IF(G1672="","",1))</f>
        <v/>
      </c>
    </row>
    <row r="1673" spans="1:13" s="443" customFormat="1" ht="14.15" customHeight="1">
      <c r="A1673" s="502">
        <f t="shared" si="50"/>
        <v>1665</v>
      </c>
      <c r="B1673" s="502">
        <f t="shared" si="51"/>
        <v>0</v>
      </c>
      <c r="C1673" s="448"/>
      <c r="D1673" s="446"/>
      <c r="E1673" s="446"/>
      <c r="F1673" s="446"/>
      <c r="G1673" s="448"/>
      <c r="H1673" s="455">
        <v>0</v>
      </c>
      <c r="I1673" s="452">
        <v>0</v>
      </c>
      <c r="J1673" s="446"/>
      <c r="K1673" s="492"/>
      <c r="M1673" s="443" t="str">
        <f>_xlfn.IFNA(VLOOKUP(G1673,Checks!$L$4:$L$15,1,FALSE),IF(G1673="","",1))</f>
        <v/>
      </c>
    </row>
    <row r="1674" spans="1:13" s="443" customFormat="1" ht="14.15" customHeight="1">
      <c r="A1674" s="502">
        <f t="shared" si="50"/>
        <v>1666</v>
      </c>
      <c r="B1674" s="502">
        <f t="shared" si="51"/>
        <v>0</v>
      </c>
      <c r="C1674" s="448"/>
      <c r="D1674" s="446"/>
      <c r="E1674" s="446"/>
      <c r="F1674" s="446"/>
      <c r="G1674" s="448"/>
      <c r="H1674" s="455">
        <v>0</v>
      </c>
      <c r="I1674" s="452">
        <v>0</v>
      </c>
      <c r="J1674" s="446"/>
      <c r="K1674" s="492"/>
      <c r="M1674" s="443" t="str">
        <f>_xlfn.IFNA(VLOOKUP(G1674,Checks!$L$4:$L$15,1,FALSE),IF(G1674="","",1))</f>
        <v/>
      </c>
    </row>
    <row r="1675" spans="1:13" s="443" customFormat="1" ht="14.15" customHeight="1">
      <c r="A1675" s="502">
        <f t="shared" ref="A1675:A1738" si="52">A1674+1</f>
        <v>1667</v>
      </c>
      <c r="B1675" s="502">
        <f t="shared" ref="B1675:B1738" si="53">$B$9</f>
        <v>0</v>
      </c>
      <c r="C1675" s="448"/>
      <c r="D1675" s="446"/>
      <c r="E1675" s="446"/>
      <c r="F1675" s="446"/>
      <c r="G1675" s="448"/>
      <c r="H1675" s="455">
        <v>0</v>
      </c>
      <c r="I1675" s="452">
        <v>0</v>
      </c>
      <c r="J1675" s="446"/>
      <c r="K1675" s="492"/>
      <c r="M1675" s="443" t="str">
        <f>_xlfn.IFNA(VLOOKUP(G1675,Checks!$L$4:$L$15,1,FALSE),IF(G1675="","",1))</f>
        <v/>
      </c>
    </row>
    <row r="1676" spans="1:13" s="443" customFormat="1" ht="14.15" customHeight="1">
      <c r="A1676" s="502">
        <f t="shared" si="52"/>
        <v>1668</v>
      </c>
      <c r="B1676" s="502">
        <f t="shared" si="53"/>
        <v>0</v>
      </c>
      <c r="C1676" s="448"/>
      <c r="D1676" s="446"/>
      <c r="E1676" s="446"/>
      <c r="F1676" s="446"/>
      <c r="G1676" s="448"/>
      <c r="H1676" s="455">
        <v>0</v>
      </c>
      <c r="I1676" s="452">
        <v>0</v>
      </c>
      <c r="J1676" s="446"/>
      <c r="K1676" s="492"/>
      <c r="M1676" s="443" t="str">
        <f>_xlfn.IFNA(VLOOKUP(G1676,Checks!$L$4:$L$15,1,FALSE),IF(G1676="","",1))</f>
        <v/>
      </c>
    </row>
    <row r="1677" spans="1:13" s="443" customFormat="1" ht="14.15" customHeight="1">
      <c r="A1677" s="502">
        <f t="shared" si="52"/>
        <v>1669</v>
      </c>
      <c r="B1677" s="502">
        <f t="shared" si="53"/>
        <v>0</v>
      </c>
      <c r="C1677" s="448"/>
      <c r="D1677" s="446"/>
      <c r="E1677" s="446"/>
      <c r="F1677" s="446"/>
      <c r="G1677" s="448"/>
      <c r="H1677" s="455">
        <v>0</v>
      </c>
      <c r="I1677" s="452">
        <v>0</v>
      </c>
      <c r="J1677" s="446"/>
      <c r="K1677" s="492"/>
      <c r="M1677" s="443" t="str">
        <f>_xlfn.IFNA(VLOOKUP(G1677,Checks!$L$4:$L$15,1,FALSE),IF(G1677="","",1))</f>
        <v/>
      </c>
    </row>
    <row r="1678" spans="1:13" s="443" customFormat="1" ht="14.15" customHeight="1">
      <c r="A1678" s="502">
        <f t="shared" si="52"/>
        <v>1670</v>
      </c>
      <c r="B1678" s="502">
        <f t="shared" si="53"/>
        <v>0</v>
      </c>
      <c r="C1678" s="448"/>
      <c r="D1678" s="446"/>
      <c r="E1678" s="446"/>
      <c r="F1678" s="446"/>
      <c r="G1678" s="448"/>
      <c r="H1678" s="455">
        <v>0</v>
      </c>
      <c r="I1678" s="452">
        <v>0</v>
      </c>
      <c r="J1678" s="446"/>
      <c r="K1678" s="492"/>
      <c r="M1678" s="443" t="str">
        <f>_xlfn.IFNA(VLOOKUP(G1678,Checks!$L$4:$L$15,1,FALSE),IF(G1678="","",1))</f>
        <v/>
      </c>
    </row>
    <row r="1679" spans="1:13" s="443" customFormat="1" ht="14.15" customHeight="1">
      <c r="A1679" s="502">
        <f t="shared" si="52"/>
        <v>1671</v>
      </c>
      <c r="B1679" s="502">
        <f t="shared" si="53"/>
        <v>0</v>
      </c>
      <c r="C1679" s="448"/>
      <c r="D1679" s="446"/>
      <c r="E1679" s="446"/>
      <c r="F1679" s="446"/>
      <c r="G1679" s="448"/>
      <c r="H1679" s="455">
        <v>0</v>
      </c>
      <c r="I1679" s="452">
        <v>0</v>
      </c>
      <c r="J1679" s="446"/>
      <c r="K1679" s="492"/>
      <c r="M1679" s="443" t="str">
        <f>_xlfn.IFNA(VLOOKUP(G1679,Checks!$L$4:$L$15,1,FALSE),IF(G1679="","",1))</f>
        <v/>
      </c>
    </row>
    <row r="1680" spans="1:13" s="443" customFormat="1" ht="14.15" customHeight="1">
      <c r="A1680" s="502">
        <f t="shared" si="52"/>
        <v>1672</v>
      </c>
      <c r="B1680" s="502">
        <f t="shared" si="53"/>
        <v>0</v>
      </c>
      <c r="C1680" s="448"/>
      <c r="D1680" s="446"/>
      <c r="E1680" s="446"/>
      <c r="F1680" s="446"/>
      <c r="G1680" s="448"/>
      <c r="H1680" s="455">
        <v>0</v>
      </c>
      <c r="I1680" s="452">
        <v>0</v>
      </c>
      <c r="J1680" s="446"/>
      <c r="K1680" s="492"/>
      <c r="M1680" s="443" t="str">
        <f>_xlfn.IFNA(VLOOKUP(G1680,Checks!$L$4:$L$15,1,FALSE),IF(G1680="","",1))</f>
        <v/>
      </c>
    </row>
    <row r="1681" spans="1:13" s="443" customFormat="1" ht="14.15" customHeight="1">
      <c r="A1681" s="502">
        <f t="shared" si="52"/>
        <v>1673</v>
      </c>
      <c r="B1681" s="502">
        <f t="shared" si="53"/>
        <v>0</v>
      </c>
      <c r="C1681" s="448"/>
      <c r="D1681" s="446"/>
      <c r="E1681" s="446"/>
      <c r="F1681" s="446"/>
      <c r="G1681" s="448"/>
      <c r="H1681" s="455">
        <v>0</v>
      </c>
      <c r="I1681" s="452">
        <v>0</v>
      </c>
      <c r="J1681" s="446"/>
      <c r="K1681" s="492"/>
      <c r="M1681" s="443" t="str">
        <f>_xlfn.IFNA(VLOOKUP(G1681,Checks!$L$4:$L$15,1,FALSE),IF(G1681="","",1))</f>
        <v/>
      </c>
    </row>
    <row r="1682" spans="1:13" s="443" customFormat="1" ht="14.15" customHeight="1">
      <c r="A1682" s="502">
        <f t="shared" si="52"/>
        <v>1674</v>
      </c>
      <c r="B1682" s="502">
        <f t="shared" si="53"/>
        <v>0</v>
      </c>
      <c r="C1682" s="448"/>
      <c r="D1682" s="446"/>
      <c r="E1682" s="446"/>
      <c r="F1682" s="446"/>
      <c r="G1682" s="448"/>
      <c r="H1682" s="455">
        <v>0</v>
      </c>
      <c r="I1682" s="452">
        <v>0</v>
      </c>
      <c r="J1682" s="446"/>
      <c r="K1682" s="492"/>
      <c r="M1682" s="443" t="str">
        <f>_xlfn.IFNA(VLOOKUP(G1682,Checks!$L$4:$L$15,1,FALSE),IF(G1682="","",1))</f>
        <v/>
      </c>
    </row>
    <row r="1683" spans="1:13" s="443" customFormat="1" ht="14.15" customHeight="1">
      <c r="A1683" s="502">
        <f t="shared" si="52"/>
        <v>1675</v>
      </c>
      <c r="B1683" s="502">
        <f t="shared" si="53"/>
        <v>0</v>
      </c>
      <c r="C1683" s="448"/>
      <c r="D1683" s="446"/>
      <c r="E1683" s="446"/>
      <c r="F1683" s="446"/>
      <c r="G1683" s="448"/>
      <c r="H1683" s="455">
        <v>0</v>
      </c>
      <c r="I1683" s="452">
        <v>0</v>
      </c>
      <c r="J1683" s="446"/>
      <c r="K1683" s="492"/>
      <c r="M1683" s="443" t="str">
        <f>_xlfn.IFNA(VLOOKUP(G1683,Checks!$L$4:$L$15,1,FALSE),IF(G1683="","",1))</f>
        <v/>
      </c>
    </row>
    <row r="1684" spans="1:13" s="443" customFormat="1" ht="14.15" customHeight="1">
      <c r="A1684" s="502">
        <f t="shared" si="52"/>
        <v>1676</v>
      </c>
      <c r="B1684" s="502">
        <f t="shared" si="53"/>
        <v>0</v>
      </c>
      <c r="C1684" s="448"/>
      <c r="D1684" s="446"/>
      <c r="E1684" s="446"/>
      <c r="F1684" s="446"/>
      <c r="G1684" s="448"/>
      <c r="H1684" s="455">
        <v>0</v>
      </c>
      <c r="I1684" s="452">
        <v>0</v>
      </c>
      <c r="J1684" s="446"/>
      <c r="K1684" s="492"/>
      <c r="M1684" s="443" t="str">
        <f>_xlfn.IFNA(VLOOKUP(G1684,Checks!$L$4:$L$15,1,FALSE),IF(G1684="","",1))</f>
        <v/>
      </c>
    </row>
    <row r="1685" spans="1:13" s="443" customFormat="1" ht="14.15" customHeight="1">
      <c r="A1685" s="502">
        <f t="shared" si="52"/>
        <v>1677</v>
      </c>
      <c r="B1685" s="502">
        <f t="shared" si="53"/>
        <v>0</v>
      </c>
      <c r="C1685" s="448"/>
      <c r="D1685" s="446"/>
      <c r="E1685" s="446"/>
      <c r="F1685" s="446"/>
      <c r="G1685" s="448"/>
      <c r="H1685" s="455">
        <v>0</v>
      </c>
      <c r="I1685" s="452">
        <v>0</v>
      </c>
      <c r="J1685" s="446"/>
      <c r="K1685" s="492"/>
      <c r="M1685" s="443" t="str">
        <f>_xlfn.IFNA(VLOOKUP(G1685,Checks!$L$4:$L$15,1,FALSE),IF(G1685="","",1))</f>
        <v/>
      </c>
    </row>
    <row r="1686" spans="1:13" s="443" customFormat="1" ht="14.15" customHeight="1">
      <c r="A1686" s="502">
        <f t="shared" si="52"/>
        <v>1678</v>
      </c>
      <c r="B1686" s="502">
        <f t="shared" si="53"/>
        <v>0</v>
      </c>
      <c r="C1686" s="448"/>
      <c r="D1686" s="446"/>
      <c r="E1686" s="446"/>
      <c r="F1686" s="446"/>
      <c r="G1686" s="448"/>
      <c r="H1686" s="455">
        <v>0</v>
      </c>
      <c r="I1686" s="452">
        <v>0</v>
      </c>
      <c r="J1686" s="446"/>
      <c r="K1686" s="492"/>
      <c r="M1686" s="443" t="str">
        <f>_xlfn.IFNA(VLOOKUP(G1686,Checks!$L$4:$L$15,1,FALSE),IF(G1686="","",1))</f>
        <v/>
      </c>
    </row>
    <row r="1687" spans="1:13" s="443" customFormat="1" ht="14.15" customHeight="1">
      <c r="A1687" s="502">
        <f t="shared" si="52"/>
        <v>1679</v>
      </c>
      <c r="B1687" s="502">
        <f t="shared" si="53"/>
        <v>0</v>
      </c>
      <c r="C1687" s="448"/>
      <c r="D1687" s="446"/>
      <c r="E1687" s="446"/>
      <c r="F1687" s="446"/>
      <c r="G1687" s="448"/>
      <c r="H1687" s="455">
        <v>0</v>
      </c>
      <c r="I1687" s="452">
        <v>0</v>
      </c>
      <c r="J1687" s="446"/>
      <c r="K1687" s="492"/>
      <c r="M1687" s="443" t="str">
        <f>_xlfn.IFNA(VLOOKUP(G1687,Checks!$L$4:$L$15,1,FALSE),IF(G1687="","",1))</f>
        <v/>
      </c>
    </row>
    <row r="1688" spans="1:13" s="443" customFormat="1" ht="14.15" customHeight="1">
      <c r="A1688" s="502">
        <f t="shared" si="52"/>
        <v>1680</v>
      </c>
      <c r="B1688" s="502">
        <f t="shared" si="53"/>
        <v>0</v>
      </c>
      <c r="C1688" s="448"/>
      <c r="D1688" s="446"/>
      <c r="E1688" s="446"/>
      <c r="F1688" s="446"/>
      <c r="G1688" s="448"/>
      <c r="H1688" s="455">
        <v>0</v>
      </c>
      <c r="I1688" s="452">
        <v>0</v>
      </c>
      <c r="J1688" s="446"/>
      <c r="K1688" s="492"/>
      <c r="M1688" s="443" t="str">
        <f>_xlfn.IFNA(VLOOKUP(G1688,Checks!$L$4:$L$15,1,FALSE),IF(G1688="","",1))</f>
        <v/>
      </c>
    </row>
    <row r="1689" spans="1:13" s="443" customFormat="1" ht="14.15" customHeight="1">
      <c r="A1689" s="502">
        <f t="shared" si="52"/>
        <v>1681</v>
      </c>
      <c r="B1689" s="502">
        <f t="shared" si="53"/>
        <v>0</v>
      </c>
      <c r="C1689" s="448"/>
      <c r="D1689" s="446"/>
      <c r="E1689" s="446"/>
      <c r="F1689" s="446"/>
      <c r="G1689" s="448"/>
      <c r="H1689" s="455">
        <v>0</v>
      </c>
      <c r="I1689" s="452">
        <v>0</v>
      </c>
      <c r="J1689" s="446"/>
      <c r="K1689" s="492"/>
      <c r="M1689" s="443" t="str">
        <f>_xlfn.IFNA(VLOOKUP(G1689,Checks!$L$4:$L$15,1,FALSE),IF(G1689="","",1))</f>
        <v/>
      </c>
    </row>
    <row r="1690" spans="1:13" s="443" customFormat="1" ht="14.15" customHeight="1">
      <c r="A1690" s="502">
        <f t="shared" si="52"/>
        <v>1682</v>
      </c>
      <c r="B1690" s="502">
        <f t="shared" si="53"/>
        <v>0</v>
      </c>
      <c r="C1690" s="448"/>
      <c r="D1690" s="446"/>
      <c r="E1690" s="446"/>
      <c r="F1690" s="446"/>
      <c r="G1690" s="448"/>
      <c r="H1690" s="455">
        <v>0</v>
      </c>
      <c r="I1690" s="452">
        <v>0</v>
      </c>
      <c r="J1690" s="446"/>
      <c r="K1690" s="492"/>
      <c r="M1690" s="443" t="str">
        <f>_xlfn.IFNA(VLOOKUP(G1690,Checks!$L$4:$L$15,1,FALSE),IF(G1690="","",1))</f>
        <v/>
      </c>
    </row>
    <row r="1691" spans="1:13" s="443" customFormat="1" ht="14.15" customHeight="1">
      <c r="A1691" s="502">
        <f t="shared" si="52"/>
        <v>1683</v>
      </c>
      <c r="B1691" s="502">
        <f t="shared" si="53"/>
        <v>0</v>
      </c>
      <c r="C1691" s="448"/>
      <c r="D1691" s="446"/>
      <c r="E1691" s="446"/>
      <c r="F1691" s="446"/>
      <c r="G1691" s="448"/>
      <c r="H1691" s="455">
        <v>0</v>
      </c>
      <c r="I1691" s="452">
        <v>0</v>
      </c>
      <c r="J1691" s="446"/>
      <c r="K1691" s="492"/>
      <c r="M1691" s="443" t="str">
        <f>_xlfn.IFNA(VLOOKUP(G1691,Checks!$L$4:$L$15,1,FALSE),IF(G1691="","",1))</f>
        <v/>
      </c>
    </row>
    <row r="1692" spans="1:13" s="443" customFormat="1" ht="14.15" customHeight="1">
      <c r="A1692" s="502">
        <f t="shared" si="52"/>
        <v>1684</v>
      </c>
      <c r="B1692" s="502">
        <f t="shared" si="53"/>
        <v>0</v>
      </c>
      <c r="C1692" s="448"/>
      <c r="D1692" s="446"/>
      <c r="E1692" s="446"/>
      <c r="F1692" s="446"/>
      <c r="G1692" s="448"/>
      <c r="H1692" s="455">
        <v>0</v>
      </c>
      <c r="I1692" s="452">
        <v>0</v>
      </c>
      <c r="J1692" s="446"/>
      <c r="K1692" s="492"/>
      <c r="M1692" s="443" t="str">
        <f>_xlfn.IFNA(VLOOKUP(G1692,Checks!$L$4:$L$15,1,FALSE),IF(G1692="","",1))</f>
        <v/>
      </c>
    </row>
    <row r="1693" spans="1:13" s="443" customFormat="1" ht="14.15" customHeight="1">
      <c r="A1693" s="502">
        <f t="shared" si="52"/>
        <v>1685</v>
      </c>
      <c r="B1693" s="502">
        <f t="shared" si="53"/>
        <v>0</v>
      </c>
      <c r="C1693" s="448"/>
      <c r="D1693" s="446"/>
      <c r="E1693" s="446"/>
      <c r="F1693" s="446"/>
      <c r="G1693" s="448"/>
      <c r="H1693" s="455">
        <v>0</v>
      </c>
      <c r="I1693" s="452">
        <v>0</v>
      </c>
      <c r="J1693" s="446"/>
      <c r="K1693" s="492"/>
      <c r="M1693" s="443" t="str">
        <f>_xlfn.IFNA(VLOOKUP(G1693,Checks!$L$4:$L$15,1,FALSE),IF(G1693="","",1))</f>
        <v/>
      </c>
    </row>
    <row r="1694" spans="1:13" s="443" customFormat="1" ht="14.15" customHeight="1">
      <c r="A1694" s="502">
        <f t="shared" si="52"/>
        <v>1686</v>
      </c>
      <c r="B1694" s="502">
        <f t="shared" si="53"/>
        <v>0</v>
      </c>
      <c r="C1694" s="448"/>
      <c r="D1694" s="446"/>
      <c r="E1694" s="446"/>
      <c r="F1694" s="446"/>
      <c r="G1694" s="448"/>
      <c r="H1694" s="455">
        <v>0</v>
      </c>
      <c r="I1694" s="452">
        <v>0</v>
      </c>
      <c r="J1694" s="446"/>
      <c r="K1694" s="492"/>
      <c r="M1694" s="443" t="str">
        <f>_xlfn.IFNA(VLOOKUP(G1694,Checks!$L$4:$L$15,1,FALSE),IF(G1694="","",1))</f>
        <v/>
      </c>
    </row>
    <row r="1695" spans="1:13" s="443" customFormat="1" ht="14.15" customHeight="1">
      <c r="A1695" s="502">
        <f t="shared" si="52"/>
        <v>1687</v>
      </c>
      <c r="B1695" s="502">
        <f t="shared" si="53"/>
        <v>0</v>
      </c>
      <c r="C1695" s="448"/>
      <c r="D1695" s="446"/>
      <c r="E1695" s="446"/>
      <c r="F1695" s="446"/>
      <c r="G1695" s="448"/>
      <c r="H1695" s="455">
        <v>0</v>
      </c>
      <c r="I1695" s="452">
        <v>0</v>
      </c>
      <c r="J1695" s="446"/>
      <c r="K1695" s="492"/>
      <c r="M1695" s="443" t="str">
        <f>_xlfn.IFNA(VLOOKUP(G1695,Checks!$L$4:$L$15,1,FALSE),IF(G1695="","",1))</f>
        <v/>
      </c>
    </row>
    <row r="1696" spans="1:13" s="443" customFormat="1" ht="14.15" customHeight="1">
      <c r="A1696" s="502">
        <f t="shared" si="52"/>
        <v>1688</v>
      </c>
      <c r="B1696" s="502">
        <f t="shared" si="53"/>
        <v>0</v>
      </c>
      <c r="C1696" s="448"/>
      <c r="D1696" s="446"/>
      <c r="E1696" s="446"/>
      <c r="F1696" s="446"/>
      <c r="G1696" s="448"/>
      <c r="H1696" s="455">
        <v>0</v>
      </c>
      <c r="I1696" s="452">
        <v>0</v>
      </c>
      <c r="J1696" s="446"/>
      <c r="K1696" s="492"/>
      <c r="M1696" s="443" t="str">
        <f>_xlfn.IFNA(VLOOKUP(G1696,Checks!$L$4:$L$15,1,FALSE),IF(G1696="","",1))</f>
        <v/>
      </c>
    </row>
    <row r="1697" spans="1:13" s="443" customFormat="1" ht="14.15" customHeight="1">
      <c r="A1697" s="502">
        <f t="shared" si="52"/>
        <v>1689</v>
      </c>
      <c r="B1697" s="502">
        <f t="shared" si="53"/>
        <v>0</v>
      </c>
      <c r="C1697" s="448"/>
      <c r="D1697" s="446"/>
      <c r="E1697" s="446"/>
      <c r="F1697" s="446"/>
      <c r="G1697" s="448"/>
      <c r="H1697" s="455">
        <v>0</v>
      </c>
      <c r="I1697" s="452">
        <v>0</v>
      </c>
      <c r="J1697" s="446"/>
      <c r="K1697" s="492"/>
      <c r="M1697" s="443" t="str">
        <f>_xlfn.IFNA(VLOOKUP(G1697,Checks!$L$4:$L$15,1,FALSE),IF(G1697="","",1))</f>
        <v/>
      </c>
    </row>
    <row r="1698" spans="1:13" s="443" customFormat="1" ht="14.15" customHeight="1">
      <c r="A1698" s="502">
        <f t="shared" si="52"/>
        <v>1690</v>
      </c>
      <c r="B1698" s="502">
        <f t="shared" si="53"/>
        <v>0</v>
      </c>
      <c r="C1698" s="448"/>
      <c r="D1698" s="446"/>
      <c r="E1698" s="446"/>
      <c r="F1698" s="446"/>
      <c r="G1698" s="448"/>
      <c r="H1698" s="455">
        <v>0</v>
      </c>
      <c r="I1698" s="452">
        <v>0</v>
      </c>
      <c r="J1698" s="446"/>
      <c r="K1698" s="492"/>
      <c r="M1698" s="443" t="str">
        <f>_xlfn.IFNA(VLOOKUP(G1698,Checks!$L$4:$L$15,1,FALSE),IF(G1698="","",1))</f>
        <v/>
      </c>
    </row>
    <row r="1699" spans="1:13" s="443" customFormat="1" ht="14.15" customHeight="1">
      <c r="A1699" s="502">
        <f t="shared" si="52"/>
        <v>1691</v>
      </c>
      <c r="B1699" s="502">
        <f t="shared" si="53"/>
        <v>0</v>
      </c>
      <c r="C1699" s="448"/>
      <c r="D1699" s="446"/>
      <c r="E1699" s="446"/>
      <c r="F1699" s="446"/>
      <c r="G1699" s="448"/>
      <c r="H1699" s="455">
        <v>0</v>
      </c>
      <c r="I1699" s="452">
        <v>0</v>
      </c>
      <c r="J1699" s="446"/>
      <c r="K1699" s="492"/>
      <c r="M1699" s="443" t="str">
        <f>_xlfn.IFNA(VLOOKUP(G1699,Checks!$L$4:$L$15,1,FALSE),IF(G1699="","",1))</f>
        <v/>
      </c>
    </row>
    <row r="1700" spans="1:13" s="443" customFormat="1" ht="14.15" customHeight="1">
      <c r="A1700" s="502">
        <f t="shared" si="52"/>
        <v>1692</v>
      </c>
      <c r="B1700" s="502">
        <f t="shared" si="53"/>
        <v>0</v>
      </c>
      <c r="C1700" s="448"/>
      <c r="D1700" s="446"/>
      <c r="E1700" s="446"/>
      <c r="F1700" s="446"/>
      <c r="G1700" s="448"/>
      <c r="H1700" s="455">
        <v>0</v>
      </c>
      <c r="I1700" s="452">
        <v>0</v>
      </c>
      <c r="J1700" s="446"/>
      <c r="K1700" s="492"/>
      <c r="M1700" s="443" t="str">
        <f>_xlfn.IFNA(VLOOKUP(G1700,Checks!$L$4:$L$15,1,FALSE),IF(G1700="","",1))</f>
        <v/>
      </c>
    </row>
    <row r="1701" spans="1:13" s="443" customFormat="1" ht="14.15" customHeight="1">
      <c r="A1701" s="502">
        <f t="shared" si="52"/>
        <v>1693</v>
      </c>
      <c r="B1701" s="502">
        <f t="shared" si="53"/>
        <v>0</v>
      </c>
      <c r="C1701" s="448"/>
      <c r="D1701" s="446"/>
      <c r="E1701" s="446"/>
      <c r="F1701" s="446"/>
      <c r="G1701" s="448"/>
      <c r="H1701" s="455">
        <v>0</v>
      </c>
      <c r="I1701" s="452">
        <v>0</v>
      </c>
      <c r="J1701" s="446"/>
      <c r="K1701" s="492"/>
      <c r="M1701" s="443" t="str">
        <f>_xlfn.IFNA(VLOOKUP(G1701,Checks!$L$4:$L$15,1,FALSE),IF(G1701="","",1))</f>
        <v/>
      </c>
    </row>
    <row r="1702" spans="1:13" s="443" customFormat="1" ht="14.15" customHeight="1">
      <c r="A1702" s="502">
        <f t="shared" si="52"/>
        <v>1694</v>
      </c>
      <c r="B1702" s="502">
        <f t="shared" si="53"/>
        <v>0</v>
      </c>
      <c r="C1702" s="448"/>
      <c r="D1702" s="446"/>
      <c r="E1702" s="446"/>
      <c r="F1702" s="446"/>
      <c r="G1702" s="448"/>
      <c r="H1702" s="455">
        <v>0</v>
      </c>
      <c r="I1702" s="452">
        <v>0</v>
      </c>
      <c r="J1702" s="446"/>
      <c r="K1702" s="492"/>
      <c r="M1702" s="443" t="str">
        <f>_xlfn.IFNA(VLOOKUP(G1702,Checks!$L$4:$L$15,1,FALSE),IF(G1702="","",1))</f>
        <v/>
      </c>
    </row>
    <row r="1703" spans="1:13" s="443" customFormat="1" ht="14.15" customHeight="1">
      <c r="A1703" s="502">
        <f t="shared" si="52"/>
        <v>1695</v>
      </c>
      <c r="B1703" s="502">
        <f t="shared" si="53"/>
        <v>0</v>
      </c>
      <c r="C1703" s="448"/>
      <c r="D1703" s="446"/>
      <c r="E1703" s="446"/>
      <c r="F1703" s="446"/>
      <c r="G1703" s="448"/>
      <c r="H1703" s="455">
        <v>0</v>
      </c>
      <c r="I1703" s="452">
        <v>0</v>
      </c>
      <c r="J1703" s="446"/>
      <c r="K1703" s="492"/>
      <c r="M1703" s="443" t="str">
        <f>_xlfn.IFNA(VLOOKUP(G1703,Checks!$L$4:$L$15,1,FALSE),IF(G1703="","",1))</f>
        <v/>
      </c>
    </row>
    <row r="1704" spans="1:13" s="443" customFormat="1" ht="14.15" customHeight="1">
      <c r="A1704" s="502">
        <f t="shared" si="52"/>
        <v>1696</v>
      </c>
      <c r="B1704" s="502">
        <f t="shared" si="53"/>
        <v>0</v>
      </c>
      <c r="C1704" s="448"/>
      <c r="D1704" s="446"/>
      <c r="E1704" s="446"/>
      <c r="F1704" s="446"/>
      <c r="G1704" s="448"/>
      <c r="H1704" s="455">
        <v>0</v>
      </c>
      <c r="I1704" s="452">
        <v>0</v>
      </c>
      <c r="J1704" s="446"/>
      <c r="K1704" s="492"/>
      <c r="M1704" s="443" t="str">
        <f>_xlfn.IFNA(VLOOKUP(G1704,Checks!$L$4:$L$15,1,FALSE),IF(G1704="","",1))</f>
        <v/>
      </c>
    </row>
    <row r="1705" spans="1:13" s="443" customFormat="1" ht="14.15" customHeight="1">
      <c r="A1705" s="502">
        <f t="shared" si="52"/>
        <v>1697</v>
      </c>
      <c r="B1705" s="502">
        <f t="shared" si="53"/>
        <v>0</v>
      </c>
      <c r="C1705" s="448"/>
      <c r="D1705" s="446"/>
      <c r="E1705" s="446"/>
      <c r="F1705" s="446"/>
      <c r="G1705" s="448"/>
      <c r="H1705" s="455">
        <v>0</v>
      </c>
      <c r="I1705" s="452">
        <v>0</v>
      </c>
      <c r="J1705" s="446"/>
      <c r="K1705" s="492"/>
      <c r="M1705" s="443" t="str">
        <f>_xlfn.IFNA(VLOOKUP(G1705,Checks!$L$4:$L$15,1,FALSE),IF(G1705="","",1))</f>
        <v/>
      </c>
    </row>
    <row r="1706" spans="1:13" s="443" customFormat="1" ht="14.15" customHeight="1">
      <c r="A1706" s="502">
        <f t="shared" si="52"/>
        <v>1698</v>
      </c>
      <c r="B1706" s="502">
        <f t="shared" si="53"/>
        <v>0</v>
      </c>
      <c r="C1706" s="448"/>
      <c r="D1706" s="446"/>
      <c r="E1706" s="446"/>
      <c r="F1706" s="446"/>
      <c r="G1706" s="448"/>
      <c r="H1706" s="455">
        <v>0</v>
      </c>
      <c r="I1706" s="452">
        <v>0</v>
      </c>
      <c r="J1706" s="446"/>
      <c r="K1706" s="492"/>
      <c r="M1706" s="443" t="str">
        <f>_xlfn.IFNA(VLOOKUP(G1706,Checks!$L$4:$L$15,1,FALSE),IF(G1706="","",1))</f>
        <v/>
      </c>
    </row>
    <row r="1707" spans="1:13" s="443" customFormat="1" ht="14.15" customHeight="1">
      <c r="A1707" s="502">
        <f t="shared" si="52"/>
        <v>1699</v>
      </c>
      <c r="B1707" s="502">
        <f t="shared" si="53"/>
        <v>0</v>
      </c>
      <c r="C1707" s="448"/>
      <c r="D1707" s="446"/>
      <c r="E1707" s="446"/>
      <c r="F1707" s="446"/>
      <c r="G1707" s="448"/>
      <c r="H1707" s="455">
        <v>0</v>
      </c>
      <c r="I1707" s="452">
        <v>0</v>
      </c>
      <c r="J1707" s="446"/>
      <c r="K1707" s="492"/>
      <c r="M1707" s="443" t="str">
        <f>_xlfn.IFNA(VLOOKUP(G1707,Checks!$L$4:$L$15,1,FALSE),IF(G1707="","",1))</f>
        <v/>
      </c>
    </row>
    <row r="1708" spans="1:13" s="443" customFormat="1" ht="14.15" customHeight="1">
      <c r="A1708" s="502">
        <f t="shared" si="52"/>
        <v>1700</v>
      </c>
      <c r="B1708" s="502">
        <f t="shared" si="53"/>
        <v>0</v>
      </c>
      <c r="C1708" s="448"/>
      <c r="D1708" s="446"/>
      <c r="E1708" s="446"/>
      <c r="F1708" s="446"/>
      <c r="G1708" s="448"/>
      <c r="H1708" s="455">
        <v>0</v>
      </c>
      <c r="I1708" s="452">
        <v>0</v>
      </c>
      <c r="J1708" s="446"/>
      <c r="K1708" s="492"/>
      <c r="M1708" s="443" t="str">
        <f>_xlfn.IFNA(VLOOKUP(G1708,Checks!$L$4:$L$15,1,FALSE),IF(G1708="","",1))</f>
        <v/>
      </c>
    </row>
    <row r="1709" spans="1:13" s="443" customFormat="1" ht="14.15" customHeight="1">
      <c r="A1709" s="502">
        <f t="shared" si="52"/>
        <v>1701</v>
      </c>
      <c r="B1709" s="502">
        <f t="shared" si="53"/>
        <v>0</v>
      </c>
      <c r="C1709" s="448"/>
      <c r="D1709" s="446"/>
      <c r="E1709" s="446"/>
      <c r="F1709" s="446"/>
      <c r="G1709" s="448"/>
      <c r="H1709" s="455">
        <v>0</v>
      </c>
      <c r="I1709" s="452">
        <v>0</v>
      </c>
      <c r="J1709" s="446"/>
      <c r="K1709" s="492"/>
      <c r="M1709" s="443" t="str">
        <f>_xlfn.IFNA(VLOOKUP(G1709,Checks!$L$4:$L$15,1,FALSE),IF(G1709="","",1))</f>
        <v/>
      </c>
    </row>
    <row r="1710" spans="1:13" s="443" customFormat="1" ht="14.15" customHeight="1">
      <c r="A1710" s="502">
        <f t="shared" si="52"/>
        <v>1702</v>
      </c>
      <c r="B1710" s="502">
        <f t="shared" si="53"/>
        <v>0</v>
      </c>
      <c r="C1710" s="448"/>
      <c r="D1710" s="446"/>
      <c r="E1710" s="446"/>
      <c r="F1710" s="446"/>
      <c r="G1710" s="448"/>
      <c r="H1710" s="455">
        <v>0</v>
      </c>
      <c r="I1710" s="452">
        <v>0</v>
      </c>
      <c r="J1710" s="446"/>
      <c r="K1710" s="492"/>
      <c r="M1710" s="443" t="str">
        <f>_xlfn.IFNA(VLOOKUP(G1710,Checks!$L$4:$L$15,1,FALSE),IF(G1710="","",1))</f>
        <v/>
      </c>
    </row>
    <row r="1711" spans="1:13" s="443" customFormat="1" ht="14.15" customHeight="1">
      <c r="A1711" s="502">
        <f t="shared" si="52"/>
        <v>1703</v>
      </c>
      <c r="B1711" s="502">
        <f t="shared" si="53"/>
        <v>0</v>
      </c>
      <c r="C1711" s="448"/>
      <c r="D1711" s="446"/>
      <c r="E1711" s="446"/>
      <c r="F1711" s="446"/>
      <c r="G1711" s="448"/>
      <c r="H1711" s="455">
        <v>0</v>
      </c>
      <c r="I1711" s="452">
        <v>0</v>
      </c>
      <c r="J1711" s="446"/>
      <c r="K1711" s="492"/>
      <c r="M1711" s="443" t="str">
        <f>_xlfn.IFNA(VLOOKUP(G1711,Checks!$L$4:$L$15,1,FALSE),IF(G1711="","",1))</f>
        <v/>
      </c>
    </row>
    <row r="1712" spans="1:13" s="443" customFormat="1" ht="14.15" customHeight="1">
      <c r="A1712" s="502">
        <f t="shared" si="52"/>
        <v>1704</v>
      </c>
      <c r="B1712" s="502">
        <f t="shared" si="53"/>
        <v>0</v>
      </c>
      <c r="C1712" s="448"/>
      <c r="D1712" s="446"/>
      <c r="E1712" s="446"/>
      <c r="F1712" s="446"/>
      <c r="G1712" s="448"/>
      <c r="H1712" s="455">
        <v>0</v>
      </c>
      <c r="I1712" s="452">
        <v>0</v>
      </c>
      <c r="J1712" s="446"/>
      <c r="K1712" s="492"/>
      <c r="M1712" s="443" t="str">
        <f>_xlfn.IFNA(VLOOKUP(G1712,Checks!$L$4:$L$15,1,FALSE),IF(G1712="","",1))</f>
        <v/>
      </c>
    </row>
    <row r="1713" spans="1:13" s="443" customFormat="1" ht="14.15" customHeight="1">
      <c r="A1713" s="502">
        <f t="shared" si="52"/>
        <v>1705</v>
      </c>
      <c r="B1713" s="502">
        <f t="shared" si="53"/>
        <v>0</v>
      </c>
      <c r="C1713" s="448"/>
      <c r="D1713" s="446"/>
      <c r="E1713" s="446"/>
      <c r="F1713" s="446"/>
      <c r="G1713" s="448"/>
      <c r="H1713" s="455">
        <v>0</v>
      </c>
      <c r="I1713" s="452">
        <v>0</v>
      </c>
      <c r="J1713" s="446"/>
      <c r="K1713" s="492"/>
      <c r="M1713" s="443" t="str">
        <f>_xlfn.IFNA(VLOOKUP(G1713,Checks!$L$4:$L$15,1,FALSE),IF(G1713="","",1))</f>
        <v/>
      </c>
    </row>
    <row r="1714" spans="1:13" s="443" customFormat="1" ht="14.15" customHeight="1">
      <c r="A1714" s="502">
        <f t="shared" si="52"/>
        <v>1706</v>
      </c>
      <c r="B1714" s="502">
        <f t="shared" si="53"/>
        <v>0</v>
      </c>
      <c r="C1714" s="448"/>
      <c r="D1714" s="446"/>
      <c r="E1714" s="446"/>
      <c r="F1714" s="446"/>
      <c r="G1714" s="448"/>
      <c r="H1714" s="455">
        <v>0</v>
      </c>
      <c r="I1714" s="452">
        <v>0</v>
      </c>
      <c r="J1714" s="446"/>
      <c r="K1714" s="492"/>
      <c r="M1714" s="443" t="str">
        <f>_xlfn.IFNA(VLOOKUP(G1714,Checks!$L$4:$L$15,1,FALSE),IF(G1714="","",1))</f>
        <v/>
      </c>
    </row>
    <row r="1715" spans="1:13" s="443" customFormat="1" ht="14.15" customHeight="1">
      <c r="A1715" s="502">
        <f t="shared" si="52"/>
        <v>1707</v>
      </c>
      <c r="B1715" s="502">
        <f t="shared" si="53"/>
        <v>0</v>
      </c>
      <c r="C1715" s="448"/>
      <c r="D1715" s="446"/>
      <c r="E1715" s="446"/>
      <c r="F1715" s="446"/>
      <c r="G1715" s="448"/>
      <c r="H1715" s="455">
        <v>0</v>
      </c>
      <c r="I1715" s="452">
        <v>0</v>
      </c>
      <c r="J1715" s="446"/>
      <c r="K1715" s="492"/>
      <c r="M1715" s="443" t="str">
        <f>_xlfn.IFNA(VLOOKUP(G1715,Checks!$L$4:$L$15,1,FALSE),IF(G1715="","",1))</f>
        <v/>
      </c>
    </row>
    <row r="1716" spans="1:13" s="443" customFormat="1" ht="14.15" customHeight="1">
      <c r="A1716" s="502">
        <f t="shared" si="52"/>
        <v>1708</v>
      </c>
      <c r="B1716" s="502">
        <f t="shared" si="53"/>
        <v>0</v>
      </c>
      <c r="C1716" s="448"/>
      <c r="D1716" s="446"/>
      <c r="E1716" s="446"/>
      <c r="F1716" s="446"/>
      <c r="G1716" s="448"/>
      <c r="H1716" s="455">
        <v>0</v>
      </c>
      <c r="I1716" s="452">
        <v>0</v>
      </c>
      <c r="J1716" s="446"/>
      <c r="K1716" s="492"/>
      <c r="M1716" s="443" t="str">
        <f>_xlfn.IFNA(VLOOKUP(G1716,Checks!$L$4:$L$15,1,FALSE),IF(G1716="","",1))</f>
        <v/>
      </c>
    </row>
    <row r="1717" spans="1:13" s="443" customFormat="1" ht="14.15" customHeight="1">
      <c r="A1717" s="502">
        <f t="shared" si="52"/>
        <v>1709</v>
      </c>
      <c r="B1717" s="502">
        <f t="shared" si="53"/>
        <v>0</v>
      </c>
      <c r="C1717" s="448"/>
      <c r="D1717" s="446"/>
      <c r="E1717" s="446"/>
      <c r="F1717" s="446"/>
      <c r="G1717" s="448"/>
      <c r="H1717" s="455">
        <v>0</v>
      </c>
      <c r="I1717" s="452">
        <v>0</v>
      </c>
      <c r="J1717" s="446"/>
      <c r="K1717" s="492"/>
      <c r="M1717" s="443" t="str">
        <f>_xlfn.IFNA(VLOOKUP(G1717,Checks!$L$4:$L$15,1,FALSE),IF(G1717="","",1))</f>
        <v/>
      </c>
    </row>
    <row r="1718" spans="1:13" s="443" customFormat="1" ht="14.15" customHeight="1">
      <c r="A1718" s="502">
        <f t="shared" si="52"/>
        <v>1710</v>
      </c>
      <c r="B1718" s="502">
        <f t="shared" si="53"/>
        <v>0</v>
      </c>
      <c r="C1718" s="448"/>
      <c r="D1718" s="446"/>
      <c r="E1718" s="446"/>
      <c r="F1718" s="446"/>
      <c r="G1718" s="448"/>
      <c r="H1718" s="455">
        <v>0</v>
      </c>
      <c r="I1718" s="452">
        <v>0</v>
      </c>
      <c r="J1718" s="446"/>
      <c r="K1718" s="492"/>
      <c r="M1718" s="443" t="str">
        <f>_xlfn.IFNA(VLOOKUP(G1718,Checks!$L$4:$L$15,1,FALSE),IF(G1718="","",1))</f>
        <v/>
      </c>
    </row>
    <row r="1719" spans="1:13" s="443" customFormat="1" ht="14.15" customHeight="1">
      <c r="A1719" s="502">
        <f t="shared" si="52"/>
        <v>1711</v>
      </c>
      <c r="B1719" s="502">
        <f t="shared" si="53"/>
        <v>0</v>
      </c>
      <c r="C1719" s="448"/>
      <c r="D1719" s="446"/>
      <c r="E1719" s="446"/>
      <c r="F1719" s="446"/>
      <c r="G1719" s="448"/>
      <c r="H1719" s="455">
        <v>0</v>
      </c>
      <c r="I1719" s="452">
        <v>0</v>
      </c>
      <c r="J1719" s="446"/>
      <c r="K1719" s="492"/>
      <c r="M1719" s="443" t="str">
        <f>_xlfn.IFNA(VLOOKUP(G1719,Checks!$L$4:$L$15,1,FALSE),IF(G1719="","",1))</f>
        <v/>
      </c>
    </row>
    <row r="1720" spans="1:13" s="443" customFormat="1" ht="14.15" customHeight="1">
      <c r="A1720" s="502">
        <f t="shared" si="52"/>
        <v>1712</v>
      </c>
      <c r="B1720" s="502">
        <f t="shared" si="53"/>
        <v>0</v>
      </c>
      <c r="C1720" s="448"/>
      <c r="D1720" s="446"/>
      <c r="E1720" s="446"/>
      <c r="F1720" s="446"/>
      <c r="G1720" s="448"/>
      <c r="H1720" s="455">
        <v>0</v>
      </c>
      <c r="I1720" s="452">
        <v>0</v>
      </c>
      <c r="J1720" s="446"/>
      <c r="K1720" s="492"/>
      <c r="M1720" s="443" t="str">
        <f>_xlfn.IFNA(VLOOKUP(G1720,Checks!$L$4:$L$15,1,FALSE),IF(G1720="","",1))</f>
        <v/>
      </c>
    </row>
    <row r="1721" spans="1:13" s="443" customFormat="1" ht="14.15" customHeight="1">
      <c r="A1721" s="502">
        <f t="shared" si="52"/>
        <v>1713</v>
      </c>
      <c r="B1721" s="502">
        <f t="shared" si="53"/>
        <v>0</v>
      </c>
      <c r="C1721" s="448"/>
      <c r="D1721" s="446"/>
      <c r="E1721" s="446"/>
      <c r="F1721" s="446"/>
      <c r="G1721" s="448"/>
      <c r="H1721" s="455">
        <v>0</v>
      </c>
      <c r="I1721" s="452">
        <v>0</v>
      </c>
      <c r="J1721" s="446"/>
      <c r="K1721" s="492"/>
      <c r="M1721" s="443" t="str">
        <f>_xlfn.IFNA(VLOOKUP(G1721,Checks!$L$4:$L$15,1,FALSE),IF(G1721="","",1))</f>
        <v/>
      </c>
    </row>
    <row r="1722" spans="1:13" s="443" customFormat="1" ht="14.15" customHeight="1">
      <c r="A1722" s="502">
        <f t="shared" si="52"/>
        <v>1714</v>
      </c>
      <c r="B1722" s="502">
        <f t="shared" si="53"/>
        <v>0</v>
      </c>
      <c r="C1722" s="448"/>
      <c r="D1722" s="446"/>
      <c r="E1722" s="446"/>
      <c r="F1722" s="446"/>
      <c r="G1722" s="448"/>
      <c r="H1722" s="455">
        <v>0</v>
      </c>
      <c r="I1722" s="452">
        <v>0</v>
      </c>
      <c r="J1722" s="446"/>
      <c r="K1722" s="492"/>
      <c r="M1722" s="443" t="str">
        <f>_xlfn.IFNA(VLOOKUP(G1722,Checks!$L$4:$L$15,1,FALSE),IF(G1722="","",1))</f>
        <v/>
      </c>
    </row>
    <row r="1723" spans="1:13" s="443" customFormat="1" ht="14.15" customHeight="1">
      <c r="A1723" s="502">
        <f t="shared" si="52"/>
        <v>1715</v>
      </c>
      <c r="B1723" s="502">
        <f t="shared" si="53"/>
        <v>0</v>
      </c>
      <c r="C1723" s="448"/>
      <c r="D1723" s="446"/>
      <c r="E1723" s="446"/>
      <c r="F1723" s="446"/>
      <c r="G1723" s="448"/>
      <c r="H1723" s="455">
        <v>0</v>
      </c>
      <c r="I1723" s="452">
        <v>0</v>
      </c>
      <c r="J1723" s="446"/>
      <c r="K1723" s="492"/>
      <c r="M1723" s="443" t="str">
        <f>_xlfn.IFNA(VLOOKUP(G1723,Checks!$L$4:$L$15,1,FALSE),IF(G1723="","",1))</f>
        <v/>
      </c>
    </row>
    <row r="1724" spans="1:13" s="443" customFormat="1" ht="14.15" customHeight="1">
      <c r="A1724" s="502">
        <f t="shared" si="52"/>
        <v>1716</v>
      </c>
      <c r="B1724" s="502">
        <f t="shared" si="53"/>
        <v>0</v>
      </c>
      <c r="C1724" s="448"/>
      <c r="D1724" s="446"/>
      <c r="E1724" s="446"/>
      <c r="F1724" s="446"/>
      <c r="G1724" s="448"/>
      <c r="H1724" s="455">
        <v>0</v>
      </c>
      <c r="I1724" s="452">
        <v>0</v>
      </c>
      <c r="J1724" s="446"/>
      <c r="K1724" s="492"/>
      <c r="M1724" s="443" t="str">
        <f>_xlfn.IFNA(VLOOKUP(G1724,Checks!$L$4:$L$15,1,FALSE),IF(G1724="","",1))</f>
        <v/>
      </c>
    </row>
    <row r="1725" spans="1:13" s="443" customFormat="1" ht="14.15" customHeight="1">
      <c r="A1725" s="502">
        <f t="shared" si="52"/>
        <v>1717</v>
      </c>
      <c r="B1725" s="502">
        <f t="shared" si="53"/>
        <v>0</v>
      </c>
      <c r="C1725" s="448"/>
      <c r="D1725" s="446"/>
      <c r="E1725" s="446"/>
      <c r="F1725" s="446"/>
      <c r="G1725" s="448"/>
      <c r="H1725" s="455">
        <v>0</v>
      </c>
      <c r="I1725" s="452">
        <v>0</v>
      </c>
      <c r="J1725" s="446"/>
      <c r="K1725" s="492"/>
      <c r="M1725" s="443" t="str">
        <f>_xlfn.IFNA(VLOOKUP(G1725,Checks!$L$4:$L$15,1,FALSE),IF(G1725="","",1))</f>
        <v/>
      </c>
    </row>
    <row r="1726" spans="1:13" s="443" customFormat="1" ht="14.15" customHeight="1">
      <c r="A1726" s="502">
        <f t="shared" si="52"/>
        <v>1718</v>
      </c>
      <c r="B1726" s="502">
        <f t="shared" si="53"/>
        <v>0</v>
      </c>
      <c r="C1726" s="448"/>
      <c r="D1726" s="446"/>
      <c r="E1726" s="446"/>
      <c r="F1726" s="446"/>
      <c r="G1726" s="448"/>
      <c r="H1726" s="455">
        <v>0</v>
      </c>
      <c r="I1726" s="452">
        <v>0</v>
      </c>
      <c r="J1726" s="446"/>
      <c r="K1726" s="492"/>
      <c r="M1726" s="443" t="str">
        <f>_xlfn.IFNA(VLOOKUP(G1726,Checks!$L$4:$L$15,1,FALSE),IF(G1726="","",1))</f>
        <v/>
      </c>
    </row>
    <row r="1727" spans="1:13" s="443" customFormat="1" ht="14.15" customHeight="1">
      <c r="A1727" s="502">
        <f t="shared" si="52"/>
        <v>1719</v>
      </c>
      <c r="B1727" s="502">
        <f t="shared" si="53"/>
        <v>0</v>
      </c>
      <c r="C1727" s="448"/>
      <c r="D1727" s="446"/>
      <c r="E1727" s="446"/>
      <c r="F1727" s="446"/>
      <c r="G1727" s="448"/>
      <c r="H1727" s="455">
        <v>0</v>
      </c>
      <c r="I1727" s="452">
        <v>0</v>
      </c>
      <c r="J1727" s="446"/>
      <c r="K1727" s="492"/>
      <c r="M1727" s="443" t="str">
        <f>_xlfn.IFNA(VLOOKUP(G1727,Checks!$L$4:$L$15,1,FALSE),IF(G1727="","",1))</f>
        <v/>
      </c>
    </row>
    <row r="1728" spans="1:13" s="443" customFormat="1" ht="14.15" customHeight="1">
      <c r="A1728" s="502">
        <f t="shared" si="52"/>
        <v>1720</v>
      </c>
      <c r="B1728" s="502">
        <f t="shared" si="53"/>
        <v>0</v>
      </c>
      <c r="C1728" s="448"/>
      <c r="D1728" s="446"/>
      <c r="E1728" s="446"/>
      <c r="F1728" s="446"/>
      <c r="G1728" s="448"/>
      <c r="H1728" s="455">
        <v>0</v>
      </c>
      <c r="I1728" s="452">
        <v>0</v>
      </c>
      <c r="J1728" s="446"/>
      <c r="K1728" s="492"/>
      <c r="M1728" s="443" t="str">
        <f>_xlfn.IFNA(VLOOKUP(G1728,Checks!$L$4:$L$15,1,FALSE),IF(G1728="","",1))</f>
        <v/>
      </c>
    </row>
    <row r="1729" spans="1:13" s="443" customFormat="1" ht="14.15" customHeight="1">
      <c r="A1729" s="502">
        <f t="shared" si="52"/>
        <v>1721</v>
      </c>
      <c r="B1729" s="502">
        <f t="shared" si="53"/>
        <v>0</v>
      </c>
      <c r="C1729" s="448"/>
      <c r="D1729" s="446"/>
      <c r="E1729" s="446"/>
      <c r="F1729" s="446"/>
      <c r="G1729" s="448"/>
      <c r="H1729" s="455">
        <v>0</v>
      </c>
      <c r="I1729" s="452">
        <v>0</v>
      </c>
      <c r="J1729" s="446"/>
      <c r="K1729" s="492"/>
      <c r="M1729" s="443" t="str">
        <f>_xlfn.IFNA(VLOOKUP(G1729,Checks!$L$4:$L$15,1,FALSE),IF(G1729="","",1))</f>
        <v/>
      </c>
    </row>
    <row r="1730" spans="1:13" s="443" customFormat="1" ht="14.15" customHeight="1">
      <c r="A1730" s="502">
        <f t="shared" si="52"/>
        <v>1722</v>
      </c>
      <c r="B1730" s="502">
        <f t="shared" si="53"/>
        <v>0</v>
      </c>
      <c r="C1730" s="448"/>
      <c r="D1730" s="446"/>
      <c r="E1730" s="446"/>
      <c r="F1730" s="446"/>
      <c r="G1730" s="448"/>
      <c r="H1730" s="455">
        <v>0</v>
      </c>
      <c r="I1730" s="452">
        <v>0</v>
      </c>
      <c r="J1730" s="446"/>
      <c r="K1730" s="492"/>
      <c r="M1730" s="443" t="str">
        <f>_xlfn.IFNA(VLOOKUP(G1730,Checks!$L$4:$L$15,1,FALSE),IF(G1730="","",1))</f>
        <v/>
      </c>
    </row>
    <row r="1731" spans="1:13" s="443" customFormat="1" ht="14.15" customHeight="1">
      <c r="A1731" s="502">
        <f t="shared" si="52"/>
        <v>1723</v>
      </c>
      <c r="B1731" s="502">
        <f t="shared" si="53"/>
        <v>0</v>
      </c>
      <c r="C1731" s="448"/>
      <c r="D1731" s="446"/>
      <c r="E1731" s="446"/>
      <c r="F1731" s="446"/>
      <c r="G1731" s="448"/>
      <c r="H1731" s="455">
        <v>0</v>
      </c>
      <c r="I1731" s="452">
        <v>0</v>
      </c>
      <c r="J1731" s="446"/>
      <c r="K1731" s="492"/>
      <c r="M1731" s="443" t="str">
        <f>_xlfn.IFNA(VLOOKUP(G1731,Checks!$L$4:$L$15,1,FALSE),IF(G1731="","",1))</f>
        <v/>
      </c>
    </row>
    <row r="1732" spans="1:13" s="443" customFormat="1" ht="14.15" customHeight="1">
      <c r="A1732" s="502">
        <f t="shared" si="52"/>
        <v>1724</v>
      </c>
      <c r="B1732" s="502">
        <f t="shared" si="53"/>
        <v>0</v>
      </c>
      <c r="C1732" s="448"/>
      <c r="D1732" s="446"/>
      <c r="E1732" s="446"/>
      <c r="F1732" s="446"/>
      <c r="G1732" s="448"/>
      <c r="H1732" s="455">
        <v>0</v>
      </c>
      <c r="I1732" s="452">
        <v>0</v>
      </c>
      <c r="J1732" s="446"/>
      <c r="K1732" s="492"/>
      <c r="M1732" s="443" t="str">
        <f>_xlfn.IFNA(VLOOKUP(G1732,Checks!$L$4:$L$15,1,FALSE),IF(G1732="","",1))</f>
        <v/>
      </c>
    </row>
    <row r="1733" spans="1:13" s="443" customFormat="1" ht="14.15" customHeight="1">
      <c r="A1733" s="502">
        <f t="shared" si="52"/>
        <v>1725</v>
      </c>
      <c r="B1733" s="502">
        <f t="shared" si="53"/>
        <v>0</v>
      </c>
      <c r="C1733" s="448"/>
      <c r="D1733" s="446"/>
      <c r="E1733" s="446"/>
      <c r="F1733" s="446"/>
      <c r="G1733" s="448"/>
      <c r="H1733" s="455">
        <v>0</v>
      </c>
      <c r="I1733" s="452">
        <v>0</v>
      </c>
      <c r="J1733" s="446"/>
      <c r="K1733" s="492"/>
      <c r="M1733" s="443" t="str">
        <f>_xlfn.IFNA(VLOOKUP(G1733,Checks!$L$4:$L$15,1,FALSE),IF(G1733="","",1))</f>
        <v/>
      </c>
    </row>
    <row r="1734" spans="1:13" s="443" customFormat="1" ht="14.15" customHeight="1">
      <c r="A1734" s="502">
        <f t="shared" si="52"/>
        <v>1726</v>
      </c>
      <c r="B1734" s="502">
        <f t="shared" si="53"/>
        <v>0</v>
      </c>
      <c r="C1734" s="448"/>
      <c r="D1734" s="446"/>
      <c r="E1734" s="446"/>
      <c r="F1734" s="446"/>
      <c r="G1734" s="448"/>
      <c r="H1734" s="455">
        <v>0</v>
      </c>
      <c r="I1734" s="452">
        <v>0</v>
      </c>
      <c r="J1734" s="446"/>
      <c r="K1734" s="492"/>
      <c r="M1734" s="443" t="str">
        <f>_xlfn.IFNA(VLOOKUP(G1734,Checks!$L$4:$L$15,1,FALSE),IF(G1734="","",1))</f>
        <v/>
      </c>
    </row>
    <row r="1735" spans="1:13" s="443" customFormat="1" ht="14.15" customHeight="1">
      <c r="A1735" s="502">
        <f t="shared" si="52"/>
        <v>1727</v>
      </c>
      <c r="B1735" s="502">
        <f t="shared" si="53"/>
        <v>0</v>
      </c>
      <c r="C1735" s="448"/>
      <c r="D1735" s="446"/>
      <c r="E1735" s="446"/>
      <c r="F1735" s="446"/>
      <c r="G1735" s="448"/>
      <c r="H1735" s="455">
        <v>0</v>
      </c>
      <c r="I1735" s="452">
        <v>0</v>
      </c>
      <c r="J1735" s="446"/>
      <c r="K1735" s="492"/>
      <c r="M1735" s="443" t="str">
        <f>_xlfn.IFNA(VLOOKUP(G1735,Checks!$L$4:$L$15,1,FALSE),IF(G1735="","",1))</f>
        <v/>
      </c>
    </row>
    <row r="1736" spans="1:13" s="443" customFormat="1" ht="14.15" customHeight="1">
      <c r="A1736" s="502">
        <f t="shared" si="52"/>
        <v>1728</v>
      </c>
      <c r="B1736" s="502">
        <f t="shared" si="53"/>
        <v>0</v>
      </c>
      <c r="C1736" s="448"/>
      <c r="D1736" s="446"/>
      <c r="E1736" s="446"/>
      <c r="F1736" s="446"/>
      <c r="G1736" s="448"/>
      <c r="H1736" s="455">
        <v>0</v>
      </c>
      <c r="I1736" s="452">
        <v>0</v>
      </c>
      <c r="J1736" s="446"/>
      <c r="K1736" s="492"/>
      <c r="M1736" s="443" t="str">
        <f>_xlfn.IFNA(VLOOKUP(G1736,Checks!$L$4:$L$15,1,FALSE),IF(G1736="","",1))</f>
        <v/>
      </c>
    </row>
    <row r="1737" spans="1:13" s="443" customFormat="1" ht="14.15" customHeight="1">
      <c r="A1737" s="502">
        <f t="shared" si="52"/>
        <v>1729</v>
      </c>
      <c r="B1737" s="502">
        <f t="shared" si="53"/>
        <v>0</v>
      </c>
      <c r="C1737" s="448"/>
      <c r="D1737" s="446"/>
      <c r="E1737" s="446"/>
      <c r="F1737" s="446"/>
      <c r="G1737" s="448"/>
      <c r="H1737" s="455">
        <v>0</v>
      </c>
      <c r="I1737" s="452">
        <v>0</v>
      </c>
      <c r="J1737" s="446"/>
      <c r="K1737" s="492"/>
      <c r="M1737" s="443" t="str">
        <f>_xlfn.IFNA(VLOOKUP(G1737,Checks!$L$4:$L$15,1,FALSE),IF(G1737="","",1))</f>
        <v/>
      </c>
    </row>
    <row r="1738" spans="1:13" s="443" customFormat="1" ht="14.15" customHeight="1">
      <c r="A1738" s="502">
        <f t="shared" si="52"/>
        <v>1730</v>
      </c>
      <c r="B1738" s="502">
        <f t="shared" si="53"/>
        <v>0</v>
      </c>
      <c r="C1738" s="448"/>
      <c r="D1738" s="446"/>
      <c r="E1738" s="446"/>
      <c r="F1738" s="446"/>
      <c r="G1738" s="448"/>
      <c r="H1738" s="455">
        <v>0</v>
      </c>
      <c r="I1738" s="452">
        <v>0</v>
      </c>
      <c r="J1738" s="446"/>
      <c r="K1738" s="492"/>
      <c r="M1738" s="443" t="str">
        <f>_xlfn.IFNA(VLOOKUP(G1738,Checks!$L$4:$L$15,1,FALSE),IF(G1738="","",1))</f>
        <v/>
      </c>
    </row>
    <row r="1739" spans="1:13" s="443" customFormat="1" ht="14.15" customHeight="1">
      <c r="A1739" s="502">
        <f t="shared" ref="A1739:A1802" si="54">A1738+1</f>
        <v>1731</v>
      </c>
      <c r="B1739" s="502">
        <f t="shared" ref="B1739:B1802" si="55">$B$9</f>
        <v>0</v>
      </c>
      <c r="C1739" s="448"/>
      <c r="D1739" s="446"/>
      <c r="E1739" s="446"/>
      <c r="F1739" s="446"/>
      <c r="G1739" s="448"/>
      <c r="H1739" s="455">
        <v>0</v>
      </c>
      <c r="I1739" s="452">
        <v>0</v>
      </c>
      <c r="J1739" s="446"/>
      <c r="K1739" s="492"/>
      <c r="M1739" s="443" t="str">
        <f>_xlfn.IFNA(VLOOKUP(G1739,Checks!$L$4:$L$15,1,FALSE),IF(G1739="","",1))</f>
        <v/>
      </c>
    </row>
    <row r="1740" spans="1:13" s="443" customFormat="1" ht="14.15" customHeight="1">
      <c r="A1740" s="502">
        <f t="shared" si="54"/>
        <v>1732</v>
      </c>
      <c r="B1740" s="502">
        <f t="shared" si="55"/>
        <v>0</v>
      </c>
      <c r="C1740" s="448"/>
      <c r="D1740" s="446"/>
      <c r="E1740" s="446"/>
      <c r="F1740" s="446"/>
      <c r="G1740" s="448"/>
      <c r="H1740" s="455">
        <v>0</v>
      </c>
      <c r="I1740" s="452">
        <v>0</v>
      </c>
      <c r="J1740" s="446"/>
      <c r="K1740" s="492"/>
      <c r="M1740" s="443" t="str">
        <f>_xlfn.IFNA(VLOOKUP(G1740,Checks!$L$4:$L$15,1,FALSE),IF(G1740="","",1))</f>
        <v/>
      </c>
    </row>
    <row r="1741" spans="1:13" s="443" customFormat="1" ht="14.15" customHeight="1">
      <c r="A1741" s="502">
        <f t="shared" si="54"/>
        <v>1733</v>
      </c>
      <c r="B1741" s="502">
        <f t="shared" si="55"/>
        <v>0</v>
      </c>
      <c r="C1741" s="448"/>
      <c r="D1741" s="446"/>
      <c r="E1741" s="446"/>
      <c r="F1741" s="446"/>
      <c r="G1741" s="448"/>
      <c r="H1741" s="455">
        <v>0</v>
      </c>
      <c r="I1741" s="452">
        <v>0</v>
      </c>
      <c r="J1741" s="446"/>
      <c r="K1741" s="492"/>
      <c r="M1741" s="443" t="str">
        <f>_xlfn.IFNA(VLOOKUP(G1741,Checks!$L$4:$L$15,1,FALSE),IF(G1741="","",1))</f>
        <v/>
      </c>
    </row>
    <row r="1742" spans="1:13" s="443" customFormat="1" ht="14.15" customHeight="1">
      <c r="A1742" s="502">
        <f t="shared" si="54"/>
        <v>1734</v>
      </c>
      <c r="B1742" s="502">
        <f t="shared" si="55"/>
        <v>0</v>
      </c>
      <c r="C1742" s="448"/>
      <c r="D1742" s="446"/>
      <c r="E1742" s="446"/>
      <c r="F1742" s="446"/>
      <c r="G1742" s="448"/>
      <c r="H1742" s="455">
        <v>0</v>
      </c>
      <c r="I1742" s="452">
        <v>0</v>
      </c>
      <c r="J1742" s="446"/>
      <c r="K1742" s="492"/>
      <c r="M1742" s="443" t="str">
        <f>_xlfn.IFNA(VLOOKUP(G1742,Checks!$L$4:$L$15,1,FALSE),IF(G1742="","",1))</f>
        <v/>
      </c>
    </row>
    <row r="1743" spans="1:13" s="443" customFormat="1" ht="14.15" customHeight="1">
      <c r="A1743" s="502">
        <f t="shared" si="54"/>
        <v>1735</v>
      </c>
      <c r="B1743" s="502">
        <f t="shared" si="55"/>
        <v>0</v>
      </c>
      <c r="C1743" s="448"/>
      <c r="D1743" s="446"/>
      <c r="E1743" s="446"/>
      <c r="F1743" s="446"/>
      <c r="G1743" s="448"/>
      <c r="H1743" s="455">
        <v>0</v>
      </c>
      <c r="I1743" s="452">
        <v>0</v>
      </c>
      <c r="J1743" s="446"/>
      <c r="K1743" s="492"/>
      <c r="M1743" s="443" t="str">
        <f>_xlfn.IFNA(VLOOKUP(G1743,Checks!$L$4:$L$15,1,FALSE),IF(G1743="","",1))</f>
        <v/>
      </c>
    </row>
    <row r="1744" spans="1:13" s="443" customFormat="1" ht="14.15" customHeight="1">
      <c r="A1744" s="502">
        <f t="shared" si="54"/>
        <v>1736</v>
      </c>
      <c r="B1744" s="502">
        <f t="shared" si="55"/>
        <v>0</v>
      </c>
      <c r="C1744" s="448"/>
      <c r="D1744" s="446"/>
      <c r="E1744" s="446"/>
      <c r="F1744" s="446"/>
      <c r="G1744" s="448"/>
      <c r="H1744" s="455">
        <v>0</v>
      </c>
      <c r="I1744" s="452">
        <v>0</v>
      </c>
      <c r="J1744" s="446"/>
      <c r="K1744" s="492"/>
      <c r="M1744" s="443" t="str">
        <f>_xlfn.IFNA(VLOOKUP(G1744,Checks!$L$4:$L$15,1,FALSE),IF(G1744="","",1))</f>
        <v/>
      </c>
    </row>
    <row r="1745" spans="1:13" s="443" customFormat="1" ht="14.15" customHeight="1">
      <c r="A1745" s="502">
        <f t="shared" si="54"/>
        <v>1737</v>
      </c>
      <c r="B1745" s="502">
        <f t="shared" si="55"/>
        <v>0</v>
      </c>
      <c r="C1745" s="448"/>
      <c r="D1745" s="446"/>
      <c r="E1745" s="446"/>
      <c r="F1745" s="446"/>
      <c r="G1745" s="448"/>
      <c r="H1745" s="455">
        <v>0</v>
      </c>
      <c r="I1745" s="452">
        <v>0</v>
      </c>
      <c r="J1745" s="446"/>
      <c r="K1745" s="492"/>
      <c r="M1745" s="443" t="str">
        <f>_xlfn.IFNA(VLOOKUP(G1745,Checks!$L$4:$L$15,1,FALSE),IF(G1745="","",1))</f>
        <v/>
      </c>
    </row>
    <row r="1746" spans="1:13" s="443" customFormat="1" ht="14.15" customHeight="1">
      <c r="A1746" s="502">
        <f t="shared" si="54"/>
        <v>1738</v>
      </c>
      <c r="B1746" s="502">
        <f t="shared" si="55"/>
        <v>0</v>
      </c>
      <c r="C1746" s="448"/>
      <c r="D1746" s="446"/>
      <c r="E1746" s="446"/>
      <c r="F1746" s="446"/>
      <c r="G1746" s="448"/>
      <c r="H1746" s="455">
        <v>0</v>
      </c>
      <c r="I1746" s="452">
        <v>0</v>
      </c>
      <c r="J1746" s="446"/>
      <c r="K1746" s="492"/>
      <c r="M1746" s="443" t="str">
        <f>_xlfn.IFNA(VLOOKUP(G1746,Checks!$L$4:$L$15,1,FALSE),IF(G1746="","",1))</f>
        <v/>
      </c>
    </row>
    <row r="1747" spans="1:13" s="443" customFormat="1" ht="14.15" customHeight="1">
      <c r="A1747" s="502">
        <f t="shared" si="54"/>
        <v>1739</v>
      </c>
      <c r="B1747" s="502">
        <f t="shared" si="55"/>
        <v>0</v>
      </c>
      <c r="C1747" s="448"/>
      <c r="D1747" s="446"/>
      <c r="E1747" s="446"/>
      <c r="F1747" s="446"/>
      <c r="G1747" s="448"/>
      <c r="H1747" s="455">
        <v>0</v>
      </c>
      <c r="I1747" s="452">
        <v>0</v>
      </c>
      <c r="J1747" s="446"/>
      <c r="K1747" s="492"/>
      <c r="M1747" s="443" t="str">
        <f>_xlfn.IFNA(VLOOKUP(G1747,Checks!$L$4:$L$15,1,FALSE),IF(G1747="","",1))</f>
        <v/>
      </c>
    </row>
    <row r="1748" spans="1:13" s="443" customFormat="1" ht="14.15" customHeight="1">
      <c r="A1748" s="502">
        <f t="shared" si="54"/>
        <v>1740</v>
      </c>
      <c r="B1748" s="502">
        <f t="shared" si="55"/>
        <v>0</v>
      </c>
      <c r="C1748" s="448"/>
      <c r="D1748" s="446"/>
      <c r="E1748" s="446"/>
      <c r="F1748" s="446"/>
      <c r="G1748" s="448"/>
      <c r="H1748" s="455">
        <v>0</v>
      </c>
      <c r="I1748" s="452">
        <v>0</v>
      </c>
      <c r="J1748" s="446"/>
      <c r="K1748" s="492"/>
      <c r="M1748" s="443" t="str">
        <f>_xlfn.IFNA(VLOOKUP(G1748,Checks!$L$4:$L$15,1,FALSE),IF(G1748="","",1))</f>
        <v/>
      </c>
    </row>
    <row r="1749" spans="1:13" s="443" customFormat="1" ht="14.15" customHeight="1">
      <c r="A1749" s="502">
        <f t="shared" si="54"/>
        <v>1741</v>
      </c>
      <c r="B1749" s="502">
        <f t="shared" si="55"/>
        <v>0</v>
      </c>
      <c r="C1749" s="448"/>
      <c r="D1749" s="446"/>
      <c r="E1749" s="446"/>
      <c r="F1749" s="446"/>
      <c r="G1749" s="448"/>
      <c r="H1749" s="455">
        <v>0</v>
      </c>
      <c r="I1749" s="452">
        <v>0</v>
      </c>
      <c r="J1749" s="446"/>
      <c r="K1749" s="492"/>
      <c r="M1749" s="443" t="str">
        <f>_xlfn.IFNA(VLOOKUP(G1749,Checks!$L$4:$L$15,1,FALSE),IF(G1749="","",1))</f>
        <v/>
      </c>
    </row>
    <row r="1750" spans="1:13" s="443" customFormat="1" ht="14.15" customHeight="1">
      <c r="A1750" s="502">
        <f t="shared" si="54"/>
        <v>1742</v>
      </c>
      <c r="B1750" s="502">
        <f t="shared" si="55"/>
        <v>0</v>
      </c>
      <c r="C1750" s="448"/>
      <c r="D1750" s="446"/>
      <c r="E1750" s="446"/>
      <c r="F1750" s="446"/>
      <c r="G1750" s="448"/>
      <c r="H1750" s="455">
        <v>0</v>
      </c>
      <c r="I1750" s="452">
        <v>0</v>
      </c>
      <c r="J1750" s="446"/>
      <c r="K1750" s="492"/>
      <c r="M1750" s="443" t="str">
        <f>_xlfn.IFNA(VLOOKUP(G1750,Checks!$L$4:$L$15,1,FALSE),IF(G1750="","",1))</f>
        <v/>
      </c>
    </row>
    <row r="1751" spans="1:13" s="443" customFormat="1" ht="14.15" customHeight="1">
      <c r="A1751" s="502">
        <f t="shared" si="54"/>
        <v>1743</v>
      </c>
      <c r="B1751" s="502">
        <f t="shared" si="55"/>
        <v>0</v>
      </c>
      <c r="C1751" s="448"/>
      <c r="D1751" s="446"/>
      <c r="E1751" s="446"/>
      <c r="F1751" s="446"/>
      <c r="G1751" s="448"/>
      <c r="H1751" s="455">
        <v>0</v>
      </c>
      <c r="I1751" s="452">
        <v>0</v>
      </c>
      <c r="J1751" s="446"/>
      <c r="K1751" s="492"/>
      <c r="M1751" s="443" t="str">
        <f>_xlfn.IFNA(VLOOKUP(G1751,Checks!$L$4:$L$15,1,FALSE),IF(G1751="","",1))</f>
        <v/>
      </c>
    </row>
    <row r="1752" spans="1:13" s="443" customFormat="1" ht="14.15" customHeight="1">
      <c r="A1752" s="502">
        <f t="shared" si="54"/>
        <v>1744</v>
      </c>
      <c r="B1752" s="502">
        <f t="shared" si="55"/>
        <v>0</v>
      </c>
      <c r="C1752" s="448"/>
      <c r="D1752" s="446"/>
      <c r="E1752" s="446"/>
      <c r="F1752" s="446"/>
      <c r="G1752" s="448"/>
      <c r="H1752" s="455">
        <v>0</v>
      </c>
      <c r="I1752" s="452">
        <v>0</v>
      </c>
      <c r="J1752" s="446"/>
      <c r="K1752" s="492"/>
      <c r="M1752" s="443" t="str">
        <f>_xlfn.IFNA(VLOOKUP(G1752,Checks!$L$4:$L$15,1,FALSE),IF(G1752="","",1))</f>
        <v/>
      </c>
    </row>
    <row r="1753" spans="1:13" s="443" customFormat="1" ht="14.15" customHeight="1">
      <c r="A1753" s="502">
        <f t="shared" si="54"/>
        <v>1745</v>
      </c>
      <c r="B1753" s="502">
        <f t="shared" si="55"/>
        <v>0</v>
      </c>
      <c r="C1753" s="448"/>
      <c r="D1753" s="446"/>
      <c r="E1753" s="446"/>
      <c r="F1753" s="446"/>
      <c r="G1753" s="448"/>
      <c r="H1753" s="455">
        <v>0</v>
      </c>
      <c r="I1753" s="452">
        <v>0</v>
      </c>
      <c r="J1753" s="446"/>
      <c r="K1753" s="492"/>
      <c r="M1753" s="443" t="str">
        <f>_xlfn.IFNA(VLOOKUP(G1753,Checks!$L$4:$L$15,1,FALSE),IF(G1753="","",1))</f>
        <v/>
      </c>
    </row>
    <row r="1754" spans="1:13" s="443" customFormat="1" ht="14.15" customHeight="1">
      <c r="A1754" s="502">
        <f t="shared" si="54"/>
        <v>1746</v>
      </c>
      <c r="B1754" s="502">
        <f t="shared" si="55"/>
        <v>0</v>
      </c>
      <c r="C1754" s="448"/>
      <c r="D1754" s="446"/>
      <c r="E1754" s="446"/>
      <c r="F1754" s="446"/>
      <c r="G1754" s="448"/>
      <c r="H1754" s="455">
        <v>0</v>
      </c>
      <c r="I1754" s="452">
        <v>0</v>
      </c>
      <c r="J1754" s="446"/>
      <c r="K1754" s="492"/>
      <c r="M1754" s="443" t="str">
        <f>_xlfn.IFNA(VLOOKUP(G1754,Checks!$L$4:$L$15,1,FALSE),IF(G1754="","",1))</f>
        <v/>
      </c>
    </row>
    <row r="1755" spans="1:13" s="443" customFormat="1" ht="14.15" customHeight="1">
      <c r="A1755" s="502">
        <f t="shared" si="54"/>
        <v>1747</v>
      </c>
      <c r="B1755" s="502">
        <f t="shared" si="55"/>
        <v>0</v>
      </c>
      <c r="C1755" s="448"/>
      <c r="D1755" s="446"/>
      <c r="E1755" s="446"/>
      <c r="F1755" s="446"/>
      <c r="G1755" s="448"/>
      <c r="H1755" s="455">
        <v>0</v>
      </c>
      <c r="I1755" s="452">
        <v>0</v>
      </c>
      <c r="J1755" s="446"/>
      <c r="K1755" s="492"/>
      <c r="M1755" s="443" t="str">
        <f>_xlfn.IFNA(VLOOKUP(G1755,Checks!$L$4:$L$15,1,FALSE),IF(G1755="","",1))</f>
        <v/>
      </c>
    </row>
    <row r="1756" spans="1:13" s="443" customFormat="1" ht="14.15" customHeight="1">
      <c r="A1756" s="502">
        <f t="shared" si="54"/>
        <v>1748</v>
      </c>
      <c r="B1756" s="502">
        <f t="shared" si="55"/>
        <v>0</v>
      </c>
      <c r="C1756" s="448"/>
      <c r="D1756" s="446"/>
      <c r="E1756" s="446"/>
      <c r="F1756" s="446"/>
      <c r="G1756" s="448"/>
      <c r="H1756" s="455">
        <v>0</v>
      </c>
      <c r="I1756" s="452">
        <v>0</v>
      </c>
      <c r="J1756" s="446"/>
      <c r="K1756" s="492"/>
      <c r="M1756" s="443" t="str">
        <f>_xlfn.IFNA(VLOOKUP(G1756,Checks!$L$4:$L$15,1,FALSE),IF(G1756="","",1))</f>
        <v/>
      </c>
    </row>
    <row r="1757" spans="1:13" s="443" customFormat="1" ht="14.15" customHeight="1">
      <c r="A1757" s="502">
        <f t="shared" si="54"/>
        <v>1749</v>
      </c>
      <c r="B1757" s="502">
        <f t="shared" si="55"/>
        <v>0</v>
      </c>
      <c r="C1757" s="448"/>
      <c r="D1757" s="446"/>
      <c r="E1757" s="446"/>
      <c r="F1757" s="446"/>
      <c r="G1757" s="448"/>
      <c r="H1757" s="455">
        <v>0</v>
      </c>
      <c r="I1757" s="452">
        <v>0</v>
      </c>
      <c r="J1757" s="446"/>
      <c r="K1757" s="492"/>
      <c r="M1757" s="443" t="str">
        <f>_xlfn.IFNA(VLOOKUP(G1757,Checks!$L$4:$L$15,1,FALSE),IF(G1757="","",1))</f>
        <v/>
      </c>
    </row>
    <row r="1758" spans="1:13" s="443" customFormat="1" ht="14.15" customHeight="1">
      <c r="A1758" s="502">
        <f t="shared" si="54"/>
        <v>1750</v>
      </c>
      <c r="B1758" s="502">
        <f t="shared" si="55"/>
        <v>0</v>
      </c>
      <c r="C1758" s="448"/>
      <c r="D1758" s="446"/>
      <c r="E1758" s="446"/>
      <c r="F1758" s="446"/>
      <c r="G1758" s="448"/>
      <c r="H1758" s="455">
        <v>0</v>
      </c>
      <c r="I1758" s="452">
        <v>0</v>
      </c>
      <c r="J1758" s="446"/>
      <c r="K1758" s="492"/>
      <c r="M1758" s="443" t="str">
        <f>_xlfn.IFNA(VLOOKUP(G1758,Checks!$L$4:$L$15,1,FALSE),IF(G1758="","",1))</f>
        <v/>
      </c>
    </row>
    <row r="1759" spans="1:13" s="443" customFormat="1" ht="14.15" customHeight="1">
      <c r="A1759" s="502">
        <f t="shared" si="54"/>
        <v>1751</v>
      </c>
      <c r="B1759" s="502">
        <f t="shared" si="55"/>
        <v>0</v>
      </c>
      <c r="C1759" s="448"/>
      <c r="D1759" s="446"/>
      <c r="E1759" s="446"/>
      <c r="F1759" s="446"/>
      <c r="G1759" s="448"/>
      <c r="H1759" s="455">
        <v>0</v>
      </c>
      <c r="I1759" s="452">
        <v>0</v>
      </c>
      <c r="J1759" s="446"/>
      <c r="K1759" s="492"/>
      <c r="M1759" s="443" t="str">
        <f>_xlfn.IFNA(VLOOKUP(G1759,Checks!$L$4:$L$15,1,FALSE),IF(G1759="","",1))</f>
        <v/>
      </c>
    </row>
    <row r="1760" spans="1:13" s="443" customFormat="1" ht="14.15" customHeight="1">
      <c r="A1760" s="502">
        <f t="shared" si="54"/>
        <v>1752</v>
      </c>
      <c r="B1760" s="502">
        <f t="shared" si="55"/>
        <v>0</v>
      </c>
      <c r="C1760" s="448"/>
      <c r="D1760" s="446"/>
      <c r="E1760" s="446"/>
      <c r="F1760" s="446"/>
      <c r="G1760" s="448"/>
      <c r="H1760" s="455">
        <v>0</v>
      </c>
      <c r="I1760" s="452">
        <v>0</v>
      </c>
      <c r="J1760" s="446"/>
      <c r="K1760" s="492"/>
      <c r="M1760" s="443" t="str">
        <f>_xlfn.IFNA(VLOOKUP(G1760,Checks!$L$4:$L$15,1,FALSE),IF(G1760="","",1))</f>
        <v/>
      </c>
    </row>
    <row r="1761" spans="1:13" s="443" customFormat="1" ht="14.15" customHeight="1">
      <c r="A1761" s="502">
        <f t="shared" si="54"/>
        <v>1753</v>
      </c>
      <c r="B1761" s="502">
        <f t="shared" si="55"/>
        <v>0</v>
      </c>
      <c r="C1761" s="448"/>
      <c r="D1761" s="446"/>
      <c r="E1761" s="446"/>
      <c r="F1761" s="446"/>
      <c r="G1761" s="448"/>
      <c r="H1761" s="455">
        <v>0</v>
      </c>
      <c r="I1761" s="452">
        <v>0</v>
      </c>
      <c r="J1761" s="446"/>
      <c r="K1761" s="492"/>
      <c r="M1761" s="443" t="str">
        <f>_xlfn.IFNA(VLOOKUP(G1761,Checks!$L$4:$L$15,1,FALSE),IF(G1761="","",1))</f>
        <v/>
      </c>
    </row>
    <row r="1762" spans="1:13" s="443" customFormat="1" ht="14.15" customHeight="1">
      <c r="A1762" s="502">
        <f t="shared" si="54"/>
        <v>1754</v>
      </c>
      <c r="B1762" s="502">
        <f t="shared" si="55"/>
        <v>0</v>
      </c>
      <c r="C1762" s="448"/>
      <c r="D1762" s="446"/>
      <c r="E1762" s="446"/>
      <c r="F1762" s="446"/>
      <c r="G1762" s="448"/>
      <c r="H1762" s="455">
        <v>0</v>
      </c>
      <c r="I1762" s="452">
        <v>0</v>
      </c>
      <c r="J1762" s="446"/>
      <c r="K1762" s="492"/>
      <c r="M1762" s="443" t="str">
        <f>_xlfn.IFNA(VLOOKUP(G1762,Checks!$L$4:$L$15,1,FALSE),IF(G1762="","",1))</f>
        <v/>
      </c>
    </row>
    <row r="1763" spans="1:13" s="443" customFormat="1" ht="14.15" customHeight="1">
      <c r="A1763" s="502">
        <f t="shared" si="54"/>
        <v>1755</v>
      </c>
      <c r="B1763" s="502">
        <f t="shared" si="55"/>
        <v>0</v>
      </c>
      <c r="C1763" s="448"/>
      <c r="D1763" s="446"/>
      <c r="E1763" s="446"/>
      <c r="F1763" s="446"/>
      <c r="G1763" s="448"/>
      <c r="H1763" s="455">
        <v>0</v>
      </c>
      <c r="I1763" s="452">
        <v>0</v>
      </c>
      <c r="J1763" s="446"/>
      <c r="K1763" s="492"/>
      <c r="M1763" s="443" t="str">
        <f>_xlfn.IFNA(VLOOKUP(G1763,Checks!$L$4:$L$15,1,FALSE),IF(G1763="","",1))</f>
        <v/>
      </c>
    </row>
    <row r="1764" spans="1:13" s="443" customFormat="1" ht="14.15" customHeight="1">
      <c r="A1764" s="502">
        <f t="shared" si="54"/>
        <v>1756</v>
      </c>
      <c r="B1764" s="502">
        <f t="shared" si="55"/>
        <v>0</v>
      </c>
      <c r="C1764" s="448"/>
      <c r="D1764" s="446"/>
      <c r="E1764" s="446"/>
      <c r="F1764" s="446"/>
      <c r="G1764" s="448"/>
      <c r="H1764" s="455">
        <v>0</v>
      </c>
      <c r="I1764" s="452">
        <v>0</v>
      </c>
      <c r="J1764" s="446"/>
      <c r="K1764" s="492"/>
      <c r="M1764" s="443" t="str">
        <f>_xlfn.IFNA(VLOOKUP(G1764,Checks!$L$4:$L$15,1,FALSE),IF(G1764="","",1))</f>
        <v/>
      </c>
    </row>
    <row r="1765" spans="1:13" s="443" customFormat="1" ht="14.15" customHeight="1">
      <c r="A1765" s="502">
        <f t="shared" si="54"/>
        <v>1757</v>
      </c>
      <c r="B1765" s="502">
        <f t="shared" si="55"/>
        <v>0</v>
      </c>
      <c r="C1765" s="448"/>
      <c r="D1765" s="446"/>
      <c r="E1765" s="446"/>
      <c r="F1765" s="446"/>
      <c r="G1765" s="448"/>
      <c r="H1765" s="455">
        <v>0</v>
      </c>
      <c r="I1765" s="452">
        <v>0</v>
      </c>
      <c r="J1765" s="446"/>
      <c r="K1765" s="492"/>
      <c r="M1765" s="443" t="str">
        <f>_xlfn.IFNA(VLOOKUP(G1765,Checks!$L$4:$L$15,1,FALSE),IF(G1765="","",1))</f>
        <v/>
      </c>
    </row>
    <row r="1766" spans="1:13" s="443" customFormat="1" ht="14.15" customHeight="1">
      <c r="A1766" s="502">
        <f t="shared" si="54"/>
        <v>1758</v>
      </c>
      <c r="B1766" s="502">
        <f t="shared" si="55"/>
        <v>0</v>
      </c>
      <c r="C1766" s="448"/>
      <c r="D1766" s="446"/>
      <c r="E1766" s="446"/>
      <c r="F1766" s="446"/>
      <c r="G1766" s="448"/>
      <c r="H1766" s="455">
        <v>0</v>
      </c>
      <c r="I1766" s="452">
        <v>0</v>
      </c>
      <c r="J1766" s="446"/>
      <c r="K1766" s="492"/>
      <c r="M1766" s="443" t="str">
        <f>_xlfn.IFNA(VLOOKUP(G1766,Checks!$L$4:$L$15,1,FALSE),IF(G1766="","",1))</f>
        <v/>
      </c>
    </row>
    <row r="1767" spans="1:13" s="443" customFormat="1" ht="14.15" customHeight="1">
      <c r="A1767" s="502">
        <f t="shared" si="54"/>
        <v>1759</v>
      </c>
      <c r="B1767" s="502">
        <f t="shared" si="55"/>
        <v>0</v>
      </c>
      <c r="C1767" s="448"/>
      <c r="D1767" s="446"/>
      <c r="E1767" s="446"/>
      <c r="F1767" s="446"/>
      <c r="G1767" s="448"/>
      <c r="H1767" s="455">
        <v>0</v>
      </c>
      <c r="I1767" s="452">
        <v>0</v>
      </c>
      <c r="J1767" s="446"/>
      <c r="K1767" s="492"/>
      <c r="M1767" s="443" t="str">
        <f>_xlfn.IFNA(VLOOKUP(G1767,Checks!$L$4:$L$15,1,FALSE),IF(G1767="","",1))</f>
        <v/>
      </c>
    </row>
    <row r="1768" spans="1:13" s="443" customFormat="1" ht="14.15" customHeight="1">
      <c r="A1768" s="502">
        <f t="shared" si="54"/>
        <v>1760</v>
      </c>
      <c r="B1768" s="502">
        <f t="shared" si="55"/>
        <v>0</v>
      </c>
      <c r="C1768" s="448"/>
      <c r="D1768" s="446"/>
      <c r="E1768" s="446"/>
      <c r="F1768" s="446"/>
      <c r="G1768" s="448"/>
      <c r="H1768" s="455">
        <v>0</v>
      </c>
      <c r="I1768" s="452">
        <v>0</v>
      </c>
      <c r="J1768" s="446"/>
      <c r="K1768" s="492"/>
      <c r="M1768" s="443" t="str">
        <f>_xlfn.IFNA(VLOOKUP(G1768,Checks!$L$4:$L$15,1,FALSE),IF(G1768="","",1))</f>
        <v/>
      </c>
    </row>
    <row r="1769" spans="1:13" s="443" customFormat="1" ht="14.15" customHeight="1">
      <c r="A1769" s="502">
        <f t="shared" si="54"/>
        <v>1761</v>
      </c>
      <c r="B1769" s="502">
        <f t="shared" si="55"/>
        <v>0</v>
      </c>
      <c r="C1769" s="448"/>
      <c r="D1769" s="446"/>
      <c r="E1769" s="446"/>
      <c r="F1769" s="446"/>
      <c r="G1769" s="448"/>
      <c r="H1769" s="455">
        <v>0</v>
      </c>
      <c r="I1769" s="452">
        <v>0</v>
      </c>
      <c r="J1769" s="446"/>
      <c r="K1769" s="492"/>
      <c r="M1769" s="443" t="str">
        <f>_xlfn.IFNA(VLOOKUP(G1769,Checks!$L$4:$L$15,1,FALSE),IF(G1769="","",1))</f>
        <v/>
      </c>
    </row>
    <row r="1770" spans="1:13" s="443" customFormat="1" ht="14.15" customHeight="1">
      <c r="A1770" s="502">
        <f t="shared" si="54"/>
        <v>1762</v>
      </c>
      <c r="B1770" s="502">
        <f t="shared" si="55"/>
        <v>0</v>
      </c>
      <c r="C1770" s="448"/>
      <c r="D1770" s="446"/>
      <c r="E1770" s="446"/>
      <c r="F1770" s="446"/>
      <c r="G1770" s="448"/>
      <c r="H1770" s="455">
        <v>0</v>
      </c>
      <c r="I1770" s="452">
        <v>0</v>
      </c>
      <c r="J1770" s="446"/>
      <c r="K1770" s="492"/>
      <c r="M1770" s="443" t="str">
        <f>_xlfn.IFNA(VLOOKUP(G1770,Checks!$L$4:$L$15,1,FALSE),IF(G1770="","",1))</f>
        <v/>
      </c>
    </row>
    <row r="1771" spans="1:13" s="443" customFormat="1" ht="14.15" customHeight="1">
      <c r="A1771" s="502">
        <f t="shared" si="54"/>
        <v>1763</v>
      </c>
      <c r="B1771" s="502">
        <f t="shared" si="55"/>
        <v>0</v>
      </c>
      <c r="C1771" s="448"/>
      <c r="D1771" s="446"/>
      <c r="E1771" s="446"/>
      <c r="F1771" s="446"/>
      <c r="G1771" s="448"/>
      <c r="H1771" s="455">
        <v>0</v>
      </c>
      <c r="I1771" s="452">
        <v>0</v>
      </c>
      <c r="J1771" s="446"/>
      <c r="K1771" s="492"/>
      <c r="M1771" s="443" t="str">
        <f>_xlfn.IFNA(VLOOKUP(G1771,Checks!$L$4:$L$15,1,FALSE),IF(G1771="","",1))</f>
        <v/>
      </c>
    </row>
    <row r="1772" spans="1:13" s="443" customFormat="1" ht="14.15" customHeight="1">
      <c r="A1772" s="502">
        <f t="shared" si="54"/>
        <v>1764</v>
      </c>
      <c r="B1772" s="502">
        <f t="shared" si="55"/>
        <v>0</v>
      </c>
      <c r="C1772" s="448"/>
      <c r="D1772" s="446"/>
      <c r="E1772" s="446"/>
      <c r="F1772" s="446"/>
      <c r="G1772" s="448"/>
      <c r="H1772" s="455">
        <v>0</v>
      </c>
      <c r="I1772" s="452">
        <v>0</v>
      </c>
      <c r="J1772" s="446"/>
      <c r="K1772" s="492"/>
      <c r="M1772" s="443" t="str">
        <f>_xlfn.IFNA(VLOOKUP(G1772,Checks!$L$4:$L$15,1,FALSE),IF(G1772="","",1))</f>
        <v/>
      </c>
    </row>
    <row r="1773" spans="1:13" s="443" customFormat="1" ht="14.15" customHeight="1">
      <c r="A1773" s="502">
        <f t="shared" si="54"/>
        <v>1765</v>
      </c>
      <c r="B1773" s="502">
        <f t="shared" si="55"/>
        <v>0</v>
      </c>
      <c r="C1773" s="448"/>
      <c r="D1773" s="446"/>
      <c r="E1773" s="446"/>
      <c r="F1773" s="446"/>
      <c r="G1773" s="448"/>
      <c r="H1773" s="455">
        <v>0</v>
      </c>
      <c r="I1773" s="452">
        <v>0</v>
      </c>
      <c r="J1773" s="446"/>
      <c r="K1773" s="492"/>
      <c r="M1773" s="443" t="str">
        <f>_xlfn.IFNA(VLOOKUP(G1773,Checks!$L$4:$L$15,1,FALSE),IF(G1773="","",1))</f>
        <v/>
      </c>
    </row>
    <row r="1774" spans="1:13" s="443" customFormat="1" ht="14.15" customHeight="1">
      <c r="A1774" s="502">
        <f t="shared" si="54"/>
        <v>1766</v>
      </c>
      <c r="B1774" s="502">
        <f t="shared" si="55"/>
        <v>0</v>
      </c>
      <c r="C1774" s="448"/>
      <c r="D1774" s="446"/>
      <c r="E1774" s="446"/>
      <c r="F1774" s="446"/>
      <c r="G1774" s="448"/>
      <c r="H1774" s="455">
        <v>0</v>
      </c>
      <c r="I1774" s="452">
        <v>0</v>
      </c>
      <c r="J1774" s="446"/>
      <c r="K1774" s="492"/>
      <c r="M1774" s="443" t="str">
        <f>_xlfn.IFNA(VLOOKUP(G1774,Checks!$L$4:$L$15,1,FALSE),IF(G1774="","",1))</f>
        <v/>
      </c>
    </row>
    <row r="1775" spans="1:13" s="443" customFormat="1" ht="14.15" customHeight="1">
      <c r="A1775" s="502">
        <f t="shared" si="54"/>
        <v>1767</v>
      </c>
      <c r="B1775" s="502">
        <f t="shared" si="55"/>
        <v>0</v>
      </c>
      <c r="C1775" s="448"/>
      <c r="D1775" s="446"/>
      <c r="E1775" s="446"/>
      <c r="F1775" s="446"/>
      <c r="G1775" s="448"/>
      <c r="H1775" s="455">
        <v>0</v>
      </c>
      <c r="I1775" s="452">
        <v>0</v>
      </c>
      <c r="J1775" s="446"/>
      <c r="K1775" s="492"/>
      <c r="M1775" s="443" t="str">
        <f>_xlfn.IFNA(VLOOKUP(G1775,Checks!$L$4:$L$15,1,FALSE),IF(G1775="","",1))</f>
        <v/>
      </c>
    </row>
    <row r="1776" spans="1:13" s="443" customFormat="1" ht="14.15" customHeight="1">
      <c r="A1776" s="502">
        <f t="shared" si="54"/>
        <v>1768</v>
      </c>
      <c r="B1776" s="502">
        <f t="shared" si="55"/>
        <v>0</v>
      </c>
      <c r="C1776" s="448"/>
      <c r="D1776" s="446"/>
      <c r="E1776" s="446"/>
      <c r="F1776" s="446"/>
      <c r="G1776" s="448"/>
      <c r="H1776" s="455">
        <v>0</v>
      </c>
      <c r="I1776" s="452">
        <v>0</v>
      </c>
      <c r="J1776" s="446"/>
      <c r="K1776" s="492"/>
      <c r="M1776" s="443" t="str">
        <f>_xlfn.IFNA(VLOOKUP(G1776,Checks!$L$4:$L$15,1,FALSE),IF(G1776="","",1))</f>
        <v/>
      </c>
    </row>
    <row r="1777" spans="1:13" s="443" customFormat="1" ht="14.15" customHeight="1">
      <c r="A1777" s="502">
        <f t="shared" si="54"/>
        <v>1769</v>
      </c>
      <c r="B1777" s="502">
        <f t="shared" si="55"/>
        <v>0</v>
      </c>
      <c r="C1777" s="448"/>
      <c r="D1777" s="446"/>
      <c r="E1777" s="446"/>
      <c r="F1777" s="446"/>
      <c r="G1777" s="448"/>
      <c r="H1777" s="455">
        <v>0</v>
      </c>
      <c r="I1777" s="452">
        <v>0</v>
      </c>
      <c r="J1777" s="446"/>
      <c r="K1777" s="492"/>
      <c r="M1777" s="443" t="str">
        <f>_xlfn.IFNA(VLOOKUP(G1777,Checks!$L$4:$L$15,1,FALSE),IF(G1777="","",1))</f>
        <v/>
      </c>
    </row>
    <row r="1778" spans="1:13" s="443" customFormat="1" ht="14.15" customHeight="1">
      <c r="A1778" s="502">
        <f t="shared" si="54"/>
        <v>1770</v>
      </c>
      <c r="B1778" s="502">
        <f t="shared" si="55"/>
        <v>0</v>
      </c>
      <c r="C1778" s="448"/>
      <c r="D1778" s="446"/>
      <c r="E1778" s="446"/>
      <c r="F1778" s="446"/>
      <c r="G1778" s="448"/>
      <c r="H1778" s="455">
        <v>0</v>
      </c>
      <c r="I1778" s="452">
        <v>0</v>
      </c>
      <c r="J1778" s="446"/>
      <c r="K1778" s="492"/>
      <c r="M1778" s="443" t="str">
        <f>_xlfn.IFNA(VLOOKUP(G1778,Checks!$L$4:$L$15,1,FALSE),IF(G1778="","",1))</f>
        <v/>
      </c>
    </row>
    <row r="1779" spans="1:13" s="443" customFormat="1" ht="14.15" customHeight="1">
      <c r="A1779" s="502">
        <f t="shared" si="54"/>
        <v>1771</v>
      </c>
      <c r="B1779" s="502">
        <f t="shared" si="55"/>
        <v>0</v>
      </c>
      <c r="C1779" s="448"/>
      <c r="D1779" s="446"/>
      <c r="E1779" s="446"/>
      <c r="F1779" s="446"/>
      <c r="G1779" s="448"/>
      <c r="H1779" s="455">
        <v>0</v>
      </c>
      <c r="I1779" s="452">
        <v>0</v>
      </c>
      <c r="J1779" s="446"/>
      <c r="K1779" s="492"/>
      <c r="M1779" s="443" t="str">
        <f>_xlfn.IFNA(VLOOKUP(G1779,Checks!$L$4:$L$15,1,FALSE),IF(G1779="","",1))</f>
        <v/>
      </c>
    </row>
    <row r="1780" spans="1:13" s="443" customFormat="1" ht="14.15" customHeight="1">
      <c r="A1780" s="502">
        <f t="shared" si="54"/>
        <v>1772</v>
      </c>
      <c r="B1780" s="502">
        <f t="shared" si="55"/>
        <v>0</v>
      </c>
      <c r="C1780" s="448"/>
      <c r="D1780" s="446"/>
      <c r="E1780" s="446"/>
      <c r="F1780" s="446"/>
      <c r="G1780" s="448"/>
      <c r="H1780" s="455">
        <v>0</v>
      </c>
      <c r="I1780" s="452">
        <v>0</v>
      </c>
      <c r="J1780" s="446"/>
      <c r="K1780" s="492"/>
      <c r="M1780" s="443" t="str">
        <f>_xlfn.IFNA(VLOOKUP(G1780,Checks!$L$4:$L$15,1,FALSE),IF(G1780="","",1))</f>
        <v/>
      </c>
    </row>
    <row r="1781" spans="1:13" s="443" customFormat="1" ht="14.15" customHeight="1">
      <c r="A1781" s="502">
        <f t="shared" si="54"/>
        <v>1773</v>
      </c>
      <c r="B1781" s="502">
        <f t="shared" si="55"/>
        <v>0</v>
      </c>
      <c r="C1781" s="448"/>
      <c r="D1781" s="446"/>
      <c r="E1781" s="446"/>
      <c r="F1781" s="446"/>
      <c r="G1781" s="448"/>
      <c r="H1781" s="455">
        <v>0</v>
      </c>
      <c r="I1781" s="452">
        <v>0</v>
      </c>
      <c r="J1781" s="446"/>
      <c r="K1781" s="492"/>
      <c r="M1781" s="443" t="str">
        <f>_xlfn.IFNA(VLOOKUP(G1781,Checks!$L$4:$L$15,1,FALSE),IF(G1781="","",1))</f>
        <v/>
      </c>
    </row>
    <row r="1782" spans="1:13" s="443" customFormat="1" ht="14.15" customHeight="1">
      <c r="A1782" s="502">
        <f t="shared" si="54"/>
        <v>1774</v>
      </c>
      <c r="B1782" s="502">
        <f t="shared" si="55"/>
        <v>0</v>
      </c>
      <c r="C1782" s="448"/>
      <c r="D1782" s="446"/>
      <c r="E1782" s="446"/>
      <c r="F1782" s="446"/>
      <c r="G1782" s="448"/>
      <c r="H1782" s="455">
        <v>0</v>
      </c>
      <c r="I1782" s="452">
        <v>0</v>
      </c>
      <c r="J1782" s="446"/>
      <c r="K1782" s="492"/>
      <c r="M1782" s="443" t="str">
        <f>_xlfn.IFNA(VLOOKUP(G1782,Checks!$L$4:$L$15,1,FALSE),IF(G1782="","",1))</f>
        <v/>
      </c>
    </row>
    <row r="1783" spans="1:13" s="443" customFormat="1" ht="14.15" customHeight="1">
      <c r="A1783" s="502">
        <f t="shared" si="54"/>
        <v>1775</v>
      </c>
      <c r="B1783" s="502">
        <f t="shared" si="55"/>
        <v>0</v>
      </c>
      <c r="C1783" s="448"/>
      <c r="D1783" s="446"/>
      <c r="E1783" s="446"/>
      <c r="F1783" s="446"/>
      <c r="G1783" s="448"/>
      <c r="H1783" s="455">
        <v>0</v>
      </c>
      <c r="I1783" s="452">
        <v>0</v>
      </c>
      <c r="J1783" s="446"/>
      <c r="K1783" s="492"/>
      <c r="M1783" s="443" t="str">
        <f>_xlfn.IFNA(VLOOKUP(G1783,Checks!$L$4:$L$15,1,FALSE),IF(G1783="","",1))</f>
        <v/>
      </c>
    </row>
    <row r="1784" spans="1:13" s="443" customFormat="1" ht="14.15" customHeight="1">
      <c r="A1784" s="502">
        <f t="shared" si="54"/>
        <v>1776</v>
      </c>
      <c r="B1784" s="502">
        <f t="shared" si="55"/>
        <v>0</v>
      </c>
      <c r="C1784" s="448"/>
      <c r="D1784" s="446"/>
      <c r="E1784" s="446"/>
      <c r="F1784" s="446"/>
      <c r="G1784" s="448"/>
      <c r="H1784" s="455">
        <v>0</v>
      </c>
      <c r="I1784" s="452">
        <v>0</v>
      </c>
      <c r="J1784" s="446"/>
      <c r="K1784" s="492"/>
      <c r="M1784" s="443" t="str">
        <f>_xlfn.IFNA(VLOOKUP(G1784,Checks!$L$4:$L$15,1,FALSE),IF(G1784="","",1))</f>
        <v/>
      </c>
    </row>
    <row r="1785" spans="1:13" s="443" customFormat="1" ht="14.15" customHeight="1">
      <c r="A1785" s="502">
        <f t="shared" si="54"/>
        <v>1777</v>
      </c>
      <c r="B1785" s="502">
        <f t="shared" si="55"/>
        <v>0</v>
      </c>
      <c r="C1785" s="448"/>
      <c r="D1785" s="446"/>
      <c r="E1785" s="446"/>
      <c r="F1785" s="446"/>
      <c r="G1785" s="448"/>
      <c r="H1785" s="455">
        <v>0</v>
      </c>
      <c r="I1785" s="452">
        <v>0</v>
      </c>
      <c r="J1785" s="446"/>
      <c r="K1785" s="492"/>
      <c r="M1785" s="443" t="str">
        <f>_xlfn.IFNA(VLOOKUP(G1785,Checks!$L$4:$L$15,1,FALSE),IF(G1785="","",1))</f>
        <v/>
      </c>
    </row>
    <row r="1786" spans="1:13" s="443" customFormat="1" ht="14.15" customHeight="1">
      <c r="A1786" s="502">
        <f t="shared" si="54"/>
        <v>1778</v>
      </c>
      <c r="B1786" s="502">
        <f t="shared" si="55"/>
        <v>0</v>
      </c>
      <c r="C1786" s="448"/>
      <c r="D1786" s="446"/>
      <c r="E1786" s="446"/>
      <c r="F1786" s="446"/>
      <c r="G1786" s="448"/>
      <c r="H1786" s="455">
        <v>0</v>
      </c>
      <c r="I1786" s="452">
        <v>0</v>
      </c>
      <c r="J1786" s="446"/>
      <c r="K1786" s="492"/>
      <c r="M1786" s="443" t="str">
        <f>_xlfn.IFNA(VLOOKUP(G1786,Checks!$L$4:$L$15,1,FALSE),IF(G1786="","",1))</f>
        <v/>
      </c>
    </row>
    <row r="1787" spans="1:13" s="443" customFormat="1" ht="14.15" customHeight="1">
      <c r="A1787" s="502">
        <f t="shared" si="54"/>
        <v>1779</v>
      </c>
      <c r="B1787" s="502">
        <f t="shared" si="55"/>
        <v>0</v>
      </c>
      <c r="C1787" s="448"/>
      <c r="D1787" s="446"/>
      <c r="E1787" s="446"/>
      <c r="F1787" s="446"/>
      <c r="G1787" s="448"/>
      <c r="H1787" s="455">
        <v>0</v>
      </c>
      <c r="I1787" s="452">
        <v>0</v>
      </c>
      <c r="J1787" s="446"/>
      <c r="K1787" s="492"/>
      <c r="M1787" s="443" t="str">
        <f>_xlfn.IFNA(VLOOKUP(G1787,Checks!$L$4:$L$15,1,FALSE),IF(G1787="","",1))</f>
        <v/>
      </c>
    </row>
    <row r="1788" spans="1:13" s="443" customFormat="1" ht="14.15" customHeight="1">
      <c r="A1788" s="502">
        <f t="shared" si="54"/>
        <v>1780</v>
      </c>
      <c r="B1788" s="502">
        <f t="shared" si="55"/>
        <v>0</v>
      </c>
      <c r="C1788" s="448"/>
      <c r="D1788" s="446"/>
      <c r="E1788" s="446"/>
      <c r="F1788" s="446"/>
      <c r="G1788" s="448"/>
      <c r="H1788" s="455">
        <v>0</v>
      </c>
      <c r="I1788" s="452">
        <v>0</v>
      </c>
      <c r="J1788" s="446"/>
      <c r="K1788" s="492"/>
      <c r="M1788" s="443" t="str">
        <f>_xlfn.IFNA(VLOOKUP(G1788,Checks!$L$4:$L$15,1,FALSE),IF(G1788="","",1))</f>
        <v/>
      </c>
    </row>
    <row r="1789" spans="1:13" s="443" customFormat="1" ht="14.15" customHeight="1">
      <c r="A1789" s="502">
        <f t="shared" si="54"/>
        <v>1781</v>
      </c>
      <c r="B1789" s="502">
        <f t="shared" si="55"/>
        <v>0</v>
      </c>
      <c r="C1789" s="448"/>
      <c r="D1789" s="446"/>
      <c r="E1789" s="446"/>
      <c r="F1789" s="446"/>
      <c r="G1789" s="448"/>
      <c r="H1789" s="455">
        <v>0</v>
      </c>
      <c r="I1789" s="452">
        <v>0</v>
      </c>
      <c r="J1789" s="446"/>
      <c r="K1789" s="492"/>
      <c r="M1789" s="443" t="str">
        <f>_xlfn.IFNA(VLOOKUP(G1789,Checks!$L$4:$L$15,1,FALSE),IF(G1789="","",1))</f>
        <v/>
      </c>
    </row>
    <row r="1790" spans="1:13" s="443" customFormat="1" ht="14.15" customHeight="1">
      <c r="A1790" s="502">
        <f t="shared" si="54"/>
        <v>1782</v>
      </c>
      <c r="B1790" s="502">
        <f t="shared" si="55"/>
        <v>0</v>
      </c>
      <c r="C1790" s="448"/>
      <c r="D1790" s="446"/>
      <c r="E1790" s="446"/>
      <c r="F1790" s="446"/>
      <c r="G1790" s="448"/>
      <c r="H1790" s="455">
        <v>0</v>
      </c>
      <c r="I1790" s="452">
        <v>0</v>
      </c>
      <c r="J1790" s="446"/>
      <c r="K1790" s="492"/>
      <c r="M1790" s="443" t="str">
        <f>_xlfn.IFNA(VLOOKUP(G1790,Checks!$L$4:$L$15,1,FALSE),IF(G1790="","",1))</f>
        <v/>
      </c>
    </row>
    <row r="1791" spans="1:13" s="443" customFormat="1" ht="14.15" customHeight="1">
      <c r="A1791" s="502">
        <f t="shared" si="54"/>
        <v>1783</v>
      </c>
      <c r="B1791" s="502">
        <f t="shared" si="55"/>
        <v>0</v>
      </c>
      <c r="C1791" s="448"/>
      <c r="D1791" s="446"/>
      <c r="E1791" s="446"/>
      <c r="F1791" s="446"/>
      <c r="G1791" s="448"/>
      <c r="H1791" s="455">
        <v>0</v>
      </c>
      <c r="I1791" s="452">
        <v>0</v>
      </c>
      <c r="J1791" s="446"/>
      <c r="K1791" s="492"/>
      <c r="M1791" s="443" t="str">
        <f>_xlfn.IFNA(VLOOKUP(G1791,Checks!$L$4:$L$15,1,FALSE),IF(G1791="","",1))</f>
        <v/>
      </c>
    </row>
    <row r="1792" spans="1:13" s="443" customFormat="1" ht="14.15" customHeight="1">
      <c r="A1792" s="502">
        <f t="shared" si="54"/>
        <v>1784</v>
      </c>
      <c r="B1792" s="502">
        <f t="shared" si="55"/>
        <v>0</v>
      </c>
      <c r="C1792" s="448"/>
      <c r="D1792" s="446"/>
      <c r="E1792" s="446"/>
      <c r="F1792" s="446"/>
      <c r="G1792" s="448"/>
      <c r="H1792" s="455">
        <v>0</v>
      </c>
      <c r="I1792" s="452">
        <v>0</v>
      </c>
      <c r="J1792" s="446"/>
      <c r="K1792" s="492"/>
      <c r="M1792" s="443" t="str">
        <f>_xlfn.IFNA(VLOOKUP(G1792,Checks!$L$4:$L$15,1,FALSE),IF(G1792="","",1))</f>
        <v/>
      </c>
    </row>
    <row r="1793" spans="1:13" s="443" customFormat="1" ht="14.15" customHeight="1">
      <c r="A1793" s="502">
        <f t="shared" si="54"/>
        <v>1785</v>
      </c>
      <c r="B1793" s="502">
        <f t="shared" si="55"/>
        <v>0</v>
      </c>
      <c r="C1793" s="448"/>
      <c r="D1793" s="446"/>
      <c r="E1793" s="446"/>
      <c r="F1793" s="446"/>
      <c r="G1793" s="448"/>
      <c r="H1793" s="455">
        <v>0</v>
      </c>
      <c r="I1793" s="452">
        <v>0</v>
      </c>
      <c r="J1793" s="446"/>
      <c r="K1793" s="492"/>
      <c r="M1793" s="443" t="str">
        <f>_xlfn.IFNA(VLOOKUP(G1793,Checks!$L$4:$L$15,1,FALSE),IF(G1793="","",1))</f>
        <v/>
      </c>
    </row>
    <row r="1794" spans="1:13" s="443" customFormat="1" ht="14.15" customHeight="1">
      <c r="A1794" s="502">
        <f t="shared" si="54"/>
        <v>1786</v>
      </c>
      <c r="B1794" s="502">
        <f t="shared" si="55"/>
        <v>0</v>
      </c>
      <c r="C1794" s="448"/>
      <c r="D1794" s="446"/>
      <c r="E1794" s="446"/>
      <c r="F1794" s="446"/>
      <c r="G1794" s="448"/>
      <c r="H1794" s="455">
        <v>0</v>
      </c>
      <c r="I1794" s="452">
        <v>0</v>
      </c>
      <c r="J1794" s="446"/>
      <c r="K1794" s="492"/>
      <c r="M1794" s="443" t="str">
        <f>_xlfn.IFNA(VLOOKUP(G1794,Checks!$L$4:$L$15,1,FALSE),IF(G1794="","",1))</f>
        <v/>
      </c>
    </row>
    <row r="1795" spans="1:13" s="443" customFormat="1" ht="14.15" customHeight="1">
      <c r="A1795" s="502">
        <f t="shared" si="54"/>
        <v>1787</v>
      </c>
      <c r="B1795" s="502">
        <f t="shared" si="55"/>
        <v>0</v>
      </c>
      <c r="C1795" s="448"/>
      <c r="D1795" s="446"/>
      <c r="E1795" s="446"/>
      <c r="F1795" s="446"/>
      <c r="G1795" s="448"/>
      <c r="H1795" s="455">
        <v>0</v>
      </c>
      <c r="I1795" s="452">
        <v>0</v>
      </c>
      <c r="J1795" s="446"/>
      <c r="K1795" s="492"/>
      <c r="M1795" s="443" t="str">
        <f>_xlfn.IFNA(VLOOKUP(G1795,Checks!$L$4:$L$15,1,FALSE),IF(G1795="","",1))</f>
        <v/>
      </c>
    </row>
    <row r="1796" spans="1:13" s="443" customFormat="1" ht="14.15" customHeight="1">
      <c r="A1796" s="502">
        <f t="shared" si="54"/>
        <v>1788</v>
      </c>
      <c r="B1796" s="502">
        <f t="shared" si="55"/>
        <v>0</v>
      </c>
      <c r="C1796" s="448"/>
      <c r="D1796" s="446"/>
      <c r="E1796" s="446"/>
      <c r="F1796" s="446"/>
      <c r="G1796" s="448"/>
      <c r="H1796" s="455">
        <v>0</v>
      </c>
      <c r="I1796" s="452">
        <v>0</v>
      </c>
      <c r="J1796" s="446"/>
      <c r="K1796" s="492"/>
      <c r="M1796" s="443" t="str">
        <f>_xlfn.IFNA(VLOOKUP(G1796,Checks!$L$4:$L$15,1,FALSE),IF(G1796="","",1))</f>
        <v/>
      </c>
    </row>
    <row r="1797" spans="1:13" s="443" customFormat="1" ht="14.15" customHeight="1">
      <c r="A1797" s="502">
        <f t="shared" si="54"/>
        <v>1789</v>
      </c>
      <c r="B1797" s="502">
        <f t="shared" si="55"/>
        <v>0</v>
      </c>
      <c r="C1797" s="448"/>
      <c r="D1797" s="446"/>
      <c r="E1797" s="446"/>
      <c r="F1797" s="446"/>
      <c r="G1797" s="448"/>
      <c r="H1797" s="455">
        <v>0</v>
      </c>
      <c r="I1797" s="452">
        <v>0</v>
      </c>
      <c r="J1797" s="446"/>
      <c r="K1797" s="492"/>
      <c r="M1797" s="443" t="str">
        <f>_xlfn.IFNA(VLOOKUP(G1797,Checks!$L$4:$L$15,1,FALSE),IF(G1797="","",1))</f>
        <v/>
      </c>
    </row>
    <row r="1798" spans="1:13" s="443" customFormat="1" ht="14.15" customHeight="1">
      <c r="A1798" s="502">
        <f t="shared" si="54"/>
        <v>1790</v>
      </c>
      <c r="B1798" s="502">
        <f t="shared" si="55"/>
        <v>0</v>
      </c>
      <c r="C1798" s="448"/>
      <c r="D1798" s="446"/>
      <c r="E1798" s="446"/>
      <c r="F1798" s="446"/>
      <c r="G1798" s="448"/>
      <c r="H1798" s="455">
        <v>0</v>
      </c>
      <c r="I1798" s="452">
        <v>0</v>
      </c>
      <c r="J1798" s="446"/>
      <c r="K1798" s="492"/>
      <c r="M1798" s="443" t="str">
        <f>_xlfn.IFNA(VLOOKUP(G1798,Checks!$L$4:$L$15,1,FALSE),IF(G1798="","",1))</f>
        <v/>
      </c>
    </row>
    <row r="1799" spans="1:13" s="443" customFormat="1" ht="14.15" customHeight="1">
      <c r="A1799" s="502">
        <f t="shared" si="54"/>
        <v>1791</v>
      </c>
      <c r="B1799" s="502">
        <f t="shared" si="55"/>
        <v>0</v>
      </c>
      <c r="C1799" s="448"/>
      <c r="D1799" s="446"/>
      <c r="E1799" s="446"/>
      <c r="F1799" s="446"/>
      <c r="G1799" s="448"/>
      <c r="H1799" s="455">
        <v>0</v>
      </c>
      <c r="I1799" s="452">
        <v>0</v>
      </c>
      <c r="J1799" s="446"/>
      <c r="K1799" s="492"/>
      <c r="M1799" s="443" t="str">
        <f>_xlfn.IFNA(VLOOKUP(G1799,Checks!$L$4:$L$15,1,FALSE),IF(G1799="","",1))</f>
        <v/>
      </c>
    </row>
    <row r="1800" spans="1:13" s="443" customFormat="1" ht="14.15" customHeight="1">
      <c r="A1800" s="502">
        <f t="shared" si="54"/>
        <v>1792</v>
      </c>
      <c r="B1800" s="502">
        <f t="shared" si="55"/>
        <v>0</v>
      </c>
      <c r="C1800" s="448"/>
      <c r="D1800" s="446"/>
      <c r="E1800" s="446"/>
      <c r="F1800" s="446"/>
      <c r="G1800" s="448"/>
      <c r="H1800" s="455">
        <v>0</v>
      </c>
      <c r="I1800" s="452">
        <v>0</v>
      </c>
      <c r="J1800" s="446"/>
      <c r="K1800" s="492"/>
      <c r="M1800" s="443" t="str">
        <f>_xlfn.IFNA(VLOOKUP(G1800,Checks!$L$4:$L$15,1,FALSE),IF(G1800="","",1))</f>
        <v/>
      </c>
    </row>
    <row r="1801" spans="1:13" s="443" customFormat="1" ht="14.15" customHeight="1">
      <c r="A1801" s="502">
        <f t="shared" si="54"/>
        <v>1793</v>
      </c>
      <c r="B1801" s="502">
        <f t="shared" si="55"/>
        <v>0</v>
      </c>
      <c r="C1801" s="448"/>
      <c r="D1801" s="446"/>
      <c r="E1801" s="446"/>
      <c r="F1801" s="446"/>
      <c r="G1801" s="448"/>
      <c r="H1801" s="455">
        <v>0</v>
      </c>
      <c r="I1801" s="452">
        <v>0</v>
      </c>
      <c r="J1801" s="446"/>
      <c r="K1801" s="492"/>
      <c r="M1801" s="443" t="str">
        <f>_xlfn.IFNA(VLOOKUP(G1801,Checks!$L$4:$L$15,1,FALSE),IF(G1801="","",1))</f>
        <v/>
      </c>
    </row>
    <row r="1802" spans="1:13" s="443" customFormat="1" ht="14.15" customHeight="1">
      <c r="A1802" s="502">
        <f t="shared" si="54"/>
        <v>1794</v>
      </c>
      <c r="B1802" s="502">
        <f t="shared" si="55"/>
        <v>0</v>
      </c>
      <c r="C1802" s="448"/>
      <c r="D1802" s="446"/>
      <c r="E1802" s="446"/>
      <c r="F1802" s="446"/>
      <c r="G1802" s="448"/>
      <c r="H1802" s="455">
        <v>0</v>
      </c>
      <c r="I1802" s="452">
        <v>0</v>
      </c>
      <c r="J1802" s="446"/>
      <c r="K1802" s="492"/>
      <c r="M1802" s="443" t="str">
        <f>_xlfn.IFNA(VLOOKUP(G1802,Checks!$L$4:$L$15,1,FALSE),IF(G1802="","",1))</f>
        <v/>
      </c>
    </row>
    <row r="1803" spans="1:13" s="443" customFormat="1" ht="14.15" customHeight="1">
      <c r="A1803" s="502">
        <f t="shared" ref="A1803:A2055" si="56">A1802+1</f>
        <v>1795</v>
      </c>
      <c r="B1803" s="502">
        <f t="shared" ref="B1803:B1866" si="57">$B$9</f>
        <v>0</v>
      </c>
      <c r="C1803" s="448"/>
      <c r="D1803" s="446"/>
      <c r="E1803" s="446"/>
      <c r="F1803" s="446"/>
      <c r="G1803" s="448"/>
      <c r="H1803" s="455">
        <v>0</v>
      </c>
      <c r="I1803" s="452">
        <v>0</v>
      </c>
      <c r="J1803" s="446"/>
      <c r="K1803" s="492"/>
      <c r="M1803" s="443" t="str">
        <f>_xlfn.IFNA(VLOOKUP(G1803,Checks!$L$4:$L$15,1,FALSE),IF(G1803="","",1))</f>
        <v/>
      </c>
    </row>
    <row r="1804" spans="1:13" s="443" customFormat="1" ht="14.15" customHeight="1">
      <c r="A1804" s="502">
        <f t="shared" si="56"/>
        <v>1796</v>
      </c>
      <c r="B1804" s="502">
        <f t="shared" si="57"/>
        <v>0</v>
      </c>
      <c r="C1804" s="448"/>
      <c r="D1804" s="446"/>
      <c r="E1804" s="446"/>
      <c r="F1804" s="446"/>
      <c r="G1804" s="448"/>
      <c r="H1804" s="455">
        <v>0</v>
      </c>
      <c r="I1804" s="452">
        <v>0</v>
      </c>
      <c r="J1804" s="446"/>
      <c r="K1804" s="492"/>
      <c r="M1804" s="443" t="str">
        <f>_xlfn.IFNA(VLOOKUP(G1804,Checks!$L$4:$L$15,1,FALSE),IF(G1804="","",1))</f>
        <v/>
      </c>
    </row>
    <row r="1805" spans="1:13" s="443" customFormat="1" ht="14.15" customHeight="1">
      <c r="A1805" s="502">
        <f t="shared" si="56"/>
        <v>1797</v>
      </c>
      <c r="B1805" s="502">
        <f t="shared" si="57"/>
        <v>0</v>
      </c>
      <c r="C1805" s="448"/>
      <c r="D1805" s="446"/>
      <c r="E1805" s="446"/>
      <c r="F1805" s="446"/>
      <c r="G1805" s="448"/>
      <c r="H1805" s="455">
        <v>0</v>
      </c>
      <c r="I1805" s="452">
        <v>0</v>
      </c>
      <c r="J1805" s="446"/>
      <c r="K1805" s="492"/>
      <c r="M1805" s="443" t="str">
        <f>_xlfn.IFNA(VLOOKUP(G1805,Checks!$L$4:$L$15,1,FALSE),IF(G1805="","",1))</f>
        <v/>
      </c>
    </row>
    <row r="1806" spans="1:13" s="443" customFormat="1" ht="14.15" customHeight="1">
      <c r="A1806" s="502">
        <f t="shared" si="56"/>
        <v>1798</v>
      </c>
      <c r="B1806" s="502">
        <f t="shared" si="57"/>
        <v>0</v>
      </c>
      <c r="C1806" s="448"/>
      <c r="D1806" s="446"/>
      <c r="E1806" s="446"/>
      <c r="F1806" s="446"/>
      <c r="G1806" s="448"/>
      <c r="H1806" s="455">
        <v>0</v>
      </c>
      <c r="I1806" s="452">
        <v>0</v>
      </c>
      <c r="J1806" s="446"/>
      <c r="K1806" s="492"/>
      <c r="M1806" s="443" t="str">
        <f>_xlfn.IFNA(VLOOKUP(G1806,Checks!$L$4:$L$15,1,FALSE),IF(G1806="","",1))</f>
        <v/>
      </c>
    </row>
    <row r="1807" spans="1:13" s="443" customFormat="1" ht="14.15" customHeight="1">
      <c r="A1807" s="502">
        <f t="shared" si="56"/>
        <v>1799</v>
      </c>
      <c r="B1807" s="502">
        <f t="shared" si="57"/>
        <v>0</v>
      </c>
      <c r="C1807" s="448"/>
      <c r="D1807" s="446"/>
      <c r="E1807" s="446"/>
      <c r="F1807" s="446"/>
      <c r="G1807" s="448"/>
      <c r="H1807" s="455">
        <v>0</v>
      </c>
      <c r="I1807" s="452">
        <v>0</v>
      </c>
      <c r="J1807" s="446"/>
      <c r="K1807" s="492"/>
      <c r="M1807" s="443" t="str">
        <f>_xlfn.IFNA(VLOOKUP(G1807,Checks!$L$4:$L$15,1,FALSE),IF(G1807="","",1))</f>
        <v/>
      </c>
    </row>
    <row r="1808" spans="1:13" s="443" customFormat="1" ht="14.15" customHeight="1">
      <c r="A1808" s="502">
        <f t="shared" si="56"/>
        <v>1800</v>
      </c>
      <c r="B1808" s="502">
        <f t="shared" si="57"/>
        <v>0</v>
      </c>
      <c r="C1808" s="448"/>
      <c r="D1808" s="446"/>
      <c r="E1808" s="446"/>
      <c r="F1808" s="446"/>
      <c r="G1808" s="448"/>
      <c r="H1808" s="455">
        <v>0</v>
      </c>
      <c r="I1808" s="452">
        <v>0</v>
      </c>
      <c r="J1808" s="446"/>
      <c r="K1808" s="492"/>
      <c r="M1808" s="443" t="str">
        <f>_xlfn.IFNA(VLOOKUP(G1808,Checks!$L$4:$L$15,1,FALSE),IF(G1808="","",1))</f>
        <v/>
      </c>
    </row>
    <row r="1809" spans="1:13" s="443" customFormat="1" ht="14.15" customHeight="1">
      <c r="A1809" s="502">
        <f t="shared" si="56"/>
        <v>1801</v>
      </c>
      <c r="B1809" s="502">
        <f t="shared" si="57"/>
        <v>0</v>
      </c>
      <c r="C1809" s="448"/>
      <c r="D1809" s="446"/>
      <c r="E1809" s="446"/>
      <c r="F1809" s="446"/>
      <c r="G1809" s="448"/>
      <c r="H1809" s="455">
        <v>0</v>
      </c>
      <c r="I1809" s="452">
        <v>0</v>
      </c>
      <c r="J1809" s="446"/>
      <c r="K1809" s="492"/>
      <c r="M1809" s="443" t="str">
        <f>_xlfn.IFNA(VLOOKUP(G1809,Checks!$L$4:$L$15,1,FALSE),IF(G1809="","",1))</f>
        <v/>
      </c>
    </row>
    <row r="1810" spans="1:13" s="443" customFormat="1" ht="14.15" customHeight="1">
      <c r="A1810" s="502">
        <f t="shared" si="56"/>
        <v>1802</v>
      </c>
      <c r="B1810" s="502">
        <f t="shared" si="57"/>
        <v>0</v>
      </c>
      <c r="C1810" s="448"/>
      <c r="D1810" s="446"/>
      <c r="E1810" s="446"/>
      <c r="F1810" s="446"/>
      <c r="G1810" s="448"/>
      <c r="H1810" s="455">
        <v>0</v>
      </c>
      <c r="I1810" s="452">
        <v>0</v>
      </c>
      <c r="J1810" s="446"/>
      <c r="K1810" s="492"/>
      <c r="M1810" s="443" t="str">
        <f>_xlfn.IFNA(VLOOKUP(G1810,Checks!$L$4:$L$15,1,FALSE),IF(G1810="","",1))</f>
        <v/>
      </c>
    </row>
    <row r="1811" spans="1:13" s="443" customFormat="1" ht="14.15" customHeight="1">
      <c r="A1811" s="502">
        <f t="shared" si="56"/>
        <v>1803</v>
      </c>
      <c r="B1811" s="502">
        <f t="shared" si="57"/>
        <v>0</v>
      </c>
      <c r="C1811" s="448"/>
      <c r="D1811" s="446"/>
      <c r="E1811" s="446"/>
      <c r="F1811" s="446"/>
      <c r="G1811" s="448"/>
      <c r="H1811" s="455">
        <v>0</v>
      </c>
      <c r="I1811" s="452">
        <v>0</v>
      </c>
      <c r="J1811" s="446"/>
      <c r="K1811" s="492"/>
      <c r="M1811" s="443" t="str">
        <f>_xlfn.IFNA(VLOOKUP(G1811,Checks!$L$4:$L$15,1,FALSE),IF(G1811="","",1))</f>
        <v/>
      </c>
    </row>
    <row r="1812" spans="1:13" s="443" customFormat="1" ht="14.15" customHeight="1">
      <c r="A1812" s="502">
        <f t="shared" si="56"/>
        <v>1804</v>
      </c>
      <c r="B1812" s="502">
        <f t="shared" si="57"/>
        <v>0</v>
      </c>
      <c r="C1812" s="448"/>
      <c r="D1812" s="446"/>
      <c r="E1812" s="446"/>
      <c r="F1812" s="446"/>
      <c r="G1812" s="448"/>
      <c r="H1812" s="455">
        <v>0</v>
      </c>
      <c r="I1812" s="452">
        <v>0</v>
      </c>
      <c r="J1812" s="446"/>
      <c r="K1812" s="492"/>
      <c r="M1812" s="443" t="str">
        <f>_xlfn.IFNA(VLOOKUP(G1812,Checks!$L$4:$L$15,1,FALSE),IF(G1812="","",1))</f>
        <v/>
      </c>
    </row>
    <row r="1813" spans="1:13" s="443" customFormat="1" ht="14.15" customHeight="1">
      <c r="A1813" s="502">
        <f t="shared" si="56"/>
        <v>1805</v>
      </c>
      <c r="B1813" s="502">
        <f t="shared" si="57"/>
        <v>0</v>
      </c>
      <c r="C1813" s="448"/>
      <c r="D1813" s="446"/>
      <c r="E1813" s="446"/>
      <c r="F1813" s="446"/>
      <c r="G1813" s="448"/>
      <c r="H1813" s="455">
        <v>0</v>
      </c>
      <c r="I1813" s="452">
        <v>0</v>
      </c>
      <c r="J1813" s="446"/>
      <c r="K1813" s="492"/>
      <c r="M1813" s="443" t="str">
        <f>_xlfn.IFNA(VLOOKUP(G1813,Checks!$L$4:$L$15,1,FALSE),IF(G1813="","",1))</f>
        <v/>
      </c>
    </row>
    <row r="1814" spans="1:13" s="443" customFormat="1" ht="14.15" customHeight="1">
      <c r="A1814" s="502">
        <f t="shared" si="56"/>
        <v>1806</v>
      </c>
      <c r="B1814" s="502">
        <f t="shared" si="57"/>
        <v>0</v>
      </c>
      <c r="C1814" s="448"/>
      <c r="D1814" s="446"/>
      <c r="E1814" s="446"/>
      <c r="F1814" s="446"/>
      <c r="G1814" s="448"/>
      <c r="H1814" s="455">
        <v>0</v>
      </c>
      <c r="I1814" s="452">
        <v>0</v>
      </c>
      <c r="J1814" s="446"/>
      <c r="K1814" s="492"/>
      <c r="M1814" s="443" t="str">
        <f>_xlfn.IFNA(VLOOKUP(G1814,Checks!$L$4:$L$15,1,FALSE),IF(G1814="","",1))</f>
        <v/>
      </c>
    </row>
    <row r="1815" spans="1:13" s="443" customFormat="1" ht="14.15" customHeight="1">
      <c r="A1815" s="502">
        <f t="shared" si="56"/>
        <v>1807</v>
      </c>
      <c r="B1815" s="502">
        <f t="shared" si="57"/>
        <v>0</v>
      </c>
      <c r="C1815" s="448"/>
      <c r="D1815" s="446"/>
      <c r="E1815" s="446"/>
      <c r="F1815" s="446"/>
      <c r="G1815" s="448"/>
      <c r="H1815" s="455">
        <v>0</v>
      </c>
      <c r="I1815" s="452">
        <v>0</v>
      </c>
      <c r="J1815" s="446"/>
      <c r="K1815" s="492"/>
      <c r="M1815" s="443" t="str">
        <f>_xlfn.IFNA(VLOOKUP(G1815,Checks!$L$4:$L$15,1,FALSE),IF(G1815="","",1))</f>
        <v/>
      </c>
    </row>
    <row r="1816" spans="1:13" s="443" customFormat="1" ht="14.15" customHeight="1">
      <c r="A1816" s="502">
        <f t="shared" si="56"/>
        <v>1808</v>
      </c>
      <c r="B1816" s="502">
        <f t="shared" si="57"/>
        <v>0</v>
      </c>
      <c r="C1816" s="448"/>
      <c r="D1816" s="446"/>
      <c r="E1816" s="446"/>
      <c r="F1816" s="446"/>
      <c r="G1816" s="448"/>
      <c r="H1816" s="455">
        <v>0</v>
      </c>
      <c r="I1816" s="452">
        <v>0</v>
      </c>
      <c r="J1816" s="446"/>
      <c r="K1816" s="492"/>
      <c r="M1816" s="443" t="str">
        <f>_xlfn.IFNA(VLOOKUP(G1816,Checks!$L$4:$L$15,1,FALSE),IF(G1816="","",1))</f>
        <v/>
      </c>
    </row>
    <row r="1817" spans="1:13" s="443" customFormat="1" ht="14.15" customHeight="1">
      <c r="A1817" s="502">
        <f t="shared" si="56"/>
        <v>1809</v>
      </c>
      <c r="B1817" s="502">
        <f t="shared" si="57"/>
        <v>0</v>
      </c>
      <c r="C1817" s="448"/>
      <c r="D1817" s="446"/>
      <c r="E1817" s="446"/>
      <c r="F1817" s="446"/>
      <c r="G1817" s="448"/>
      <c r="H1817" s="455">
        <v>0</v>
      </c>
      <c r="I1817" s="452">
        <v>0</v>
      </c>
      <c r="J1817" s="446"/>
      <c r="K1817" s="492"/>
      <c r="M1817" s="443" t="str">
        <f>_xlfn.IFNA(VLOOKUP(G1817,Checks!$L$4:$L$15,1,FALSE),IF(G1817="","",1))</f>
        <v/>
      </c>
    </row>
    <row r="1818" spans="1:13" s="443" customFormat="1" ht="14.15" customHeight="1">
      <c r="A1818" s="502">
        <f t="shared" si="56"/>
        <v>1810</v>
      </c>
      <c r="B1818" s="502">
        <f t="shared" si="57"/>
        <v>0</v>
      </c>
      <c r="C1818" s="448"/>
      <c r="D1818" s="446"/>
      <c r="E1818" s="446"/>
      <c r="F1818" s="446"/>
      <c r="G1818" s="448"/>
      <c r="H1818" s="455">
        <v>0</v>
      </c>
      <c r="I1818" s="452">
        <v>0</v>
      </c>
      <c r="J1818" s="446"/>
      <c r="K1818" s="492"/>
      <c r="M1818" s="443" t="str">
        <f>_xlfn.IFNA(VLOOKUP(G1818,Checks!$L$4:$L$15,1,FALSE),IF(G1818="","",1))</f>
        <v/>
      </c>
    </row>
    <row r="1819" spans="1:13" s="443" customFormat="1" ht="14.15" customHeight="1">
      <c r="A1819" s="502">
        <f t="shared" si="56"/>
        <v>1811</v>
      </c>
      <c r="B1819" s="502">
        <f t="shared" si="57"/>
        <v>0</v>
      </c>
      <c r="C1819" s="448"/>
      <c r="D1819" s="446"/>
      <c r="E1819" s="446"/>
      <c r="F1819" s="446"/>
      <c r="G1819" s="448"/>
      <c r="H1819" s="455">
        <v>0</v>
      </c>
      <c r="I1819" s="452">
        <v>0</v>
      </c>
      <c r="J1819" s="446"/>
      <c r="K1819" s="492"/>
      <c r="M1819" s="443" t="str">
        <f>_xlfn.IFNA(VLOOKUP(G1819,Checks!$L$4:$L$15,1,FALSE),IF(G1819="","",1))</f>
        <v/>
      </c>
    </row>
    <row r="1820" spans="1:13" s="443" customFormat="1" ht="14.15" customHeight="1">
      <c r="A1820" s="502">
        <f t="shared" si="56"/>
        <v>1812</v>
      </c>
      <c r="B1820" s="502">
        <f t="shared" si="57"/>
        <v>0</v>
      </c>
      <c r="C1820" s="448"/>
      <c r="D1820" s="446"/>
      <c r="E1820" s="446"/>
      <c r="F1820" s="446"/>
      <c r="G1820" s="448"/>
      <c r="H1820" s="455">
        <v>0</v>
      </c>
      <c r="I1820" s="452">
        <v>0</v>
      </c>
      <c r="J1820" s="446"/>
      <c r="K1820" s="492"/>
      <c r="M1820" s="443" t="str">
        <f>_xlfn.IFNA(VLOOKUP(G1820,Checks!$L$4:$L$15,1,FALSE),IF(G1820="","",1))</f>
        <v/>
      </c>
    </row>
    <row r="1821" spans="1:13" s="443" customFormat="1" ht="14.15" customHeight="1">
      <c r="A1821" s="502">
        <f t="shared" si="56"/>
        <v>1813</v>
      </c>
      <c r="B1821" s="502">
        <f t="shared" si="57"/>
        <v>0</v>
      </c>
      <c r="C1821" s="448"/>
      <c r="D1821" s="446"/>
      <c r="E1821" s="446"/>
      <c r="F1821" s="446"/>
      <c r="G1821" s="448"/>
      <c r="H1821" s="455">
        <v>0</v>
      </c>
      <c r="I1821" s="452">
        <v>0</v>
      </c>
      <c r="J1821" s="446"/>
      <c r="K1821" s="492"/>
      <c r="M1821" s="443" t="str">
        <f>_xlfn.IFNA(VLOOKUP(G1821,Checks!$L$4:$L$15,1,FALSE),IF(G1821="","",1))</f>
        <v/>
      </c>
    </row>
    <row r="1822" spans="1:13" s="443" customFormat="1" ht="14.15" customHeight="1">
      <c r="A1822" s="502">
        <f t="shared" si="56"/>
        <v>1814</v>
      </c>
      <c r="B1822" s="502">
        <f t="shared" si="57"/>
        <v>0</v>
      </c>
      <c r="C1822" s="448"/>
      <c r="D1822" s="446"/>
      <c r="E1822" s="446"/>
      <c r="F1822" s="446"/>
      <c r="G1822" s="448"/>
      <c r="H1822" s="455">
        <v>0</v>
      </c>
      <c r="I1822" s="452">
        <v>0</v>
      </c>
      <c r="J1822" s="446"/>
      <c r="K1822" s="492"/>
      <c r="M1822" s="443" t="str">
        <f>_xlfn.IFNA(VLOOKUP(G1822,Checks!$L$4:$L$15,1,FALSE),IF(G1822="","",1))</f>
        <v/>
      </c>
    </row>
    <row r="1823" spans="1:13" s="443" customFormat="1" ht="14.15" customHeight="1">
      <c r="A1823" s="502">
        <f t="shared" si="56"/>
        <v>1815</v>
      </c>
      <c r="B1823" s="502">
        <f t="shared" si="57"/>
        <v>0</v>
      </c>
      <c r="C1823" s="448"/>
      <c r="D1823" s="446"/>
      <c r="E1823" s="446"/>
      <c r="F1823" s="446"/>
      <c r="G1823" s="448"/>
      <c r="H1823" s="455">
        <v>0</v>
      </c>
      <c r="I1823" s="452">
        <v>0</v>
      </c>
      <c r="J1823" s="446"/>
      <c r="K1823" s="492"/>
      <c r="M1823" s="443" t="str">
        <f>_xlfn.IFNA(VLOOKUP(G1823,Checks!$L$4:$L$15,1,FALSE),IF(G1823="","",1))</f>
        <v/>
      </c>
    </row>
    <row r="1824" spans="1:13" s="443" customFormat="1" ht="14.15" customHeight="1">
      <c r="A1824" s="502">
        <f t="shared" si="56"/>
        <v>1816</v>
      </c>
      <c r="B1824" s="502">
        <f t="shared" si="57"/>
        <v>0</v>
      </c>
      <c r="C1824" s="448"/>
      <c r="D1824" s="446"/>
      <c r="E1824" s="446"/>
      <c r="F1824" s="446"/>
      <c r="G1824" s="448"/>
      <c r="H1824" s="455">
        <v>0</v>
      </c>
      <c r="I1824" s="452">
        <v>0</v>
      </c>
      <c r="J1824" s="446"/>
      <c r="K1824" s="492"/>
      <c r="M1824" s="443" t="str">
        <f>_xlfn.IFNA(VLOOKUP(G1824,Checks!$L$4:$L$15,1,FALSE),IF(G1824="","",1))</f>
        <v/>
      </c>
    </row>
    <row r="1825" spans="1:13" s="443" customFormat="1" ht="14.15" customHeight="1">
      <c r="A1825" s="502">
        <f t="shared" si="56"/>
        <v>1817</v>
      </c>
      <c r="B1825" s="502">
        <f t="shared" si="57"/>
        <v>0</v>
      </c>
      <c r="C1825" s="448"/>
      <c r="D1825" s="446"/>
      <c r="E1825" s="446"/>
      <c r="F1825" s="446"/>
      <c r="G1825" s="448"/>
      <c r="H1825" s="455">
        <v>0</v>
      </c>
      <c r="I1825" s="452">
        <v>0</v>
      </c>
      <c r="J1825" s="446"/>
      <c r="K1825" s="492"/>
      <c r="M1825" s="443" t="str">
        <f>_xlfn.IFNA(VLOOKUP(G1825,Checks!$L$4:$L$15,1,FALSE),IF(G1825="","",1))</f>
        <v/>
      </c>
    </row>
    <row r="1826" spans="1:13" s="443" customFormat="1" ht="14.15" customHeight="1">
      <c r="A1826" s="502">
        <f t="shared" si="56"/>
        <v>1818</v>
      </c>
      <c r="B1826" s="502">
        <f t="shared" si="57"/>
        <v>0</v>
      </c>
      <c r="C1826" s="448"/>
      <c r="D1826" s="446"/>
      <c r="E1826" s="446"/>
      <c r="F1826" s="446"/>
      <c r="G1826" s="448"/>
      <c r="H1826" s="455">
        <v>0</v>
      </c>
      <c r="I1826" s="452">
        <v>0</v>
      </c>
      <c r="J1826" s="446"/>
      <c r="K1826" s="492"/>
      <c r="M1826" s="443" t="str">
        <f>_xlfn.IFNA(VLOOKUP(G1826,Checks!$L$4:$L$15,1,FALSE),IF(G1826="","",1))</f>
        <v/>
      </c>
    </row>
    <row r="1827" spans="1:13" s="443" customFormat="1" ht="14.15" customHeight="1">
      <c r="A1827" s="502">
        <f t="shared" si="56"/>
        <v>1819</v>
      </c>
      <c r="B1827" s="502">
        <f t="shared" si="57"/>
        <v>0</v>
      </c>
      <c r="C1827" s="448"/>
      <c r="D1827" s="446"/>
      <c r="E1827" s="446"/>
      <c r="F1827" s="446"/>
      <c r="G1827" s="448"/>
      <c r="H1827" s="455">
        <v>0</v>
      </c>
      <c r="I1827" s="452">
        <v>0</v>
      </c>
      <c r="J1827" s="446"/>
      <c r="K1827" s="492"/>
      <c r="M1827" s="443" t="str">
        <f>_xlfn.IFNA(VLOOKUP(G1827,Checks!$L$4:$L$15,1,FALSE),IF(G1827="","",1))</f>
        <v/>
      </c>
    </row>
    <row r="1828" spans="1:13" s="443" customFormat="1" ht="14.15" customHeight="1">
      <c r="A1828" s="502">
        <f t="shared" si="56"/>
        <v>1820</v>
      </c>
      <c r="B1828" s="502">
        <f t="shared" si="57"/>
        <v>0</v>
      </c>
      <c r="C1828" s="448"/>
      <c r="D1828" s="446"/>
      <c r="E1828" s="446"/>
      <c r="F1828" s="446"/>
      <c r="G1828" s="448"/>
      <c r="H1828" s="455">
        <v>0</v>
      </c>
      <c r="I1828" s="452">
        <v>0</v>
      </c>
      <c r="J1828" s="446"/>
      <c r="K1828" s="492"/>
      <c r="M1828" s="443" t="str">
        <f>_xlfn.IFNA(VLOOKUP(G1828,Checks!$L$4:$L$15,1,FALSE),IF(G1828="","",1))</f>
        <v/>
      </c>
    </row>
    <row r="1829" spans="1:13" s="443" customFormat="1" ht="14.15" customHeight="1">
      <c r="A1829" s="502">
        <f t="shared" si="56"/>
        <v>1821</v>
      </c>
      <c r="B1829" s="502">
        <f t="shared" si="57"/>
        <v>0</v>
      </c>
      <c r="C1829" s="448"/>
      <c r="D1829" s="446"/>
      <c r="E1829" s="446"/>
      <c r="F1829" s="446"/>
      <c r="G1829" s="448"/>
      <c r="H1829" s="455">
        <v>0</v>
      </c>
      <c r="I1829" s="452">
        <v>0</v>
      </c>
      <c r="J1829" s="446"/>
      <c r="K1829" s="492"/>
      <c r="M1829" s="443" t="str">
        <f>_xlfn.IFNA(VLOOKUP(G1829,Checks!$L$4:$L$15,1,FALSE),IF(G1829="","",1))</f>
        <v/>
      </c>
    </row>
    <row r="1830" spans="1:13" s="443" customFormat="1" ht="14.15" customHeight="1">
      <c r="A1830" s="502">
        <f t="shared" si="56"/>
        <v>1822</v>
      </c>
      <c r="B1830" s="502">
        <f t="shared" si="57"/>
        <v>0</v>
      </c>
      <c r="C1830" s="448"/>
      <c r="D1830" s="446"/>
      <c r="E1830" s="446"/>
      <c r="F1830" s="446"/>
      <c r="G1830" s="448"/>
      <c r="H1830" s="455">
        <v>0</v>
      </c>
      <c r="I1830" s="452">
        <v>0</v>
      </c>
      <c r="J1830" s="446"/>
      <c r="K1830" s="492"/>
      <c r="M1830" s="443" t="str">
        <f>_xlfn.IFNA(VLOOKUP(G1830,Checks!$L$4:$L$15,1,FALSE),IF(G1830="","",1))</f>
        <v/>
      </c>
    </row>
    <row r="1831" spans="1:13" s="443" customFormat="1" ht="14.15" customHeight="1">
      <c r="A1831" s="502">
        <f t="shared" si="56"/>
        <v>1823</v>
      </c>
      <c r="B1831" s="502">
        <f t="shared" si="57"/>
        <v>0</v>
      </c>
      <c r="C1831" s="448"/>
      <c r="D1831" s="446"/>
      <c r="E1831" s="446"/>
      <c r="F1831" s="446"/>
      <c r="G1831" s="448"/>
      <c r="H1831" s="455">
        <v>0</v>
      </c>
      <c r="I1831" s="452">
        <v>0</v>
      </c>
      <c r="J1831" s="446"/>
      <c r="K1831" s="492"/>
      <c r="M1831" s="443" t="str">
        <f>_xlfn.IFNA(VLOOKUP(G1831,Checks!$L$4:$L$15,1,FALSE),IF(G1831="","",1))</f>
        <v/>
      </c>
    </row>
    <row r="1832" spans="1:13" s="443" customFormat="1" ht="14.15" customHeight="1">
      <c r="A1832" s="502">
        <f t="shared" si="56"/>
        <v>1824</v>
      </c>
      <c r="B1832" s="502">
        <f t="shared" si="57"/>
        <v>0</v>
      </c>
      <c r="C1832" s="448"/>
      <c r="D1832" s="446"/>
      <c r="E1832" s="446"/>
      <c r="F1832" s="446"/>
      <c r="G1832" s="448"/>
      <c r="H1832" s="455">
        <v>0</v>
      </c>
      <c r="I1832" s="452">
        <v>0</v>
      </c>
      <c r="J1832" s="446"/>
      <c r="K1832" s="492"/>
      <c r="M1832" s="443" t="str">
        <f>_xlfn.IFNA(VLOOKUP(G1832,Checks!$L$4:$L$15,1,FALSE),IF(G1832="","",1))</f>
        <v/>
      </c>
    </row>
    <row r="1833" spans="1:13" s="443" customFormat="1" ht="14.15" customHeight="1">
      <c r="A1833" s="502">
        <f t="shared" si="56"/>
        <v>1825</v>
      </c>
      <c r="B1833" s="502">
        <f t="shared" si="57"/>
        <v>0</v>
      </c>
      <c r="C1833" s="448"/>
      <c r="D1833" s="446"/>
      <c r="E1833" s="446"/>
      <c r="F1833" s="446"/>
      <c r="G1833" s="448"/>
      <c r="H1833" s="455">
        <v>0</v>
      </c>
      <c r="I1833" s="452">
        <v>0</v>
      </c>
      <c r="J1833" s="446"/>
      <c r="K1833" s="492"/>
      <c r="M1833" s="443" t="str">
        <f>_xlfn.IFNA(VLOOKUP(G1833,Checks!$L$4:$L$15,1,FALSE),IF(G1833="","",1))</f>
        <v/>
      </c>
    </row>
    <row r="1834" spans="1:13" s="443" customFormat="1" ht="14.15" customHeight="1">
      <c r="A1834" s="502">
        <f t="shared" si="56"/>
        <v>1826</v>
      </c>
      <c r="B1834" s="502">
        <f t="shared" si="57"/>
        <v>0</v>
      </c>
      <c r="C1834" s="448"/>
      <c r="D1834" s="446"/>
      <c r="E1834" s="446"/>
      <c r="F1834" s="446"/>
      <c r="G1834" s="448"/>
      <c r="H1834" s="455">
        <v>0</v>
      </c>
      <c r="I1834" s="452">
        <v>0</v>
      </c>
      <c r="J1834" s="446"/>
      <c r="K1834" s="492"/>
      <c r="M1834" s="443" t="str">
        <f>_xlfn.IFNA(VLOOKUP(G1834,Checks!$L$4:$L$15,1,FALSE),IF(G1834="","",1))</f>
        <v/>
      </c>
    </row>
    <row r="1835" spans="1:13" s="443" customFormat="1" ht="14.15" customHeight="1">
      <c r="A1835" s="502">
        <f t="shared" si="56"/>
        <v>1827</v>
      </c>
      <c r="B1835" s="502">
        <f t="shared" si="57"/>
        <v>0</v>
      </c>
      <c r="C1835" s="448"/>
      <c r="D1835" s="446"/>
      <c r="E1835" s="446"/>
      <c r="F1835" s="446"/>
      <c r="G1835" s="448"/>
      <c r="H1835" s="455">
        <v>0</v>
      </c>
      <c r="I1835" s="452">
        <v>0</v>
      </c>
      <c r="J1835" s="446"/>
      <c r="K1835" s="492"/>
      <c r="M1835" s="443" t="str">
        <f>_xlfn.IFNA(VLOOKUP(G1835,Checks!$L$4:$L$15,1,FALSE),IF(G1835="","",1))</f>
        <v/>
      </c>
    </row>
    <row r="1836" spans="1:13" s="443" customFormat="1" ht="14.15" customHeight="1">
      <c r="A1836" s="502">
        <f t="shared" si="56"/>
        <v>1828</v>
      </c>
      <c r="B1836" s="502">
        <f t="shared" si="57"/>
        <v>0</v>
      </c>
      <c r="C1836" s="448"/>
      <c r="D1836" s="446"/>
      <c r="E1836" s="446"/>
      <c r="F1836" s="446"/>
      <c r="G1836" s="448"/>
      <c r="H1836" s="455">
        <v>0</v>
      </c>
      <c r="I1836" s="452">
        <v>0</v>
      </c>
      <c r="J1836" s="446"/>
      <c r="K1836" s="492"/>
      <c r="M1836" s="443" t="str">
        <f>_xlfn.IFNA(VLOOKUP(G1836,Checks!$L$4:$L$15,1,FALSE),IF(G1836="","",1))</f>
        <v/>
      </c>
    </row>
    <row r="1837" spans="1:13" s="443" customFormat="1" ht="14.15" customHeight="1">
      <c r="A1837" s="502">
        <f t="shared" si="56"/>
        <v>1829</v>
      </c>
      <c r="B1837" s="502">
        <f t="shared" si="57"/>
        <v>0</v>
      </c>
      <c r="C1837" s="448"/>
      <c r="D1837" s="446"/>
      <c r="E1837" s="446"/>
      <c r="F1837" s="446"/>
      <c r="G1837" s="448"/>
      <c r="H1837" s="455">
        <v>0</v>
      </c>
      <c r="I1837" s="452">
        <v>0</v>
      </c>
      <c r="J1837" s="446"/>
      <c r="K1837" s="492"/>
      <c r="M1837" s="443" t="str">
        <f>_xlfn.IFNA(VLOOKUP(G1837,Checks!$L$4:$L$15,1,FALSE),IF(G1837="","",1))</f>
        <v/>
      </c>
    </row>
    <row r="1838" spans="1:13" s="443" customFormat="1" ht="14.15" customHeight="1">
      <c r="A1838" s="502">
        <f t="shared" si="56"/>
        <v>1830</v>
      </c>
      <c r="B1838" s="502">
        <f t="shared" si="57"/>
        <v>0</v>
      </c>
      <c r="C1838" s="448"/>
      <c r="D1838" s="446"/>
      <c r="E1838" s="446"/>
      <c r="F1838" s="446"/>
      <c r="G1838" s="448"/>
      <c r="H1838" s="455">
        <v>0</v>
      </c>
      <c r="I1838" s="452">
        <v>0</v>
      </c>
      <c r="J1838" s="446"/>
      <c r="K1838" s="492"/>
      <c r="M1838" s="443" t="str">
        <f>_xlfn.IFNA(VLOOKUP(G1838,Checks!$L$4:$L$15,1,FALSE),IF(G1838="","",1))</f>
        <v/>
      </c>
    </row>
    <row r="1839" spans="1:13" s="443" customFormat="1" ht="14.15" customHeight="1">
      <c r="A1839" s="502">
        <f t="shared" si="56"/>
        <v>1831</v>
      </c>
      <c r="B1839" s="502">
        <f t="shared" si="57"/>
        <v>0</v>
      </c>
      <c r="C1839" s="448"/>
      <c r="D1839" s="446"/>
      <c r="E1839" s="446"/>
      <c r="F1839" s="446"/>
      <c r="G1839" s="448"/>
      <c r="H1839" s="455">
        <v>0</v>
      </c>
      <c r="I1839" s="452">
        <v>0</v>
      </c>
      <c r="J1839" s="446"/>
      <c r="K1839" s="492"/>
      <c r="M1839" s="443" t="str">
        <f>_xlfn.IFNA(VLOOKUP(G1839,Checks!$L$4:$L$15,1,FALSE),IF(G1839="","",1))</f>
        <v/>
      </c>
    </row>
    <row r="1840" spans="1:13" s="443" customFormat="1" ht="14.15" customHeight="1">
      <c r="A1840" s="502">
        <f t="shared" si="56"/>
        <v>1832</v>
      </c>
      <c r="B1840" s="502">
        <f t="shared" si="57"/>
        <v>0</v>
      </c>
      <c r="C1840" s="448"/>
      <c r="D1840" s="446"/>
      <c r="E1840" s="446"/>
      <c r="F1840" s="446"/>
      <c r="G1840" s="448"/>
      <c r="H1840" s="455">
        <v>0</v>
      </c>
      <c r="I1840" s="452">
        <v>0</v>
      </c>
      <c r="J1840" s="446"/>
      <c r="K1840" s="492"/>
      <c r="M1840" s="443" t="str">
        <f>_xlfn.IFNA(VLOOKUP(G1840,Checks!$L$4:$L$15,1,FALSE),IF(G1840="","",1))</f>
        <v/>
      </c>
    </row>
    <row r="1841" spans="1:13" s="443" customFormat="1" ht="14.15" customHeight="1">
      <c r="A1841" s="502">
        <f t="shared" si="56"/>
        <v>1833</v>
      </c>
      <c r="B1841" s="502">
        <f t="shared" si="57"/>
        <v>0</v>
      </c>
      <c r="C1841" s="448"/>
      <c r="D1841" s="446"/>
      <c r="E1841" s="446"/>
      <c r="F1841" s="446"/>
      <c r="G1841" s="448"/>
      <c r="H1841" s="455">
        <v>0</v>
      </c>
      <c r="I1841" s="452">
        <v>0</v>
      </c>
      <c r="J1841" s="446"/>
      <c r="K1841" s="492"/>
      <c r="M1841" s="443" t="str">
        <f>_xlfn.IFNA(VLOOKUP(G1841,Checks!$L$4:$L$15,1,FALSE),IF(G1841="","",1))</f>
        <v/>
      </c>
    </row>
    <row r="1842" spans="1:13" s="443" customFormat="1" ht="14.15" customHeight="1">
      <c r="A1842" s="502">
        <f t="shared" si="56"/>
        <v>1834</v>
      </c>
      <c r="B1842" s="502">
        <f t="shared" si="57"/>
        <v>0</v>
      </c>
      <c r="C1842" s="448"/>
      <c r="D1842" s="446"/>
      <c r="E1842" s="446"/>
      <c r="F1842" s="446"/>
      <c r="G1842" s="448"/>
      <c r="H1842" s="455">
        <v>0</v>
      </c>
      <c r="I1842" s="452">
        <v>0</v>
      </c>
      <c r="J1842" s="446"/>
      <c r="K1842" s="492"/>
      <c r="M1842" s="443" t="str">
        <f>_xlfn.IFNA(VLOOKUP(G1842,Checks!$L$4:$L$15,1,FALSE),IF(G1842="","",1))</f>
        <v/>
      </c>
    </row>
    <row r="1843" spans="1:13" s="443" customFormat="1" ht="14.15" customHeight="1">
      <c r="A1843" s="502">
        <f t="shared" si="56"/>
        <v>1835</v>
      </c>
      <c r="B1843" s="502">
        <f t="shared" si="57"/>
        <v>0</v>
      </c>
      <c r="C1843" s="448"/>
      <c r="D1843" s="446"/>
      <c r="E1843" s="446"/>
      <c r="F1843" s="446"/>
      <c r="G1843" s="448"/>
      <c r="H1843" s="455">
        <v>0</v>
      </c>
      <c r="I1843" s="452">
        <v>0</v>
      </c>
      <c r="J1843" s="446"/>
      <c r="K1843" s="492"/>
      <c r="M1843" s="443" t="str">
        <f>_xlfn.IFNA(VLOOKUP(G1843,Checks!$L$4:$L$15,1,FALSE),IF(G1843="","",1))</f>
        <v/>
      </c>
    </row>
    <row r="1844" spans="1:13" s="443" customFormat="1" ht="14.15" customHeight="1">
      <c r="A1844" s="502">
        <f t="shared" si="56"/>
        <v>1836</v>
      </c>
      <c r="B1844" s="502">
        <f t="shared" si="57"/>
        <v>0</v>
      </c>
      <c r="C1844" s="448"/>
      <c r="D1844" s="446"/>
      <c r="E1844" s="446"/>
      <c r="F1844" s="446"/>
      <c r="G1844" s="448"/>
      <c r="H1844" s="455">
        <v>0</v>
      </c>
      <c r="I1844" s="452">
        <v>0</v>
      </c>
      <c r="J1844" s="446"/>
      <c r="K1844" s="492"/>
      <c r="M1844" s="443" t="str">
        <f>_xlfn.IFNA(VLOOKUP(G1844,Checks!$L$4:$L$15,1,FALSE),IF(G1844="","",1))</f>
        <v/>
      </c>
    </row>
    <row r="1845" spans="1:13" s="443" customFormat="1" ht="14.15" customHeight="1">
      <c r="A1845" s="502">
        <f t="shared" si="56"/>
        <v>1837</v>
      </c>
      <c r="B1845" s="502">
        <f t="shared" si="57"/>
        <v>0</v>
      </c>
      <c r="C1845" s="448"/>
      <c r="D1845" s="446"/>
      <c r="E1845" s="446"/>
      <c r="F1845" s="446"/>
      <c r="G1845" s="448"/>
      <c r="H1845" s="455">
        <v>0</v>
      </c>
      <c r="I1845" s="452">
        <v>0</v>
      </c>
      <c r="J1845" s="446"/>
      <c r="K1845" s="492"/>
      <c r="M1845" s="443" t="str">
        <f>_xlfn.IFNA(VLOOKUP(G1845,Checks!$L$4:$L$15,1,FALSE),IF(G1845="","",1))</f>
        <v/>
      </c>
    </row>
    <row r="1846" spans="1:13" s="443" customFormat="1" ht="14.15" customHeight="1">
      <c r="A1846" s="502">
        <f t="shared" si="56"/>
        <v>1838</v>
      </c>
      <c r="B1846" s="502">
        <f t="shared" si="57"/>
        <v>0</v>
      </c>
      <c r="C1846" s="448"/>
      <c r="D1846" s="446"/>
      <c r="E1846" s="446"/>
      <c r="F1846" s="446"/>
      <c r="G1846" s="448"/>
      <c r="H1846" s="455">
        <v>0</v>
      </c>
      <c r="I1846" s="452">
        <v>0</v>
      </c>
      <c r="J1846" s="446"/>
      <c r="K1846" s="492"/>
      <c r="M1846" s="443" t="str">
        <f>_xlfn.IFNA(VLOOKUP(G1846,Checks!$L$4:$L$15,1,FALSE),IF(G1846="","",1))</f>
        <v/>
      </c>
    </row>
    <row r="1847" spans="1:13" s="443" customFormat="1" ht="14.15" customHeight="1">
      <c r="A1847" s="502">
        <f t="shared" si="56"/>
        <v>1839</v>
      </c>
      <c r="B1847" s="502">
        <f t="shared" si="57"/>
        <v>0</v>
      </c>
      <c r="C1847" s="448"/>
      <c r="D1847" s="446"/>
      <c r="E1847" s="446"/>
      <c r="F1847" s="446"/>
      <c r="G1847" s="448"/>
      <c r="H1847" s="455">
        <v>0</v>
      </c>
      <c r="I1847" s="452">
        <v>0</v>
      </c>
      <c r="J1847" s="446"/>
      <c r="K1847" s="492"/>
      <c r="M1847" s="443" t="str">
        <f>_xlfn.IFNA(VLOOKUP(G1847,Checks!$L$4:$L$15,1,FALSE),IF(G1847="","",1))</f>
        <v/>
      </c>
    </row>
    <row r="1848" spans="1:13" s="443" customFormat="1" ht="14.15" customHeight="1">
      <c r="A1848" s="502">
        <f t="shared" si="56"/>
        <v>1840</v>
      </c>
      <c r="B1848" s="502">
        <f t="shared" si="57"/>
        <v>0</v>
      </c>
      <c r="C1848" s="448"/>
      <c r="D1848" s="446"/>
      <c r="E1848" s="446"/>
      <c r="F1848" s="446"/>
      <c r="G1848" s="448"/>
      <c r="H1848" s="455">
        <v>0</v>
      </c>
      <c r="I1848" s="452">
        <v>0</v>
      </c>
      <c r="J1848" s="446"/>
      <c r="K1848" s="492"/>
      <c r="M1848" s="443" t="str">
        <f>_xlfn.IFNA(VLOOKUP(G1848,Checks!$L$4:$L$15,1,FALSE),IF(G1848="","",1))</f>
        <v/>
      </c>
    </row>
    <row r="1849" spans="1:13" s="443" customFormat="1" ht="14.15" customHeight="1">
      <c r="A1849" s="502">
        <f t="shared" si="56"/>
        <v>1841</v>
      </c>
      <c r="B1849" s="502">
        <f t="shared" si="57"/>
        <v>0</v>
      </c>
      <c r="C1849" s="448"/>
      <c r="D1849" s="446"/>
      <c r="E1849" s="446"/>
      <c r="F1849" s="446"/>
      <c r="G1849" s="448"/>
      <c r="H1849" s="455">
        <v>0</v>
      </c>
      <c r="I1849" s="452">
        <v>0</v>
      </c>
      <c r="J1849" s="446"/>
      <c r="K1849" s="492"/>
      <c r="M1849" s="443" t="str">
        <f>_xlfn.IFNA(VLOOKUP(G1849,Checks!$L$4:$L$15,1,FALSE),IF(G1849="","",1))</f>
        <v/>
      </c>
    </row>
    <row r="1850" spans="1:13" s="443" customFormat="1" ht="14.15" customHeight="1">
      <c r="A1850" s="502">
        <f t="shared" si="56"/>
        <v>1842</v>
      </c>
      <c r="B1850" s="502">
        <f t="shared" si="57"/>
        <v>0</v>
      </c>
      <c r="C1850" s="448"/>
      <c r="D1850" s="446"/>
      <c r="E1850" s="446"/>
      <c r="F1850" s="446"/>
      <c r="G1850" s="448"/>
      <c r="H1850" s="455">
        <v>0</v>
      </c>
      <c r="I1850" s="452">
        <v>0</v>
      </c>
      <c r="J1850" s="446"/>
      <c r="K1850" s="492"/>
      <c r="M1850" s="443" t="str">
        <f>_xlfn.IFNA(VLOOKUP(G1850,Checks!$L$4:$L$15,1,FALSE),IF(G1850="","",1))</f>
        <v/>
      </c>
    </row>
    <row r="1851" spans="1:13" s="443" customFormat="1" ht="14.15" customHeight="1">
      <c r="A1851" s="502">
        <f t="shared" si="56"/>
        <v>1843</v>
      </c>
      <c r="B1851" s="502">
        <f t="shared" si="57"/>
        <v>0</v>
      </c>
      <c r="C1851" s="448"/>
      <c r="D1851" s="446"/>
      <c r="E1851" s="446"/>
      <c r="F1851" s="446"/>
      <c r="G1851" s="448"/>
      <c r="H1851" s="455">
        <v>0</v>
      </c>
      <c r="I1851" s="452">
        <v>0</v>
      </c>
      <c r="J1851" s="446"/>
      <c r="K1851" s="492"/>
      <c r="M1851" s="443" t="str">
        <f>_xlfn.IFNA(VLOOKUP(G1851,Checks!$L$4:$L$15,1,FALSE),IF(G1851="","",1))</f>
        <v/>
      </c>
    </row>
    <row r="1852" spans="1:13" s="443" customFormat="1" ht="14.15" customHeight="1">
      <c r="A1852" s="502">
        <f t="shared" si="56"/>
        <v>1844</v>
      </c>
      <c r="B1852" s="502">
        <f t="shared" si="57"/>
        <v>0</v>
      </c>
      <c r="C1852" s="448"/>
      <c r="D1852" s="446"/>
      <c r="E1852" s="446"/>
      <c r="F1852" s="446"/>
      <c r="G1852" s="448"/>
      <c r="H1852" s="455">
        <v>0</v>
      </c>
      <c r="I1852" s="452">
        <v>0</v>
      </c>
      <c r="J1852" s="446"/>
      <c r="K1852" s="492"/>
      <c r="M1852" s="443" t="str">
        <f>_xlfn.IFNA(VLOOKUP(G1852,Checks!$L$4:$L$15,1,FALSE),IF(G1852="","",1))</f>
        <v/>
      </c>
    </row>
    <row r="1853" spans="1:13" s="443" customFormat="1" ht="14.15" customHeight="1">
      <c r="A1853" s="502">
        <f t="shared" si="56"/>
        <v>1845</v>
      </c>
      <c r="B1853" s="502">
        <f t="shared" si="57"/>
        <v>0</v>
      </c>
      <c r="C1853" s="448"/>
      <c r="D1853" s="446"/>
      <c r="E1853" s="446"/>
      <c r="F1853" s="446"/>
      <c r="G1853" s="448"/>
      <c r="H1853" s="455">
        <v>0</v>
      </c>
      <c r="I1853" s="452">
        <v>0</v>
      </c>
      <c r="J1853" s="446"/>
      <c r="K1853" s="492"/>
      <c r="M1853" s="443" t="str">
        <f>_xlfn.IFNA(VLOOKUP(G1853,Checks!$L$4:$L$15,1,FALSE),IF(G1853="","",1))</f>
        <v/>
      </c>
    </row>
    <row r="1854" spans="1:13" s="443" customFormat="1" ht="14.15" customHeight="1">
      <c r="A1854" s="502">
        <f t="shared" si="56"/>
        <v>1846</v>
      </c>
      <c r="B1854" s="502">
        <f t="shared" si="57"/>
        <v>0</v>
      </c>
      <c r="C1854" s="448"/>
      <c r="D1854" s="446"/>
      <c r="E1854" s="446"/>
      <c r="F1854" s="446"/>
      <c r="G1854" s="448"/>
      <c r="H1854" s="455">
        <v>0</v>
      </c>
      <c r="I1854" s="452">
        <v>0</v>
      </c>
      <c r="J1854" s="446"/>
      <c r="K1854" s="492"/>
      <c r="M1854" s="443" t="str">
        <f>_xlfn.IFNA(VLOOKUP(G1854,Checks!$L$4:$L$15,1,FALSE),IF(G1854="","",1))</f>
        <v/>
      </c>
    </row>
    <row r="1855" spans="1:13" s="443" customFormat="1" ht="14.15" customHeight="1">
      <c r="A1855" s="502">
        <f t="shared" si="56"/>
        <v>1847</v>
      </c>
      <c r="B1855" s="502">
        <f t="shared" si="57"/>
        <v>0</v>
      </c>
      <c r="C1855" s="448"/>
      <c r="D1855" s="446"/>
      <c r="E1855" s="446"/>
      <c r="F1855" s="446"/>
      <c r="G1855" s="448"/>
      <c r="H1855" s="455">
        <v>0</v>
      </c>
      <c r="I1855" s="452">
        <v>0</v>
      </c>
      <c r="J1855" s="446"/>
      <c r="K1855" s="492"/>
      <c r="M1855" s="443" t="str">
        <f>_xlfn.IFNA(VLOOKUP(G1855,Checks!$L$4:$L$15,1,FALSE),IF(G1855="","",1))</f>
        <v/>
      </c>
    </row>
    <row r="1856" spans="1:13" s="443" customFormat="1" ht="14.15" customHeight="1">
      <c r="A1856" s="502">
        <f t="shared" si="56"/>
        <v>1848</v>
      </c>
      <c r="B1856" s="502">
        <f t="shared" si="57"/>
        <v>0</v>
      </c>
      <c r="C1856" s="448"/>
      <c r="D1856" s="446"/>
      <c r="E1856" s="446"/>
      <c r="F1856" s="446"/>
      <c r="G1856" s="448"/>
      <c r="H1856" s="455">
        <v>0</v>
      </c>
      <c r="I1856" s="452">
        <v>0</v>
      </c>
      <c r="J1856" s="446"/>
      <c r="K1856" s="492"/>
      <c r="M1856" s="443" t="str">
        <f>_xlfn.IFNA(VLOOKUP(G1856,Checks!$L$4:$L$15,1,FALSE),IF(G1856="","",1))</f>
        <v/>
      </c>
    </row>
    <row r="1857" spans="1:13" s="443" customFormat="1" ht="14.15" customHeight="1">
      <c r="A1857" s="502">
        <f t="shared" si="56"/>
        <v>1849</v>
      </c>
      <c r="B1857" s="502">
        <f t="shared" si="57"/>
        <v>0</v>
      </c>
      <c r="C1857" s="448"/>
      <c r="D1857" s="446"/>
      <c r="E1857" s="446"/>
      <c r="F1857" s="446"/>
      <c r="G1857" s="448"/>
      <c r="H1857" s="455">
        <v>0</v>
      </c>
      <c r="I1857" s="452">
        <v>0</v>
      </c>
      <c r="J1857" s="446"/>
      <c r="K1857" s="492"/>
      <c r="M1857" s="443" t="str">
        <f>_xlfn.IFNA(VLOOKUP(G1857,Checks!$L$4:$L$15,1,FALSE),IF(G1857="","",1))</f>
        <v/>
      </c>
    </row>
    <row r="1858" spans="1:13" s="443" customFormat="1" ht="14.15" customHeight="1">
      <c r="A1858" s="502">
        <f t="shared" si="56"/>
        <v>1850</v>
      </c>
      <c r="B1858" s="502">
        <f t="shared" si="57"/>
        <v>0</v>
      </c>
      <c r="C1858" s="448"/>
      <c r="D1858" s="446"/>
      <c r="E1858" s="446"/>
      <c r="F1858" s="446"/>
      <c r="G1858" s="448"/>
      <c r="H1858" s="455">
        <v>0</v>
      </c>
      <c r="I1858" s="452">
        <v>0</v>
      </c>
      <c r="J1858" s="446"/>
      <c r="K1858" s="492"/>
      <c r="M1858" s="443" t="str">
        <f>_xlfn.IFNA(VLOOKUP(G1858,Checks!$L$4:$L$15,1,FALSE),IF(G1858="","",1))</f>
        <v/>
      </c>
    </row>
    <row r="1859" spans="1:13" s="443" customFormat="1" ht="14.15" customHeight="1">
      <c r="A1859" s="502">
        <f t="shared" si="56"/>
        <v>1851</v>
      </c>
      <c r="B1859" s="502">
        <f t="shared" si="57"/>
        <v>0</v>
      </c>
      <c r="C1859" s="448"/>
      <c r="D1859" s="446"/>
      <c r="E1859" s="446"/>
      <c r="F1859" s="446"/>
      <c r="G1859" s="448"/>
      <c r="H1859" s="455">
        <v>0</v>
      </c>
      <c r="I1859" s="452">
        <v>0</v>
      </c>
      <c r="J1859" s="446"/>
      <c r="K1859" s="492"/>
      <c r="M1859" s="443" t="str">
        <f>_xlfn.IFNA(VLOOKUP(G1859,Checks!$L$4:$L$15,1,FALSE),IF(G1859="","",1))</f>
        <v/>
      </c>
    </row>
    <row r="1860" spans="1:13" s="443" customFormat="1" ht="14.15" customHeight="1">
      <c r="A1860" s="502">
        <f t="shared" si="56"/>
        <v>1852</v>
      </c>
      <c r="B1860" s="502">
        <f t="shared" si="57"/>
        <v>0</v>
      </c>
      <c r="C1860" s="448"/>
      <c r="D1860" s="446"/>
      <c r="E1860" s="446"/>
      <c r="F1860" s="446"/>
      <c r="G1860" s="448"/>
      <c r="H1860" s="455">
        <v>0</v>
      </c>
      <c r="I1860" s="452">
        <v>0</v>
      </c>
      <c r="J1860" s="446"/>
      <c r="K1860" s="492"/>
      <c r="M1860" s="443" t="str">
        <f>_xlfn.IFNA(VLOOKUP(G1860,Checks!$L$4:$L$15,1,FALSE),IF(G1860="","",1))</f>
        <v/>
      </c>
    </row>
    <row r="1861" spans="1:13" s="443" customFormat="1" ht="14.15" customHeight="1">
      <c r="A1861" s="502">
        <f t="shared" si="56"/>
        <v>1853</v>
      </c>
      <c r="B1861" s="502">
        <f t="shared" si="57"/>
        <v>0</v>
      </c>
      <c r="C1861" s="448"/>
      <c r="D1861" s="446"/>
      <c r="E1861" s="446"/>
      <c r="F1861" s="446"/>
      <c r="G1861" s="448"/>
      <c r="H1861" s="455">
        <v>0</v>
      </c>
      <c r="I1861" s="452">
        <v>0</v>
      </c>
      <c r="J1861" s="446"/>
      <c r="K1861" s="492"/>
      <c r="M1861" s="443" t="str">
        <f>_xlfn.IFNA(VLOOKUP(G1861,Checks!$L$4:$L$15,1,FALSE),IF(G1861="","",1))</f>
        <v/>
      </c>
    </row>
    <row r="1862" spans="1:13" s="443" customFormat="1" ht="14.15" customHeight="1">
      <c r="A1862" s="502">
        <f t="shared" si="56"/>
        <v>1854</v>
      </c>
      <c r="B1862" s="502">
        <f t="shared" si="57"/>
        <v>0</v>
      </c>
      <c r="C1862" s="448"/>
      <c r="D1862" s="446"/>
      <c r="E1862" s="446"/>
      <c r="F1862" s="446"/>
      <c r="G1862" s="448"/>
      <c r="H1862" s="455">
        <v>0</v>
      </c>
      <c r="I1862" s="452">
        <v>0</v>
      </c>
      <c r="J1862" s="446"/>
      <c r="K1862" s="492"/>
      <c r="M1862" s="443" t="str">
        <f>_xlfn.IFNA(VLOOKUP(G1862,Checks!$L$4:$L$15,1,FALSE),IF(G1862="","",1))</f>
        <v/>
      </c>
    </row>
    <row r="1863" spans="1:13" s="443" customFormat="1" ht="14.15" customHeight="1">
      <c r="A1863" s="502">
        <f t="shared" si="56"/>
        <v>1855</v>
      </c>
      <c r="B1863" s="502">
        <f t="shared" si="57"/>
        <v>0</v>
      </c>
      <c r="C1863" s="448"/>
      <c r="D1863" s="446"/>
      <c r="E1863" s="446"/>
      <c r="F1863" s="446"/>
      <c r="G1863" s="448"/>
      <c r="H1863" s="455">
        <v>0</v>
      </c>
      <c r="I1863" s="452">
        <v>0</v>
      </c>
      <c r="J1863" s="446"/>
      <c r="K1863" s="492"/>
      <c r="M1863" s="443" t="str">
        <f>_xlfn.IFNA(VLOOKUP(G1863,Checks!$L$4:$L$15,1,FALSE),IF(G1863="","",1))</f>
        <v/>
      </c>
    </row>
    <row r="1864" spans="1:13" s="443" customFormat="1" ht="14.15" customHeight="1">
      <c r="A1864" s="502">
        <f t="shared" si="56"/>
        <v>1856</v>
      </c>
      <c r="B1864" s="502">
        <f t="shared" si="57"/>
        <v>0</v>
      </c>
      <c r="C1864" s="448"/>
      <c r="D1864" s="446"/>
      <c r="E1864" s="446"/>
      <c r="F1864" s="446"/>
      <c r="G1864" s="448"/>
      <c r="H1864" s="455">
        <v>0</v>
      </c>
      <c r="I1864" s="452">
        <v>0</v>
      </c>
      <c r="J1864" s="446"/>
      <c r="K1864" s="492"/>
      <c r="M1864" s="443" t="str">
        <f>_xlfn.IFNA(VLOOKUP(G1864,Checks!$L$4:$L$15,1,FALSE),IF(G1864="","",1))</f>
        <v/>
      </c>
    </row>
    <row r="1865" spans="1:13" s="443" customFormat="1" ht="14.15" customHeight="1">
      <c r="A1865" s="502">
        <f t="shared" si="56"/>
        <v>1857</v>
      </c>
      <c r="B1865" s="502">
        <f t="shared" si="57"/>
        <v>0</v>
      </c>
      <c r="C1865" s="448"/>
      <c r="D1865" s="446"/>
      <c r="E1865" s="446"/>
      <c r="F1865" s="446"/>
      <c r="G1865" s="448"/>
      <c r="H1865" s="455">
        <v>0</v>
      </c>
      <c r="I1865" s="452">
        <v>0</v>
      </c>
      <c r="J1865" s="446"/>
      <c r="K1865" s="492"/>
      <c r="M1865" s="443" t="str">
        <f>_xlfn.IFNA(VLOOKUP(G1865,Checks!$L$4:$L$15,1,FALSE),IF(G1865="","",1))</f>
        <v/>
      </c>
    </row>
    <row r="1866" spans="1:13" s="443" customFormat="1" ht="14.15" customHeight="1">
      <c r="A1866" s="502">
        <f t="shared" si="56"/>
        <v>1858</v>
      </c>
      <c r="B1866" s="502">
        <f t="shared" si="57"/>
        <v>0</v>
      </c>
      <c r="C1866" s="448"/>
      <c r="D1866" s="446"/>
      <c r="E1866" s="446"/>
      <c r="F1866" s="446"/>
      <c r="G1866" s="448"/>
      <c r="H1866" s="455">
        <v>0</v>
      </c>
      <c r="I1866" s="452">
        <v>0</v>
      </c>
      <c r="J1866" s="446"/>
      <c r="K1866" s="492"/>
      <c r="M1866" s="443" t="str">
        <f>_xlfn.IFNA(VLOOKUP(G1866,Checks!$L$4:$L$15,1,FALSE),IF(G1866="","",1))</f>
        <v/>
      </c>
    </row>
    <row r="1867" spans="1:13" s="443" customFormat="1" ht="14.15" customHeight="1">
      <c r="A1867" s="502">
        <f t="shared" si="56"/>
        <v>1859</v>
      </c>
      <c r="B1867" s="502">
        <f t="shared" ref="B1867:B1930" si="58">$B$9</f>
        <v>0</v>
      </c>
      <c r="C1867" s="448"/>
      <c r="D1867" s="446"/>
      <c r="E1867" s="446"/>
      <c r="F1867" s="446"/>
      <c r="G1867" s="448"/>
      <c r="H1867" s="455">
        <v>0</v>
      </c>
      <c r="I1867" s="452">
        <v>0</v>
      </c>
      <c r="J1867" s="446"/>
      <c r="K1867" s="492"/>
      <c r="M1867" s="443" t="str">
        <f>_xlfn.IFNA(VLOOKUP(G1867,Checks!$L$4:$L$15,1,FALSE),IF(G1867="","",1))</f>
        <v/>
      </c>
    </row>
    <row r="1868" spans="1:13" s="443" customFormat="1" ht="14.15" customHeight="1">
      <c r="A1868" s="502">
        <f t="shared" si="56"/>
        <v>1860</v>
      </c>
      <c r="B1868" s="502">
        <f t="shared" si="58"/>
        <v>0</v>
      </c>
      <c r="C1868" s="448"/>
      <c r="D1868" s="446"/>
      <c r="E1868" s="446"/>
      <c r="F1868" s="446"/>
      <c r="G1868" s="448"/>
      <c r="H1868" s="455">
        <v>0</v>
      </c>
      <c r="I1868" s="452">
        <v>0</v>
      </c>
      <c r="J1868" s="446"/>
      <c r="K1868" s="492"/>
      <c r="M1868" s="443" t="str">
        <f>_xlfn.IFNA(VLOOKUP(G1868,Checks!$L$4:$L$15,1,FALSE),IF(G1868="","",1))</f>
        <v/>
      </c>
    </row>
    <row r="1869" spans="1:13" s="443" customFormat="1" ht="14.15" customHeight="1">
      <c r="A1869" s="502">
        <f t="shared" si="56"/>
        <v>1861</v>
      </c>
      <c r="B1869" s="502">
        <f t="shared" si="58"/>
        <v>0</v>
      </c>
      <c r="C1869" s="448"/>
      <c r="D1869" s="446"/>
      <c r="E1869" s="446"/>
      <c r="F1869" s="446"/>
      <c r="G1869" s="448"/>
      <c r="H1869" s="455">
        <v>0</v>
      </c>
      <c r="I1869" s="452">
        <v>0</v>
      </c>
      <c r="J1869" s="446"/>
      <c r="K1869" s="492"/>
      <c r="M1869" s="443" t="str">
        <f>_xlfn.IFNA(VLOOKUP(G1869,Checks!$L$4:$L$15,1,FALSE),IF(G1869="","",1))</f>
        <v/>
      </c>
    </row>
    <row r="1870" spans="1:13" s="443" customFormat="1" ht="14.15" customHeight="1">
      <c r="A1870" s="502">
        <f t="shared" si="56"/>
        <v>1862</v>
      </c>
      <c r="B1870" s="502">
        <f t="shared" si="58"/>
        <v>0</v>
      </c>
      <c r="C1870" s="448"/>
      <c r="D1870" s="446"/>
      <c r="E1870" s="446"/>
      <c r="F1870" s="446"/>
      <c r="G1870" s="448"/>
      <c r="H1870" s="455">
        <v>0</v>
      </c>
      <c r="I1870" s="452">
        <v>0</v>
      </c>
      <c r="J1870" s="446"/>
      <c r="K1870" s="492"/>
      <c r="M1870" s="443" t="str">
        <f>_xlfn.IFNA(VLOOKUP(G1870,Checks!$L$4:$L$15,1,FALSE),IF(G1870="","",1))</f>
        <v/>
      </c>
    </row>
    <row r="1871" spans="1:13" s="443" customFormat="1" ht="14.15" customHeight="1">
      <c r="A1871" s="502">
        <f t="shared" si="56"/>
        <v>1863</v>
      </c>
      <c r="B1871" s="502">
        <f t="shared" si="58"/>
        <v>0</v>
      </c>
      <c r="C1871" s="448"/>
      <c r="D1871" s="446"/>
      <c r="E1871" s="446"/>
      <c r="F1871" s="446"/>
      <c r="G1871" s="448"/>
      <c r="H1871" s="455">
        <v>0</v>
      </c>
      <c r="I1871" s="452">
        <v>0</v>
      </c>
      <c r="J1871" s="446"/>
      <c r="K1871" s="492"/>
      <c r="M1871" s="443" t="str">
        <f>_xlfn.IFNA(VLOOKUP(G1871,Checks!$L$4:$L$15,1,FALSE),IF(G1871="","",1))</f>
        <v/>
      </c>
    </row>
    <row r="1872" spans="1:13" s="443" customFormat="1" ht="14.15" customHeight="1">
      <c r="A1872" s="502">
        <f t="shared" si="56"/>
        <v>1864</v>
      </c>
      <c r="B1872" s="502">
        <f t="shared" si="58"/>
        <v>0</v>
      </c>
      <c r="C1872" s="448"/>
      <c r="D1872" s="446"/>
      <c r="E1872" s="446"/>
      <c r="F1872" s="446"/>
      <c r="G1872" s="448"/>
      <c r="H1872" s="455">
        <v>0</v>
      </c>
      <c r="I1872" s="452">
        <v>0</v>
      </c>
      <c r="J1872" s="446"/>
      <c r="K1872" s="492"/>
      <c r="M1872" s="443" t="str">
        <f>_xlfn.IFNA(VLOOKUP(G1872,Checks!$L$4:$L$15,1,FALSE),IF(G1872="","",1))</f>
        <v/>
      </c>
    </row>
    <row r="1873" spans="1:13" s="443" customFormat="1" ht="14.15" customHeight="1">
      <c r="A1873" s="502">
        <f t="shared" si="56"/>
        <v>1865</v>
      </c>
      <c r="B1873" s="502">
        <f t="shared" si="58"/>
        <v>0</v>
      </c>
      <c r="C1873" s="448"/>
      <c r="D1873" s="446"/>
      <c r="E1873" s="446"/>
      <c r="F1873" s="446"/>
      <c r="G1873" s="448"/>
      <c r="H1873" s="455">
        <v>0</v>
      </c>
      <c r="I1873" s="452">
        <v>0</v>
      </c>
      <c r="J1873" s="446"/>
      <c r="K1873" s="492"/>
      <c r="M1873" s="443" t="str">
        <f>_xlfn.IFNA(VLOOKUP(G1873,Checks!$L$4:$L$15,1,FALSE),IF(G1873="","",1))</f>
        <v/>
      </c>
    </row>
    <row r="1874" spans="1:13" s="443" customFormat="1" ht="14.15" customHeight="1">
      <c r="A1874" s="502">
        <f t="shared" si="56"/>
        <v>1866</v>
      </c>
      <c r="B1874" s="502">
        <f t="shared" si="58"/>
        <v>0</v>
      </c>
      <c r="C1874" s="448"/>
      <c r="D1874" s="446"/>
      <c r="E1874" s="446"/>
      <c r="F1874" s="446"/>
      <c r="G1874" s="448"/>
      <c r="H1874" s="455">
        <v>0</v>
      </c>
      <c r="I1874" s="452">
        <v>0</v>
      </c>
      <c r="J1874" s="446"/>
      <c r="K1874" s="492"/>
      <c r="M1874" s="443" t="str">
        <f>_xlfn.IFNA(VLOOKUP(G1874,Checks!$L$4:$L$15,1,FALSE),IF(G1874="","",1))</f>
        <v/>
      </c>
    </row>
    <row r="1875" spans="1:13" s="443" customFormat="1" ht="14.15" customHeight="1">
      <c r="A1875" s="502">
        <f t="shared" si="56"/>
        <v>1867</v>
      </c>
      <c r="B1875" s="502">
        <f t="shared" si="58"/>
        <v>0</v>
      </c>
      <c r="C1875" s="448"/>
      <c r="D1875" s="446"/>
      <c r="E1875" s="446"/>
      <c r="F1875" s="446"/>
      <c r="G1875" s="448"/>
      <c r="H1875" s="455">
        <v>0</v>
      </c>
      <c r="I1875" s="452">
        <v>0</v>
      </c>
      <c r="J1875" s="446"/>
      <c r="K1875" s="492"/>
      <c r="M1875" s="443" t="str">
        <f>_xlfn.IFNA(VLOOKUP(G1875,Checks!$L$4:$L$15,1,FALSE),IF(G1875="","",1))</f>
        <v/>
      </c>
    </row>
    <row r="1876" spans="1:13" s="443" customFormat="1" ht="14.15" customHeight="1">
      <c r="A1876" s="502">
        <f t="shared" si="56"/>
        <v>1868</v>
      </c>
      <c r="B1876" s="502">
        <f t="shared" si="58"/>
        <v>0</v>
      </c>
      <c r="C1876" s="448"/>
      <c r="D1876" s="446"/>
      <c r="E1876" s="446"/>
      <c r="F1876" s="446"/>
      <c r="G1876" s="448"/>
      <c r="H1876" s="455">
        <v>0</v>
      </c>
      <c r="I1876" s="452">
        <v>0</v>
      </c>
      <c r="J1876" s="446"/>
      <c r="K1876" s="492"/>
      <c r="M1876" s="443" t="str">
        <f>_xlfn.IFNA(VLOOKUP(G1876,Checks!$L$4:$L$15,1,FALSE),IF(G1876="","",1))</f>
        <v/>
      </c>
    </row>
    <row r="1877" spans="1:13" s="443" customFormat="1" ht="14.15" customHeight="1">
      <c r="A1877" s="502">
        <f t="shared" si="56"/>
        <v>1869</v>
      </c>
      <c r="B1877" s="502">
        <f t="shared" si="58"/>
        <v>0</v>
      </c>
      <c r="C1877" s="448"/>
      <c r="D1877" s="446"/>
      <c r="E1877" s="446"/>
      <c r="F1877" s="446"/>
      <c r="G1877" s="448"/>
      <c r="H1877" s="455">
        <v>0</v>
      </c>
      <c r="I1877" s="452">
        <v>0</v>
      </c>
      <c r="J1877" s="446"/>
      <c r="K1877" s="492"/>
      <c r="M1877" s="443" t="str">
        <f>_xlfn.IFNA(VLOOKUP(G1877,Checks!$L$4:$L$15,1,FALSE),IF(G1877="","",1))</f>
        <v/>
      </c>
    </row>
    <row r="1878" spans="1:13" s="443" customFormat="1" ht="14.15" customHeight="1">
      <c r="A1878" s="502">
        <f t="shared" si="56"/>
        <v>1870</v>
      </c>
      <c r="B1878" s="502">
        <f t="shared" si="58"/>
        <v>0</v>
      </c>
      <c r="C1878" s="448"/>
      <c r="D1878" s="446"/>
      <c r="E1878" s="446"/>
      <c r="F1878" s="446"/>
      <c r="G1878" s="448"/>
      <c r="H1878" s="455">
        <v>0</v>
      </c>
      <c r="I1878" s="452">
        <v>0</v>
      </c>
      <c r="J1878" s="446"/>
      <c r="K1878" s="492"/>
      <c r="M1878" s="443" t="str">
        <f>_xlfn.IFNA(VLOOKUP(G1878,Checks!$L$4:$L$15,1,FALSE),IF(G1878="","",1))</f>
        <v/>
      </c>
    </row>
    <row r="1879" spans="1:13" s="443" customFormat="1" ht="14.15" customHeight="1">
      <c r="A1879" s="502">
        <f t="shared" si="56"/>
        <v>1871</v>
      </c>
      <c r="B1879" s="502">
        <f t="shared" si="58"/>
        <v>0</v>
      </c>
      <c r="C1879" s="448"/>
      <c r="D1879" s="446"/>
      <c r="E1879" s="446"/>
      <c r="F1879" s="446"/>
      <c r="G1879" s="448"/>
      <c r="H1879" s="455">
        <v>0</v>
      </c>
      <c r="I1879" s="452">
        <v>0</v>
      </c>
      <c r="J1879" s="446"/>
      <c r="K1879" s="492"/>
      <c r="M1879" s="443" t="str">
        <f>_xlfn.IFNA(VLOOKUP(G1879,Checks!$L$4:$L$15,1,FALSE),IF(G1879="","",1))</f>
        <v/>
      </c>
    </row>
    <row r="1880" spans="1:13" s="443" customFormat="1" ht="14.15" customHeight="1">
      <c r="A1880" s="502">
        <f t="shared" si="56"/>
        <v>1872</v>
      </c>
      <c r="B1880" s="502">
        <f t="shared" si="58"/>
        <v>0</v>
      </c>
      <c r="C1880" s="448"/>
      <c r="D1880" s="446"/>
      <c r="E1880" s="446"/>
      <c r="F1880" s="446"/>
      <c r="G1880" s="448"/>
      <c r="H1880" s="455">
        <v>0</v>
      </c>
      <c r="I1880" s="452">
        <v>0</v>
      </c>
      <c r="J1880" s="446"/>
      <c r="K1880" s="492"/>
      <c r="M1880" s="443" t="str">
        <f>_xlfn.IFNA(VLOOKUP(G1880,Checks!$L$4:$L$15,1,FALSE),IF(G1880="","",1))</f>
        <v/>
      </c>
    </row>
    <row r="1881" spans="1:13" s="443" customFormat="1" ht="14.15" customHeight="1">
      <c r="A1881" s="502">
        <f t="shared" si="56"/>
        <v>1873</v>
      </c>
      <c r="B1881" s="502">
        <f t="shared" si="58"/>
        <v>0</v>
      </c>
      <c r="C1881" s="448"/>
      <c r="D1881" s="446"/>
      <c r="E1881" s="446"/>
      <c r="F1881" s="446"/>
      <c r="G1881" s="448"/>
      <c r="H1881" s="455">
        <v>0</v>
      </c>
      <c r="I1881" s="452">
        <v>0</v>
      </c>
      <c r="J1881" s="446"/>
      <c r="K1881" s="492"/>
      <c r="M1881" s="443" t="str">
        <f>_xlfn.IFNA(VLOOKUP(G1881,Checks!$L$4:$L$15,1,FALSE),IF(G1881="","",1))</f>
        <v/>
      </c>
    </row>
    <row r="1882" spans="1:13" s="443" customFormat="1" ht="14.15" customHeight="1">
      <c r="A1882" s="502">
        <f t="shared" si="56"/>
        <v>1874</v>
      </c>
      <c r="B1882" s="502">
        <f t="shared" si="58"/>
        <v>0</v>
      </c>
      <c r="C1882" s="448"/>
      <c r="D1882" s="446"/>
      <c r="E1882" s="446"/>
      <c r="F1882" s="446"/>
      <c r="G1882" s="448"/>
      <c r="H1882" s="455">
        <v>0</v>
      </c>
      <c r="I1882" s="452">
        <v>0</v>
      </c>
      <c r="J1882" s="446"/>
      <c r="K1882" s="492"/>
      <c r="M1882" s="443" t="str">
        <f>_xlfn.IFNA(VLOOKUP(G1882,Checks!$L$4:$L$15,1,FALSE),IF(G1882="","",1))</f>
        <v/>
      </c>
    </row>
    <row r="1883" spans="1:13" s="443" customFormat="1" ht="14.15" customHeight="1">
      <c r="A1883" s="502">
        <f t="shared" si="56"/>
        <v>1875</v>
      </c>
      <c r="B1883" s="502">
        <f t="shared" si="58"/>
        <v>0</v>
      </c>
      <c r="C1883" s="448"/>
      <c r="D1883" s="446"/>
      <c r="E1883" s="446"/>
      <c r="F1883" s="446"/>
      <c r="G1883" s="448"/>
      <c r="H1883" s="455">
        <v>0</v>
      </c>
      <c r="I1883" s="452">
        <v>0</v>
      </c>
      <c r="J1883" s="446"/>
      <c r="K1883" s="492"/>
      <c r="M1883" s="443" t="str">
        <f>_xlfn.IFNA(VLOOKUP(G1883,Checks!$L$4:$L$15,1,FALSE),IF(G1883="","",1))</f>
        <v/>
      </c>
    </row>
    <row r="1884" spans="1:13" s="443" customFormat="1" ht="14.15" customHeight="1">
      <c r="A1884" s="502">
        <f t="shared" si="56"/>
        <v>1876</v>
      </c>
      <c r="B1884" s="502">
        <f t="shared" si="58"/>
        <v>0</v>
      </c>
      <c r="C1884" s="448"/>
      <c r="D1884" s="446"/>
      <c r="E1884" s="446"/>
      <c r="F1884" s="446"/>
      <c r="G1884" s="448"/>
      <c r="H1884" s="455">
        <v>0</v>
      </c>
      <c r="I1884" s="452">
        <v>0</v>
      </c>
      <c r="J1884" s="446"/>
      <c r="K1884" s="492"/>
      <c r="M1884" s="443" t="str">
        <f>_xlfn.IFNA(VLOOKUP(G1884,Checks!$L$4:$L$15,1,FALSE),IF(G1884="","",1))</f>
        <v/>
      </c>
    </row>
    <row r="1885" spans="1:13" s="443" customFormat="1" ht="14.15" customHeight="1">
      <c r="A1885" s="502">
        <f t="shared" si="56"/>
        <v>1877</v>
      </c>
      <c r="B1885" s="502">
        <f t="shared" si="58"/>
        <v>0</v>
      </c>
      <c r="C1885" s="448"/>
      <c r="D1885" s="446"/>
      <c r="E1885" s="446"/>
      <c r="F1885" s="446"/>
      <c r="G1885" s="448"/>
      <c r="H1885" s="455">
        <v>0</v>
      </c>
      <c r="I1885" s="452">
        <v>0</v>
      </c>
      <c r="J1885" s="446"/>
      <c r="K1885" s="492"/>
      <c r="M1885" s="443" t="str">
        <f>_xlfn.IFNA(VLOOKUP(G1885,Checks!$L$4:$L$15,1,FALSE),IF(G1885="","",1))</f>
        <v/>
      </c>
    </row>
    <row r="1886" spans="1:13" s="443" customFormat="1" ht="14.15" customHeight="1">
      <c r="A1886" s="502">
        <f t="shared" si="56"/>
        <v>1878</v>
      </c>
      <c r="B1886" s="502">
        <f t="shared" si="58"/>
        <v>0</v>
      </c>
      <c r="C1886" s="448"/>
      <c r="D1886" s="446"/>
      <c r="E1886" s="446"/>
      <c r="F1886" s="446"/>
      <c r="G1886" s="448"/>
      <c r="H1886" s="455">
        <v>0</v>
      </c>
      <c r="I1886" s="452">
        <v>0</v>
      </c>
      <c r="J1886" s="446"/>
      <c r="K1886" s="492"/>
      <c r="M1886" s="443" t="str">
        <f>_xlfn.IFNA(VLOOKUP(G1886,Checks!$L$4:$L$15,1,FALSE),IF(G1886="","",1))</f>
        <v/>
      </c>
    </row>
    <row r="1887" spans="1:13" s="443" customFormat="1" ht="14.15" customHeight="1">
      <c r="A1887" s="502">
        <f t="shared" si="56"/>
        <v>1879</v>
      </c>
      <c r="B1887" s="502">
        <f t="shared" si="58"/>
        <v>0</v>
      </c>
      <c r="C1887" s="448"/>
      <c r="D1887" s="446"/>
      <c r="E1887" s="446"/>
      <c r="F1887" s="446"/>
      <c r="G1887" s="448"/>
      <c r="H1887" s="455">
        <v>0</v>
      </c>
      <c r="I1887" s="452">
        <v>0</v>
      </c>
      <c r="J1887" s="446"/>
      <c r="K1887" s="492"/>
      <c r="M1887" s="443" t="str">
        <f>_xlfn.IFNA(VLOOKUP(G1887,Checks!$L$4:$L$15,1,FALSE),IF(G1887="","",1))</f>
        <v/>
      </c>
    </row>
    <row r="1888" spans="1:13" s="443" customFormat="1" ht="14.15" customHeight="1">
      <c r="A1888" s="502">
        <f t="shared" si="56"/>
        <v>1880</v>
      </c>
      <c r="B1888" s="502">
        <f t="shared" si="58"/>
        <v>0</v>
      </c>
      <c r="C1888" s="448"/>
      <c r="D1888" s="446"/>
      <c r="E1888" s="446"/>
      <c r="F1888" s="446"/>
      <c r="G1888" s="448"/>
      <c r="H1888" s="455">
        <v>0</v>
      </c>
      <c r="I1888" s="452">
        <v>0</v>
      </c>
      <c r="J1888" s="446"/>
      <c r="K1888" s="492"/>
      <c r="M1888" s="443" t="str">
        <f>_xlfn.IFNA(VLOOKUP(G1888,Checks!$L$4:$L$15,1,FALSE),IF(G1888="","",1))</f>
        <v/>
      </c>
    </row>
    <row r="1889" spans="1:13" s="443" customFormat="1" ht="14.15" customHeight="1">
      <c r="A1889" s="502">
        <f t="shared" si="56"/>
        <v>1881</v>
      </c>
      <c r="B1889" s="502">
        <f t="shared" si="58"/>
        <v>0</v>
      </c>
      <c r="C1889" s="448"/>
      <c r="D1889" s="446"/>
      <c r="E1889" s="446"/>
      <c r="F1889" s="446"/>
      <c r="G1889" s="448"/>
      <c r="H1889" s="455">
        <v>0</v>
      </c>
      <c r="I1889" s="452">
        <v>0</v>
      </c>
      <c r="J1889" s="446"/>
      <c r="K1889" s="492"/>
      <c r="M1889" s="443" t="str">
        <f>_xlfn.IFNA(VLOOKUP(G1889,Checks!$L$4:$L$15,1,FALSE),IF(G1889="","",1))</f>
        <v/>
      </c>
    </row>
    <row r="1890" spans="1:13" s="443" customFormat="1" ht="14.15" customHeight="1">
      <c r="A1890" s="502">
        <f t="shared" si="56"/>
        <v>1882</v>
      </c>
      <c r="B1890" s="502">
        <f t="shared" si="58"/>
        <v>0</v>
      </c>
      <c r="C1890" s="448"/>
      <c r="D1890" s="446"/>
      <c r="E1890" s="446"/>
      <c r="F1890" s="446"/>
      <c r="G1890" s="448"/>
      <c r="H1890" s="455">
        <v>0</v>
      </c>
      <c r="I1890" s="452">
        <v>0</v>
      </c>
      <c r="J1890" s="446"/>
      <c r="K1890" s="492"/>
      <c r="M1890" s="443" t="str">
        <f>_xlfn.IFNA(VLOOKUP(G1890,Checks!$L$4:$L$15,1,FALSE),IF(G1890="","",1))</f>
        <v/>
      </c>
    </row>
    <row r="1891" spans="1:13" s="443" customFormat="1" ht="14.15" customHeight="1">
      <c r="A1891" s="502">
        <f t="shared" si="56"/>
        <v>1883</v>
      </c>
      <c r="B1891" s="502">
        <f t="shared" si="58"/>
        <v>0</v>
      </c>
      <c r="C1891" s="448"/>
      <c r="D1891" s="446"/>
      <c r="E1891" s="446"/>
      <c r="F1891" s="446"/>
      <c r="G1891" s="448"/>
      <c r="H1891" s="455">
        <v>0</v>
      </c>
      <c r="I1891" s="452">
        <v>0</v>
      </c>
      <c r="J1891" s="446"/>
      <c r="K1891" s="492"/>
      <c r="M1891" s="443" t="str">
        <f>_xlfn.IFNA(VLOOKUP(G1891,Checks!$L$4:$L$15,1,FALSE),IF(G1891="","",1))</f>
        <v/>
      </c>
    </row>
    <row r="1892" spans="1:13" s="443" customFormat="1" ht="14.15" customHeight="1">
      <c r="A1892" s="502">
        <f t="shared" si="56"/>
        <v>1884</v>
      </c>
      <c r="B1892" s="502">
        <f t="shared" si="58"/>
        <v>0</v>
      </c>
      <c r="C1892" s="448"/>
      <c r="D1892" s="446"/>
      <c r="E1892" s="446"/>
      <c r="F1892" s="446"/>
      <c r="G1892" s="448"/>
      <c r="H1892" s="455">
        <v>0</v>
      </c>
      <c r="I1892" s="452">
        <v>0</v>
      </c>
      <c r="J1892" s="446"/>
      <c r="K1892" s="492"/>
      <c r="M1892" s="443" t="str">
        <f>_xlfn.IFNA(VLOOKUP(G1892,Checks!$L$4:$L$15,1,FALSE),IF(G1892="","",1))</f>
        <v/>
      </c>
    </row>
    <row r="1893" spans="1:13" s="443" customFormat="1" ht="14.15" customHeight="1">
      <c r="A1893" s="502">
        <f t="shared" si="56"/>
        <v>1885</v>
      </c>
      <c r="B1893" s="502">
        <f t="shared" si="58"/>
        <v>0</v>
      </c>
      <c r="C1893" s="448"/>
      <c r="D1893" s="446"/>
      <c r="E1893" s="446"/>
      <c r="F1893" s="446"/>
      <c r="G1893" s="448"/>
      <c r="H1893" s="455">
        <v>0</v>
      </c>
      <c r="I1893" s="452">
        <v>0</v>
      </c>
      <c r="J1893" s="446"/>
      <c r="K1893" s="492"/>
      <c r="M1893" s="443" t="str">
        <f>_xlfn.IFNA(VLOOKUP(G1893,Checks!$L$4:$L$15,1,FALSE),IF(G1893="","",1))</f>
        <v/>
      </c>
    </row>
    <row r="1894" spans="1:13" s="443" customFormat="1" ht="14.15" customHeight="1">
      <c r="A1894" s="502">
        <f t="shared" si="56"/>
        <v>1886</v>
      </c>
      <c r="B1894" s="502">
        <f t="shared" si="58"/>
        <v>0</v>
      </c>
      <c r="C1894" s="448"/>
      <c r="D1894" s="446"/>
      <c r="E1894" s="446"/>
      <c r="F1894" s="446"/>
      <c r="G1894" s="448"/>
      <c r="H1894" s="455">
        <v>0</v>
      </c>
      <c r="I1894" s="452">
        <v>0</v>
      </c>
      <c r="J1894" s="446"/>
      <c r="K1894" s="492"/>
      <c r="M1894" s="443" t="str">
        <f>_xlfn.IFNA(VLOOKUP(G1894,Checks!$L$4:$L$15,1,FALSE),IF(G1894="","",1))</f>
        <v/>
      </c>
    </row>
    <row r="1895" spans="1:13" s="443" customFormat="1" ht="14.15" customHeight="1">
      <c r="A1895" s="502">
        <f t="shared" si="56"/>
        <v>1887</v>
      </c>
      <c r="B1895" s="502">
        <f t="shared" si="58"/>
        <v>0</v>
      </c>
      <c r="C1895" s="448"/>
      <c r="D1895" s="446"/>
      <c r="E1895" s="446"/>
      <c r="F1895" s="446"/>
      <c r="G1895" s="448"/>
      <c r="H1895" s="455">
        <v>0</v>
      </c>
      <c r="I1895" s="452">
        <v>0</v>
      </c>
      <c r="J1895" s="446"/>
      <c r="K1895" s="492"/>
      <c r="M1895" s="443" t="str">
        <f>_xlfn.IFNA(VLOOKUP(G1895,Checks!$L$4:$L$15,1,FALSE),IF(G1895="","",1))</f>
        <v/>
      </c>
    </row>
    <row r="1896" spans="1:13" s="443" customFormat="1" ht="14.15" customHeight="1">
      <c r="A1896" s="502">
        <f t="shared" si="56"/>
        <v>1888</v>
      </c>
      <c r="B1896" s="502">
        <f t="shared" si="58"/>
        <v>0</v>
      </c>
      <c r="C1896" s="448"/>
      <c r="D1896" s="446"/>
      <c r="E1896" s="446"/>
      <c r="F1896" s="446"/>
      <c r="G1896" s="448"/>
      <c r="H1896" s="455">
        <v>0</v>
      </c>
      <c r="I1896" s="452">
        <v>0</v>
      </c>
      <c r="J1896" s="446"/>
      <c r="K1896" s="492"/>
      <c r="M1896" s="443" t="str">
        <f>_xlfn.IFNA(VLOOKUP(G1896,Checks!$L$4:$L$15,1,FALSE),IF(G1896="","",1))</f>
        <v/>
      </c>
    </row>
    <row r="1897" spans="1:13" s="443" customFormat="1" ht="14.15" customHeight="1">
      <c r="A1897" s="502">
        <f t="shared" si="56"/>
        <v>1889</v>
      </c>
      <c r="B1897" s="502">
        <f t="shared" si="58"/>
        <v>0</v>
      </c>
      <c r="C1897" s="448"/>
      <c r="D1897" s="446"/>
      <c r="E1897" s="446"/>
      <c r="F1897" s="446"/>
      <c r="G1897" s="448"/>
      <c r="H1897" s="455">
        <v>0</v>
      </c>
      <c r="I1897" s="452">
        <v>0</v>
      </c>
      <c r="J1897" s="446"/>
      <c r="K1897" s="492"/>
      <c r="M1897" s="443" t="str">
        <f>_xlfn.IFNA(VLOOKUP(G1897,Checks!$L$4:$L$15,1,FALSE),IF(G1897="","",1))</f>
        <v/>
      </c>
    </row>
    <row r="1898" spans="1:13" s="443" customFormat="1" ht="14.15" customHeight="1">
      <c r="A1898" s="502">
        <f t="shared" si="56"/>
        <v>1890</v>
      </c>
      <c r="B1898" s="502">
        <f t="shared" si="58"/>
        <v>0</v>
      </c>
      <c r="C1898" s="448"/>
      <c r="D1898" s="446"/>
      <c r="E1898" s="446"/>
      <c r="F1898" s="446"/>
      <c r="G1898" s="448"/>
      <c r="H1898" s="455">
        <v>0</v>
      </c>
      <c r="I1898" s="452">
        <v>0</v>
      </c>
      <c r="J1898" s="446"/>
      <c r="K1898" s="492"/>
      <c r="M1898" s="443" t="str">
        <f>_xlfn.IFNA(VLOOKUP(G1898,Checks!$L$4:$L$15,1,FALSE),IF(G1898="","",1))</f>
        <v/>
      </c>
    </row>
    <row r="1899" spans="1:13" s="443" customFormat="1" ht="14.15" customHeight="1">
      <c r="A1899" s="502">
        <f t="shared" si="56"/>
        <v>1891</v>
      </c>
      <c r="B1899" s="502">
        <f t="shared" si="58"/>
        <v>0</v>
      </c>
      <c r="C1899" s="448"/>
      <c r="D1899" s="446"/>
      <c r="E1899" s="446"/>
      <c r="F1899" s="446"/>
      <c r="G1899" s="448"/>
      <c r="H1899" s="455">
        <v>0</v>
      </c>
      <c r="I1899" s="452">
        <v>0</v>
      </c>
      <c r="J1899" s="446"/>
      <c r="K1899" s="492"/>
      <c r="M1899" s="443" t="str">
        <f>_xlfn.IFNA(VLOOKUP(G1899,Checks!$L$4:$L$15,1,FALSE),IF(G1899="","",1))</f>
        <v/>
      </c>
    </row>
    <row r="1900" spans="1:13" s="443" customFormat="1" ht="14.15" customHeight="1">
      <c r="A1900" s="502">
        <f t="shared" si="56"/>
        <v>1892</v>
      </c>
      <c r="B1900" s="502">
        <f t="shared" si="58"/>
        <v>0</v>
      </c>
      <c r="C1900" s="448"/>
      <c r="D1900" s="446"/>
      <c r="E1900" s="446"/>
      <c r="F1900" s="446"/>
      <c r="G1900" s="448"/>
      <c r="H1900" s="455">
        <v>0</v>
      </c>
      <c r="I1900" s="452">
        <v>0</v>
      </c>
      <c r="J1900" s="446"/>
      <c r="K1900" s="492"/>
      <c r="M1900" s="443" t="str">
        <f>_xlfn.IFNA(VLOOKUP(G1900,Checks!$L$4:$L$15,1,FALSE),IF(G1900="","",1))</f>
        <v/>
      </c>
    </row>
    <row r="1901" spans="1:13" s="443" customFormat="1" ht="14.15" customHeight="1">
      <c r="A1901" s="502">
        <f t="shared" si="56"/>
        <v>1893</v>
      </c>
      <c r="B1901" s="502">
        <f t="shared" si="58"/>
        <v>0</v>
      </c>
      <c r="C1901" s="448"/>
      <c r="D1901" s="446"/>
      <c r="E1901" s="446"/>
      <c r="F1901" s="446"/>
      <c r="G1901" s="448"/>
      <c r="H1901" s="455">
        <v>0</v>
      </c>
      <c r="I1901" s="452">
        <v>0</v>
      </c>
      <c r="J1901" s="446"/>
      <c r="K1901" s="492"/>
      <c r="M1901" s="443" t="str">
        <f>_xlfn.IFNA(VLOOKUP(G1901,Checks!$L$4:$L$15,1,FALSE),IF(G1901="","",1))</f>
        <v/>
      </c>
    </row>
    <row r="1902" spans="1:13" s="443" customFormat="1" ht="14.15" customHeight="1">
      <c r="A1902" s="502">
        <f t="shared" si="56"/>
        <v>1894</v>
      </c>
      <c r="B1902" s="502">
        <f t="shared" si="58"/>
        <v>0</v>
      </c>
      <c r="C1902" s="448"/>
      <c r="D1902" s="446"/>
      <c r="E1902" s="446"/>
      <c r="F1902" s="446"/>
      <c r="G1902" s="448"/>
      <c r="H1902" s="455">
        <v>0</v>
      </c>
      <c r="I1902" s="452">
        <v>0</v>
      </c>
      <c r="J1902" s="446"/>
      <c r="K1902" s="492"/>
      <c r="M1902" s="443" t="str">
        <f>_xlfn.IFNA(VLOOKUP(G1902,Checks!$L$4:$L$15,1,FALSE),IF(G1902="","",1))</f>
        <v/>
      </c>
    </row>
    <row r="1903" spans="1:13" s="443" customFormat="1" ht="14.15" customHeight="1">
      <c r="A1903" s="502">
        <f t="shared" si="56"/>
        <v>1895</v>
      </c>
      <c r="B1903" s="502">
        <f t="shared" si="58"/>
        <v>0</v>
      </c>
      <c r="C1903" s="448"/>
      <c r="D1903" s="446"/>
      <c r="E1903" s="446"/>
      <c r="F1903" s="446"/>
      <c r="G1903" s="448"/>
      <c r="H1903" s="455">
        <v>0</v>
      </c>
      <c r="I1903" s="452">
        <v>0</v>
      </c>
      <c r="J1903" s="446"/>
      <c r="K1903" s="492"/>
      <c r="M1903" s="443" t="str">
        <f>_xlfn.IFNA(VLOOKUP(G1903,Checks!$L$4:$L$15,1,FALSE),IF(G1903="","",1))</f>
        <v/>
      </c>
    </row>
    <row r="1904" spans="1:13" s="443" customFormat="1" ht="14.15" customHeight="1">
      <c r="A1904" s="502">
        <f t="shared" si="56"/>
        <v>1896</v>
      </c>
      <c r="B1904" s="502">
        <f t="shared" si="58"/>
        <v>0</v>
      </c>
      <c r="C1904" s="448"/>
      <c r="D1904" s="446"/>
      <c r="E1904" s="446"/>
      <c r="F1904" s="446"/>
      <c r="G1904" s="448"/>
      <c r="H1904" s="455">
        <v>0</v>
      </c>
      <c r="I1904" s="452">
        <v>0</v>
      </c>
      <c r="J1904" s="446"/>
      <c r="K1904" s="492"/>
      <c r="M1904" s="443" t="str">
        <f>_xlfn.IFNA(VLOOKUP(G1904,Checks!$L$4:$L$15,1,FALSE),IF(G1904="","",1))</f>
        <v/>
      </c>
    </row>
    <row r="1905" spans="1:13" s="443" customFormat="1" ht="14.15" customHeight="1">
      <c r="A1905" s="502">
        <f t="shared" si="56"/>
        <v>1897</v>
      </c>
      <c r="B1905" s="502">
        <f t="shared" si="58"/>
        <v>0</v>
      </c>
      <c r="C1905" s="448"/>
      <c r="D1905" s="446"/>
      <c r="E1905" s="446"/>
      <c r="F1905" s="446"/>
      <c r="G1905" s="448"/>
      <c r="H1905" s="455">
        <v>0</v>
      </c>
      <c r="I1905" s="452">
        <v>0</v>
      </c>
      <c r="J1905" s="446"/>
      <c r="K1905" s="492"/>
      <c r="M1905" s="443" t="str">
        <f>_xlfn.IFNA(VLOOKUP(G1905,Checks!$L$4:$L$15,1,FALSE),IF(G1905="","",1))</f>
        <v/>
      </c>
    </row>
    <row r="1906" spans="1:13" s="443" customFormat="1" ht="14.15" customHeight="1">
      <c r="A1906" s="502">
        <f t="shared" si="56"/>
        <v>1898</v>
      </c>
      <c r="B1906" s="502">
        <f t="shared" si="58"/>
        <v>0</v>
      </c>
      <c r="C1906" s="448"/>
      <c r="D1906" s="446"/>
      <c r="E1906" s="446"/>
      <c r="F1906" s="446"/>
      <c r="G1906" s="448"/>
      <c r="H1906" s="455">
        <v>0</v>
      </c>
      <c r="I1906" s="452">
        <v>0</v>
      </c>
      <c r="J1906" s="446"/>
      <c r="K1906" s="492"/>
      <c r="M1906" s="443" t="str">
        <f>_xlfn.IFNA(VLOOKUP(G1906,Checks!$L$4:$L$15,1,FALSE),IF(G1906="","",1))</f>
        <v/>
      </c>
    </row>
    <row r="1907" spans="1:13" s="443" customFormat="1" ht="14.15" customHeight="1">
      <c r="A1907" s="502">
        <f t="shared" si="56"/>
        <v>1899</v>
      </c>
      <c r="B1907" s="502">
        <f t="shared" si="58"/>
        <v>0</v>
      </c>
      <c r="C1907" s="448"/>
      <c r="D1907" s="446"/>
      <c r="E1907" s="446"/>
      <c r="F1907" s="446"/>
      <c r="G1907" s="448"/>
      <c r="H1907" s="455">
        <v>0</v>
      </c>
      <c r="I1907" s="452">
        <v>0</v>
      </c>
      <c r="J1907" s="446"/>
      <c r="K1907" s="492"/>
      <c r="M1907" s="443" t="str">
        <f>_xlfn.IFNA(VLOOKUP(G1907,Checks!$L$4:$L$15,1,FALSE),IF(G1907="","",1))</f>
        <v/>
      </c>
    </row>
    <row r="1908" spans="1:13" s="443" customFormat="1" ht="14.15" customHeight="1">
      <c r="A1908" s="502">
        <f t="shared" si="56"/>
        <v>1900</v>
      </c>
      <c r="B1908" s="502">
        <f t="shared" si="58"/>
        <v>0</v>
      </c>
      <c r="C1908" s="448"/>
      <c r="D1908" s="446"/>
      <c r="E1908" s="446"/>
      <c r="F1908" s="446"/>
      <c r="G1908" s="448"/>
      <c r="H1908" s="455">
        <v>0</v>
      </c>
      <c r="I1908" s="452">
        <v>0</v>
      </c>
      <c r="J1908" s="446"/>
      <c r="K1908" s="492"/>
      <c r="M1908" s="443" t="str">
        <f>_xlfn.IFNA(VLOOKUP(G1908,Checks!$L$4:$L$15,1,FALSE),IF(G1908="","",1))</f>
        <v/>
      </c>
    </row>
    <row r="1909" spans="1:13" s="443" customFormat="1" ht="14.15" customHeight="1">
      <c r="A1909" s="502">
        <f t="shared" si="56"/>
        <v>1901</v>
      </c>
      <c r="B1909" s="502">
        <f t="shared" si="58"/>
        <v>0</v>
      </c>
      <c r="C1909" s="448"/>
      <c r="D1909" s="446"/>
      <c r="E1909" s="446"/>
      <c r="F1909" s="446"/>
      <c r="G1909" s="448"/>
      <c r="H1909" s="455">
        <v>0</v>
      </c>
      <c r="I1909" s="452">
        <v>0</v>
      </c>
      <c r="J1909" s="446"/>
      <c r="K1909" s="492"/>
      <c r="M1909" s="443" t="str">
        <f>_xlfn.IFNA(VLOOKUP(G1909,Checks!$L$4:$L$15,1,FALSE),IF(G1909="","",1))</f>
        <v/>
      </c>
    </row>
    <row r="1910" spans="1:13" s="443" customFormat="1" ht="14.15" customHeight="1">
      <c r="A1910" s="502">
        <f t="shared" si="56"/>
        <v>1902</v>
      </c>
      <c r="B1910" s="502">
        <f t="shared" si="58"/>
        <v>0</v>
      </c>
      <c r="C1910" s="448"/>
      <c r="D1910" s="446"/>
      <c r="E1910" s="446"/>
      <c r="F1910" s="446"/>
      <c r="G1910" s="448"/>
      <c r="H1910" s="455">
        <v>0</v>
      </c>
      <c r="I1910" s="452">
        <v>0</v>
      </c>
      <c r="J1910" s="446"/>
      <c r="K1910" s="492"/>
      <c r="M1910" s="443" t="str">
        <f>_xlfn.IFNA(VLOOKUP(G1910,Checks!$L$4:$L$15,1,FALSE),IF(G1910="","",1))</f>
        <v/>
      </c>
    </row>
    <row r="1911" spans="1:13" s="443" customFormat="1" ht="14.15" customHeight="1">
      <c r="A1911" s="502">
        <f t="shared" si="56"/>
        <v>1903</v>
      </c>
      <c r="B1911" s="502">
        <f t="shared" si="58"/>
        <v>0</v>
      </c>
      <c r="C1911" s="448"/>
      <c r="D1911" s="446"/>
      <c r="E1911" s="446"/>
      <c r="F1911" s="446"/>
      <c r="G1911" s="448"/>
      <c r="H1911" s="455">
        <v>0</v>
      </c>
      <c r="I1911" s="452">
        <v>0</v>
      </c>
      <c r="J1911" s="446"/>
      <c r="K1911" s="492"/>
      <c r="M1911" s="443" t="str">
        <f>_xlfn.IFNA(VLOOKUP(G1911,Checks!$L$4:$L$15,1,FALSE),IF(G1911="","",1))</f>
        <v/>
      </c>
    </row>
    <row r="1912" spans="1:13" s="443" customFormat="1" ht="14.15" customHeight="1">
      <c r="A1912" s="502">
        <f t="shared" si="56"/>
        <v>1904</v>
      </c>
      <c r="B1912" s="502">
        <f t="shared" si="58"/>
        <v>0</v>
      </c>
      <c r="C1912" s="448"/>
      <c r="D1912" s="446"/>
      <c r="E1912" s="446"/>
      <c r="F1912" s="446"/>
      <c r="G1912" s="448"/>
      <c r="H1912" s="455">
        <v>0</v>
      </c>
      <c r="I1912" s="452">
        <v>0</v>
      </c>
      <c r="J1912" s="446"/>
      <c r="K1912" s="492"/>
      <c r="M1912" s="443" t="str">
        <f>_xlfn.IFNA(VLOOKUP(G1912,Checks!$L$4:$L$15,1,FALSE),IF(G1912="","",1))</f>
        <v/>
      </c>
    </row>
    <row r="1913" spans="1:13" s="443" customFormat="1" ht="14.15" customHeight="1">
      <c r="A1913" s="502">
        <f t="shared" si="56"/>
        <v>1905</v>
      </c>
      <c r="B1913" s="502">
        <f t="shared" si="58"/>
        <v>0</v>
      </c>
      <c r="C1913" s="448"/>
      <c r="D1913" s="446"/>
      <c r="E1913" s="446"/>
      <c r="F1913" s="446"/>
      <c r="G1913" s="448"/>
      <c r="H1913" s="455">
        <v>0</v>
      </c>
      <c r="I1913" s="452">
        <v>0</v>
      </c>
      <c r="J1913" s="446"/>
      <c r="K1913" s="492"/>
      <c r="M1913" s="443" t="str">
        <f>_xlfn.IFNA(VLOOKUP(G1913,Checks!$L$4:$L$15,1,FALSE),IF(G1913="","",1))</f>
        <v/>
      </c>
    </row>
    <row r="1914" spans="1:13" s="443" customFormat="1" ht="14.15" customHeight="1">
      <c r="A1914" s="502">
        <f t="shared" si="56"/>
        <v>1906</v>
      </c>
      <c r="B1914" s="502">
        <f t="shared" si="58"/>
        <v>0</v>
      </c>
      <c r="C1914" s="448"/>
      <c r="D1914" s="446"/>
      <c r="E1914" s="446"/>
      <c r="F1914" s="446"/>
      <c r="G1914" s="448"/>
      <c r="H1914" s="455">
        <v>0</v>
      </c>
      <c r="I1914" s="452">
        <v>0</v>
      </c>
      <c r="J1914" s="446"/>
      <c r="K1914" s="492"/>
      <c r="M1914" s="443" t="str">
        <f>_xlfn.IFNA(VLOOKUP(G1914,Checks!$L$4:$L$15,1,FALSE),IF(G1914="","",1))</f>
        <v/>
      </c>
    </row>
    <row r="1915" spans="1:13" s="443" customFormat="1" ht="14.15" customHeight="1">
      <c r="A1915" s="502">
        <f t="shared" si="56"/>
        <v>1907</v>
      </c>
      <c r="B1915" s="502">
        <f t="shared" si="58"/>
        <v>0</v>
      </c>
      <c r="C1915" s="448"/>
      <c r="D1915" s="446"/>
      <c r="E1915" s="446"/>
      <c r="F1915" s="446"/>
      <c r="G1915" s="448"/>
      <c r="H1915" s="455">
        <v>0</v>
      </c>
      <c r="I1915" s="452">
        <v>0</v>
      </c>
      <c r="J1915" s="446"/>
      <c r="K1915" s="492"/>
      <c r="M1915" s="443" t="str">
        <f>_xlfn.IFNA(VLOOKUP(G1915,Checks!$L$4:$L$15,1,FALSE),IF(G1915="","",1))</f>
        <v/>
      </c>
    </row>
    <row r="1916" spans="1:13" s="443" customFormat="1" ht="14.15" customHeight="1">
      <c r="A1916" s="502">
        <f t="shared" si="56"/>
        <v>1908</v>
      </c>
      <c r="B1916" s="502">
        <f t="shared" si="58"/>
        <v>0</v>
      </c>
      <c r="C1916" s="448"/>
      <c r="D1916" s="446"/>
      <c r="E1916" s="446"/>
      <c r="F1916" s="446"/>
      <c r="G1916" s="448"/>
      <c r="H1916" s="455">
        <v>0</v>
      </c>
      <c r="I1916" s="452">
        <v>0</v>
      </c>
      <c r="J1916" s="446"/>
      <c r="K1916" s="492"/>
      <c r="M1916" s="443" t="str">
        <f>_xlfn.IFNA(VLOOKUP(G1916,Checks!$L$4:$L$15,1,FALSE),IF(G1916="","",1))</f>
        <v/>
      </c>
    </row>
    <row r="1917" spans="1:13" s="443" customFormat="1" ht="14.15" customHeight="1">
      <c r="A1917" s="502">
        <f t="shared" si="56"/>
        <v>1909</v>
      </c>
      <c r="B1917" s="502">
        <f t="shared" si="58"/>
        <v>0</v>
      </c>
      <c r="C1917" s="448"/>
      <c r="D1917" s="446"/>
      <c r="E1917" s="446"/>
      <c r="F1917" s="446"/>
      <c r="G1917" s="448"/>
      <c r="H1917" s="455">
        <v>0</v>
      </c>
      <c r="I1917" s="452">
        <v>0</v>
      </c>
      <c r="J1917" s="446"/>
      <c r="K1917" s="492"/>
      <c r="M1917" s="443" t="str">
        <f>_xlfn.IFNA(VLOOKUP(G1917,Checks!$L$4:$L$15,1,FALSE),IF(G1917="","",1))</f>
        <v/>
      </c>
    </row>
    <row r="1918" spans="1:13" s="443" customFormat="1" ht="14.15" customHeight="1">
      <c r="A1918" s="502">
        <f t="shared" si="56"/>
        <v>1910</v>
      </c>
      <c r="B1918" s="502">
        <f t="shared" si="58"/>
        <v>0</v>
      </c>
      <c r="C1918" s="448"/>
      <c r="D1918" s="446"/>
      <c r="E1918" s="446"/>
      <c r="F1918" s="446"/>
      <c r="G1918" s="448"/>
      <c r="H1918" s="455">
        <v>0</v>
      </c>
      <c r="I1918" s="452">
        <v>0</v>
      </c>
      <c r="J1918" s="446"/>
      <c r="K1918" s="492"/>
      <c r="M1918" s="443" t="str">
        <f>_xlfn.IFNA(VLOOKUP(G1918,Checks!$L$4:$L$15,1,FALSE),IF(G1918="","",1))</f>
        <v/>
      </c>
    </row>
    <row r="1919" spans="1:13" s="443" customFormat="1" ht="14.15" customHeight="1">
      <c r="A1919" s="502">
        <f t="shared" si="56"/>
        <v>1911</v>
      </c>
      <c r="B1919" s="502">
        <f t="shared" si="58"/>
        <v>0</v>
      </c>
      <c r="C1919" s="448"/>
      <c r="D1919" s="446"/>
      <c r="E1919" s="446"/>
      <c r="F1919" s="446"/>
      <c r="G1919" s="448"/>
      <c r="H1919" s="455">
        <v>0</v>
      </c>
      <c r="I1919" s="452">
        <v>0</v>
      </c>
      <c r="J1919" s="446"/>
      <c r="K1919" s="492"/>
      <c r="M1919" s="443" t="str">
        <f>_xlfn.IFNA(VLOOKUP(G1919,Checks!$L$4:$L$15,1,FALSE),IF(G1919="","",1))</f>
        <v/>
      </c>
    </row>
    <row r="1920" spans="1:13" s="443" customFormat="1" ht="14.15" customHeight="1">
      <c r="A1920" s="502">
        <f t="shared" si="56"/>
        <v>1912</v>
      </c>
      <c r="B1920" s="502">
        <f t="shared" si="58"/>
        <v>0</v>
      </c>
      <c r="C1920" s="448"/>
      <c r="D1920" s="446"/>
      <c r="E1920" s="446"/>
      <c r="F1920" s="446"/>
      <c r="G1920" s="448"/>
      <c r="H1920" s="455">
        <v>0</v>
      </c>
      <c r="I1920" s="452">
        <v>0</v>
      </c>
      <c r="J1920" s="446"/>
      <c r="K1920" s="492"/>
      <c r="M1920" s="443" t="str">
        <f>_xlfn.IFNA(VLOOKUP(G1920,Checks!$L$4:$L$15,1,FALSE),IF(G1920="","",1))</f>
        <v/>
      </c>
    </row>
    <row r="1921" spans="1:13" s="443" customFormat="1" ht="14.15" customHeight="1">
      <c r="A1921" s="502">
        <f t="shared" si="56"/>
        <v>1913</v>
      </c>
      <c r="B1921" s="502">
        <f t="shared" si="58"/>
        <v>0</v>
      </c>
      <c r="C1921" s="448"/>
      <c r="D1921" s="446"/>
      <c r="E1921" s="446"/>
      <c r="F1921" s="446"/>
      <c r="G1921" s="448"/>
      <c r="H1921" s="455">
        <v>0</v>
      </c>
      <c r="I1921" s="452">
        <v>0</v>
      </c>
      <c r="J1921" s="446"/>
      <c r="K1921" s="492"/>
      <c r="M1921" s="443" t="str">
        <f>_xlfn.IFNA(VLOOKUP(G1921,Checks!$L$4:$L$15,1,FALSE),IF(G1921="","",1))</f>
        <v/>
      </c>
    </row>
    <row r="1922" spans="1:13" s="443" customFormat="1" ht="14.15" customHeight="1">
      <c r="A1922" s="502">
        <f t="shared" si="56"/>
        <v>1914</v>
      </c>
      <c r="B1922" s="502">
        <f t="shared" si="58"/>
        <v>0</v>
      </c>
      <c r="C1922" s="448"/>
      <c r="D1922" s="446"/>
      <c r="E1922" s="446"/>
      <c r="F1922" s="446"/>
      <c r="G1922" s="448"/>
      <c r="H1922" s="455">
        <v>0</v>
      </c>
      <c r="I1922" s="452">
        <v>0</v>
      </c>
      <c r="J1922" s="446"/>
      <c r="K1922" s="492"/>
      <c r="M1922" s="443" t="str">
        <f>_xlfn.IFNA(VLOOKUP(G1922,Checks!$L$4:$L$15,1,FALSE),IF(G1922="","",1))</f>
        <v/>
      </c>
    </row>
    <row r="1923" spans="1:13" s="443" customFormat="1" ht="14.15" customHeight="1">
      <c r="A1923" s="502">
        <f t="shared" si="56"/>
        <v>1915</v>
      </c>
      <c r="B1923" s="502">
        <f t="shared" si="58"/>
        <v>0</v>
      </c>
      <c r="C1923" s="448"/>
      <c r="D1923" s="446"/>
      <c r="E1923" s="446"/>
      <c r="F1923" s="446"/>
      <c r="G1923" s="448"/>
      <c r="H1923" s="455">
        <v>0</v>
      </c>
      <c r="I1923" s="452">
        <v>0</v>
      </c>
      <c r="J1923" s="446"/>
      <c r="K1923" s="492"/>
      <c r="M1923" s="443" t="str">
        <f>_xlfn.IFNA(VLOOKUP(G1923,Checks!$L$4:$L$15,1,FALSE),IF(G1923="","",1))</f>
        <v/>
      </c>
    </row>
    <row r="1924" spans="1:13" s="443" customFormat="1" ht="14.15" customHeight="1">
      <c r="A1924" s="502">
        <f t="shared" si="56"/>
        <v>1916</v>
      </c>
      <c r="B1924" s="502">
        <f t="shared" si="58"/>
        <v>0</v>
      </c>
      <c r="C1924" s="448"/>
      <c r="D1924" s="446"/>
      <c r="E1924" s="446"/>
      <c r="F1924" s="446"/>
      <c r="G1924" s="448"/>
      <c r="H1924" s="455">
        <v>0</v>
      </c>
      <c r="I1924" s="452">
        <v>0</v>
      </c>
      <c r="J1924" s="446"/>
      <c r="K1924" s="492"/>
      <c r="M1924" s="443" t="str">
        <f>_xlfn.IFNA(VLOOKUP(G1924,Checks!$L$4:$L$15,1,FALSE),IF(G1924="","",1))</f>
        <v/>
      </c>
    </row>
    <row r="1925" spans="1:13" s="443" customFormat="1" ht="14.15" customHeight="1">
      <c r="A1925" s="502">
        <f t="shared" si="56"/>
        <v>1917</v>
      </c>
      <c r="B1925" s="502">
        <f t="shared" si="58"/>
        <v>0</v>
      </c>
      <c r="C1925" s="448"/>
      <c r="D1925" s="446"/>
      <c r="E1925" s="446"/>
      <c r="F1925" s="446"/>
      <c r="G1925" s="448"/>
      <c r="H1925" s="455">
        <v>0</v>
      </c>
      <c r="I1925" s="452">
        <v>0</v>
      </c>
      <c r="J1925" s="446"/>
      <c r="K1925" s="492"/>
      <c r="M1925" s="443" t="str">
        <f>_xlfn.IFNA(VLOOKUP(G1925,Checks!$L$4:$L$15,1,FALSE),IF(G1925="","",1))</f>
        <v/>
      </c>
    </row>
    <row r="1926" spans="1:13" s="443" customFormat="1" ht="14.15" customHeight="1">
      <c r="A1926" s="502">
        <f t="shared" si="56"/>
        <v>1918</v>
      </c>
      <c r="B1926" s="502">
        <f t="shared" si="58"/>
        <v>0</v>
      </c>
      <c r="C1926" s="448"/>
      <c r="D1926" s="446"/>
      <c r="E1926" s="446"/>
      <c r="F1926" s="446"/>
      <c r="G1926" s="448"/>
      <c r="H1926" s="455">
        <v>0</v>
      </c>
      <c r="I1926" s="452">
        <v>0</v>
      </c>
      <c r="J1926" s="446"/>
      <c r="K1926" s="492"/>
      <c r="M1926" s="443" t="str">
        <f>_xlfn.IFNA(VLOOKUP(G1926,Checks!$L$4:$L$15,1,FALSE),IF(G1926="","",1))</f>
        <v/>
      </c>
    </row>
    <row r="1927" spans="1:13" s="443" customFormat="1" ht="14.15" customHeight="1">
      <c r="A1927" s="502">
        <f t="shared" si="56"/>
        <v>1919</v>
      </c>
      <c r="B1927" s="502">
        <f t="shared" si="58"/>
        <v>0</v>
      </c>
      <c r="C1927" s="448"/>
      <c r="D1927" s="446"/>
      <c r="E1927" s="446"/>
      <c r="F1927" s="446"/>
      <c r="G1927" s="448"/>
      <c r="H1927" s="455">
        <v>0</v>
      </c>
      <c r="I1927" s="452">
        <v>0</v>
      </c>
      <c r="J1927" s="446"/>
      <c r="K1927" s="492"/>
      <c r="M1927" s="443" t="str">
        <f>_xlfn.IFNA(VLOOKUP(G1927,Checks!$L$4:$L$15,1,FALSE),IF(G1927="","",1))</f>
        <v/>
      </c>
    </row>
    <row r="1928" spans="1:13" s="443" customFormat="1" ht="14.15" customHeight="1">
      <c r="A1928" s="502">
        <f t="shared" si="56"/>
        <v>1920</v>
      </c>
      <c r="B1928" s="502">
        <f t="shared" si="58"/>
        <v>0</v>
      </c>
      <c r="C1928" s="448"/>
      <c r="D1928" s="446"/>
      <c r="E1928" s="446"/>
      <c r="F1928" s="446"/>
      <c r="G1928" s="448"/>
      <c r="H1928" s="455">
        <v>0</v>
      </c>
      <c r="I1928" s="452">
        <v>0</v>
      </c>
      <c r="J1928" s="446"/>
      <c r="K1928" s="492"/>
      <c r="M1928" s="443" t="str">
        <f>_xlfn.IFNA(VLOOKUP(G1928,Checks!$L$4:$L$15,1,FALSE),IF(G1928="","",1))</f>
        <v/>
      </c>
    </row>
    <row r="1929" spans="1:13" s="443" customFormat="1" ht="14.15" customHeight="1">
      <c r="A1929" s="502">
        <f t="shared" si="56"/>
        <v>1921</v>
      </c>
      <c r="B1929" s="502">
        <f t="shared" si="58"/>
        <v>0</v>
      </c>
      <c r="C1929" s="448"/>
      <c r="D1929" s="446"/>
      <c r="E1929" s="446"/>
      <c r="F1929" s="446"/>
      <c r="G1929" s="448"/>
      <c r="H1929" s="455">
        <v>0</v>
      </c>
      <c r="I1929" s="452">
        <v>0</v>
      </c>
      <c r="J1929" s="446"/>
      <c r="K1929" s="492"/>
      <c r="M1929" s="443" t="str">
        <f>_xlfn.IFNA(VLOOKUP(G1929,Checks!$L$4:$L$15,1,FALSE),IF(G1929="","",1))</f>
        <v/>
      </c>
    </row>
    <row r="1930" spans="1:13" s="443" customFormat="1" ht="14.15" customHeight="1">
      <c r="A1930" s="502">
        <f t="shared" si="56"/>
        <v>1922</v>
      </c>
      <c r="B1930" s="502">
        <f t="shared" si="58"/>
        <v>0</v>
      </c>
      <c r="C1930" s="448"/>
      <c r="D1930" s="446"/>
      <c r="E1930" s="446"/>
      <c r="F1930" s="446"/>
      <c r="G1930" s="448"/>
      <c r="H1930" s="455">
        <v>0</v>
      </c>
      <c r="I1930" s="452">
        <v>0</v>
      </c>
      <c r="J1930" s="446"/>
      <c r="K1930" s="492"/>
      <c r="M1930" s="443" t="str">
        <f>_xlfn.IFNA(VLOOKUP(G1930,Checks!$L$4:$L$15,1,FALSE),IF(G1930="","",1))</f>
        <v/>
      </c>
    </row>
    <row r="1931" spans="1:13" s="443" customFormat="1" ht="14.15" customHeight="1">
      <c r="A1931" s="502">
        <f t="shared" si="56"/>
        <v>1923</v>
      </c>
      <c r="B1931" s="502">
        <f t="shared" ref="B1931:B1994" si="59">$B$9</f>
        <v>0</v>
      </c>
      <c r="C1931" s="448"/>
      <c r="D1931" s="446"/>
      <c r="E1931" s="446"/>
      <c r="F1931" s="446"/>
      <c r="G1931" s="448"/>
      <c r="H1931" s="455">
        <v>0</v>
      </c>
      <c r="I1931" s="452">
        <v>0</v>
      </c>
      <c r="J1931" s="446"/>
      <c r="K1931" s="492"/>
      <c r="M1931" s="443" t="str">
        <f>_xlfn.IFNA(VLOOKUP(G1931,Checks!$L$4:$L$15,1,FALSE),IF(G1931="","",1))</f>
        <v/>
      </c>
    </row>
    <row r="1932" spans="1:13" s="443" customFormat="1" ht="14.15" customHeight="1">
      <c r="A1932" s="502">
        <f t="shared" si="56"/>
        <v>1924</v>
      </c>
      <c r="B1932" s="502">
        <f t="shared" si="59"/>
        <v>0</v>
      </c>
      <c r="C1932" s="448"/>
      <c r="D1932" s="446"/>
      <c r="E1932" s="446"/>
      <c r="F1932" s="446"/>
      <c r="G1932" s="448"/>
      <c r="H1932" s="455">
        <v>0</v>
      </c>
      <c r="I1932" s="452">
        <v>0</v>
      </c>
      <c r="J1932" s="446"/>
      <c r="K1932" s="492"/>
      <c r="M1932" s="443" t="str">
        <f>_xlfn.IFNA(VLOOKUP(G1932,Checks!$L$4:$L$15,1,FALSE),IF(G1932="","",1))</f>
        <v/>
      </c>
    </row>
    <row r="1933" spans="1:13" s="443" customFormat="1" ht="14.15" customHeight="1">
      <c r="A1933" s="502">
        <f t="shared" si="56"/>
        <v>1925</v>
      </c>
      <c r="B1933" s="502">
        <f t="shared" si="59"/>
        <v>0</v>
      </c>
      <c r="C1933" s="448"/>
      <c r="D1933" s="446"/>
      <c r="E1933" s="446"/>
      <c r="F1933" s="446"/>
      <c r="G1933" s="448"/>
      <c r="H1933" s="455">
        <v>0</v>
      </c>
      <c r="I1933" s="452">
        <v>0</v>
      </c>
      <c r="J1933" s="446"/>
      <c r="K1933" s="492"/>
      <c r="M1933" s="443" t="str">
        <f>_xlfn.IFNA(VLOOKUP(G1933,Checks!$L$4:$L$15,1,FALSE),IF(G1933="","",1))</f>
        <v/>
      </c>
    </row>
    <row r="1934" spans="1:13" s="443" customFormat="1" ht="14.15" customHeight="1">
      <c r="A1934" s="502">
        <f t="shared" si="56"/>
        <v>1926</v>
      </c>
      <c r="B1934" s="502">
        <f t="shared" si="59"/>
        <v>0</v>
      </c>
      <c r="C1934" s="448"/>
      <c r="D1934" s="446"/>
      <c r="E1934" s="446"/>
      <c r="F1934" s="446"/>
      <c r="G1934" s="448"/>
      <c r="H1934" s="455">
        <v>0</v>
      </c>
      <c r="I1934" s="452">
        <v>0</v>
      </c>
      <c r="J1934" s="446"/>
      <c r="K1934" s="492"/>
      <c r="M1934" s="443" t="str">
        <f>_xlfn.IFNA(VLOOKUP(G1934,Checks!$L$4:$L$15,1,FALSE),IF(G1934="","",1))</f>
        <v/>
      </c>
    </row>
    <row r="1935" spans="1:13" s="443" customFormat="1" ht="14.15" customHeight="1">
      <c r="A1935" s="502">
        <f t="shared" si="56"/>
        <v>1927</v>
      </c>
      <c r="B1935" s="502">
        <f t="shared" si="59"/>
        <v>0</v>
      </c>
      <c r="C1935" s="448"/>
      <c r="D1935" s="446"/>
      <c r="E1935" s="446"/>
      <c r="F1935" s="446"/>
      <c r="G1935" s="448"/>
      <c r="H1935" s="455">
        <v>0</v>
      </c>
      <c r="I1935" s="452">
        <v>0</v>
      </c>
      <c r="J1935" s="446"/>
      <c r="K1935" s="492"/>
      <c r="M1935" s="443" t="str">
        <f>_xlfn.IFNA(VLOOKUP(G1935,Checks!$L$4:$L$15,1,FALSE),IF(G1935="","",1))</f>
        <v/>
      </c>
    </row>
    <row r="1936" spans="1:13" s="443" customFormat="1" ht="14.15" customHeight="1">
      <c r="A1936" s="502">
        <f t="shared" si="56"/>
        <v>1928</v>
      </c>
      <c r="B1936" s="502">
        <f t="shared" si="59"/>
        <v>0</v>
      </c>
      <c r="C1936" s="448"/>
      <c r="D1936" s="446"/>
      <c r="E1936" s="446"/>
      <c r="F1936" s="446"/>
      <c r="G1936" s="448"/>
      <c r="H1936" s="455">
        <v>0</v>
      </c>
      <c r="I1936" s="452">
        <v>0</v>
      </c>
      <c r="J1936" s="446"/>
      <c r="K1936" s="492"/>
      <c r="M1936" s="443" t="str">
        <f>_xlfn.IFNA(VLOOKUP(G1936,Checks!$L$4:$L$15,1,FALSE),IF(G1936="","",1))</f>
        <v/>
      </c>
    </row>
    <row r="1937" spans="1:13" s="443" customFormat="1" ht="14.15" customHeight="1">
      <c r="A1937" s="502">
        <f t="shared" si="56"/>
        <v>1929</v>
      </c>
      <c r="B1937" s="502">
        <f t="shared" si="59"/>
        <v>0</v>
      </c>
      <c r="C1937" s="448"/>
      <c r="D1937" s="446"/>
      <c r="E1937" s="446"/>
      <c r="F1937" s="446"/>
      <c r="G1937" s="448"/>
      <c r="H1937" s="455">
        <v>0</v>
      </c>
      <c r="I1937" s="452">
        <v>0</v>
      </c>
      <c r="J1937" s="446"/>
      <c r="K1937" s="492"/>
      <c r="M1937" s="443" t="str">
        <f>_xlfn.IFNA(VLOOKUP(G1937,Checks!$L$4:$L$15,1,FALSE),IF(G1937="","",1))</f>
        <v/>
      </c>
    </row>
    <row r="1938" spans="1:13" s="443" customFormat="1" ht="14.15" customHeight="1">
      <c r="A1938" s="502">
        <f t="shared" si="56"/>
        <v>1930</v>
      </c>
      <c r="B1938" s="502">
        <f t="shared" si="59"/>
        <v>0</v>
      </c>
      <c r="C1938" s="448"/>
      <c r="D1938" s="446"/>
      <c r="E1938" s="446"/>
      <c r="F1938" s="446"/>
      <c r="G1938" s="448"/>
      <c r="H1938" s="455">
        <v>0</v>
      </c>
      <c r="I1938" s="452">
        <v>0</v>
      </c>
      <c r="J1938" s="446"/>
      <c r="K1938" s="492"/>
      <c r="M1938" s="443" t="str">
        <f>_xlfn.IFNA(VLOOKUP(G1938,Checks!$L$4:$L$15,1,FALSE),IF(G1938="","",1))</f>
        <v/>
      </c>
    </row>
    <row r="1939" spans="1:13" s="443" customFormat="1" ht="14.15" customHeight="1">
      <c r="A1939" s="502">
        <f t="shared" si="56"/>
        <v>1931</v>
      </c>
      <c r="B1939" s="502">
        <f t="shared" si="59"/>
        <v>0</v>
      </c>
      <c r="C1939" s="448"/>
      <c r="D1939" s="446"/>
      <c r="E1939" s="446"/>
      <c r="F1939" s="446"/>
      <c r="G1939" s="448"/>
      <c r="H1939" s="455">
        <v>0</v>
      </c>
      <c r="I1939" s="452">
        <v>0</v>
      </c>
      <c r="J1939" s="446"/>
      <c r="K1939" s="492"/>
      <c r="M1939" s="443" t="str">
        <f>_xlfn.IFNA(VLOOKUP(G1939,Checks!$L$4:$L$15,1,FALSE),IF(G1939="","",1))</f>
        <v/>
      </c>
    </row>
    <row r="1940" spans="1:13" s="443" customFormat="1" ht="14.15" customHeight="1">
      <c r="A1940" s="502">
        <f t="shared" si="56"/>
        <v>1932</v>
      </c>
      <c r="B1940" s="502">
        <f t="shared" si="59"/>
        <v>0</v>
      </c>
      <c r="C1940" s="448"/>
      <c r="D1940" s="446"/>
      <c r="E1940" s="446"/>
      <c r="F1940" s="446"/>
      <c r="G1940" s="448"/>
      <c r="H1940" s="455">
        <v>0</v>
      </c>
      <c r="I1940" s="452">
        <v>0</v>
      </c>
      <c r="J1940" s="446"/>
      <c r="K1940" s="492"/>
      <c r="M1940" s="443" t="str">
        <f>_xlfn.IFNA(VLOOKUP(G1940,Checks!$L$4:$L$15,1,FALSE),IF(G1940="","",1))</f>
        <v/>
      </c>
    </row>
    <row r="1941" spans="1:13" s="443" customFormat="1" ht="14.15" customHeight="1">
      <c r="A1941" s="502">
        <f t="shared" si="56"/>
        <v>1933</v>
      </c>
      <c r="B1941" s="502">
        <f t="shared" si="59"/>
        <v>0</v>
      </c>
      <c r="C1941" s="448"/>
      <c r="D1941" s="446"/>
      <c r="E1941" s="446"/>
      <c r="F1941" s="446"/>
      <c r="G1941" s="448"/>
      <c r="H1941" s="455">
        <v>0</v>
      </c>
      <c r="I1941" s="452">
        <v>0</v>
      </c>
      <c r="J1941" s="446"/>
      <c r="K1941" s="492"/>
      <c r="M1941" s="443" t="str">
        <f>_xlfn.IFNA(VLOOKUP(G1941,Checks!$L$4:$L$15,1,FALSE),IF(G1941="","",1))</f>
        <v/>
      </c>
    </row>
    <row r="1942" spans="1:13" s="443" customFormat="1" ht="14.15" customHeight="1">
      <c r="A1942" s="502">
        <f t="shared" si="56"/>
        <v>1934</v>
      </c>
      <c r="B1942" s="502">
        <f t="shared" si="59"/>
        <v>0</v>
      </c>
      <c r="C1942" s="448"/>
      <c r="D1942" s="446"/>
      <c r="E1942" s="446"/>
      <c r="F1942" s="446"/>
      <c r="G1942" s="448"/>
      <c r="H1942" s="455">
        <v>0</v>
      </c>
      <c r="I1942" s="452">
        <v>0</v>
      </c>
      <c r="J1942" s="446"/>
      <c r="K1942" s="492"/>
      <c r="M1942" s="443" t="str">
        <f>_xlfn.IFNA(VLOOKUP(G1942,Checks!$L$4:$L$15,1,FALSE),IF(G1942="","",1))</f>
        <v/>
      </c>
    </row>
    <row r="1943" spans="1:13" s="443" customFormat="1" ht="14.15" customHeight="1">
      <c r="A1943" s="502">
        <f t="shared" si="56"/>
        <v>1935</v>
      </c>
      <c r="B1943" s="502">
        <f t="shared" si="59"/>
        <v>0</v>
      </c>
      <c r="C1943" s="448"/>
      <c r="D1943" s="446"/>
      <c r="E1943" s="446"/>
      <c r="F1943" s="446"/>
      <c r="G1943" s="448"/>
      <c r="H1943" s="455">
        <v>0</v>
      </c>
      <c r="I1943" s="452">
        <v>0</v>
      </c>
      <c r="J1943" s="446"/>
      <c r="K1943" s="492"/>
      <c r="M1943" s="443" t="str">
        <f>_xlfn.IFNA(VLOOKUP(G1943,Checks!$L$4:$L$15,1,FALSE),IF(G1943="","",1))</f>
        <v/>
      </c>
    </row>
    <row r="1944" spans="1:13" s="443" customFormat="1" ht="14.15" customHeight="1">
      <c r="A1944" s="502">
        <f t="shared" si="56"/>
        <v>1936</v>
      </c>
      <c r="B1944" s="502">
        <f t="shared" si="59"/>
        <v>0</v>
      </c>
      <c r="C1944" s="448"/>
      <c r="D1944" s="446"/>
      <c r="E1944" s="446"/>
      <c r="F1944" s="446"/>
      <c r="G1944" s="448"/>
      <c r="H1944" s="455">
        <v>0</v>
      </c>
      <c r="I1944" s="452">
        <v>0</v>
      </c>
      <c r="J1944" s="446"/>
      <c r="K1944" s="492"/>
      <c r="M1944" s="443" t="str">
        <f>_xlfn.IFNA(VLOOKUP(G1944,Checks!$L$4:$L$15,1,FALSE),IF(G1944="","",1))</f>
        <v/>
      </c>
    </row>
    <row r="1945" spans="1:13" s="443" customFormat="1" ht="14.15" customHeight="1">
      <c r="A1945" s="502">
        <f t="shared" si="56"/>
        <v>1937</v>
      </c>
      <c r="B1945" s="502">
        <f t="shared" si="59"/>
        <v>0</v>
      </c>
      <c r="C1945" s="448"/>
      <c r="D1945" s="446"/>
      <c r="E1945" s="446"/>
      <c r="F1945" s="446"/>
      <c r="G1945" s="448"/>
      <c r="H1945" s="455">
        <v>0</v>
      </c>
      <c r="I1945" s="452">
        <v>0</v>
      </c>
      <c r="J1945" s="446"/>
      <c r="K1945" s="492"/>
      <c r="M1945" s="443" t="str">
        <f>_xlfn.IFNA(VLOOKUP(G1945,Checks!$L$4:$L$15,1,FALSE),IF(G1945="","",1))</f>
        <v/>
      </c>
    </row>
    <row r="1946" spans="1:13" s="443" customFormat="1" ht="14.15" customHeight="1">
      <c r="A1946" s="502">
        <f t="shared" si="56"/>
        <v>1938</v>
      </c>
      <c r="B1946" s="502">
        <f t="shared" si="59"/>
        <v>0</v>
      </c>
      <c r="C1946" s="448"/>
      <c r="D1946" s="446"/>
      <c r="E1946" s="446"/>
      <c r="F1946" s="446"/>
      <c r="G1946" s="448"/>
      <c r="H1946" s="455">
        <v>0</v>
      </c>
      <c r="I1946" s="452">
        <v>0</v>
      </c>
      <c r="J1946" s="446"/>
      <c r="K1946" s="492"/>
      <c r="M1946" s="443" t="str">
        <f>_xlfn.IFNA(VLOOKUP(G1946,Checks!$L$4:$L$15,1,FALSE),IF(G1946="","",1))</f>
        <v/>
      </c>
    </row>
    <row r="1947" spans="1:13" s="443" customFormat="1" ht="14.15" customHeight="1">
      <c r="A1947" s="502">
        <f t="shared" si="56"/>
        <v>1939</v>
      </c>
      <c r="B1947" s="502">
        <f t="shared" si="59"/>
        <v>0</v>
      </c>
      <c r="C1947" s="448"/>
      <c r="D1947" s="446"/>
      <c r="E1947" s="446"/>
      <c r="F1947" s="446"/>
      <c r="G1947" s="448"/>
      <c r="H1947" s="455">
        <v>0</v>
      </c>
      <c r="I1947" s="452">
        <v>0</v>
      </c>
      <c r="J1947" s="446"/>
      <c r="K1947" s="492"/>
      <c r="M1947" s="443" t="str">
        <f>_xlfn.IFNA(VLOOKUP(G1947,Checks!$L$4:$L$15,1,FALSE),IF(G1947="","",1))</f>
        <v/>
      </c>
    </row>
    <row r="1948" spans="1:13" s="443" customFormat="1" ht="14.15" customHeight="1">
      <c r="A1948" s="502">
        <f t="shared" si="56"/>
        <v>1940</v>
      </c>
      <c r="B1948" s="502">
        <f t="shared" si="59"/>
        <v>0</v>
      </c>
      <c r="C1948" s="448"/>
      <c r="D1948" s="446"/>
      <c r="E1948" s="446"/>
      <c r="F1948" s="446"/>
      <c r="G1948" s="448"/>
      <c r="H1948" s="455">
        <v>0</v>
      </c>
      <c r="I1948" s="452">
        <v>0</v>
      </c>
      <c r="J1948" s="446"/>
      <c r="K1948" s="492"/>
      <c r="M1948" s="443" t="str">
        <f>_xlfn.IFNA(VLOOKUP(G1948,Checks!$L$4:$L$15,1,FALSE),IF(G1948="","",1))</f>
        <v/>
      </c>
    </row>
    <row r="1949" spans="1:13" s="443" customFormat="1" ht="14.15" customHeight="1">
      <c r="A1949" s="502">
        <f t="shared" si="56"/>
        <v>1941</v>
      </c>
      <c r="B1949" s="502">
        <f t="shared" si="59"/>
        <v>0</v>
      </c>
      <c r="C1949" s="448"/>
      <c r="D1949" s="446"/>
      <c r="E1949" s="446"/>
      <c r="F1949" s="446"/>
      <c r="G1949" s="448"/>
      <c r="H1949" s="455">
        <v>0</v>
      </c>
      <c r="I1949" s="452">
        <v>0</v>
      </c>
      <c r="J1949" s="446"/>
      <c r="K1949" s="492"/>
      <c r="M1949" s="443" t="str">
        <f>_xlfn.IFNA(VLOOKUP(G1949,Checks!$L$4:$L$15,1,FALSE),IF(G1949="","",1))</f>
        <v/>
      </c>
    </row>
    <row r="1950" spans="1:13" s="443" customFormat="1" ht="14.15" customHeight="1">
      <c r="A1950" s="502">
        <f t="shared" si="56"/>
        <v>1942</v>
      </c>
      <c r="B1950" s="502">
        <f t="shared" si="59"/>
        <v>0</v>
      </c>
      <c r="C1950" s="448"/>
      <c r="D1950" s="446"/>
      <c r="E1950" s="446"/>
      <c r="F1950" s="446"/>
      <c r="G1950" s="448"/>
      <c r="H1950" s="455">
        <v>0</v>
      </c>
      <c r="I1950" s="452">
        <v>0</v>
      </c>
      <c r="J1950" s="446"/>
      <c r="K1950" s="492"/>
      <c r="M1950" s="443" t="str">
        <f>_xlfn.IFNA(VLOOKUP(G1950,Checks!$L$4:$L$15,1,FALSE),IF(G1950="","",1))</f>
        <v/>
      </c>
    </row>
    <row r="1951" spans="1:13" s="443" customFormat="1" ht="14.15" customHeight="1">
      <c r="A1951" s="502">
        <f t="shared" si="56"/>
        <v>1943</v>
      </c>
      <c r="B1951" s="502">
        <f t="shared" si="59"/>
        <v>0</v>
      </c>
      <c r="C1951" s="448"/>
      <c r="D1951" s="446"/>
      <c r="E1951" s="446"/>
      <c r="F1951" s="446"/>
      <c r="G1951" s="448"/>
      <c r="H1951" s="455">
        <v>0</v>
      </c>
      <c r="I1951" s="452">
        <v>0</v>
      </c>
      <c r="J1951" s="446"/>
      <c r="K1951" s="492"/>
      <c r="M1951" s="443" t="str">
        <f>_xlfn.IFNA(VLOOKUP(G1951,Checks!$L$4:$L$15,1,FALSE),IF(G1951="","",1))</f>
        <v/>
      </c>
    </row>
    <row r="1952" spans="1:13" s="443" customFormat="1" ht="14.15" customHeight="1">
      <c r="A1952" s="502">
        <f t="shared" si="56"/>
        <v>1944</v>
      </c>
      <c r="B1952" s="502">
        <f t="shared" si="59"/>
        <v>0</v>
      </c>
      <c r="C1952" s="448"/>
      <c r="D1952" s="446"/>
      <c r="E1952" s="446"/>
      <c r="F1952" s="446"/>
      <c r="G1952" s="448"/>
      <c r="H1952" s="455">
        <v>0</v>
      </c>
      <c r="I1952" s="452">
        <v>0</v>
      </c>
      <c r="J1952" s="446"/>
      <c r="K1952" s="492"/>
      <c r="M1952" s="443" t="str">
        <f>_xlfn.IFNA(VLOOKUP(G1952,Checks!$L$4:$L$15,1,FALSE),IF(G1952="","",1))</f>
        <v/>
      </c>
    </row>
    <row r="1953" spans="1:13" s="443" customFormat="1" ht="14.15" customHeight="1">
      <c r="A1953" s="502">
        <f t="shared" si="56"/>
        <v>1945</v>
      </c>
      <c r="B1953" s="502">
        <f t="shared" si="59"/>
        <v>0</v>
      </c>
      <c r="C1953" s="448"/>
      <c r="D1953" s="446"/>
      <c r="E1953" s="446"/>
      <c r="F1953" s="446"/>
      <c r="G1953" s="448"/>
      <c r="H1953" s="455">
        <v>0</v>
      </c>
      <c r="I1953" s="452">
        <v>0</v>
      </c>
      <c r="J1953" s="446"/>
      <c r="K1953" s="492"/>
      <c r="M1953" s="443" t="str">
        <f>_xlfn.IFNA(VLOOKUP(G1953,Checks!$L$4:$L$15,1,FALSE),IF(G1953="","",1))</f>
        <v/>
      </c>
    </row>
    <row r="1954" spans="1:13" s="443" customFormat="1" ht="14.15" customHeight="1">
      <c r="A1954" s="502">
        <f t="shared" si="56"/>
        <v>1946</v>
      </c>
      <c r="B1954" s="502">
        <f t="shared" si="59"/>
        <v>0</v>
      </c>
      <c r="C1954" s="448"/>
      <c r="D1954" s="446"/>
      <c r="E1954" s="446"/>
      <c r="F1954" s="446"/>
      <c r="G1954" s="448"/>
      <c r="H1954" s="455">
        <v>0</v>
      </c>
      <c r="I1954" s="452">
        <v>0</v>
      </c>
      <c r="J1954" s="446"/>
      <c r="K1954" s="492"/>
      <c r="M1954" s="443" t="str">
        <f>_xlfn.IFNA(VLOOKUP(G1954,Checks!$L$4:$L$15,1,FALSE),IF(G1954="","",1))</f>
        <v/>
      </c>
    </row>
    <row r="1955" spans="1:13" s="443" customFormat="1" ht="14.15" customHeight="1">
      <c r="A1955" s="502">
        <f t="shared" si="56"/>
        <v>1947</v>
      </c>
      <c r="B1955" s="502">
        <f t="shared" si="59"/>
        <v>0</v>
      </c>
      <c r="C1955" s="448"/>
      <c r="D1955" s="446"/>
      <c r="E1955" s="446"/>
      <c r="F1955" s="446"/>
      <c r="G1955" s="448"/>
      <c r="H1955" s="455">
        <v>0</v>
      </c>
      <c r="I1955" s="452">
        <v>0</v>
      </c>
      <c r="J1955" s="446"/>
      <c r="K1955" s="492"/>
      <c r="M1955" s="443" t="str">
        <f>_xlfn.IFNA(VLOOKUP(G1955,Checks!$L$4:$L$15,1,FALSE),IF(G1955="","",1))</f>
        <v/>
      </c>
    </row>
    <row r="1956" spans="1:13" s="443" customFormat="1" ht="14.15" customHeight="1">
      <c r="A1956" s="502">
        <f t="shared" si="56"/>
        <v>1948</v>
      </c>
      <c r="B1956" s="502">
        <f t="shared" si="59"/>
        <v>0</v>
      </c>
      <c r="C1956" s="448"/>
      <c r="D1956" s="446"/>
      <c r="E1956" s="446"/>
      <c r="F1956" s="446"/>
      <c r="G1956" s="448"/>
      <c r="H1956" s="455">
        <v>0</v>
      </c>
      <c r="I1956" s="452">
        <v>0</v>
      </c>
      <c r="J1956" s="446"/>
      <c r="K1956" s="492"/>
      <c r="M1956" s="443" t="str">
        <f>_xlfn.IFNA(VLOOKUP(G1956,Checks!$L$4:$L$15,1,FALSE),IF(G1956="","",1))</f>
        <v/>
      </c>
    </row>
    <row r="1957" spans="1:13" s="443" customFormat="1" ht="14.15" customHeight="1">
      <c r="A1957" s="502">
        <f t="shared" si="56"/>
        <v>1949</v>
      </c>
      <c r="B1957" s="502">
        <f t="shared" si="59"/>
        <v>0</v>
      </c>
      <c r="C1957" s="448"/>
      <c r="D1957" s="446"/>
      <c r="E1957" s="446"/>
      <c r="F1957" s="446"/>
      <c r="G1957" s="448"/>
      <c r="H1957" s="455">
        <v>0</v>
      </c>
      <c r="I1957" s="452">
        <v>0</v>
      </c>
      <c r="J1957" s="446"/>
      <c r="K1957" s="492"/>
      <c r="M1957" s="443" t="str">
        <f>_xlfn.IFNA(VLOOKUP(G1957,Checks!$L$4:$L$15,1,FALSE),IF(G1957="","",1))</f>
        <v/>
      </c>
    </row>
    <row r="1958" spans="1:13" s="443" customFormat="1" ht="14.15" customHeight="1">
      <c r="A1958" s="502">
        <f t="shared" si="56"/>
        <v>1950</v>
      </c>
      <c r="B1958" s="502">
        <f t="shared" si="59"/>
        <v>0</v>
      </c>
      <c r="C1958" s="448"/>
      <c r="D1958" s="446"/>
      <c r="E1958" s="446"/>
      <c r="F1958" s="446"/>
      <c r="G1958" s="448"/>
      <c r="H1958" s="455">
        <v>0</v>
      </c>
      <c r="I1958" s="452">
        <v>0</v>
      </c>
      <c r="J1958" s="446"/>
      <c r="K1958" s="492"/>
      <c r="M1958" s="443" t="str">
        <f>_xlfn.IFNA(VLOOKUP(G1958,Checks!$L$4:$L$15,1,FALSE),IF(G1958="","",1))</f>
        <v/>
      </c>
    </row>
    <row r="1959" spans="1:13" s="443" customFormat="1" ht="14.15" customHeight="1">
      <c r="A1959" s="502">
        <f t="shared" si="56"/>
        <v>1951</v>
      </c>
      <c r="B1959" s="502">
        <f t="shared" si="59"/>
        <v>0</v>
      </c>
      <c r="C1959" s="448"/>
      <c r="D1959" s="446"/>
      <c r="E1959" s="446"/>
      <c r="F1959" s="446"/>
      <c r="G1959" s="448"/>
      <c r="H1959" s="455">
        <v>0</v>
      </c>
      <c r="I1959" s="452">
        <v>0</v>
      </c>
      <c r="J1959" s="446"/>
      <c r="K1959" s="492"/>
      <c r="M1959" s="443" t="str">
        <f>_xlfn.IFNA(VLOOKUP(G1959,Checks!$L$4:$L$15,1,FALSE),IF(G1959="","",1))</f>
        <v/>
      </c>
    </row>
    <row r="1960" spans="1:13" s="443" customFormat="1" ht="14.15" customHeight="1">
      <c r="A1960" s="502">
        <f t="shared" si="56"/>
        <v>1952</v>
      </c>
      <c r="B1960" s="502">
        <f t="shared" si="59"/>
        <v>0</v>
      </c>
      <c r="C1960" s="448"/>
      <c r="D1960" s="446"/>
      <c r="E1960" s="446"/>
      <c r="F1960" s="446"/>
      <c r="G1960" s="448"/>
      <c r="H1960" s="455">
        <v>0</v>
      </c>
      <c r="I1960" s="452">
        <v>0</v>
      </c>
      <c r="J1960" s="446"/>
      <c r="K1960" s="492"/>
      <c r="M1960" s="443" t="str">
        <f>_xlfn.IFNA(VLOOKUP(G1960,Checks!$L$4:$L$15,1,FALSE),IF(G1960="","",1))</f>
        <v/>
      </c>
    </row>
    <row r="1961" spans="1:13" s="443" customFormat="1" ht="14.15" customHeight="1">
      <c r="A1961" s="502">
        <f t="shared" si="56"/>
        <v>1953</v>
      </c>
      <c r="B1961" s="502">
        <f t="shared" si="59"/>
        <v>0</v>
      </c>
      <c r="C1961" s="448"/>
      <c r="D1961" s="446"/>
      <c r="E1961" s="446"/>
      <c r="F1961" s="446"/>
      <c r="G1961" s="448"/>
      <c r="H1961" s="455">
        <v>0</v>
      </c>
      <c r="I1961" s="452">
        <v>0</v>
      </c>
      <c r="J1961" s="446"/>
      <c r="K1961" s="492"/>
      <c r="M1961" s="443" t="str">
        <f>_xlfn.IFNA(VLOOKUP(G1961,Checks!$L$4:$L$15,1,FALSE),IF(G1961="","",1))</f>
        <v/>
      </c>
    </row>
    <row r="1962" spans="1:13" s="443" customFormat="1" ht="14.15" customHeight="1">
      <c r="A1962" s="502">
        <f t="shared" si="56"/>
        <v>1954</v>
      </c>
      <c r="B1962" s="502">
        <f t="shared" si="59"/>
        <v>0</v>
      </c>
      <c r="C1962" s="448"/>
      <c r="D1962" s="446"/>
      <c r="E1962" s="446"/>
      <c r="F1962" s="446"/>
      <c r="G1962" s="448"/>
      <c r="H1962" s="455">
        <v>0</v>
      </c>
      <c r="I1962" s="452">
        <v>0</v>
      </c>
      <c r="J1962" s="446"/>
      <c r="K1962" s="492"/>
      <c r="M1962" s="443" t="str">
        <f>_xlfn.IFNA(VLOOKUP(G1962,Checks!$L$4:$L$15,1,FALSE),IF(G1962="","",1))</f>
        <v/>
      </c>
    </row>
    <row r="1963" spans="1:13" s="443" customFormat="1" ht="14.15" customHeight="1">
      <c r="A1963" s="502">
        <f t="shared" si="56"/>
        <v>1955</v>
      </c>
      <c r="B1963" s="502">
        <f t="shared" si="59"/>
        <v>0</v>
      </c>
      <c r="C1963" s="448"/>
      <c r="D1963" s="446"/>
      <c r="E1963" s="446"/>
      <c r="F1963" s="446"/>
      <c r="G1963" s="448"/>
      <c r="H1963" s="455">
        <v>0</v>
      </c>
      <c r="I1963" s="452">
        <v>0</v>
      </c>
      <c r="J1963" s="446"/>
      <c r="K1963" s="492"/>
      <c r="M1963" s="443" t="str">
        <f>_xlfn.IFNA(VLOOKUP(G1963,Checks!$L$4:$L$15,1,FALSE),IF(G1963="","",1))</f>
        <v/>
      </c>
    </row>
    <row r="1964" spans="1:13" s="443" customFormat="1" ht="14.15" customHeight="1">
      <c r="A1964" s="502">
        <f t="shared" si="56"/>
        <v>1956</v>
      </c>
      <c r="B1964" s="502">
        <f t="shared" si="59"/>
        <v>0</v>
      </c>
      <c r="C1964" s="448"/>
      <c r="D1964" s="446"/>
      <c r="E1964" s="446"/>
      <c r="F1964" s="446"/>
      <c r="G1964" s="448"/>
      <c r="H1964" s="455">
        <v>0</v>
      </c>
      <c r="I1964" s="452">
        <v>0</v>
      </c>
      <c r="J1964" s="446"/>
      <c r="K1964" s="492"/>
      <c r="M1964" s="443" t="str">
        <f>_xlfn.IFNA(VLOOKUP(G1964,Checks!$L$4:$L$15,1,FALSE),IF(G1964="","",1))</f>
        <v/>
      </c>
    </row>
    <row r="1965" spans="1:13" s="443" customFormat="1" ht="14.15" customHeight="1">
      <c r="A1965" s="502">
        <f t="shared" si="56"/>
        <v>1957</v>
      </c>
      <c r="B1965" s="502">
        <f t="shared" si="59"/>
        <v>0</v>
      </c>
      <c r="C1965" s="448"/>
      <c r="D1965" s="446"/>
      <c r="E1965" s="446"/>
      <c r="F1965" s="446"/>
      <c r="G1965" s="448"/>
      <c r="H1965" s="455">
        <v>0</v>
      </c>
      <c r="I1965" s="452">
        <v>0</v>
      </c>
      <c r="J1965" s="446"/>
      <c r="K1965" s="492"/>
      <c r="M1965" s="443" t="str">
        <f>_xlfn.IFNA(VLOOKUP(G1965,Checks!$L$4:$L$15,1,FALSE),IF(G1965="","",1))</f>
        <v/>
      </c>
    </row>
    <row r="1966" spans="1:13" s="443" customFormat="1" ht="14.15" customHeight="1">
      <c r="A1966" s="502">
        <f t="shared" si="56"/>
        <v>1958</v>
      </c>
      <c r="B1966" s="502">
        <f t="shared" si="59"/>
        <v>0</v>
      </c>
      <c r="C1966" s="448"/>
      <c r="D1966" s="446"/>
      <c r="E1966" s="446"/>
      <c r="F1966" s="446"/>
      <c r="G1966" s="448"/>
      <c r="H1966" s="455">
        <v>0</v>
      </c>
      <c r="I1966" s="452">
        <v>0</v>
      </c>
      <c r="J1966" s="446"/>
      <c r="K1966" s="492"/>
      <c r="M1966" s="443" t="str">
        <f>_xlfn.IFNA(VLOOKUP(G1966,Checks!$L$4:$L$15,1,FALSE),IF(G1966="","",1))</f>
        <v/>
      </c>
    </row>
    <row r="1967" spans="1:13" s="443" customFormat="1" ht="14.15" customHeight="1">
      <c r="A1967" s="502">
        <f t="shared" si="56"/>
        <v>1959</v>
      </c>
      <c r="B1967" s="502">
        <f t="shared" si="59"/>
        <v>0</v>
      </c>
      <c r="C1967" s="448"/>
      <c r="D1967" s="446"/>
      <c r="E1967" s="446"/>
      <c r="F1967" s="446"/>
      <c r="G1967" s="448"/>
      <c r="H1967" s="455">
        <v>0</v>
      </c>
      <c r="I1967" s="452">
        <v>0</v>
      </c>
      <c r="J1967" s="446"/>
      <c r="K1967" s="492"/>
      <c r="M1967" s="443" t="str">
        <f>_xlfn.IFNA(VLOOKUP(G1967,Checks!$L$4:$L$15,1,FALSE),IF(G1967="","",1))</f>
        <v/>
      </c>
    </row>
    <row r="1968" spans="1:13" s="443" customFormat="1" ht="14.15" customHeight="1">
      <c r="A1968" s="502">
        <f t="shared" si="56"/>
        <v>1960</v>
      </c>
      <c r="B1968" s="502">
        <f t="shared" si="59"/>
        <v>0</v>
      </c>
      <c r="C1968" s="448"/>
      <c r="D1968" s="446"/>
      <c r="E1968" s="446"/>
      <c r="F1968" s="446"/>
      <c r="G1968" s="448"/>
      <c r="H1968" s="455">
        <v>0</v>
      </c>
      <c r="I1968" s="452">
        <v>0</v>
      </c>
      <c r="J1968" s="446"/>
      <c r="K1968" s="492"/>
      <c r="M1968" s="443" t="str">
        <f>_xlfn.IFNA(VLOOKUP(G1968,Checks!$L$4:$L$15,1,FALSE),IF(G1968="","",1))</f>
        <v/>
      </c>
    </row>
    <row r="1969" spans="1:13" s="443" customFormat="1" ht="14.15" customHeight="1">
      <c r="A1969" s="502">
        <f t="shared" si="56"/>
        <v>1961</v>
      </c>
      <c r="B1969" s="502">
        <f t="shared" si="59"/>
        <v>0</v>
      </c>
      <c r="C1969" s="448"/>
      <c r="D1969" s="446"/>
      <c r="E1969" s="446"/>
      <c r="F1969" s="446"/>
      <c r="G1969" s="448"/>
      <c r="H1969" s="455">
        <v>0</v>
      </c>
      <c r="I1969" s="452">
        <v>0</v>
      </c>
      <c r="J1969" s="446"/>
      <c r="K1969" s="492"/>
      <c r="M1969" s="443" t="str">
        <f>_xlfn.IFNA(VLOOKUP(G1969,Checks!$L$4:$L$15,1,FALSE),IF(G1969="","",1))</f>
        <v/>
      </c>
    </row>
    <row r="1970" spans="1:13" s="443" customFormat="1" ht="14.15" customHeight="1">
      <c r="A1970" s="502">
        <f t="shared" si="56"/>
        <v>1962</v>
      </c>
      <c r="B1970" s="502">
        <f t="shared" si="59"/>
        <v>0</v>
      </c>
      <c r="C1970" s="448"/>
      <c r="D1970" s="446"/>
      <c r="E1970" s="446"/>
      <c r="F1970" s="446"/>
      <c r="G1970" s="448"/>
      <c r="H1970" s="455">
        <v>0</v>
      </c>
      <c r="I1970" s="452">
        <v>0</v>
      </c>
      <c r="J1970" s="446"/>
      <c r="K1970" s="492"/>
      <c r="M1970" s="443" t="str">
        <f>_xlfn.IFNA(VLOOKUP(G1970,Checks!$L$4:$L$15,1,FALSE),IF(G1970="","",1))</f>
        <v/>
      </c>
    </row>
    <row r="1971" spans="1:13" s="443" customFormat="1" ht="14.15" customHeight="1">
      <c r="A1971" s="502">
        <f t="shared" si="56"/>
        <v>1963</v>
      </c>
      <c r="B1971" s="502">
        <f t="shared" si="59"/>
        <v>0</v>
      </c>
      <c r="C1971" s="448"/>
      <c r="D1971" s="446"/>
      <c r="E1971" s="446"/>
      <c r="F1971" s="446"/>
      <c r="G1971" s="448"/>
      <c r="H1971" s="455">
        <v>0</v>
      </c>
      <c r="I1971" s="452">
        <v>0</v>
      </c>
      <c r="J1971" s="446"/>
      <c r="K1971" s="492"/>
      <c r="M1971" s="443" t="str">
        <f>_xlfn.IFNA(VLOOKUP(G1971,Checks!$L$4:$L$15,1,FALSE),IF(G1971="","",1))</f>
        <v/>
      </c>
    </row>
    <row r="1972" spans="1:13" s="443" customFormat="1" ht="14.15" customHeight="1">
      <c r="A1972" s="502">
        <f t="shared" si="56"/>
        <v>1964</v>
      </c>
      <c r="B1972" s="502">
        <f t="shared" si="59"/>
        <v>0</v>
      </c>
      <c r="C1972" s="448"/>
      <c r="D1972" s="446"/>
      <c r="E1972" s="446"/>
      <c r="F1972" s="446"/>
      <c r="G1972" s="448"/>
      <c r="H1972" s="455">
        <v>0</v>
      </c>
      <c r="I1972" s="452">
        <v>0</v>
      </c>
      <c r="J1972" s="446"/>
      <c r="K1972" s="492"/>
      <c r="M1972" s="443" t="str">
        <f>_xlfn.IFNA(VLOOKUP(G1972,Checks!$L$4:$L$15,1,FALSE),IF(G1972="","",1))</f>
        <v/>
      </c>
    </row>
    <row r="1973" spans="1:13" s="443" customFormat="1" ht="14.15" customHeight="1">
      <c r="A1973" s="502">
        <f t="shared" si="56"/>
        <v>1965</v>
      </c>
      <c r="B1973" s="502">
        <f t="shared" si="59"/>
        <v>0</v>
      </c>
      <c r="C1973" s="448"/>
      <c r="D1973" s="446"/>
      <c r="E1973" s="446"/>
      <c r="F1973" s="446"/>
      <c r="G1973" s="448"/>
      <c r="H1973" s="455">
        <v>0</v>
      </c>
      <c r="I1973" s="452">
        <v>0</v>
      </c>
      <c r="J1973" s="446"/>
      <c r="K1973" s="492"/>
      <c r="M1973" s="443" t="str">
        <f>_xlfn.IFNA(VLOOKUP(G1973,Checks!$L$4:$L$15,1,FALSE),IF(G1973="","",1))</f>
        <v/>
      </c>
    </row>
    <row r="1974" spans="1:13" s="443" customFormat="1" ht="14.15" customHeight="1">
      <c r="A1974" s="502">
        <f t="shared" si="56"/>
        <v>1966</v>
      </c>
      <c r="B1974" s="502">
        <f t="shared" si="59"/>
        <v>0</v>
      </c>
      <c r="C1974" s="448"/>
      <c r="D1974" s="446"/>
      <c r="E1974" s="446"/>
      <c r="F1974" s="446"/>
      <c r="G1974" s="448"/>
      <c r="H1974" s="455">
        <v>0</v>
      </c>
      <c r="I1974" s="452">
        <v>0</v>
      </c>
      <c r="J1974" s="446"/>
      <c r="K1974" s="492"/>
      <c r="M1974" s="443" t="str">
        <f>_xlfn.IFNA(VLOOKUP(G1974,Checks!$L$4:$L$15,1,FALSE),IF(G1974="","",1))</f>
        <v/>
      </c>
    </row>
    <row r="1975" spans="1:13" s="443" customFormat="1" ht="14.15" customHeight="1">
      <c r="A1975" s="502">
        <f t="shared" si="56"/>
        <v>1967</v>
      </c>
      <c r="B1975" s="502">
        <f t="shared" si="59"/>
        <v>0</v>
      </c>
      <c r="C1975" s="448"/>
      <c r="D1975" s="446"/>
      <c r="E1975" s="446"/>
      <c r="F1975" s="446"/>
      <c r="G1975" s="448"/>
      <c r="H1975" s="455">
        <v>0</v>
      </c>
      <c r="I1975" s="452">
        <v>0</v>
      </c>
      <c r="J1975" s="446"/>
      <c r="K1975" s="492"/>
      <c r="M1975" s="443" t="str">
        <f>_xlfn.IFNA(VLOOKUP(G1975,Checks!$L$4:$L$15,1,FALSE),IF(G1975="","",1))</f>
        <v/>
      </c>
    </row>
    <row r="1976" spans="1:13" s="443" customFormat="1" ht="14.15" customHeight="1">
      <c r="A1976" s="502">
        <f t="shared" si="56"/>
        <v>1968</v>
      </c>
      <c r="B1976" s="502">
        <f t="shared" si="59"/>
        <v>0</v>
      </c>
      <c r="C1976" s="448"/>
      <c r="D1976" s="446"/>
      <c r="E1976" s="446"/>
      <c r="F1976" s="446"/>
      <c r="G1976" s="448"/>
      <c r="H1976" s="455">
        <v>0</v>
      </c>
      <c r="I1976" s="452">
        <v>0</v>
      </c>
      <c r="J1976" s="446"/>
      <c r="K1976" s="492"/>
      <c r="M1976" s="443" t="str">
        <f>_xlfn.IFNA(VLOOKUP(G1976,Checks!$L$4:$L$15,1,FALSE),IF(G1976="","",1))</f>
        <v/>
      </c>
    </row>
    <row r="1977" spans="1:13" s="443" customFormat="1" ht="14.15" customHeight="1">
      <c r="A1977" s="502">
        <f t="shared" si="56"/>
        <v>1969</v>
      </c>
      <c r="B1977" s="502">
        <f t="shared" si="59"/>
        <v>0</v>
      </c>
      <c r="C1977" s="448"/>
      <c r="D1977" s="446"/>
      <c r="E1977" s="446"/>
      <c r="F1977" s="446"/>
      <c r="G1977" s="448"/>
      <c r="H1977" s="455">
        <v>0</v>
      </c>
      <c r="I1977" s="452">
        <v>0</v>
      </c>
      <c r="J1977" s="446"/>
      <c r="K1977" s="492"/>
      <c r="M1977" s="443" t="str">
        <f>_xlfn.IFNA(VLOOKUP(G1977,Checks!$L$4:$L$15,1,FALSE),IF(G1977="","",1))</f>
        <v/>
      </c>
    </row>
    <row r="1978" spans="1:13" s="443" customFormat="1" ht="14.15" customHeight="1">
      <c r="A1978" s="502">
        <f t="shared" si="56"/>
        <v>1970</v>
      </c>
      <c r="B1978" s="502">
        <f t="shared" si="59"/>
        <v>0</v>
      </c>
      <c r="C1978" s="448"/>
      <c r="D1978" s="446"/>
      <c r="E1978" s="446"/>
      <c r="F1978" s="446"/>
      <c r="G1978" s="448"/>
      <c r="H1978" s="455">
        <v>0</v>
      </c>
      <c r="I1978" s="452">
        <v>0</v>
      </c>
      <c r="J1978" s="446"/>
      <c r="K1978" s="492"/>
      <c r="M1978" s="443" t="str">
        <f>_xlfn.IFNA(VLOOKUP(G1978,Checks!$L$4:$L$15,1,FALSE),IF(G1978="","",1))</f>
        <v/>
      </c>
    </row>
    <row r="1979" spans="1:13" s="443" customFormat="1" ht="14.15" customHeight="1">
      <c r="A1979" s="502">
        <f t="shared" si="56"/>
        <v>1971</v>
      </c>
      <c r="B1979" s="502">
        <f t="shared" si="59"/>
        <v>0</v>
      </c>
      <c r="C1979" s="448"/>
      <c r="D1979" s="446"/>
      <c r="E1979" s="446"/>
      <c r="F1979" s="446"/>
      <c r="G1979" s="448"/>
      <c r="H1979" s="455">
        <v>0</v>
      </c>
      <c r="I1979" s="452">
        <v>0</v>
      </c>
      <c r="J1979" s="446"/>
      <c r="K1979" s="492"/>
      <c r="M1979" s="443" t="str">
        <f>_xlfn.IFNA(VLOOKUP(G1979,Checks!$L$4:$L$15,1,FALSE),IF(G1979="","",1))</f>
        <v/>
      </c>
    </row>
    <row r="1980" spans="1:13" s="443" customFormat="1" ht="14.15" customHeight="1">
      <c r="A1980" s="502">
        <f t="shared" si="56"/>
        <v>1972</v>
      </c>
      <c r="B1980" s="502">
        <f t="shared" si="59"/>
        <v>0</v>
      </c>
      <c r="C1980" s="448"/>
      <c r="D1980" s="446"/>
      <c r="E1980" s="446"/>
      <c r="F1980" s="446"/>
      <c r="G1980" s="448"/>
      <c r="H1980" s="455">
        <v>0</v>
      </c>
      <c r="I1980" s="452">
        <v>0</v>
      </c>
      <c r="J1980" s="446"/>
      <c r="K1980" s="492"/>
      <c r="M1980" s="443" t="str">
        <f>_xlfn.IFNA(VLOOKUP(G1980,Checks!$L$4:$L$15,1,FALSE),IF(G1980="","",1))</f>
        <v/>
      </c>
    </row>
    <row r="1981" spans="1:13" s="443" customFormat="1" ht="14.15" customHeight="1">
      <c r="A1981" s="502">
        <f t="shared" si="56"/>
        <v>1973</v>
      </c>
      <c r="B1981" s="502">
        <f t="shared" si="59"/>
        <v>0</v>
      </c>
      <c r="C1981" s="448"/>
      <c r="D1981" s="446"/>
      <c r="E1981" s="446"/>
      <c r="F1981" s="446"/>
      <c r="G1981" s="448"/>
      <c r="H1981" s="455">
        <v>0</v>
      </c>
      <c r="I1981" s="452">
        <v>0</v>
      </c>
      <c r="J1981" s="446"/>
      <c r="K1981" s="492"/>
      <c r="M1981" s="443" t="str">
        <f>_xlfn.IFNA(VLOOKUP(G1981,Checks!$L$4:$L$15,1,FALSE),IF(G1981="","",1))</f>
        <v/>
      </c>
    </row>
    <row r="1982" spans="1:13" s="443" customFormat="1" ht="14.15" customHeight="1">
      <c r="A1982" s="502">
        <f t="shared" si="56"/>
        <v>1974</v>
      </c>
      <c r="B1982" s="502">
        <f t="shared" si="59"/>
        <v>0</v>
      </c>
      <c r="C1982" s="448"/>
      <c r="D1982" s="446"/>
      <c r="E1982" s="446"/>
      <c r="F1982" s="446"/>
      <c r="G1982" s="448"/>
      <c r="H1982" s="455">
        <v>0</v>
      </c>
      <c r="I1982" s="452">
        <v>0</v>
      </c>
      <c r="J1982" s="446"/>
      <c r="K1982" s="492"/>
      <c r="M1982" s="443" t="str">
        <f>_xlfn.IFNA(VLOOKUP(G1982,Checks!$L$4:$L$15,1,FALSE),IF(G1982="","",1))</f>
        <v/>
      </c>
    </row>
    <row r="1983" spans="1:13" s="443" customFormat="1" ht="14.15" customHeight="1">
      <c r="A1983" s="502">
        <f t="shared" si="56"/>
        <v>1975</v>
      </c>
      <c r="B1983" s="502">
        <f t="shared" si="59"/>
        <v>0</v>
      </c>
      <c r="C1983" s="448"/>
      <c r="D1983" s="446"/>
      <c r="E1983" s="446"/>
      <c r="F1983" s="446"/>
      <c r="G1983" s="448"/>
      <c r="H1983" s="455">
        <v>0</v>
      </c>
      <c r="I1983" s="452">
        <v>0</v>
      </c>
      <c r="J1983" s="446"/>
      <c r="K1983" s="492"/>
      <c r="M1983" s="443" t="str">
        <f>_xlfn.IFNA(VLOOKUP(G1983,Checks!$L$4:$L$15,1,FALSE),IF(G1983="","",1))</f>
        <v/>
      </c>
    </row>
    <row r="1984" spans="1:13" s="443" customFormat="1" ht="14.15" customHeight="1">
      <c r="A1984" s="502">
        <f t="shared" si="56"/>
        <v>1976</v>
      </c>
      <c r="B1984" s="502">
        <f t="shared" si="59"/>
        <v>0</v>
      </c>
      <c r="C1984" s="448"/>
      <c r="D1984" s="446"/>
      <c r="E1984" s="446"/>
      <c r="F1984" s="446"/>
      <c r="G1984" s="448"/>
      <c r="H1984" s="455">
        <v>0</v>
      </c>
      <c r="I1984" s="452">
        <v>0</v>
      </c>
      <c r="J1984" s="446"/>
      <c r="K1984" s="492"/>
      <c r="M1984" s="443" t="str">
        <f>_xlfn.IFNA(VLOOKUP(G1984,Checks!$L$4:$L$15,1,FALSE),IF(G1984="","",1))</f>
        <v/>
      </c>
    </row>
    <row r="1985" spans="1:13" s="443" customFormat="1" ht="14.15" customHeight="1">
      <c r="A1985" s="502">
        <f t="shared" si="56"/>
        <v>1977</v>
      </c>
      <c r="B1985" s="502">
        <f t="shared" si="59"/>
        <v>0</v>
      </c>
      <c r="C1985" s="448"/>
      <c r="D1985" s="446"/>
      <c r="E1985" s="446"/>
      <c r="F1985" s="446"/>
      <c r="G1985" s="448"/>
      <c r="H1985" s="455">
        <v>0</v>
      </c>
      <c r="I1985" s="452">
        <v>0</v>
      </c>
      <c r="J1985" s="446"/>
      <c r="K1985" s="492"/>
      <c r="M1985" s="443" t="str">
        <f>_xlfn.IFNA(VLOOKUP(G1985,Checks!$L$4:$L$15,1,FALSE),IF(G1985="","",1))</f>
        <v/>
      </c>
    </row>
    <row r="1986" spans="1:13" s="443" customFormat="1" ht="14.15" customHeight="1">
      <c r="A1986" s="502">
        <f t="shared" si="56"/>
        <v>1978</v>
      </c>
      <c r="B1986" s="502">
        <f t="shared" si="59"/>
        <v>0</v>
      </c>
      <c r="C1986" s="448"/>
      <c r="D1986" s="446"/>
      <c r="E1986" s="446"/>
      <c r="F1986" s="446"/>
      <c r="G1986" s="448"/>
      <c r="H1986" s="455">
        <v>0</v>
      </c>
      <c r="I1986" s="452">
        <v>0</v>
      </c>
      <c r="J1986" s="446"/>
      <c r="K1986" s="492"/>
      <c r="M1986" s="443" t="str">
        <f>_xlfn.IFNA(VLOOKUP(G1986,Checks!$L$4:$L$15,1,FALSE),IF(G1986="","",1))</f>
        <v/>
      </c>
    </row>
    <row r="1987" spans="1:13" s="443" customFormat="1" ht="14.15" customHeight="1">
      <c r="A1987" s="502">
        <f t="shared" si="56"/>
        <v>1979</v>
      </c>
      <c r="B1987" s="502">
        <f t="shared" si="59"/>
        <v>0</v>
      </c>
      <c r="C1987" s="448"/>
      <c r="D1987" s="446"/>
      <c r="E1987" s="446"/>
      <c r="F1987" s="446"/>
      <c r="G1987" s="448"/>
      <c r="H1987" s="455">
        <v>0</v>
      </c>
      <c r="I1987" s="452">
        <v>0</v>
      </c>
      <c r="J1987" s="446"/>
      <c r="K1987" s="492"/>
      <c r="M1987" s="443" t="str">
        <f>_xlfn.IFNA(VLOOKUP(G1987,Checks!$L$4:$L$15,1,FALSE),IF(G1987="","",1))</f>
        <v/>
      </c>
    </row>
    <row r="1988" spans="1:13" s="443" customFormat="1" ht="14.15" customHeight="1">
      <c r="A1988" s="502">
        <f t="shared" si="56"/>
        <v>1980</v>
      </c>
      <c r="B1988" s="502">
        <f t="shared" si="59"/>
        <v>0</v>
      </c>
      <c r="C1988" s="448"/>
      <c r="D1988" s="446"/>
      <c r="E1988" s="446"/>
      <c r="F1988" s="446"/>
      <c r="G1988" s="448"/>
      <c r="H1988" s="455">
        <v>0</v>
      </c>
      <c r="I1988" s="452">
        <v>0</v>
      </c>
      <c r="J1988" s="446"/>
      <c r="K1988" s="492"/>
      <c r="M1988" s="443" t="str">
        <f>_xlfn.IFNA(VLOOKUP(G1988,Checks!$L$4:$L$15,1,FALSE),IF(G1988="","",1))</f>
        <v/>
      </c>
    </row>
    <row r="1989" spans="1:13" s="443" customFormat="1" ht="14.15" customHeight="1">
      <c r="A1989" s="502">
        <f t="shared" si="56"/>
        <v>1981</v>
      </c>
      <c r="B1989" s="502">
        <f t="shared" si="59"/>
        <v>0</v>
      </c>
      <c r="C1989" s="448"/>
      <c r="D1989" s="446"/>
      <c r="E1989" s="446"/>
      <c r="F1989" s="446"/>
      <c r="G1989" s="448"/>
      <c r="H1989" s="455">
        <v>0</v>
      </c>
      <c r="I1989" s="452">
        <v>0</v>
      </c>
      <c r="J1989" s="446"/>
      <c r="K1989" s="492"/>
      <c r="M1989" s="443" t="str">
        <f>_xlfn.IFNA(VLOOKUP(G1989,Checks!$L$4:$L$15,1,FALSE),IF(G1989="","",1))</f>
        <v/>
      </c>
    </row>
    <row r="1990" spans="1:13" s="443" customFormat="1" ht="14.15" customHeight="1">
      <c r="A1990" s="502">
        <f t="shared" si="56"/>
        <v>1982</v>
      </c>
      <c r="B1990" s="502">
        <f t="shared" si="59"/>
        <v>0</v>
      </c>
      <c r="C1990" s="448"/>
      <c r="D1990" s="446"/>
      <c r="E1990" s="446"/>
      <c r="F1990" s="446"/>
      <c r="G1990" s="448"/>
      <c r="H1990" s="455">
        <v>0</v>
      </c>
      <c r="I1990" s="452">
        <v>0</v>
      </c>
      <c r="J1990" s="446"/>
      <c r="K1990" s="492"/>
      <c r="M1990" s="443" t="str">
        <f>_xlfn.IFNA(VLOOKUP(G1990,Checks!$L$4:$L$15,1,FALSE),IF(G1990="","",1))</f>
        <v/>
      </c>
    </row>
    <row r="1991" spans="1:13" s="443" customFormat="1" ht="14.15" customHeight="1">
      <c r="A1991" s="502">
        <f t="shared" si="56"/>
        <v>1983</v>
      </c>
      <c r="B1991" s="502">
        <f t="shared" si="59"/>
        <v>0</v>
      </c>
      <c r="C1991" s="448"/>
      <c r="D1991" s="446"/>
      <c r="E1991" s="446"/>
      <c r="F1991" s="446"/>
      <c r="G1991" s="448"/>
      <c r="H1991" s="455">
        <v>0</v>
      </c>
      <c r="I1991" s="452">
        <v>0</v>
      </c>
      <c r="J1991" s="446"/>
      <c r="K1991" s="492"/>
      <c r="M1991" s="443" t="str">
        <f>_xlfn.IFNA(VLOOKUP(G1991,Checks!$L$4:$L$15,1,FALSE),IF(G1991="","",1))</f>
        <v/>
      </c>
    </row>
    <row r="1992" spans="1:13" s="443" customFormat="1" ht="14.15" customHeight="1">
      <c r="A1992" s="502">
        <f t="shared" si="56"/>
        <v>1984</v>
      </c>
      <c r="B1992" s="502">
        <f t="shared" si="59"/>
        <v>0</v>
      </c>
      <c r="C1992" s="448"/>
      <c r="D1992" s="446"/>
      <c r="E1992" s="446"/>
      <c r="F1992" s="446"/>
      <c r="G1992" s="448"/>
      <c r="H1992" s="455">
        <v>0</v>
      </c>
      <c r="I1992" s="452">
        <v>0</v>
      </c>
      <c r="J1992" s="446"/>
      <c r="K1992" s="492"/>
      <c r="M1992" s="443" t="str">
        <f>_xlfn.IFNA(VLOOKUP(G1992,Checks!$L$4:$L$15,1,FALSE),IF(G1992="","",1))</f>
        <v/>
      </c>
    </row>
    <row r="1993" spans="1:13" s="443" customFormat="1" ht="14.15" customHeight="1">
      <c r="A1993" s="502">
        <f t="shared" si="56"/>
        <v>1985</v>
      </c>
      <c r="B1993" s="502">
        <f t="shared" si="59"/>
        <v>0</v>
      </c>
      <c r="C1993" s="448"/>
      <c r="D1993" s="446"/>
      <c r="E1993" s="446"/>
      <c r="F1993" s="446"/>
      <c r="G1993" s="448"/>
      <c r="H1993" s="455">
        <v>0</v>
      </c>
      <c r="I1993" s="452">
        <v>0</v>
      </c>
      <c r="J1993" s="446"/>
      <c r="K1993" s="492"/>
      <c r="M1993" s="443" t="str">
        <f>_xlfn.IFNA(VLOOKUP(G1993,Checks!$L$4:$L$15,1,FALSE),IF(G1993="","",1))</f>
        <v/>
      </c>
    </row>
    <row r="1994" spans="1:13" s="443" customFormat="1" ht="14.15" customHeight="1">
      <c r="A1994" s="502">
        <f t="shared" si="56"/>
        <v>1986</v>
      </c>
      <c r="B1994" s="502">
        <f t="shared" si="59"/>
        <v>0</v>
      </c>
      <c r="C1994" s="448"/>
      <c r="D1994" s="446"/>
      <c r="E1994" s="446"/>
      <c r="F1994" s="446"/>
      <c r="G1994" s="448"/>
      <c r="H1994" s="455">
        <v>0</v>
      </c>
      <c r="I1994" s="452">
        <v>0</v>
      </c>
      <c r="J1994" s="446"/>
      <c r="K1994" s="492"/>
      <c r="M1994" s="443" t="str">
        <f>_xlfn.IFNA(VLOOKUP(G1994,Checks!$L$4:$L$15,1,FALSE),IF(G1994="","",1))</f>
        <v/>
      </c>
    </row>
    <row r="1995" spans="1:13" s="443" customFormat="1" ht="14.15" customHeight="1">
      <c r="A1995" s="502">
        <f t="shared" si="56"/>
        <v>1987</v>
      </c>
      <c r="B1995" s="502">
        <f t="shared" ref="B1995:B2058" si="60">$B$9</f>
        <v>0</v>
      </c>
      <c r="C1995" s="448"/>
      <c r="D1995" s="446"/>
      <c r="E1995" s="446"/>
      <c r="F1995" s="446"/>
      <c r="G1995" s="448"/>
      <c r="H1995" s="455">
        <v>0</v>
      </c>
      <c r="I1995" s="452">
        <v>0</v>
      </c>
      <c r="J1995" s="446"/>
      <c r="K1995" s="492"/>
      <c r="M1995" s="443" t="str">
        <f>_xlfn.IFNA(VLOOKUP(G1995,Checks!$L$4:$L$15,1,FALSE),IF(G1995="","",1))</f>
        <v/>
      </c>
    </row>
    <row r="1996" spans="1:13" s="443" customFormat="1" ht="14.15" customHeight="1">
      <c r="A1996" s="502">
        <f t="shared" si="56"/>
        <v>1988</v>
      </c>
      <c r="B1996" s="502">
        <f t="shared" si="60"/>
        <v>0</v>
      </c>
      <c r="C1996" s="448"/>
      <c r="D1996" s="446"/>
      <c r="E1996" s="446"/>
      <c r="F1996" s="446"/>
      <c r="G1996" s="448"/>
      <c r="H1996" s="455">
        <v>0</v>
      </c>
      <c r="I1996" s="452">
        <v>0</v>
      </c>
      <c r="J1996" s="446"/>
      <c r="K1996" s="492"/>
      <c r="M1996" s="443" t="str">
        <f>_xlfn.IFNA(VLOOKUP(G1996,Checks!$L$4:$L$15,1,FALSE),IF(G1996="","",1))</f>
        <v/>
      </c>
    </row>
    <row r="1997" spans="1:13" s="443" customFormat="1" ht="14.15" customHeight="1">
      <c r="A1997" s="502">
        <f t="shared" si="56"/>
        <v>1989</v>
      </c>
      <c r="B1997" s="502">
        <f t="shared" si="60"/>
        <v>0</v>
      </c>
      <c r="C1997" s="448"/>
      <c r="D1997" s="446"/>
      <c r="E1997" s="446"/>
      <c r="F1997" s="446"/>
      <c r="G1997" s="448"/>
      <c r="H1997" s="455">
        <v>0</v>
      </c>
      <c r="I1997" s="452">
        <v>0</v>
      </c>
      <c r="J1997" s="446"/>
      <c r="K1997" s="492"/>
      <c r="M1997" s="443" t="str">
        <f>_xlfn.IFNA(VLOOKUP(G1997,Checks!$L$4:$L$15,1,FALSE),IF(G1997="","",1))</f>
        <v/>
      </c>
    </row>
    <row r="1998" spans="1:13" s="443" customFormat="1" ht="14.15" customHeight="1">
      <c r="A1998" s="502">
        <f t="shared" si="56"/>
        <v>1990</v>
      </c>
      <c r="B1998" s="502">
        <f t="shared" si="60"/>
        <v>0</v>
      </c>
      <c r="C1998" s="448"/>
      <c r="D1998" s="446"/>
      <c r="E1998" s="446"/>
      <c r="F1998" s="446"/>
      <c r="G1998" s="448"/>
      <c r="H1998" s="455">
        <v>0</v>
      </c>
      <c r="I1998" s="452">
        <v>0</v>
      </c>
      <c r="J1998" s="446"/>
      <c r="K1998" s="492"/>
      <c r="M1998" s="443" t="str">
        <f>_xlfn.IFNA(VLOOKUP(G1998,Checks!$L$4:$L$15,1,FALSE),IF(G1998="","",1))</f>
        <v/>
      </c>
    </row>
    <row r="1999" spans="1:13" s="443" customFormat="1" ht="14.15" customHeight="1">
      <c r="A1999" s="502">
        <f t="shared" si="56"/>
        <v>1991</v>
      </c>
      <c r="B1999" s="502">
        <f t="shared" si="60"/>
        <v>0</v>
      </c>
      <c r="C1999" s="448"/>
      <c r="D1999" s="446"/>
      <c r="E1999" s="446"/>
      <c r="F1999" s="446"/>
      <c r="G1999" s="448"/>
      <c r="H1999" s="455">
        <v>0</v>
      </c>
      <c r="I1999" s="452">
        <v>0</v>
      </c>
      <c r="J1999" s="446"/>
      <c r="K1999" s="492"/>
      <c r="M1999" s="443" t="str">
        <f>_xlfn.IFNA(VLOOKUP(G1999,Checks!$L$4:$L$15,1,FALSE),IF(G1999="","",1))</f>
        <v/>
      </c>
    </row>
    <row r="2000" spans="1:13" s="443" customFormat="1" ht="14.15" customHeight="1">
      <c r="A2000" s="502">
        <f t="shared" si="56"/>
        <v>1992</v>
      </c>
      <c r="B2000" s="502">
        <f t="shared" si="60"/>
        <v>0</v>
      </c>
      <c r="C2000" s="448"/>
      <c r="D2000" s="446"/>
      <c r="E2000" s="446"/>
      <c r="F2000" s="446"/>
      <c r="G2000" s="448"/>
      <c r="H2000" s="455">
        <v>0</v>
      </c>
      <c r="I2000" s="452">
        <v>0</v>
      </c>
      <c r="J2000" s="446"/>
      <c r="K2000" s="492"/>
      <c r="M2000" s="443" t="str">
        <f>_xlfn.IFNA(VLOOKUP(G2000,Checks!$L$4:$L$15,1,FALSE),IF(G2000="","",1))</f>
        <v/>
      </c>
    </row>
    <row r="2001" spans="1:13" s="443" customFormat="1" ht="14.15" customHeight="1">
      <c r="A2001" s="502">
        <f t="shared" si="56"/>
        <v>1993</v>
      </c>
      <c r="B2001" s="502">
        <f t="shared" si="60"/>
        <v>0</v>
      </c>
      <c r="C2001" s="448"/>
      <c r="D2001" s="446"/>
      <c r="E2001" s="446"/>
      <c r="F2001" s="446"/>
      <c r="G2001" s="448"/>
      <c r="H2001" s="455">
        <v>0</v>
      </c>
      <c r="I2001" s="452">
        <v>0</v>
      </c>
      <c r="J2001" s="446"/>
      <c r="K2001" s="492"/>
      <c r="M2001" s="443" t="str">
        <f>_xlfn.IFNA(VLOOKUP(G2001,Checks!$L$4:$L$15,1,FALSE),IF(G2001="","",1))</f>
        <v/>
      </c>
    </row>
    <row r="2002" spans="1:13" s="443" customFormat="1" ht="14.15" customHeight="1">
      <c r="A2002" s="502">
        <f t="shared" si="56"/>
        <v>1994</v>
      </c>
      <c r="B2002" s="502">
        <f t="shared" si="60"/>
        <v>0</v>
      </c>
      <c r="C2002" s="448"/>
      <c r="D2002" s="446"/>
      <c r="E2002" s="446"/>
      <c r="F2002" s="446"/>
      <c r="G2002" s="448"/>
      <c r="H2002" s="455">
        <v>0</v>
      </c>
      <c r="I2002" s="452">
        <v>0</v>
      </c>
      <c r="J2002" s="446"/>
      <c r="K2002" s="492"/>
      <c r="M2002" s="443" t="str">
        <f>_xlfn.IFNA(VLOOKUP(G2002,Checks!$L$4:$L$15,1,FALSE),IF(G2002="","",1))</f>
        <v/>
      </c>
    </row>
    <row r="2003" spans="1:13" s="443" customFormat="1" ht="14.15" customHeight="1">
      <c r="A2003" s="502">
        <f t="shared" si="56"/>
        <v>1995</v>
      </c>
      <c r="B2003" s="502">
        <f t="shared" si="60"/>
        <v>0</v>
      </c>
      <c r="C2003" s="448"/>
      <c r="D2003" s="446"/>
      <c r="E2003" s="446"/>
      <c r="F2003" s="446"/>
      <c r="G2003" s="448"/>
      <c r="H2003" s="455">
        <v>0</v>
      </c>
      <c r="I2003" s="452">
        <v>0</v>
      </c>
      <c r="J2003" s="446"/>
      <c r="K2003" s="492"/>
      <c r="M2003" s="443" t="str">
        <f>_xlfn.IFNA(VLOOKUP(G2003,Checks!$L$4:$L$15,1,FALSE),IF(G2003="","",1))</f>
        <v/>
      </c>
    </row>
    <row r="2004" spans="1:13" s="443" customFormat="1" ht="14.15" customHeight="1">
      <c r="A2004" s="502">
        <f t="shared" si="56"/>
        <v>1996</v>
      </c>
      <c r="B2004" s="502">
        <f t="shared" si="60"/>
        <v>0</v>
      </c>
      <c r="C2004" s="448"/>
      <c r="D2004" s="446"/>
      <c r="E2004" s="446"/>
      <c r="F2004" s="446"/>
      <c r="G2004" s="448"/>
      <c r="H2004" s="455">
        <v>0</v>
      </c>
      <c r="I2004" s="452">
        <v>0</v>
      </c>
      <c r="J2004" s="446"/>
      <c r="K2004" s="492"/>
      <c r="M2004" s="443" t="str">
        <f>_xlfn.IFNA(VLOOKUP(G2004,Checks!$L$4:$L$15,1,FALSE),IF(G2004="","",1))</f>
        <v/>
      </c>
    </row>
    <row r="2005" spans="1:13" s="443" customFormat="1" ht="14.15" customHeight="1">
      <c r="A2005" s="502">
        <f t="shared" si="56"/>
        <v>1997</v>
      </c>
      <c r="B2005" s="502">
        <f t="shared" si="60"/>
        <v>0</v>
      </c>
      <c r="C2005" s="448"/>
      <c r="D2005" s="446"/>
      <c r="E2005" s="446"/>
      <c r="F2005" s="446"/>
      <c r="G2005" s="448"/>
      <c r="H2005" s="455">
        <v>0</v>
      </c>
      <c r="I2005" s="452">
        <v>0</v>
      </c>
      <c r="J2005" s="446"/>
      <c r="K2005" s="492"/>
      <c r="M2005" s="443" t="str">
        <f>_xlfn.IFNA(VLOOKUP(G2005,Checks!$L$4:$L$15,1,FALSE),IF(G2005="","",1))</f>
        <v/>
      </c>
    </row>
    <row r="2006" spans="1:13" s="443" customFormat="1" ht="14.15" customHeight="1">
      <c r="A2006" s="502">
        <f t="shared" si="56"/>
        <v>1998</v>
      </c>
      <c r="B2006" s="502">
        <f t="shared" si="60"/>
        <v>0</v>
      </c>
      <c r="C2006" s="448"/>
      <c r="D2006" s="446"/>
      <c r="E2006" s="446"/>
      <c r="F2006" s="446"/>
      <c r="G2006" s="448"/>
      <c r="H2006" s="455">
        <v>0</v>
      </c>
      <c r="I2006" s="452">
        <v>0</v>
      </c>
      <c r="J2006" s="446"/>
      <c r="K2006" s="492"/>
      <c r="M2006" s="443" t="str">
        <f>_xlfn.IFNA(VLOOKUP(G2006,Checks!$L$4:$L$15,1,FALSE),IF(G2006="","",1))</f>
        <v/>
      </c>
    </row>
    <row r="2007" spans="1:13" s="443" customFormat="1" ht="14.15" customHeight="1">
      <c r="A2007" s="502">
        <f t="shared" si="56"/>
        <v>1999</v>
      </c>
      <c r="B2007" s="502">
        <f t="shared" si="60"/>
        <v>0</v>
      </c>
      <c r="C2007" s="448"/>
      <c r="D2007" s="446"/>
      <c r="E2007" s="446"/>
      <c r="F2007" s="446"/>
      <c r="G2007" s="448"/>
      <c r="H2007" s="455">
        <v>0</v>
      </c>
      <c r="I2007" s="452">
        <v>0</v>
      </c>
      <c r="J2007" s="446"/>
      <c r="K2007" s="492"/>
      <c r="M2007" s="443" t="str">
        <f>_xlfn.IFNA(VLOOKUP(G2007,Checks!$L$4:$L$15,1,FALSE),IF(G2007="","",1))</f>
        <v/>
      </c>
    </row>
    <row r="2008" spans="1:13" s="443" customFormat="1" ht="14.15" customHeight="1">
      <c r="A2008" s="502">
        <f t="shared" si="56"/>
        <v>2000</v>
      </c>
      <c r="B2008" s="502">
        <f t="shared" si="60"/>
        <v>0</v>
      </c>
      <c r="C2008" s="448"/>
      <c r="D2008" s="446"/>
      <c r="E2008" s="446"/>
      <c r="F2008" s="446"/>
      <c r="G2008" s="448"/>
      <c r="H2008" s="455">
        <v>0</v>
      </c>
      <c r="I2008" s="452">
        <v>0</v>
      </c>
      <c r="J2008" s="446"/>
      <c r="K2008" s="492"/>
      <c r="M2008" s="443" t="str">
        <f>_xlfn.IFNA(VLOOKUP(G2008,Checks!$L$4:$L$15,1,FALSE),IF(G2008="","",1))</f>
        <v/>
      </c>
    </row>
    <row r="2009" spans="1:13" s="443" customFormat="1" ht="14.15" customHeight="1">
      <c r="A2009" s="502">
        <f t="shared" si="56"/>
        <v>2001</v>
      </c>
      <c r="B2009" s="502">
        <f t="shared" si="60"/>
        <v>0</v>
      </c>
      <c r="C2009" s="448"/>
      <c r="D2009" s="446"/>
      <c r="E2009" s="446"/>
      <c r="F2009" s="446"/>
      <c r="G2009" s="448"/>
      <c r="H2009" s="455">
        <v>0</v>
      </c>
      <c r="I2009" s="452">
        <v>0</v>
      </c>
      <c r="J2009" s="446"/>
      <c r="K2009" s="492"/>
      <c r="M2009" s="443" t="str">
        <f>_xlfn.IFNA(VLOOKUP(G2009,Checks!$L$4:$L$15,1,FALSE),IF(G2009="","",1))</f>
        <v/>
      </c>
    </row>
    <row r="2010" spans="1:13" s="443" customFormat="1" ht="14.15" customHeight="1">
      <c r="A2010" s="502">
        <f t="shared" si="56"/>
        <v>2002</v>
      </c>
      <c r="B2010" s="502">
        <f t="shared" si="60"/>
        <v>0</v>
      </c>
      <c r="C2010" s="448"/>
      <c r="D2010" s="446"/>
      <c r="E2010" s="446"/>
      <c r="F2010" s="446"/>
      <c r="G2010" s="448"/>
      <c r="H2010" s="455">
        <v>0</v>
      </c>
      <c r="I2010" s="452">
        <v>0</v>
      </c>
      <c r="J2010" s="446"/>
      <c r="K2010" s="492"/>
      <c r="M2010" s="443" t="str">
        <f>_xlfn.IFNA(VLOOKUP(G2010,Checks!$L$4:$L$15,1,FALSE),IF(G2010="","",1))</f>
        <v/>
      </c>
    </row>
    <row r="2011" spans="1:13" s="443" customFormat="1" ht="12" customHeight="1">
      <c r="A2011" s="502">
        <f t="shared" si="56"/>
        <v>2003</v>
      </c>
      <c r="B2011" s="502">
        <f t="shared" si="60"/>
        <v>0</v>
      </c>
      <c r="C2011" s="448"/>
      <c r="D2011" s="446"/>
      <c r="E2011" s="446"/>
      <c r="F2011" s="446"/>
      <c r="G2011" s="448"/>
      <c r="H2011" s="455">
        <v>0</v>
      </c>
      <c r="I2011" s="452">
        <v>0</v>
      </c>
      <c r="J2011" s="446"/>
      <c r="K2011" s="492"/>
      <c r="M2011" s="443" t="str">
        <f>_xlfn.IFNA(VLOOKUP(G2011,Checks!$L$4:$L$15,1,FALSE),IF(G2011="","",1))</f>
        <v/>
      </c>
    </row>
    <row r="2012" spans="1:13" s="443" customFormat="1" ht="12" customHeight="1">
      <c r="A2012" s="502">
        <f t="shared" si="56"/>
        <v>2004</v>
      </c>
      <c r="B2012" s="502">
        <f t="shared" si="60"/>
        <v>0</v>
      </c>
      <c r="C2012" s="448"/>
      <c r="D2012" s="446"/>
      <c r="E2012" s="446"/>
      <c r="F2012" s="446"/>
      <c r="G2012" s="448"/>
      <c r="H2012" s="455">
        <v>0</v>
      </c>
      <c r="I2012" s="452">
        <v>0</v>
      </c>
      <c r="J2012" s="446"/>
      <c r="K2012" s="492"/>
      <c r="M2012" s="443" t="str">
        <f>_xlfn.IFNA(VLOOKUP(G2012,Checks!$L$4:$L$15,1,FALSE),IF(G2012="","",1))</f>
        <v/>
      </c>
    </row>
    <row r="2013" spans="1:13" s="443" customFormat="1" ht="12" customHeight="1">
      <c r="A2013" s="502">
        <f t="shared" si="56"/>
        <v>2005</v>
      </c>
      <c r="B2013" s="502">
        <f t="shared" si="60"/>
        <v>0</v>
      </c>
      <c r="C2013" s="448"/>
      <c r="D2013" s="446"/>
      <c r="E2013" s="446"/>
      <c r="F2013" s="446"/>
      <c r="G2013" s="448"/>
      <c r="H2013" s="455">
        <v>0</v>
      </c>
      <c r="I2013" s="452">
        <v>0</v>
      </c>
      <c r="J2013" s="446"/>
      <c r="K2013" s="492"/>
      <c r="M2013" s="443" t="str">
        <f>_xlfn.IFNA(VLOOKUP(G2013,Checks!$L$4:$L$15,1,FALSE),IF(G2013="","",1))</f>
        <v/>
      </c>
    </row>
    <row r="2014" spans="1:13" s="443" customFormat="1" ht="12" customHeight="1">
      <c r="A2014" s="502">
        <f t="shared" si="56"/>
        <v>2006</v>
      </c>
      <c r="B2014" s="502">
        <f t="shared" si="60"/>
        <v>0</v>
      </c>
      <c r="C2014" s="448"/>
      <c r="D2014" s="446"/>
      <c r="E2014" s="446"/>
      <c r="F2014" s="446"/>
      <c r="G2014" s="448"/>
      <c r="H2014" s="455">
        <v>0</v>
      </c>
      <c r="I2014" s="452">
        <v>0</v>
      </c>
      <c r="J2014" s="446"/>
      <c r="K2014" s="492"/>
      <c r="M2014" s="443" t="str">
        <f>_xlfn.IFNA(VLOOKUP(G2014,Checks!$L$4:$L$15,1,FALSE),IF(G2014="","",1))</f>
        <v/>
      </c>
    </row>
    <row r="2015" spans="1:13" s="443" customFormat="1" ht="12" customHeight="1">
      <c r="A2015" s="502">
        <f t="shared" si="56"/>
        <v>2007</v>
      </c>
      <c r="B2015" s="502">
        <f t="shared" si="60"/>
        <v>0</v>
      </c>
      <c r="C2015" s="448"/>
      <c r="D2015" s="446"/>
      <c r="E2015" s="446"/>
      <c r="F2015" s="446"/>
      <c r="G2015" s="448"/>
      <c r="H2015" s="455">
        <v>0</v>
      </c>
      <c r="I2015" s="452">
        <v>0</v>
      </c>
      <c r="J2015" s="446"/>
      <c r="K2015" s="492"/>
      <c r="M2015" s="443" t="str">
        <f>_xlfn.IFNA(VLOOKUP(G2015,Checks!$L$4:$L$15,1,FALSE),IF(G2015="","",1))</f>
        <v/>
      </c>
    </row>
    <row r="2016" spans="1:13" s="443" customFormat="1" ht="12" customHeight="1">
      <c r="A2016" s="502">
        <f t="shared" si="56"/>
        <v>2008</v>
      </c>
      <c r="B2016" s="502">
        <f t="shared" si="60"/>
        <v>0</v>
      </c>
      <c r="C2016" s="448"/>
      <c r="D2016" s="446"/>
      <c r="E2016" s="446"/>
      <c r="F2016" s="446"/>
      <c r="G2016" s="448"/>
      <c r="H2016" s="455">
        <v>0</v>
      </c>
      <c r="I2016" s="452">
        <v>0</v>
      </c>
      <c r="J2016" s="446"/>
      <c r="K2016" s="492"/>
      <c r="M2016" s="443" t="str">
        <f>_xlfn.IFNA(VLOOKUP(G2016,Checks!$L$4:$L$15,1,FALSE),IF(G2016="","",1))</f>
        <v/>
      </c>
    </row>
    <row r="2017" spans="1:13" s="443" customFormat="1" ht="12" customHeight="1">
      <c r="A2017" s="502">
        <f t="shared" si="56"/>
        <v>2009</v>
      </c>
      <c r="B2017" s="502">
        <f t="shared" si="60"/>
        <v>0</v>
      </c>
      <c r="C2017" s="448"/>
      <c r="D2017" s="446"/>
      <c r="E2017" s="446"/>
      <c r="F2017" s="446"/>
      <c r="G2017" s="448"/>
      <c r="H2017" s="455">
        <v>0</v>
      </c>
      <c r="I2017" s="452">
        <v>0</v>
      </c>
      <c r="J2017" s="446"/>
      <c r="K2017" s="492"/>
      <c r="M2017" s="443" t="str">
        <f>_xlfn.IFNA(VLOOKUP(G2017,Checks!$L$4:$L$15,1,FALSE),IF(G2017="","",1))</f>
        <v/>
      </c>
    </row>
    <row r="2018" spans="1:13" s="443" customFormat="1" ht="12" customHeight="1">
      <c r="A2018" s="502">
        <f t="shared" si="56"/>
        <v>2010</v>
      </c>
      <c r="B2018" s="502">
        <f t="shared" si="60"/>
        <v>0</v>
      </c>
      <c r="C2018" s="448"/>
      <c r="D2018" s="446"/>
      <c r="E2018" s="446"/>
      <c r="F2018" s="446"/>
      <c r="G2018" s="448"/>
      <c r="H2018" s="455">
        <v>0</v>
      </c>
      <c r="I2018" s="452">
        <v>0</v>
      </c>
      <c r="J2018" s="446"/>
      <c r="K2018" s="492"/>
      <c r="M2018" s="443" t="str">
        <f>_xlfn.IFNA(VLOOKUP(G2018,Checks!$L$4:$L$15,1,FALSE),IF(G2018="","",1))</f>
        <v/>
      </c>
    </row>
    <row r="2019" spans="1:13" s="443" customFormat="1" ht="12" customHeight="1">
      <c r="A2019" s="502">
        <f t="shared" si="56"/>
        <v>2011</v>
      </c>
      <c r="B2019" s="502">
        <f t="shared" si="60"/>
        <v>0</v>
      </c>
      <c r="C2019" s="448"/>
      <c r="D2019" s="446"/>
      <c r="E2019" s="446"/>
      <c r="F2019" s="446"/>
      <c r="G2019" s="448"/>
      <c r="H2019" s="455">
        <v>0</v>
      </c>
      <c r="I2019" s="452">
        <v>0</v>
      </c>
      <c r="J2019" s="446"/>
      <c r="K2019" s="492"/>
      <c r="M2019" s="443" t="str">
        <f>_xlfn.IFNA(VLOOKUP(G2019,Checks!$L$4:$L$15,1,FALSE),IF(G2019="","",1))</f>
        <v/>
      </c>
    </row>
    <row r="2020" spans="1:13" s="443" customFormat="1" ht="12" customHeight="1">
      <c r="A2020" s="502">
        <f t="shared" si="56"/>
        <v>2012</v>
      </c>
      <c r="B2020" s="502">
        <f t="shared" si="60"/>
        <v>0</v>
      </c>
      <c r="C2020" s="448"/>
      <c r="D2020" s="446"/>
      <c r="E2020" s="446"/>
      <c r="F2020" s="446"/>
      <c r="G2020" s="448"/>
      <c r="H2020" s="455">
        <v>0</v>
      </c>
      <c r="I2020" s="452">
        <v>0</v>
      </c>
      <c r="J2020" s="446"/>
      <c r="K2020" s="492"/>
      <c r="M2020" s="443" t="str">
        <f>_xlfn.IFNA(VLOOKUP(G2020,Checks!$L$4:$L$15,1,FALSE),IF(G2020="","",1))</f>
        <v/>
      </c>
    </row>
    <row r="2021" spans="1:13" s="443" customFormat="1" ht="12" customHeight="1">
      <c r="A2021" s="502">
        <f t="shared" si="56"/>
        <v>2013</v>
      </c>
      <c r="B2021" s="502">
        <f t="shared" si="60"/>
        <v>0</v>
      </c>
      <c r="C2021" s="448"/>
      <c r="D2021" s="446"/>
      <c r="E2021" s="446"/>
      <c r="F2021" s="446"/>
      <c r="G2021" s="448"/>
      <c r="H2021" s="455">
        <v>0</v>
      </c>
      <c r="I2021" s="452">
        <v>0</v>
      </c>
      <c r="J2021" s="446"/>
      <c r="K2021" s="492"/>
      <c r="M2021" s="443" t="str">
        <f>_xlfn.IFNA(VLOOKUP(G2021,Checks!$L$4:$L$15,1,FALSE),IF(G2021="","",1))</f>
        <v/>
      </c>
    </row>
    <row r="2022" spans="1:13" s="443" customFormat="1" ht="12" customHeight="1">
      <c r="A2022" s="502">
        <f t="shared" si="56"/>
        <v>2014</v>
      </c>
      <c r="B2022" s="502">
        <f t="shared" si="60"/>
        <v>0</v>
      </c>
      <c r="C2022" s="448"/>
      <c r="D2022" s="446"/>
      <c r="E2022" s="446"/>
      <c r="F2022" s="446"/>
      <c r="G2022" s="448"/>
      <c r="H2022" s="455">
        <v>0</v>
      </c>
      <c r="I2022" s="452">
        <v>0</v>
      </c>
      <c r="J2022" s="446"/>
      <c r="K2022" s="492"/>
      <c r="M2022" s="443" t="str">
        <f>_xlfn.IFNA(VLOOKUP(G2022,Checks!$L$4:$L$15,1,FALSE),IF(G2022="","",1))</f>
        <v/>
      </c>
    </row>
    <row r="2023" spans="1:13" s="443" customFormat="1" ht="12" customHeight="1">
      <c r="A2023" s="502">
        <f t="shared" si="56"/>
        <v>2015</v>
      </c>
      <c r="B2023" s="502">
        <f t="shared" si="60"/>
        <v>0</v>
      </c>
      <c r="C2023" s="448"/>
      <c r="D2023" s="446"/>
      <c r="E2023" s="446"/>
      <c r="F2023" s="446"/>
      <c r="G2023" s="448"/>
      <c r="H2023" s="455">
        <v>0</v>
      </c>
      <c r="I2023" s="452">
        <v>0</v>
      </c>
      <c r="J2023" s="446"/>
      <c r="K2023" s="492"/>
      <c r="M2023" s="443" t="str">
        <f>_xlfn.IFNA(VLOOKUP(G2023,Checks!$L$4:$L$15,1,FALSE),IF(G2023="","",1))</f>
        <v/>
      </c>
    </row>
    <row r="2024" spans="1:13" s="443" customFormat="1" ht="12" customHeight="1">
      <c r="A2024" s="502">
        <f t="shared" si="56"/>
        <v>2016</v>
      </c>
      <c r="B2024" s="502">
        <f t="shared" si="60"/>
        <v>0</v>
      </c>
      <c r="C2024" s="448"/>
      <c r="D2024" s="446"/>
      <c r="E2024" s="446"/>
      <c r="F2024" s="446"/>
      <c r="G2024" s="448"/>
      <c r="H2024" s="455">
        <v>0</v>
      </c>
      <c r="I2024" s="452">
        <v>0</v>
      </c>
      <c r="J2024" s="446"/>
      <c r="K2024" s="492"/>
      <c r="M2024" s="443" t="str">
        <f>_xlfn.IFNA(VLOOKUP(G2024,Checks!$L$4:$L$15,1,FALSE),IF(G2024="","",1))</f>
        <v/>
      </c>
    </row>
    <row r="2025" spans="1:13" s="443" customFormat="1" ht="12" customHeight="1">
      <c r="A2025" s="502">
        <f t="shared" si="56"/>
        <v>2017</v>
      </c>
      <c r="B2025" s="502">
        <f t="shared" si="60"/>
        <v>0</v>
      </c>
      <c r="C2025" s="448"/>
      <c r="D2025" s="446"/>
      <c r="E2025" s="446"/>
      <c r="F2025" s="446"/>
      <c r="G2025" s="448"/>
      <c r="H2025" s="455">
        <v>0</v>
      </c>
      <c r="I2025" s="452">
        <v>0</v>
      </c>
      <c r="J2025" s="446"/>
      <c r="K2025" s="492"/>
      <c r="M2025" s="443" t="str">
        <f>_xlfn.IFNA(VLOOKUP(G2025,Checks!$L$4:$L$15,1,FALSE),IF(G2025="","",1))</f>
        <v/>
      </c>
    </row>
    <row r="2026" spans="1:13" s="443" customFormat="1" ht="12" customHeight="1">
      <c r="A2026" s="502">
        <f t="shared" si="56"/>
        <v>2018</v>
      </c>
      <c r="B2026" s="502">
        <f t="shared" si="60"/>
        <v>0</v>
      </c>
      <c r="C2026" s="448"/>
      <c r="D2026" s="446"/>
      <c r="E2026" s="446"/>
      <c r="F2026" s="446"/>
      <c r="G2026" s="448"/>
      <c r="H2026" s="455">
        <v>0</v>
      </c>
      <c r="I2026" s="452">
        <v>0</v>
      </c>
      <c r="J2026" s="446"/>
      <c r="K2026" s="492"/>
      <c r="M2026" s="443" t="str">
        <f>_xlfn.IFNA(VLOOKUP(G2026,Checks!$L$4:$L$15,1,FALSE),IF(G2026="","",1))</f>
        <v/>
      </c>
    </row>
    <row r="2027" spans="1:13" s="443" customFormat="1" ht="12" customHeight="1">
      <c r="A2027" s="502">
        <f t="shared" si="56"/>
        <v>2019</v>
      </c>
      <c r="B2027" s="502">
        <f t="shared" si="60"/>
        <v>0</v>
      </c>
      <c r="C2027" s="448"/>
      <c r="D2027" s="446"/>
      <c r="E2027" s="446"/>
      <c r="F2027" s="446"/>
      <c r="G2027" s="448"/>
      <c r="H2027" s="455">
        <v>0</v>
      </c>
      <c r="I2027" s="452">
        <v>0</v>
      </c>
      <c r="J2027" s="446"/>
      <c r="K2027" s="492"/>
      <c r="M2027" s="443" t="str">
        <f>_xlfn.IFNA(VLOOKUP(G2027,Checks!$L$4:$L$15,1,FALSE),IF(G2027="","",1))</f>
        <v/>
      </c>
    </row>
    <row r="2028" spans="1:13" s="443" customFormat="1" ht="12" customHeight="1">
      <c r="A2028" s="502">
        <f t="shared" si="56"/>
        <v>2020</v>
      </c>
      <c r="B2028" s="502">
        <f t="shared" si="60"/>
        <v>0</v>
      </c>
      <c r="C2028" s="448"/>
      <c r="D2028" s="446"/>
      <c r="E2028" s="446"/>
      <c r="F2028" s="446"/>
      <c r="G2028" s="448"/>
      <c r="H2028" s="455">
        <v>0</v>
      </c>
      <c r="I2028" s="452">
        <v>0</v>
      </c>
      <c r="J2028" s="446"/>
      <c r="K2028" s="492"/>
      <c r="M2028" s="443" t="str">
        <f>_xlfn.IFNA(VLOOKUP(G2028,Checks!$L$4:$L$15,1,FALSE),IF(G2028="","",1))</f>
        <v/>
      </c>
    </row>
    <row r="2029" spans="1:13" s="443" customFormat="1" ht="12" customHeight="1">
      <c r="A2029" s="502">
        <f t="shared" si="56"/>
        <v>2021</v>
      </c>
      <c r="B2029" s="502">
        <f t="shared" si="60"/>
        <v>0</v>
      </c>
      <c r="C2029" s="448"/>
      <c r="D2029" s="446"/>
      <c r="E2029" s="446"/>
      <c r="F2029" s="446"/>
      <c r="G2029" s="448"/>
      <c r="H2029" s="455">
        <v>0</v>
      </c>
      <c r="I2029" s="452">
        <v>0</v>
      </c>
      <c r="J2029" s="446"/>
      <c r="K2029" s="492"/>
      <c r="M2029" s="443" t="str">
        <f>_xlfn.IFNA(VLOOKUP(G2029,Checks!$L$4:$L$15,1,FALSE),IF(G2029="","",1))</f>
        <v/>
      </c>
    </row>
    <row r="2030" spans="1:13" s="443" customFormat="1" ht="12" customHeight="1">
      <c r="A2030" s="502">
        <f t="shared" si="56"/>
        <v>2022</v>
      </c>
      <c r="B2030" s="502">
        <f t="shared" si="60"/>
        <v>0</v>
      </c>
      <c r="C2030" s="448"/>
      <c r="D2030" s="446"/>
      <c r="E2030" s="446"/>
      <c r="F2030" s="446"/>
      <c r="G2030" s="448"/>
      <c r="H2030" s="455">
        <v>0</v>
      </c>
      <c r="I2030" s="452">
        <v>0</v>
      </c>
      <c r="J2030" s="446"/>
      <c r="K2030" s="492"/>
      <c r="M2030" s="443" t="str">
        <f>_xlfn.IFNA(VLOOKUP(G2030,Checks!$L$4:$L$15,1,FALSE),IF(G2030="","",1))</f>
        <v/>
      </c>
    </row>
    <row r="2031" spans="1:13" s="443" customFormat="1" ht="12" customHeight="1">
      <c r="A2031" s="502">
        <f t="shared" si="56"/>
        <v>2023</v>
      </c>
      <c r="B2031" s="502">
        <f t="shared" si="60"/>
        <v>0</v>
      </c>
      <c r="C2031" s="448"/>
      <c r="D2031" s="446"/>
      <c r="E2031" s="446"/>
      <c r="F2031" s="446"/>
      <c r="G2031" s="448"/>
      <c r="H2031" s="455">
        <v>0</v>
      </c>
      <c r="I2031" s="452">
        <v>0</v>
      </c>
      <c r="J2031" s="446"/>
      <c r="K2031" s="492"/>
      <c r="M2031" s="443" t="str">
        <f>_xlfn.IFNA(VLOOKUP(G2031,Checks!$L$4:$L$15,1,FALSE),IF(G2031="","",1))</f>
        <v/>
      </c>
    </row>
    <row r="2032" spans="1:13" s="443" customFormat="1" ht="12" customHeight="1">
      <c r="A2032" s="502">
        <f t="shared" si="56"/>
        <v>2024</v>
      </c>
      <c r="B2032" s="502">
        <f t="shared" si="60"/>
        <v>0</v>
      </c>
      <c r="C2032" s="448"/>
      <c r="D2032" s="446"/>
      <c r="E2032" s="446"/>
      <c r="F2032" s="446"/>
      <c r="G2032" s="448"/>
      <c r="H2032" s="455">
        <v>0</v>
      </c>
      <c r="I2032" s="452">
        <v>0</v>
      </c>
      <c r="J2032" s="446"/>
      <c r="K2032" s="492"/>
      <c r="M2032" s="443" t="str">
        <f>_xlfn.IFNA(VLOOKUP(G2032,Checks!$L$4:$L$15,1,FALSE),IF(G2032="","",1))</f>
        <v/>
      </c>
    </row>
    <row r="2033" spans="1:13" s="443" customFormat="1" ht="12" customHeight="1">
      <c r="A2033" s="502">
        <f t="shared" si="56"/>
        <v>2025</v>
      </c>
      <c r="B2033" s="502">
        <f t="shared" si="60"/>
        <v>0</v>
      </c>
      <c r="C2033" s="448"/>
      <c r="D2033" s="446"/>
      <c r="E2033" s="446"/>
      <c r="F2033" s="446"/>
      <c r="G2033" s="448"/>
      <c r="H2033" s="455">
        <v>0</v>
      </c>
      <c r="I2033" s="452">
        <v>0</v>
      </c>
      <c r="J2033" s="446"/>
      <c r="K2033" s="492"/>
      <c r="M2033" s="443" t="str">
        <f>_xlfn.IFNA(VLOOKUP(G2033,Checks!$L$4:$L$15,1,FALSE),IF(G2033="","",1))</f>
        <v/>
      </c>
    </row>
    <row r="2034" spans="1:13" s="443" customFormat="1" ht="12" customHeight="1">
      <c r="A2034" s="502">
        <f t="shared" si="56"/>
        <v>2026</v>
      </c>
      <c r="B2034" s="502">
        <f t="shared" si="60"/>
        <v>0</v>
      </c>
      <c r="C2034" s="448"/>
      <c r="D2034" s="446"/>
      <c r="E2034" s="446"/>
      <c r="F2034" s="446"/>
      <c r="G2034" s="448"/>
      <c r="H2034" s="455">
        <v>0</v>
      </c>
      <c r="I2034" s="452">
        <v>0</v>
      </c>
      <c r="J2034" s="446"/>
      <c r="K2034" s="492"/>
      <c r="M2034" s="443" t="str">
        <f>_xlfn.IFNA(VLOOKUP(G2034,Checks!$L$4:$L$15,1,FALSE),IF(G2034="","",1))</f>
        <v/>
      </c>
    </row>
    <row r="2035" spans="1:13" s="443" customFormat="1" ht="12" customHeight="1">
      <c r="A2035" s="502">
        <f t="shared" si="56"/>
        <v>2027</v>
      </c>
      <c r="B2035" s="502">
        <f t="shared" si="60"/>
        <v>0</v>
      </c>
      <c r="C2035" s="448"/>
      <c r="D2035" s="446"/>
      <c r="E2035" s="446"/>
      <c r="F2035" s="446"/>
      <c r="G2035" s="448"/>
      <c r="H2035" s="455">
        <v>0</v>
      </c>
      <c r="I2035" s="452">
        <v>0</v>
      </c>
      <c r="J2035" s="446"/>
      <c r="K2035" s="492"/>
      <c r="M2035" s="443" t="str">
        <f>_xlfn.IFNA(VLOOKUP(G2035,Checks!$L$4:$L$15,1,FALSE),IF(G2035="","",1))</f>
        <v/>
      </c>
    </row>
    <row r="2036" spans="1:13" s="443" customFormat="1" ht="12" customHeight="1">
      <c r="A2036" s="502">
        <f t="shared" si="56"/>
        <v>2028</v>
      </c>
      <c r="B2036" s="502">
        <f t="shared" si="60"/>
        <v>0</v>
      </c>
      <c r="C2036" s="448"/>
      <c r="D2036" s="446"/>
      <c r="E2036" s="446"/>
      <c r="F2036" s="446"/>
      <c r="G2036" s="448"/>
      <c r="H2036" s="455">
        <v>0</v>
      </c>
      <c r="I2036" s="452">
        <v>0</v>
      </c>
      <c r="J2036" s="446"/>
      <c r="K2036" s="492"/>
      <c r="M2036" s="443" t="str">
        <f>_xlfn.IFNA(VLOOKUP(G2036,Checks!$L$4:$L$15,1,FALSE),IF(G2036="","",1))</f>
        <v/>
      </c>
    </row>
    <row r="2037" spans="1:13" s="443" customFormat="1" ht="12" customHeight="1">
      <c r="A2037" s="502">
        <f t="shared" si="56"/>
        <v>2029</v>
      </c>
      <c r="B2037" s="502">
        <f t="shared" si="60"/>
        <v>0</v>
      </c>
      <c r="C2037" s="448"/>
      <c r="D2037" s="446"/>
      <c r="E2037" s="446"/>
      <c r="F2037" s="446"/>
      <c r="G2037" s="448"/>
      <c r="H2037" s="455">
        <v>0</v>
      </c>
      <c r="I2037" s="452">
        <v>0</v>
      </c>
      <c r="J2037" s="446"/>
      <c r="K2037" s="492"/>
      <c r="M2037" s="443" t="str">
        <f>_xlfn.IFNA(VLOOKUP(G2037,Checks!$L$4:$L$15,1,FALSE),IF(G2037="","",1))</f>
        <v/>
      </c>
    </row>
    <row r="2038" spans="1:13" s="443" customFormat="1" ht="12" customHeight="1">
      <c r="A2038" s="502">
        <f t="shared" si="56"/>
        <v>2030</v>
      </c>
      <c r="B2038" s="502">
        <f t="shared" si="60"/>
        <v>0</v>
      </c>
      <c r="C2038" s="448"/>
      <c r="D2038" s="446"/>
      <c r="E2038" s="446"/>
      <c r="F2038" s="446"/>
      <c r="G2038" s="448"/>
      <c r="H2038" s="455">
        <v>0</v>
      </c>
      <c r="I2038" s="452">
        <v>0</v>
      </c>
      <c r="J2038" s="446"/>
      <c r="K2038" s="492"/>
      <c r="M2038" s="443" t="str">
        <f>_xlfn.IFNA(VLOOKUP(G2038,Checks!$L$4:$L$15,1,FALSE),IF(G2038="","",1))</f>
        <v/>
      </c>
    </row>
    <row r="2039" spans="1:13" s="443" customFormat="1" ht="12" customHeight="1">
      <c r="A2039" s="502">
        <f t="shared" si="56"/>
        <v>2031</v>
      </c>
      <c r="B2039" s="502">
        <f t="shared" si="60"/>
        <v>0</v>
      </c>
      <c r="C2039" s="448"/>
      <c r="D2039" s="446"/>
      <c r="E2039" s="446"/>
      <c r="F2039" s="446"/>
      <c r="G2039" s="448"/>
      <c r="H2039" s="455">
        <v>0</v>
      </c>
      <c r="I2039" s="452">
        <v>0</v>
      </c>
      <c r="J2039" s="446"/>
      <c r="K2039" s="492"/>
      <c r="M2039" s="443" t="str">
        <f>_xlfn.IFNA(VLOOKUP(G2039,Checks!$L$4:$L$15,1,FALSE),IF(G2039="","",1))</f>
        <v/>
      </c>
    </row>
    <row r="2040" spans="1:13" s="443" customFormat="1" ht="12" customHeight="1">
      <c r="A2040" s="502">
        <f t="shared" si="56"/>
        <v>2032</v>
      </c>
      <c r="B2040" s="502">
        <f t="shared" si="60"/>
        <v>0</v>
      </c>
      <c r="C2040" s="448"/>
      <c r="D2040" s="446"/>
      <c r="E2040" s="446"/>
      <c r="F2040" s="446"/>
      <c r="G2040" s="448"/>
      <c r="H2040" s="455">
        <v>0</v>
      </c>
      <c r="I2040" s="452">
        <v>0</v>
      </c>
      <c r="J2040" s="446"/>
      <c r="K2040" s="492"/>
      <c r="M2040" s="443" t="str">
        <f>_xlfn.IFNA(VLOOKUP(G2040,Checks!$L$4:$L$15,1,FALSE),IF(G2040="","",1))</f>
        <v/>
      </c>
    </row>
    <row r="2041" spans="1:13" s="443" customFormat="1" ht="12" customHeight="1">
      <c r="A2041" s="502">
        <f t="shared" si="56"/>
        <v>2033</v>
      </c>
      <c r="B2041" s="502">
        <f t="shared" si="60"/>
        <v>0</v>
      </c>
      <c r="C2041" s="448"/>
      <c r="D2041" s="446"/>
      <c r="E2041" s="446"/>
      <c r="F2041" s="446"/>
      <c r="G2041" s="448"/>
      <c r="H2041" s="455">
        <v>0</v>
      </c>
      <c r="I2041" s="452">
        <v>0</v>
      </c>
      <c r="J2041" s="446"/>
      <c r="K2041" s="492"/>
      <c r="M2041" s="443" t="str">
        <f>_xlfn.IFNA(VLOOKUP(G2041,Checks!$L$4:$L$15,1,FALSE),IF(G2041="","",1))</f>
        <v/>
      </c>
    </row>
    <row r="2042" spans="1:13" s="443" customFormat="1" ht="12" customHeight="1">
      <c r="A2042" s="502">
        <f t="shared" si="56"/>
        <v>2034</v>
      </c>
      <c r="B2042" s="502">
        <f t="shared" si="60"/>
        <v>0</v>
      </c>
      <c r="C2042" s="448"/>
      <c r="D2042" s="446"/>
      <c r="E2042" s="446"/>
      <c r="F2042" s="446"/>
      <c r="G2042" s="448"/>
      <c r="H2042" s="455">
        <v>0</v>
      </c>
      <c r="I2042" s="452">
        <v>0</v>
      </c>
      <c r="J2042" s="446"/>
      <c r="K2042" s="492"/>
      <c r="M2042" s="443" t="str">
        <f>_xlfn.IFNA(VLOOKUP(G2042,Checks!$L$4:$L$15,1,FALSE),IF(G2042="","",1))</f>
        <v/>
      </c>
    </row>
    <row r="2043" spans="1:13" s="443" customFormat="1" ht="12" customHeight="1">
      <c r="A2043" s="502">
        <f t="shared" si="56"/>
        <v>2035</v>
      </c>
      <c r="B2043" s="502">
        <f t="shared" si="60"/>
        <v>0</v>
      </c>
      <c r="C2043" s="448"/>
      <c r="D2043" s="446"/>
      <c r="E2043" s="446"/>
      <c r="F2043" s="446"/>
      <c r="G2043" s="448"/>
      <c r="H2043" s="455">
        <v>0</v>
      </c>
      <c r="I2043" s="452">
        <v>0</v>
      </c>
      <c r="J2043" s="446"/>
      <c r="K2043" s="492"/>
      <c r="M2043" s="443" t="str">
        <f>_xlfn.IFNA(VLOOKUP(G2043,Checks!$L$4:$L$15,1,FALSE),IF(G2043="","",1))</f>
        <v/>
      </c>
    </row>
    <row r="2044" spans="1:13" s="443" customFormat="1" ht="12" customHeight="1">
      <c r="A2044" s="502">
        <f t="shared" si="56"/>
        <v>2036</v>
      </c>
      <c r="B2044" s="502">
        <f t="shared" si="60"/>
        <v>0</v>
      </c>
      <c r="C2044" s="448"/>
      <c r="D2044" s="446"/>
      <c r="E2044" s="446"/>
      <c r="F2044" s="446"/>
      <c r="G2044" s="448"/>
      <c r="H2044" s="455">
        <v>0</v>
      </c>
      <c r="I2044" s="452">
        <v>0</v>
      </c>
      <c r="J2044" s="446"/>
      <c r="K2044" s="492"/>
      <c r="M2044" s="443" t="str">
        <f>_xlfn.IFNA(VLOOKUP(G2044,Checks!$L$4:$L$15,1,FALSE),IF(G2044="","",1))</f>
        <v/>
      </c>
    </row>
    <row r="2045" spans="1:13" s="443" customFormat="1" ht="12" customHeight="1">
      <c r="A2045" s="502">
        <f t="shared" si="56"/>
        <v>2037</v>
      </c>
      <c r="B2045" s="502">
        <f t="shared" si="60"/>
        <v>0</v>
      </c>
      <c r="C2045" s="448"/>
      <c r="D2045" s="446"/>
      <c r="E2045" s="446"/>
      <c r="F2045" s="446"/>
      <c r="G2045" s="448"/>
      <c r="H2045" s="455">
        <v>0</v>
      </c>
      <c r="I2045" s="452">
        <v>0</v>
      </c>
      <c r="J2045" s="446"/>
      <c r="K2045" s="492"/>
      <c r="M2045" s="443" t="str">
        <f>_xlfn.IFNA(VLOOKUP(G2045,Checks!$L$4:$L$15,1,FALSE),IF(G2045="","",1))</f>
        <v/>
      </c>
    </row>
    <row r="2046" spans="1:13" s="443" customFormat="1" ht="12" customHeight="1">
      <c r="A2046" s="502">
        <f t="shared" si="56"/>
        <v>2038</v>
      </c>
      <c r="B2046" s="502">
        <f t="shared" si="60"/>
        <v>0</v>
      </c>
      <c r="C2046" s="448"/>
      <c r="D2046" s="446"/>
      <c r="E2046" s="446"/>
      <c r="F2046" s="446"/>
      <c r="G2046" s="448"/>
      <c r="H2046" s="455">
        <v>0</v>
      </c>
      <c r="I2046" s="452">
        <v>0</v>
      </c>
      <c r="J2046" s="446"/>
      <c r="K2046" s="492"/>
      <c r="M2046" s="443" t="str">
        <f>_xlfn.IFNA(VLOOKUP(G2046,Checks!$L$4:$L$15,1,FALSE),IF(G2046="","",1))</f>
        <v/>
      </c>
    </row>
    <row r="2047" spans="1:13" s="443" customFormat="1" ht="12" customHeight="1">
      <c r="A2047" s="502">
        <f t="shared" si="56"/>
        <v>2039</v>
      </c>
      <c r="B2047" s="502">
        <f t="shared" si="60"/>
        <v>0</v>
      </c>
      <c r="C2047" s="448"/>
      <c r="D2047" s="446"/>
      <c r="E2047" s="446"/>
      <c r="F2047" s="446"/>
      <c r="G2047" s="448"/>
      <c r="H2047" s="455">
        <v>0</v>
      </c>
      <c r="I2047" s="452">
        <v>0</v>
      </c>
      <c r="J2047" s="446"/>
      <c r="K2047" s="492"/>
      <c r="M2047" s="443" t="str">
        <f>_xlfn.IFNA(VLOOKUP(G2047,Checks!$L$4:$L$15,1,FALSE),IF(G2047="","",1))</f>
        <v/>
      </c>
    </row>
    <row r="2048" spans="1:13" s="443" customFormat="1" ht="12" customHeight="1">
      <c r="A2048" s="502">
        <f t="shared" si="56"/>
        <v>2040</v>
      </c>
      <c r="B2048" s="502">
        <f t="shared" si="60"/>
        <v>0</v>
      </c>
      <c r="C2048" s="448"/>
      <c r="D2048" s="446"/>
      <c r="E2048" s="446"/>
      <c r="F2048" s="446"/>
      <c r="G2048" s="448"/>
      <c r="H2048" s="455">
        <v>0</v>
      </c>
      <c r="I2048" s="452">
        <v>0</v>
      </c>
      <c r="J2048" s="446"/>
      <c r="K2048" s="492"/>
      <c r="M2048" s="443" t="str">
        <f>_xlfn.IFNA(VLOOKUP(G2048,Checks!$L$4:$L$15,1,FALSE),IF(G2048="","",1))</f>
        <v/>
      </c>
    </row>
    <row r="2049" spans="1:13" s="443" customFormat="1" ht="12" customHeight="1">
      <c r="A2049" s="502">
        <f t="shared" si="56"/>
        <v>2041</v>
      </c>
      <c r="B2049" s="502">
        <f t="shared" si="60"/>
        <v>0</v>
      </c>
      <c r="C2049" s="448"/>
      <c r="D2049" s="446"/>
      <c r="E2049" s="446"/>
      <c r="F2049" s="446"/>
      <c r="G2049" s="448"/>
      <c r="H2049" s="455">
        <v>0</v>
      </c>
      <c r="I2049" s="452">
        <v>0</v>
      </c>
      <c r="J2049" s="446"/>
      <c r="K2049" s="492"/>
      <c r="M2049" s="443" t="str">
        <f>_xlfn.IFNA(VLOOKUP(G2049,Checks!$L$4:$L$15,1,FALSE),IF(G2049="","",1))</f>
        <v/>
      </c>
    </row>
    <row r="2050" spans="1:13" s="443" customFormat="1" ht="12" customHeight="1">
      <c r="A2050" s="502">
        <f t="shared" si="56"/>
        <v>2042</v>
      </c>
      <c r="B2050" s="502">
        <f t="shared" si="60"/>
        <v>0</v>
      </c>
      <c r="C2050" s="448"/>
      <c r="D2050" s="446"/>
      <c r="E2050" s="446"/>
      <c r="F2050" s="446"/>
      <c r="G2050" s="448"/>
      <c r="H2050" s="455">
        <v>0</v>
      </c>
      <c r="I2050" s="452">
        <v>0</v>
      </c>
      <c r="J2050" s="446"/>
      <c r="K2050" s="492"/>
      <c r="M2050" s="443" t="str">
        <f>_xlfn.IFNA(VLOOKUP(G2050,Checks!$L$4:$L$15,1,FALSE),IF(G2050="","",1))</f>
        <v/>
      </c>
    </row>
    <row r="2051" spans="1:13" s="443" customFormat="1" ht="12" customHeight="1">
      <c r="A2051" s="502">
        <f t="shared" si="56"/>
        <v>2043</v>
      </c>
      <c r="B2051" s="502">
        <f t="shared" si="60"/>
        <v>0</v>
      </c>
      <c r="C2051" s="448"/>
      <c r="D2051" s="446"/>
      <c r="E2051" s="446"/>
      <c r="F2051" s="446"/>
      <c r="G2051" s="448"/>
      <c r="H2051" s="455">
        <v>0</v>
      </c>
      <c r="I2051" s="452">
        <v>0</v>
      </c>
      <c r="J2051" s="446"/>
      <c r="K2051" s="492"/>
      <c r="M2051" s="443" t="str">
        <f>_xlfn.IFNA(VLOOKUP(G2051,Checks!$L$4:$L$15,1,FALSE),IF(G2051="","",1))</f>
        <v/>
      </c>
    </row>
    <row r="2052" spans="1:13" s="443" customFormat="1" ht="12" customHeight="1">
      <c r="A2052" s="502">
        <f t="shared" si="56"/>
        <v>2044</v>
      </c>
      <c r="B2052" s="502">
        <f t="shared" si="60"/>
        <v>0</v>
      </c>
      <c r="C2052" s="448"/>
      <c r="D2052" s="446"/>
      <c r="E2052" s="446"/>
      <c r="F2052" s="446"/>
      <c r="G2052" s="448"/>
      <c r="H2052" s="455">
        <v>0</v>
      </c>
      <c r="I2052" s="452">
        <v>0</v>
      </c>
      <c r="J2052" s="446"/>
      <c r="K2052" s="492"/>
      <c r="M2052" s="443" t="str">
        <f>_xlfn.IFNA(VLOOKUP(G2052,Checks!$L$4:$L$15,1,FALSE),IF(G2052="","",1))</f>
        <v/>
      </c>
    </row>
    <row r="2053" spans="1:13" s="443" customFormat="1" ht="12" customHeight="1">
      <c r="A2053" s="502">
        <f t="shared" si="56"/>
        <v>2045</v>
      </c>
      <c r="B2053" s="502">
        <f t="shared" si="60"/>
        <v>0</v>
      </c>
      <c r="C2053" s="448"/>
      <c r="D2053" s="446"/>
      <c r="E2053" s="446"/>
      <c r="F2053" s="446"/>
      <c r="G2053" s="448"/>
      <c r="H2053" s="455">
        <v>0</v>
      </c>
      <c r="I2053" s="452">
        <v>0</v>
      </c>
      <c r="J2053" s="446"/>
      <c r="K2053" s="492"/>
      <c r="M2053" s="443" t="str">
        <f>_xlfn.IFNA(VLOOKUP(G2053,Checks!$L$4:$L$15,1,FALSE),IF(G2053="","",1))</f>
        <v/>
      </c>
    </row>
    <row r="2054" spans="1:13" s="443" customFormat="1" ht="12" customHeight="1">
      <c r="A2054" s="502">
        <f t="shared" si="56"/>
        <v>2046</v>
      </c>
      <c r="B2054" s="502">
        <f t="shared" si="60"/>
        <v>0</v>
      </c>
      <c r="C2054" s="448"/>
      <c r="D2054" s="446"/>
      <c r="E2054" s="446"/>
      <c r="F2054" s="446"/>
      <c r="G2054" s="448"/>
      <c r="H2054" s="455">
        <v>0</v>
      </c>
      <c r="I2054" s="452">
        <v>0</v>
      </c>
      <c r="J2054" s="446"/>
      <c r="K2054" s="492"/>
      <c r="M2054" s="443" t="str">
        <f>_xlfn.IFNA(VLOOKUP(G2054,Checks!$L$4:$L$15,1,FALSE),IF(G2054="","",1))</f>
        <v/>
      </c>
    </row>
    <row r="2055" spans="1:13" s="443" customFormat="1" ht="12" customHeight="1">
      <c r="A2055" s="502">
        <f t="shared" si="56"/>
        <v>2047</v>
      </c>
      <c r="B2055" s="502">
        <f t="shared" si="60"/>
        <v>0</v>
      </c>
      <c r="C2055" s="448"/>
      <c r="D2055" s="446"/>
      <c r="E2055" s="446"/>
      <c r="F2055" s="446"/>
      <c r="G2055" s="448"/>
      <c r="H2055" s="455">
        <v>0</v>
      </c>
      <c r="I2055" s="452">
        <v>0</v>
      </c>
      <c r="J2055" s="446"/>
      <c r="K2055" s="492"/>
      <c r="M2055" s="443" t="str">
        <f>_xlfn.IFNA(VLOOKUP(G2055,Checks!$L$4:$L$15,1,FALSE),IF(G2055="","",1))</f>
        <v/>
      </c>
    </row>
    <row r="2056" spans="1:13" s="443" customFormat="1" ht="12" customHeight="1">
      <c r="A2056" s="502">
        <f t="shared" ref="A2056:A2119" si="61">A2055+1</f>
        <v>2048</v>
      </c>
      <c r="B2056" s="502">
        <f t="shared" si="60"/>
        <v>0</v>
      </c>
      <c r="C2056" s="448"/>
      <c r="D2056" s="446"/>
      <c r="E2056" s="446"/>
      <c r="F2056" s="446"/>
      <c r="G2056" s="448"/>
      <c r="H2056" s="455">
        <v>0</v>
      </c>
      <c r="I2056" s="452">
        <v>0</v>
      </c>
      <c r="J2056" s="446"/>
      <c r="K2056" s="492"/>
      <c r="M2056" s="443" t="str">
        <f>_xlfn.IFNA(VLOOKUP(G2056,Checks!$L$4:$L$15,1,FALSE),IF(G2056="","",1))</f>
        <v/>
      </c>
    </row>
    <row r="2057" spans="1:13" s="443" customFormat="1" ht="12" customHeight="1">
      <c r="A2057" s="502">
        <f t="shared" si="61"/>
        <v>2049</v>
      </c>
      <c r="B2057" s="502">
        <f t="shared" si="60"/>
        <v>0</v>
      </c>
      <c r="C2057" s="448"/>
      <c r="D2057" s="446"/>
      <c r="E2057" s="446"/>
      <c r="F2057" s="446"/>
      <c r="G2057" s="448"/>
      <c r="H2057" s="455">
        <v>0</v>
      </c>
      <c r="I2057" s="452">
        <v>0</v>
      </c>
      <c r="J2057" s="446"/>
      <c r="K2057" s="492"/>
      <c r="M2057" s="443" t="str">
        <f>_xlfn.IFNA(VLOOKUP(G2057,Checks!$L$4:$L$15,1,FALSE),IF(G2057="","",1))</f>
        <v/>
      </c>
    </row>
    <row r="2058" spans="1:13" s="443" customFormat="1" ht="12" customHeight="1">
      <c r="A2058" s="502">
        <f t="shared" si="61"/>
        <v>2050</v>
      </c>
      <c r="B2058" s="502">
        <f t="shared" si="60"/>
        <v>0</v>
      </c>
      <c r="C2058" s="448"/>
      <c r="D2058" s="446"/>
      <c r="E2058" s="446"/>
      <c r="F2058" s="446"/>
      <c r="G2058" s="448"/>
      <c r="H2058" s="455">
        <v>0</v>
      </c>
      <c r="I2058" s="452">
        <v>0</v>
      </c>
      <c r="J2058" s="446"/>
      <c r="K2058" s="492"/>
      <c r="M2058" s="443" t="str">
        <f>_xlfn.IFNA(VLOOKUP(G2058,Checks!$L$4:$L$15,1,FALSE),IF(G2058="","",1))</f>
        <v/>
      </c>
    </row>
    <row r="2059" spans="1:13" s="443" customFormat="1" ht="12" customHeight="1">
      <c r="A2059" s="502">
        <f t="shared" si="61"/>
        <v>2051</v>
      </c>
      <c r="B2059" s="502">
        <f t="shared" ref="B2059:B2122" si="62">$B$9</f>
        <v>0</v>
      </c>
      <c r="C2059" s="448"/>
      <c r="D2059" s="446"/>
      <c r="E2059" s="446"/>
      <c r="F2059" s="446"/>
      <c r="G2059" s="448"/>
      <c r="H2059" s="455">
        <v>0</v>
      </c>
      <c r="I2059" s="452">
        <v>0</v>
      </c>
      <c r="J2059" s="446"/>
      <c r="K2059" s="492"/>
      <c r="M2059" s="443" t="str">
        <f>_xlfn.IFNA(VLOOKUP(G2059,Checks!$L$4:$L$15,1,FALSE),IF(G2059="","",1))</f>
        <v/>
      </c>
    </row>
    <row r="2060" spans="1:13" s="443" customFormat="1" ht="12" customHeight="1">
      <c r="A2060" s="502">
        <f t="shared" si="61"/>
        <v>2052</v>
      </c>
      <c r="B2060" s="502">
        <f t="shared" si="62"/>
        <v>0</v>
      </c>
      <c r="C2060" s="448"/>
      <c r="D2060" s="446"/>
      <c r="E2060" s="446"/>
      <c r="F2060" s="446"/>
      <c r="G2060" s="448"/>
      <c r="H2060" s="455">
        <v>0</v>
      </c>
      <c r="I2060" s="452">
        <v>0</v>
      </c>
      <c r="J2060" s="446"/>
      <c r="K2060" s="492"/>
      <c r="M2060" s="443" t="str">
        <f>_xlfn.IFNA(VLOOKUP(G2060,Checks!$L$4:$L$15,1,FALSE),IF(G2060="","",1))</f>
        <v/>
      </c>
    </row>
    <row r="2061" spans="1:13" s="443" customFormat="1" ht="12" customHeight="1">
      <c r="A2061" s="502">
        <f t="shared" si="61"/>
        <v>2053</v>
      </c>
      <c r="B2061" s="502">
        <f t="shared" si="62"/>
        <v>0</v>
      </c>
      <c r="C2061" s="448"/>
      <c r="D2061" s="446"/>
      <c r="E2061" s="446"/>
      <c r="F2061" s="446"/>
      <c r="G2061" s="448"/>
      <c r="H2061" s="455">
        <v>0</v>
      </c>
      <c r="I2061" s="452">
        <v>0</v>
      </c>
      <c r="J2061" s="446"/>
      <c r="K2061" s="492"/>
      <c r="M2061" s="443" t="str">
        <f>_xlfn.IFNA(VLOOKUP(G2061,Checks!$L$4:$L$15,1,FALSE),IF(G2061="","",1))</f>
        <v/>
      </c>
    </row>
    <row r="2062" spans="1:13" s="443" customFormat="1" ht="12" customHeight="1">
      <c r="A2062" s="502">
        <f t="shared" si="61"/>
        <v>2054</v>
      </c>
      <c r="B2062" s="502">
        <f t="shared" si="62"/>
        <v>0</v>
      </c>
      <c r="C2062" s="448"/>
      <c r="D2062" s="446"/>
      <c r="E2062" s="446"/>
      <c r="F2062" s="446"/>
      <c r="G2062" s="448"/>
      <c r="H2062" s="455">
        <v>0</v>
      </c>
      <c r="I2062" s="452">
        <v>0</v>
      </c>
      <c r="J2062" s="446"/>
      <c r="K2062" s="492"/>
      <c r="M2062" s="443" t="str">
        <f>_xlfn.IFNA(VLOOKUP(G2062,Checks!$L$4:$L$15,1,FALSE),IF(G2062="","",1))</f>
        <v/>
      </c>
    </row>
    <row r="2063" spans="1:13" s="443" customFormat="1" ht="12" customHeight="1">
      <c r="A2063" s="502">
        <f t="shared" si="61"/>
        <v>2055</v>
      </c>
      <c r="B2063" s="502">
        <f t="shared" si="62"/>
        <v>0</v>
      </c>
      <c r="C2063" s="448"/>
      <c r="D2063" s="446"/>
      <c r="E2063" s="446"/>
      <c r="F2063" s="446"/>
      <c r="G2063" s="448"/>
      <c r="H2063" s="455">
        <v>0</v>
      </c>
      <c r="I2063" s="452">
        <v>0</v>
      </c>
      <c r="J2063" s="446"/>
      <c r="K2063" s="492"/>
      <c r="M2063" s="443" t="str">
        <f>_xlfn.IFNA(VLOOKUP(G2063,Checks!$L$4:$L$15,1,FALSE),IF(G2063="","",1))</f>
        <v/>
      </c>
    </row>
    <row r="2064" spans="1:13" s="443" customFormat="1" ht="12" customHeight="1">
      <c r="A2064" s="502">
        <f t="shared" si="61"/>
        <v>2056</v>
      </c>
      <c r="B2064" s="502">
        <f t="shared" si="62"/>
        <v>0</v>
      </c>
      <c r="C2064" s="448"/>
      <c r="D2064" s="446"/>
      <c r="E2064" s="446"/>
      <c r="F2064" s="446"/>
      <c r="G2064" s="448"/>
      <c r="H2064" s="455">
        <v>0</v>
      </c>
      <c r="I2064" s="452">
        <v>0</v>
      </c>
      <c r="J2064" s="446"/>
      <c r="K2064" s="492"/>
      <c r="M2064" s="443" t="str">
        <f>_xlfn.IFNA(VLOOKUP(G2064,Checks!$L$4:$L$15,1,FALSE),IF(G2064="","",1))</f>
        <v/>
      </c>
    </row>
    <row r="2065" spans="1:13" s="443" customFormat="1" ht="12" customHeight="1">
      <c r="A2065" s="502">
        <f t="shared" si="61"/>
        <v>2057</v>
      </c>
      <c r="B2065" s="502">
        <f t="shared" si="62"/>
        <v>0</v>
      </c>
      <c r="C2065" s="448"/>
      <c r="D2065" s="446"/>
      <c r="E2065" s="446"/>
      <c r="F2065" s="446"/>
      <c r="G2065" s="448"/>
      <c r="H2065" s="455">
        <v>0</v>
      </c>
      <c r="I2065" s="452">
        <v>0</v>
      </c>
      <c r="J2065" s="446"/>
      <c r="K2065" s="492"/>
      <c r="M2065" s="443" t="str">
        <f>_xlfn.IFNA(VLOOKUP(G2065,Checks!$L$4:$L$15,1,FALSE),IF(G2065="","",1))</f>
        <v/>
      </c>
    </row>
    <row r="2066" spans="1:13" s="443" customFormat="1" ht="12" customHeight="1">
      <c r="A2066" s="502">
        <f t="shared" si="61"/>
        <v>2058</v>
      </c>
      <c r="B2066" s="502">
        <f t="shared" si="62"/>
        <v>0</v>
      </c>
      <c r="C2066" s="448"/>
      <c r="D2066" s="446"/>
      <c r="E2066" s="446"/>
      <c r="F2066" s="446"/>
      <c r="G2066" s="448"/>
      <c r="H2066" s="455">
        <v>0</v>
      </c>
      <c r="I2066" s="452">
        <v>0</v>
      </c>
      <c r="J2066" s="446"/>
      <c r="K2066" s="492"/>
      <c r="M2066" s="443" t="str">
        <f>_xlfn.IFNA(VLOOKUP(G2066,Checks!$L$4:$L$15,1,FALSE),IF(G2066="","",1))</f>
        <v/>
      </c>
    </row>
    <row r="2067" spans="1:13" s="443" customFormat="1" ht="12" customHeight="1">
      <c r="A2067" s="502">
        <f t="shared" si="61"/>
        <v>2059</v>
      </c>
      <c r="B2067" s="502">
        <f t="shared" si="62"/>
        <v>0</v>
      </c>
      <c r="C2067" s="448"/>
      <c r="D2067" s="446"/>
      <c r="E2067" s="446"/>
      <c r="F2067" s="446"/>
      <c r="G2067" s="448"/>
      <c r="H2067" s="455">
        <v>0</v>
      </c>
      <c r="I2067" s="452">
        <v>0</v>
      </c>
      <c r="J2067" s="446"/>
      <c r="K2067" s="492"/>
      <c r="M2067" s="443" t="str">
        <f>_xlfn.IFNA(VLOOKUP(G2067,Checks!$L$4:$L$15,1,FALSE),IF(G2067="","",1))</f>
        <v/>
      </c>
    </row>
    <row r="2068" spans="1:13" s="443" customFormat="1" ht="12" customHeight="1">
      <c r="A2068" s="502">
        <f t="shared" si="61"/>
        <v>2060</v>
      </c>
      <c r="B2068" s="502">
        <f t="shared" si="62"/>
        <v>0</v>
      </c>
      <c r="C2068" s="448"/>
      <c r="D2068" s="446"/>
      <c r="E2068" s="446"/>
      <c r="F2068" s="446"/>
      <c r="G2068" s="448"/>
      <c r="H2068" s="455">
        <v>0</v>
      </c>
      <c r="I2068" s="452">
        <v>0</v>
      </c>
      <c r="J2068" s="446"/>
      <c r="K2068" s="492"/>
      <c r="M2068" s="443" t="str">
        <f>_xlfn.IFNA(VLOOKUP(G2068,Checks!$L$4:$L$15,1,FALSE),IF(G2068="","",1))</f>
        <v/>
      </c>
    </row>
    <row r="2069" spans="1:13" s="443" customFormat="1" ht="12" customHeight="1">
      <c r="A2069" s="502">
        <f t="shared" si="61"/>
        <v>2061</v>
      </c>
      <c r="B2069" s="502">
        <f t="shared" si="62"/>
        <v>0</v>
      </c>
      <c r="C2069" s="448"/>
      <c r="D2069" s="446"/>
      <c r="E2069" s="446"/>
      <c r="F2069" s="446"/>
      <c r="G2069" s="448"/>
      <c r="H2069" s="455">
        <v>0</v>
      </c>
      <c r="I2069" s="452">
        <v>0</v>
      </c>
      <c r="J2069" s="446"/>
      <c r="K2069" s="492"/>
      <c r="M2069" s="443" t="str">
        <f>_xlfn.IFNA(VLOOKUP(G2069,Checks!$L$4:$L$15,1,FALSE),IF(G2069="","",1))</f>
        <v/>
      </c>
    </row>
    <row r="2070" spans="1:13" s="443" customFormat="1" ht="12" customHeight="1">
      <c r="A2070" s="502">
        <f t="shared" si="61"/>
        <v>2062</v>
      </c>
      <c r="B2070" s="502">
        <f t="shared" si="62"/>
        <v>0</v>
      </c>
      <c r="C2070" s="448"/>
      <c r="D2070" s="446"/>
      <c r="E2070" s="446"/>
      <c r="F2070" s="446"/>
      <c r="G2070" s="448"/>
      <c r="H2070" s="455">
        <v>0</v>
      </c>
      <c r="I2070" s="452">
        <v>0</v>
      </c>
      <c r="J2070" s="446"/>
      <c r="K2070" s="492"/>
      <c r="M2070" s="443" t="str">
        <f>_xlfn.IFNA(VLOOKUP(G2070,Checks!$L$4:$L$15,1,FALSE),IF(G2070="","",1))</f>
        <v/>
      </c>
    </row>
    <row r="2071" spans="1:13" s="443" customFormat="1" ht="12" customHeight="1">
      <c r="A2071" s="502">
        <f t="shared" si="61"/>
        <v>2063</v>
      </c>
      <c r="B2071" s="502">
        <f t="shared" si="62"/>
        <v>0</v>
      </c>
      <c r="C2071" s="448"/>
      <c r="D2071" s="446"/>
      <c r="E2071" s="446"/>
      <c r="F2071" s="446"/>
      <c r="G2071" s="448"/>
      <c r="H2071" s="455">
        <v>0</v>
      </c>
      <c r="I2071" s="452">
        <v>0</v>
      </c>
      <c r="J2071" s="446"/>
      <c r="K2071" s="492"/>
      <c r="M2071" s="443" t="str">
        <f>_xlfn.IFNA(VLOOKUP(G2071,Checks!$L$4:$L$15,1,FALSE),IF(G2071="","",1))</f>
        <v/>
      </c>
    </row>
    <row r="2072" spans="1:13" s="443" customFormat="1" ht="12" customHeight="1">
      <c r="A2072" s="502">
        <f t="shared" si="61"/>
        <v>2064</v>
      </c>
      <c r="B2072" s="502">
        <f t="shared" si="62"/>
        <v>0</v>
      </c>
      <c r="C2072" s="448"/>
      <c r="D2072" s="446"/>
      <c r="E2072" s="446"/>
      <c r="F2072" s="446"/>
      <c r="G2072" s="448"/>
      <c r="H2072" s="455">
        <v>0</v>
      </c>
      <c r="I2072" s="452">
        <v>0</v>
      </c>
      <c r="J2072" s="446"/>
      <c r="K2072" s="492"/>
      <c r="M2072" s="443" t="str">
        <f>_xlfn.IFNA(VLOOKUP(G2072,Checks!$L$4:$L$15,1,FALSE),IF(G2072="","",1))</f>
        <v/>
      </c>
    </row>
    <row r="2073" spans="1:13" s="443" customFormat="1" ht="12" customHeight="1">
      <c r="A2073" s="502">
        <f t="shared" si="61"/>
        <v>2065</v>
      </c>
      <c r="B2073" s="502">
        <f t="shared" si="62"/>
        <v>0</v>
      </c>
      <c r="C2073" s="448"/>
      <c r="D2073" s="446"/>
      <c r="E2073" s="446"/>
      <c r="F2073" s="446"/>
      <c r="G2073" s="448"/>
      <c r="H2073" s="455">
        <v>0</v>
      </c>
      <c r="I2073" s="452">
        <v>0</v>
      </c>
      <c r="J2073" s="446"/>
      <c r="K2073" s="492"/>
      <c r="M2073" s="443" t="str">
        <f>_xlfn.IFNA(VLOOKUP(G2073,Checks!$L$4:$L$15,1,FALSE),IF(G2073="","",1))</f>
        <v/>
      </c>
    </row>
    <row r="2074" spans="1:13" s="443" customFormat="1" ht="12" customHeight="1">
      <c r="A2074" s="502">
        <f t="shared" si="61"/>
        <v>2066</v>
      </c>
      <c r="B2074" s="502">
        <f t="shared" si="62"/>
        <v>0</v>
      </c>
      <c r="C2074" s="448"/>
      <c r="D2074" s="446"/>
      <c r="E2074" s="446"/>
      <c r="F2074" s="446"/>
      <c r="G2074" s="448"/>
      <c r="H2074" s="455">
        <v>0</v>
      </c>
      <c r="I2074" s="452">
        <v>0</v>
      </c>
      <c r="J2074" s="446"/>
      <c r="K2074" s="492"/>
      <c r="M2074" s="443" t="str">
        <f>_xlfn.IFNA(VLOOKUP(G2074,Checks!$L$4:$L$15,1,FALSE),IF(G2074="","",1))</f>
        <v/>
      </c>
    </row>
    <row r="2075" spans="1:13" s="443" customFormat="1" ht="12" customHeight="1">
      <c r="A2075" s="502">
        <f t="shared" si="61"/>
        <v>2067</v>
      </c>
      <c r="B2075" s="502">
        <f t="shared" si="62"/>
        <v>0</v>
      </c>
      <c r="C2075" s="448"/>
      <c r="D2075" s="446"/>
      <c r="E2075" s="446"/>
      <c r="F2075" s="446"/>
      <c r="G2075" s="448"/>
      <c r="H2075" s="455">
        <v>0</v>
      </c>
      <c r="I2075" s="452">
        <v>0</v>
      </c>
      <c r="J2075" s="446"/>
      <c r="K2075" s="492"/>
      <c r="M2075" s="443" t="str">
        <f>_xlfn.IFNA(VLOOKUP(G2075,Checks!$L$4:$L$15,1,FALSE),IF(G2075="","",1))</f>
        <v/>
      </c>
    </row>
    <row r="2076" spans="1:13" s="443" customFormat="1" ht="12" customHeight="1">
      <c r="A2076" s="502">
        <f t="shared" si="61"/>
        <v>2068</v>
      </c>
      <c r="B2076" s="502">
        <f t="shared" si="62"/>
        <v>0</v>
      </c>
      <c r="C2076" s="448"/>
      <c r="D2076" s="446"/>
      <c r="E2076" s="446"/>
      <c r="F2076" s="446"/>
      <c r="G2076" s="448"/>
      <c r="H2076" s="455">
        <v>0</v>
      </c>
      <c r="I2076" s="452">
        <v>0</v>
      </c>
      <c r="J2076" s="446"/>
      <c r="K2076" s="492"/>
      <c r="M2076" s="443" t="str">
        <f>_xlfn.IFNA(VLOOKUP(G2076,Checks!$L$4:$L$15,1,FALSE),IF(G2076="","",1))</f>
        <v/>
      </c>
    </row>
    <row r="2077" spans="1:13" s="443" customFormat="1" ht="12" customHeight="1">
      <c r="A2077" s="502">
        <f t="shared" si="61"/>
        <v>2069</v>
      </c>
      <c r="B2077" s="502">
        <f t="shared" si="62"/>
        <v>0</v>
      </c>
      <c r="C2077" s="448"/>
      <c r="D2077" s="446"/>
      <c r="E2077" s="446"/>
      <c r="F2077" s="446"/>
      <c r="G2077" s="448"/>
      <c r="H2077" s="455">
        <v>0</v>
      </c>
      <c r="I2077" s="452">
        <v>0</v>
      </c>
      <c r="J2077" s="446"/>
      <c r="K2077" s="492"/>
      <c r="M2077" s="443" t="str">
        <f>_xlfn.IFNA(VLOOKUP(G2077,Checks!$L$4:$L$15,1,FALSE),IF(G2077="","",1))</f>
        <v/>
      </c>
    </row>
    <row r="2078" spans="1:13" s="443" customFormat="1" ht="12" customHeight="1">
      <c r="A2078" s="502">
        <f t="shared" si="61"/>
        <v>2070</v>
      </c>
      <c r="B2078" s="502">
        <f t="shared" si="62"/>
        <v>0</v>
      </c>
      <c r="C2078" s="448"/>
      <c r="D2078" s="446"/>
      <c r="E2078" s="446"/>
      <c r="F2078" s="446"/>
      <c r="G2078" s="448"/>
      <c r="H2078" s="455">
        <v>0</v>
      </c>
      <c r="I2078" s="452">
        <v>0</v>
      </c>
      <c r="J2078" s="446"/>
      <c r="K2078" s="492"/>
      <c r="M2078" s="443" t="str">
        <f>_xlfn.IFNA(VLOOKUP(G2078,Checks!$L$4:$L$15,1,FALSE),IF(G2078="","",1))</f>
        <v/>
      </c>
    </row>
    <row r="2079" spans="1:13" s="443" customFormat="1" ht="12" customHeight="1">
      <c r="A2079" s="502">
        <f t="shared" si="61"/>
        <v>2071</v>
      </c>
      <c r="B2079" s="502">
        <f t="shared" si="62"/>
        <v>0</v>
      </c>
      <c r="C2079" s="448"/>
      <c r="D2079" s="446"/>
      <c r="E2079" s="446"/>
      <c r="F2079" s="446"/>
      <c r="G2079" s="448"/>
      <c r="H2079" s="455">
        <v>0</v>
      </c>
      <c r="I2079" s="452">
        <v>0</v>
      </c>
      <c r="J2079" s="446"/>
      <c r="K2079" s="492"/>
      <c r="M2079" s="443" t="str">
        <f>_xlfn.IFNA(VLOOKUP(G2079,Checks!$L$4:$L$15,1,FALSE),IF(G2079="","",1))</f>
        <v/>
      </c>
    </row>
    <row r="2080" spans="1:13" s="443" customFormat="1" ht="12" customHeight="1">
      <c r="A2080" s="502">
        <f t="shared" si="61"/>
        <v>2072</v>
      </c>
      <c r="B2080" s="502">
        <f t="shared" si="62"/>
        <v>0</v>
      </c>
      <c r="C2080" s="448"/>
      <c r="D2080" s="446"/>
      <c r="E2080" s="446"/>
      <c r="F2080" s="446"/>
      <c r="G2080" s="448"/>
      <c r="H2080" s="455">
        <v>0</v>
      </c>
      <c r="I2080" s="452">
        <v>0</v>
      </c>
      <c r="J2080" s="446"/>
      <c r="K2080" s="492"/>
      <c r="M2080" s="443" t="str">
        <f>_xlfn.IFNA(VLOOKUP(G2080,Checks!$L$4:$L$15,1,FALSE),IF(G2080="","",1))</f>
        <v/>
      </c>
    </row>
    <row r="2081" spans="1:13" s="443" customFormat="1" ht="12" customHeight="1">
      <c r="A2081" s="502">
        <f t="shared" si="61"/>
        <v>2073</v>
      </c>
      <c r="B2081" s="502">
        <f t="shared" si="62"/>
        <v>0</v>
      </c>
      <c r="C2081" s="448"/>
      <c r="D2081" s="446"/>
      <c r="E2081" s="446"/>
      <c r="F2081" s="446"/>
      <c r="G2081" s="448"/>
      <c r="H2081" s="455">
        <v>0</v>
      </c>
      <c r="I2081" s="452">
        <v>0</v>
      </c>
      <c r="J2081" s="446"/>
      <c r="K2081" s="492"/>
      <c r="M2081" s="443" t="str">
        <f>_xlfn.IFNA(VLOOKUP(G2081,Checks!$L$4:$L$15,1,FALSE),IF(G2081="","",1))</f>
        <v/>
      </c>
    </row>
    <row r="2082" spans="1:13" s="443" customFormat="1" ht="12" customHeight="1">
      <c r="A2082" s="502">
        <f t="shared" si="61"/>
        <v>2074</v>
      </c>
      <c r="B2082" s="502">
        <f t="shared" si="62"/>
        <v>0</v>
      </c>
      <c r="C2082" s="448"/>
      <c r="D2082" s="446"/>
      <c r="E2082" s="446"/>
      <c r="F2082" s="446"/>
      <c r="G2082" s="448"/>
      <c r="H2082" s="455">
        <v>0</v>
      </c>
      <c r="I2082" s="452">
        <v>0</v>
      </c>
      <c r="J2082" s="446"/>
      <c r="K2082" s="492"/>
      <c r="M2082" s="443" t="str">
        <f>_xlfn.IFNA(VLOOKUP(G2082,Checks!$L$4:$L$15,1,FALSE),IF(G2082="","",1))</f>
        <v/>
      </c>
    </row>
    <row r="2083" spans="1:13" s="443" customFormat="1" ht="12" customHeight="1">
      <c r="A2083" s="502">
        <f t="shared" si="61"/>
        <v>2075</v>
      </c>
      <c r="B2083" s="502">
        <f t="shared" si="62"/>
        <v>0</v>
      </c>
      <c r="C2083" s="448"/>
      <c r="D2083" s="446"/>
      <c r="E2083" s="446"/>
      <c r="F2083" s="446"/>
      <c r="G2083" s="448"/>
      <c r="H2083" s="455">
        <v>0</v>
      </c>
      <c r="I2083" s="452">
        <v>0</v>
      </c>
      <c r="J2083" s="446"/>
      <c r="K2083" s="492"/>
      <c r="M2083" s="443" t="str">
        <f>_xlfn.IFNA(VLOOKUP(G2083,Checks!$L$4:$L$15,1,FALSE),IF(G2083="","",1))</f>
        <v/>
      </c>
    </row>
    <row r="2084" spans="1:13" s="443" customFormat="1" ht="12" customHeight="1">
      <c r="A2084" s="502">
        <f t="shared" si="61"/>
        <v>2076</v>
      </c>
      <c r="B2084" s="502">
        <f t="shared" si="62"/>
        <v>0</v>
      </c>
      <c r="C2084" s="448"/>
      <c r="D2084" s="446"/>
      <c r="E2084" s="446"/>
      <c r="F2084" s="446"/>
      <c r="G2084" s="448"/>
      <c r="H2084" s="455">
        <v>0</v>
      </c>
      <c r="I2084" s="452">
        <v>0</v>
      </c>
      <c r="J2084" s="446"/>
      <c r="K2084" s="492"/>
      <c r="M2084" s="443" t="str">
        <f>_xlfn.IFNA(VLOOKUP(G2084,Checks!$L$4:$L$15,1,FALSE),IF(G2084="","",1))</f>
        <v/>
      </c>
    </row>
    <row r="2085" spans="1:13" s="443" customFormat="1" ht="12" customHeight="1">
      <c r="A2085" s="502">
        <f t="shared" si="61"/>
        <v>2077</v>
      </c>
      <c r="B2085" s="502">
        <f t="shared" si="62"/>
        <v>0</v>
      </c>
      <c r="C2085" s="448"/>
      <c r="D2085" s="446"/>
      <c r="E2085" s="446"/>
      <c r="F2085" s="446"/>
      <c r="G2085" s="448"/>
      <c r="H2085" s="455">
        <v>0</v>
      </c>
      <c r="I2085" s="452">
        <v>0</v>
      </c>
      <c r="J2085" s="446"/>
      <c r="K2085" s="492"/>
      <c r="M2085" s="443" t="str">
        <f>_xlfn.IFNA(VLOOKUP(G2085,Checks!$L$4:$L$15,1,FALSE),IF(G2085="","",1))</f>
        <v/>
      </c>
    </row>
    <row r="2086" spans="1:13" s="443" customFormat="1" ht="12" customHeight="1">
      <c r="A2086" s="502">
        <f t="shared" si="61"/>
        <v>2078</v>
      </c>
      <c r="B2086" s="502">
        <f t="shared" si="62"/>
        <v>0</v>
      </c>
      <c r="C2086" s="448"/>
      <c r="D2086" s="446"/>
      <c r="E2086" s="446"/>
      <c r="F2086" s="446"/>
      <c r="G2086" s="448"/>
      <c r="H2086" s="455">
        <v>0</v>
      </c>
      <c r="I2086" s="452">
        <v>0</v>
      </c>
      <c r="J2086" s="446"/>
      <c r="K2086" s="492"/>
      <c r="M2086" s="443" t="str">
        <f>_xlfn.IFNA(VLOOKUP(G2086,Checks!$L$4:$L$15,1,FALSE),IF(G2086="","",1))</f>
        <v/>
      </c>
    </row>
    <row r="2087" spans="1:13" s="443" customFormat="1" ht="12" customHeight="1">
      <c r="A2087" s="502">
        <f t="shared" si="61"/>
        <v>2079</v>
      </c>
      <c r="B2087" s="502">
        <f t="shared" si="62"/>
        <v>0</v>
      </c>
      <c r="C2087" s="448"/>
      <c r="D2087" s="446"/>
      <c r="E2087" s="446"/>
      <c r="F2087" s="446"/>
      <c r="G2087" s="448"/>
      <c r="H2087" s="455">
        <v>0</v>
      </c>
      <c r="I2087" s="452">
        <v>0</v>
      </c>
      <c r="J2087" s="446"/>
      <c r="K2087" s="492"/>
      <c r="M2087" s="443" t="str">
        <f>_xlfn.IFNA(VLOOKUP(G2087,Checks!$L$4:$L$15,1,FALSE),IF(G2087="","",1))</f>
        <v/>
      </c>
    </row>
    <row r="2088" spans="1:13" s="443" customFormat="1" ht="12" customHeight="1">
      <c r="A2088" s="502">
        <f t="shared" si="61"/>
        <v>2080</v>
      </c>
      <c r="B2088" s="502">
        <f t="shared" si="62"/>
        <v>0</v>
      </c>
      <c r="C2088" s="448"/>
      <c r="D2088" s="446"/>
      <c r="E2088" s="446"/>
      <c r="F2088" s="446"/>
      <c r="G2088" s="448"/>
      <c r="H2088" s="455">
        <v>0</v>
      </c>
      <c r="I2088" s="452">
        <v>0</v>
      </c>
      <c r="J2088" s="446"/>
      <c r="K2088" s="492"/>
      <c r="M2088" s="443" t="str">
        <f>_xlfn.IFNA(VLOOKUP(G2088,Checks!$L$4:$L$15,1,FALSE),IF(G2088="","",1))</f>
        <v/>
      </c>
    </row>
    <row r="2089" spans="1:13" s="443" customFormat="1" ht="12" customHeight="1">
      <c r="A2089" s="502">
        <f t="shared" si="61"/>
        <v>2081</v>
      </c>
      <c r="B2089" s="502">
        <f t="shared" si="62"/>
        <v>0</v>
      </c>
      <c r="C2089" s="448"/>
      <c r="D2089" s="446"/>
      <c r="E2089" s="446"/>
      <c r="F2089" s="446"/>
      <c r="G2089" s="448"/>
      <c r="H2089" s="455">
        <v>0</v>
      </c>
      <c r="I2089" s="452">
        <v>0</v>
      </c>
      <c r="J2089" s="446"/>
      <c r="K2089" s="492"/>
      <c r="M2089" s="443" t="str">
        <f>_xlfn.IFNA(VLOOKUP(G2089,Checks!$L$4:$L$15,1,FALSE),IF(G2089="","",1))</f>
        <v/>
      </c>
    </row>
    <row r="2090" spans="1:13" s="443" customFormat="1" ht="12" customHeight="1">
      <c r="A2090" s="502">
        <f t="shared" si="61"/>
        <v>2082</v>
      </c>
      <c r="B2090" s="502">
        <f t="shared" si="62"/>
        <v>0</v>
      </c>
      <c r="C2090" s="448"/>
      <c r="D2090" s="446"/>
      <c r="E2090" s="446"/>
      <c r="F2090" s="446"/>
      <c r="G2090" s="448"/>
      <c r="H2090" s="455">
        <v>0</v>
      </c>
      <c r="I2090" s="452">
        <v>0</v>
      </c>
      <c r="J2090" s="446"/>
      <c r="K2090" s="492"/>
      <c r="M2090" s="443" t="str">
        <f>_xlfn.IFNA(VLOOKUP(G2090,Checks!$L$4:$L$15,1,FALSE),IF(G2090="","",1))</f>
        <v/>
      </c>
    </row>
    <row r="2091" spans="1:13" s="443" customFormat="1" ht="12" customHeight="1">
      <c r="A2091" s="502">
        <f t="shared" si="61"/>
        <v>2083</v>
      </c>
      <c r="B2091" s="502">
        <f t="shared" si="62"/>
        <v>0</v>
      </c>
      <c r="C2091" s="448"/>
      <c r="D2091" s="446"/>
      <c r="E2091" s="446"/>
      <c r="F2091" s="446"/>
      <c r="G2091" s="448"/>
      <c r="H2091" s="455">
        <v>0</v>
      </c>
      <c r="I2091" s="452">
        <v>0</v>
      </c>
      <c r="J2091" s="446"/>
      <c r="K2091" s="492"/>
      <c r="M2091" s="443" t="str">
        <f>_xlfn.IFNA(VLOOKUP(G2091,Checks!$L$4:$L$15,1,FALSE),IF(G2091="","",1))</f>
        <v/>
      </c>
    </row>
    <row r="2092" spans="1:13" s="443" customFormat="1" ht="12" customHeight="1">
      <c r="A2092" s="502">
        <f t="shared" si="61"/>
        <v>2084</v>
      </c>
      <c r="B2092" s="502">
        <f t="shared" si="62"/>
        <v>0</v>
      </c>
      <c r="C2092" s="448"/>
      <c r="D2092" s="446"/>
      <c r="E2092" s="446"/>
      <c r="F2092" s="446"/>
      <c r="G2092" s="448"/>
      <c r="H2092" s="455">
        <v>0</v>
      </c>
      <c r="I2092" s="452">
        <v>0</v>
      </c>
      <c r="J2092" s="446"/>
      <c r="K2092" s="492"/>
      <c r="M2092" s="443" t="str">
        <f>_xlfn.IFNA(VLOOKUP(G2092,Checks!$L$4:$L$15,1,FALSE),IF(G2092="","",1))</f>
        <v/>
      </c>
    </row>
    <row r="2093" spans="1:13" s="443" customFormat="1" ht="12" customHeight="1">
      <c r="A2093" s="502">
        <f t="shared" si="61"/>
        <v>2085</v>
      </c>
      <c r="B2093" s="502">
        <f t="shared" si="62"/>
        <v>0</v>
      </c>
      <c r="C2093" s="448"/>
      <c r="D2093" s="446"/>
      <c r="E2093" s="446"/>
      <c r="F2093" s="446"/>
      <c r="G2093" s="448"/>
      <c r="H2093" s="455">
        <v>0</v>
      </c>
      <c r="I2093" s="452">
        <v>0</v>
      </c>
      <c r="J2093" s="446"/>
      <c r="K2093" s="492"/>
      <c r="M2093" s="443" t="str">
        <f>_xlfn.IFNA(VLOOKUP(G2093,Checks!$L$4:$L$15,1,FALSE),IF(G2093="","",1))</f>
        <v/>
      </c>
    </row>
    <row r="2094" spans="1:13" s="443" customFormat="1" ht="12" customHeight="1">
      <c r="A2094" s="502">
        <f t="shared" si="61"/>
        <v>2086</v>
      </c>
      <c r="B2094" s="502">
        <f t="shared" si="62"/>
        <v>0</v>
      </c>
      <c r="C2094" s="448"/>
      <c r="D2094" s="446"/>
      <c r="E2094" s="446"/>
      <c r="F2094" s="446"/>
      <c r="G2094" s="448"/>
      <c r="H2094" s="455">
        <v>0</v>
      </c>
      <c r="I2094" s="452">
        <v>0</v>
      </c>
      <c r="J2094" s="446"/>
      <c r="K2094" s="492"/>
      <c r="M2094" s="443" t="str">
        <f>_xlfn.IFNA(VLOOKUP(G2094,Checks!$L$4:$L$15,1,FALSE),IF(G2094="","",1))</f>
        <v/>
      </c>
    </row>
    <row r="2095" spans="1:13" s="443" customFormat="1" ht="12" customHeight="1">
      <c r="A2095" s="502">
        <f t="shared" si="61"/>
        <v>2087</v>
      </c>
      <c r="B2095" s="502">
        <f t="shared" si="62"/>
        <v>0</v>
      </c>
      <c r="C2095" s="448"/>
      <c r="D2095" s="446"/>
      <c r="E2095" s="446"/>
      <c r="F2095" s="446"/>
      <c r="G2095" s="448"/>
      <c r="H2095" s="455">
        <v>0</v>
      </c>
      <c r="I2095" s="452">
        <v>0</v>
      </c>
      <c r="J2095" s="446"/>
      <c r="K2095" s="492"/>
      <c r="M2095" s="443" t="str">
        <f>_xlfn.IFNA(VLOOKUP(G2095,Checks!$L$4:$L$15,1,FALSE),IF(G2095="","",1))</f>
        <v/>
      </c>
    </row>
    <row r="2096" spans="1:13" s="443" customFormat="1" ht="12" customHeight="1">
      <c r="A2096" s="502">
        <f t="shared" si="61"/>
        <v>2088</v>
      </c>
      <c r="B2096" s="502">
        <f t="shared" si="62"/>
        <v>0</v>
      </c>
      <c r="C2096" s="448"/>
      <c r="D2096" s="446"/>
      <c r="E2096" s="446"/>
      <c r="F2096" s="446"/>
      <c r="G2096" s="448"/>
      <c r="H2096" s="455">
        <v>0</v>
      </c>
      <c r="I2096" s="452">
        <v>0</v>
      </c>
      <c r="J2096" s="446"/>
      <c r="K2096" s="492"/>
      <c r="M2096" s="443" t="str">
        <f>_xlfn.IFNA(VLOOKUP(G2096,Checks!$L$4:$L$15,1,FALSE),IF(G2096="","",1))</f>
        <v/>
      </c>
    </row>
    <row r="2097" spans="1:13" s="443" customFormat="1" ht="12" customHeight="1">
      <c r="A2097" s="502">
        <f t="shared" si="61"/>
        <v>2089</v>
      </c>
      <c r="B2097" s="502">
        <f t="shared" si="62"/>
        <v>0</v>
      </c>
      <c r="C2097" s="448"/>
      <c r="D2097" s="446"/>
      <c r="E2097" s="446"/>
      <c r="F2097" s="446"/>
      <c r="G2097" s="448"/>
      <c r="H2097" s="455">
        <v>0</v>
      </c>
      <c r="I2097" s="452">
        <v>0</v>
      </c>
      <c r="J2097" s="446"/>
      <c r="K2097" s="492"/>
      <c r="M2097" s="443" t="str">
        <f>_xlfn.IFNA(VLOOKUP(G2097,Checks!$L$4:$L$15,1,FALSE),IF(G2097="","",1))</f>
        <v/>
      </c>
    </row>
    <row r="2098" spans="1:13" s="443" customFormat="1" ht="12" customHeight="1">
      <c r="A2098" s="502">
        <f t="shared" si="61"/>
        <v>2090</v>
      </c>
      <c r="B2098" s="502">
        <f t="shared" si="62"/>
        <v>0</v>
      </c>
      <c r="C2098" s="448"/>
      <c r="D2098" s="446"/>
      <c r="E2098" s="446"/>
      <c r="F2098" s="446"/>
      <c r="G2098" s="448"/>
      <c r="H2098" s="455">
        <v>0</v>
      </c>
      <c r="I2098" s="452">
        <v>0</v>
      </c>
      <c r="J2098" s="446"/>
      <c r="K2098" s="492"/>
      <c r="M2098" s="443" t="str">
        <f>_xlfn.IFNA(VLOOKUP(G2098,Checks!$L$4:$L$15,1,FALSE),IF(G2098="","",1))</f>
        <v/>
      </c>
    </row>
    <row r="2099" spans="1:13" s="443" customFormat="1" ht="12" customHeight="1">
      <c r="A2099" s="502">
        <f t="shared" si="61"/>
        <v>2091</v>
      </c>
      <c r="B2099" s="502">
        <f t="shared" si="62"/>
        <v>0</v>
      </c>
      <c r="C2099" s="448"/>
      <c r="D2099" s="446"/>
      <c r="E2099" s="446"/>
      <c r="F2099" s="446"/>
      <c r="G2099" s="448"/>
      <c r="H2099" s="455">
        <v>0</v>
      </c>
      <c r="I2099" s="452">
        <v>0</v>
      </c>
      <c r="J2099" s="446"/>
      <c r="K2099" s="492"/>
      <c r="M2099" s="443" t="str">
        <f>_xlfn.IFNA(VLOOKUP(G2099,Checks!$L$4:$L$15,1,FALSE),IF(G2099="","",1))</f>
        <v/>
      </c>
    </row>
    <row r="2100" spans="1:13" s="443" customFormat="1" ht="12" customHeight="1">
      <c r="A2100" s="502">
        <f t="shared" si="61"/>
        <v>2092</v>
      </c>
      <c r="B2100" s="502">
        <f t="shared" si="62"/>
        <v>0</v>
      </c>
      <c r="C2100" s="448"/>
      <c r="D2100" s="446"/>
      <c r="E2100" s="446"/>
      <c r="F2100" s="446"/>
      <c r="G2100" s="448"/>
      <c r="H2100" s="455">
        <v>0</v>
      </c>
      <c r="I2100" s="452">
        <v>0</v>
      </c>
      <c r="J2100" s="446"/>
      <c r="K2100" s="492"/>
      <c r="M2100" s="443" t="str">
        <f>_xlfn.IFNA(VLOOKUP(G2100,Checks!$L$4:$L$15,1,FALSE),IF(G2100="","",1))</f>
        <v/>
      </c>
    </row>
    <row r="2101" spans="1:13" s="443" customFormat="1" ht="12" customHeight="1">
      <c r="A2101" s="502">
        <f t="shared" si="61"/>
        <v>2093</v>
      </c>
      <c r="B2101" s="502">
        <f t="shared" si="62"/>
        <v>0</v>
      </c>
      <c r="C2101" s="448"/>
      <c r="D2101" s="446"/>
      <c r="E2101" s="446"/>
      <c r="F2101" s="446"/>
      <c r="G2101" s="448"/>
      <c r="H2101" s="455">
        <v>0</v>
      </c>
      <c r="I2101" s="452">
        <v>0</v>
      </c>
      <c r="J2101" s="446"/>
      <c r="K2101" s="492"/>
      <c r="M2101" s="443" t="str">
        <f>_xlfn.IFNA(VLOOKUP(G2101,Checks!$L$4:$L$15,1,FALSE),IF(G2101="","",1))</f>
        <v/>
      </c>
    </row>
    <row r="2102" spans="1:13" s="443" customFormat="1" ht="12" customHeight="1">
      <c r="A2102" s="502">
        <f t="shared" si="61"/>
        <v>2094</v>
      </c>
      <c r="B2102" s="502">
        <f t="shared" si="62"/>
        <v>0</v>
      </c>
      <c r="C2102" s="448"/>
      <c r="D2102" s="446"/>
      <c r="E2102" s="446"/>
      <c r="F2102" s="446"/>
      <c r="G2102" s="448"/>
      <c r="H2102" s="455">
        <v>0</v>
      </c>
      <c r="I2102" s="452">
        <v>0</v>
      </c>
      <c r="J2102" s="446"/>
      <c r="K2102" s="492"/>
      <c r="M2102" s="443" t="str">
        <f>_xlfn.IFNA(VLOOKUP(G2102,Checks!$L$4:$L$15,1,FALSE),IF(G2102="","",1))</f>
        <v/>
      </c>
    </row>
    <row r="2103" spans="1:13" s="443" customFormat="1" ht="12" customHeight="1">
      <c r="A2103" s="502">
        <f t="shared" si="61"/>
        <v>2095</v>
      </c>
      <c r="B2103" s="502">
        <f t="shared" si="62"/>
        <v>0</v>
      </c>
      <c r="C2103" s="448"/>
      <c r="D2103" s="446"/>
      <c r="E2103" s="446"/>
      <c r="F2103" s="446"/>
      <c r="G2103" s="448"/>
      <c r="H2103" s="455">
        <v>0</v>
      </c>
      <c r="I2103" s="452">
        <v>0</v>
      </c>
      <c r="J2103" s="446"/>
      <c r="K2103" s="492"/>
      <c r="M2103" s="443" t="str">
        <f>_xlfn.IFNA(VLOOKUP(G2103,Checks!$L$4:$L$15,1,FALSE),IF(G2103="","",1))</f>
        <v/>
      </c>
    </row>
    <row r="2104" spans="1:13" s="443" customFormat="1" ht="12" customHeight="1">
      <c r="A2104" s="502">
        <f t="shared" si="61"/>
        <v>2096</v>
      </c>
      <c r="B2104" s="502">
        <f t="shared" si="62"/>
        <v>0</v>
      </c>
      <c r="C2104" s="448"/>
      <c r="D2104" s="446"/>
      <c r="E2104" s="446"/>
      <c r="F2104" s="446"/>
      <c r="G2104" s="448"/>
      <c r="H2104" s="455">
        <v>0</v>
      </c>
      <c r="I2104" s="452">
        <v>0</v>
      </c>
      <c r="J2104" s="446"/>
      <c r="K2104" s="492"/>
      <c r="M2104" s="443" t="str">
        <f>_xlfn.IFNA(VLOOKUP(G2104,Checks!$L$4:$L$15,1,FALSE),IF(G2104="","",1))</f>
        <v/>
      </c>
    </row>
    <row r="2105" spans="1:13" s="443" customFormat="1" ht="12" customHeight="1">
      <c r="A2105" s="502">
        <f t="shared" si="61"/>
        <v>2097</v>
      </c>
      <c r="B2105" s="502">
        <f t="shared" si="62"/>
        <v>0</v>
      </c>
      <c r="C2105" s="448"/>
      <c r="D2105" s="446"/>
      <c r="E2105" s="446"/>
      <c r="F2105" s="446"/>
      <c r="G2105" s="448"/>
      <c r="H2105" s="455">
        <v>0</v>
      </c>
      <c r="I2105" s="452">
        <v>0</v>
      </c>
      <c r="J2105" s="446"/>
      <c r="K2105" s="492"/>
      <c r="M2105" s="443" t="str">
        <f>_xlfn.IFNA(VLOOKUP(G2105,Checks!$L$4:$L$15,1,FALSE),IF(G2105="","",1))</f>
        <v/>
      </c>
    </row>
    <row r="2106" spans="1:13" s="443" customFormat="1" ht="12" customHeight="1">
      <c r="A2106" s="502">
        <f t="shared" si="61"/>
        <v>2098</v>
      </c>
      <c r="B2106" s="502">
        <f t="shared" si="62"/>
        <v>0</v>
      </c>
      <c r="C2106" s="448"/>
      <c r="D2106" s="446"/>
      <c r="E2106" s="446"/>
      <c r="F2106" s="446"/>
      <c r="G2106" s="448"/>
      <c r="H2106" s="455">
        <v>0</v>
      </c>
      <c r="I2106" s="452">
        <v>0</v>
      </c>
      <c r="J2106" s="446"/>
      <c r="K2106" s="492"/>
      <c r="M2106" s="443" t="str">
        <f>_xlfn.IFNA(VLOOKUP(G2106,Checks!$L$4:$L$15,1,FALSE),IF(G2106="","",1))</f>
        <v/>
      </c>
    </row>
    <row r="2107" spans="1:13" s="443" customFormat="1" ht="12" customHeight="1">
      <c r="A2107" s="502">
        <f t="shared" si="61"/>
        <v>2099</v>
      </c>
      <c r="B2107" s="502">
        <f t="shared" si="62"/>
        <v>0</v>
      </c>
      <c r="C2107" s="448"/>
      <c r="D2107" s="446"/>
      <c r="E2107" s="446"/>
      <c r="F2107" s="446"/>
      <c r="G2107" s="448"/>
      <c r="H2107" s="455">
        <v>0</v>
      </c>
      <c r="I2107" s="452">
        <v>0</v>
      </c>
      <c r="J2107" s="446"/>
      <c r="K2107" s="492"/>
      <c r="M2107" s="443" t="str">
        <f>_xlfn.IFNA(VLOOKUP(G2107,Checks!$L$4:$L$15,1,FALSE),IF(G2107="","",1))</f>
        <v/>
      </c>
    </row>
    <row r="2108" spans="1:13" s="443" customFormat="1" ht="12" customHeight="1">
      <c r="A2108" s="502">
        <f t="shared" si="61"/>
        <v>2100</v>
      </c>
      <c r="B2108" s="502">
        <f t="shared" si="62"/>
        <v>0</v>
      </c>
      <c r="C2108" s="448"/>
      <c r="D2108" s="446"/>
      <c r="E2108" s="446"/>
      <c r="F2108" s="446"/>
      <c r="G2108" s="448"/>
      <c r="H2108" s="455">
        <v>0</v>
      </c>
      <c r="I2108" s="452">
        <v>0</v>
      </c>
      <c r="J2108" s="446"/>
      <c r="K2108" s="492"/>
      <c r="M2108" s="443" t="str">
        <f>_xlfn.IFNA(VLOOKUP(G2108,Checks!$L$4:$L$15,1,FALSE),IF(G2108="","",1))</f>
        <v/>
      </c>
    </row>
    <row r="2109" spans="1:13" s="443" customFormat="1" ht="12" customHeight="1">
      <c r="A2109" s="502">
        <f t="shared" si="61"/>
        <v>2101</v>
      </c>
      <c r="B2109" s="502">
        <f t="shared" si="62"/>
        <v>0</v>
      </c>
      <c r="C2109" s="448"/>
      <c r="D2109" s="446"/>
      <c r="E2109" s="446"/>
      <c r="F2109" s="446"/>
      <c r="G2109" s="448"/>
      <c r="H2109" s="455">
        <v>0</v>
      </c>
      <c r="I2109" s="452">
        <v>0</v>
      </c>
      <c r="J2109" s="446"/>
      <c r="K2109" s="492"/>
      <c r="M2109" s="443" t="str">
        <f>_xlfn.IFNA(VLOOKUP(G2109,Checks!$L$4:$L$15,1,FALSE),IF(G2109="","",1))</f>
        <v/>
      </c>
    </row>
    <row r="2110" spans="1:13" s="443" customFormat="1" ht="12" customHeight="1">
      <c r="A2110" s="502">
        <f t="shared" si="61"/>
        <v>2102</v>
      </c>
      <c r="B2110" s="502">
        <f t="shared" si="62"/>
        <v>0</v>
      </c>
      <c r="C2110" s="448"/>
      <c r="D2110" s="446"/>
      <c r="E2110" s="446"/>
      <c r="F2110" s="446"/>
      <c r="G2110" s="448"/>
      <c r="H2110" s="455">
        <v>0</v>
      </c>
      <c r="I2110" s="452">
        <v>0</v>
      </c>
      <c r="J2110" s="446"/>
      <c r="K2110" s="492"/>
      <c r="M2110" s="443" t="str">
        <f>_xlfn.IFNA(VLOOKUP(G2110,Checks!$L$4:$L$15,1,FALSE),IF(G2110="","",1))</f>
        <v/>
      </c>
    </row>
    <row r="2111" spans="1:13" s="443" customFormat="1" ht="12" customHeight="1">
      <c r="A2111" s="502">
        <f t="shared" si="61"/>
        <v>2103</v>
      </c>
      <c r="B2111" s="502">
        <f t="shared" si="62"/>
        <v>0</v>
      </c>
      <c r="C2111" s="448"/>
      <c r="D2111" s="446"/>
      <c r="E2111" s="446"/>
      <c r="F2111" s="446"/>
      <c r="G2111" s="448"/>
      <c r="H2111" s="455">
        <v>0</v>
      </c>
      <c r="I2111" s="452">
        <v>0</v>
      </c>
      <c r="J2111" s="446"/>
      <c r="K2111" s="492"/>
      <c r="M2111" s="443" t="str">
        <f>_xlfn.IFNA(VLOOKUP(G2111,Checks!$L$4:$L$15,1,FALSE),IF(G2111="","",1))</f>
        <v/>
      </c>
    </row>
    <row r="2112" spans="1:13" s="443" customFormat="1" ht="12" customHeight="1">
      <c r="A2112" s="502">
        <f t="shared" si="61"/>
        <v>2104</v>
      </c>
      <c r="B2112" s="502">
        <f t="shared" si="62"/>
        <v>0</v>
      </c>
      <c r="C2112" s="448"/>
      <c r="D2112" s="446"/>
      <c r="E2112" s="446"/>
      <c r="F2112" s="446"/>
      <c r="G2112" s="448"/>
      <c r="H2112" s="455">
        <v>0</v>
      </c>
      <c r="I2112" s="452">
        <v>0</v>
      </c>
      <c r="J2112" s="446"/>
      <c r="K2112" s="492"/>
      <c r="M2112" s="443" t="str">
        <f>_xlfn.IFNA(VLOOKUP(G2112,Checks!$L$4:$L$15,1,FALSE),IF(G2112="","",1))</f>
        <v/>
      </c>
    </row>
    <row r="2113" spans="1:13" s="443" customFormat="1" ht="12" customHeight="1">
      <c r="A2113" s="502">
        <f t="shared" si="61"/>
        <v>2105</v>
      </c>
      <c r="B2113" s="502">
        <f t="shared" si="62"/>
        <v>0</v>
      </c>
      <c r="C2113" s="448"/>
      <c r="D2113" s="446"/>
      <c r="E2113" s="446"/>
      <c r="F2113" s="446"/>
      <c r="G2113" s="448"/>
      <c r="H2113" s="455">
        <v>0</v>
      </c>
      <c r="I2113" s="452">
        <v>0</v>
      </c>
      <c r="J2113" s="446"/>
      <c r="K2113" s="492"/>
      <c r="M2113" s="443" t="str">
        <f>_xlfn.IFNA(VLOOKUP(G2113,Checks!$L$4:$L$15,1,FALSE),IF(G2113="","",1))</f>
        <v/>
      </c>
    </row>
    <row r="2114" spans="1:13" s="443" customFormat="1" ht="12" customHeight="1">
      <c r="A2114" s="502">
        <f t="shared" si="61"/>
        <v>2106</v>
      </c>
      <c r="B2114" s="502">
        <f t="shared" si="62"/>
        <v>0</v>
      </c>
      <c r="C2114" s="448"/>
      <c r="D2114" s="446"/>
      <c r="E2114" s="446"/>
      <c r="F2114" s="446"/>
      <c r="G2114" s="448"/>
      <c r="H2114" s="455">
        <v>0</v>
      </c>
      <c r="I2114" s="452">
        <v>0</v>
      </c>
      <c r="J2114" s="446"/>
      <c r="K2114" s="492"/>
      <c r="M2114" s="443" t="str">
        <f>_xlfn.IFNA(VLOOKUP(G2114,Checks!$L$4:$L$15,1,FALSE),IF(G2114="","",1))</f>
        <v/>
      </c>
    </row>
    <row r="2115" spans="1:13" s="443" customFormat="1" ht="12" customHeight="1">
      <c r="A2115" s="502">
        <f t="shared" si="61"/>
        <v>2107</v>
      </c>
      <c r="B2115" s="502">
        <f t="shared" si="62"/>
        <v>0</v>
      </c>
      <c r="C2115" s="448"/>
      <c r="D2115" s="446"/>
      <c r="E2115" s="446"/>
      <c r="F2115" s="446"/>
      <c r="G2115" s="448"/>
      <c r="H2115" s="455">
        <v>0</v>
      </c>
      <c r="I2115" s="452">
        <v>0</v>
      </c>
      <c r="J2115" s="446"/>
      <c r="K2115" s="492"/>
      <c r="M2115" s="443" t="str">
        <f>_xlfn.IFNA(VLOOKUP(G2115,Checks!$L$4:$L$15,1,FALSE),IF(G2115="","",1))</f>
        <v/>
      </c>
    </row>
    <row r="2116" spans="1:13" s="443" customFormat="1" ht="12" customHeight="1">
      <c r="A2116" s="502">
        <f t="shared" si="61"/>
        <v>2108</v>
      </c>
      <c r="B2116" s="502">
        <f t="shared" si="62"/>
        <v>0</v>
      </c>
      <c r="C2116" s="448"/>
      <c r="D2116" s="446"/>
      <c r="E2116" s="446"/>
      <c r="F2116" s="446"/>
      <c r="G2116" s="448"/>
      <c r="H2116" s="455">
        <v>0</v>
      </c>
      <c r="I2116" s="452">
        <v>0</v>
      </c>
      <c r="J2116" s="446"/>
      <c r="K2116" s="492"/>
      <c r="M2116" s="443" t="str">
        <f>_xlfn.IFNA(VLOOKUP(G2116,Checks!$L$4:$L$15,1,FALSE),IF(G2116="","",1))</f>
        <v/>
      </c>
    </row>
    <row r="2117" spans="1:13" s="443" customFormat="1" ht="12" customHeight="1">
      <c r="A2117" s="502">
        <f t="shared" si="61"/>
        <v>2109</v>
      </c>
      <c r="B2117" s="502">
        <f t="shared" si="62"/>
        <v>0</v>
      </c>
      <c r="C2117" s="448"/>
      <c r="D2117" s="446"/>
      <c r="E2117" s="446"/>
      <c r="F2117" s="446"/>
      <c r="G2117" s="448"/>
      <c r="H2117" s="455">
        <v>0</v>
      </c>
      <c r="I2117" s="452">
        <v>0</v>
      </c>
      <c r="J2117" s="446"/>
      <c r="K2117" s="492"/>
      <c r="M2117" s="443" t="str">
        <f>_xlfn.IFNA(VLOOKUP(G2117,Checks!$L$4:$L$15,1,FALSE),IF(G2117="","",1))</f>
        <v/>
      </c>
    </row>
    <row r="2118" spans="1:13" s="443" customFormat="1" ht="12" customHeight="1">
      <c r="A2118" s="502">
        <f t="shared" si="61"/>
        <v>2110</v>
      </c>
      <c r="B2118" s="502">
        <f t="shared" si="62"/>
        <v>0</v>
      </c>
      <c r="C2118" s="448"/>
      <c r="D2118" s="446"/>
      <c r="E2118" s="446"/>
      <c r="F2118" s="446"/>
      <c r="G2118" s="448"/>
      <c r="H2118" s="455">
        <v>0</v>
      </c>
      <c r="I2118" s="452">
        <v>0</v>
      </c>
      <c r="J2118" s="446"/>
      <c r="K2118" s="492"/>
      <c r="M2118" s="443" t="str">
        <f>_xlfn.IFNA(VLOOKUP(G2118,Checks!$L$4:$L$15,1,FALSE),IF(G2118="","",1))</f>
        <v/>
      </c>
    </row>
    <row r="2119" spans="1:13" s="443" customFormat="1" ht="12" customHeight="1">
      <c r="A2119" s="502">
        <f t="shared" si="61"/>
        <v>2111</v>
      </c>
      <c r="B2119" s="502">
        <f t="shared" si="62"/>
        <v>0</v>
      </c>
      <c r="C2119" s="448"/>
      <c r="D2119" s="446"/>
      <c r="E2119" s="446"/>
      <c r="F2119" s="446"/>
      <c r="G2119" s="448"/>
      <c r="H2119" s="455">
        <v>0</v>
      </c>
      <c r="I2119" s="452">
        <v>0</v>
      </c>
      <c r="J2119" s="446"/>
      <c r="K2119" s="492"/>
      <c r="M2119" s="443" t="str">
        <f>_xlfn.IFNA(VLOOKUP(G2119,Checks!$L$4:$L$15,1,FALSE),IF(G2119="","",1))</f>
        <v/>
      </c>
    </row>
    <row r="2120" spans="1:13" s="443" customFormat="1" ht="12" customHeight="1">
      <c r="A2120" s="502">
        <f t="shared" ref="A2120:A2183" si="63">A2119+1</f>
        <v>2112</v>
      </c>
      <c r="B2120" s="502">
        <f t="shared" si="62"/>
        <v>0</v>
      </c>
      <c r="C2120" s="448"/>
      <c r="D2120" s="446"/>
      <c r="E2120" s="446"/>
      <c r="F2120" s="446"/>
      <c r="G2120" s="448"/>
      <c r="H2120" s="455">
        <v>0</v>
      </c>
      <c r="I2120" s="452">
        <v>0</v>
      </c>
      <c r="J2120" s="446"/>
      <c r="K2120" s="492"/>
      <c r="M2120" s="443" t="str">
        <f>_xlfn.IFNA(VLOOKUP(G2120,Checks!$L$4:$L$15,1,FALSE),IF(G2120="","",1))</f>
        <v/>
      </c>
    </row>
    <row r="2121" spans="1:13" s="443" customFormat="1" ht="12" customHeight="1">
      <c r="A2121" s="502">
        <f t="shared" si="63"/>
        <v>2113</v>
      </c>
      <c r="B2121" s="502">
        <f t="shared" si="62"/>
        <v>0</v>
      </c>
      <c r="C2121" s="448"/>
      <c r="D2121" s="446"/>
      <c r="E2121" s="446"/>
      <c r="F2121" s="446"/>
      <c r="G2121" s="448"/>
      <c r="H2121" s="455">
        <v>0</v>
      </c>
      <c r="I2121" s="452">
        <v>0</v>
      </c>
      <c r="J2121" s="446"/>
      <c r="K2121" s="492"/>
      <c r="M2121" s="443" t="str">
        <f>_xlfn.IFNA(VLOOKUP(G2121,Checks!$L$4:$L$15,1,FALSE),IF(G2121="","",1))</f>
        <v/>
      </c>
    </row>
    <row r="2122" spans="1:13" s="443" customFormat="1" ht="12" customHeight="1">
      <c r="A2122" s="502">
        <f t="shared" si="63"/>
        <v>2114</v>
      </c>
      <c r="B2122" s="502">
        <f t="shared" si="62"/>
        <v>0</v>
      </c>
      <c r="C2122" s="448"/>
      <c r="D2122" s="446"/>
      <c r="E2122" s="446"/>
      <c r="F2122" s="446"/>
      <c r="G2122" s="448"/>
      <c r="H2122" s="455">
        <v>0</v>
      </c>
      <c r="I2122" s="452">
        <v>0</v>
      </c>
      <c r="J2122" s="446"/>
      <c r="K2122" s="492"/>
      <c r="M2122" s="443" t="str">
        <f>_xlfn.IFNA(VLOOKUP(G2122,Checks!$L$4:$L$15,1,FALSE),IF(G2122="","",1))</f>
        <v/>
      </c>
    </row>
    <row r="2123" spans="1:13" s="443" customFormat="1" ht="12" customHeight="1">
      <c r="A2123" s="502">
        <f t="shared" si="63"/>
        <v>2115</v>
      </c>
      <c r="B2123" s="502">
        <f t="shared" ref="B2123:B2186" si="64">$B$9</f>
        <v>0</v>
      </c>
      <c r="C2123" s="448"/>
      <c r="D2123" s="446"/>
      <c r="E2123" s="446"/>
      <c r="F2123" s="446"/>
      <c r="G2123" s="448"/>
      <c r="H2123" s="455">
        <v>0</v>
      </c>
      <c r="I2123" s="452">
        <v>0</v>
      </c>
      <c r="J2123" s="446"/>
      <c r="K2123" s="492"/>
      <c r="M2123" s="443" t="str">
        <f>_xlfn.IFNA(VLOOKUP(G2123,Checks!$L$4:$L$15,1,FALSE),IF(G2123="","",1))</f>
        <v/>
      </c>
    </row>
    <row r="2124" spans="1:13" s="443" customFormat="1" ht="12" customHeight="1">
      <c r="A2124" s="502">
        <f t="shared" si="63"/>
        <v>2116</v>
      </c>
      <c r="B2124" s="502">
        <f t="shared" si="64"/>
        <v>0</v>
      </c>
      <c r="C2124" s="448"/>
      <c r="D2124" s="446"/>
      <c r="E2124" s="446"/>
      <c r="F2124" s="446"/>
      <c r="G2124" s="448"/>
      <c r="H2124" s="455">
        <v>0</v>
      </c>
      <c r="I2124" s="452">
        <v>0</v>
      </c>
      <c r="J2124" s="446"/>
      <c r="K2124" s="492"/>
      <c r="M2124" s="443" t="str">
        <f>_xlfn.IFNA(VLOOKUP(G2124,Checks!$L$4:$L$15,1,FALSE),IF(G2124="","",1))</f>
        <v/>
      </c>
    </row>
    <row r="2125" spans="1:13" s="443" customFormat="1" ht="12" customHeight="1">
      <c r="A2125" s="502">
        <f t="shared" si="63"/>
        <v>2117</v>
      </c>
      <c r="B2125" s="502">
        <f t="shared" si="64"/>
        <v>0</v>
      </c>
      <c r="C2125" s="448"/>
      <c r="D2125" s="446"/>
      <c r="E2125" s="446"/>
      <c r="F2125" s="446"/>
      <c r="G2125" s="448"/>
      <c r="H2125" s="455">
        <v>0</v>
      </c>
      <c r="I2125" s="452">
        <v>0</v>
      </c>
      <c r="J2125" s="446"/>
      <c r="K2125" s="492"/>
      <c r="M2125" s="443" t="str">
        <f>_xlfn.IFNA(VLOOKUP(G2125,Checks!$L$4:$L$15,1,FALSE),IF(G2125="","",1))</f>
        <v/>
      </c>
    </row>
    <row r="2126" spans="1:13" s="443" customFormat="1" ht="12" customHeight="1">
      <c r="A2126" s="502">
        <f t="shared" si="63"/>
        <v>2118</v>
      </c>
      <c r="B2126" s="502">
        <f t="shared" si="64"/>
        <v>0</v>
      </c>
      <c r="C2126" s="448"/>
      <c r="D2126" s="446"/>
      <c r="E2126" s="446"/>
      <c r="F2126" s="446"/>
      <c r="G2126" s="448"/>
      <c r="H2126" s="455">
        <v>0</v>
      </c>
      <c r="I2126" s="452">
        <v>0</v>
      </c>
      <c r="J2126" s="446"/>
      <c r="K2126" s="492"/>
      <c r="M2126" s="443" t="str">
        <f>_xlfn.IFNA(VLOOKUP(G2126,Checks!$L$4:$L$15,1,FALSE),IF(G2126="","",1))</f>
        <v/>
      </c>
    </row>
    <row r="2127" spans="1:13" s="443" customFormat="1" ht="12" customHeight="1">
      <c r="A2127" s="502">
        <f t="shared" si="63"/>
        <v>2119</v>
      </c>
      <c r="B2127" s="502">
        <f t="shared" si="64"/>
        <v>0</v>
      </c>
      <c r="C2127" s="448"/>
      <c r="D2127" s="446"/>
      <c r="E2127" s="446"/>
      <c r="F2127" s="446"/>
      <c r="G2127" s="448"/>
      <c r="H2127" s="455">
        <v>0</v>
      </c>
      <c r="I2127" s="452">
        <v>0</v>
      </c>
      <c r="J2127" s="446"/>
      <c r="K2127" s="492"/>
      <c r="M2127" s="443" t="str">
        <f>_xlfn.IFNA(VLOOKUP(G2127,Checks!$L$4:$L$15,1,FALSE),IF(G2127="","",1))</f>
        <v/>
      </c>
    </row>
    <row r="2128" spans="1:13" s="443" customFormat="1" ht="12" customHeight="1">
      <c r="A2128" s="502">
        <f t="shared" si="63"/>
        <v>2120</v>
      </c>
      <c r="B2128" s="502">
        <f t="shared" si="64"/>
        <v>0</v>
      </c>
      <c r="C2128" s="448"/>
      <c r="D2128" s="446"/>
      <c r="E2128" s="446"/>
      <c r="F2128" s="446"/>
      <c r="G2128" s="448"/>
      <c r="H2128" s="455">
        <v>0</v>
      </c>
      <c r="I2128" s="452">
        <v>0</v>
      </c>
      <c r="J2128" s="446"/>
      <c r="K2128" s="492"/>
      <c r="M2128" s="443" t="str">
        <f>_xlfn.IFNA(VLOOKUP(G2128,Checks!$L$4:$L$15,1,FALSE),IF(G2128="","",1))</f>
        <v/>
      </c>
    </row>
    <row r="2129" spans="1:13" s="443" customFormat="1" ht="12" customHeight="1">
      <c r="A2129" s="502">
        <f t="shared" si="63"/>
        <v>2121</v>
      </c>
      <c r="B2129" s="502">
        <f t="shared" si="64"/>
        <v>0</v>
      </c>
      <c r="C2129" s="448"/>
      <c r="D2129" s="446"/>
      <c r="E2129" s="446"/>
      <c r="F2129" s="446"/>
      <c r="G2129" s="448"/>
      <c r="H2129" s="455">
        <v>0</v>
      </c>
      <c r="I2129" s="452">
        <v>0</v>
      </c>
      <c r="J2129" s="446"/>
      <c r="K2129" s="492"/>
      <c r="M2129" s="443" t="str">
        <f>_xlfn.IFNA(VLOOKUP(G2129,Checks!$L$4:$L$15,1,FALSE),IF(G2129="","",1))</f>
        <v/>
      </c>
    </row>
    <row r="2130" spans="1:13" s="443" customFormat="1" ht="12" customHeight="1">
      <c r="A2130" s="502">
        <f t="shared" si="63"/>
        <v>2122</v>
      </c>
      <c r="B2130" s="502">
        <f t="shared" si="64"/>
        <v>0</v>
      </c>
      <c r="C2130" s="448"/>
      <c r="D2130" s="446"/>
      <c r="E2130" s="446"/>
      <c r="F2130" s="446"/>
      <c r="G2130" s="448"/>
      <c r="H2130" s="455">
        <v>0</v>
      </c>
      <c r="I2130" s="452">
        <v>0</v>
      </c>
      <c r="J2130" s="446"/>
      <c r="K2130" s="492"/>
      <c r="M2130" s="443" t="str">
        <f>_xlfn.IFNA(VLOOKUP(G2130,Checks!$L$4:$L$15,1,FALSE),IF(G2130="","",1))</f>
        <v/>
      </c>
    </row>
    <row r="2131" spans="1:13" s="443" customFormat="1" ht="12" customHeight="1">
      <c r="A2131" s="502">
        <f t="shared" si="63"/>
        <v>2123</v>
      </c>
      <c r="B2131" s="502">
        <f t="shared" si="64"/>
        <v>0</v>
      </c>
      <c r="C2131" s="448"/>
      <c r="D2131" s="446"/>
      <c r="E2131" s="446"/>
      <c r="F2131" s="446"/>
      <c r="G2131" s="448"/>
      <c r="H2131" s="455">
        <v>0</v>
      </c>
      <c r="I2131" s="452">
        <v>0</v>
      </c>
      <c r="J2131" s="446"/>
      <c r="K2131" s="492"/>
      <c r="M2131" s="443" t="str">
        <f>_xlfn.IFNA(VLOOKUP(G2131,Checks!$L$4:$L$15,1,FALSE),IF(G2131="","",1))</f>
        <v/>
      </c>
    </row>
    <row r="2132" spans="1:13" s="443" customFormat="1" ht="12" customHeight="1">
      <c r="A2132" s="502">
        <f t="shared" si="63"/>
        <v>2124</v>
      </c>
      <c r="B2132" s="502">
        <f t="shared" si="64"/>
        <v>0</v>
      </c>
      <c r="C2132" s="448"/>
      <c r="D2132" s="446"/>
      <c r="E2132" s="446"/>
      <c r="F2132" s="446"/>
      <c r="G2132" s="448"/>
      <c r="H2132" s="455">
        <v>0</v>
      </c>
      <c r="I2132" s="452">
        <v>0</v>
      </c>
      <c r="J2132" s="446"/>
      <c r="K2132" s="492"/>
      <c r="M2132" s="443" t="str">
        <f>_xlfn.IFNA(VLOOKUP(G2132,Checks!$L$4:$L$15,1,FALSE),IF(G2132="","",1))</f>
        <v/>
      </c>
    </row>
    <row r="2133" spans="1:13" s="443" customFormat="1" ht="12" customHeight="1">
      <c r="A2133" s="502">
        <f t="shared" si="63"/>
        <v>2125</v>
      </c>
      <c r="B2133" s="502">
        <f t="shared" si="64"/>
        <v>0</v>
      </c>
      <c r="C2133" s="448"/>
      <c r="D2133" s="446"/>
      <c r="E2133" s="446"/>
      <c r="F2133" s="446"/>
      <c r="G2133" s="448"/>
      <c r="H2133" s="455">
        <v>0</v>
      </c>
      <c r="I2133" s="452">
        <v>0</v>
      </c>
      <c r="J2133" s="446"/>
      <c r="K2133" s="492"/>
      <c r="M2133" s="443" t="str">
        <f>_xlfn.IFNA(VLOOKUP(G2133,Checks!$L$4:$L$15,1,FALSE),IF(G2133="","",1))</f>
        <v/>
      </c>
    </row>
    <row r="2134" spans="1:13" s="443" customFormat="1" ht="12" customHeight="1">
      <c r="A2134" s="502">
        <f t="shared" si="63"/>
        <v>2126</v>
      </c>
      <c r="B2134" s="502">
        <f t="shared" si="64"/>
        <v>0</v>
      </c>
      <c r="C2134" s="448"/>
      <c r="D2134" s="446"/>
      <c r="E2134" s="446"/>
      <c r="F2134" s="446"/>
      <c r="G2134" s="448"/>
      <c r="H2134" s="455">
        <v>0</v>
      </c>
      <c r="I2134" s="452">
        <v>0</v>
      </c>
      <c r="J2134" s="446"/>
      <c r="K2134" s="492"/>
      <c r="M2134" s="443" t="str">
        <f>_xlfn.IFNA(VLOOKUP(G2134,Checks!$L$4:$L$15,1,FALSE),IF(G2134="","",1))</f>
        <v/>
      </c>
    </row>
    <row r="2135" spans="1:13" s="443" customFormat="1" ht="12" customHeight="1">
      <c r="A2135" s="502">
        <f t="shared" si="63"/>
        <v>2127</v>
      </c>
      <c r="B2135" s="502">
        <f t="shared" si="64"/>
        <v>0</v>
      </c>
      <c r="C2135" s="448"/>
      <c r="D2135" s="446"/>
      <c r="E2135" s="446"/>
      <c r="F2135" s="446"/>
      <c r="G2135" s="448"/>
      <c r="H2135" s="455">
        <v>0</v>
      </c>
      <c r="I2135" s="452">
        <v>0</v>
      </c>
      <c r="J2135" s="446"/>
      <c r="K2135" s="492"/>
      <c r="M2135" s="443" t="str">
        <f>_xlfn.IFNA(VLOOKUP(G2135,Checks!$L$4:$L$15,1,FALSE),IF(G2135="","",1))</f>
        <v/>
      </c>
    </row>
    <row r="2136" spans="1:13" s="443" customFormat="1" ht="12" customHeight="1">
      <c r="A2136" s="502">
        <f t="shared" si="63"/>
        <v>2128</v>
      </c>
      <c r="B2136" s="502">
        <f t="shared" si="64"/>
        <v>0</v>
      </c>
      <c r="C2136" s="448"/>
      <c r="D2136" s="446"/>
      <c r="E2136" s="446"/>
      <c r="F2136" s="446"/>
      <c r="G2136" s="448"/>
      <c r="H2136" s="455">
        <v>0</v>
      </c>
      <c r="I2136" s="452">
        <v>0</v>
      </c>
      <c r="J2136" s="446"/>
      <c r="K2136" s="492"/>
      <c r="M2136" s="443" t="str">
        <f>_xlfn.IFNA(VLOOKUP(G2136,Checks!$L$4:$L$15,1,FALSE),IF(G2136="","",1))</f>
        <v/>
      </c>
    </row>
    <row r="2137" spans="1:13" s="443" customFormat="1" ht="12" customHeight="1">
      <c r="A2137" s="502">
        <f t="shared" si="63"/>
        <v>2129</v>
      </c>
      <c r="B2137" s="502">
        <f t="shared" si="64"/>
        <v>0</v>
      </c>
      <c r="C2137" s="448"/>
      <c r="D2137" s="446"/>
      <c r="E2137" s="446"/>
      <c r="F2137" s="446"/>
      <c r="G2137" s="448"/>
      <c r="H2137" s="455">
        <v>0</v>
      </c>
      <c r="I2137" s="452">
        <v>0</v>
      </c>
      <c r="J2137" s="446"/>
      <c r="K2137" s="492"/>
      <c r="M2137" s="443" t="str">
        <f>_xlfn.IFNA(VLOOKUP(G2137,Checks!$L$4:$L$15,1,FALSE),IF(G2137="","",1))</f>
        <v/>
      </c>
    </row>
    <row r="2138" spans="1:13" s="443" customFormat="1" ht="12" customHeight="1">
      <c r="A2138" s="502">
        <f t="shared" si="63"/>
        <v>2130</v>
      </c>
      <c r="B2138" s="502">
        <f t="shared" si="64"/>
        <v>0</v>
      </c>
      <c r="C2138" s="448"/>
      <c r="D2138" s="446"/>
      <c r="E2138" s="446"/>
      <c r="F2138" s="446"/>
      <c r="G2138" s="448"/>
      <c r="H2138" s="455">
        <v>0</v>
      </c>
      <c r="I2138" s="452">
        <v>0</v>
      </c>
      <c r="J2138" s="446"/>
      <c r="K2138" s="492"/>
      <c r="M2138" s="443" t="str">
        <f>_xlfn.IFNA(VLOOKUP(G2138,Checks!$L$4:$L$15,1,FALSE),IF(G2138="","",1))</f>
        <v/>
      </c>
    </row>
    <row r="2139" spans="1:13" s="443" customFormat="1" ht="12" customHeight="1">
      <c r="A2139" s="502">
        <f t="shared" si="63"/>
        <v>2131</v>
      </c>
      <c r="B2139" s="502">
        <f t="shared" si="64"/>
        <v>0</v>
      </c>
      <c r="C2139" s="448"/>
      <c r="D2139" s="446"/>
      <c r="E2139" s="446"/>
      <c r="F2139" s="446"/>
      <c r="G2139" s="448"/>
      <c r="H2139" s="455">
        <v>0</v>
      </c>
      <c r="I2139" s="452">
        <v>0</v>
      </c>
      <c r="J2139" s="446"/>
      <c r="K2139" s="492"/>
      <c r="M2139" s="443" t="str">
        <f>_xlfn.IFNA(VLOOKUP(G2139,Checks!$L$4:$L$15,1,FALSE),IF(G2139="","",1))</f>
        <v/>
      </c>
    </row>
    <row r="2140" spans="1:13" s="443" customFormat="1" ht="12" customHeight="1">
      <c r="A2140" s="502">
        <f t="shared" si="63"/>
        <v>2132</v>
      </c>
      <c r="B2140" s="502">
        <f t="shared" si="64"/>
        <v>0</v>
      </c>
      <c r="C2140" s="448"/>
      <c r="D2140" s="446"/>
      <c r="E2140" s="446"/>
      <c r="F2140" s="446"/>
      <c r="G2140" s="448"/>
      <c r="H2140" s="455">
        <v>0</v>
      </c>
      <c r="I2140" s="452">
        <v>0</v>
      </c>
      <c r="J2140" s="446"/>
      <c r="K2140" s="492"/>
      <c r="M2140" s="443" t="str">
        <f>_xlfn.IFNA(VLOOKUP(G2140,Checks!$L$4:$L$15,1,FALSE),IF(G2140="","",1))</f>
        <v/>
      </c>
    </row>
    <row r="2141" spans="1:13" s="443" customFormat="1" ht="12" customHeight="1">
      <c r="A2141" s="502">
        <f t="shared" si="63"/>
        <v>2133</v>
      </c>
      <c r="B2141" s="502">
        <f t="shared" si="64"/>
        <v>0</v>
      </c>
      <c r="C2141" s="448"/>
      <c r="D2141" s="446"/>
      <c r="E2141" s="446"/>
      <c r="F2141" s="446"/>
      <c r="G2141" s="448"/>
      <c r="H2141" s="455">
        <v>0</v>
      </c>
      <c r="I2141" s="452">
        <v>0</v>
      </c>
      <c r="J2141" s="446"/>
      <c r="K2141" s="492"/>
      <c r="M2141" s="443" t="str">
        <f>_xlfn.IFNA(VLOOKUP(G2141,Checks!$L$4:$L$15,1,FALSE),IF(G2141="","",1))</f>
        <v/>
      </c>
    </row>
    <row r="2142" spans="1:13" s="443" customFormat="1" ht="12" customHeight="1">
      <c r="A2142" s="502">
        <f t="shared" si="63"/>
        <v>2134</v>
      </c>
      <c r="B2142" s="502">
        <f t="shared" si="64"/>
        <v>0</v>
      </c>
      <c r="C2142" s="448"/>
      <c r="D2142" s="446"/>
      <c r="E2142" s="446"/>
      <c r="F2142" s="446"/>
      <c r="G2142" s="448"/>
      <c r="H2142" s="455">
        <v>0</v>
      </c>
      <c r="I2142" s="452">
        <v>0</v>
      </c>
      <c r="J2142" s="446"/>
      <c r="K2142" s="492"/>
      <c r="M2142" s="443" t="str">
        <f>_xlfn.IFNA(VLOOKUP(G2142,Checks!$L$4:$L$15,1,FALSE),IF(G2142="","",1))</f>
        <v/>
      </c>
    </row>
    <row r="2143" spans="1:13" s="443" customFormat="1" ht="12" customHeight="1">
      <c r="A2143" s="502">
        <f t="shared" si="63"/>
        <v>2135</v>
      </c>
      <c r="B2143" s="502">
        <f t="shared" si="64"/>
        <v>0</v>
      </c>
      <c r="C2143" s="448"/>
      <c r="D2143" s="446"/>
      <c r="E2143" s="446"/>
      <c r="F2143" s="446"/>
      <c r="G2143" s="448"/>
      <c r="H2143" s="455">
        <v>0</v>
      </c>
      <c r="I2143" s="452">
        <v>0</v>
      </c>
      <c r="J2143" s="446"/>
      <c r="K2143" s="492"/>
      <c r="M2143" s="443" t="str">
        <f>_xlfn.IFNA(VLOOKUP(G2143,Checks!$L$4:$L$15,1,FALSE),IF(G2143="","",1))</f>
        <v/>
      </c>
    </row>
    <row r="2144" spans="1:13" s="443" customFormat="1" ht="12" customHeight="1">
      <c r="A2144" s="502">
        <f t="shared" si="63"/>
        <v>2136</v>
      </c>
      <c r="B2144" s="502">
        <f t="shared" si="64"/>
        <v>0</v>
      </c>
      <c r="C2144" s="448"/>
      <c r="D2144" s="446"/>
      <c r="E2144" s="446"/>
      <c r="F2144" s="446"/>
      <c r="G2144" s="448"/>
      <c r="H2144" s="455">
        <v>0</v>
      </c>
      <c r="I2144" s="452">
        <v>0</v>
      </c>
      <c r="J2144" s="446"/>
      <c r="K2144" s="492"/>
      <c r="M2144" s="443" t="str">
        <f>_xlfn.IFNA(VLOOKUP(G2144,Checks!$L$4:$L$15,1,FALSE),IF(G2144="","",1))</f>
        <v/>
      </c>
    </row>
    <row r="2145" spans="1:13" s="443" customFormat="1" ht="12" customHeight="1">
      <c r="A2145" s="502">
        <f t="shared" si="63"/>
        <v>2137</v>
      </c>
      <c r="B2145" s="502">
        <f t="shared" si="64"/>
        <v>0</v>
      </c>
      <c r="C2145" s="448"/>
      <c r="D2145" s="446"/>
      <c r="E2145" s="446"/>
      <c r="F2145" s="446"/>
      <c r="G2145" s="448"/>
      <c r="H2145" s="455">
        <v>0</v>
      </c>
      <c r="I2145" s="452">
        <v>0</v>
      </c>
      <c r="J2145" s="446"/>
      <c r="K2145" s="492"/>
      <c r="M2145" s="443" t="str">
        <f>_xlfn.IFNA(VLOOKUP(G2145,Checks!$L$4:$L$15,1,FALSE),IF(G2145="","",1))</f>
        <v/>
      </c>
    </row>
    <row r="2146" spans="1:13" s="443" customFormat="1" ht="12" customHeight="1">
      <c r="A2146" s="502">
        <f t="shared" si="63"/>
        <v>2138</v>
      </c>
      <c r="B2146" s="502">
        <f t="shared" si="64"/>
        <v>0</v>
      </c>
      <c r="C2146" s="448"/>
      <c r="D2146" s="446"/>
      <c r="E2146" s="446"/>
      <c r="F2146" s="446"/>
      <c r="G2146" s="448"/>
      <c r="H2146" s="455">
        <v>0</v>
      </c>
      <c r="I2146" s="452">
        <v>0</v>
      </c>
      <c r="J2146" s="446"/>
      <c r="K2146" s="492"/>
      <c r="M2146" s="443" t="str">
        <f>_xlfn.IFNA(VLOOKUP(G2146,Checks!$L$4:$L$15,1,FALSE),IF(G2146="","",1))</f>
        <v/>
      </c>
    </row>
    <row r="2147" spans="1:13" s="443" customFormat="1" ht="12" customHeight="1">
      <c r="A2147" s="502">
        <f t="shared" si="63"/>
        <v>2139</v>
      </c>
      <c r="B2147" s="502">
        <f t="shared" si="64"/>
        <v>0</v>
      </c>
      <c r="C2147" s="448"/>
      <c r="D2147" s="446"/>
      <c r="E2147" s="446"/>
      <c r="F2147" s="446"/>
      <c r="G2147" s="448"/>
      <c r="H2147" s="455">
        <v>0</v>
      </c>
      <c r="I2147" s="452">
        <v>0</v>
      </c>
      <c r="J2147" s="446"/>
      <c r="K2147" s="492"/>
      <c r="M2147" s="443" t="str">
        <f>_xlfn.IFNA(VLOOKUP(G2147,Checks!$L$4:$L$15,1,FALSE),IF(G2147="","",1))</f>
        <v/>
      </c>
    </row>
    <row r="2148" spans="1:13" s="443" customFormat="1" ht="12" customHeight="1">
      <c r="A2148" s="502">
        <f t="shared" si="63"/>
        <v>2140</v>
      </c>
      <c r="B2148" s="502">
        <f t="shared" si="64"/>
        <v>0</v>
      </c>
      <c r="C2148" s="448"/>
      <c r="D2148" s="446"/>
      <c r="E2148" s="446"/>
      <c r="F2148" s="446"/>
      <c r="G2148" s="448"/>
      <c r="H2148" s="455">
        <v>0</v>
      </c>
      <c r="I2148" s="452">
        <v>0</v>
      </c>
      <c r="J2148" s="446"/>
      <c r="K2148" s="492"/>
      <c r="M2148" s="443" t="str">
        <f>_xlfn.IFNA(VLOOKUP(G2148,Checks!$L$4:$L$15,1,FALSE),IF(G2148="","",1))</f>
        <v/>
      </c>
    </row>
    <row r="2149" spans="1:13" s="443" customFormat="1" ht="12" customHeight="1">
      <c r="A2149" s="502">
        <f t="shared" si="63"/>
        <v>2141</v>
      </c>
      <c r="B2149" s="502">
        <f t="shared" si="64"/>
        <v>0</v>
      </c>
      <c r="C2149" s="448"/>
      <c r="D2149" s="446"/>
      <c r="E2149" s="446"/>
      <c r="F2149" s="446"/>
      <c r="G2149" s="448"/>
      <c r="H2149" s="455">
        <v>0</v>
      </c>
      <c r="I2149" s="452">
        <v>0</v>
      </c>
      <c r="J2149" s="446"/>
      <c r="K2149" s="492"/>
      <c r="M2149" s="443" t="str">
        <f>_xlfn.IFNA(VLOOKUP(G2149,Checks!$L$4:$L$15,1,FALSE),IF(G2149="","",1))</f>
        <v/>
      </c>
    </row>
    <row r="2150" spans="1:13" s="443" customFormat="1" ht="12" customHeight="1">
      <c r="A2150" s="502">
        <f t="shared" si="63"/>
        <v>2142</v>
      </c>
      <c r="B2150" s="502">
        <f t="shared" si="64"/>
        <v>0</v>
      </c>
      <c r="C2150" s="448"/>
      <c r="D2150" s="446"/>
      <c r="E2150" s="446"/>
      <c r="F2150" s="446"/>
      <c r="G2150" s="448"/>
      <c r="H2150" s="455">
        <v>0</v>
      </c>
      <c r="I2150" s="452">
        <v>0</v>
      </c>
      <c r="J2150" s="446"/>
      <c r="K2150" s="492"/>
      <c r="M2150" s="443" t="str">
        <f>_xlfn.IFNA(VLOOKUP(G2150,Checks!$L$4:$L$15,1,FALSE),IF(G2150="","",1))</f>
        <v/>
      </c>
    </row>
    <row r="2151" spans="1:13" s="443" customFormat="1" ht="12" customHeight="1">
      <c r="A2151" s="502">
        <f t="shared" si="63"/>
        <v>2143</v>
      </c>
      <c r="B2151" s="502">
        <f t="shared" si="64"/>
        <v>0</v>
      </c>
      <c r="C2151" s="448"/>
      <c r="D2151" s="446"/>
      <c r="E2151" s="446"/>
      <c r="F2151" s="446"/>
      <c r="G2151" s="448"/>
      <c r="H2151" s="455">
        <v>0</v>
      </c>
      <c r="I2151" s="452">
        <v>0</v>
      </c>
      <c r="J2151" s="446"/>
      <c r="K2151" s="492"/>
      <c r="M2151" s="443" t="str">
        <f>_xlfn.IFNA(VLOOKUP(G2151,Checks!$L$4:$L$15,1,FALSE),IF(G2151="","",1))</f>
        <v/>
      </c>
    </row>
    <row r="2152" spans="1:13" s="443" customFormat="1" ht="12" customHeight="1">
      <c r="A2152" s="502">
        <f t="shared" si="63"/>
        <v>2144</v>
      </c>
      <c r="B2152" s="502">
        <f t="shared" si="64"/>
        <v>0</v>
      </c>
      <c r="C2152" s="448"/>
      <c r="D2152" s="446"/>
      <c r="E2152" s="446"/>
      <c r="F2152" s="446"/>
      <c r="G2152" s="448"/>
      <c r="H2152" s="455">
        <v>0</v>
      </c>
      <c r="I2152" s="452">
        <v>0</v>
      </c>
      <c r="J2152" s="446"/>
      <c r="K2152" s="492"/>
      <c r="M2152" s="443" t="str">
        <f>_xlfn.IFNA(VLOOKUP(G2152,Checks!$L$4:$L$15,1,FALSE),IF(G2152="","",1))</f>
        <v/>
      </c>
    </row>
    <row r="2153" spans="1:13" s="443" customFormat="1" ht="12" customHeight="1">
      <c r="A2153" s="502">
        <f t="shared" si="63"/>
        <v>2145</v>
      </c>
      <c r="B2153" s="502">
        <f t="shared" si="64"/>
        <v>0</v>
      </c>
      <c r="C2153" s="448"/>
      <c r="D2153" s="446"/>
      <c r="E2153" s="446"/>
      <c r="F2153" s="446"/>
      <c r="G2153" s="448"/>
      <c r="H2153" s="455">
        <v>0</v>
      </c>
      <c r="I2153" s="452">
        <v>0</v>
      </c>
      <c r="J2153" s="446"/>
      <c r="K2153" s="492"/>
      <c r="M2153" s="443" t="str">
        <f>_xlfn.IFNA(VLOOKUP(G2153,Checks!$L$4:$L$15,1,FALSE),IF(G2153="","",1))</f>
        <v/>
      </c>
    </row>
    <row r="2154" spans="1:13" s="443" customFormat="1" ht="12" customHeight="1">
      <c r="A2154" s="502">
        <f t="shared" si="63"/>
        <v>2146</v>
      </c>
      <c r="B2154" s="502">
        <f t="shared" si="64"/>
        <v>0</v>
      </c>
      <c r="C2154" s="448"/>
      <c r="D2154" s="446"/>
      <c r="E2154" s="446"/>
      <c r="F2154" s="446"/>
      <c r="G2154" s="448"/>
      <c r="H2154" s="455">
        <v>0</v>
      </c>
      <c r="I2154" s="452">
        <v>0</v>
      </c>
      <c r="J2154" s="446"/>
      <c r="K2154" s="492"/>
      <c r="M2154" s="443" t="str">
        <f>_xlfn.IFNA(VLOOKUP(G2154,Checks!$L$4:$L$15,1,FALSE),IF(G2154="","",1))</f>
        <v/>
      </c>
    </row>
    <row r="2155" spans="1:13" s="443" customFormat="1" ht="12" customHeight="1">
      <c r="A2155" s="502">
        <f t="shared" si="63"/>
        <v>2147</v>
      </c>
      <c r="B2155" s="502">
        <f t="shared" si="64"/>
        <v>0</v>
      </c>
      <c r="C2155" s="448"/>
      <c r="D2155" s="446"/>
      <c r="E2155" s="446"/>
      <c r="F2155" s="446"/>
      <c r="G2155" s="448"/>
      <c r="H2155" s="455">
        <v>0</v>
      </c>
      <c r="I2155" s="452">
        <v>0</v>
      </c>
      <c r="J2155" s="446"/>
      <c r="K2155" s="492"/>
      <c r="M2155" s="443" t="str">
        <f>_xlfn.IFNA(VLOOKUP(G2155,Checks!$L$4:$L$15,1,FALSE),IF(G2155="","",1))</f>
        <v/>
      </c>
    </row>
    <row r="2156" spans="1:13" s="443" customFormat="1" ht="12" customHeight="1">
      <c r="A2156" s="502">
        <f t="shared" si="63"/>
        <v>2148</v>
      </c>
      <c r="B2156" s="502">
        <f t="shared" si="64"/>
        <v>0</v>
      </c>
      <c r="C2156" s="448"/>
      <c r="D2156" s="446"/>
      <c r="E2156" s="446"/>
      <c r="F2156" s="446"/>
      <c r="G2156" s="448"/>
      <c r="H2156" s="455">
        <v>0</v>
      </c>
      <c r="I2156" s="452">
        <v>0</v>
      </c>
      <c r="J2156" s="446"/>
      <c r="K2156" s="492"/>
      <c r="M2156" s="443" t="str">
        <f>_xlfn.IFNA(VLOOKUP(G2156,Checks!$L$4:$L$15,1,FALSE),IF(G2156="","",1))</f>
        <v/>
      </c>
    </row>
    <row r="2157" spans="1:13" s="443" customFormat="1" ht="12" customHeight="1">
      <c r="A2157" s="502">
        <f t="shared" si="63"/>
        <v>2149</v>
      </c>
      <c r="B2157" s="502">
        <f t="shared" si="64"/>
        <v>0</v>
      </c>
      <c r="C2157" s="448"/>
      <c r="D2157" s="446"/>
      <c r="E2157" s="446"/>
      <c r="F2157" s="446"/>
      <c r="G2157" s="448"/>
      <c r="H2157" s="455">
        <v>0</v>
      </c>
      <c r="I2157" s="452">
        <v>0</v>
      </c>
      <c r="J2157" s="446"/>
      <c r="K2157" s="492"/>
      <c r="M2157" s="443" t="str">
        <f>_xlfn.IFNA(VLOOKUP(G2157,Checks!$L$4:$L$15,1,FALSE),IF(G2157="","",1))</f>
        <v/>
      </c>
    </row>
    <row r="2158" spans="1:13" s="443" customFormat="1" ht="12" customHeight="1">
      <c r="A2158" s="502">
        <f t="shared" si="63"/>
        <v>2150</v>
      </c>
      <c r="B2158" s="502">
        <f t="shared" si="64"/>
        <v>0</v>
      </c>
      <c r="C2158" s="448"/>
      <c r="D2158" s="446"/>
      <c r="E2158" s="446"/>
      <c r="F2158" s="446"/>
      <c r="G2158" s="448"/>
      <c r="H2158" s="455">
        <v>0</v>
      </c>
      <c r="I2158" s="452">
        <v>0</v>
      </c>
      <c r="J2158" s="446"/>
      <c r="K2158" s="492"/>
      <c r="M2158" s="443" t="str">
        <f>_xlfn.IFNA(VLOOKUP(G2158,Checks!$L$4:$L$15,1,FALSE),IF(G2158="","",1))</f>
        <v/>
      </c>
    </row>
    <row r="2159" spans="1:13" s="443" customFormat="1" ht="12" customHeight="1">
      <c r="A2159" s="502">
        <f t="shared" si="63"/>
        <v>2151</v>
      </c>
      <c r="B2159" s="502">
        <f t="shared" si="64"/>
        <v>0</v>
      </c>
      <c r="C2159" s="448"/>
      <c r="D2159" s="446"/>
      <c r="E2159" s="446"/>
      <c r="F2159" s="446"/>
      <c r="G2159" s="448"/>
      <c r="H2159" s="455">
        <v>0</v>
      </c>
      <c r="I2159" s="452">
        <v>0</v>
      </c>
      <c r="J2159" s="446"/>
      <c r="K2159" s="492"/>
      <c r="M2159" s="443" t="str">
        <f>_xlfn.IFNA(VLOOKUP(G2159,Checks!$L$4:$L$15,1,FALSE),IF(G2159="","",1))</f>
        <v/>
      </c>
    </row>
    <row r="2160" spans="1:13" s="443" customFormat="1" ht="12" customHeight="1">
      <c r="A2160" s="502">
        <f t="shared" si="63"/>
        <v>2152</v>
      </c>
      <c r="B2160" s="502">
        <f t="shared" si="64"/>
        <v>0</v>
      </c>
      <c r="C2160" s="448"/>
      <c r="D2160" s="446"/>
      <c r="E2160" s="446"/>
      <c r="F2160" s="446"/>
      <c r="G2160" s="448"/>
      <c r="H2160" s="455">
        <v>0</v>
      </c>
      <c r="I2160" s="452">
        <v>0</v>
      </c>
      <c r="J2160" s="446"/>
      <c r="K2160" s="492"/>
      <c r="M2160" s="443" t="str">
        <f>_xlfn.IFNA(VLOOKUP(G2160,Checks!$L$4:$L$15,1,FALSE),IF(G2160="","",1))</f>
        <v/>
      </c>
    </row>
    <row r="2161" spans="1:13" s="443" customFormat="1" ht="12" customHeight="1">
      <c r="A2161" s="502">
        <f t="shared" si="63"/>
        <v>2153</v>
      </c>
      <c r="B2161" s="502">
        <f t="shared" si="64"/>
        <v>0</v>
      </c>
      <c r="C2161" s="448"/>
      <c r="D2161" s="446"/>
      <c r="E2161" s="446"/>
      <c r="F2161" s="446"/>
      <c r="G2161" s="448"/>
      <c r="H2161" s="455">
        <v>0</v>
      </c>
      <c r="I2161" s="452">
        <v>0</v>
      </c>
      <c r="J2161" s="446"/>
      <c r="K2161" s="492"/>
      <c r="M2161" s="443" t="str">
        <f>_xlfn.IFNA(VLOOKUP(G2161,Checks!$L$4:$L$15,1,FALSE),IF(G2161="","",1))</f>
        <v/>
      </c>
    </row>
    <row r="2162" spans="1:13" s="443" customFormat="1" ht="12" customHeight="1">
      <c r="A2162" s="502">
        <f t="shared" si="63"/>
        <v>2154</v>
      </c>
      <c r="B2162" s="502">
        <f t="shared" si="64"/>
        <v>0</v>
      </c>
      <c r="C2162" s="448"/>
      <c r="D2162" s="446"/>
      <c r="E2162" s="446"/>
      <c r="F2162" s="446"/>
      <c r="G2162" s="448"/>
      <c r="H2162" s="455">
        <v>0</v>
      </c>
      <c r="I2162" s="452">
        <v>0</v>
      </c>
      <c r="J2162" s="446"/>
      <c r="K2162" s="492"/>
      <c r="M2162" s="443" t="str">
        <f>_xlfn.IFNA(VLOOKUP(G2162,Checks!$L$4:$L$15,1,FALSE),IF(G2162="","",1))</f>
        <v/>
      </c>
    </row>
    <row r="2163" spans="1:13" s="443" customFormat="1" ht="12" customHeight="1">
      <c r="A2163" s="502">
        <f t="shared" si="63"/>
        <v>2155</v>
      </c>
      <c r="B2163" s="502">
        <f t="shared" si="64"/>
        <v>0</v>
      </c>
      <c r="C2163" s="448"/>
      <c r="D2163" s="446"/>
      <c r="E2163" s="446"/>
      <c r="F2163" s="446"/>
      <c r="G2163" s="448"/>
      <c r="H2163" s="455">
        <v>0</v>
      </c>
      <c r="I2163" s="452">
        <v>0</v>
      </c>
      <c r="J2163" s="446"/>
      <c r="K2163" s="492"/>
      <c r="M2163" s="443" t="str">
        <f>_xlfn.IFNA(VLOOKUP(G2163,Checks!$L$4:$L$15,1,FALSE),IF(G2163="","",1))</f>
        <v/>
      </c>
    </row>
    <row r="2164" spans="1:13" s="443" customFormat="1" ht="12" customHeight="1">
      <c r="A2164" s="502">
        <f t="shared" si="63"/>
        <v>2156</v>
      </c>
      <c r="B2164" s="502">
        <f t="shared" si="64"/>
        <v>0</v>
      </c>
      <c r="C2164" s="448"/>
      <c r="D2164" s="446"/>
      <c r="E2164" s="446"/>
      <c r="F2164" s="446"/>
      <c r="G2164" s="448"/>
      <c r="H2164" s="455">
        <v>0</v>
      </c>
      <c r="I2164" s="452">
        <v>0</v>
      </c>
      <c r="J2164" s="446"/>
      <c r="K2164" s="492"/>
      <c r="M2164" s="443" t="str">
        <f>_xlfn.IFNA(VLOOKUP(G2164,Checks!$L$4:$L$15,1,FALSE),IF(G2164="","",1))</f>
        <v/>
      </c>
    </row>
    <row r="2165" spans="1:13" s="443" customFormat="1" ht="12" customHeight="1">
      <c r="A2165" s="502">
        <f t="shared" si="63"/>
        <v>2157</v>
      </c>
      <c r="B2165" s="502">
        <f t="shared" si="64"/>
        <v>0</v>
      </c>
      <c r="C2165" s="448"/>
      <c r="D2165" s="446"/>
      <c r="E2165" s="446"/>
      <c r="F2165" s="446"/>
      <c r="G2165" s="448"/>
      <c r="H2165" s="455">
        <v>0</v>
      </c>
      <c r="I2165" s="452">
        <v>0</v>
      </c>
      <c r="J2165" s="446"/>
      <c r="K2165" s="492"/>
      <c r="M2165" s="443" t="str">
        <f>_xlfn.IFNA(VLOOKUP(G2165,Checks!$L$4:$L$15,1,FALSE),IF(G2165="","",1))</f>
        <v/>
      </c>
    </row>
    <row r="2166" spans="1:13" s="443" customFormat="1" ht="12" customHeight="1">
      <c r="A2166" s="502">
        <f t="shared" si="63"/>
        <v>2158</v>
      </c>
      <c r="B2166" s="502">
        <f t="shared" si="64"/>
        <v>0</v>
      </c>
      <c r="C2166" s="448"/>
      <c r="D2166" s="446"/>
      <c r="E2166" s="446"/>
      <c r="F2166" s="446"/>
      <c r="G2166" s="448"/>
      <c r="H2166" s="455">
        <v>0</v>
      </c>
      <c r="I2166" s="452">
        <v>0</v>
      </c>
      <c r="J2166" s="446"/>
      <c r="K2166" s="492"/>
      <c r="M2166" s="443" t="str">
        <f>_xlfn.IFNA(VLOOKUP(G2166,Checks!$L$4:$L$15,1,FALSE),IF(G2166="","",1))</f>
        <v/>
      </c>
    </row>
    <row r="2167" spans="1:13" s="443" customFormat="1" ht="12" customHeight="1">
      <c r="A2167" s="502">
        <f t="shared" si="63"/>
        <v>2159</v>
      </c>
      <c r="B2167" s="502">
        <f t="shared" si="64"/>
        <v>0</v>
      </c>
      <c r="C2167" s="448"/>
      <c r="D2167" s="446"/>
      <c r="E2167" s="446"/>
      <c r="F2167" s="446"/>
      <c r="G2167" s="448"/>
      <c r="H2167" s="455">
        <v>0</v>
      </c>
      <c r="I2167" s="452">
        <v>0</v>
      </c>
      <c r="J2167" s="446"/>
      <c r="K2167" s="492"/>
      <c r="M2167" s="443" t="str">
        <f>_xlfn.IFNA(VLOOKUP(G2167,Checks!$L$4:$L$15,1,FALSE),IF(G2167="","",1))</f>
        <v/>
      </c>
    </row>
    <row r="2168" spans="1:13" s="443" customFormat="1" ht="12" customHeight="1">
      <c r="A2168" s="502">
        <f t="shared" si="63"/>
        <v>2160</v>
      </c>
      <c r="B2168" s="502">
        <f t="shared" si="64"/>
        <v>0</v>
      </c>
      <c r="C2168" s="448"/>
      <c r="D2168" s="446"/>
      <c r="E2168" s="446"/>
      <c r="F2168" s="446"/>
      <c r="G2168" s="448"/>
      <c r="H2168" s="455">
        <v>0</v>
      </c>
      <c r="I2168" s="452">
        <v>0</v>
      </c>
      <c r="J2168" s="446"/>
      <c r="K2168" s="492"/>
      <c r="M2168" s="443" t="str">
        <f>_xlfn.IFNA(VLOOKUP(G2168,Checks!$L$4:$L$15,1,FALSE),IF(G2168="","",1))</f>
        <v/>
      </c>
    </row>
    <row r="2169" spans="1:13" s="443" customFormat="1" ht="12" customHeight="1">
      <c r="A2169" s="502">
        <f t="shared" si="63"/>
        <v>2161</v>
      </c>
      <c r="B2169" s="502">
        <f t="shared" si="64"/>
        <v>0</v>
      </c>
      <c r="C2169" s="448"/>
      <c r="D2169" s="446"/>
      <c r="E2169" s="446"/>
      <c r="F2169" s="446"/>
      <c r="G2169" s="448"/>
      <c r="H2169" s="455">
        <v>0</v>
      </c>
      <c r="I2169" s="452">
        <v>0</v>
      </c>
      <c r="J2169" s="446"/>
      <c r="K2169" s="492"/>
      <c r="M2169" s="443" t="str">
        <f>_xlfn.IFNA(VLOOKUP(G2169,Checks!$L$4:$L$15,1,FALSE),IF(G2169="","",1))</f>
        <v/>
      </c>
    </row>
    <row r="2170" spans="1:13" s="443" customFormat="1" ht="12" customHeight="1">
      <c r="A2170" s="502">
        <f t="shared" si="63"/>
        <v>2162</v>
      </c>
      <c r="B2170" s="502">
        <f t="shared" si="64"/>
        <v>0</v>
      </c>
      <c r="C2170" s="448"/>
      <c r="D2170" s="446"/>
      <c r="E2170" s="446"/>
      <c r="F2170" s="446"/>
      <c r="G2170" s="448"/>
      <c r="H2170" s="455">
        <v>0</v>
      </c>
      <c r="I2170" s="452">
        <v>0</v>
      </c>
      <c r="J2170" s="446"/>
      <c r="K2170" s="492"/>
      <c r="M2170" s="443" t="str">
        <f>_xlfn.IFNA(VLOOKUP(G2170,Checks!$L$4:$L$15,1,FALSE),IF(G2170="","",1))</f>
        <v/>
      </c>
    </row>
    <row r="2171" spans="1:13" s="443" customFormat="1" ht="12" customHeight="1">
      <c r="A2171" s="502">
        <f t="shared" si="63"/>
        <v>2163</v>
      </c>
      <c r="B2171" s="502">
        <f t="shared" si="64"/>
        <v>0</v>
      </c>
      <c r="C2171" s="448"/>
      <c r="D2171" s="446"/>
      <c r="E2171" s="446"/>
      <c r="F2171" s="446"/>
      <c r="G2171" s="448"/>
      <c r="H2171" s="455">
        <v>0</v>
      </c>
      <c r="I2171" s="452">
        <v>0</v>
      </c>
      <c r="J2171" s="446"/>
      <c r="K2171" s="492"/>
      <c r="M2171" s="443" t="str">
        <f>_xlfn.IFNA(VLOOKUP(G2171,Checks!$L$4:$L$15,1,FALSE),IF(G2171="","",1))</f>
        <v/>
      </c>
    </row>
    <row r="2172" spans="1:13" s="443" customFormat="1" ht="12" customHeight="1">
      <c r="A2172" s="502">
        <f t="shared" si="63"/>
        <v>2164</v>
      </c>
      <c r="B2172" s="502">
        <f t="shared" si="64"/>
        <v>0</v>
      </c>
      <c r="C2172" s="448"/>
      <c r="D2172" s="446"/>
      <c r="E2172" s="446"/>
      <c r="F2172" s="446"/>
      <c r="G2172" s="448"/>
      <c r="H2172" s="455">
        <v>0</v>
      </c>
      <c r="I2172" s="452">
        <v>0</v>
      </c>
      <c r="J2172" s="446"/>
      <c r="K2172" s="492"/>
      <c r="M2172" s="443" t="str">
        <f>_xlfn.IFNA(VLOOKUP(G2172,Checks!$L$4:$L$15,1,FALSE),IF(G2172="","",1))</f>
        <v/>
      </c>
    </row>
    <row r="2173" spans="1:13" s="443" customFormat="1" ht="12" customHeight="1">
      <c r="A2173" s="502">
        <f t="shared" si="63"/>
        <v>2165</v>
      </c>
      <c r="B2173" s="502">
        <f t="shared" si="64"/>
        <v>0</v>
      </c>
      <c r="C2173" s="448"/>
      <c r="D2173" s="446"/>
      <c r="E2173" s="446"/>
      <c r="F2173" s="446"/>
      <c r="G2173" s="448"/>
      <c r="H2173" s="455">
        <v>0</v>
      </c>
      <c r="I2173" s="452">
        <v>0</v>
      </c>
      <c r="J2173" s="446"/>
      <c r="K2173" s="492"/>
      <c r="M2173" s="443" t="str">
        <f>_xlfn.IFNA(VLOOKUP(G2173,Checks!$L$4:$L$15,1,FALSE),IF(G2173="","",1))</f>
        <v/>
      </c>
    </row>
    <row r="2174" spans="1:13" s="443" customFormat="1" ht="12" customHeight="1">
      <c r="A2174" s="502">
        <f t="shared" si="63"/>
        <v>2166</v>
      </c>
      <c r="B2174" s="502">
        <f t="shared" si="64"/>
        <v>0</v>
      </c>
      <c r="C2174" s="448"/>
      <c r="D2174" s="446"/>
      <c r="E2174" s="446"/>
      <c r="F2174" s="446"/>
      <c r="G2174" s="448"/>
      <c r="H2174" s="455">
        <v>0</v>
      </c>
      <c r="I2174" s="452">
        <v>0</v>
      </c>
      <c r="J2174" s="446"/>
      <c r="K2174" s="492"/>
      <c r="M2174" s="443" t="str">
        <f>_xlfn.IFNA(VLOOKUP(G2174,Checks!$L$4:$L$15,1,FALSE),IF(G2174="","",1))</f>
        <v/>
      </c>
    </row>
    <row r="2175" spans="1:13" s="443" customFormat="1" ht="12" customHeight="1">
      <c r="A2175" s="502">
        <f t="shared" si="63"/>
        <v>2167</v>
      </c>
      <c r="B2175" s="502">
        <f t="shared" si="64"/>
        <v>0</v>
      </c>
      <c r="C2175" s="448"/>
      <c r="D2175" s="446"/>
      <c r="E2175" s="446"/>
      <c r="F2175" s="446"/>
      <c r="G2175" s="448"/>
      <c r="H2175" s="455">
        <v>0</v>
      </c>
      <c r="I2175" s="452">
        <v>0</v>
      </c>
      <c r="J2175" s="446"/>
      <c r="K2175" s="492"/>
      <c r="M2175" s="443" t="str">
        <f>_xlfn.IFNA(VLOOKUP(G2175,Checks!$L$4:$L$15,1,FALSE),IF(G2175="","",1))</f>
        <v/>
      </c>
    </row>
    <row r="2176" spans="1:13" s="443" customFormat="1" ht="12" customHeight="1">
      <c r="A2176" s="502">
        <f t="shared" si="63"/>
        <v>2168</v>
      </c>
      <c r="B2176" s="502">
        <f t="shared" si="64"/>
        <v>0</v>
      </c>
      <c r="C2176" s="448"/>
      <c r="D2176" s="446"/>
      <c r="E2176" s="446"/>
      <c r="F2176" s="446"/>
      <c r="G2176" s="448"/>
      <c r="H2176" s="455">
        <v>0</v>
      </c>
      <c r="I2176" s="452">
        <v>0</v>
      </c>
      <c r="J2176" s="446"/>
      <c r="K2176" s="492"/>
      <c r="M2176" s="443" t="str">
        <f>_xlfn.IFNA(VLOOKUP(G2176,Checks!$L$4:$L$15,1,FALSE),IF(G2176="","",1))</f>
        <v/>
      </c>
    </row>
    <row r="2177" spans="1:13" s="443" customFormat="1" ht="12" customHeight="1">
      <c r="A2177" s="502">
        <f t="shared" si="63"/>
        <v>2169</v>
      </c>
      <c r="B2177" s="502">
        <f t="shared" si="64"/>
        <v>0</v>
      </c>
      <c r="C2177" s="448"/>
      <c r="D2177" s="446"/>
      <c r="E2177" s="446"/>
      <c r="F2177" s="446"/>
      <c r="G2177" s="448"/>
      <c r="H2177" s="455">
        <v>0</v>
      </c>
      <c r="I2177" s="452">
        <v>0</v>
      </c>
      <c r="J2177" s="446"/>
      <c r="K2177" s="492"/>
      <c r="M2177" s="443" t="str">
        <f>_xlfn.IFNA(VLOOKUP(G2177,Checks!$L$4:$L$15,1,FALSE),IF(G2177="","",1))</f>
        <v/>
      </c>
    </row>
    <row r="2178" spans="1:13" s="443" customFormat="1" ht="12" customHeight="1">
      <c r="A2178" s="502">
        <f t="shared" si="63"/>
        <v>2170</v>
      </c>
      <c r="B2178" s="502">
        <f t="shared" si="64"/>
        <v>0</v>
      </c>
      <c r="C2178" s="448"/>
      <c r="D2178" s="446"/>
      <c r="E2178" s="446"/>
      <c r="F2178" s="446"/>
      <c r="G2178" s="448"/>
      <c r="H2178" s="455">
        <v>0</v>
      </c>
      <c r="I2178" s="452">
        <v>0</v>
      </c>
      <c r="J2178" s="446"/>
      <c r="K2178" s="492"/>
      <c r="M2178" s="443" t="str">
        <f>_xlfn.IFNA(VLOOKUP(G2178,Checks!$L$4:$L$15,1,FALSE),IF(G2178="","",1))</f>
        <v/>
      </c>
    </row>
    <row r="2179" spans="1:13" s="443" customFormat="1" ht="12" customHeight="1">
      <c r="A2179" s="502">
        <f t="shared" si="63"/>
        <v>2171</v>
      </c>
      <c r="B2179" s="502">
        <f t="shared" si="64"/>
        <v>0</v>
      </c>
      <c r="C2179" s="448"/>
      <c r="D2179" s="446"/>
      <c r="E2179" s="446"/>
      <c r="F2179" s="446"/>
      <c r="G2179" s="448"/>
      <c r="H2179" s="455">
        <v>0</v>
      </c>
      <c r="I2179" s="452">
        <v>0</v>
      </c>
      <c r="J2179" s="446"/>
      <c r="K2179" s="492"/>
      <c r="M2179" s="443" t="str">
        <f>_xlfn.IFNA(VLOOKUP(G2179,Checks!$L$4:$L$15,1,FALSE),IF(G2179="","",1))</f>
        <v/>
      </c>
    </row>
    <row r="2180" spans="1:13" s="443" customFormat="1" ht="12" customHeight="1">
      <c r="A2180" s="502">
        <f t="shared" si="63"/>
        <v>2172</v>
      </c>
      <c r="B2180" s="502">
        <f t="shared" si="64"/>
        <v>0</v>
      </c>
      <c r="C2180" s="448"/>
      <c r="D2180" s="446"/>
      <c r="E2180" s="446"/>
      <c r="F2180" s="446"/>
      <c r="G2180" s="448"/>
      <c r="H2180" s="455">
        <v>0</v>
      </c>
      <c r="I2180" s="452">
        <v>0</v>
      </c>
      <c r="J2180" s="446"/>
      <c r="K2180" s="492"/>
      <c r="M2180" s="443" t="str">
        <f>_xlfn.IFNA(VLOOKUP(G2180,Checks!$L$4:$L$15,1,FALSE),IF(G2180="","",1))</f>
        <v/>
      </c>
    </row>
    <row r="2181" spans="1:13" s="443" customFormat="1" ht="12" customHeight="1">
      <c r="A2181" s="502">
        <f t="shared" si="63"/>
        <v>2173</v>
      </c>
      <c r="B2181" s="502">
        <f t="shared" si="64"/>
        <v>0</v>
      </c>
      <c r="C2181" s="448"/>
      <c r="D2181" s="446"/>
      <c r="E2181" s="446"/>
      <c r="F2181" s="446"/>
      <c r="G2181" s="448"/>
      <c r="H2181" s="455">
        <v>0</v>
      </c>
      <c r="I2181" s="452">
        <v>0</v>
      </c>
      <c r="J2181" s="446"/>
      <c r="K2181" s="492"/>
      <c r="M2181" s="443" t="str">
        <f>_xlfn.IFNA(VLOOKUP(G2181,Checks!$L$4:$L$15,1,FALSE),IF(G2181="","",1))</f>
        <v/>
      </c>
    </row>
    <row r="2182" spans="1:13" s="443" customFormat="1" ht="12" customHeight="1">
      <c r="A2182" s="502">
        <f t="shared" si="63"/>
        <v>2174</v>
      </c>
      <c r="B2182" s="502">
        <f t="shared" si="64"/>
        <v>0</v>
      </c>
      <c r="C2182" s="448"/>
      <c r="D2182" s="446"/>
      <c r="E2182" s="446"/>
      <c r="F2182" s="446"/>
      <c r="G2182" s="448"/>
      <c r="H2182" s="455">
        <v>0</v>
      </c>
      <c r="I2182" s="452">
        <v>0</v>
      </c>
      <c r="J2182" s="446"/>
      <c r="K2182" s="492"/>
      <c r="M2182" s="443" t="str">
        <f>_xlfn.IFNA(VLOOKUP(G2182,Checks!$L$4:$L$15,1,FALSE),IF(G2182="","",1))</f>
        <v/>
      </c>
    </row>
    <row r="2183" spans="1:13" s="443" customFormat="1" ht="12" customHeight="1">
      <c r="A2183" s="502">
        <f t="shared" si="63"/>
        <v>2175</v>
      </c>
      <c r="B2183" s="502">
        <f t="shared" si="64"/>
        <v>0</v>
      </c>
      <c r="C2183" s="448"/>
      <c r="D2183" s="446"/>
      <c r="E2183" s="446"/>
      <c r="F2183" s="446"/>
      <c r="G2183" s="448"/>
      <c r="H2183" s="455">
        <v>0</v>
      </c>
      <c r="I2183" s="452">
        <v>0</v>
      </c>
      <c r="J2183" s="446"/>
      <c r="K2183" s="492"/>
      <c r="M2183" s="443" t="str">
        <f>_xlfn.IFNA(VLOOKUP(G2183,Checks!$L$4:$L$15,1,FALSE),IF(G2183="","",1))</f>
        <v/>
      </c>
    </row>
    <row r="2184" spans="1:13" s="443" customFormat="1" ht="12" customHeight="1">
      <c r="A2184" s="502">
        <f t="shared" ref="A2184:A2247" si="65">A2183+1</f>
        <v>2176</v>
      </c>
      <c r="B2184" s="502">
        <f t="shared" si="64"/>
        <v>0</v>
      </c>
      <c r="C2184" s="448"/>
      <c r="D2184" s="446"/>
      <c r="E2184" s="446"/>
      <c r="F2184" s="446"/>
      <c r="G2184" s="448"/>
      <c r="H2184" s="455">
        <v>0</v>
      </c>
      <c r="I2184" s="452">
        <v>0</v>
      </c>
      <c r="J2184" s="446"/>
      <c r="K2184" s="492"/>
      <c r="M2184" s="443" t="str">
        <f>_xlfn.IFNA(VLOOKUP(G2184,Checks!$L$4:$L$15,1,FALSE),IF(G2184="","",1))</f>
        <v/>
      </c>
    </row>
    <row r="2185" spans="1:13" s="443" customFormat="1" ht="12" customHeight="1">
      <c r="A2185" s="502">
        <f t="shared" si="65"/>
        <v>2177</v>
      </c>
      <c r="B2185" s="502">
        <f t="shared" si="64"/>
        <v>0</v>
      </c>
      <c r="C2185" s="448"/>
      <c r="D2185" s="446"/>
      <c r="E2185" s="446"/>
      <c r="F2185" s="446"/>
      <c r="G2185" s="448"/>
      <c r="H2185" s="455">
        <v>0</v>
      </c>
      <c r="I2185" s="452">
        <v>0</v>
      </c>
      <c r="J2185" s="446"/>
      <c r="K2185" s="492"/>
      <c r="M2185" s="443" t="str">
        <f>_xlfn.IFNA(VLOOKUP(G2185,Checks!$L$4:$L$15,1,FALSE),IF(G2185="","",1))</f>
        <v/>
      </c>
    </row>
    <row r="2186" spans="1:13" s="443" customFormat="1" ht="12" customHeight="1">
      <c r="A2186" s="502">
        <f t="shared" si="65"/>
        <v>2178</v>
      </c>
      <c r="B2186" s="502">
        <f t="shared" si="64"/>
        <v>0</v>
      </c>
      <c r="C2186" s="448"/>
      <c r="D2186" s="446"/>
      <c r="E2186" s="446"/>
      <c r="F2186" s="446"/>
      <c r="G2186" s="448"/>
      <c r="H2186" s="455">
        <v>0</v>
      </c>
      <c r="I2186" s="452">
        <v>0</v>
      </c>
      <c r="J2186" s="446"/>
      <c r="K2186" s="492"/>
      <c r="M2186" s="443" t="str">
        <f>_xlfn.IFNA(VLOOKUP(G2186,Checks!$L$4:$L$15,1,FALSE),IF(G2186="","",1))</f>
        <v/>
      </c>
    </row>
    <row r="2187" spans="1:13" s="443" customFormat="1" ht="12" customHeight="1">
      <c r="A2187" s="502">
        <f t="shared" si="65"/>
        <v>2179</v>
      </c>
      <c r="B2187" s="502">
        <f t="shared" ref="B2187:B2250" si="66">$B$9</f>
        <v>0</v>
      </c>
      <c r="C2187" s="448"/>
      <c r="D2187" s="446"/>
      <c r="E2187" s="446"/>
      <c r="F2187" s="446"/>
      <c r="G2187" s="448"/>
      <c r="H2187" s="455">
        <v>0</v>
      </c>
      <c r="I2187" s="452">
        <v>0</v>
      </c>
      <c r="J2187" s="446"/>
      <c r="K2187" s="492"/>
      <c r="M2187" s="443" t="str">
        <f>_xlfn.IFNA(VLOOKUP(G2187,Checks!$L$4:$L$15,1,FALSE),IF(G2187="","",1))</f>
        <v/>
      </c>
    </row>
    <row r="2188" spans="1:13" s="443" customFormat="1" ht="12" customHeight="1">
      <c r="A2188" s="502">
        <f t="shared" si="65"/>
        <v>2180</v>
      </c>
      <c r="B2188" s="502">
        <f t="shared" si="66"/>
        <v>0</v>
      </c>
      <c r="C2188" s="448"/>
      <c r="D2188" s="446"/>
      <c r="E2188" s="446"/>
      <c r="F2188" s="446"/>
      <c r="G2188" s="448"/>
      <c r="H2188" s="455">
        <v>0</v>
      </c>
      <c r="I2188" s="452">
        <v>0</v>
      </c>
      <c r="J2188" s="446"/>
      <c r="K2188" s="492"/>
      <c r="M2188" s="443" t="str">
        <f>_xlfn.IFNA(VLOOKUP(G2188,Checks!$L$4:$L$15,1,FALSE),IF(G2188="","",1))</f>
        <v/>
      </c>
    </row>
    <row r="2189" spans="1:13" s="443" customFormat="1" ht="12" customHeight="1">
      <c r="A2189" s="502">
        <f t="shared" si="65"/>
        <v>2181</v>
      </c>
      <c r="B2189" s="502">
        <f t="shared" si="66"/>
        <v>0</v>
      </c>
      <c r="C2189" s="448"/>
      <c r="D2189" s="446"/>
      <c r="E2189" s="446"/>
      <c r="F2189" s="446"/>
      <c r="G2189" s="448"/>
      <c r="H2189" s="455">
        <v>0</v>
      </c>
      <c r="I2189" s="452">
        <v>0</v>
      </c>
      <c r="J2189" s="446"/>
      <c r="K2189" s="492"/>
      <c r="M2189" s="443" t="str">
        <f>_xlfn.IFNA(VLOOKUP(G2189,Checks!$L$4:$L$15,1,FALSE),IF(G2189="","",1))</f>
        <v/>
      </c>
    </row>
    <row r="2190" spans="1:13" s="443" customFormat="1" ht="12" customHeight="1">
      <c r="A2190" s="502">
        <f t="shared" si="65"/>
        <v>2182</v>
      </c>
      <c r="B2190" s="502">
        <f t="shared" si="66"/>
        <v>0</v>
      </c>
      <c r="C2190" s="448"/>
      <c r="D2190" s="446"/>
      <c r="E2190" s="446"/>
      <c r="F2190" s="446"/>
      <c r="G2190" s="448"/>
      <c r="H2190" s="455">
        <v>0</v>
      </c>
      <c r="I2190" s="452">
        <v>0</v>
      </c>
      <c r="J2190" s="446"/>
      <c r="K2190" s="492"/>
      <c r="M2190" s="443" t="str">
        <f>_xlfn.IFNA(VLOOKUP(G2190,Checks!$L$4:$L$15,1,FALSE),IF(G2190="","",1))</f>
        <v/>
      </c>
    </row>
    <row r="2191" spans="1:13" s="443" customFormat="1" ht="12" customHeight="1">
      <c r="A2191" s="502">
        <f t="shared" si="65"/>
        <v>2183</v>
      </c>
      <c r="B2191" s="502">
        <f t="shared" si="66"/>
        <v>0</v>
      </c>
      <c r="C2191" s="448"/>
      <c r="D2191" s="446"/>
      <c r="E2191" s="446"/>
      <c r="F2191" s="446"/>
      <c r="G2191" s="448"/>
      <c r="H2191" s="455">
        <v>0</v>
      </c>
      <c r="I2191" s="452">
        <v>0</v>
      </c>
      <c r="J2191" s="446"/>
      <c r="K2191" s="492"/>
      <c r="M2191" s="443" t="str">
        <f>_xlfn.IFNA(VLOOKUP(G2191,Checks!$L$4:$L$15,1,FALSE),IF(G2191="","",1))</f>
        <v/>
      </c>
    </row>
    <row r="2192" spans="1:13" s="443" customFormat="1" ht="12" customHeight="1">
      <c r="A2192" s="502">
        <f t="shared" si="65"/>
        <v>2184</v>
      </c>
      <c r="B2192" s="502">
        <f t="shared" si="66"/>
        <v>0</v>
      </c>
      <c r="C2192" s="448"/>
      <c r="D2192" s="446"/>
      <c r="E2192" s="446"/>
      <c r="F2192" s="446"/>
      <c r="G2192" s="448"/>
      <c r="H2192" s="455">
        <v>0</v>
      </c>
      <c r="I2192" s="452">
        <v>0</v>
      </c>
      <c r="J2192" s="446"/>
      <c r="K2192" s="492"/>
      <c r="M2192" s="443" t="str">
        <f>_xlfn.IFNA(VLOOKUP(G2192,Checks!$L$4:$L$15,1,FALSE),IF(G2192="","",1))</f>
        <v/>
      </c>
    </row>
    <row r="2193" spans="1:13" s="443" customFormat="1" ht="12" customHeight="1">
      <c r="A2193" s="502">
        <f t="shared" si="65"/>
        <v>2185</v>
      </c>
      <c r="B2193" s="502">
        <f t="shared" si="66"/>
        <v>0</v>
      </c>
      <c r="C2193" s="448"/>
      <c r="D2193" s="446"/>
      <c r="E2193" s="446"/>
      <c r="F2193" s="446"/>
      <c r="G2193" s="448"/>
      <c r="H2193" s="455">
        <v>0</v>
      </c>
      <c r="I2193" s="452">
        <v>0</v>
      </c>
      <c r="J2193" s="446"/>
      <c r="K2193" s="492"/>
      <c r="M2193" s="443" t="str">
        <f>_xlfn.IFNA(VLOOKUP(G2193,Checks!$L$4:$L$15,1,FALSE),IF(G2193="","",1))</f>
        <v/>
      </c>
    </row>
    <row r="2194" spans="1:13" s="443" customFormat="1" ht="12" customHeight="1">
      <c r="A2194" s="502">
        <f t="shared" si="65"/>
        <v>2186</v>
      </c>
      <c r="B2194" s="502">
        <f t="shared" si="66"/>
        <v>0</v>
      </c>
      <c r="C2194" s="448"/>
      <c r="D2194" s="446"/>
      <c r="E2194" s="446"/>
      <c r="F2194" s="446"/>
      <c r="G2194" s="448"/>
      <c r="H2194" s="455">
        <v>0</v>
      </c>
      <c r="I2194" s="452">
        <v>0</v>
      </c>
      <c r="J2194" s="446"/>
      <c r="K2194" s="492"/>
      <c r="M2194" s="443" t="str">
        <f>_xlfn.IFNA(VLOOKUP(G2194,Checks!$L$4:$L$15,1,FALSE),IF(G2194="","",1))</f>
        <v/>
      </c>
    </row>
    <row r="2195" spans="1:13" s="443" customFormat="1" ht="12" customHeight="1">
      <c r="A2195" s="502">
        <f t="shared" si="65"/>
        <v>2187</v>
      </c>
      <c r="B2195" s="502">
        <f t="shared" si="66"/>
        <v>0</v>
      </c>
      <c r="C2195" s="448"/>
      <c r="D2195" s="446"/>
      <c r="E2195" s="446"/>
      <c r="F2195" s="446"/>
      <c r="G2195" s="448"/>
      <c r="H2195" s="455">
        <v>0</v>
      </c>
      <c r="I2195" s="452">
        <v>0</v>
      </c>
      <c r="J2195" s="446"/>
      <c r="K2195" s="492"/>
      <c r="M2195" s="443" t="str">
        <f>_xlfn.IFNA(VLOOKUP(G2195,Checks!$L$4:$L$15,1,FALSE),IF(G2195="","",1))</f>
        <v/>
      </c>
    </row>
    <row r="2196" spans="1:13" s="443" customFormat="1" ht="12" customHeight="1">
      <c r="A2196" s="502">
        <f t="shared" si="65"/>
        <v>2188</v>
      </c>
      <c r="B2196" s="502">
        <f t="shared" si="66"/>
        <v>0</v>
      </c>
      <c r="C2196" s="448"/>
      <c r="D2196" s="446"/>
      <c r="E2196" s="446"/>
      <c r="F2196" s="446"/>
      <c r="G2196" s="448"/>
      <c r="H2196" s="455">
        <v>0</v>
      </c>
      <c r="I2196" s="452">
        <v>0</v>
      </c>
      <c r="J2196" s="446"/>
      <c r="K2196" s="492"/>
      <c r="M2196" s="443" t="str">
        <f>_xlfn.IFNA(VLOOKUP(G2196,Checks!$L$4:$L$15,1,FALSE),IF(G2196="","",1))</f>
        <v/>
      </c>
    </row>
    <row r="2197" spans="1:13" s="443" customFormat="1" ht="12" customHeight="1">
      <c r="A2197" s="502">
        <f t="shared" si="65"/>
        <v>2189</v>
      </c>
      <c r="B2197" s="502">
        <f t="shared" si="66"/>
        <v>0</v>
      </c>
      <c r="C2197" s="448"/>
      <c r="D2197" s="446"/>
      <c r="E2197" s="446"/>
      <c r="F2197" s="446"/>
      <c r="G2197" s="448"/>
      <c r="H2197" s="455">
        <v>0</v>
      </c>
      <c r="I2197" s="452">
        <v>0</v>
      </c>
      <c r="J2197" s="446"/>
      <c r="K2197" s="492"/>
      <c r="M2197" s="443" t="str">
        <f>_xlfn.IFNA(VLOOKUP(G2197,Checks!$L$4:$L$15,1,FALSE),IF(G2197="","",1))</f>
        <v/>
      </c>
    </row>
    <row r="2198" spans="1:13" s="443" customFormat="1" ht="12" customHeight="1">
      <c r="A2198" s="502">
        <f t="shared" si="65"/>
        <v>2190</v>
      </c>
      <c r="B2198" s="502">
        <f t="shared" si="66"/>
        <v>0</v>
      </c>
      <c r="C2198" s="448"/>
      <c r="D2198" s="446"/>
      <c r="E2198" s="446"/>
      <c r="F2198" s="446"/>
      <c r="G2198" s="448"/>
      <c r="H2198" s="455">
        <v>0</v>
      </c>
      <c r="I2198" s="452">
        <v>0</v>
      </c>
      <c r="J2198" s="446"/>
      <c r="K2198" s="492"/>
      <c r="M2198" s="443" t="str">
        <f>_xlfn.IFNA(VLOOKUP(G2198,Checks!$L$4:$L$15,1,FALSE),IF(G2198="","",1))</f>
        <v/>
      </c>
    </row>
    <row r="2199" spans="1:13" s="443" customFormat="1" ht="12" customHeight="1">
      <c r="A2199" s="502">
        <f t="shared" si="65"/>
        <v>2191</v>
      </c>
      <c r="B2199" s="502">
        <f t="shared" si="66"/>
        <v>0</v>
      </c>
      <c r="C2199" s="448"/>
      <c r="D2199" s="446"/>
      <c r="E2199" s="446"/>
      <c r="F2199" s="446"/>
      <c r="G2199" s="448"/>
      <c r="H2199" s="455">
        <v>0</v>
      </c>
      <c r="I2199" s="452">
        <v>0</v>
      </c>
      <c r="J2199" s="446"/>
      <c r="K2199" s="492"/>
      <c r="M2199" s="443" t="str">
        <f>_xlfn.IFNA(VLOOKUP(G2199,Checks!$L$4:$L$15,1,FALSE),IF(G2199="","",1))</f>
        <v/>
      </c>
    </row>
    <row r="2200" spans="1:13" s="443" customFormat="1" ht="12" customHeight="1">
      <c r="A2200" s="502">
        <f t="shared" si="65"/>
        <v>2192</v>
      </c>
      <c r="B2200" s="502">
        <f t="shared" si="66"/>
        <v>0</v>
      </c>
      <c r="C2200" s="448"/>
      <c r="D2200" s="446"/>
      <c r="E2200" s="446"/>
      <c r="F2200" s="446"/>
      <c r="G2200" s="448"/>
      <c r="H2200" s="455">
        <v>0</v>
      </c>
      <c r="I2200" s="452">
        <v>0</v>
      </c>
      <c r="J2200" s="446"/>
      <c r="K2200" s="492"/>
      <c r="M2200" s="443" t="str">
        <f>_xlfn.IFNA(VLOOKUP(G2200,Checks!$L$4:$L$15,1,FALSE),IF(G2200="","",1))</f>
        <v/>
      </c>
    </row>
    <row r="2201" spans="1:13" s="443" customFormat="1" ht="12" customHeight="1">
      <c r="A2201" s="502">
        <f t="shared" si="65"/>
        <v>2193</v>
      </c>
      <c r="B2201" s="502">
        <f t="shared" si="66"/>
        <v>0</v>
      </c>
      <c r="C2201" s="448"/>
      <c r="D2201" s="446"/>
      <c r="E2201" s="446"/>
      <c r="F2201" s="446"/>
      <c r="G2201" s="448"/>
      <c r="H2201" s="455">
        <v>0</v>
      </c>
      <c r="I2201" s="452">
        <v>0</v>
      </c>
      <c r="J2201" s="446"/>
      <c r="K2201" s="492"/>
      <c r="M2201" s="443" t="str">
        <f>_xlfn.IFNA(VLOOKUP(G2201,Checks!$L$4:$L$15,1,FALSE),IF(G2201="","",1))</f>
        <v/>
      </c>
    </row>
    <row r="2202" spans="1:13" s="443" customFormat="1" ht="12" customHeight="1">
      <c r="A2202" s="502">
        <f t="shared" si="65"/>
        <v>2194</v>
      </c>
      <c r="B2202" s="502">
        <f t="shared" si="66"/>
        <v>0</v>
      </c>
      <c r="C2202" s="448"/>
      <c r="D2202" s="446"/>
      <c r="E2202" s="446"/>
      <c r="F2202" s="446"/>
      <c r="G2202" s="448"/>
      <c r="H2202" s="455">
        <v>0</v>
      </c>
      <c r="I2202" s="452">
        <v>0</v>
      </c>
      <c r="J2202" s="446"/>
      <c r="K2202" s="492"/>
      <c r="M2202" s="443" t="str">
        <f>_xlfn.IFNA(VLOOKUP(G2202,Checks!$L$4:$L$15,1,FALSE),IF(G2202="","",1))</f>
        <v/>
      </c>
    </row>
    <row r="2203" spans="1:13" s="443" customFormat="1" ht="12" customHeight="1">
      <c r="A2203" s="502">
        <f t="shared" si="65"/>
        <v>2195</v>
      </c>
      <c r="B2203" s="502">
        <f t="shared" si="66"/>
        <v>0</v>
      </c>
      <c r="C2203" s="448"/>
      <c r="D2203" s="446"/>
      <c r="E2203" s="446"/>
      <c r="F2203" s="446"/>
      <c r="G2203" s="448"/>
      <c r="H2203" s="455">
        <v>0</v>
      </c>
      <c r="I2203" s="452">
        <v>0</v>
      </c>
      <c r="J2203" s="446"/>
      <c r="K2203" s="492"/>
      <c r="M2203" s="443" t="str">
        <f>_xlfn.IFNA(VLOOKUP(G2203,Checks!$L$4:$L$15,1,FALSE),IF(G2203="","",1))</f>
        <v/>
      </c>
    </row>
    <row r="2204" spans="1:13" s="443" customFormat="1" ht="12" customHeight="1">
      <c r="A2204" s="502">
        <f t="shared" si="65"/>
        <v>2196</v>
      </c>
      <c r="B2204" s="502">
        <f t="shared" si="66"/>
        <v>0</v>
      </c>
      <c r="C2204" s="448"/>
      <c r="D2204" s="446"/>
      <c r="E2204" s="446"/>
      <c r="F2204" s="446"/>
      <c r="G2204" s="448"/>
      <c r="H2204" s="455">
        <v>0</v>
      </c>
      <c r="I2204" s="452">
        <v>0</v>
      </c>
      <c r="J2204" s="446"/>
      <c r="K2204" s="492"/>
      <c r="M2204" s="443" t="str">
        <f>_xlfn.IFNA(VLOOKUP(G2204,Checks!$L$4:$L$15,1,FALSE),IF(G2204="","",1))</f>
        <v/>
      </c>
    </row>
    <row r="2205" spans="1:13" s="443" customFormat="1" ht="12" customHeight="1">
      <c r="A2205" s="502">
        <f t="shared" si="65"/>
        <v>2197</v>
      </c>
      <c r="B2205" s="502">
        <f t="shared" si="66"/>
        <v>0</v>
      </c>
      <c r="C2205" s="448"/>
      <c r="D2205" s="446"/>
      <c r="E2205" s="446"/>
      <c r="F2205" s="446"/>
      <c r="G2205" s="448"/>
      <c r="H2205" s="455">
        <v>0</v>
      </c>
      <c r="I2205" s="452">
        <v>0</v>
      </c>
      <c r="J2205" s="446"/>
      <c r="K2205" s="492"/>
      <c r="M2205" s="443" t="str">
        <f>_xlfn.IFNA(VLOOKUP(G2205,Checks!$L$4:$L$15,1,FALSE),IF(G2205="","",1))</f>
        <v/>
      </c>
    </row>
    <row r="2206" spans="1:13" s="443" customFormat="1" ht="12" customHeight="1">
      <c r="A2206" s="502">
        <f t="shared" si="65"/>
        <v>2198</v>
      </c>
      <c r="B2206" s="502">
        <f t="shared" si="66"/>
        <v>0</v>
      </c>
      <c r="C2206" s="448"/>
      <c r="D2206" s="446"/>
      <c r="E2206" s="446"/>
      <c r="F2206" s="446"/>
      <c r="G2206" s="448"/>
      <c r="H2206" s="455">
        <v>0</v>
      </c>
      <c r="I2206" s="452">
        <v>0</v>
      </c>
      <c r="J2206" s="446"/>
      <c r="K2206" s="492"/>
      <c r="M2206" s="443" t="str">
        <f>_xlfn.IFNA(VLOOKUP(G2206,Checks!$L$4:$L$15,1,FALSE),IF(G2206="","",1))</f>
        <v/>
      </c>
    </row>
    <row r="2207" spans="1:13" s="443" customFormat="1" ht="12" customHeight="1">
      <c r="A2207" s="502">
        <f t="shared" si="65"/>
        <v>2199</v>
      </c>
      <c r="B2207" s="502">
        <f t="shared" si="66"/>
        <v>0</v>
      </c>
      <c r="C2207" s="448"/>
      <c r="D2207" s="446"/>
      <c r="E2207" s="446"/>
      <c r="F2207" s="446"/>
      <c r="G2207" s="448"/>
      <c r="H2207" s="455">
        <v>0</v>
      </c>
      <c r="I2207" s="452">
        <v>0</v>
      </c>
      <c r="J2207" s="446"/>
      <c r="K2207" s="492"/>
      <c r="M2207" s="443" t="str">
        <f>_xlfn.IFNA(VLOOKUP(G2207,Checks!$L$4:$L$15,1,FALSE),IF(G2207="","",1))</f>
        <v/>
      </c>
    </row>
    <row r="2208" spans="1:13" s="443" customFormat="1" ht="12" customHeight="1">
      <c r="A2208" s="502">
        <f t="shared" si="65"/>
        <v>2200</v>
      </c>
      <c r="B2208" s="502">
        <f t="shared" si="66"/>
        <v>0</v>
      </c>
      <c r="C2208" s="448"/>
      <c r="D2208" s="446"/>
      <c r="E2208" s="446"/>
      <c r="F2208" s="446"/>
      <c r="G2208" s="448"/>
      <c r="H2208" s="455">
        <v>0</v>
      </c>
      <c r="I2208" s="452">
        <v>0</v>
      </c>
      <c r="J2208" s="446"/>
      <c r="K2208" s="492"/>
      <c r="M2208" s="443" t="str">
        <f>_xlfn.IFNA(VLOOKUP(G2208,Checks!$L$4:$L$15,1,FALSE),IF(G2208="","",1))</f>
        <v/>
      </c>
    </row>
    <row r="2209" spans="1:13" s="443" customFormat="1" ht="12" customHeight="1">
      <c r="A2209" s="502">
        <f t="shared" si="65"/>
        <v>2201</v>
      </c>
      <c r="B2209" s="502">
        <f t="shared" si="66"/>
        <v>0</v>
      </c>
      <c r="C2209" s="448"/>
      <c r="D2209" s="446"/>
      <c r="E2209" s="446"/>
      <c r="F2209" s="446"/>
      <c r="G2209" s="448"/>
      <c r="H2209" s="455">
        <v>0</v>
      </c>
      <c r="I2209" s="452">
        <v>0</v>
      </c>
      <c r="J2209" s="446"/>
      <c r="K2209" s="492"/>
      <c r="M2209" s="443" t="str">
        <f>_xlfn.IFNA(VLOOKUP(G2209,Checks!$L$4:$L$15,1,FALSE),IF(G2209="","",1))</f>
        <v/>
      </c>
    </row>
    <row r="2210" spans="1:13" s="443" customFormat="1" ht="12" customHeight="1">
      <c r="A2210" s="502">
        <f t="shared" si="65"/>
        <v>2202</v>
      </c>
      <c r="B2210" s="502">
        <f t="shared" si="66"/>
        <v>0</v>
      </c>
      <c r="C2210" s="448"/>
      <c r="D2210" s="446"/>
      <c r="E2210" s="446"/>
      <c r="F2210" s="446"/>
      <c r="G2210" s="448"/>
      <c r="H2210" s="455">
        <v>0</v>
      </c>
      <c r="I2210" s="452">
        <v>0</v>
      </c>
      <c r="J2210" s="446"/>
      <c r="K2210" s="492"/>
      <c r="M2210" s="443" t="str">
        <f>_xlfn.IFNA(VLOOKUP(G2210,Checks!$L$4:$L$15,1,FALSE),IF(G2210="","",1))</f>
        <v/>
      </c>
    </row>
    <row r="2211" spans="1:13" s="443" customFormat="1" ht="12" customHeight="1">
      <c r="A2211" s="502">
        <f t="shared" si="65"/>
        <v>2203</v>
      </c>
      <c r="B2211" s="502">
        <f t="shared" si="66"/>
        <v>0</v>
      </c>
      <c r="C2211" s="448"/>
      <c r="D2211" s="446"/>
      <c r="E2211" s="446"/>
      <c r="F2211" s="446"/>
      <c r="G2211" s="448"/>
      <c r="H2211" s="455">
        <v>0</v>
      </c>
      <c r="I2211" s="452">
        <v>0</v>
      </c>
      <c r="J2211" s="446"/>
      <c r="K2211" s="492"/>
      <c r="M2211" s="443" t="str">
        <f>_xlfn.IFNA(VLOOKUP(G2211,Checks!$L$4:$L$15,1,FALSE),IF(G2211="","",1))</f>
        <v/>
      </c>
    </row>
    <row r="2212" spans="1:13" s="443" customFormat="1" ht="12" customHeight="1">
      <c r="A2212" s="502">
        <f t="shared" si="65"/>
        <v>2204</v>
      </c>
      <c r="B2212" s="502">
        <f t="shared" si="66"/>
        <v>0</v>
      </c>
      <c r="C2212" s="448"/>
      <c r="D2212" s="446"/>
      <c r="E2212" s="446"/>
      <c r="F2212" s="446"/>
      <c r="G2212" s="448"/>
      <c r="H2212" s="455">
        <v>0</v>
      </c>
      <c r="I2212" s="452">
        <v>0</v>
      </c>
      <c r="J2212" s="446"/>
      <c r="K2212" s="492"/>
      <c r="M2212" s="443" t="str">
        <f>_xlfn.IFNA(VLOOKUP(G2212,Checks!$L$4:$L$15,1,FALSE),IF(G2212="","",1))</f>
        <v/>
      </c>
    </row>
    <row r="2213" spans="1:13" s="443" customFormat="1" ht="12" customHeight="1">
      <c r="A2213" s="502">
        <f t="shared" si="65"/>
        <v>2205</v>
      </c>
      <c r="B2213" s="502">
        <f t="shared" si="66"/>
        <v>0</v>
      </c>
      <c r="C2213" s="448"/>
      <c r="D2213" s="446"/>
      <c r="E2213" s="446"/>
      <c r="F2213" s="446"/>
      <c r="G2213" s="448"/>
      <c r="H2213" s="455">
        <v>0</v>
      </c>
      <c r="I2213" s="452">
        <v>0</v>
      </c>
      <c r="J2213" s="446"/>
      <c r="K2213" s="492"/>
      <c r="M2213" s="443" t="str">
        <f>_xlfn.IFNA(VLOOKUP(G2213,Checks!$L$4:$L$15,1,FALSE),IF(G2213="","",1))</f>
        <v/>
      </c>
    </row>
    <row r="2214" spans="1:13" s="443" customFormat="1" ht="12" customHeight="1">
      <c r="A2214" s="502">
        <f t="shared" si="65"/>
        <v>2206</v>
      </c>
      <c r="B2214" s="502">
        <f t="shared" si="66"/>
        <v>0</v>
      </c>
      <c r="C2214" s="448"/>
      <c r="D2214" s="446"/>
      <c r="E2214" s="446"/>
      <c r="F2214" s="446"/>
      <c r="G2214" s="448"/>
      <c r="H2214" s="455">
        <v>0</v>
      </c>
      <c r="I2214" s="452">
        <v>0</v>
      </c>
      <c r="J2214" s="446"/>
      <c r="K2214" s="492"/>
      <c r="M2214" s="443" t="str">
        <f>_xlfn.IFNA(VLOOKUP(G2214,Checks!$L$4:$L$15,1,FALSE),IF(G2214="","",1))</f>
        <v/>
      </c>
    </row>
    <row r="2215" spans="1:13" s="443" customFormat="1" ht="12" customHeight="1">
      <c r="A2215" s="502">
        <f t="shared" si="65"/>
        <v>2207</v>
      </c>
      <c r="B2215" s="502">
        <f t="shared" si="66"/>
        <v>0</v>
      </c>
      <c r="C2215" s="448"/>
      <c r="D2215" s="446"/>
      <c r="E2215" s="446"/>
      <c r="F2215" s="446"/>
      <c r="G2215" s="448"/>
      <c r="H2215" s="455">
        <v>0</v>
      </c>
      <c r="I2215" s="452">
        <v>0</v>
      </c>
      <c r="J2215" s="446"/>
      <c r="K2215" s="492"/>
      <c r="M2215" s="443" t="str">
        <f>_xlfn.IFNA(VLOOKUP(G2215,Checks!$L$4:$L$15,1,FALSE),IF(G2215="","",1))</f>
        <v/>
      </c>
    </row>
    <row r="2216" spans="1:13" s="443" customFormat="1" ht="12" customHeight="1">
      <c r="A2216" s="502">
        <f t="shared" si="65"/>
        <v>2208</v>
      </c>
      <c r="B2216" s="502">
        <f t="shared" si="66"/>
        <v>0</v>
      </c>
      <c r="C2216" s="448"/>
      <c r="D2216" s="446"/>
      <c r="E2216" s="446"/>
      <c r="F2216" s="446"/>
      <c r="G2216" s="448"/>
      <c r="H2216" s="455">
        <v>0</v>
      </c>
      <c r="I2216" s="452">
        <v>0</v>
      </c>
      <c r="J2216" s="446"/>
      <c r="K2216" s="492"/>
      <c r="M2216" s="443" t="str">
        <f>_xlfn.IFNA(VLOOKUP(G2216,Checks!$L$4:$L$15,1,FALSE),IF(G2216="","",1))</f>
        <v/>
      </c>
    </row>
    <row r="2217" spans="1:13" s="443" customFormat="1" ht="12" customHeight="1">
      <c r="A2217" s="502">
        <f t="shared" si="65"/>
        <v>2209</v>
      </c>
      <c r="B2217" s="502">
        <f t="shared" si="66"/>
        <v>0</v>
      </c>
      <c r="C2217" s="448"/>
      <c r="D2217" s="446"/>
      <c r="E2217" s="446"/>
      <c r="F2217" s="446"/>
      <c r="G2217" s="448"/>
      <c r="H2217" s="455">
        <v>0</v>
      </c>
      <c r="I2217" s="452">
        <v>0</v>
      </c>
      <c r="J2217" s="446"/>
      <c r="K2217" s="492"/>
      <c r="M2217" s="443" t="str">
        <f>_xlfn.IFNA(VLOOKUP(G2217,Checks!$L$4:$L$15,1,FALSE),IF(G2217="","",1))</f>
        <v/>
      </c>
    </row>
    <row r="2218" spans="1:13" s="443" customFormat="1" ht="12" customHeight="1">
      <c r="A2218" s="502">
        <f t="shared" si="65"/>
        <v>2210</v>
      </c>
      <c r="B2218" s="502">
        <f t="shared" si="66"/>
        <v>0</v>
      </c>
      <c r="C2218" s="448"/>
      <c r="D2218" s="446"/>
      <c r="E2218" s="446"/>
      <c r="F2218" s="446"/>
      <c r="G2218" s="448"/>
      <c r="H2218" s="455">
        <v>0</v>
      </c>
      <c r="I2218" s="452">
        <v>0</v>
      </c>
      <c r="J2218" s="446"/>
      <c r="K2218" s="492"/>
      <c r="M2218" s="443" t="str">
        <f>_xlfn.IFNA(VLOOKUP(G2218,Checks!$L$4:$L$15,1,FALSE),IF(G2218="","",1))</f>
        <v/>
      </c>
    </row>
    <row r="2219" spans="1:13" s="443" customFormat="1" ht="12" customHeight="1">
      <c r="A2219" s="502">
        <f t="shared" si="65"/>
        <v>2211</v>
      </c>
      <c r="B2219" s="502">
        <f t="shared" si="66"/>
        <v>0</v>
      </c>
      <c r="C2219" s="448"/>
      <c r="D2219" s="446"/>
      <c r="E2219" s="446"/>
      <c r="F2219" s="446"/>
      <c r="G2219" s="448"/>
      <c r="H2219" s="455">
        <v>0</v>
      </c>
      <c r="I2219" s="452">
        <v>0</v>
      </c>
      <c r="J2219" s="446"/>
      <c r="K2219" s="492"/>
      <c r="M2219" s="443" t="str">
        <f>_xlfn.IFNA(VLOOKUP(G2219,Checks!$L$4:$L$15,1,FALSE),IF(G2219="","",1))</f>
        <v/>
      </c>
    </row>
    <row r="2220" spans="1:13" s="443" customFormat="1" ht="12" customHeight="1">
      <c r="A2220" s="502">
        <f t="shared" si="65"/>
        <v>2212</v>
      </c>
      <c r="B2220" s="502">
        <f t="shared" si="66"/>
        <v>0</v>
      </c>
      <c r="C2220" s="448"/>
      <c r="D2220" s="446"/>
      <c r="E2220" s="446"/>
      <c r="F2220" s="446"/>
      <c r="G2220" s="448"/>
      <c r="H2220" s="455">
        <v>0</v>
      </c>
      <c r="I2220" s="452">
        <v>0</v>
      </c>
      <c r="J2220" s="446"/>
      <c r="K2220" s="492"/>
      <c r="M2220" s="443" t="str">
        <f>_xlfn.IFNA(VLOOKUP(G2220,Checks!$L$4:$L$15,1,FALSE),IF(G2220="","",1))</f>
        <v/>
      </c>
    </row>
    <row r="2221" spans="1:13" s="443" customFormat="1" ht="12" customHeight="1">
      <c r="A2221" s="502">
        <f t="shared" si="65"/>
        <v>2213</v>
      </c>
      <c r="B2221" s="502">
        <f t="shared" si="66"/>
        <v>0</v>
      </c>
      <c r="C2221" s="448"/>
      <c r="D2221" s="446"/>
      <c r="E2221" s="446"/>
      <c r="F2221" s="446"/>
      <c r="G2221" s="448"/>
      <c r="H2221" s="455">
        <v>0</v>
      </c>
      <c r="I2221" s="452">
        <v>0</v>
      </c>
      <c r="J2221" s="446"/>
      <c r="K2221" s="492"/>
      <c r="M2221" s="443" t="str">
        <f>_xlfn.IFNA(VLOOKUP(G2221,Checks!$L$4:$L$15,1,FALSE),IF(G2221="","",1))</f>
        <v/>
      </c>
    </row>
    <row r="2222" spans="1:13" s="443" customFormat="1" ht="12" customHeight="1">
      <c r="A2222" s="502">
        <f t="shared" si="65"/>
        <v>2214</v>
      </c>
      <c r="B2222" s="502">
        <f t="shared" si="66"/>
        <v>0</v>
      </c>
      <c r="C2222" s="448"/>
      <c r="D2222" s="446"/>
      <c r="E2222" s="446"/>
      <c r="F2222" s="446"/>
      <c r="G2222" s="448"/>
      <c r="H2222" s="455">
        <v>0</v>
      </c>
      <c r="I2222" s="452">
        <v>0</v>
      </c>
      <c r="J2222" s="446"/>
      <c r="K2222" s="492"/>
      <c r="M2222" s="443" t="str">
        <f>_xlfn.IFNA(VLOOKUP(G2222,Checks!$L$4:$L$15,1,FALSE),IF(G2222="","",1))</f>
        <v/>
      </c>
    </row>
    <row r="2223" spans="1:13" s="443" customFormat="1" ht="12" customHeight="1">
      <c r="A2223" s="502">
        <f t="shared" si="65"/>
        <v>2215</v>
      </c>
      <c r="B2223" s="502">
        <f t="shared" si="66"/>
        <v>0</v>
      </c>
      <c r="C2223" s="448"/>
      <c r="D2223" s="446"/>
      <c r="E2223" s="446"/>
      <c r="F2223" s="446"/>
      <c r="G2223" s="448"/>
      <c r="H2223" s="455">
        <v>0</v>
      </c>
      <c r="I2223" s="452">
        <v>0</v>
      </c>
      <c r="J2223" s="446"/>
      <c r="K2223" s="492"/>
      <c r="M2223" s="443" t="str">
        <f>_xlfn.IFNA(VLOOKUP(G2223,Checks!$L$4:$L$15,1,FALSE),IF(G2223="","",1))</f>
        <v/>
      </c>
    </row>
    <row r="2224" spans="1:13" s="443" customFormat="1" ht="12" customHeight="1">
      <c r="A2224" s="502">
        <f t="shared" si="65"/>
        <v>2216</v>
      </c>
      <c r="B2224" s="502">
        <f t="shared" si="66"/>
        <v>0</v>
      </c>
      <c r="C2224" s="448"/>
      <c r="D2224" s="446"/>
      <c r="E2224" s="446"/>
      <c r="F2224" s="446"/>
      <c r="G2224" s="448"/>
      <c r="H2224" s="455">
        <v>0</v>
      </c>
      <c r="I2224" s="452">
        <v>0</v>
      </c>
      <c r="J2224" s="446"/>
      <c r="K2224" s="492"/>
      <c r="M2224" s="443" t="str">
        <f>_xlfn.IFNA(VLOOKUP(G2224,Checks!$L$4:$L$15,1,FALSE),IF(G2224="","",1))</f>
        <v/>
      </c>
    </row>
    <row r="2225" spans="1:13" s="443" customFormat="1" ht="12" customHeight="1">
      <c r="A2225" s="502">
        <f t="shared" si="65"/>
        <v>2217</v>
      </c>
      <c r="B2225" s="502">
        <f t="shared" si="66"/>
        <v>0</v>
      </c>
      <c r="C2225" s="448"/>
      <c r="D2225" s="446"/>
      <c r="E2225" s="446"/>
      <c r="F2225" s="446"/>
      <c r="G2225" s="448"/>
      <c r="H2225" s="455">
        <v>0</v>
      </c>
      <c r="I2225" s="452">
        <v>0</v>
      </c>
      <c r="J2225" s="446"/>
      <c r="K2225" s="492"/>
      <c r="M2225" s="443" t="str">
        <f>_xlfn.IFNA(VLOOKUP(G2225,Checks!$L$4:$L$15,1,FALSE),IF(G2225="","",1))</f>
        <v/>
      </c>
    </row>
    <row r="2226" spans="1:13" s="443" customFormat="1" ht="12" customHeight="1">
      <c r="A2226" s="502">
        <f t="shared" si="65"/>
        <v>2218</v>
      </c>
      <c r="B2226" s="502">
        <f t="shared" si="66"/>
        <v>0</v>
      </c>
      <c r="C2226" s="448"/>
      <c r="D2226" s="446"/>
      <c r="E2226" s="446"/>
      <c r="F2226" s="446"/>
      <c r="G2226" s="448"/>
      <c r="H2226" s="455">
        <v>0</v>
      </c>
      <c r="I2226" s="452">
        <v>0</v>
      </c>
      <c r="J2226" s="446"/>
      <c r="K2226" s="492"/>
      <c r="M2226" s="443" t="str">
        <f>_xlfn.IFNA(VLOOKUP(G2226,Checks!$L$4:$L$15,1,FALSE),IF(G2226="","",1))</f>
        <v/>
      </c>
    </row>
    <row r="2227" spans="1:13" s="443" customFormat="1" ht="12" customHeight="1">
      <c r="A2227" s="502">
        <f t="shared" si="65"/>
        <v>2219</v>
      </c>
      <c r="B2227" s="502">
        <f t="shared" si="66"/>
        <v>0</v>
      </c>
      <c r="C2227" s="448"/>
      <c r="D2227" s="446"/>
      <c r="E2227" s="446"/>
      <c r="F2227" s="446"/>
      <c r="G2227" s="448"/>
      <c r="H2227" s="455">
        <v>0</v>
      </c>
      <c r="I2227" s="452">
        <v>0</v>
      </c>
      <c r="J2227" s="446"/>
      <c r="K2227" s="492"/>
      <c r="M2227" s="443" t="str">
        <f>_xlfn.IFNA(VLOOKUP(G2227,Checks!$L$4:$L$15,1,FALSE),IF(G2227="","",1))</f>
        <v/>
      </c>
    </row>
    <row r="2228" spans="1:13" s="443" customFormat="1" ht="12" customHeight="1">
      <c r="A2228" s="502">
        <f t="shared" si="65"/>
        <v>2220</v>
      </c>
      <c r="B2228" s="502">
        <f t="shared" si="66"/>
        <v>0</v>
      </c>
      <c r="C2228" s="448"/>
      <c r="D2228" s="446"/>
      <c r="E2228" s="446"/>
      <c r="F2228" s="446"/>
      <c r="G2228" s="448"/>
      <c r="H2228" s="455">
        <v>0</v>
      </c>
      <c r="I2228" s="452">
        <v>0</v>
      </c>
      <c r="J2228" s="446"/>
      <c r="K2228" s="492"/>
      <c r="M2228" s="443" t="str">
        <f>_xlfn.IFNA(VLOOKUP(G2228,Checks!$L$4:$L$15,1,FALSE),IF(G2228="","",1))</f>
        <v/>
      </c>
    </row>
    <row r="2229" spans="1:13" s="443" customFormat="1" ht="12" customHeight="1">
      <c r="A2229" s="502">
        <f t="shared" si="65"/>
        <v>2221</v>
      </c>
      <c r="B2229" s="502">
        <f t="shared" si="66"/>
        <v>0</v>
      </c>
      <c r="C2229" s="448"/>
      <c r="D2229" s="446"/>
      <c r="E2229" s="446"/>
      <c r="F2229" s="446"/>
      <c r="G2229" s="448"/>
      <c r="H2229" s="455">
        <v>0</v>
      </c>
      <c r="I2229" s="452">
        <v>0</v>
      </c>
      <c r="J2229" s="446"/>
      <c r="K2229" s="492"/>
      <c r="M2229" s="443" t="str">
        <f>_xlfn.IFNA(VLOOKUP(G2229,Checks!$L$4:$L$15,1,FALSE),IF(G2229="","",1))</f>
        <v/>
      </c>
    </row>
    <row r="2230" spans="1:13" s="443" customFormat="1" ht="12" customHeight="1">
      <c r="A2230" s="502">
        <f t="shared" si="65"/>
        <v>2222</v>
      </c>
      <c r="B2230" s="502">
        <f t="shared" si="66"/>
        <v>0</v>
      </c>
      <c r="C2230" s="448"/>
      <c r="D2230" s="446"/>
      <c r="E2230" s="446"/>
      <c r="F2230" s="446"/>
      <c r="G2230" s="448"/>
      <c r="H2230" s="455">
        <v>0</v>
      </c>
      <c r="I2230" s="452">
        <v>0</v>
      </c>
      <c r="J2230" s="446"/>
      <c r="K2230" s="492"/>
      <c r="M2230" s="443" t="str">
        <f>_xlfn.IFNA(VLOOKUP(G2230,Checks!$L$4:$L$15,1,FALSE),IF(G2230="","",1))</f>
        <v/>
      </c>
    </row>
    <row r="2231" spans="1:13" s="443" customFormat="1" ht="12" customHeight="1">
      <c r="A2231" s="502">
        <f t="shared" si="65"/>
        <v>2223</v>
      </c>
      <c r="B2231" s="502">
        <f t="shared" si="66"/>
        <v>0</v>
      </c>
      <c r="C2231" s="448"/>
      <c r="D2231" s="446"/>
      <c r="E2231" s="446"/>
      <c r="F2231" s="446"/>
      <c r="G2231" s="448"/>
      <c r="H2231" s="455">
        <v>0</v>
      </c>
      <c r="I2231" s="452">
        <v>0</v>
      </c>
      <c r="J2231" s="446"/>
      <c r="K2231" s="492"/>
      <c r="M2231" s="443" t="str">
        <f>_xlfn.IFNA(VLOOKUP(G2231,Checks!$L$4:$L$15,1,FALSE),IF(G2231="","",1))</f>
        <v/>
      </c>
    </row>
    <row r="2232" spans="1:13" s="443" customFormat="1" ht="12" customHeight="1">
      <c r="A2232" s="502">
        <f t="shared" si="65"/>
        <v>2224</v>
      </c>
      <c r="B2232" s="502">
        <f t="shared" si="66"/>
        <v>0</v>
      </c>
      <c r="C2232" s="448"/>
      <c r="D2232" s="446"/>
      <c r="E2232" s="446"/>
      <c r="F2232" s="446"/>
      <c r="G2232" s="448"/>
      <c r="H2232" s="455">
        <v>0</v>
      </c>
      <c r="I2232" s="452">
        <v>0</v>
      </c>
      <c r="J2232" s="446"/>
      <c r="K2232" s="492"/>
      <c r="M2232" s="443" t="str">
        <f>_xlfn.IFNA(VLOOKUP(G2232,Checks!$L$4:$L$15,1,FALSE),IF(G2232="","",1))</f>
        <v/>
      </c>
    </row>
    <row r="2233" spans="1:13" s="443" customFormat="1" ht="12" customHeight="1">
      <c r="A2233" s="502">
        <f t="shared" si="65"/>
        <v>2225</v>
      </c>
      <c r="B2233" s="502">
        <f t="shared" si="66"/>
        <v>0</v>
      </c>
      <c r="C2233" s="448"/>
      <c r="D2233" s="446"/>
      <c r="E2233" s="446"/>
      <c r="F2233" s="446"/>
      <c r="G2233" s="448"/>
      <c r="H2233" s="455">
        <v>0</v>
      </c>
      <c r="I2233" s="452">
        <v>0</v>
      </c>
      <c r="J2233" s="446"/>
      <c r="K2233" s="492"/>
      <c r="M2233" s="443" t="str">
        <f>_xlfn.IFNA(VLOOKUP(G2233,Checks!$L$4:$L$15,1,FALSE),IF(G2233="","",1))</f>
        <v/>
      </c>
    </row>
    <row r="2234" spans="1:13" s="443" customFormat="1" ht="12" customHeight="1">
      <c r="A2234" s="502">
        <f t="shared" si="65"/>
        <v>2226</v>
      </c>
      <c r="B2234" s="502">
        <f t="shared" si="66"/>
        <v>0</v>
      </c>
      <c r="C2234" s="448"/>
      <c r="D2234" s="446"/>
      <c r="E2234" s="446"/>
      <c r="F2234" s="446"/>
      <c r="G2234" s="448"/>
      <c r="H2234" s="455">
        <v>0</v>
      </c>
      <c r="I2234" s="452">
        <v>0</v>
      </c>
      <c r="J2234" s="446"/>
      <c r="K2234" s="492"/>
      <c r="M2234" s="443" t="str">
        <f>_xlfn.IFNA(VLOOKUP(G2234,Checks!$L$4:$L$15,1,FALSE),IF(G2234="","",1))</f>
        <v/>
      </c>
    </row>
    <row r="2235" spans="1:13" s="443" customFormat="1" ht="12" customHeight="1">
      <c r="A2235" s="502">
        <f t="shared" si="65"/>
        <v>2227</v>
      </c>
      <c r="B2235" s="502">
        <f t="shared" si="66"/>
        <v>0</v>
      </c>
      <c r="C2235" s="448"/>
      <c r="D2235" s="446"/>
      <c r="E2235" s="446"/>
      <c r="F2235" s="446"/>
      <c r="G2235" s="448"/>
      <c r="H2235" s="455">
        <v>0</v>
      </c>
      <c r="I2235" s="452">
        <v>0</v>
      </c>
      <c r="J2235" s="446"/>
      <c r="K2235" s="492"/>
      <c r="M2235" s="443" t="str">
        <f>_xlfn.IFNA(VLOOKUP(G2235,Checks!$L$4:$L$15,1,FALSE),IF(G2235="","",1))</f>
        <v/>
      </c>
    </row>
    <row r="2236" spans="1:13" s="443" customFormat="1" ht="12" customHeight="1">
      <c r="A2236" s="502">
        <f t="shared" si="65"/>
        <v>2228</v>
      </c>
      <c r="B2236" s="502">
        <f t="shared" si="66"/>
        <v>0</v>
      </c>
      <c r="C2236" s="448"/>
      <c r="D2236" s="446"/>
      <c r="E2236" s="446"/>
      <c r="F2236" s="446"/>
      <c r="G2236" s="448"/>
      <c r="H2236" s="455">
        <v>0</v>
      </c>
      <c r="I2236" s="452">
        <v>0</v>
      </c>
      <c r="J2236" s="446"/>
      <c r="K2236" s="492"/>
      <c r="M2236" s="443" t="str">
        <f>_xlfn.IFNA(VLOOKUP(G2236,Checks!$L$4:$L$15,1,FALSE),IF(G2236="","",1))</f>
        <v/>
      </c>
    </row>
    <row r="2237" spans="1:13" s="443" customFormat="1" ht="12" customHeight="1">
      <c r="A2237" s="502">
        <f t="shared" si="65"/>
        <v>2229</v>
      </c>
      <c r="B2237" s="502">
        <f t="shared" si="66"/>
        <v>0</v>
      </c>
      <c r="C2237" s="448"/>
      <c r="D2237" s="446"/>
      <c r="E2237" s="446"/>
      <c r="F2237" s="446"/>
      <c r="G2237" s="448"/>
      <c r="H2237" s="455">
        <v>0</v>
      </c>
      <c r="I2237" s="452">
        <v>0</v>
      </c>
      <c r="J2237" s="446"/>
      <c r="K2237" s="492"/>
      <c r="M2237" s="443" t="str">
        <f>_xlfn.IFNA(VLOOKUP(G2237,Checks!$L$4:$L$15,1,FALSE),IF(G2237="","",1))</f>
        <v/>
      </c>
    </row>
    <row r="2238" spans="1:13" s="443" customFormat="1" ht="12" customHeight="1">
      <c r="A2238" s="502">
        <f t="shared" si="65"/>
        <v>2230</v>
      </c>
      <c r="B2238" s="502">
        <f t="shared" si="66"/>
        <v>0</v>
      </c>
      <c r="C2238" s="448"/>
      <c r="D2238" s="446"/>
      <c r="E2238" s="446"/>
      <c r="F2238" s="446"/>
      <c r="G2238" s="448"/>
      <c r="H2238" s="455">
        <v>0</v>
      </c>
      <c r="I2238" s="452">
        <v>0</v>
      </c>
      <c r="J2238" s="446"/>
      <c r="K2238" s="492"/>
      <c r="M2238" s="443" t="str">
        <f>_xlfn.IFNA(VLOOKUP(G2238,Checks!$L$4:$L$15,1,FALSE),IF(G2238="","",1))</f>
        <v/>
      </c>
    </row>
    <row r="2239" spans="1:13" s="443" customFormat="1" ht="12" customHeight="1">
      <c r="A2239" s="502">
        <f t="shared" si="65"/>
        <v>2231</v>
      </c>
      <c r="B2239" s="502">
        <f t="shared" si="66"/>
        <v>0</v>
      </c>
      <c r="C2239" s="448"/>
      <c r="D2239" s="446"/>
      <c r="E2239" s="446"/>
      <c r="F2239" s="446"/>
      <c r="G2239" s="448"/>
      <c r="H2239" s="455">
        <v>0</v>
      </c>
      <c r="I2239" s="452">
        <v>0</v>
      </c>
      <c r="J2239" s="446"/>
      <c r="K2239" s="492"/>
      <c r="M2239" s="443" t="str">
        <f>_xlfn.IFNA(VLOOKUP(G2239,Checks!$L$4:$L$15,1,FALSE),IF(G2239="","",1))</f>
        <v/>
      </c>
    </row>
    <row r="2240" spans="1:13" s="443" customFormat="1" ht="12" customHeight="1">
      <c r="A2240" s="502">
        <f t="shared" si="65"/>
        <v>2232</v>
      </c>
      <c r="B2240" s="502">
        <f t="shared" si="66"/>
        <v>0</v>
      </c>
      <c r="C2240" s="448"/>
      <c r="D2240" s="446"/>
      <c r="E2240" s="446"/>
      <c r="F2240" s="446"/>
      <c r="G2240" s="448"/>
      <c r="H2240" s="455">
        <v>0</v>
      </c>
      <c r="I2240" s="452">
        <v>0</v>
      </c>
      <c r="J2240" s="446"/>
      <c r="K2240" s="492"/>
      <c r="M2240" s="443" t="str">
        <f>_xlfn.IFNA(VLOOKUP(G2240,Checks!$L$4:$L$15,1,FALSE),IF(G2240="","",1))</f>
        <v/>
      </c>
    </row>
    <row r="2241" spans="1:13" s="443" customFormat="1" ht="12" customHeight="1">
      <c r="A2241" s="502">
        <f t="shared" si="65"/>
        <v>2233</v>
      </c>
      <c r="B2241" s="502">
        <f t="shared" si="66"/>
        <v>0</v>
      </c>
      <c r="C2241" s="448"/>
      <c r="D2241" s="446"/>
      <c r="E2241" s="446"/>
      <c r="F2241" s="446"/>
      <c r="G2241" s="448"/>
      <c r="H2241" s="455">
        <v>0</v>
      </c>
      <c r="I2241" s="452">
        <v>0</v>
      </c>
      <c r="J2241" s="446"/>
      <c r="K2241" s="492"/>
      <c r="M2241" s="443" t="str">
        <f>_xlfn.IFNA(VLOOKUP(G2241,Checks!$L$4:$L$15,1,FALSE),IF(G2241="","",1))</f>
        <v/>
      </c>
    </row>
    <row r="2242" spans="1:13" s="443" customFormat="1" ht="12" customHeight="1">
      <c r="A2242" s="502">
        <f t="shared" si="65"/>
        <v>2234</v>
      </c>
      <c r="B2242" s="502">
        <f t="shared" si="66"/>
        <v>0</v>
      </c>
      <c r="C2242" s="448"/>
      <c r="D2242" s="446"/>
      <c r="E2242" s="446"/>
      <c r="F2242" s="446"/>
      <c r="G2242" s="448"/>
      <c r="H2242" s="455">
        <v>0</v>
      </c>
      <c r="I2242" s="452">
        <v>0</v>
      </c>
      <c r="J2242" s="446"/>
      <c r="K2242" s="492"/>
      <c r="M2242" s="443" t="str">
        <f>_xlfn.IFNA(VLOOKUP(G2242,Checks!$L$4:$L$15,1,FALSE),IF(G2242="","",1))</f>
        <v/>
      </c>
    </row>
    <row r="2243" spans="1:13" s="443" customFormat="1" ht="12" customHeight="1">
      <c r="A2243" s="502">
        <f t="shared" si="65"/>
        <v>2235</v>
      </c>
      <c r="B2243" s="502">
        <f t="shared" si="66"/>
        <v>0</v>
      </c>
      <c r="C2243" s="448"/>
      <c r="D2243" s="446"/>
      <c r="E2243" s="446"/>
      <c r="F2243" s="446"/>
      <c r="G2243" s="448"/>
      <c r="H2243" s="455">
        <v>0</v>
      </c>
      <c r="I2243" s="452">
        <v>0</v>
      </c>
      <c r="J2243" s="446"/>
      <c r="K2243" s="492"/>
      <c r="M2243" s="443" t="str">
        <f>_xlfn.IFNA(VLOOKUP(G2243,Checks!$L$4:$L$15,1,FALSE),IF(G2243="","",1))</f>
        <v/>
      </c>
    </row>
    <row r="2244" spans="1:13" s="443" customFormat="1" ht="12" customHeight="1">
      <c r="A2244" s="502">
        <f t="shared" si="65"/>
        <v>2236</v>
      </c>
      <c r="B2244" s="502">
        <f t="shared" si="66"/>
        <v>0</v>
      </c>
      <c r="C2244" s="448"/>
      <c r="D2244" s="446"/>
      <c r="E2244" s="446"/>
      <c r="F2244" s="446"/>
      <c r="G2244" s="448"/>
      <c r="H2244" s="455">
        <v>0</v>
      </c>
      <c r="I2244" s="452">
        <v>0</v>
      </c>
      <c r="J2244" s="446"/>
      <c r="K2244" s="492"/>
      <c r="M2244" s="443" t="str">
        <f>_xlfn.IFNA(VLOOKUP(G2244,Checks!$L$4:$L$15,1,FALSE),IF(G2244="","",1))</f>
        <v/>
      </c>
    </row>
    <row r="2245" spans="1:13" s="443" customFormat="1" ht="12" customHeight="1">
      <c r="A2245" s="502">
        <f t="shared" si="65"/>
        <v>2237</v>
      </c>
      <c r="B2245" s="502">
        <f t="shared" si="66"/>
        <v>0</v>
      </c>
      <c r="C2245" s="448"/>
      <c r="D2245" s="446"/>
      <c r="E2245" s="446"/>
      <c r="F2245" s="446"/>
      <c r="G2245" s="448"/>
      <c r="H2245" s="455">
        <v>0</v>
      </c>
      <c r="I2245" s="452">
        <v>0</v>
      </c>
      <c r="J2245" s="446"/>
      <c r="K2245" s="492"/>
      <c r="M2245" s="443" t="str">
        <f>_xlfn.IFNA(VLOOKUP(G2245,Checks!$L$4:$L$15,1,FALSE),IF(G2245="","",1))</f>
        <v/>
      </c>
    </row>
    <row r="2246" spans="1:13" s="443" customFormat="1" ht="12" customHeight="1">
      <c r="A2246" s="502">
        <f t="shared" si="65"/>
        <v>2238</v>
      </c>
      <c r="B2246" s="502">
        <f t="shared" si="66"/>
        <v>0</v>
      </c>
      <c r="C2246" s="448"/>
      <c r="D2246" s="446"/>
      <c r="E2246" s="446"/>
      <c r="F2246" s="446"/>
      <c r="G2246" s="448"/>
      <c r="H2246" s="455">
        <v>0</v>
      </c>
      <c r="I2246" s="452">
        <v>0</v>
      </c>
      <c r="J2246" s="446"/>
      <c r="K2246" s="492"/>
      <c r="M2246" s="443" t="str">
        <f>_xlfn.IFNA(VLOOKUP(G2246,Checks!$L$4:$L$15,1,FALSE),IF(G2246="","",1))</f>
        <v/>
      </c>
    </row>
    <row r="2247" spans="1:13" s="443" customFormat="1" ht="12" customHeight="1">
      <c r="A2247" s="502">
        <f t="shared" si="65"/>
        <v>2239</v>
      </c>
      <c r="B2247" s="502">
        <f t="shared" si="66"/>
        <v>0</v>
      </c>
      <c r="C2247" s="448"/>
      <c r="D2247" s="446"/>
      <c r="E2247" s="446"/>
      <c r="F2247" s="446"/>
      <c r="G2247" s="448"/>
      <c r="H2247" s="455">
        <v>0</v>
      </c>
      <c r="I2247" s="452">
        <v>0</v>
      </c>
      <c r="J2247" s="446"/>
      <c r="K2247" s="492"/>
      <c r="M2247" s="443" t="str">
        <f>_xlfn.IFNA(VLOOKUP(G2247,Checks!$L$4:$L$15,1,FALSE),IF(G2247="","",1))</f>
        <v/>
      </c>
    </row>
    <row r="2248" spans="1:13" s="443" customFormat="1" ht="12" customHeight="1">
      <c r="A2248" s="502">
        <f t="shared" ref="A2248:A2311" si="67">A2247+1</f>
        <v>2240</v>
      </c>
      <c r="B2248" s="502">
        <f t="shared" si="66"/>
        <v>0</v>
      </c>
      <c r="C2248" s="448"/>
      <c r="D2248" s="446"/>
      <c r="E2248" s="446"/>
      <c r="F2248" s="446"/>
      <c r="G2248" s="448"/>
      <c r="H2248" s="455">
        <v>0</v>
      </c>
      <c r="I2248" s="452">
        <v>0</v>
      </c>
      <c r="J2248" s="446"/>
      <c r="K2248" s="492"/>
      <c r="M2248" s="443" t="str">
        <f>_xlfn.IFNA(VLOOKUP(G2248,Checks!$L$4:$L$15,1,FALSE),IF(G2248="","",1))</f>
        <v/>
      </c>
    </row>
    <row r="2249" spans="1:13" s="443" customFormat="1" ht="12" customHeight="1">
      <c r="A2249" s="502">
        <f t="shared" si="67"/>
        <v>2241</v>
      </c>
      <c r="B2249" s="502">
        <f t="shared" si="66"/>
        <v>0</v>
      </c>
      <c r="C2249" s="448"/>
      <c r="D2249" s="446"/>
      <c r="E2249" s="446"/>
      <c r="F2249" s="446"/>
      <c r="G2249" s="448"/>
      <c r="H2249" s="455">
        <v>0</v>
      </c>
      <c r="I2249" s="452">
        <v>0</v>
      </c>
      <c r="J2249" s="446"/>
      <c r="K2249" s="492"/>
      <c r="M2249" s="443" t="str">
        <f>_xlfn.IFNA(VLOOKUP(G2249,Checks!$L$4:$L$15,1,FALSE),IF(G2249="","",1))</f>
        <v/>
      </c>
    </row>
    <row r="2250" spans="1:13" s="443" customFormat="1" ht="12" customHeight="1">
      <c r="A2250" s="502">
        <f t="shared" si="67"/>
        <v>2242</v>
      </c>
      <c r="B2250" s="502">
        <f t="shared" si="66"/>
        <v>0</v>
      </c>
      <c r="C2250" s="448"/>
      <c r="D2250" s="446"/>
      <c r="E2250" s="446"/>
      <c r="F2250" s="446"/>
      <c r="G2250" s="448"/>
      <c r="H2250" s="455">
        <v>0</v>
      </c>
      <c r="I2250" s="452">
        <v>0</v>
      </c>
      <c r="J2250" s="446"/>
      <c r="K2250" s="492"/>
      <c r="M2250" s="443" t="str">
        <f>_xlfn.IFNA(VLOOKUP(G2250,Checks!$L$4:$L$15,1,FALSE),IF(G2250="","",1))</f>
        <v/>
      </c>
    </row>
    <row r="2251" spans="1:13" s="443" customFormat="1" ht="12" customHeight="1">
      <c r="A2251" s="502">
        <f t="shared" si="67"/>
        <v>2243</v>
      </c>
      <c r="B2251" s="502">
        <f t="shared" ref="B2251:B2314" si="68">$B$9</f>
        <v>0</v>
      </c>
      <c r="C2251" s="448"/>
      <c r="D2251" s="446"/>
      <c r="E2251" s="446"/>
      <c r="F2251" s="446"/>
      <c r="G2251" s="448"/>
      <c r="H2251" s="455">
        <v>0</v>
      </c>
      <c r="I2251" s="452">
        <v>0</v>
      </c>
      <c r="J2251" s="446"/>
      <c r="K2251" s="492"/>
      <c r="M2251" s="443" t="str">
        <f>_xlfn.IFNA(VLOOKUP(G2251,Checks!$L$4:$L$15,1,FALSE),IF(G2251="","",1))</f>
        <v/>
      </c>
    </row>
    <row r="2252" spans="1:13" s="443" customFormat="1" ht="12" customHeight="1">
      <c r="A2252" s="502">
        <f t="shared" si="67"/>
        <v>2244</v>
      </c>
      <c r="B2252" s="502">
        <f t="shared" si="68"/>
        <v>0</v>
      </c>
      <c r="C2252" s="448"/>
      <c r="D2252" s="446"/>
      <c r="E2252" s="446"/>
      <c r="F2252" s="446"/>
      <c r="G2252" s="448"/>
      <c r="H2252" s="455">
        <v>0</v>
      </c>
      <c r="I2252" s="452">
        <v>0</v>
      </c>
      <c r="J2252" s="446"/>
      <c r="K2252" s="492"/>
      <c r="M2252" s="443" t="str">
        <f>_xlfn.IFNA(VLOOKUP(G2252,Checks!$L$4:$L$15,1,FALSE),IF(G2252="","",1))</f>
        <v/>
      </c>
    </row>
    <row r="2253" spans="1:13" s="443" customFormat="1" ht="12" customHeight="1">
      <c r="A2253" s="502">
        <f t="shared" si="67"/>
        <v>2245</v>
      </c>
      <c r="B2253" s="502">
        <f t="shared" si="68"/>
        <v>0</v>
      </c>
      <c r="C2253" s="448"/>
      <c r="D2253" s="446"/>
      <c r="E2253" s="446"/>
      <c r="F2253" s="446"/>
      <c r="G2253" s="448"/>
      <c r="H2253" s="455">
        <v>0</v>
      </c>
      <c r="I2253" s="452">
        <v>0</v>
      </c>
      <c r="J2253" s="446"/>
      <c r="K2253" s="492"/>
      <c r="M2253" s="443" t="str">
        <f>_xlfn.IFNA(VLOOKUP(G2253,Checks!$L$4:$L$15,1,FALSE),IF(G2253="","",1))</f>
        <v/>
      </c>
    </row>
    <row r="2254" spans="1:13" s="443" customFormat="1" ht="12" customHeight="1">
      <c r="A2254" s="502">
        <f t="shared" si="67"/>
        <v>2246</v>
      </c>
      <c r="B2254" s="502">
        <f t="shared" si="68"/>
        <v>0</v>
      </c>
      <c r="C2254" s="448"/>
      <c r="D2254" s="446"/>
      <c r="E2254" s="446"/>
      <c r="F2254" s="446"/>
      <c r="G2254" s="448"/>
      <c r="H2254" s="455">
        <v>0</v>
      </c>
      <c r="I2254" s="452">
        <v>0</v>
      </c>
      <c r="J2254" s="446"/>
      <c r="K2254" s="492"/>
      <c r="M2254" s="443" t="str">
        <f>_xlfn.IFNA(VLOOKUP(G2254,Checks!$L$4:$L$15,1,FALSE),IF(G2254="","",1))</f>
        <v/>
      </c>
    </row>
    <row r="2255" spans="1:13" s="443" customFormat="1" ht="12" customHeight="1">
      <c r="A2255" s="502">
        <f t="shared" si="67"/>
        <v>2247</v>
      </c>
      <c r="B2255" s="502">
        <f t="shared" si="68"/>
        <v>0</v>
      </c>
      <c r="C2255" s="448"/>
      <c r="D2255" s="446"/>
      <c r="E2255" s="446"/>
      <c r="F2255" s="446"/>
      <c r="G2255" s="448"/>
      <c r="H2255" s="455">
        <v>0</v>
      </c>
      <c r="I2255" s="452">
        <v>0</v>
      </c>
      <c r="J2255" s="446"/>
      <c r="K2255" s="492"/>
      <c r="M2255" s="443" t="str">
        <f>_xlfn.IFNA(VLOOKUP(G2255,Checks!$L$4:$L$15,1,FALSE),IF(G2255="","",1))</f>
        <v/>
      </c>
    </row>
    <row r="2256" spans="1:13" s="443" customFormat="1" ht="12" customHeight="1">
      <c r="A2256" s="502">
        <f t="shared" si="67"/>
        <v>2248</v>
      </c>
      <c r="B2256" s="502">
        <f t="shared" si="68"/>
        <v>0</v>
      </c>
      <c r="C2256" s="448"/>
      <c r="D2256" s="446"/>
      <c r="E2256" s="446"/>
      <c r="F2256" s="446"/>
      <c r="G2256" s="448"/>
      <c r="H2256" s="455">
        <v>0</v>
      </c>
      <c r="I2256" s="452">
        <v>0</v>
      </c>
      <c r="J2256" s="446"/>
      <c r="K2256" s="492"/>
      <c r="M2256" s="443" t="str">
        <f>_xlfn.IFNA(VLOOKUP(G2256,Checks!$L$4:$L$15,1,FALSE),IF(G2256="","",1))</f>
        <v/>
      </c>
    </row>
    <row r="2257" spans="1:13" s="443" customFormat="1" ht="12" customHeight="1">
      <c r="A2257" s="502">
        <f t="shared" si="67"/>
        <v>2249</v>
      </c>
      <c r="B2257" s="502">
        <f t="shared" si="68"/>
        <v>0</v>
      </c>
      <c r="C2257" s="448"/>
      <c r="D2257" s="446"/>
      <c r="E2257" s="446"/>
      <c r="F2257" s="446"/>
      <c r="G2257" s="448"/>
      <c r="H2257" s="455">
        <v>0</v>
      </c>
      <c r="I2257" s="452">
        <v>0</v>
      </c>
      <c r="J2257" s="446"/>
      <c r="K2257" s="492"/>
      <c r="M2257" s="443" t="str">
        <f>_xlfn.IFNA(VLOOKUP(G2257,Checks!$L$4:$L$15,1,FALSE),IF(G2257="","",1))</f>
        <v/>
      </c>
    </row>
    <row r="2258" spans="1:13" s="443" customFormat="1" ht="12" customHeight="1">
      <c r="A2258" s="502">
        <f t="shared" si="67"/>
        <v>2250</v>
      </c>
      <c r="B2258" s="502">
        <f t="shared" si="68"/>
        <v>0</v>
      </c>
      <c r="C2258" s="448"/>
      <c r="D2258" s="446"/>
      <c r="E2258" s="446"/>
      <c r="F2258" s="446"/>
      <c r="G2258" s="448"/>
      <c r="H2258" s="455">
        <v>0</v>
      </c>
      <c r="I2258" s="452">
        <v>0</v>
      </c>
      <c r="J2258" s="446"/>
      <c r="K2258" s="492"/>
      <c r="M2258" s="443" t="str">
        <f>_xlfn.IFNA(VLOOKUP(G2258,Checks!$L$4:$L$15,1,FALSE),IF(G2258="","",1))</f>
        <v/>
      </c>
    </row>
    <row r="2259" spans="1:13" s="443" customFormat="1" ht="12" customHeight="1">
      <c r="A2259" s="502">
        <f t="shared" si="67"/>
        <v>2251</v>
      </c>
      <c r="B2259" s="502">
        <f t="shared" si="68"/>
        <v>0</v>
      </c>
      <c r="C2259" s="448"/>
      <c r="D2259" s="446"/>
      <c r="E2259" s="446"/>
      <c r="F2259" s="446"/>
      <c r="G2259" s="448"/>
      <c r="H2259" s="455">
        <v>0</v>
      </c>
      <c r="I2259" s="452">
        <v>0</v>
      </c>
      <c r="J2259" s="446"/>
      <c r="K2259" s="492"/>
      <c r="M2259" s="443" t="str">
        <f>_xlfn.IFNA(VLOOKUP(G2259,Checks!$L$4:$L$15,1,FALSE),IF(G2259="","",1))</f>
        <v/>
      </c>
    </row>
    <row r="2260" spans="1:13" s="443" customFormat="1" ht="12" customHeight="1">
      <c r="A2260" s="502">
        <f t="shared" si="67"/>
        <v>2252</v>
      </c>
      <c r="B2260" s="502">
        <f t="shared" si="68"/>
        <v>0</v>
      </c>
      <c r="C2260" s="448"/>
      <c r="D2260" s="446"/>
      <c r="E2260" s="446"/>
      <c r="F2260" s="446"/>
      <c r="G2260" s="448"/>
      <c r="H2260" s="455">
        <v>0</v>
      </c>
      <c r="I2260" s="452">
        <v>0</v>
      </c>
      <c r="J2260" s="446"/>
      <c r="K2260" s="492"/>
      <c r="M2260" s="443" t="str">
        <f>_xlfn.IFNA(VLOOKUP(G2260,Checks!$L$4:$L$15,1,FALSE),IF(G2260="","",1))</f>
        <v/>
      </c>
    </row>
    <row r="2261" spans="1:13" s="443" customFormat="1" ht="12" customHeight="1">
      <c r="A2261" s="502">
        <f t="shared" si="67"/>
        <v>2253</v>
      </c>
      <c r="B2261" s="502">
        <f t="shared" si="68"/>
        <v>0</v>
      </c>
      <c r="C2261" s="448"/>
      <c r="D2261" s="446"/>
      <c r="E2261" s="446"/>
      <c r="F2261" s="446"/>
      <c r="G2261" s="448"/>
      <c r="H2261" s="455">
        <v>0</v>
      </c>
      <c r="I2261" s="452">
        <v>0</v>
      </c>
      <c r="J2261" s="446"/>
      <c r="K2261" s="492"/>
      <c r="M2261" s="443" t="str">
        <f>_xlfn.IFNA(VLOOKUP(G2261,Checks!$L$4:$L$15,1,FALSE),IF(G2261="","",1))</f>
        <v/>
      </c>
    </row>
    <row r="2262" spans="1:13" s="443" customFormat="1" ht="12" customHeight="1">
      <c r="A2262" s="502">
        <f t="shared" si="67"/>
        <v>2254</v>
      </c>
      <c r="B2262" s="502">
        <f t="shared" si="68"/>
        <v>0</v>
      </c>
      <c r="C2262" s="448"/>
      <c r="D2262" s="446"/>
      <c r="E2262" s="446"/>
      <c r="F2262" s="446"/>
      <c r="G2262" s="448"/>
      <c r="H2262" s="455">
        <v>0</v>
      </c>
      <c r="I2262" s="452">
        <v>0</v>
      </c>
      <c r="J2262" s="446"/>
      <c r="K2262" s="492"/>
      <c r="M2262" s="443" t="str">
        <f>_xlfn.IFNA(VLOOKUP(G2262,Checks!$L$4:$L$15,1,FALSE),IF(G2262="","",1))</f>
        <v/>
      </c>
    </row>
    <row r="2263" spans="1:13" s="443" customFormat="1" ht="12" customHeight="1">
      <c r="A2263" s="502">
        <f t="shared" si="67"/>
        <v>2255</v>
      </c>
      <c r="B2263" s="502">
        <f t="shared" si="68"/>
        <v>0</v>
      </c>
      <c r="C2263" s="448"/>
      <c r="D2263" s="446"/>
      <c r="E2263" s="446"/>
      <c r="F2263" s="446"/>
      <c r="G2263" s="448"/>
      <c r="H2263" s="455">
        <v>0</v>
      </c>
      <c r="I2263" s="452">
        <v>0</v>
      </c>
      <c r="J2263" s="446"/>
      <c r="K2263" s="492"/>
      <c r="M2263" s="443" t="str">
        <f>_xlfn.IFNA(VLOOKUP(G2263,Checks!$L$4:$L$15,1,FALSE),IF(G2263="","",1))</f>
        <v/>
      </c>
    </row>
    <row r="2264" spans="1:13" s="443" customFormat="1" ht="12" customHeight="1">
      <c r="A2264" s="502">
        <f t="shared" si="67"/>
        <v>2256</v>
      </c>
      <c r="B2264" s="502">
        <f t="shared" si="68"/>
        <v>0</v>
      </c>
      <c r="C2264" s="448"/>
      <c r="D2264" s="446"/>
      <c r="E2264" s="446"/>
      <c r="F2264" s="446"/>
      <c r="G2264" s="448"/>
      <c r="H2264" s="455">
        <v>0</v>
      </c>
      <c r="I2264" s="452">
        <v>0</v>
      </c>
      <c r="J2264" s="446"/>
      <c r="K2264" s="492"/>
      <c r="M2264" s="443" t="str">
        <f>_xlfn.IFNA(VLOOKUP(G2264,Checks!$L$4:$L$15,1,FALSE),IF(G2264="","",1))</f>
        <v/>
      </c>
    </row>
    <row r="2265" spans="1:13" s="443" customFormat="1" ht="12" customHeight="1">
      <c r="A2265" s="502">
        <f t="shared" si="67"/>
        <v>2257</v>
      </c>
      <c r="B2265" s="502">
        <f t="shared" si="68"/>
        <v>0</v>
      </c>
      <c r="C2265" s="448"/>
      <c r="D2265" s="446"/>
      <c r="E2265" s="446"/>
      <c r="F2265" s="446"/>
      <c r="G2265" s="448"/>
      <c r="H2265" s="455">
        <v>0</v>
      </c>
      <c r="I2265" s="452">
        <v>0</v>
      </c>
      <c r="J2265" s="446"/>
      <c r="K2265" s="492"/>
      <c r="M2265" s="443" t="str">
        <f>_xlfn.IFNA(VLOOKUP(G2265,Checks!$L$4:$L$15,1,FALSE),IF(G2265="","",1))</f>
        <v/>
      </c>
    </row>
    <row r="2266" spans="1:13" s="443" customFormat="1" ht="12" customHeight="1">
      <c r="A2266" s="502">
        <f t="shared" si="67"/>
        <v>2258</v>
      </c>
      <c r="B2266" s="502">
        <f t="shared" si="68"/>
        <v>0</v>
      </c>
      <c r="C2266" s="448"/>
      <c r="D2266" s="446"/>
      <c r="E2266" s="446"/>
      <c r="F2266" s="446"/>
      <c r="G2266" s="448"/>
      <c r="H2266" s="455">
        <v>0</v>
      </c>
      <c r="I2266" s="452">
        <v>0</v>
      </c>
      <c r="J2266" s="446"/>
      <c r="K2266" s="492"/>
      <c r="M2266" s="443" t="str">
        <f>_xlfn.IFNA(VLOOKUP(G2266,Checks!$L$4:$L$15,1,FALSE),IF(G2266="","",1))</f>
        <v/>
      </c>
    </row>
    <row r="2267" spans="1:13" s="443" customFormat="1" ht="12" customHeight="1">
      <c r="A2267" s="502">
        <f t="shared" si="67"/>
        <v>2259</v>
      </c>
      <c r="B2267" s="502">
        <f t="shared" si="68"/>
        <v>0</v>
      </c>
      <c r="C2267" s="448"/>
      <c r="D2267" s="446"/>
      <c r="E2267" s="446"/>
      <c r="F2267" s="446"/>
      <c r="G2267" s="448"/>
      <c r="H2267" s="455">
        <v>0</v>
      </c>
      <c r="I2267" s="452">
        <v>0</v>
      </c>
      <c r="J2267" s="446"/>
      <c r="K2267" s="492"/>
      <c r="M2267" s="443" t="str">
        <f>_xlfn.IFNA(VLOOKUP(G2267,Checks!$L$4:$L$15,1,FALSE),IF(G2267="","",1))</f>
        <v/>
      </c>
    </row>
    <row r="2268" spans="1:13" s="443" customFormat="1" ht="12" customHeight="1">
      <c r="A2268" s="502">
        <f t="shared" si="67"/>
        <v>2260</v>
      </c>
      <c r="B2268" s="502">
        <f t="shared" si="68"/>
        <v>0</v>
      </c>
      <c r="C2268" s="448"/>
      <c r="D2268" s="446"/>
      <c r="E2268" s="446"/>
      <c r="F2268" s="446"/>
      <c r="G2268" s="448"/>
      <c r="H2268" s="455">
        <v>0</v>
      </c>
      <c r="I2268" s="452">
        <v>0</v>
      </c>
      <c r="J2268" s="446"/>
      <c r="K2268" s="492"/>
      <c r="M2268" s="443" t="str">
        <f>_xlfn.IFNA(VLOOKUP(G2268,Checks!$L$4:$L$15,1,FALSE),IF(G2268="","",1))</f>
        <v/>
      </c>
    </row>
    <row r="2269" spans="1:13" s="443" customFormat="1" ht="12" customHeight="1">
      <c r="A2269" s="502">
        <f t="shared" si="67"/>
        <v>2261</v>
      </c>
      <c r="B2269" s="502">
        <f t="shared" si="68"/>
        <v>0</v>
      </c>
      <c r="C2269" s="448"/>
      <c r="D2269" s="446"/>
      <c r="E2269" s="446"/>
      <c r="F2269" s="446"/>
      <c r="G2269" s="448"/>
      <c r="H2269" s="455">
        <v>0</v>
      </c>
      <c r="I2269" s="452">
        <v>0</v>
      </c>
      <c r="J2269" s="446"/>
      <c r="K2269" s="492"/>
      <c r="M2269" s="443" t="str">
        <f>_xlfn.IFNA(VLOOKUP(G2269,Checks!$L$4:$L$15,1,FALSE),IF(G2269="","",1))</f>
        <v/>
      </c>
    </row>
    <row r="2270" spans="1:13" s="443" customFormat="1" ht="12" customHeight="1">
      <c r="A2270" s="502">
        <f t="shared" si="67"/>
        <v>2262</v>
      </c>
      <c r="B2270" s="502">
        <f t="shared" si="68"/>
        <v>0</v>
      </c>
      <c r="C2270" s="448"/>
      <c r="D2270" s="446"/>
      <c r="E2270" s="446"/>
      <c r="F2270" s="446"/>
      <c r="G2270" s="448"/>
      <c r="H2270" s="455">
        <v>0</v>
      </c>
      <c r="I2270" s="452">
        <v>0</v>
      </c>
      <c r="J2270" s="446"/>
      <c r="K2270" s="492"/>
      <c r="M2270" s="443" t="str">
        <f>_xlfn.IFNA(VLOOKUP(G2270,Checks!$L$4:$L$15,1,FALSE),IF(G2270="","",1))</f>
        <v/>
      </c>
    </row>
    <row r="2271" spans="1:13" s="443" customFormat="1" ht="12" customHeight="1">
      <c r="A2271" s="502">
        <f t="shared" si="67"/>
        <v>2263</v>
      </c>
      <c r="B2271" s="502">
        <f t="shared" si="68"/>
        <v>0</v>
      </c>
      <c r="C2271" s="448"/>
      <c r="D2271" s="446"/>
      <c r="E2271" s="446"/>
      <c r="F2271" s="446"/>
      <c r="G2271" s="448"/>
      <c r="H2271" s="455">
        <v>0</v>
      </c>
      <c r="I2271" s="452">
        <v>0</v>
      </c>
      <c r="J2271" s="446"/>
      <c r="K2271" s="492"/>
      <c r="M2271" s="443" t="str">
        <f>_xlfn.IFNA(VLOOKUP(G2271,Checks!$L$4:$L$15,1,FALSE),IF(G2271="","",1))</f>
        <v/>
      </c>
    </row>
    <row r="2272" spans="1:13" s="443" customFormat="1" ht="12" customHeight="1">
      <c r="A2272" s="502">
        <f t="shared" si="67"/>
        <v>2264</v>
      </c>
      <c r="B2272" s="502">
        <f t="shared" si="68"/>
        <v>0</v>
      </c>
      <c r="C2272" s="448"/>
      <c r="D2272" s="446"/>
      <c r="E2272" s="446"/>
      <c r="F2272" s="446"/>
      <c r="G2272" s="448"/>
      <c r="H2272" s="455">
        <v>0</v>
      </c>
      <c r="I2272" s="452">
        <v>0</v>
      </c>
      <c r="J2272" s="446"/>
      <c r="K2272" s="492"/>
      <c r="M2272" s="443" t="str">
        <f>_xlfn.IFNA(VLOOKUP(G2272,Checks!$L$4:$L$15,1,FALSE),IF(G2272="","",1))</f>
        <v/>
      </c>
    </row>
    <row r="2273" spans="1:13" s="443" customFormat="1" ht="12" customHeight="1">
      <c r="A2273" s="502">
        <f t="shared" si="67"/>
        <v>2265</v>
      </c>
      <c r="B2273" s="502">
        <f t="shared" si="68"/>
        <v>0</v>
      </c>
      <c r="C2273" s="448"/>
      <c r="D2273" s="446"/>
      <c r="E2273" s="446"/>
      <c r="F2273" s="446"/>
      <c r="G2273" s="448"/>
      <c r="H2273" s="455">
        <v>0</v>
      </c>
      <c r="I2273" s="452">
        <v>0</v>
      </c>
      <c r="J2273" s="446"/>
      <c r="K2273" s="492"/>
      <c r="M2273" s="443" t="str">
        <f>_xlfn.IFNA(VLOOKUP(G2273,Checks!$L$4:$L$15,1,FALSE),IF(G2273="","",1))</f>
        <v/>
      </c>
    </row>
    <row r="2274" spans="1:13" s="443" customFormat="1" ht="12" customHeight="1">
      <c r="A2274" s="502">
        <f t="shared" si="67"/>
        <v>2266</v>
      </c>
      <c r="B2274" s="502">
        <f t="shared" si="68"/>
        <v>0</v>
      </c>
      <c r="C2274" s="448"/>
      <c r="D2274" s="446"/>
      <c r="E2274" s="446"/>
      <c r="F2274" s="446"/>
      <c r="G2274" s="448"/>
      <c r="H2274" s="455">
        <v>0</v>
      </c>
      <c r="I2274" s="452">
        <v>0</v>
      </c>
      <c r="J2274" s="446"/>
      <c r="K2274" s="492"/>
      <c r="M2274" s="443" t="str">
        <f>_xlfn.IFNA(VLOOKUP(G2274,Checks!$L$4:$L$15,1,FALSE),IF(G2274="","",1))</f>
        <v/>
      </c>
    </row>
    <row r="2275" spans="1:13" s="443" customFormat="1" ht="12" customHeight="1">
      <c r="A2275" s="502">
        <f t="shared" si="67"/>
        <v>2267</v>
      </c>
      <c r="B2275" s="502">
        <f t="shared" si="68"/>
        <v>0</v>
      </c>
      <c r="C2275" s="448"/>
      <c r="D2275" s="446"/>
      <c r="E2275" s="446"/>
      <c r="F2275" s="446"/>
      <c r="G2275" s="448"/>
      <c r="H2275" s="455">
        <v>0</v>
      </c>
      <c r="I2275" s="452">
        <v>0</v>
      </c>
      <c r="J2275" s="446"/>
      <c r="K2275" s="492"/>
      <c r="M2275" s="443" t="str">
        <f>_xlfn.IFNA(VLOOKUP(G2275,Checks!$L$4:$L$15,1,FALSE),IF(G2275="","",1))</f>
        <v/>
      </c>
    </row>
    <row r="2276" spans="1:13" s="443" customFormat="1" ht="12" customHeight="1">
      <c r="A2276" s="502">
        <f t="shared" si="67"/>
        <v>2268</v>
      </c>
      <c r="B2276" s="502">
        <f t="shared" si="68"/>
        <v>0</v>
      </c>
      <c r="C2276" s="448"/>
      <c r="D2276" s="446"/>
      <c r="E2276" s="446"/>
      <c r="F2276" s="446"/>
      <c r="G2276" s="448"/>
      <c r="H2276" s="455">
        <v>0</v>
      </c>
      <c r="I2276" s="452">
        <v>0</v>
      </c>
      <c r="J2276" s="446"/>
      <c r="K2276" s="492"/>
      <c r="M2276" s="443" t="str">
        <f>_xlfn.IFNA(VLOOKUP(G2276,Checks!$L$4:$L$15,1,FALSE),IF(G2276="","",1))</f>
        <v/>
      </c>
    </row>
    <row r="2277" spans="1:13" s="443" customFormat="1" ht="12" customHeight="1">
      <c r="A2277" s="502">
        <f t="shared" si="67"/>
        <v>2269</v>
      </c>
      <c r="B2277" s="502">
        <f t="shared" si="68"/>
        <v>0</v>
      </c>
      <c r="C2277" s="448"/>
      <c r="D2277" s="446"/>
      <c r="E2277" s="446"/>
      <c r="F2277" s="446"/>
      <c r="G2277" s="448"/>
      <c r="H2277" s="455">
        <v>0</v>
      </c>
      <c r="I2277" s="452">
        <v>0</v>
      </c>
      <c r="J2277" s="446"/>
      <c r="K2277" s="492"/>
      <c r="M2277" s="443" t="str">
        <f>_xlfn.IFNA(VLOOKUP(G2277,Checks!$L$4:$L$15,1,FALSE),IF(G2277="","",1))</f>
        <v/>
      </c>
    </row>
    <row r="2278" spans="1:13" s="443" customFormat="1" ht="12" customHeight="1">
      <c r="A2278" s="502">
        <f t="shared" si="67"/>
        <v>2270</v>
      </c>
      <c r="B2278" s="502">
        <f t="shared" si="68"/>
        <v>0</v>
      </c>
      <c r="C2278" s="448"/>
      <c r="D2278" s="446"/>
      <c r="E2278" s="446"/>
      <c r="F2278" s="446"/>
      <c r="G2278" s="448"/>
      <c r="H2278" s="455">
        <v>0</v>
      </c>
      <c r="I2278" s="452">
        <v>0</v>
      </c>
      <c r="J2278" s="446"/>
      <c r="K2278" s="492"/>
      <c r="M2278" s="443" t="str">
        <f>_xlfn.IFNA(VLOOKUP(G2278,Checks!$L$4:$L$15,1,FALSE),IF(G2278="","",1))</f>
        <v/>
      </c>
    </row>
    <row r="2279" spans="1:13" s="443" customFormat="1" ht="12" customHeight="1">
      <c r="A2279" s="502">
        <f t="shared" si="67"/>
        <v>2271</v>
      </c>
      <c r="B2279" s="502">
        <f t="shared" si="68"/>
        <v>0</v>
      </c>
      <c r="C2279" s="448"/>
      <c r="D2279" s="446"/>
      <c r="E2279" s="446"/>
      <c r="F2279" s="446"/>
      <c r="G2279" s="448"/>
      <c r="H2279" s="455">
        <v>0</v>
      </c>
      <c r="I2279" s="452">
        <v>0</v>
      </c>
      <c r="J2279" s="446"/>
      <c r="K2279" s="492"/>
      <c r="M2279" s="443" t="str">
        <f>_xlfn.IFNA(VLOOKUP(G2279,Checks!$L$4:$L$15,1,FALSE),IF(G2279="","",1))</f>
        <v/>
      </c>
    </row>
    <row r="2280" spans="1:13" s="443" customFormat="1" ht="12" customHeight="1">
      <c r="A2280" s="502">
        <f t="shared" si="67"/>
        <v>2272</v>
      </c>
      <c r="B2280" s="502">
        <f t="shared" si="68"/>
        <v>0</v>
      </c>
      <c r="C2280" s="448"/>
      <c r="D2280" s="446"/>
      <c r="E2280" s="446"/>
      <c r="F2280" s="446"/>
      <c r="G2280" s="448"/>
      <c r="H2280" s="455">
        <v>0</v>
      </c>
      <c r="I2280" s="452">
        <v>0</v>
      </c>
      <c r="J2280" s="446"/>
      <c r="K2280" s="492"/>
      <c r="M2280" s="443" t="str">
        <f>_xlfn.IFNA(VLOOKUP(G2280,Checks!$L$4:$L$15,1,FALSE),IF(G2280="","",1))</f>
        <v/>
      </c>
    </row>
    <row r="2281" spans="1:13" s="443" customFormat="1" ht="12" customHeight="1">
      <c r="A2281" s="502">
        <f t="shared" si="67"/>
        <v>2273</v>
      </c>
      <c r="B2281" s="502">
        <f t="shared" si="68"/>
        <v>0</v>
      </c>
      <c r="C2281" s="448"/>
      <c r="D2281" s="446"/>
      <c r="E2281" s="446"/>
      <c r="F2281" s="446"/>
      <c r="G2281" s="448"/>
      <c r="H2281" s="455">
        <v>0</v>
      </c>
      <c r="I2281" s="452">
        <v>0</v>
      </c>
      <c r="J2281" s="446"/>
      <c r="K2281" s="492"/>
      <c r="M2281" s="443" t="str">
        <f>_xlfn.IFNA(VLOOKUP(G2281,Checks!$L$4:$L$15,1,FALSE),IF(G2281="","",1))</f>
        <v/>
      </c>
    </row>
    <row r="2282" spans="1:13" s="443" customFormat="1" ht="12" customHeight="1">
      <c r="A2282" s="502">
        <f t="shared" si="67"/>
        <v>2274</v>
      </c>
      <c r="B2282" s="502">
        <f t="shared" si="68"/>
        <v>0</v>
      </c>
      <c r="C2282" s="448"/>
      <c r="D2282" s="446"/>
      <c r="E2282" s="446"/>
      <c r="F2282" s="446"/>
      <c r="G2282" s="448"/>
      <c r="H2282" s="455">
        <v>0</v>
      </c>
      <c r="I2282" s="452">
        <v>0</v>
      </c>
      <c r="J2282" s="446"/>
      <c r="K2282" s="492"/>
      <c r="M2282" s="443" t="str">
        <f>_xlfn.IFNA(VLOOKUP(G2282,Checks!$L$4:$L$15,1,FALSE),IF(G2282="","",1))</f>
        <v/>
      </c>
    </row>
    <row r="2283" spans="1:13" s="443" customFormat="1" ht="12" customHeight="1">
      <c r="A2283" s="502">
        <f t="shared" si="67"/>
        <v>2275</v>
      </c>
      <c r="B2283" s="502">
        <f t="shared" si="68"/>
        <v>0</v>
      </c>
      <c r="C2283" s="448"/>
      <c r="D2283" s="446"/>
      <c r="E2283" s="446"/>
      <c r="F2283" s="446"/>
      <c r="G2283" s="448"/>
      <c r="H2283" s="455">
        <v>0</v>
      </c>
      <c r="I2283" s="452">
        <v>0</v>
      </c>
      <c r="J2283" s="446"/>
      <c r="K2283" s="492"/>
      <c r="M2283" s="443" t="str">
        <f>_xlfn.IFNA(VLOOKUP(G2283,Checks!$L$4:$L$15,1,FALSE),IF(G2283="","",1))</f>
        <v/>
      </c>
    </row>
    <row r="2284" spans="1:13" s="443" customFormat="1" ht="12" customHeight="1">
      <c r="A2284" s="502">
        <f t="shared" si="67"/>
        <v>2276</v>
      </c>
      <c r="B2284" s="502">
        <f t="shared" si="68"/>
        <v>0</v>
      </c>
      <c r="C2284" s="448"/>
      <c r="D2284" s="446"/>
      <c r="E2284" s="446"/>
      <c r="F2284" s="446"/>
      <c r="G2284" s="448"/>
      <c r="H2284" s="455">
        <v>0</v>
      </c>
      <c r="I2284" s="452">
        <v>0</v>
      </c>
      <c r="J2284" s="446"/>
      <c r="K2284" s="492"/>
      <c r="M2284" s="443" t="str">
        <f>_xlfn.IFNA(VLOOKUP(G2284,Checks!$L$4:$L$15,1,FALSE),IF(G2284="","",1))</f>
        <v/>
      </c>
    </row>
    <row r="2285" spans="1:13" s="443" customFormat="1" ht="12" customHeight="1">
      <c r="A2285" s="502">
        <f t="shared" si="67"/>
        <v>2277</v>
      </c>
      <c r="B2285" s="502">
        <f t="shared" si="68"/>
        <v>0</v>
      </c>
      <c r="C2285" s="448"/>
      <c r="D2285" s="446"/>
      <c r="E2285" s="446"/>
      <c r="F2285" s="446"/>
      <c r="G2285" s="448"/>
      <c r="H2285" s="455">
        <v>0</v>
      </c>
      <c r="I2285" s="452">
        <v>0</v>
      </c>
      <c r="J2285" s="446"/>
      <c r="K2285" s="492"/>
      <c r="M2285" s="443" t="str">
        <f>_xlfn.IFNA(VLOOKUP(G2285,Checks!$L$4:$L$15,1,FALSE),IF(G2285="","",1))</f>
        <v/>
      </c>
    </row>
    <row r="2286" spans="1:13" s="443" customFormat="1" ht="12" customHeight="1">
      <c r="A2286" s="502">
        <f t="shared" si="67"/>
        <v>2278</v>
      </c>
      <c r="B2286" s="502">
        <f t="shared" si="68"/>
        <v>0</v>
      </c>
      <c r="C2286" s="448"/>
      <c r="D2286" s="446"/>
      <c r="E2286" s="446"/>
      <c r="F2286" s="446"/>
      <c r="G2286" s="448"/>
      <c r="H2286" s="455">
        <v>0</v>
      </c>
      <c r="I2286" s="452">
        <v>0</v>
      </c>
      <c r="J2286" s="446"/>
      <c r="K2286" s="492"/>
      <c r="M2286" s="443" t="str">
        <f>_xlfn.IFNA(VLOOKUP(G2286,Checks!$L$4:$L$15,1,FALSE),IF(G2286="","",1))</f>
        <v/>
      </c>
    </row>
    <row r="2287" spans="1:13" s="443" customFormat="1" ht="12" customHeight="1">
      <c r="A2287" s="502">
        <f t="shared" si="67"/>
        <v>2279</v>
      </c>
      <c r="B2287" s="502">
        <f t="shared" si="68"/>
        <v>0</v>
      </c>
      <c r="C2287" s="448"/>
      <c r="D2287" s="446"/>
      <c r="E2287" s="446"/>
      <c r="F2287" s="446"/>
      <c r="G2287" s="448"/>
      <c r="H2287" s="455">
        <v>0</v>
      </c>
      <c r="I2287" s="452">
        <v>0</v>
      </c>
      <c r="J2287" s="446"/>
      <c r="K2287" s="492"/>
      <c r="M2287" s="443" t="str">
        <f>_xlfn.IFNA(VLOOKUP(G2287,Checks!$L$4:$L$15,1,FALSE),IF(G2287="","",1))</f>
        <v/>
      </c>
    </row>
    <row r="2288" spans="1:13" s="443" customFormat="1" ht="12" customHeight="1">
      <c r="A2288" s="502">
        <f t="shared" si="67"/>
        <v>2280</v>
      </c>
      <c r="B2288" s="502">
        <f t="shared" si="68"/>
        <v>0</v>
      </c>
      <c r="C2288" s="448"/>
      <c r="D2288" s="446"/>
      <c r="E2288" s="446"/>
      <c r="F2288" s="446"/>
      <c r="G2288" s="448"/>
      <c r="H2288" s="455">
        <v>0</v>
      </c>
      <c r="I2288" s="452">
        <v>0</v>
      </c>
      <c r="J2288" s="446"/>
      <c r="K2288" s="492"/>
      <c r="M2288" s="443" t="str">
        <f>_xlfn.IFNA(VLOOKUP(G2288,Checks!$L$4:$L$15,1,FALSE),IF(G2288="","",1))</f>
        <v/>
      </c>
    </row>
    <row r="2289" spans="1:13" s="443" customFormat="1" ht="12" customHeight="1">
      <c r="A2289" s="502">
        <f t="shared" si="67"/>
        <v>2281</v>
      </c>
      <c r="B2289" s="502">
        <f t="shared" si="68"/>
        <v>0</v>
      </c>
      <c r="C2289" s="448"/>
      <c r="D2289" s="446"/>
      <c r="E2289" s="446"/>
      <c r="F2289" s="446"/>
      <c r="G2289" s="448"/>
      <c r="H2289" s="455">
        <v>0</v>
      </c>
      <c r="I2289" s="452">
        <v>0</v>
      </c>
      <c r="J2289" s="446"/>
      <c r="K2289" s="492"/>
      <c r="M2289" s="443" t="str">
        <f>_xlfn.IFNA(VLOOKUP(G2289,Checks!$L$4:$L$15,1,FALSE),IF(G2289="","",1))</f>
        <v/>
      </c>
    </row>
    <row r="2290" spans="1:13" s="443" customFormat="1" ht="12" customHeight="1">
      <c r="A2290" s="502">
        <f t="shared" si="67"/>
        <v>2282</v>
      </c>
      <c r="B2290" s="502">
        <f t="shared" si="68"/>
        <v>0</v>
      </c>
      <c r="C2290" s="448"/>
      <c r="D2290" s="446"/>
      <c r="E2290" s="446"/>
      <c r="F2290" s="446"/>
      <c r="G2290" s="448"/>
      <c r="H2290" s="455">
        <v>0</v>
      </c>
      <c r="I2290" s="452">
        <v>0</v>
      </c>
      <c r="J2290" s="446"/>
      <c r="K2290" s="492"/>
      <c r="M2290" s="443" t="str">
        <f>_xlfn.IFNA(VLOOKUP(G2290,Checks!$L$4:$L$15,1,FALSE),IF(G2290="","",1))</f>
        <v/>
      </c>
    </row>
    <row r="2291" spans="1:13" s="443" customFormat="1" ht="12" customHeight="1">
      <c r="A2291" s="502">
        <f t="shared" si="67"/>
        <v>2283</v>
      </c>
      <c r="B2291" s="502">
        <f t="shared" si="68"/>
        <v>0</v>
      </c>
      <c r="C2291" s="448"/>
      <c r="D2291" s="446"/>
      <c r="E2291" s="446"/>
      <c r="F2291" s="446"/>
      <c r="G2291" s="448"/>
      <c r="H2291" s="455">
        <v>0</v>
      </c>
      <c r="I2291" s="452">
        <v>0</v>
      </c>
      <c r="J2291" s="446"/>
      <c r="K2291" s="492"/>
      <c r="M2291" s="443" t="str">
        <f>_xlfn.IFNA(VLOOKUP(G2291,Checks!$L$4:$L$15,1,FALSE),IF(G2291="","",1))</f>
        <v/>
      </c>
    </row>
    <row r="2292" spans="1:13" s="443" customFormat="1" ht="12" customHeight="1">
      <c r="A2292" s="502">
        <f t="shared" si="67"/>
        <v>2284</v>
      </c>
      <c r="B2292" s="502">
        <f t="shared" si="68"/>
        <v>0</v>
      </c>
      <c r="C2292" s="448"/>
      <c r="D2292" s="446"/>
      <c r="E2292" s="446"/>
      <c r="F2292" s="446"/>
      <c r="G2292" s="448"/>
      <c r="H2292" s="455">
        <v>0</v>
      </c>
      <c r="I2292" s="452">
        <v>0</v>
      </c>
      <c r="J2292" s="446"/>
      <c r="K2292" s="492"/>
      <c r="M2292" s="443" t="str">
        <f>_xlfn.IFNA(VLOOKUP(G2292,Checks!$L$4:$L$15,1,FALSE),IF(G2292="","",1))</f>
        <v/>
      </c>
    </row>
    <row r="2293" spans="1:13" s="443" customFormat="1" ht="12" customHeight="1">
      <c r="A2293" s="502">
        <f t="shared" si="67"/>
        <v>2285</v>
      </c>
      <c r="B2293" s="502">
        <f t="shared" si="68"/>
        <v>0</v>
      </c>
      <c r="C2293" s="448"/>
      <c r="D2293" s="446"/>
      <c r="E2293" s="446"/>
      <c r="F2293" s="446"/>
      <c r="G2293" s="448"/>
      <c r="H2293" s="455">
        <v>0</v>
      </c>
      <c r="I2293" s="452">
        <v>0</v>
      </c>
      <c r="J2293" s="446"/>
      <c r="K2293" s="492"/>
      <c r="M2293" s="443" t="str">
        <f>_xlfn.IFNA(VLOOKUP(G2293,Checks!$L$4:$L$15,1,FALSE),IF(G2293="","",1))</f>
        <v/>
      </c>
    </row>
    <row r="2294" spans="1:13" s="443" customFormat="1" ht="12" customHeight="1">
      <c r="A2294" s="502">
        <f t="shared" si="67"/>
        <v>2286</v>
      </c>
      <c r="B2294" s="502">
        <f t="shared" si="68"/>
        <v>0</v>
      </c>
      <c r="C2294" s="448"/>
      <c r="D2294" s="446"/>
      <c r="E2294" s="446"/>
      <c r="F2294" s="446"/>
      <c r="G2294" s="448"/>
      <c r="H2294" s="455">
        <v>0</v>
      </c>
      <c r="I2294" s="452">
        <v>0</v>
      </c>
      <c r="J2294" s="446"/>
      <c r="K2294" s="492"/>
      <c r="M2294" s="443" t="str">
        <f>_xlfn.IFNA(VLOOKUP(G2294,Checks!$L$4:$L$15,1,FALSE),IF(G2294="","",1))</f>
        <v/>
      </c>
    </row>
    <row r="2295" spans="1:13" s="443" customFormat="1" ht="12" customHeight="1">
      <c r="A2295" s="502">
        <f t="shared" si="67"/>
        <v>2287</v>
      </c>
      <c r="B2295" s="502">
        <f t="shared" si="68"/>
        <v>0</v>
      </c>
      <c r="C2295" s="448"/>
      <c r="D2295" s="446"/>
      <c r="E2295" s="446"/>
      <c r="F2295" s="446"/>
      <c r="G2295" s="448"/>
      <c r="H2295" s="455">
        <v>0</v>
      </c>
      <c r="I2295" s="452">
        <v>0</v>
      </c>
      <c r="J2295" s="446"/>
      <c r="K2295" s="492"/>
      <c r="M2295" s="443" t="str">
        <f>_xlfn.IFNA(VLOOKUP(G2295,Checks!$L$4:$L$15,1,FALSE),IF(G2295="","",1))</f>
        <v/>
      </c>
    </row>
    <row r="2296" spans="1:13" s="443" customFormat="1" ht="12" customHeight="1">
      <c r="A2296" s="502">
        <f t="shared" si="67"/>
        <v>2288</v>
      </c>
      <c r="B2296" s="502">
        <f t="shared" si="68"/>
        <v>0</v>
      </c>
      <c r="C2296" s="448"/>
      <c r="D2296" s="446"/>
      <c r="E2296" s="446"/>
      <c r="F2296" s="446"/>
      <c r="G2296" s="448"/>
      <c r="H2296" s="455">
        <v>0</v>
      </c>
      <c r="I2296" s="452">
        <v>0</v>
      </c>
      <c r="J2296" s="446"/>
      <c r="K2296" s="492"/>
      <c r="M2296" s="443" t="str">
        <f>_xlfn.IFNA(VLOOKUP(G2296,Checks!$L$4:$L$15,1,FALSE),IF(G2296="","",1))</f>
        <v/>
      </c>
    </row>
    <row r="2297" spans="1:13" s="443" customFormat="1" ht="12" customHeight="1">
      <c r="A2297" s="502">
        <f t="shared" si="67"/>
        <v>2289</v>
      </c>
      <c r="B2297" s="502">
        <f t="shared" si="68"/>
        <v>0</v>
      </c>
      <c r="C2297" s="448"/>
      <c r="D2297" s="446"/>
      <c r="E2297" s="446"/>
      <c r="F2297" s="446"/>
      <c r="G2297" s="448"/>
      <c r="H2297" s="455">
        <v>0</v>
      </c>
      <c r="I2297" s="452">
        <v>0</v>
      </c>
      <c r="J2297" s="446"/>
      <c r="K2297" s="492"/>
      <c r="M2297" s="443" t="str">
        <f>_xlfn.IFNA(VLOOKUP(G2297,Checks!$L$4:$L$15,1,FALSE),IF(G2297="","",1))</f>
        <v/>
      </c>
    </row>
    <row r="2298" spans="1:13" s="443" customFormat="1" ht="12" customHeight="1">
      <c r="A2298" s="502">
        <f t="shared" si="67"/>
        <v>2290</v>
      </c>
      <c r="B2298" s="502">
        <f t="shared" si="68"/>
        <v>0</v>
      </c>
      <c r="C2298" s="448"/>
      <c r="D2298" s="446"/>
      <c r="E2298" s="446"/>
      <c r="F2298" s="446"/>
      <c r="G2298" s="448"/>
      <c r="H2298" s="455">
        <v>0</v>
      </c>
      <c r="I2298" s="452">
        <v>0</v>
      </c>
      <c r="J2298" s="446"/>
      <c r="K2298" s="492"/>
      <c r="M2298" s="443" t="str">
        <f>_xlfn.IFNA(VLOOKUP(G2298,Checks!$L$4:$L$15,1,FALSE),IF(G2298="","",1))</f>
        <v/>
      </c>
    </row>
    <row r="2299" spans="1:13" s="443" customFormat="1" ht="12" customHeight="1">
      <c r="A2299" s="502">
        <f t="shared" si="67"/>
        <v>2291</v>
      </c>
      <c r="B2299" s="502">
        <f t="shared" si="68"/>
        <v>0</v>
      </c>
      <c r="C2299" s="448"/>
      <c r="D2299" s="446"/>
      <c r="E2299" s="446"/>
      <c r="F2299" s="446"/>
      <c r="G2299" s="448"/>
      <c r="H2299" s="455">
        <v>0</v>
      </c>
      <c r="I2299" s="452">
        <v>0</v>
      </c>
      <c r="J2299" s="446"/>
      <c r="K2299" s="492"/>
      <c r="M2299" s="443" t="str">
        <f>_xlfn.IFNA(VLOOKUP(G2299,Checks!$L$4:$L$15,1,FALSE),IF(G2299="","",1))</f>
        <v/>
      </c>
    </row>
    <row r="2300" spans="1:13" s="443" customFormat="1" ht="12" customHeight="1">
      <c r="A2300" s="502">
        <f t="shared" si="67"/>
        <v>2292</v>
      </c>
      <c r="B2300" s="502">
        <f t="shared" si="68"/>
        <v>0</v>
      </c>
      <c r="C2300" s="448"/>
      <c r="D2300" s="446"/>
      <c r="E2300" s="446"/>
      <c r="F2300" s="446"/>
      <c r="G2300" s="448"/>
      <c r="H2300" s="455">
        <v>0</v>
      </c>
      <c r="I2300" s="452">
        <v>0</v>
      </c>
      <c r="J2300" s="446"/>
      <c r="K2300" s="492"/>
      <c r="M2300" s="443" t="str">
        <f>_xlfn.IFNA(VLOOKUP(G2300,Checks!$L$4:$L$15,1,FALSE),IF(G2300="","",1))</f>
        <v/>
      </c>
    </row>
    <row r="2301" spans="1:13" s="443" customFormat="1" ht="12" customHeight="1">
      <c r="A2301" s="502">
        <f t="shared" si="67"/>
        <v>2293</v>
      </c>
      <c r="B2301" s="502">
        <f t="shared" si="68"/>
        <v>0</v>
      </c>
      <c r="C2301" s="448"/>
      <c r="D2301" s="446"/>
      <c r="E2301" s="446"/>
      <c r="F2301" s="446"/>
      <c r="G2301" s="448"/>
      <c r="H2301" s="455">
        <v>0</v>
      </c>
      <c r="I2301" s="452">
        <v>0</v>
      </c>
      <c r="J2301" s="446"/>
      <c r="K2301" s="492"/>
      <c r="M2301" s="443" t="str">
        <f>_xlfn.IFNA(VLOOKUP(G2301,Checks!$L$4:$L$15,1,FALSE),IF(G2301="","",1))</f>
        <v/>
      </c>
    </row>
    <row r="2302" spans="1:13" s="443" customFormat="1" ht="12" customHeight="1">
      <c r="A2302" s="502">
        <f t="shared" si="67"/>
        <v>2294</v>
      </c>
      <c r="B2302" s="502">
        <f t="shared" si="68"/>
        <v>0</v>
      </c>
      <c r="C2302" s="448"/>
      <c r="D2302" s="446"/>
      <c r="E2302" s="446"/>
      <c r="F2302" s="446"/>
      <c r="G2302" s="448"/>
      <c r="H2302" s="455">
        <v>0</v>
      </c>
      <c r="I2302" s="452">
        <v>0</v>
      </c>
      <c r="J2302" s="446"/>
      <c r="K2302" s="492"/>
      <c r="M2302" s="443" t="str">
        <f>_xlfn.IFNA(VLOOKUP(G2302,Checks!$L$4:$L$15,1,FALSE),IF(G2302="","",1))</f>
        <v/>
      </c>
    </row>
    <row r="2303" spans="1:13" s="443" customFormat="1" ht="12" customHeight="1">
      <c r="A2303" s="502">
        <f t="shared" si="67"/>
        <v>2295</v>
      </c>
      <c r="B2303" s="502">
        <f t="shared" si="68"/>
        <v>0</v>
      </c>
      <c r="C2303" s="448"/>
      <c r="D2303" s="446"/>
      <c r="E2303" s="446"/>
      <c r="F2303" s="446"/>
      <c r="G2303" s="448"/>
      <c r="H2303" s="455">
        <v>0</v>
      </c>
      <c r="I2303" s="452">
        <v>0</v>
      </c>
      <c r="J2303" s="446"/>
      <c r="K2303" s="492"/>
      <c r="M2303" s="443" t="str">
        <f>_xlfn.IFNA(VLOOKUP(G2303,Checks!$L$4:$L$15,1,FALSE),IF(G2303="","",1))</f>
        <v/>
      </c>
    </row>
    <row r="2304" spans="1:13" s="443" customFormat="1" ht="12" customHeight="1">
      <c r="A2304" s="502">
        <f t="shared" si="67"/>
        <v>2296</v>
      </c>
      <c r="B2304" s="502">
        <f t="shared" si="68"/>
        <v>0</v>
      </c>
      <c r="C2304" s="448"/>
      <c r="D2304" s="446"/>
      <c r="E2304" s="446"/>
      <c r="F2304" s="446"/>
      <c r="G2304" s="448"/>
      <c r="H2304" s="455">
        <v>0</v>
      </c>
      <c r="I2304" s="452">
        <v>0</v>
      </c>
      <c r="J2304" s="446"/>
      <c r="K2304" s="492"/>
      <c r="M2304" s="443" t="str">
        <f>_xlfn.IFNA(VLOOKUP(G2304,Checks!$L$4:$L$15,1,FALSE),IF(G2304="","",1))</f>
        <v/>
      </c>
    </row>
    <row r="2305" spans="1:13" s="443" customFormat="1" ht="12" customHeight="1">
      <c r="A2305" s="502">
        <f t="shared" si="67"/>
        <v>2297</v>
      </c>
      <c r="B2305" s="502">
        <f t="shared" si="68"/>
        <v>0</v>
      </c>
      <c r="C2305" s="448"/>
      <c r="D2305" s="446"/>
      <c r="E2305" s="446"/>
      <c r="F2305" s="446"/>
      <c r="G2305" s="448"/>
      <c r="H2305" s="455">
        <v>0</v>
      </c>
      <c r="I2305" s="452">
        <v>0</v>
      </c>
      <c r="J2305" s="446"/>
      <c r="K2305" s="492"/>
      <c r="M2305" s="443" t="str">
        <f>_xlfn.IFNA(VLOOKUP(G2305,Checks!$L$4:$L$15,1,FALSE),IF(G2305="","",1))</f>
        <v/>
      </c>
    </row>
    <row r="2306" spans="1:13" s="443" customFormat="1" ht="12" customHeight="1">
      <c r="A2306" s="502">
        <f t="shared" si="67"/>
        <v>2298</v>
      </c>
      <c r="B2306" s="502">
        <f t="shared" si="68"/>
        <v>0</v>
      </c>
      <c r="C2306" s="448"/>
      <c r="D2306" s="446"/>
      <c r="E2306" s="446"/>
      <c r="F2306" s="446"/>
      <c r="G2306" s="448"/>
      <c r="H2306" s="455">
        <v>0</v>
      </c>
      <c r="I2306" s="452">
        <v>0</v>
      </c>
      <c r="J2306" s="446"/>
      <c r="K2306" s="492"/>
      <c r="M2306" s="443" t="str">
        <f>_xlfn.IFNA(VLOOKUP(G2306,Checks!$L$4:$L$15,1,FALSE),IF(G2306="","",1))</f>
        <v/>
      </c>
    </row>
    <row r="2307" spans="1:13" s="443" customFormat="1" ht="12" customHeight="1">
      <c r="A2307" s="502">
        <f t="shared" si="67"/>
        <v>2299</v>
      </c>
      <c r="B2307" s="502">
        <f t="shared" si="68"/>
        <v>0</v>
      </c>
      <c r="C2307" s="448"/>
      <c r="D2307" s="446"/>
      <c r="E2307" s="446"/>
      <c r="F2307" s="446"/>
      <c r="G2307" s="448"/>
      <c r="H2307" s="455">
        <v>0</v>
      </c>
      <c r="I2307" s="452">
        <v>0</v>
      </c>
      <c r="J2307" s="446"/>
      <c r="K2307" s="492"/>
      <c r="M2307" s="443" t="str">
        <f>_xlfn.IFNA(VLOOKUP(G2307,Checks!$L$4:$L$15,1,FALSE),IF(G2307="","",1))</f>
        <v/>
      </c>
    </row>
    <row r="2308" spans="1:13" s="443" customFormat="1" ht="12" customHeight="1">
      <c r="A2308" s="502">
        <f t="shared" si="67"/>
        <v>2300</v>
      </c>
      <c r="B2308" s="502">
        <f t="shared" si="68"/>
        <v>0</v>
      </c>
      <c r="C2308" s="448"/>
      <c r="D2308" s="446"/>
      <c r="E2308" s="446"/>
      <c r="F2308" s="446"/>
      <c r="G2308" s="448"/>
      <c r="H2308" s="455">
        <v>0</v>
      </c>
      <c r="I2308" s="452">
        <v>0</v>
      </c>
      <c r="J2308" s="446"/>
      <c r="K2308" s="492"/>
      <c r="M2308" s="443" t="str">
        <f>_xlfn.IFNA(VLOOKUP(G2308,Checks!$L$4:$L$15,1,FALSE),IF(G2308="","",1))</f>
        <v/>
      </c>
    </row>
    <row r="2309" spans="1:13" s="443" customFormat="1" ht="12" customHeight="1">
      <c r="A2309" s="502">
        <f t="shared" si="67"/>
        <v>2301</v>
      </c>
      <c r="B2309" s="502">
        <f t="shared" si="68"/>
        <v>0</v>
      </c>
      <c r="C2309" s="448"/>
      <c r="D2309" s="446"/>
      <c r="E2309" s="446"/>
      <c r="F2309" s="446"/>
      <c r="G2309" s="448"/>
      <c r="H2309" s="455">
        <v>0</v>
      </c>
      <c r="I2309" s="452">
        <v>0</v>
      </c>
      <c r="J2309" s="446"/>
      <c r="K2309" s="492"/>
      <c r="M2309" s="443" t="str">
        <f>_xlfn.IFNA(VLOOKUP(G2309,Checks!$L$4:$L$15,1,FALSE),IF(G2309="","",1))</f>
        <v/>
      </c>
    </row>
    <row r="2310" spans="1:13" s="443" customFormat="1" ht="12" customHeight="1">
      <c r="A2310" s="502">
        <f t="shared" si="67"/>
        <v>2302</v>
      </c>
      <c r="B2310" s="502">
        <f t="shared" si="68"/>
        <v>0</v>
      </c>
      <c r="C2310" s="448"/>
      <c r="D2310" s="446"/>
      <c r="E2310" s="446"/>
      <c r="F2310" s="446"/>
      <c r="G2310" s="448"/>
      <c r="H2310" s="455">
        <v>0</v>
      </c>
      <c r="I2310" s="452">
        <v>0</v>
      </c>
      <c r="J2310" s="446"/>
      <c r="K2310" s="492"/>
      <c r="M2310" s="443" t="str">
        <f>_xlfn.IFNA(VLOOKUP(G2310,Checks!$L$4:$L$15,1,FALSE),IF(G2310="","",1))</f>
        <v/>
      </c>
    </row>
    <row r="2311" spans="1:13" s="443" customFormat="1" ht="12" customHeight="1">
      <c r="A2311" s="502">
        <f t="shared" si="67"/>
        <v>2303</v>
      </c>
      <c r="B2311" s="502">
        <f t="shared" si="68"/>
        <v>0</v>
      </c>
      <c r="C2311" s="448"/>
      <c r="D2311" s="446"/>
      <c r="E2311" s="446"/>
      <c r="F2311" s="446"/>
      <c r="G2311" s="448"/>
      <c r="H2311" s="455">
        <v>0</v>
      </c>
      <c r="I2311" s="452">
        <v>0</v>
      </c>
      <c r="J2311" s="446"/>
      <c r="K2311" s="492"/>
      <c r="M2311" s="443" t="str">
        <f>_xlfn.IFNA(VLOOKUP(G2311,Checks!$L$4:$L$15,1,FALSE),IF(G2311="","",1))</f>
        <v/>
      </c>
    </row>
    <row r="2312" spans="1:13" s="443" customFormat="1" ht="12" customHeight="1">
      <c r="A2312" s="502">
        <f t="shared" ref="A2312:A2375" si="69">A2311+1</f>
        <v>2304</v>
      </c>
      <c r="B2312" s="502">
        <f t="shared" si="68"/>
        <v>0</v>
      </c>
      <c r="C2312" s="448"/>
      <c r="D2312" s="446"/>
      <c r="E2312" s="446"/>
      <c r="F2312" s="446"/>
      <c r="G2312" s="448"/>
      <c r="H2312" s="455">
        <v>0</v>
      </c>
      <c r="I2312" s="452">
        <v>0</v>
      </c>
      <c r="J2312" s="446"/>
      <c r="K2312" s="492"/>
      <c r="M2312" s="443" t="str">
        <f>_xlfn.IFNA(VLOOKUP(G2312,Checks!$L$4:$L$15,1,FALSE),IF(G2312="","",1))</f>
        <v/>
      </c>
    </row>
    <row r="2313" spans="1:13" s="443" customFormat="1" ht="12" customHeight="1">
      <c r="A2313" s="502">
        <f t="shared" si="69"/>
        <v>2305</v>
      </c>
      <c r="B2313" s="502">
        <f t="shared" si="68"/>
        <v>0</v>
      </c>
      <c r="C2313" s="448"/>
      <c r="D2313" s="446"/>
      <c r="E2313" s="446"/>
      <c r="F2313" s="446"/>
      <c r="G2313" s="448"/>
      <c r="H2313" s="455">
        <v>0</v>
      </c>
      <c r="I2313" s="452">
        <v>0</v>
      </c>
      <c r="J2313" s="446"/>
      <c r="K2313" s="492"/>
      <c r="M2313" s="443" t="str">
        <f>_xlfn.IFNA(VLOOKUP(G2313,Checks!$L$4:$L$15,1,FALSE),IF(G2313="","",1))</f>
        <v/>
      </c>
    </row>
    <row r="2314" spans="1:13" s="443" customFormat="1" ht="12" customHeight="1">
      <c r="A2314" s="502">
        <f t="shared" si="69"/>
        <v>2306</v>
      </c>
      <c r="B2314" s="502">
        <f t="shared" si="68"/>
        <v>0</v>
      </c>
      <c r="C2314" s="448"/>
      <c r="D2314" s="446"/>
      <c r="E2314" s="446"/>
      <c r="F2314" s="446"/>
      <c r="G2314" s="448"/>
      <c r="H2314" s="455">
        <v>0</v>
      </c>
      <c r="I2314" s="452">
        <v>0</v>
      </c>
      <c r="J2314" s="446"/>
      <c r="K2314" s="492"/>
      <c r="M2314" s="443" t="str">
        <f>_xlfn.IFNA(VLOOKUP(G2314,Checks!$L$4:$L$15,1,FALSE),IF(G2314="","",1))</f>
        <v/>
      </c>
    </row>
    <row r="2315" spans="1:13" s="443" customFormat="1" ht="12" customHeight="1">
      <c r="A2315" s="502">
        <f t="shared" si="69"/>
        <v>2307</v>
      </c>
      <c r="B2315" s="502">
        <f t="shared" ref="B2315:B2378" si="70">$B$9</f>
        <v>0</v>
      </c>
      <c r="C2315" s="448"/>
      <c r="D2315" s="446"/>
      <c r="E2315" s="446"/>
      <c r="F2315" s="446"/>
      <c r="G2315" s="448"/>
      <c r="H2315" s="455">
        <v>0</v>
      </c>
      <c r="I2315" s="452">
        <v>0</v>
      </c>
      <c r="J2315" s="446"/>
      <c r="K2315" s="492"/>
      <c r="M2315" s="443" t="str">
        <f>_xlfn.IFNA(VLOOKUP(G2315,Checks!$L$4:$L$15,1,FALSE),IF(G2315="","",1))</f>
        <v/>
      </c>
    </row>
    <row r="2316" spans="1:13" s="443" customFormat="1" ht="12" customHeight="1">
      <c r="A2316" s="502">
        <f t="shared" si="69"/>
        <v>2308</v>
      </c>
      <c r="B2316" s="502">
        <f t="shared" si="70"/>
        <v>0</v>
      </c>
      <c r="C2316" s="448"/>
      <c r="D2316" s="446"/>
      <c r="E2316" s="446"/>
      <c r="F2316" s="446"/>
      <c r="G2316" s="448"/>
      <c r="H2316" s="455">
        <v>0</v>
      </c>
      <c r="I2316" s="452">
        <v>0</v>
      </c>
      <c r="J2316" s="446"/>
      <c r="K2316" s="492"/>
      <c r="M2316" s="443" t="str">
        <f>_xlfn.IFNA(VLOOKUP(G2316,Checks!$L$4:$L$15,1,FALSE),IF(G2316="","",1))</f>
        <v/>
      </c>
    </row>
    <row r="2317" spans="1:13" s="443" customFormat="1" ht="12" customHeight="1">
      <c r="A2317" s="502">
        <f t="shared" si="69"/>
        <v>2309</v>
      </c>
      <c r="B2317" s="502">
        <f t="shared" si="70"/>
        <v>0</v>
      </c>
      <c r="C2317" s="448"/>
      <c r="D2317" s="446"/>
      <c r="E2317" s="446"/>
      <c r="F2317" s="446"/>
      <c r="G2317" s="448"/>
      <c r="H2317" s="455">
        <v>0</v>
      </c>
      <c r="I2317" s="452">
        <v>0</v>
      </c>
      <c r="J2317" s="446"/>
      <c r="K2317" s="492"/>
      <c r="M2317" s="443" t="str">
        <f>_xlfn.IFNA(VLOOKUP(G2317,Checks!$L$4:$L$15,1,FALSE),IF(G2317="","",1))</f>
        <v/>
      </c>
    </row>
    <row r="2318" spans="1:13" s="443" customFormat="1" ht="12" customHeight="1">
      <c r="A2318" s="502">
        <f t="shared" si="69"/>
        <v>2310</v>
      </c>
      <c r="B2318" s="502">
        <f t="shared" si="70"/>
        <v>0</v>
      </c>
      <c r="C2318" s="448"/>
      <c r="D2318" s="446"/>
      <c r="E2318" s="446"/>
      <c r="F2318" s="446"/>
      <c r="G2318" s="448"/>
      <c r="H2318" s="455">
        <v>0</v>
      </c>
      <c r="I2318" s="452">
        <v>0</v>
      </c>
      <c r="J2318" s="446"/>
      <c r="K2318" s="492"/>
      <c r="M2318" s="443" t="str">
        <f>_xlfn.IFNA(VLOOKUP(G2318,Checks!$L$4:$L$15,1,FALSE),IF(G2318="","",1))</f>
        <v/>
      </c>
    </row>
    <row r="2319" spans="1:13" s="443" customFormat="1" ht="12" customHeight="1">
      <c r="A2319" s="502">
        <f t="shared" si="69"/>
        <v>2311</v>
      </c>
      <c r="B2319" s="502">
        <f t="shared" si="70"/>
        <v>0</v>
      </c>
      <c r="C2319" s="448"/>
      <c r="D2319" s="446"/>
      <c r="E2319" s="446"/>
      <c r="F2319" s="446"/>
      <c r="G2319" s="448"/>
      <c r="H2319" s="455">
        <v>0</v>
      </c>
      <c r="I2319" s="452">
        <v>0</v>
      </c>
      <c r="J2319" s="446"/>
      <c r="K2319" s="492"/>
      <c r="M2319" s="443" t="str">
        <f>_xlfn.IFNA(VLOOKUP(G2319,Checks!$L$4:$L$15,1,FALSE),IF(G2319="","",1))</f>
        <v/>
      </c>
    </row>
    <row r="2320" spans="1:13" s="443" customFormat="1" ht="12" customHeight="1">
      <c r="A2320" s="502">
        <f t="shared" si="69"/>
        <v>2312</v>
      </c>
      <c r="B2320" s="502">
        <f t="shared" si="70"/>
        <v>0</v>
      </c>
      <c r="C2320" s="448"/>
      <c r="D2320" s="446"/>
      <c r="E2320" s="446"/>
      <c r="F2320" s="446"/>
      <c r="G2320" s="448"/>
      <c r="H2320" s="455">
        <v>0</v>
      </c>
      <c r="I2320" s="452">
        <v>0</v>
      </c>
      <c r="J2320" s="446"/>
      <c r="K2320" s="492"/>
      <c r="M2320" s="443" t="str">
        <f>_xlfn.IFNA(VLOOKUP(G2320,Checks!$L$4:$L$15,1,FALSE),IF(G2320="","",1))</f>
        <v/>
      </c>
    </row>
    <row r="2321" spans="1:13" s="443" customFormat="1" ht="12" customHeight="1">
      <c r="A2321" s="502">
        <f t="shared" si="69"/>
        <v>2313</v>
      </c>
      <c r="B2321" s="502">
        <f t="shared" si="70"/>
        <v>0</v>
      </c>
      <c r="C2321" s="448"/>
      <c r="D2321" s="446"/>
      <c r="E2321" s="446"/>
      <c r="F2321" s="446"/>
      <c r="G2321" s="448"/>
      <c r="H2321" s="455">
        <v>0</v>
      </c>
      <c r="I2321" s="452">
        <v>0</v>
      </c>
      <c r="J2321" s="446"/>
      <c r="K2321" s="492"/>
      <c r="M2321" s="443" t="str">
        <f>_xlfn.IFNA(VLOOKUP(G2321,Checks!$L$4:$L$15,1,FALSE),IF(G2321="","",1))</f>
        <v/>
      </c>
    </row>
    <row r="2322" spans="1:13" s="443" customFormat="1" ht="12" customHeight="1">
      <c r="A2322" s="502">
        <f t="shared" si="69"/>
        <v>2314</v>
      </c>
      <c r="B2322" s="502">
        <f t="shared" si="70"/>
        <v>0</v>
      </c>
      <c r="C2322" s="448"/>
      <c r="D2322" s="446"/>
      <c r="E2322" s="446"/>
      <c r="F2322" s="446"/>
      <c r="G2322" s="448"/>
      <c r="H2322" s="455">
        <v>0</v>
      </c>
      <c r="I2322" s="452">
        <v>0</v>
      </c>
      <c r="J2322" s="446"/>
      <c r="K2322" s="492"/>
      <c r="M2322" s="443" t="str">
        <f>_xlfn.IFNA(VLOOKUP(G2322,Checks!$L$4:$L$15,1,FALSE),IF(G2322="","",1))</f>
        <v/>
      </c>
    </row>
    <row r="2323" spans="1:13" s="443" customFormat="1" ht="12" customHeight="1">
      <c r="A2323" s="502">
        <f t="shared" si="69"/>
        <v>2315</v>
      </c>
      <c r="B2323" s="502">
        <f t="shared" si="70"/>
        <v>0</v>
      </c>
      <c r="C2323" s="448"/>
      <c r="D2323" s="446"/>
      <c r="E2323" s="446"/>
      <c r="F2323" s="446"/>
      <c r="G2323" s="448"/>
      <c r="H2323" s="455">
        <v>0</v>
      </c>
      <c r="I2323" s="452">
        <v>0</v>
      </c>
      <c r="J2323" s="446"/>
      <c r="K2323" s="492"/>
      <c r="M2323" s="443" t="str">
        <f>_xlfn.IFNA(VLOOKUP(G2323,Checks!$L$4:$L$15,1,FALSE),IF(G2323="","",1))</f>
        <v/>
      </c>
    </row>
    <row r="2324" spans="1:13" s="443" customFormat="1" ht="12" customHeight="1">
      <c r="A2324" s="502">
        <f t="shared" si="69"/>
        <v>2316</v>
      </c>
      <c r="B2324" s="502">
        <f t="shared" si="70"/>
        <v>0</v>
      </c>
      <c r="C2324" s="448"/>
      <c r="D2324" s="446"/>
      <c r="E2324" s="446"/>
      <c r="F2324" s="446"/>
      <c r="G2324" s="448"/>
      <c r="H2324" s="455">
        <v>0</v>
      </c>
      <c r="I2324" s="452">
        <v>0</v>
      </c>
      <c r="J2324" s="446"/>
      <c r="K2324" s="492"/>
      <c r="M2324" s="443" t="str">
        <f>_xlfn.IFNA(VLOOKUP(G2324,Checks!$L$4:$L$15,1,FALSE),IF(G2324="","",1))</f>
        <v/>
      </c>
    </row>
    <row r="2325" spans="1:13" s="443" customFormat="1" ht="12" customHeight="1">
      <c r="A2325" s="502">
        <f t="shared" si="69"/>
        <v>2317</v>
      </c>
      <c r="B2325" s="502">
        <f t="shared" si="70"/>
        <v>0</v>
      </c>
      <c r="C2325" s="448"/>
      <c r="D2325" s="446"/>
      <c r="E2325" s="446"/>
      <c r="F2325" s="446"/>
      <c r="G2325" s="448"/>
      <c r="H2325" s="455">
        <v>0</v>
      </c>
      <c r="I2325" s="452">
        <v>0</v>
      </c>
      <c r="J2325" s="446"/>
      <c r="K2325" s="492"/>
      <c r="M2325" s="443" t="str">
        <f>_xlfn.IFNA(VLOOKUP(G2325,Checks!$L$4:$L$15,1,FALSE),IF(G2325="","",1))</f>
        <v/>
      </c>
    </row>
    <row r="2326" spans="1:13" s="443" customFormat="1" ht="12" customHeight="1">
      <c r="A2326" s="502">
        <f t="shared" si="69"/>
        <v>2318</v>
      </c>
      <c r="B2326" s="502">
        <f t="shared" si="70"/>
        <v>0</v>
      </c>
      <c r="C2326" s="448"/>
      <c r="D2326" s="446"/>
      <c r="E2326" s="446"/>
      <c r="F2326" s="446"/>
      <c r="G2326" s="448"/>
      <c r="H2326" s="455">
        <v>0</v>
      </c>
      <c r="I2326" s="452">
        <v>0</v>
      </c>
      <c r="J2326" s="446"/>
      <c r="K2326" s="492"/>
      <c r="M2326" s="443" t="str">
        <f>_xlfn.IFNA(VLOOKUP(G2326,Checks!$L$4:$L$15,1,FALSE),IF(G2326="","",1))</f>
        <v/>
      </c>
    </row>
    <row r="2327" spans="1:13" s="443" customFormat="1" ht="12" customHeight="1">
      <c r="A2327" s="502">
        <f t="shared" si="69"/>
        <v>2319</v>
      </c>
      <c r="B2327" s="502">
        <f t="shared" si="70"/>
        <v>0</v>
      </c>
      <c r="C2327" s="448"/>
      <c r="D2327" s="446"/>
      <c r="E2327" s="446"/>
      <c r="F2327" s="446"/>
      <c r="G2327" s="448"/>
      <c r="H2327" s="455">
        <v>0</v>
      </c>
      <c r="I2327" s="452">
        <v>0</v>
      </c>
      <c r="J2327" s="446"/>
      <c r="K2327" s="492"/>
      <c r="M2327" s="443" t="str">
        <f>_xlfn.IFNA(VLOOKUP(G2327,Checks!$L$4:$L$15,1,FALSE),IF(G2327="","",1))</f>
        <v/>
      </c>
    </row>
    <row r="2328" spans="1:13" s="443" customFormat="1" ht="12" customHeight="1">
      <c r="A2328" s="502">
        <f t="shared" si="69"/>
        <v>2320</v>
      </c>
      <c r="B2328" s="502">
        <f t="shared" si="70"/>
        <v>0</v>
      </c>
      <c r="C2328" s="448"/>
      <c r="D2328" s="446"/>
      <c r="E2328" s="446"/>
      <c r="F2328" s="446"/>
      <c r="G2328" s="448"/>
      <c r="H2328" s="455">
        <v>0</v>
      </c>
      <c r="I2328" s="452">
        <v>0</v>
      </c>
      <c r="J2328" s="446"/>
      <c r="K2328" s="492"/>
      <c r="M2328" s="443" t="str">
        <f>_xlfn.IFNA(VLOOKUP(G2328,Checks!$L$4:$L$15,1,FALSE),IF(G2328="","",1))</f>
        <v/>
      </c>
    </row>
    <row r="2329" spans="1:13" s="443" customFormat="1" ht="12" customHeight="1">
      <c r="A2329" s="502">
        <f t="shared" si="69"/>
        <v>2321</v>
      </c>
      <c r="B2329" s="502">
        <f t="shared" si="70"/>
        <v>0</v>
      </c>
      <c r="C2329" s="448"/>
      <c r="D2329" s="446"/>
      <c r="E2329" s="446"/>
      <c r="F2329" s="446"/>
      <c r="G2329" s="448"/>
      <c r="H2329" s="455">
        <v>0</v>
      </c>
      <c r="I2329" s="452">
        <v>0</v>
      </c>
      <c r="J2329" s="446"/>
      <c r="K2329" s="492"/>
      <c r="M2329" s="443" t="str">
        <f>_xlfn.IFNA(VLOOKUP(G2329,Checks!$L$4:$L$15,1,FALSE),IF(G2329="","",1))</f>
        <v/>
      </c>
    </row>
    <row r="2330" spans="1:13" s="443" customFormat="1" ht="12" customHeight="1">
      <c r="A2330" s="502">
        <f t="shared" si="69"/>
        <v>2322</v>
      </c>
      <c r="B2330" s="502">
        <f t="shared" si="70"/>
        <v>0</v>
      </c>
      <c r="C2330" s="448"/>
      <c r="D2330" s="446"/>
      <c r="E2330" s="446"/>
      <c r="F2330" s="446"/>
      <c r="G2330" s="448"/>
      <c r="H2330" s="455">
        <v>0</v>
      </c>
      <c r="I2330" s="452">
        <v>0</v>
      </c>
      <c r="J2330" s="446"/>
      <c r="K2330" s="492"/>
      <c r="M2330" s="443" t="str">
        <f>_xlfn.IFNA(VLOOKUP(G2330,Checks!$L$4:$L$15,1,FALSE),IF(G2330="","",1))</f>
        <v/>
      </c>
    </row>
    <row r="2331" spans="1:13" s="443" customFormat="1" ht="12" customHeight="1">
      <c r="A2331" s="502">
        <f t="shared" si="69"/>
        <v>2323</v>
      </c>
      <c r="B2331" s="502">
        <f t="shared" si="70"/>
        <v>0</v>
      </c>
      <c r="C2331" s="448"/>
      <c r="D2331" s="446"/>
      <c r="E2331" s="446"/>
      <c r="F2331" s="446"/>
      <c r="G2331" s="448"/>
      <c r="H2331" s="455">
        <v>0</v>
      </c>
      <c r="I2331" s="452">
        <v>0</v>
      </c>
      <c r="J2331" s="446"/>
      <c r="K2331" s="492"/>
      <c r="M2331" s="443" t="str">
        <f>_xlfn.IFNA(VLOOKUP(G2331,Checks!$L$4:$L$15,1,FALSE),IF(G2331="","",1))</f>
        <v/>
      </c>
    </row>
    <row r="2332" spans="1:13" s="443" customFormat="1" ht="12" customHeight="1">
      <c r="A2332" s="502">
        <f t="shared" si="69"/>
        <v>2324</v>
      </c>
      <c r="B2332" s="502">
        <f t="shared" si="70"/>
        <v>0</v>
      </c>
      <c r="C2332" s="448"/>
      <c r="D2332" s="446"/>
      <c r="E2332" s="446"/>
      <c r="F2332" s="446"/>
      <c r="G2332" s="448"/>
      <c r="H2332" s="455">
        <v>0</v>
      </c>
      <c r="I2332" s="452">
        <v>0</v>
      </c>
      <c r="J2332" s="446"/>
      <c r="K2332" s="492"/>
      <c r="M2332" s="443" t="str">
        <f>_xlfn.IFNA(VLOOKUP(G2332,Checks!$L$4:$L$15,1,FALSE),IF(G2332="","",1))</f>
        <v/>
      </c>
    </row>
    <row r="2333" spans="1:13" s="443" customFormat="1" ht="12" customHeight="1">
      <c r="A2333" s="502">
        <f t="shared" si="69"/>
        <v>2325</v>
      </c>
      <c r="B2333" s="502">
        <f t="shared" si="70"/>
        <v>0</v>
      </c>
      <c r="C2333" s="448"/>
      <c r="D2333" s="446"/>
      <c r="E2333" s="446"/>
      <c r="F2333" s="446"/>
      <c r="G2333" s="448"/>
      <c r="H2333" s="455">
        <v>0</v>
      </c>
      <c r="I2333" s="452">
        <v>0</v>
      </c>
      <c r="J2333" s="446"/>
      <c r="K2333" s="492"/>
      <c r="M2333" s="443" t="str">
        <f>_xlfn.IFNA(VLOOKUP(G2333,Checks!$L$4:$L$15,1,FALSE),IF(G2333="","",1))</f>
        <v/>
      </c>
    </row>
    <row r="2334" spans="1:13" s="443" customFormat="1" ht="12" customHeight="1">
      <c r="A2334" s="502">
        <f t="shared" si="69"/>
        <v>2326</v>
      </c>
      <c r="B2334" s="502">
        <f t="shared" si="70"/>
        <v>0</v>
      </c>
      <c r="C2334" s="448"/>
      <c r="D2334" s="446"/>
      <c r="E2334" s="446"/>
      <c r="F2334" s="446"/>
      <c r="G2334" s="448"/>
      <c r="H2334" s="455">
        <v>0</v>
      </c>
      <c r="I2334" s="452">
        <v>0</v>
      </c>
      <c r="J2334" s="446"/>
      <c r="K2334" s="492"/>
      <c r="M2334" s="443" t="str">
        <f>_xlfn.IFNA(VLOOKUP(G2334,Checks!$L$4:$L$15,1,FALSE),IF(G2334="","",1))</f>
        <v/>
      </c>
    </row>
    <row r="2335" spans="1:13" s="443" customFormat="1" ht="12" customHeight="1">
      <c r="A2335" s="502">
        <f t="shared" si="69"/>
        <v>2327</v>
      </c>
      <c r="B2335" s="502">
        <f t="shared" si="70"/>
        <v>0</v>
      </c>
      <c r="C2335" s="448"/>
      <c r="D2335" s="446"/>
      <c r="E2335" s="446"/>
      <c r="F2335" s="446"/>
      <c r="G2335" s="448"/>
      <c r="H2335" s="455">
        <v>0</v>
      </c>
      <c r="I2335" s="452">
        <v>0</v>
      </c>
      <c r="J2335" s="446"/>
      <c r="K2335" s="492"/>
      <c r="M2335" s="443" t="str">
        <f>_xlfn.IFNA(VLOOKUP(G2335,Checks!$L$4:$L$15,1,FALSE),IF(G2335="","",1))</f>
        <v/>
      </c>
    </row>
    <row r="2336" spans="1:13" s="443" customFormat="1" ht="12" customHeight="1">
      <c r="A2336" s="502">
        <f t="shared" si="69"/>
        <v>2328</v>
      </c>
      <c r="B2336" s="502">
        <f t="shared" si="70"/>
        <v>0</v>
      </c>
      <c r="C2336" s="448"/>
      <c r="D2336" s="446"/>
      <c r="E2336" s="446"/>
      <c r="F2336" s="446"/>
      <c r="G2336" s="448"/>
      <c r="H2336" s="455">
        <v>0</v>
      </c>
      <c r="I2336" s="452">
        <v>0</v>
      </c>
      <c r="J2336" s="446"/>
      <c r="K2336" s="492"/>
      <c r="M2336" s="443" t="str">
        <f>_xlfn.IFNA(VLOOKUP(G2336,Checks!$L$4:$L$15,1,FALSE),IF(G2336="","",1))</f>
        <v/>
      </c>
    </row>
    <row r="2337" spans="1:13" s="443" customFormat="1" ht="12" customHeight="1">
      <c r="A2337" s="502">
        <f t="shared" si="69"/>
        <v>2329</v>
      </c>
      <c r="B2337" s="502">
        <f t="shared" si="70"/>
        <v>0</v>
      </c>
      <c r="C2337" s="448"/>
      <c r="D2337" s="446"/>
      <c r="E2337" s="446"/>
      <c r="F2337" s="446"/>
      <c r="G2337" s="448"/>
      <c r="H2337" s="455">
        <v>0</v>
      </c>
      <c r="I2337" s="452">
        <v>0</v>
      </c>
      <c r="J2337" s="446"/>
      <c r="K2337" s="492"/>
      <c r="M2337" s="443" t="str">
        <f>_xlfn.IFNA(VLOOKUP(G2337,Checks!$L$4:$L$15,1,FALSE),IF(G2337="","",1))</f>
        <v/>
      </c>
    </row>
    <row r="2338" spans="1:13" s="443" customFormat="1" ht="12" customHeight="1">
      <c r="A2338" s="502">
        <f t="shared" si="69"/>
        <v>2330</v>
      </c>
      <c r="B2338" s="502">
        <f t="shared" si="70"/>
        <v>0</v>
      </c>
      <c r="C2338" s="448"/>
      <c r="D2338" s="446"/>
      <c r="E2338" s="446"/>
      <c r="F2338" s="446"/>
      <c r="G2338" s="448"/>
      <c r="H2338" s="455">
        <v>0</v>
      </c>
      <c r="I2338" s="452">
        <v>0</v>
      </c>
      <c r="J2338" s="446"/>
      <c r="K2338" s="492"/>
      <c r="M2338" s="443" t="str">
        <f>_xlfn.IFNA(VLOOKUP(G2338,Checks!$L$4:$L$15,1,FALSE),IF(G2338="","",1))</f>
        <v/>
      </c>
    </row>
    <row r="2339" spans="1:13" s="443" customFormat="1" ht="12" customHeight="1">
      <c r="A2339" s="502">
        <f t="shared" si="69"/>
        <v>2331</v>
      </c>
      <c r="B2339" s="502">
        <f t="shared" si="70"/>
        <v>0</v>
      </c>
      <c r="C2339" s="448"/>
      <c r="D2339" s="446"/>
      <c r="E2339" s="446"/>
      <c r="F2339" s="446"/>
      <c r="G2339" s="448"/>
      <c r="H2339" s="455">
        <v>0</v>
      </c>
      <c r="I2339" s="452">
        <v>0</v>
      </c>
      <c r="J2339" s="446"/>
      <c r="K2339" s="492"/>
      <c r="M2339" s="443" t="str">
        <f>_xlfn.IFNA(VLOOKUP(G2339,Checks!$L$4:$L$15,1,FALSE),IF(G2339="","",1))</f>
        <v/>
      </c>
    </row>
    <row r="2340" spans="1:13" s="443" customFormat="1" ht="12" customHeight="1">
      <c r="A2340" s="502">
        <f t="shared" si="69"/>
        <v>2332</v>
      </c>
      <c r="B2340" s="502">
        <f t="shared" si="70"/>
        <v>0</v>
      </c>
      <c r="C2340" s="448"/>
      <c r="D2340" s="446"/>
      <c r="E2340" s="446"/>
      <c r="F2340" s="446"/>
      <c r="G2340" s="448"/>
      <c r="H2340" s="455">
        <v>0</v>
      </c>
      <c r="I2340" s="452">
        <v>0</v>
      </c>
      <c r="J2340" s="446"/>
      <c r="K2340" s="492"/>
      <c r="M2340" s="443" t="str">
        <f>_xlfn.IFNA(VLOOKUP(G2340,Checks!$L$4:$L$15,1,FALSE),IF(G2340="","",1))</f>
        <v/>
      </c>
    </row>
    <row r="2341" spans="1:13" s="443" customFormat="1" ht="12" customHeight="1">
      <c r="A2341" s="502">
        <f t="shared" si="69"/>
        <v>2333</v>
      </c>
      <c r="B2341" s="502">
        <f t="shared" si="70"/>
        <v>0</v>
      </c>
      <c r="C2341" s="448"/>
      <c r="D2341" s="446"/>
      <c r="E2341" s="446"/>
      <c r="F2341" s="446"/>
      <c r="G2341" s="448"/>
      <c r="H2341" s="455">
        <v>0</v>
      </c>
      <c r="I2341" s="452">
        <v>0</v>
      </c>
      <c r="J2341" s="446"/>
      <c r="K2341" s="492"/>
      <c r="M2341" s="443" t="str">
        <f>_xlfn.IFNA(VLOOKUP(G2341,Checks!$L$4:$L$15,1,FALSE),IF(G2341="","",1))</f>
        <v/>
      </c>
    </row>
    <row r="2342" spans="1:13" s="443" customFormat="1" ht="12" customHeight="1">
      <c r="A2342" s="502">
        <f t="shared" si="69"/>
        <v>2334</v>
      </c>
      <c r="B2342" s="502">
        <f t="shared" si="70"/>
        <v>0</v>
      </c>
      <c r="C2342" s="448"/>
      <c r="D2342" s="446"/>
      <c r="E2342" s="446"/>
      <c r="F2342" s="446"/>
      <c r="G2342" s="448"/>
      <c r="H2342" s="455">
        <v>0</v>
      </c>
      <c r="I2342" s="452">
        <v>0</v>
      </c>
      <c r="J2342" s="446"/>
      <c r="K2342" s="492"/>
      <c r="M2342" s="443" t="str">
        <f>_xlfn.IFNA(VLOOKUP(G2342,Checks!$L$4:$L$15,1,FALSE),IF(G2342="","",1))</f>
        <v/>
      </c>
    </row>
    <row r="2343" spans="1:13" s="443" customFormat="1" ht="12" customHeight="1">
      <c r="A2343" s="502">
        <f t="shared" si="69"/>
        <v>2335</v>
      </c>
      <c r="B2343" s="502">
        <f t="shared" si="70"/>
        <v>0</v>
      </c>
      <c r="C2343" s="448"/>
      <c r="D2343" s="446"/>
      <c r="E2343" s="446"/>
      <c r="F2343" s="446"/>
      <c r="G2343" s="448"/>
      <c r="H2343" s="455">
        <v>0</v>
      </c>
      <c r="I2343" s="452">
        <v>0</v>
      </c>
      <c r="J2343" s="446"/>
      <c r="K2343" s="492"/>
      <c r="M2343" s="443" t="str">
        <f>_xlfn.IFNA(VLOOKUP(G2343,Checks!$L$4:$L$15,1,FALSE),IF(G2343="","",1))</f>
        <v/>
      </c>
    </row>
    <row r="2344" spans="1:13" s="443" customFormat="1" ht="12" customHeight="1">
      <c r="A2344" s="502">
        <f t="shared" si="69"/>
        <v>2336</v>
      </c>
      <c r="B2344" s="502">
        <f t="shared" si="70"/>
        <v>0</v>
      </c>
      <c r="C2344" s="448"/>
      <c r="D2344" s="446"/>
      <c r="E2344" s="446"/>
      <c r="F2344" s="446"/>
      <c r="G2344" s="448"/>
      <c r="H2344" s="455">
        <v>0</v>
      </c>
      <c r="I2344" s="452">
        <v>0</v>
      </c>
      <c r="J2344" s="446"/>
      <c r="K2344" s="492"/>
      <c r="M2344" s="443" t="str">
        <f>_xlfn.IFNA(VLOOKUP(G2344,Checks!$L$4:$L$15,1,FALSE),IF(G2344="","",1))</f>
        <v/>
      </c>
    </row>
    <row r="2345" spans="1:13" s="443" customFormat="1" ht="12" customHeight="1">
      <c r="A2345" s="502">
        <f t="shared" si="69"/>
        <v>2337</v>
      </c>
      <c r="B2345" s="502">
        <f t="shared" si="70"/>
        <v>0</v>
      </c>
      <c r="C2345" s="448"/>
      <c r="D2345" s="446"/>
      <c r="E2345" s="446"/>
      <c r="F2345" s="446"/>
      <c r="G2345" s="448"/>
      <c r="H2345" s="455">
        <v>0</v>
      </c>
      <c r="I2345" s="452">
        <v>0</v>
      </c>
      <c r="J2345" s="446"/>
      <c r="K2345" s="492"/>
      <c r="M2345" s="443" t="str">
        <f>_xlfn.IFNA(VLOOKUP(G2345,Checks!$L$4:$L$15,1,FALSE),IF(G2345="","",1))</f>
        <v/>
      </c>
    </row>
    <row r="2346" spans="1:13" s="443" customFormat="1" ht="12" customHeight="1">
      <c r="A2346" s="502">
        <f t="shared" si="69"/>
        <v>2338</v>
      </c>
      <c r="B2346" s="502">
        <f t="shared" si="70"/>
        <v>0</v>
      </c>
      <c r="C2346" s="448"/>
      <c r="D2346" s="446"/>
      <c r="E2346" s="446"/>
      <c r="F2346" s="446"/>
      <c r="G2346" s="448"/>
      <c r="H2346" s="455">
        <v>0</v>
      </c>
      <c r="I2346" s="452">
        <v>0</v>
      </c>
      <c r="J2346" s="446"/>
      <c r="K2346" s="492"/>
      <c r="M2346" s="443" t="str">
        <f>_xlfn.IFNA(VLOOKUP(G2346,Checks!$L$4:$L$15,1,FALSE),IF(G2346="","",1))</f>
        <v/>
      </c>
    </row>
    <row r="2347" spans="1:13" s="443" customFormat="1" ht="12" customHeight="1">
      <c r="A2347" s="502">
        <f t="shared" si="69"/>
        <v>2339</v>
      </c>
      <c r="B2347" s="502">
        <f t="shared" si="70"/>
        <v>0</v>
      </c>
      <c r="C2347" s="448"/>
      <c r="D2347" s="446"/>
      <c r="E2347" s="446"/>
      <c r="F2347" s="446"/>
      <c r="G2347" s="448"/>
      <c r="H2347" s="455">
        <v>0</v>
      </c>
      <c r="I2347" s="452">
        <v>0</v>
      </c>
      <c r="J2347" s="446"/>
      <c r="K2347" s="492"/>
      <c r="M2347" s="443" t="str">
        <f>_xlfn.IFNA(VLOOKUP(G2347,Checks!$L$4:$L$15,1,FALSE),IF(G2347="","",1))</f>
        <v/>
      </c>
    </row>
    <row r="2348" spans="1:13" s="443" customFormat="1" ht="12" customHeight="1">
      <c r="A2348" s="502">
        <f t="shared" si="69"/>
        <v>2340</v>
      </c>
      <c r="B2348" s="502">
        <f t="shared" si="70"/>
        <v>0</v>
      </c>
      <c r="C2348" s="448"/>
      <c r="D2348" s="446"/>
      <c r="E2348" s="446"/>
      <c r="F2348" s="446"/>
      <c r="G2348" s="448"/>
      <c r="H2348" s="455">
        <v>0</v>
      </c>
      <c r="I2348" s="452">
        <v>0</v>
      </c>
      <c r="J2348" s="446"/>
      <c r="K2348" s="492"/>
      <c r="M2348" s="443" t="str">
        <f>_xlfn.IFNA(VLOOKUP(G2348,Checks!$L$4:$L$15,1,FALSE),IF(G2348="","",1))</f>
        <v/>
      </c>
    </row>
    <row r="2349" spans="1:13" s="443" customFormat="1" ht="12" customHeight="1">
      <c r="A2349" s="502">
        <f t="shared" si="69"/>
        <v>2341</v>
      </c>
      <c r="B2349" s="502">
        <f t="shared" si="70"/>
        <v>0</v>
      </c>
      <c r="C2349" s="448"/>
      <c r="D2349" s="446"/>
      <c r="E2349" s="446"/>
      <c r="F2349" s="446"/>
      <c r="G2349" s="448"/>
      <c r="H2349" s="455">
        <v>0</v>
      </c>
      <c r="I2349" s="452">
        <v>0</v>
      </c>
      <c r="J2349" s="446"/>
      <c r="K2349" s="492"/>
      <c r="M2349" s="443" t="str">
        <f>_xlfn.IFNA(VLOOKUP(G2349,Checks!$L$4:$L$15,1,FALSE),IF(G2349="","",1))</f>
        <v/>
      </c>
    </row>
    <row r="2350" spans="1:13" s="443" customFormat="1" ht="12" customHeight="1">
      <c r="A2350" s="502">
        <f t="shared" si="69"/>
        <v>2342</v>
      </c>
      <c r="B2350" s="502">
        <f t="shared" si="70"/>
        <v>0</v>
      </c>
      <c r="C2350" s="448"/>
      <c r="D2350" s="446"/>
      <c r="E2350" s="446"/>
      <c r="F2350" s="446"/>
      <c r="G2350" s="448"/>
      <c r="H2350" s="455">
        <v>0</v>
      </c>
      <c r="I2350" s="452">
        <v>0</v>
      </c>
      <c r="J2350" s="446"/>
      <c r="K2350" s="492"/>
      <c r="M2350" s="443" t="str">
        <f>_xlfn.IFNA(VLOOKUP(G2350,Checks!$L$4:$L$15,1,FALSE),IF(G2350="","",1))</f>
        <v/>
      </c>
    </row>
    <row r="2351" spans="1:13" s="443" customFormat="1" ht="12" customHeight="1">
      <c r="A2351" s="502">
        <f t="shared" si="69"/>
        <v>2343</v>
      </c>
      <c r="B2351" s="502">
        <f t="shared" si="70"/>
        <v>0</v>
      </c>
      <c r="C2351" s="448"/>
      <c r="D2351" s="446"/>
      <c r="E2351" s="446"/>
      <c r="F2351" s="446"/>
      <c r="G2351" s="448"/>
      <c r="H2351" s="455">
        <v>0</v>
      </c>
      <c r="I2351" s="452">
        <v>0</v>
      </c>
      <c r="J2351" s="446"/>
      <c r="K2351" s="492"/>
      <c r="M2351" s="443" t="str">
        <f>_xlfn.IFNA(VLOOKUP(G2351,Checks!$L$4:$L$15,1,FALSE),IF(G2351="","",1))</f>
        <v/>
      </c>
    </row>
    <row r="2352" spans="1:13" s="443" customFormat="1" ht="12" customHeight="1">
      <c r="A2352" s="502">
        <f t="shared" si="69"/>
        <v>2344</v>
      </c>
      <c r="B2352" s="502">
        <f t="shared" si="70"/>
        <v>0</v>
      </c>
      <c r="C2352" s="448"/>
      <c r="D2352" s="446"/>
      <c r="E2352" s="446"/>
      <c r="F2352" s="446"/>
      <c r="G2352" s="448"/>
      <c r="H2352" s="455">
        <v>0</v>
      </c>
      <c r="I2352" s="452">
        <v>0</v>
      </c>
      <c r="J2352" s="446"/>
      <c r="K2352" s="492"/>
      <c r="M2352" s="443" t="str">
        <f>_xlfn.IFNA(VLOOKUP(G2352,Checks!$L$4:$L$15,1,FALSE),IF(G2352="","",1))</f>
        <v/>
      </c>
    </row>
    <row r="2353" spans="1:13" s="443" customFormat="1" ht="12" customHeight="1">
      <c r="A2353" s="502">
        <f t="shared" si="69"/>
        <v>2345</v>
      </c>
      <c r="B2353" s="502">
        <f t="shared" si="70"/>
        <v>0</v>
      </c>
      <c r="C2353" s="448"/>
      <c r="D2353" s="446"/>
      <c r="E2353" s="446"/>
      <c r="F2353" s="446"/>
      <c r="G2353" s="448"/>
      <c r="H2353" s="455">
        <v>0</v>
      </c>
      <c r="I2353" s="452">
        <v>0</v>
      </c>
      <c r="J2353" s="446"/>
      <c r="K2353" s="492"/>
      <c r="M2353" s="443" t="str">
        <f>_xlfn.IFNA(VLOOKUP(G2353,Checks!$L$4:$L$15,1,FALSE),IF(G2353="","",1))</f>
        <v/>
      </c>
    </row>
    <row r="2354" spans="1:13" s="443" customFormat="1" ht="12" customHeight="1">
      <c r="A2354" s="502">
        <f t="shared" si="69"/>
        <v>2346</v>
      </c>
      <c r="B2354" s="502">
        <f t="shared" si="70"/>
        <v>0</v>
      </c>
      <c r="C2354" s="448"/>
      <c r="D2354" s="446"/>
      <c r="E2354" s="446"/>
      <c r="F2354" s="446"/>
      <c r="G2354" s="448"/>
      <c r="H2354" s="455">
        <v>0</v>
      </c>
      <c r="I2354" s="452">
        <v>0</v>
      </c>
      <c r="J2354" s="446"/>
      <c r="K2354" s="492"/>
      <c r="M2354" s="443" t="str">
        <f>_xlfn.IFNA(VLOOKUP(G2354,Checks!$L$4:$L$15,1,FALSE),IF(G2354="","",1))</f>
        <v/>
      </c>
    </row>
    <row r="2355" spans="1:13" s="443" customFormat="1" ht="12" customHeight="1">
      <c r="A2355" s="502">
        <f t="shared" si="69"/>
        <v>2347</v>
      </c>
      <c r="B2355" s="502">
        <f t="shared" si="70"/>
        <v>0</v>
      </c>
      <c r="C2355" s="448"/>
      <c r="D2355" s="446"/>
      <c r="E2355" s="446"/>
      <c r="F2355" s="446"/>
      <c r="G2355" s="448"/>
      <c r="H2355" s="455">
        <v>0</v>
      </c>
      <c r="I2355" s="452">
        <v>0</v>
      </c>
      <c r="J2355" s="446"/>
      <c r="K2355" s="492"/>
      <c r="M2355" s="443" t="str">
        <f>_xlfn.IFNA(VLOOKUP(G2355,Checks!$L$4:$L$15,1,FALSE),IF(G2355="","",1))</f>
        <v/>
      </c>
    </row>
    <row r="2356" spans="1:13" s="443" customFormat="1" ht="12" customHeight="1">
      <c r="A2356" s="502">
        <f t="shared" si="69"/>
        <v>2348</v>
      </c>
      <c r="B2356" s="502">
        <f t="shared" si="70"/>
        <v>0</v>
      </c>
      <c r="C2356" s="448"/>
      <c r="D2356" s="446"/>
      <c r="E2356" s="446"/>
      <c r="F2356" s="446"/>
      <c r="G2356" s="448"/>
      <c r="H2356" s="455">
        <v>0</v>
      </c>
      <c r="I2356" s="452">
        <v>0</v>
      </c>
      <c r="J2356" s="446"/>
      <c r="K2356" s="492"/>
      <c r="M2356" s="443" t="str">
        <f>_xlfn.IFNA(VLOOKUP(G2356,Checks!$L$4:$L$15,1,FALSE),IF(G2356="","",1))</f>
        <v/>
      </c>
    </row>
    <row r="2357" spans="1:13" s="443" customFormat="1" ht="12" customHeight="1">
      <c r="A2357" s="502">
        <f t="shared" si="69"/>
        <v>2349</v>
      </c>
      <c r="B2357" s="502">
        <f t="shared" si="70"/>
        <v>0</v>
      </c>
      <c r="C2357" s="448"/>
      <c r="D2357" s="446"/>
      <c r="E2357" s="446"/>
      <c r="F2357" s="446"/>
      <c r="G2357" s="448"/>
      <c r="H2357" s="455">
        <v>0</v>
      </c>
      <c r="I2357" s="452">
        <v>0</v>
      </c>
      <c r="J2357" s="446"/>
      <c r="K2357" s="492"/>
      <c r="M2357" s="443" t="str">
        <f>_xlfn.IFNA(VLOOKUP(G2357,Checks!$L$4:$L$15,1,FALSE),IF(G2357="","",1))</f>
        <v/>
      </c>
    </row>
    <row r="2358" spans="1:13" s="443" customFormat="1" ht="12" customHeight="1">
      <c r="A2358" s="502">
        <f t="shared" si="69"/>
        <v>2350</v>
      </c>
      <c r="B2358" s="502">
        <f t="shared" si="70"/>
        <v>0</v>
      </c>
      <c r="C2358" s="448"/>
      <c r="D2358" s="446"/>
      <c r="E2358" s="446"/>
      <c r="F2358" s="446"/>
      <c r="G2358" s="448"/>
      <c r="H2358" s="455">
        <v>0</v>
      </c>
      <c r="I2358" s="452">
        <v>0</v>
      </c>
      <c r="J2358" s="446"/>
      <c r="K2358" s="492"/>
      <c r="M2358" s="443" t="str">
        <f>_xlfn.IFNA(VLOOKUP(G2358,Checks!$L$4:$L$15,1,FALSE),IF(G2358="","",1))</f>
        <v/>
      </c>
    </row>
    <row r="2359" spans="1:13" s="443" customFormat="1" ht="12" customHeight="1">
      <c r="A2359" s="502">
        <f t="shared" si="69"/>
        <v>2351</v>
      </c>
      <c r="B2359" s="502">
        <f t="shared" si="70"/>
        <v>0</v>
      </c>
      <c r="C2359" s="448"/>
      <c r="D2359" s="446"/>
      <c r="E2359" s="446"/>
      <c r="F2359" s="446"/>
      <c r="G2359" s="448"/>
      <c r="H2359" s="455">
        <v>0</v>
      </c>
      <c r="I2359" s="452">
        <v>0</v>
      </c>
      <c r="J2359" s="446"/>
      <c r="K2359" s="492"/>
      <c r="M2359" s="443" t="str">
        <f>_xlfn.IFNA(VLOOKUP(G2359,Checks!$L$4:$L$15,1,FALSE),IF(G2359="","",1))</f>
        <v/>
      </c>
    </row>
    <row r="2360" spans="1:13" s="443" customFormat="1" ht="12" customHeight="1">
      <c r="A2360" s="502">
        <f t="shared" si="69"/>
        <v>2352</v>
      </c>
      <c r="B2360" s="502">
        <f t="shared" si="70"/>
        <v>0</v>
      </c>
      <c r="C2360" s="448"/>
      <c r="D2360" s="446"/>
      <c r="E2360" s="446"/>
      <c r="F2360" s="446"/>
      <c r="G2360" s="448"/>
      <c r="H2360" s="455">
        <v>0</v>
      </c>
      <c r="I2360" s="452">
        <v>0</v>
      </c>
      <c r="J2360" s="446"/>
      <c r="K2360" s="492"/>
      <c r="M2360" s="443" t="str">
        <f>_xlfn.IFNA(VLOOKUP(G2360,Checks!$L$4:$L$15,1,FALSE),IF(G2360="","",1))</f>
        <v/>
      </c>
    </row>
    <row r="2361" spans="1:13" s="443" customFormat="1" ht="12" customHeight="1">
      <c r="A2361" s="502">
        <f t="shared" si="69"/>
        <v>2353</v>
      </c>
      <c r="B2361" s="502">
        <f t="shared" si="70"/>
        <v>0</v>
      </c>
      <c r="C2361" s="448"/>
      <c r="D2361" s="446"/>
      <c r="E2361" s="446"/>
      <c r="F2361" s="446"/>
      <c r="G2361" s="448"/>
      <c r="H2361" s="455">
        <v>0</v>
      </c>
      <c r="I2361" s="452">
        <v>0</v>
      </c>
      <c r="J2361" s="446"/>
      <c r="K2361" s="492"/>
      <c r="M2361" s="443" t="str">
        <f>_xlfn.IFNA(VLOOKUP(G2361,Checks!$L$4:$L$15,1,FALSE),IF(G2361="","",1))</f>
        <v/>
      </c>
    </row>
    <row r="2362" spans="1:13" s="443" customFormat="1" ht="12" customHeight="1">
      <c r="A2362" s="502">
        <f t="shared" si="69"/>
        <v>2354</v>
      </c>
      <c r="B2362" s="502">
        <f t="shared" si="70"/>
        <v>0</v>
      </c>
      <c r="C2362" s="448"/>
      <c r="D2362" s="446"/>
      <c r="E2362" s="446"/>
      <c r="F2362" s="446"/>
      <c r="G2362" s="448"/>
      <c r="H2362" s="455">
        <v>0</v>
      </c>
      <c r="I2362" s="452">
        <v>0</v>
      </c>
      <c r="J2362" s="446"/>
      <c r="K2362" s="492"/>
      <c r="M2362" s="443" t="str">
        <f>_xlfn.IFNA(VLOOKUP(G2362,Checks!$L$4:$L$15,1,FALSE),IF(G2362="","",1))</f>
        <v/>
      </c>
    </row>
    <row r="2363" spans="1:13" s="443" customFormat="1" ht="12" customHeight="1">
      <c r="A2363" s="502">
        <f t="shared" si="69"/>
        <v>2355</v>
      </c>
      <c r="B2363" s="502">
        <f t="shared" si="70"/>
        <v>0</v>
      </c>
      <c r="C2363" s="448"/>
      <c r="D2363" s="446"/>
      <c r="E2363" s="446"/>
      <c r="F2363" s="446"/>
      <c r="G2363" s="448"/>
      <c r="H2363" s="455">
        <v>0</v>
      </c>
      <c r="I2363" s="452">
        <v>0</v>
      </c>
      <c r="J2363" s="446"/>
      <c r="K2363" s="492"/>
      <c r="M2363" s="443" t="str">
        <f>_xlfn.IFNA(VLOOKUP(G2363,Checks!$L$4:$L$15,1,FALSE),IF(G2363="","",1))</f>
        <v/>
      </c>
    </row>
    <row r="2364" spans="1:13" s="443" customFormat="1" ht="12" customHeight="1">
      <c r="A2364" s="502">
        <f t="shared" si="69"/>
        <v>2356</v>
      </c>
      <c r="B2364" s="502">
        <f t="shared" si="70"/>
        <v>0</v>
      </c>
      <c r="C2364" s="448"/>
      <c r="D2364" s="446"/>
      <c r="E2364" s="446"/>
      <c r="F2364" s="446"/>
      <c r="G2364" s="448"/>
      <c r="H2364" s="455">
        <v>0</v>
      </c>
      <c r="I2364" s="452">
        <v>0</v>
      </c>
      <c r="J2364" s="446"/>
      <c r="K2364" s="492"/>
      <c r="M2364" s="443" t="str">
        <f>_xlfn.IFNA(VLOOKUP(G2364,Checks!$L$4:$L$15,1,FALSE),IF(G2364="","",1))</f>
        <v/>
      </c>
    </row>
    <row r="2365" spans="1:13" s="443" customFormat="1" ht="12" customHeight="1">
      <c r="A2365" s="502">
        <f t="shared" si="69"/>
        <v>2357</v>
      </c>
      <c r="B2365" s="502">
        <f t="shared" si="70"/>
        <v>0</v>
      </c>
      <c r="C2365" s="448"/>
      <c r="D2365" s="446"/>
      <c r="E2365" s="446"/>
      <c r="F2365" s="446"/>
      <c r="G2365" s="448"/>
      <c r="H2365" s="455">
        <v>0</v>
      </c>
      <c r="I2365" s="452">
        <v>0</v>
      </c>
      <c r="J2365" s="446"/>
      <c r="K2365" s="492"/>
      <c r="M2365" s="443" t="str">
        <f>_xlfn.IFNA(VLOOKUP(G2365,Checks!$L$4:$L$15,1,FALSE),IF(G2365="","",1))</f>
        <v/>
      </c>
    </row>
    <row r="2366" spans="1:13" s="443" customFormat="1" ht="12" customHeight="1">
      <c r="A2366" s="502">
        <f t="shared" si="69"/>
        <v>2358</v>
      </c>
      <c r="B2366" s="502">
        <f t="shared" si="70"/>
        <v>0</v>
      </c>
      <c r="C2366" s="448"/>
      <c r="D2366" s="446"/>
      <c r="E2366" s="446"/>
      <c r="F2366" s="446"/>
      <c r="G2366" s="448"/>
      <c r="H2366" s="455">
        <v>0</v>
      </c>
      <c r="I2366" s="452">
        <v>0</v>
      </c>
      <c r="J2366" s="446"/>
      <c r="K2366" s="492"/>
      <c r="M2366" s="443" t="str">
        <f>_xlfn.IFNA(VLOOKUP(G2366,Checks!$L$4:$L$15,1,FALSE),IF(G2366="","",1))</f>
        <v/>
      </c>
    </row>
    <row r="2367" spans="1:13" s="443" customFormat="1" ht="12" customHeight="1">
      <c r="A2367" s="502">
        <f t="shared" si="69"/>
        <v>2359</v>
      </c>
      <c r="B2367" s="502">
        <f t="shared" si="70"/>
        <v>0</v>
      </c>
      <c r="C2367" s="448"/>
      <c r="D2367" s="446"/>
      <c r="E2367" s="446"/>
      <c r="F2367" s="446"/>
      <c r="G2367" s="448"/>
      <c r="H2367" s="455">
        <v>0</v>
      </c>
      <c r="I2367" s="452">
        <v>0</v>
      </c>
      <c r="J2367" s="446"/>
      <c r="K2367" s="492"/>
      <c r="M2367" s="443" t="str">
        <f>_xlfn.IFNA(VLOOKUP(G2367,Checks!$L$4:$L$15,1,FALSE),IF(G2367="","",1))</f>
        <v/>
      </c>
    </row>
    <row r="2368" spans="1:13" s="443" customFormat="1" ht="12" customHeight="1">
      <c r="A2368" s="502">
        <f t="shared" si="69"/>
        <v>2360</v>
      </c>
      <c r="B2368" s="502">
        <f t="shared" si="70"/>
        <v>0</v>
      </c>
      <c r="C2368" s="448"/>
      <c r="D2368" s="446"/>
      <c r="E2368" s="446"/>
      <c r="F2368" s="446"/>
      <c r="G2368" s="448"/>
      <c r="H2368" s="455">
        <v>0</v>
      </c>
      <c r="I2368" s="452">
        <v>0</v>
      </c>
      <c r="J2368" s="446"/>
      <c r="K2368" s="492"/>
      <c r="M2368" s="443" t="str">
        <f>_xlfn.IFNA(VLOOKUP(G2368,Checks!$L$4:$L$15,1,FALSE),IF(G2368="","",1))</f>
        <v/>
      </c>
    </row>
    <row r="2369" spans="1:13" s="443" customFormat="1" ht="12" customHeight="1">
      <c r="A2369" s="502">
        <f t="shared" si="69"/>
        <v>2361</v>
      </c>
      <c r="B2369" s="502">
        <f t="shared" si="70"/>
        <v>0</v>
      </c>
      <c r="C2369" s="448"/>
      <c r="D2369" s="446"/>
      <c r="E2369" s="446"/>
      <c r="F2369" s="446"/>
      <c r="G2369" s="448"/>
      <c r="H2369" s="455">
        <v>0</v>
      </c>
      <c r="I2369" s="452">
        <v>0</v>
      </c>
      <c r="J2369" s="446"/>
      <c r="K2369" s="492"/>
      <c r="M2369" s="443" t="str">
        <f>_xlfn.IFNA(VLOOKUP(G2369,Checks!$L$4:$L$15,1,FALSE),IF(G2369="","",1))</f>
        <v/>
      </c>
    </row>
    <row r="2370" spans="1:13" s="443" customFormat="1" ht="12" customHeight="1">
      <c r="A2370" s="502">
        <f t="shared" si="69"/>
        <v>2362</v>
      </c>
      <c r="B2370" s="502">
        <f t="shared" si="70"/>
        <v>0</v>
      </c>
      <c r="C2370" s="448"/>
      <c r="D2370" s="446"/>
      <c r="E2370" s="446"/>
      <c r="F2370" s="446"/>
      <c r="G2370" s="448"/>
      <c r="H2370" s="455">
        <v>0</v>
      </c>
      <c r="I2370" s="452">
        <v>0</v>
      </c>
      <c r="J2370" s="446"/>
      <c r="K2370" s="492"/>
      <c r="M2370" s="443" t="str">
        <f>_xlfn.IFNA(VLOOKUP(G2370,Checks!$L$4:$L$15,1,FALSE),IF(G2370="","",1))</f>
        <v/>
      </c>
    </row>
    <row r="2371" spans="1:13" s="443" customFormat="1" ht="12" customHeight="1">
      <c r="A2371" s="502">
        <f t="shared" si="69"/>
        <v>2363</v>
      </c>
      <c r="B2371" s="502">
        <f t="shared" si="70"/>
        <v>0</v>
      </c>
      <c r="C2371" s="448"/>
      <c r="D2371" s="446"/>
      <c r="E2371" s="446"/>
      <c r="F2371" s="446"/>
      <c r="G2371" s="448"/>
      <c r="H2371" s="455">
        <v>0</v>
      </c>
      <c r="I2371" s="452">
        <v>0</v>
      </c>
      <c r="J2371" s="446"/>
      <c r="K2371" s="492"/>
      <c r="M2371" s="443" t="str">
        <f>_xlfn.IFNA(VLOOKUP(G2371,Checks!$L$4:$L$15,1,FALSE),IF(G2371="","",1))</f>
        <v/>
      </c>
    </row>
    <row r="2372" spans="1:13" s="443" customFormat="1" ht="12" customHeight="1">
      <c r="A2372" s="502">
        <f t="shared" si="69"/>
        <v>2364</v>
      </c>
      <c r="B2372" s="502">
        <f t="shared" si="70"/>
        <v>0</v>
      </c>
      <c r="C2372" s="448"/>
      <c r="D2372" s="446"/>
      <c r="E2372" s="446"/>
      <c r="F2372" s="446"/>
      <c r="G2372" s="448"/>
      <c r="H2372" s="455">
        <v>0</v>
      </c>
      <c r="I2372" s="452">
        <v>0</v>
      </c>
      <c r="J2372" s="446"/>
      <c r="K2372" s="492"/>
      <c r="M2372" s="443" t="str">
        <f>_xlfn.IFNA(VLOOKUP(G2372,Checks!$L$4:$L$15,1,FALSE),IF(G2372="","",1))</f>
        <v/>
      </c>
    </row>
    <row r="2373" spans="1:13" s="443" customFormat="1" ht="12" customHeight="1">
      <c r="A2373" s="502">
        <f t="shared" si="69"/>
        <v>2365</v>
      </c>
      <c r="B2373" s="502">
        <f t="shared" si="70"/>
        <v>0</v>
      </c>
      <c r="C2373" s="448"/>
      <c r="D2373" s="446"/>
      <c r="E2373" s="446"/>
      <c r="F2373" s="446"/>
      <c r="G2373" s="448"/>
      <c r="H2373" s="455">
        <v>0</v>
      </c>
      <c r="I2373" s="452">
        <v>0</v>
      </c>
      <c r="J2373" s="446"/>
      <c r="K2373" s="492"/>
      <c r="M2373" s="443" t="str">
        <f>_xlfn.IFNA(VLOOKUP(G2373,Checks!$L$4:$L$15,1,FALSE),IF(G2373="","",1))</f>
        <v/>
      </c>
    </row>
    <row r="2374" spans="1:13" s="443" customFormat="1" ht="12" customHeight="1">
      <c r="A2374" s="502">
        <f t="shared" si="69"/>
        <v>2366</v>
      </c>
      <c r="B2374" s="502">
        <f t="shared" si="70"/>
        <v>0</v>
      </c>
      <c r="C2374" s="448"/>
      <c r="D2374" s="446"/>
      <c r="E2374" s="446"/>
      <c r="F2374" s="446"/>
      <c r="G2374" s="448"/>
      <c r="H2374" s="455">
        <v>0</v>
      </c>
      <c r="I2374" s="452">
        <v>0</v>
      </c>
      <c r="J2374" s="446"/>
      <c r="K2374" s="492"/>
      <c r="M2374" s="443" t="str">
        <f>_xlfn.IFNA(VLOOKUP(G2374,Checks!$L$4:$L$15,1,FALSE),IF(G2374="","",1))</f>
        <v/>
      </c>
    </row>
    <row r="2375" spans="1:13" s="443" customFormat="1" ht="12" customHeight="1">
      <c r="A2375" s="502">
        <f t="shared" si="69"/>
        <v>2367</v>
      </c>
      <c r="B2375" s="502">
        <f t="shared" si="70"/>
        <v>0</v>
      </c>
      <c r="C2375" s="448"/>
      <c r="D2375" s="446"/>
      <c r="E2375" s="446"/>
      <c r="F2375" s="446"/>
      <c r="G2375" s="448"/>
      <c r="H2375" s="455">
        <v>0</v>
      </c>
      <c r="I2375" s="452">
        <v>0</v>
      </c>
      <c r="J2375" s="446"/>
      <c r="K2375" s="492"/>
      <c r="M2375" s="443" t="str">
        <f>_xlfn.IFNA(VLOOKUP(G2375,Checks!$L$4:$L$15,1,FALSE),IF(G2375="","",1))</f>
        <v/>
      </c>
    </row>
    <row r="2376" spans="1:13" s="443" customFormat="1" ht="12" customHeight="1">
      <c r="A2376" s="502">
        <f t="shared" ref="A2376:A2439" si="71">A2375+1</f>
        <v>2368</v>
      </c>
      <c r="B2376" s="502">
        <f t="shared" si="70"/>
        <v>0</v>
      </c>
      <c r="C2376" s="448"/>
      <c r="D2376" s="446"/>
      <c r="E2376" s="446"/>
      <c r="F2376" s="446"/>
      <c r="G2376" s="448"/>
      <c r="H2376" s="455">
        <v>0</v>
      </c>
      <c r="I2376" s="452">
        <v>0</v>
      </c>
      <c r="J2376" s="446"/>
      <c r="K2376" s="492"/>
      <c r="M2376" s="443" t="str">
        <f>_xlfn.IFNA(VLOOKUP(G2376,Checks!$L$4:$L$15,1,FALSE),IF(G2376="","",1))</f>
        <v/>
      </c>
    </row>
    <row r="2377" spans="1:13" s="443" customFormat="1" ht="12" customHeight="1">
      <c r="A2377" s="502">
        <f t="shared" si="71"/>
        <v>2369</v>
      </c>
      <c r="B2377" s="502">
        <f t="shared" si="70"/>
        <v>0</v>
      </c>
      <c r="C2377" s="448"/>
      <c r="D2377" s="446"/>
      <c r="E2377" s="446"/>
      <c r="F2377" s="446"/>
      <c r="G2377" s="448"/>
      <c r="H2377" s="455">
        <v>0</v>
      </c>
      <c r="I2377" s="452">
        <v>0</v>
      </c>
      <c r="J2377" s="446"/>
      <c r="K2377" s="492"/>
      <c r="M2377" s="443" t="str">
        <f>_xlfn.IFNA(VLOOKUP(G2377,Checks!$L$4:$L$15,1,FALSE),IF(G2377="","",1))</f>
        <v/>
      </c>
    </row>
    <row r="2378" spans="1:13" s="443" customFormat="1" ht="12" customHeight="1">
      <c r="A2378" s="502">
        <f t="shared" si="71"/>
        <v>2370</v>
      </c>
      <c r="B2378" s="502">
        <f t="shared" si="70"/>
        <v>0</v>
      </c>
      <c r="C2378" s="448"/>
      <c r="D2378" s="446"/>
      <c r="E2378" s="446"/>
      <c r="F2378" s="446"/>
      <c r="G2378" s="448"/>
      <c r="H2378" s="455">
        <v>0</v>
      </c>
      <c r="I2378" s="452">
        <v>0</v>
      </c>
      <c r="J2378" s="446"/>
      <c r="K2378" s="492"/>
      <c r="M2378" s="443" t="str">
        <f>_xlfn.IFNA(VLOOKUP(G2378,Checks!$L$4:$L$15,1,FALSE),IF(G2378="","",1))</f>
        <v/>
      </c>
    </row>
    <row r="2379" spans="1:13" s="443" customFormat="1" ht="12" customHeight="1">
      <c r="A2379" s="502">
        <f t="shared" si="71"/>
        <v>2371</v>
      </c>
      <c r="B2379" s="502">
        <f t="shared" ref="B2379:B2442" si="72">$B$9</f>
        <v>0</v>
      </c>
      <c r="C2379" s="448"/>
      <c r="D2379" s="446"/>
      <c r="E2379" s="446"/>
      <c r="F2379" s="446"/>
      <c r="G2379" s="448"/>
      <c r="H2379" s="455">
        <v>0</v>
      </c>
      <c r="I2379" s="452">
        <v>0</v>
      </c>
      <c r="J2379" s="446"/>
      <c r="K2379" s="492"/>
      <c r="M2379" s="443" t="str">
        <f>_xlfn.IFNA(VLOOKUP(G2379,Checks!$L$4:$L$15,1,FALSE),IF(G2379="","",1))</f>
        <v/>
      </c>
    </row>
    <row r="2380" spans="1:13" s="443" customFormat="1" ht="12" customHeight="1">
      <c r="A2380" s="502">
        <f t="shared" si="71"/>
        <v>2372</v>
      </c>
      <c r="B2380" s="502">
        <f t="shared" si="72"/>
        <v>0</v>
      </c>
      <c r="C2380" s="448"/>
      <c r="D2380" s="446"/>
      <c r="E2380" s="446"/>
      <c r="F2380" s="446"/>
      <c r="G2380" s="448"/>
      <c r="H2380" s="455">
        <v>0</v>
      </c>
      <c r="I2380" s="452">
        <v>0</v>
      </c>
      <c r="J2380" s="446"/>
      <c r="K2380" s="492"/>
      <c r="M2380" s="443" t="str">
        <f>_xlfn.IFNA(VLOOKUP(G2380,Checks!$L$4:$L$15,1,FALSE),IF(G2380="","",1))</f>
        <v/>
      </c>
    </row>
    <row r="2381" spans="1:13" s="443" customFormat="1" ht="12" customHeight="1">
      <c r="A2381" s="502">
        <f t="shared" si="71"/>
        <v>2373</v>
      </c>
      <c r="B2381" s="502">
        <f t="shared" si="72"/>
        <v>0</v>
      </c>
      <c r="C2381" s="448"/>
      <c r="D2381" s="446"/>
      <c r="E2381" s="446"/>
      <c r="F2381" s="446"/>
      <c r="G2381" s="448"/>
      <c r="H2381" s="455">
        <v>0</v>
      </c>
      <c r="I2381" s="452">
        <v>0</v>
      </c>
      <c r="J2381" s="446"/>
      <c r="K2381" s="492"/>
      <c r="M2381" s="443" t="str">
        <f>_xlfn.IFNA(VLOOKUP(G2381,Checks!$L$4:$L$15,1,FALSE),IF(G2381="","",1))</f>
        <v/>
      </c>
    </row>
    <row r="2382" spans="1:13" s="443" customFormat="1" ht="12" customHeight="1">
      <c r="A2382" s="502">
        <f t="shared" si="71"/>
        <v>2374</v>
      </c>
      <c r="B2382" s="502">
        <f t="shared" si="72"/>
        <v>0</v>
      </c>
      <c r="C2382" s="448"/>
      <c r="D2382" s="446"/>
      <c r="E2382" s="446"/>
      <c r="F2382" s="446"/>
      <c r="G2382" s="448"/>
      <c r="H2382" s="455">
        <v>0</v>
      </c>
      <c r="I2382" s="452">
        <v>0</v>
      </c>
      <c r="J2382" s="446"/>
      <c r="K2382" s="492"/>
      <c r="M2382" s="443" t="str">
        <f>_xlfn.IFNA(VLOOKUP(G2382,Checks!$L$4:$L$15,1,FALSE),IF(G2382="","",1))</f>
        <v/>
      </c>
    </row>
    <row r="2383" spans="1:13" s="443" customFormat="1" ht="12" customHeight="1">
      <c r="A2383" s="502">
        <f t="shared" si="71"/>
        <v>2375</v>
      </c>
      <c r="B2383" s="502">
        <f t="shared" si="72"/>
        <v>0</v>
      </c>
      <c r="C2383" s="448"/>
      <c r="D2383" s="446"/>
      <c r="E2383" s="446"/>
      <c r="F2383" s="446"/>
      <c r="G2383" s="448"/>
      <c r="H2383" s="455">
        <v>0</v>
      </c>
      <c r="I2383" s="452">
        <v>0</v>
      </c>
      <c r="J2383" s="446"/>
      <c r="K2383" s="492"/>
      <c r="M2383" s="443" t="str">
        <f>_xlfn.IFNA(VLOOKUP(G2383,Checks!$L$4:$L$15,1,FALSE),IF(G2383="","",1))</f>
        <v/>
      </c>
    </row>
    <row r="2384" spans="1:13" s="443" customFormat="1" ht="12" customHeight="1">
      <c r="A2384" s="502">
        <f t="shared" si="71"/>
        <v>2376</v>
      </c>
      <c r="B2384" s="502">
        <f t="shared" si="72"/>
        <v>0</v>
      </c>
      <c r="C2384" s="448"/>
      <c r="D2384" s="446"/>
      <c r="E2384" s="446"/>
      <c r="F2384" s="446"/>
      <c r="G2384" s="448"/>
      <c r="H2384" s="455">
        <v>0</v>
      </c>
      <c r="I2384" s="452">
        <v>0</v>
      </c>
      <c r="J2384" s="446"/>
      <c r="K2384" s="492"/>
      <c r="M2384" s="443" t="str">
        <f>_xlfn.IFNA(VLOOKUP(G2384,Checks!$L$4:$L$15,1,FALSE),IF(G2384="","",1))</f>
        <v/>
      </c>
    </row>
    <row r="2385" spans="1:13" s="443" customFormat="1" ht="12" customHeight="1">
      <c r="A2385" s="502">
        <f t="shared" si="71"/>
        <v>2377</v>
      </c>
      <c r="B2385" s="502">
        <f t="shared" si="72"/>
        <v>0</v>
      </c>
      <c r="C2385" s="448"/>
      <c r="D2385" s="446"/>
      <c r="E2385" s="446"/>
      <c r="F2385" s="446"/>
      <c r="G2385" s="448"/>
      <c r="H2385" s="455">
        <v>0</v>
      </c>
      <c r="I2385" s="452">
        <v>0</v>
      </c>
      <c r="J2385" s="446"/>
      <c r="K2385" s="492"/>
      <c r="M2385" s="443" t="str">
        <f>_xlfn.IFNA(VLOOKUP(G2385,Checks!$L$4:$L$15,1,FALSE),IF(G2385="","",1))</f>
        <v/>
      </c>
    </row>
    <row r="2386" spans="1:13" s="443" customFormat="1" ht="12" customHeight="1">
      <c r="A2386" s="502">
        <f t="shared" si="71"/>
        <v>2378</v>
      </c>
      <c r="B2386" s="502">
        <f t="shared" si="72"/>
        <v>0</v>
      </c>
      <c r="C2386" s="448"/>
      <c r="D2386" s="446"/>
      <c r="E2386" s="446"/>
      <c r="F2386" s="446"/>
      <c r="G2386" s="448"/>
      <c r="H2386" s="455">
        <v>0</v>
      </c>
      <c r="I2386" s="452">
        <v>0</v>
      </c>
      <c r="J2386" s="446"/>
      <c r="K2386" s="492"/>
      <c r="M2386" s="443" t="str">
        <f>_xlfn.IFNA(VLOOKUP(G2386,Checks!$L$4:$L$15,1,FALSE),IF(G2386="","",1))</f>
        <v/>
      </c>
    </row>
    <row r="2387" spans="1:13" s="443" customFormat="1" ht="12" customHeight="1">
      <c r="A2387" s="502">
        <f t="shared" si="71"/>
        <v>2379</v>
      </c>
      <c r="B2387" s="502">
        <f t="shared" si="72"/>
        <v>0</v>
      </c>
      <c r="C2387" s="448"/>
      <c r="D2387" s="446"/>
      <c r="E2387" s="446"/>
      <c r="F2387" s="446"/>
      <c r="G2387" s="448"/>
      <c r="H2387" s="455">
        <v>0</v>
      </c>
      <c r="I2387" s="452">
        <v>0</v>
      </c>
      <c r="J2387" s="446"/>
      <c r="K2387" s="492"/>
      <c r="M2387" s="443" t="str">
        <f>_xlfn.IFNA(VLOOKUP(G2387,Checks!$L$4:$L$15,1,FALSE),IF(G2387="","",1))</f>
        <v/>
      </c>
    </row>
    <row r="2388" spans="1:13" s="443" customFormat="1" ht="12" customHeight="1">
      <c r="A2388" s="502">
        <f t="shared" si="71"/>
        <v>2380</v>
      </c>
      <c r="B2388" s="502">
        <f t="shared" si="72"/>
        <v>0</v>
      </c>
      <c r="C2388" s="448"/>
      <c r="D2388" s="446"/>
      <c r="E2388" s="446"/>
      <c r="F2388" s="446"/>
      <c r="G2388" s="448"/>
      <c r="H2388" s="455">
        <v>0</v>
      </c>
      <c r="I2388" s="452">
        <v>0</v>
      </c>
      <c r="J2388" s="446"/>
      <c r="K2388" s="492"/>
      <c r="M2388" s="443" t="str">
        <f>_xlfn.IFNA(VLOOKUP(G2388,Checks!$L$4:$L$15,1,FALSE),IF(G2388="","",1))</f>
        <v/>
      </c>
    </row>
    <row r="2389" spans="1:13" s="443" customFormat="1" ht="12" customHeight="1">
      <c r="A2389" s="502">
        <f t="shared" si="71"/>
        <v>2381</v>
      </c>
      <c r="B2389" s="502">
        <f t="shared" si="72"/>
        <v>0</v>
      </c>
      <c r="C2389" s="448"/>
      <c r="D2389" s="446"/>
      <c r="E2389" s="446"/>
      <c r="F2389" s="446"/>
      <c r="G2389" s="448"/>
      <c r="H2389" s="455">
        <v>0</v>
      </c>
      <c r="I2389" s="452">
        <v>0</v>
      </c>
      <c r="J2389" s="446"/>
      <c r="K2389" s="492"/>
      <c r="M2389" s="443" t="str">
        <f>_xlfn.IFNA(VLOOKUP(G2389,Checks!$L$4:$L$15,1,FALSE),IF(G2389="","",1))</f>
        <v/>
      </c>
    </row>
    <row r="2390" spans="1:13" s="443" customFormat="1" ht="12" customHeight="1">
      <c r="A2390" s="502">
        <f t="shared" si="71"/>
        <v>2382</v>
      </c>
      <c r="B2390" s="502">
        <f t="shared" si="72"/>
        <v>0</v>
      </c>
      <c r="C2390" s="448"/>
      <c r="D2390" s="446"/>
      <c r="E2390" s="446"/>
      <c r="F2390" s="446"/>
      <c r="G2390" s="448"/>
      <c r="H2390" s="455">
        <v>0</v>
      </c>
      <c r="I2390" s="452">
        <v>0</v>
      </c>
      <c r="J2390" s="446"/>
      <c r="K2390" s="492"/>
      <c r="M2390" s="443" t="str">
        <f>_xlfn.IFNA(VLOOKUP(G2390,Checks!$L$4:$L$15,1,FALSE),IF(G2390="","",1))</f>
        <v/>
      </c>
    </row>
    <row r="2391" spans="1:13" s="443" customFormat="1" ht="12" customHeight="1">
      <c r="A2391" s="502">
        <f t="shared" si="71"/>
        <v>2383</v>
      </c>
      <c r="B2391" s="502">
        <f t="shared" si="72"/>
        <v>0</v>
      </c>
      <c r="C2391" s="448"/>
      <c r="D2391" s="446"/>
      <c r="E2391" s="446"/>
      <c r="F2391" s="446"/>
      <c r="G2391" s="448"/>
      <c r="H2391" s="455">
        <v>0</v>
      </c>
      <c r="I2391" s="452">
        <v>0</v>
      </c>
      <c r="J2391" s="446"/>
      <c r="K2391" s="492"/>
      <c r="M2391" s="443" t="str">
        <f>_xlfn.IFNA(VLOOKUP(G2391,Checks!$L$4:$L$15,1,FALSE),IF(G2391="","",1))</f>
        <v/>
      </c>
    </row>
    <row r="2392" spans="1:13" s="443" customFormat="1" ht="12" customHeight="1">
      <c r="A2392" s="502">
        <f t="shared" si="71"/>
        <v>2384</v>
      </c>
      <c r="B2392" s="502">
        <f t="shared" si="72"/>
        <v>0</v>
      </c>
      <c r="C2392" s="448"/>
      <c r="D2392" s="446"/>
      <c r="E2392" s="446"/>
      <c r="F2392" s="446"/>
      <c r="G2392" s="448"/>
      <c r="H2392" s="455">
        <v>0</v>
      </c>
      <c r="I2392" s="452">
        <v>0</v>
      </c>
      <c r="J2392" s="446"/>
      <c r="K2392" s="492"/>
      <c r="M2392" s="443" t="str">
        <f>_xlfn.IFNA(VLOOKUP(G2392,Checks!$L$4:$L$15,1,FALSE),IF(G2392="","",1))</f>
        <v/>
      </c>
    </row>
    <row r="2393" spans="1:13" s="443" customFormat="1" ht="12" customHeight="1">
      <c r="A2393" s="502">
        <f t="shared" si="71"/>
        <v>2385</v>
      </c>
      <c r="B2393" s="502">
        <f t="shared" si="72"/>
        <v>0</v>
      </c>
      <c r="C2393" s="448"/>
      <c r="D2393" s="446"/>
      <c r="E2393" s="446"/>
      <c r="F2393" s="446"/>
      <c r="G2393" s="448"/>
      <c r="H2393" s="455">
        <v>0</v>
      </c>
      <c r="I2393" s="452">
        <v>0</v>
      </c>
      <c r="J2393" s="446"/>
      <c r="K2393" s="492"/>
      <c r="M2393" s="443" t="str">
        <f>_xlfn.IFNA(VLOOKUP(G2393,Checks!$L$4:$L$15,1,FALSE),IF(G2393="","",1))</f>
        <v/>
      </c>
    </row>
    <row r="2394" spans="1:13" s="443" customFormat="1" ht="12" customHeight="1">
      <c r="A2394" s="502">
        <f t="shared" si="71"/>
        <v>2386</v>
      </c>
      <c r="B2394" s="502">
        <f t="shared" si="72"/>
        <v>0</v>
      </c>
      <c r="C2394" s="448"/>
      <c r="D2394" s="446"/>
      <c r="E2394" s="446"/>
      <c r="F2394" s="446"/>
      <c r="G2394" s="448"/>
      <c r="H2394" s="455">
        <v>0</v>
      </c>
      <c r="I2394" s="452">
        <v>0</v>
      </c>
      <c r="J2394" s="446"/>
      <c r="K2394" s="492"/>
      <c r="M2394" s="443" t="str">
        <f>_xlfn.IFNA(VLOOKUP(G2394,Checks!$L$4:$L$15,1,FALSE),IF(G2394="","",1))</f>
        <v/>
      </c>
    </row>
    <row r="2395" spans="1:13" s="443" customFormat="1" ht="12" customHeight="1">
      <c r="A2395" s="502">
        <f t="shared" si="71"/>
        <v>2387</v>
      </c>
      <c r="B2395" s="502">
        <f t="shared" si="72"/>
        <v>0</v>
      </c>
      <c r="C2395" s="448"/>
      <c r="D2395" s="446"/>
      <c r="E2395" s="446"/>
      <c r="F2395" s="446"/>
      <c r="G2395" s="448"/>
      <c r="H2395" s="455">
        <v>0</v>
      </c>
      <c r="I2395" s="452">
        <v>0</v>
      </c>
      <c r="J2395" s="446"/>
      <c r="K2395" s="492"/>
      <c r="M2395" s="443" t="str">
        <f>_xlfn.IFNA(VLOOKUP(G2395,Checks!$L$4:$L$15,1,FALSE),IF(G2395="","",1))</f>
        <v/>
      </c>
    </row>
    <row r="2396" spans="1:13" s="443" customFormat="1" ht="12" customHeight="1">
      <c r="A2396" s="502">
        <f t="shared" si="71"/>
        <v>2388</v>
      </c>
      <c r="B2396" s="502">
        <f t="shared" si="72"/>
        <v>0</v>
      </c>
      <c r="C2396" s="448"/>
      <c r="D2396" s="446"/>
      <c r="E2396" s="446"/>
      <c r="F2396" s="446"/>
      <c r="G2396" s="448"/>
      <c r="H2396" s="455">
        <v>0</v>
      </c>
      <c r="I2396" s="452">
        <v>0</v>
      </c>
      <c r="J2396" s="446"/>
      <c r="K2396" s="492"/>
      <c r="M2396" s="443" t="str">
        <f>_xlfn.IFNA(VLOOKUP(G2396,Checks!$L$4:$L$15,1,FALSE),IF(G2396="","",1))</f>
        <v/>
      </c>
    </row>
    <row r="2397" spans="1:13" s="443" customFormat="1" ht="12" customHeight="1">
      <c r="A2397" s="502">
        <f t="shared" si="71"/>
        <v>2389</v>
      </c>
      <c r="B2397" s="502">
        <f t="shared" si="72"/>
        <v>0</v>
      </c>
      <c r="C2397" s="448"/>
      <c r="D2397" s="446"/>
      <c r="E2397" s="446"/>
      <c r="F2397" s="446"/>
      <c r="G2397" s="448"/>
      <c r="H2397" s="455">
        <v>0</v>
      </c>
      <c r="I2397" s="452">
        <v>0</v>
      </c>
      <c r="J2397" s="446"/>
      <c r="K2397" s="492"/>
      <c r="M2397" s="443" t="str">
        <f>_xlfn.IFNA(VLOOKUP(G2397,Checks!$L$4:$L$15,1,FALSE),IF(G2397="","",1))</f>
        <v/>
      </c>
    </row>
    <row r="2398" spans="1:13" s="443" customFormat="1" ht="12" customHeight="1">
      <c r="A2398" s="502">
        <f t="shared" si="71"/>
        <v>2390</v>
      </c>
      <c r="B2398" s="502">
        <f t="shared" si="72"/>
        <v>0</v>
      </c>
      <c r="C2398" s="448"/>
      <c r="D2398" s="446"/>
      <c r="E2398" s="446"/>
      <c r="F2398" s="446"/>
      <c r="G2398" s="448"/>
      <c r="H2398" s="455">
        <v>0</v>
      </c>
      <c r="I2398" s="452">
        <v>0</v>
      </c>
      <c r="J2398" s="446"/>
      <c r="K2398" s="492"/>
      <c r="M2398" s="443" t="str">
        <f>_xlfn.IFNA(VLOOKUP(G2398,Checks!$L$4:$L$15,1,FALSE),IF(G2398="","",1))</f>
        <v/>
      </c>
    </row>
    <row r="2399" spans="1:13" s="443" customFormat="1" ht="12" customHeight="1">
      <c r="A2399" s="502">
        <f t="shared" si="71"/>
        <v>2391</v>
      </c>
      <c r="B2399" s="502">
        <f t="shared" si="72"/>
        <v>0</v>
      </c>
      <c r="C2399" s="448"/>
      <c r="D2399" s="446"/>
      <c r="E2399" s="446"/>
      <c r="F2399" s="446"/>
      <c r="G2399" s="448"/>
      <c r="H2399" s="455">
        <v>0</v>
      </c>
      <c r="I2399" s="452">
        <v>0</v>
      </c>
      <c r="J2399" s="446"/>
      <c r="K2399" s="492"/>
      <c r="M2399" s="443" t="str">
        <f>_xlfn.IFNA(VLOOKUP(G2399,Checks!$L$4:$L$15,1,FALSE),IF(G2399="","",1))</f>
        <v/>
      </c>
    </row>
    <row r="2400" spans="1:13" s="443" customFormat="1" ht="12" customHeight="1">
      <c r="A2400" s="502">
        <f t="shared" si="71"/>
        <v>2392</v>
      </c>
      <c r="B2400" s="502">
        <f t="shared" si="72"/>
        <v>0</v>
      </c>
      <c r="C2400" s="448"/>
      <c r="D2400" s="446"/>
      <c r="E2400" s="446"/>
      <c r="F2400" s="446"/>
      <c r="G2400" s="448"/>
      <c r="H2400" s="455">
        <v>0</v>
      </c>
      <c r="I2400" s="452">
        <v>0</v>
      </c>
      <c r="J2400" s="446"/>
      <c r="K2400" s="492"/>
      <c r="M2400" s="443" t="str">
        <f>_xlfn.IFNA(VLOOKUP(G2400,Checks!$L$4:$L$15,1,FALSE),IF(G2400="","",1))</f>
        <v/>
      </c>
    </row>
    <row r="2401" spans="1:13" s="443" customFormat="1" ht="12" customHeight="1">
      <c r="A2401" s="502">
        <f t="shared" si="71"/>
        <v>2393</v>
      </c>
      <c r="B2401" s="502">
        <f t="shared" si="72"/>
        <v>0</v>
      </c>
      <c r="C2401" s="448"/>
      <c r="D2401" s="446"/>
      <c r="E2401" s="446"/>
      <c r="F2401" s="446"/>
      <c r="G2401" s="448"/>
      <c r="H2401" s="455">
        <v>0</v>
      </c>
      <c r="I2401" s="452">
        <v>0</v>
      </c>
      <c r="J2401" s="446"/>
      <c r="K2401" s="492"/>
      <c r="M2401" s="443" t="str">
        <f>_xlfn.IFNA(VLOOKUP(G2401,Checks!$L$4:$L$15,1,FALSE),IF(G2401="","",1))</f>
        <v/>
      </c>
    </row>
    <row r="2402" spans="1:13" s="443" customFormat="1" ht="12" customHeight="1">
      <c r="A2402" s="502">
        <f t="shared" si="71"/>
        <v>2394</v>
      </c>
      <c r="B2402" s="502">
        <f t="shared" si="72"/>
        <v>0</v>
      </c>
      <c r="C2402" s="448"/>
      <c r="D2402" s="446"/>
      <c r="E2402" s="446"/>
      <c r="F2402" s="446"/>
      <c r="G2402" s="448"/>
      <c r="H2402" s="455">
        <v>0</v>
      </c>
      <c r="I2402" s="452">
        <v>0</v>
      </c>
      <c r="J2402" s="446"/>
      <c r="K2402" s="492"/>
      <c r="M2402" s="443" t="str">
        <f>_xlfn.IFNA(VLOOKUP(G2402,Checks!$L$4:$L$15,1,FALSE),IF(G2402="","",1))</f>
        <v/>
      </c>
    </row>
    <row r="2403" spans="1:13" s="443" customFormat="1" ht="12" customHeight="1">
      <c r="A2403" s="502">
        <f t="shared" si="71"/>
        <v>2395</v>
      </c>
      <c r="B2403" s="502">
        <f t="shared" si="72"/>
        <v>0</v>
      </c>
      <c r="C2403" s="448"/>
      <c r="D2403" s="446"/>
      <c r="E2403" s="446"/>
      <c r="F2403" s="446"/>
      <c r="G2403" s="448"/>
      <c r="H2403" s="455">
        <v>0</v>
      </c>
      <c r="I2403" s="452">
        <v>0</v>
      </c>
      <c r="J2403" s="446"/>
      <c r="K2403" s="492"/>
      <c r="M2403" s="443" t="str">
        <f>_xlfn.IFNA(VLOOKUP(G2403,Checks!$L$4:$L$15,1,FALSE),IF(G2403="","",1))</f>
        <v/>
      </c>
    </row>
    <row r="2404" spans="1:13" s="443" customFormat="1" ht="12" customHeight="1">
      <c r="A2404" s="502">
        <f t="shared" si="71"/>
        <v>2396</v>
      </c>
      <c r="B2404" s="502">
        <f t="shared" si="72"/>
        <v>0</v>
      </c>
      <c r="C2404" s="448"/>
      <c r="D2404" s="446"/>
      <c r="E2404" s="446"/>
      <c r="F2404" s="446"/>
      <c r="G2404" s="448"/>
      <c r="H2404" s="455">
        <v>0</v>
      </c>
      <c r="I2404" s="452">
        <v>0</v>
      </c>
      <c r="J2404" s="446"/>
      <c r="K2404" s="492"/>
      <c r="M2404" s="443" t="str">
        <f>_xlfn.IFNA(VLOOKUP(G2404,Checks!$L$4:$L$15,1,FALSE),IF(G2404="","",1))</f>
        <v/>
      </c>
    </row>
    <row r="2405" spans="1:13" s="443" customFormat="1" ht="12" customHeight="1">
      <c r="A2405" s="502">
        <f t="shared" si="71"/>
        <v>2397</v>
      </c>
      <c r="B2405" s="502">
        <f t="shared" si="72"/>
        <v>0</v>
      </c>
      <c r="C2405" s="448"/>
      <c r="D2405" s="446"/>
      <c r="E2405" s="446"/>
      <c r="F2405" s="446"/>
      <c r="G2405" s="448"/>
      <c r="H2405" s="455">
        <v>0</v>
      </c>
      <c r="I2405" s="452">
        <v>0</v>
      </c>
      <c r="J2405" s="446"/>
      <c r="K2405" s="492"/>
      <c r="M2405" s="443" t="str">
        <f>_xlfn.IFNA(VLOOKUP(G2405,Checks!$L$4:$L$15,1,FALSE),IF(G2405="","",1))</f>
        <v/>
      </c>
    </row>
    <row r="2406" spans="1:13" s="443" customFormat="1" ht="12" customHeight="1">
      <c r="A2406" s="502">
        <f t="shared" si="71"/>
        <v>2398</v>
      </c>
      <c r="B2406" s="502">
        <f t="shared" si="72"/>
        <v>0</v>
      </c>
      <c r="C2406" s="448"/>
      <c r="D2406" s="446"/>
      <c r="E2406" s="446"/>
      <c r="F2406" s="446"/>
      <c r="G2406" s="448"/>
      <c r="H2406" s="455">
        <v>0</v>
      </c>
      <c r="I2406" s="452">
        <v>0</v>
      </c>
      <c r="J2406" s="446"/>
      <c r="K2406" s="492"/>
      <c r="M2406" s="443" t="str">
        <f>_xlfn.IFNA(VLOOKUP(G2406,Checks!$L$4:$L$15,1,FALSE),IF(G2406="","",1))</f>
        <v/>
      </c>
    </row>
    <row r="2407" spans="1:13" s="443" customFormat="1" ht="12" customHeight="1">
      <c r="A2407" s="502">
        <f t="shared" si="71"/>
        <v>2399</v>
      </c>
      <c r="B2407" s="502">
        <f t="shared" si="72"/>
        <v>0</v>
      </c>
      <c r="C2407" s="448"/>
      <c r="D2407" s="446"/>
      <c r="E2407" s="446"/>
      <c r="F2407" s="446"/>
      <c r="G2407" s="448"/>
      <c r="H2407" s="455">
        <v>0</v>
      </c>
      <c r="I2407" s="452">
        <v>0</v>
      </c>
      <c r="J2407" s="446"/>
      <c r="K2407" s="492"/>
      <c r="M2407" s="443" t="str">
        <f>_xlfn.IFNA(VLOOKUP(G2407,Checks!$L$4:$L$15,1,FALSE),IF(G2407="","",1))</f>
        <v/>
      </c>
    </row>
    <row r="2408" spans="1:13" s="443" customFormat="1" ht="12" customHeight="1">
      <c r="A2408" s="502">
        <f t="shared" si="71"/>
        <v>2400</v>
      </c>
      <c r="B2408" s="502">
        <f t="shared" si="72"/>
        <v>0</v>
      </c>
      <c r="C2408" s="448"/>
      <c r="D2408" s="446"/>
      <c r="E2408" s="446"/>
      <c r="F2408" s="446"/>
      <c r="G2408" s="448"/>
      <c r="H2408" s="455">
        <v>0</v>
      </c>
      <c r="I2408" s="452">
        <v>0</v>
      </c>
      <c r="J2408" s="446"/>
      <c r="K2408" s="492"/>
      <c r="M2408" s="443" t="str">
        <f>_xlfn.IFNA(VLOOKUP(G2408,Checks!$L$4:$L$15,1,FALSE),IF(G2408="","",1))</f>
        <v/>
      </c>
    </row>
    <row r="2409" spans="1:13" s="443" customFormat="1" ht="12" customHeight="1">
      <c r="A2409" s="502">
        <f t="shared" si="71"/>
        <v>2401</v>
      </c>
      <c r="B2409" s="502">
        <f t="shared" si="72"/>
        <v>0</v>
      </c>
      <c r="C2409" s="448"/>
      <c r="D2409" s="446"/>
      <c r="E2409" s="446"/>
      <c r="F2409" s="446"/>
      <c r="G2409" s="448"/>
      <c r="H2409" s="455">
        <v>0</v>
      </c>
      <c r="I2409" s="452">
        <v>0</v>
      </c>
      <c r="J2409" s="446"/>
      <c r="K2409" s="492"/>
      <c r="M2409" s="443" t="str">
        <f>_xlfn.IFNA(VLOOKUP(G2409,Checks!$L$4:$L$15,1,FALSE),IF(G2409="","",1))</f>
        <v/>
      </c>
    </row>
    <row r="2410" spans="1:13" s="443" customFormat="1" ht="12" customHeight="1">
      <c r="A2410" s="502">
        <f t="shared" si="71"/>
        <v>2402</v>
      </c>
      <c r="B2410" s="502">
        <f t="shared" si="72"/>
        <v>0</v>
      </c>
      <c r="C2410" s="448"/>
      <c r="D2410" s="446"/>
      <c r="E2410" s="446"/>
      <c r="F2410" s="446"/>
      <c r="G2410" s="448"/>
      <c r="H2410" s="455">
        <v>0</v>
      </c>
      <c r="I2410" s="452">
        <v>0</v>
      </c>
      <c r="J2410" s="446"/>
      <c r="K2410" s="492"/>
      <c r="M2410" s="443" t="str">
        <f>_xlfn.IFNA(VLOOKUP(G2410,Checks!$L$4:$L$15,1,FALSE),IF(G2410="","",1))</f>
        <v/>
      </c>
    </row>
    <row r="2411" spans="1:13" s="443" customFormat="1" ht="12" customHeight="1">
      <c r="A2411" s="502">
        <f t="shared" si="71"/>
        <v>2403</v>
      </c>
      <c r="B2411" s="502">
        <f t="shared" si="72"/>
        <v>0</v>
      </c>
      <c r="C2411" s="448"/>
      <c r="D2411" s="446"/>
      <c r="E2411" s="446"/>
      <c r="F2411" s="446"/>
      <c r="G2411" s="448"/>
      <c r="H2411" s="455">
        <v>0</v>
      </c>
      <c r="I2411" s="452">
        <v>0</v>
      </c>
      <c r="J2411" s="446"/>
      <c r="K2411" s="492"/>
      <c r="M2411" s="443" t="str">
        <f>_xlfn.IFNA(VLOOKUP(G2411,Checks!$L$4:$L$15,1,FALSE),IF(G2411="","",1))</f>
        <v/>
      </c>
    </row>
    <row r="2412" spans="1:13" s="443" customFormat="1" ht="12" customHeight="1">
      <c r="A2412" s="502">
        <f t="shared" si="71"/>
        <v>2404</v>
      </c>
      <c r="B2412" s="502">
        <f t="shared" si="72"/>
        <v>0</v>
      </c>
      <c r="C2412" s="448"/>
      <c r="D2412" s="446"/>
      <c r="E2412" s="446"/>
      <c r="F2412" s="446"/>
      <c r="G2412" s="448"/>
      <c r="H2412" s="455">
        <v>0</v>
      </c>
      <c r="I2412" s="452">
        <v>0</v>
      </c>
      <c r="J2412" s="446"/>
      <c r="K2412" s="492"/>
      <c r="M2412" s="443" t="str">
        <f>_xlfn.IFNA(VLOOKUP(G2412,Checks!$L$4:$L$15,1,FALSE),IF(G2412="","",1))</f>
        <v/>
      </c>
    </row>
    <row r="2413" spans="1:13" s="443" customFormat="1" ht="12" customHeight="1">
      <c r="A2413" s="502">
        <f t="shared" si="71"/>
        <v>2405</v>
      </c>
      <c r="B2413" s="502">
        <f t="shared" si="72"/>
        <v>0</v>
      </c>
      <c r="C2413" s="448"/>
      <c r="D2413" s="446"/>
      <c r="E2413" s="446"/>
      <c r="F2413" s="446"/>
      <c r="G2413" s="448"/>
      <c r="H2413" s="455">
        <v>0</v>
      </c>
      <c r="I2413" s="452">
        <v>0</v>
      </c>
      <c r="J2413" s="446"/>
      <c r="K2413" s="492"/>
      <c r="M2413" s="443" t="str">
        <f>_xlfn.IFNA(VLOOKUP(G2413,Checks!$L$4:$L$15,1,FALSE),IF(G2413="","",1))</f>
        <v/>
      </c>
    </row>
    <row r="2414" spans="1:13" s="443" customFormat="1" ht="12" customHeight="1">
      <c r="A2414" s="502">
        <f t="shared" si="71"/>
        <v>2406</v>
      </c>
      <c r="B2414" s="502">
        <f t="shared" si="72"/>
        <v>0</v>
      </c>
      <c r="C2414" s="448"/>
      <c r="D2414" s="446"/>
      <c r="E2414" s="446"/>
      <c r="F2414" s="446"/>
      <c r="G2414" s="448"/>
      <c r="H2414" s="455">
        <v>0</v>
      </c>
      <c r="I2414" s="452">
        <v>0</v>
      </c>
      <c r="J2414" s="446"/>
      <c r="K2414" s="492"/>
      <c r="M2414" s="443" t="str">
        <f>_xlfn.IFNA(VLOOKUP(G2414,Checks!$L$4:$L$15,1,FALSE),IF(G2414="","",1))</f>
        <v/>
      </c>
    </row>
    <row r="2415" spans="1:13" s="443" customFormat="1" ht="12" customHeight="1">
      <c r="A2415" s="502">
        <f t="shared" si="71"/>
        <v>2407</v>
      </c>
      <c r="B2415" s="502">
        <f t="shared" si="72"/>
        <v>0</v>
      </c>
      <c r="C2415" s="448"/>
      <c r="D2415" s="446"/>
      <c r="E2415" s="446"/>
      <c r="F2415" s="446"/>
      <c r="G2415" s="448"/>
      <c r="H2415" s="455">
        <v>0</v>
      </c>
      <c r="I2415" s="452">
        <v>0</v>
      </c>
      <c r="J2415" s="446"/>
      <c r="K2415" s="492"/>
      <c r="M2415" s="443" t="str">
        <f>_xlfn.IFNA(VLOOKUP(G2415,Checks!$L$4:$L$15,1,FALSE),IF(G2415="","",1))</f>
        <v/>
      </c>
    </row>
    <row r="2416" spans="1:13" s="443" customFormat="1" ht="12" customHeight="1">
      <c r="A2416" s="502">
        <f t="shared" si="71"/>
        <v>2408</v>
      </c>
      <c r="B2416" s="502">
        <f t="shared" si="72"/>
        <v>0</v>
      </c>
      <c r="C2416" s="448"/>
      <c r="D2416" s="446"/>
      <c r="E2416" s="446"/>
      <c r="F2416" s="446"/>
      <c r="G2416" s="448"/>
      <c r="H2416" s="455">
        <v>0</v>
      </c>
      <c r="I2416" s="452">
        <v>0</v>
      </c>
      <c r="J2416" s="446"/>
      <c r="K2416" s="492"/>
      <c r="M2416" s="443" t="str">
        <f>_xlfn.IFNA(VLOOKUP(G2416,Checks!$L$4:$L$15,1,FALSE),IF(G2416="","",1))</f>
        <v/>
      </c>
    </row>
    <row r="2417" spans="1:13" s="443" customFormat="1" ht="12" customHeight="1">
      <c r="A2417" s="502">
        <f t="shared" si="71"/>
        <v>2409</v>
      </c>
      <c r="B2417" s="502">
        <f t="shared" si="72"/>
        <v>0</v>
      </c>
      <c r="C2417" s="448"/>
      <c r="D2417" s="446"/>
      <c r="E2417" s="446"/>
      <c r="F2417" s="446"/>
      <c r="G2417" s="448"/>
      <c r="H2417" s="455">
        <v>0</v>
      </c>
      <c r="I2417" s="452">
        <v>0</v>
      </c>
      <c r="J2417" s="446"/>
      <c r="K2417" s="492"/>
      <c r="M2417" s="443" t="str">
        <f>_xlfn.IFNA(VLOOKUP(G2417,Checks!$L$4:$L$15,1,FALSE),IF(G2417="","",1))</f>
        <v/>
      </c>
    </row>
    <row r="2418" spans="1:13" s="443" customFormat="1" ht="12" customHeight="1">
      <c r="A2418" s="502">
        <f t="shared" si="71"/>
        <v>2410</v>
      </c>
      <c r="B2418" s="502">
        <f t="shared" si="72"/>
        <v>0</v>
      </c>
      <c r="C2418" s="448"/>
      <c r="D2418" s="446"/>
      <c r="E2418" s="446"/>
      <c r="F2418" s="446"/>
      <c r="G2418" s="448"/>
      <c r="H2418" s="455">
        <v>0</v>
      </c>
      <c r="I2418" s="452">
        <v>0</v>
      </c>
      <c r="J2418" s="446"/>
      <c r="K2418" s="492"/>
      <c r="M2418" s="443" t="str">
        <f>_xlfn.IFNA(VLOOKUP(G2418,Checks!$L$4:$L$15,1,FALSE),IF(G2418="","",1))</f>
        <v/>
      </c>
    </row>
    <row r="2419" spans="1:13" s="443" customFormat="1" ht="12" customHeight="1">
      <c r="A2419" s="502">
        <f t="shared" si="71"/>
        <v>2411</v>
      </c>
      <c r="B2419" s="502">
        <f t="shared" si="72"/>
        <v>0</v>
      </c>
      <c r="C2419" s="448"/>
      <c r="D2419" s="446"/>
      <c r="E2419" s="446"/>
      <c r="F2419" s="446"/>
      <c r="G2419" s="448"/>
      <c r="H2419" s="455">
        <v>0</v>
      </c>
      <c r="I2419" s="452">
        <v>0</v>
      </c>
      <c r="J2419" s="446"/>
      <c r="K2419" s="492"/>
      <c r="M2419" s="443" t="str">
        <f>_xlfn.IFNA(VLOOKUP(G2419,Checks!$L$4:$L$15,1,FALSE),IF(G2419="","",1))</f>
        <v/>
      </c>
    </row>
    <row r="2420" spans="1:13" s="443" customFormat="1" ht="12" customHeight="1">
      <c r="A2420" s="502">
        <f t="shared" si="71"/>
        <v>2412</v>
      </c>
      <c r="B2420" s="502">
        <f t="shared" si="72"/>
        <v>0</v>
      </c>
      <c r="C2420" s="448"/>
      <c r="D2420" s="446"/>
      <c r="E2420" s="446"/>
      <c r="F2420" s="446"/>
      <c r="G2420" s="448"/>
      <c r="H2420" s="455">
        <v>0</v>
      </c>
      <c r="I2420" s="452">
        <v>0</v>
      </c>
      <c r="J2420" s="446"/>
      <c r="K2420" s="492"/>
      <c r="M2420" s="443" t="str">
        <f>_xlfn.IFNA(VLOOKUP(G2420,Checks!$L$4:$L$15,1,FALSE),IF(G2420="","",1))</f>
        <v/>
      </c>
    </row>
    <row r="2421" spans="1:13" s="443" customFormat="1" ht="12" customHeight="1">
      <c r="A2421" s="502">
        <f t="shared" si="71"/>
        <v>2413</v>
      </c>
      <c r="B2421" s="502">
        <f t="shared" si="72"/>
        <v>0</v>
      </c>
      <c r="C2421" s="448"/>
      <c r="D2421" s="446"/>
      <c r="E2421" s="446"/>
      <c r="F2421" s="446"/>
      <c r="G2421" s="448"/>
      <c r="H2421" s="455">
        <v>0</v>
      </c>
      <c r="I2421" s="452">
        <v>0</v>
      </c>
      <c r="J2421" s="446"/>
      <c r="K2421" s="492"/>
      <c r="M2421" s="443" t="str">
        <f>_xlfn.IFNA(VLOOKUP(G2421,Checks!$L$4:$L$15,1,FALSE),IF(G2421="","",1))</f>
        <v/>
      </c>
    </row>
    <row r="2422" spans="1:13" s="443" customFormat="1" ht="12" customHeight="1">
      <c r="A2422" s="502">
        <f t="shared" si="71"/>
        <v>2414</v>
      </c>
      <c r="B2422" s="502">
        <f t="shared" si="72"/>
        <v>0</v>
      </c>
      <c r="C2422" s="448"/>
      <c r="D2422" s="446"/>
      <c r="E2422" s="446"/>
      <c r="F2422" s="446"/>
      <c r="G2422" s="448"/>
      <c r="H2422" s="455">
        <v>0</v>
      </c>
      <c r="I2422" s="452">
        <v>0</v>
      </c>
      <c r="J2422" s="446"/>
      <c r="K2422" s="492"/>
      <c r="M2422" s="443" t="str">
        <f>_xlfn.IFNA(VLOOKUP(G2422,Checks!$L$4:$L$15,1,FALSE),IF(G2422="","",1))</f>
        <v/>
      </c>
    </row>
    <row r="2423" spans="1:13" s="443" customFormat="1" ht="12" customHeight="1">
      <c r="A2423" s="502">
        <f t="shared" si="71"/>
        <v>2415</v>
      </c>
      <c r="B2423" s="502">
        <f t="shared" si="72"/>
        <v>0</v>
      </c>
      <c r="C2423" s="448"/>
      <c r="D2423" s="446"/>
      <c r="E2423" s="446"/>
      <c r="F2423" s="446"/>
      <c r="G2423" s="448"/>
      <c r="H2423" s="455">
        <v>0</v>
      </c>
      <c r="I2423" s="452">
        <v>0</v>
      </c>
      <c r="J2423" s="446"/>
      <c r="K2423" s="492"/>
      <c r="M2423" s="443" t="str">
        <f>_xlfn.IFNA(VLOOKUP(G2423,Checks!$L$4:$L$15,1,FALSE),IF(G2423="","",1))</f>
        <v/>
      </c>
    </row>
    <row r="2424" spans="1:13" s="443" customFormat="1" ht="12" customHeight="1">
      <c r="A2424" s="502">
        <f t="shared" si="71"/>
        <v>2416</v>
      </c>
      <c r="B2424" s="502">
        <f t="shared" si="72"/>
        <v>0</v>
      </c>
      <c r="C2424" s="448"/>
      <c r="D2424" s="446"/>
      <c r="E2424" s="446"/>
      <c r="F2424" s="446"/>
      <c r="G2424" s="448"/>
      <c r="H2424" s="455">
        <v>0</v>
      </c>
      <c r="I2424" s="452">
        <v>0</v>
      </c>
      <c r="J2424" s="446"/>
      <c r="K2424" s="492"/>
      <c r="M2424" s="443" t="str">
        <f>_xlfn.IFNA(VLOOKUP(G2424,Checks!$L$4:$L$15,1,FALSE),IF(G2424="","",1))</f>
        <v/>
      </c>
    </row>
    <row r="2425" spans="1:13" s="443" customFormat="1" ht="12" customHeight="1">
      <c r="A2425" s="502">
        <f t="shared" si="71"/>
        <v>2417</v>
      </c>
      <c r="B2425" s="502">
        <f t="shared" si="72"/>
        <v>0</v>
      </c>
      <c r="C2425" s="448"/>
      <c r="D2425" s="446"/>
      <c r="E2425" s="446"/>
      <c r="F2425" s="446"/>
      <c r="G2425" s="448"/>
      <c r="H2425" s="455">
        <v>0</v>
      </c>
      <c r="I2425" s="452">
        <v>0</v>
      </c>
      <c r="J2425" s="446"/>
      <c r="K2425" s="492"/>
      <c r="M2425" s="443" t="str">
        <f>_xlfn.IFNA(VLOOKUP(G2425,Checks!$L$4:$L$15,1,FALSE),IF(G2425="","",1))</f>
        <v/>
      </c>
    </row>
    <row r="2426" spans="1:13" s="443" customFormat="1" ht="12" customHeight="1">
      <c r="A2426" s="502">
        <f t="shared" si="71"/>
        <v>2418</v>
      </c>
      <c r="B2426" s="502">
        <f t="shared" si="72"/>
        <v>0</v>
      </c>
      <c r="C2426" s="448"/>
      <c r="D2426" s="446"/>
      <c r="E2426" s="446"/>
      <c r="F2426" s="446"/>
      <c r="G2426" s="448"/>
      <c r="H2426" s="455">
        <v>0</v>
      </c>
      <c r="I2426" s="452">
        <v>0</v>
      </c>
      <c r="J2426" s="446"/>
      <c r="K2426" s="492"/>
      <c r="M2426" s="443" t="str">
        <f>_xlfn.IFNA(VLOOKUP(G2426,Checks!$L$4:$L$15,1,FALSE),IF(G2426="","",1))</f>
        <v/>
      </c>
    </row>
    <row r="2427" spans="1:13" s="443" customFormat="1" ht="12" customHeight="1">
      <c r="A2427" s="502">
        <f t="shared" si="71"/>
        <v>2419</v>
      </c>
      <c r="B2427" s="502">
        <f t="shared" si="72"/>
        <v>0</v>
      </c>
      <c r="C2427" s="448"/>
      <c r="D2427" s="446"/>
      <c r="E2427" s="446"/>
      <c r="F2427" s="446"/>
      <c r="G2427" s="448"/>
      <c r="H2427" s="455">
        <v>0</v>
      </c>
      <c r="I2427" s="452">
        <v>0</v>
      </c>
      <c r="J2427" s="446"/>
      <c r="K2427" s="492"/>
      <c r="M2427" s="443" t="str">
        <f>_xlfn.IFNA(VLOOKUP(G2427,Checks!$L$4:$L$15,1,FALSE),IF(G2427="","",1))</f>
        <v/>
      </c>
    </row>
    <row r="2428" spans="1:13" s="443" customFormat="1" ht="12" customHeight="1">
      <c r="A2428" s="502">
        <f t="shared" si="71"/>
        <v>2420</v>
      </c>
      <c r="B2428" s="502">
        <f t="shared" si="72"/>
        <v>0</v>
      </c>
      <c r="C2428" s="448"/>
      <c r="D2428" s="446"/>
      <c r="E2428" s="446"/>
      <c r="F2428" s="446"/>
      <c r="G2428" s="448"/>
      <c r="H2428" s="455">
        <v>0</v>
      </c>
      <c r="I2428" s="452">
        <v>0</v>
      </c>
      <c r="J2428" s="446"/>
      <c r="K2428" s="492"/>
      <c r="M2428" s="443" t="str">
        <f>_xlfn.IFNA(VLOOKUP(G2428,Checks!$L$4:$L$15,1,FALSE),IF(G2428="","",1))</f>
        <v/>
      </c>
    </row>
    <row r="2429" spans="1:13" s="443" customFormat="1" ht="12" customHeight="1">
      <c r="A2429" s="502">
        <f t="shared" si="71"/>
        <v>2421</v>
      </c>
      <c r="B2429" s="502">
        <f t="shared" si="72"/>
        <v>0</v>
      </c>
      <c r="C2429" s="448"/>
      <c r="D2429" s="446"/>
      <c r="E2429" s="446"/>
      <c r="F2429" s="446"/>
      <c r="G2429" s="448"/>
      <c r="H2429" s="455">
        <v>0</v>
      </c>
      <c r="I2429" s="452">
        <v>0</v>
      </c>
      <c r="J2429" s="446"/>
      <c r="K2429" s="492"/>
      <c r="M2429" s="443" t="str">
        <f>_xlfn.IFNA(VLOOKUP(G2429,Checks!$L$4:$L$15,1,FALSE),IF(G2429="","",1))</f>
        <v/>
      </c>
    </row>
    <row r="2430" spans="1:13" s="443" customFormat="1" ht="12" customHeight="1">
      <c r="A2430" s="502">
        <f t="shared" si="71"/>
        <v>2422</v>
      </c>
      <c r="B2430" s="502">
        <f t="shared" si="72"/>
        <v>0</v>
      </c>
      <c r="C2430" s="448"/>
      <c r="D2430" s="446"/>
      <c r="E2430" s="446"/>
      <c r="F2430" s="446"/>
      <c r="G2430" s="448"/>
      <c r="H2430" s="455">
        <v>0</v>
      </c>
      <c r="I2430" s="452">
        <v>0</v>
      </c>
      <c r="J2430" s="446"/>
      <c r="K2430" s="492"/>
      <c r="M2430" s="443" t="str">
        <f>_xlfn.IFNA(VLOOKUP(G2430,Checks!$L$4:$L$15,1,FALSE),IF(G2430="","",1))</f>
        <v/>
      </c>
    </row>
    <row r="2431" spans="1:13" s="443" customFormat="1" ht="12" customHeight="1">
      <c r="A2431" s="502">
        <f t="shared" si="71"/>
        <v>2423</v>
      </c>
      <c r="B2431" s="502">
        <f t="shared" si="72"/>
        <v>0</v>
      </c>
      <c r="C2431" s="448"/>
      <c r="D2431" s="446"/>
      <c r="E2431" s="446"/>
      <c r="F2431" s="446"/>
      <c r="G2431" s="448"/>
      <c r="H2431" s="455">
        <v>0</v>
      </c>
      <c r="I2431" s="452">
        <v>0</v>
      </c>
      <c r="J2431" s="446"/>
      <c r="K2431" s="492"/>
      <c r="M2431" s="443" t="str">
        <f>_xlfn.IFNA(VLOOKUP(G2431,Checks!$L$4:$L$15,1,FALSE),IF(G2431="","",1))</f>
        <v/>
      </c>
    </row>
    <row r="2432" spans="1:13" s="443" customFormat="1" ht="12" customHeight="1">
      <c r="A2432" s="502">
        <f t="shared" si="71"/>
        <v>2424</v>
      </c>
      <c r="B2432" s="502">
        <f t="shared" si="72"/>
        <v>0</v>
      </c>
      <c r="C2432" s="448"/>
      <c r="D2432" s="446"/>
      <c r="E2432" s="446"/>
      <c r="F2432" s="446"/>
      <c r="G2432" s="448"/>
      <c r="H2432" s="455">
        <v>0</v>
      </c>
      <c r="I2432" s="452">
        <v>0</v>
      </c>
      <c r="J2432" s="446"/>
      <c r="K2432" s="492"/>
      <c r="M2432" s="443" t="str">
        <f>_xlfn.IFNA(VLOOKUP(G2432,Checks!$L$4:$L$15,1,FALSE),IF(G2432="","",1))</f>
        <v/>
      </c>
    </row>
    <row r="2433" spans="1:13" s="443" customFormat="1" ht="12" customHeight="1">
      <c r="A2433" s="502">
        <f t="shared" si="71"/>
        <v>2425</v>
      </c>
      <c r="B2433" s="502">
        <f t="shared" si="72"/>
        <v>0</v>
      </c>
      <c r="C2433" s="448"/>
      <c r="D2433" s="446"/>
      <c r="E2433" s="446"/>
      <c r="F2433" s="446"/>
      <c r="G2433" s="448"/>
      <c r="H2433" s="455">
        <v>0</v>
      </c>
      <c r="I2433" s="452">
        <v>0</v>
      </c>
      <c r="J2433" s="446"/>
      <c r="K2433" s="492"/>
      <c r="M2433" s="443" t="str">
        <f>_xlfn.IFNA(VLOOKUP(G2433,Checks!$L$4:$L$15,1,FALSE),IF(G2433="","",1))</f>
        <v/>
      </c>
    </row>
    <row r="2434" spans="1:13" s="443" customFormat="1" ht="12" customHeight="1">
      <c r="A2434" s="502">
        <f t="shared" si="71"/>
        <v>2426</v>
      </c>
      <c r="B2434" s="502">
        <f t="shared" si="72"/>
        <v>0</v>
      </c>
      <c r="C2434" s="448"/>
      <c r="D2434" s="446"/>
      <c r="E2434" s="446"/>
      <c r="F2434" s="446"/>
      <c r="G2434" s="448"/>
      <c r="H2434" s="455">
        <v>0</v>
      </c>
      <c r="I2434" s="452">
        <v>0</v>
      </c>
      <c r="J2434" s="446"/>
      <c r="K2434" s="492"/>
      <c r="M2434" s="443" t="str">
        <f>_xlfn.IFNA(VLOOKUP(G2434,Checks!$L$4:$L$15,1,FALSE),IF(G2434="","",1))</f>
        <v/>
      </c>
    </row>
    <row r="2435" spans="1:13" s="443" customFormat="1" ht="12" customHeight="1">
      <c r="A2435" s="502">
        <f t="shared" si="71"/>
        <v>2427</v>
      </c>
      <c r="B2435" s="502">
        <f t="shared" si="72"/>
        <v>0</v>
      </c>
      <c r="C2435" s="448"/>
      <c r="D2435" s="446"/>
      <c r="E2435" s="446"/>
      <c r="F2435" s="446"/>
      <c r="G2435" s="448"/>
      <c r="H2435" s="455">
        <v>0</v>
      </c>
      <c r="I2435" s="452">
        <v>0</v>
      </c>
      <c r="J2435" s="446"/>
      <c r="K2435" s="492"/>
      <c r="M2435" s="443" t="str">
        <f>_xlfn.IFNA(VLOOKUP(G2435,Checks!$L$4:$L$15,1,FALSE),IF(G2435="","",1))</f>
        <v/>
      </c>
    </row>
    <row r="2436" spans="1:13" s="443" customFormat="1" ht="12" customHeight="1">
      <c r="A2436" s="502">
        <f t="shared" si="71"/>
        <v>2428</v>
      </c>
      <c r="B2436" s="502">
        <f t="shared" si="72"/>
        <v>0</v>
      </c>
      <c r="C2436" s="448"/>
      <c r="D2436" s="446"/>
      <c r="E2436" s="446"/>
      <c r="F2436" s="446"/>
      <c r="G2436" s="448"/>
      <c r="H2436" s="455">
        <v>0</v>
      </c>
      <c r="I2436" s="452">
        <v>0</v>
      </c>
      <c r="J2436" s="446"/>
      <c r="K2436" s="492"/>
      <c r="M2436" s="443" t="str">
        <f>_xlfn.IFNA(VLOOKUP(G2436,Checks!$L$4:$L$15,1,FALSE),IF(G2436="","",1))</f>
        <v/>
      </c>
    </row>
    <row r="2437" spans="1:13" s="443" customFormat="1" ht="12" customHeight="1">
      <c r="A2437" s="502">
        <f t="shared" si="71"/>
        <v>2429</v>
      </c>
      <c r="B2437" s="502">
        <f t="shared" si="72"/>
        <v>0</v>
      </c>
      <c r="C2437" s="448"/>
      <c r="D2437" s="446"/>
      <c r="E2437" s="446"/>
      <c r="F2437" s="446"/>
      <c r="G2437" s="448"/>
      <c r="H2437" s="455">
        <v>0</v>
      </c>
      <c r="I2437" s="452">
        <v>0</v>
      </c>
      <c r="J2437" s="446"/>
      <c r="K2437" s="492"/>
      <c r="M2437" s="443" t="str">
        <f>_xlfn.IFNA(VLOOKUP(G2437,Checks!$L$4:$L$15,1,FALSE),IF(G2437="","",1))</f>
        <v/>
      </c>
    </row>
    <row r="2438" spans="1:13" s="443" customFormat="1" ht="12" customHeight="1">
      <c r="A2438" s="502">
        <f t="shared" si="71"/>
        <v>2430</v>
      </c>
      <c r="B2438" s="502">
        <f t="shared" si="72"/>
        <v>0</v>
      </c>
      <c r="C2438" s="448"/>
      <c r="D2438" s="446"/>
      <c r="E2438" s="446"/>
      <c r="F2438" s="446"/>
      <c r="G2438" s="448"/>
      <c r="H2438" s="455">
        <v>0</v>
      </c>
      <c r="I2438" s="452">
        <v>0</v>
      </c>
      <c r="J2438" s="446"/>
      <c r="K2438" s="492"/>
      <c r="M2438" s="443" t="str">
        <f>_xlfn.IFNA(VLOOKUP(G2438,Checks!$L$4:$L$15,1,FALSE),IF(G2438="","",1))</f>
        <v/>
      </c>
    </row>
    <row r="2439" spans="1:13" s="443" customFormat="1" ht="12" customHeight="1">
      <c r="A2439" s="502">
        <f t="shared" si="71"/>
        <v>2431</v>
      </c>
      <c r="B2439" s="502">
        <f t="shared" si="72"/>
        <v>0</v>
      </c>
      <c r="C2439" s="448"/>
      <c r="D2439" s="446"/>
      <c r="E2439" s="446"/>
      <c r="F2439" s="446"/>
      <c r="G2439" s="448"/>
      <c r="H2439" s="455">
        <v>0</v>
      </c>
      <c r="I2439" s="452">
        <v>0</v>
      </c>
      <c r="J2439" s="446"/>
      <c r="K2439" s="492"/>
      <c r="M2439" s="443" t="str">
        <f>_xlfn.IFNA(VLOOKUP(G2439,Checks!$L$4:$L$15,1,FALSE),IF(G2439="","",1))</f>
        <v/>
      </c>
    </row>
    <row r="2440" spans="1:13" s="443" customFormat="1" ht="12" customHeight="1">
      <c r="A2440" s="502">
        <f t="shared" ref="A2440:A2503" si="73">A2439+1</f>
        <v>2432</v>
      </c>
      <c r="B2440" s="502">
        <f t="shared" si="72"/>
        <v>0</v>
      </c>
      <c r="C2440" s="448"/>
      <c r="D2440" s="446"/>
      <c r="E2440" s="446"/>
      <c r="F2440" s="446"/>
      <c r="G2440" s="448"/>
      <c r="H2440" s="455">
        <v>0</v>
      </c>
      <c r="I2440" s="452">
        <v>0</v>
      </c>
      <c r="J2440" s="446"/>
      <c r="K2440" s="492"/>
      <c r="M2440" s="443" t="str">
        <f>_xlfn.IFNA(VLOOKUP(G2440,Checks!$L$4:$L$15,1,FALSE),IF(G2440="","",1))</f>
        <v/>
      </c>
    </row>
    <row r="2441" spans="1:13" s="443" customFormat="1" ht="12" customHeight="1">
      <c r="A2441" s="502">
        <f t="shared" si="73"/>
        <v>2433</v>
      </c>
      <c r="B2441" s="502">
        <f t="shared" si="72"/>
        <v>0</v>
      </c>
      <c r="C2441" s="448"/>
      <c r="D2441" s="446"/>
      <c r="E2441" s="446"/>
      <c r="F2441" s="446"/>
      <c r="G2441" s="448"/>
      <c r="H2441" s="455">
        <v>0</v>
      </c>
      <c r="I2441" s="452">
        <v>0</v>
      </c>
      <c r="J2441" s="446"/>
      <c r="K2441" s="492"/>
      <c r="M2441" s="443" t="str">
        <f>_xlfn.IFNA(VLOOKUP(G2441,Checks!$L$4:$L$15,1,FALSE),IF(G2441="","",1))</f>
        <v/>
      </c>
    </row>
    <row r="2442" spans="1:13" s="443" customFormat="1" ht="12" customHeight="1">
      <c r="A2442" s="502">
        <f t="shared" si="73"/>
        <v>2434</v>
      </c>
      <c r="B2442" s="502">
        <f t="shared" si="72"/>
        <v>0</v>
      </c>
      <c r="C2442" s="448"/>
      <c r="D2442" s="446"/>
      <c r="E2442" s="446"/>
      <c r="F2442" s="446"/>
      <c r="G2442" s="448"/>
      <c r="H2442" s="455">
        <v>0</v>
      </c>
      <c r="I2442" s="452">
        <v>0</v>
      </c>
      <c r="J2442" s="446"/>
      <c r="K2442" s="492"/>
      <c r="M2442" s="443" t="str">
        <f>_xlfn.IFNA(VLOOKUP(G2442,Checks!$L$4:$L$15,1,FALSE),IF(G2442="","",1))</f>
        <v/>
      </c>
    </row>
    <row r="2443" spans="1:13" s="443" customFormat="1" ht="12" customHeight="1">
      <c r="A2443" s="502">
        <f t="shared" si="73"/>
        <v>2435</v>
      </c>
      <c r="B2443" s="502">
        <f t="shared" ref="B2443:B2506" si="74">$B$9</f>
        <v>0</v>
      </c>
      <c r="C2443" s="448"/>
      <c r="D2443" s="446"/>
      <c r="E2443" s="446"/>
      <c r="F2443" s="446"/>
      <c r="G2443" s="448"/>
      <c r="H2443" s="455">
        <v>0</v>
      </c>
      <c r="I2443" s="452">
        <v>0</v>
      </c>
      <c r="J2443" s="446"/>
      <c r="K2443" s="492"/>
      <c r="M2443" s="443" t="str">
        <f>_xlfn.IFNA(VLOOKUP(G2443,Checks!$L$4:$L$15,1,FALSE),IF(G2443="","",1))</f>
        <v/>
      </c>
    </row>
    <row r="2444" spans="1:13" s="443" customFormat="1" ht="12" customHeight="1">
      <c r="A2444" s="502">
        <f t="shared" si="73"/>
        <v>2436</v>
      </c>
      <c r="B2444" s="502">
        <f t="shared" si="74"/>
        <v>0</v>
      </c>
      <c r="C2444" s="448"/>
      <c r="D2444" s="446"/>
      <c r="E2444" s="446"/>
      <c r="F2444" s="446"/>
      <c r="G2444" s="448"/>
      <c r="H2444" s="455">
        <v>0</v>
      </c>
      <c r="I2444" s="452">
        <v>0</v>
      </c>
      <c r="J2444" s="446"/>
      <c r="K2444" s="492"/>
      <c r="M2444" s="443" t="str">
        <f>_xlfn.IFNA(VLOOKUP(G2444,Checks!$L$4:$L$15,1,FALSE),IF(G2444="","",1))</f>
        <v/>
      </c>
    </row>
    <row r="2445" spans="1:13" s="443" customFormat="1" ht="12" customHeight="1">
      <c r="A2445" s="502">
        <f t="shared" si="73"/>
        <v>2437</v>
      </c>
      <c r="B2445" s="502">
        <f t="shared" si="74"/>
        <v>0</v>
      </c>
      <c r="C2445" s="448"/>
      <c r="D2445" s="446"/>
      <c r="E2445" s="446"/>
      <c r="F2445" s="446"/>
      <c r="G2445" s="448"/>
      <c r="H2445" s="455">
        <v>0</v>
      </c>
      <c r="I2445" s="452">
        <v>0</v>
      </c>
      <c r="J2445" s="446"/>
      <c r="K2445" s="492"/>
      <c r="M2445" s="443" t="str">
        <f>_xlfn.IFNA(VLOOKUP(G2445,Checks!$L$4:$L$15,1,FALSE),IF(G2445="","",1))</f>
        <v/>
      </c>
    </row>
    <row r="2446" spans="1:13" s="443" customFormat="1" ht="12" customHeight="1">
      <c r="A2446" s="502">
        <f t="shared" si="73"/>
        <v>2438</v>
      </c>
      <c r="B2446" s="502">
        <f t="shared" si="74"/>
        <v>0</v>
      </c>
      <c r="C2446" s="448"/>
      <c r="D2446" s="446"/>
      <c r="E2446" s="446"/>
      <c r="F2446" s="446"/>
      <c r="G2446" s="448"/>
      <c r="H2446" s="455">
        <v>0</v>
      </c>
      <c r="I2446" s="452">
        <v>0</v>
      </c>
      <c r="J2446" s="446"/>
      <c r="K2446" s="492"/>
      <c r="M2446" s="443" t="str">
        <f>_xlfn.IFNA(VLOOKUP(G2446,Checks!$L$4:$L$15,1,FALSE),IF(G2446="","",1))</f>
        <v/>
      </c>
    </row>
    <row r="2447" spans="1:13" s="443" customFormat="1" ht="12" customHeight="1">
      <c r="A2447" s="502">
        <f t="shared" si="73"/>
        <v>2439</v>
      </c>
      <c r="B2447" s="502">
        <f t="shared" si="74"/>
        <v>0</v>
      </c>
      <c r="C2447" s="448"/>
      <c r="D2447" s="446"/>
      <c r="E2447" s="446"/>
      <c r="F2447" s="446"/>
      <c r="G2447" s="448"/>
      <c r="H2447" s="455">
        <v>0</v>
      </c>
      <c r="I2447" s="452">
        <v>0</v>
      </c>
      <c r="J2447" s="446"/>
      <c r="K2447" s="492"/>
      <c r="M2447" s="443" t="str">
        <f>_xlfn.IFNA(VLOOKUP(G2447,Checks!$L$4:$L$15,1,FALSE),IF(G2447="","",1))</f>
        <v/>
      </c>
    </row>
    <row r="2448" spans="1:13" s="443" customFormat="1" ht="12" customHeight="1">
      <c r="A2448" s="502">
        <f t="shared" si="73"/>
        <v>2440</v>
      </c>
      <c r="B2448" s="502">
        <f t="shared" si="74"/>
        <v>0</v>
      </c>
      <c r="C2448" s="448"/>
      <c r="D2448" s="446"/>
      <c r="E2448" s="446"/>
      <c r="F2448" s="446"/>
      <c r="G2448" s="448"/>
      <c r="H2448" s="455">
        <v>0</v>
      </c>
      <c r="I2448" s="452">
        <v>0</v>
      </c>
      <c r="J2448" s="446"/>
      <c r="K2448" s="492"/>
      <c r="M2448" s="443" t="str">
        <f>_xlfn.IFNA(VLOOKUP(G2448,Checks!$L$4:$L$15,1,FALSE),IF(G2448="","",1))</f>
        <v/>
      </c>
    </row>
    <row r="2449" spans="1:13" s="443" customFormat="1" ht="12" customHeight="1">
      <c r="A2449" s="502">
        <f t="shared" si="73"/>
        <v>2441</v>
      </c>
      <c r="B2449" s="502">
        <f t="shared" si="74"/>
        <v>0</v>
      </c>
      <c r="C2449" s="448"/>
      <c r="D2449" s="446"/>
      <c r="E2449" s="446"/>
      <c r="F2449" s="446"/>
      <c r="G2449" s="448"/>
      <c r="H2449" s="455">
        <v>0</v>
      </c>
      <c r="I2449" s="452">
        <v>0</v>
      </c>
      <c r="J2449" s="446"/>
      <c r="K2449" s="492"/>
      <c r="M2449" s="443" t="str">
        <f>_xlfn.IFNA(VLOOKUP(G2449,Checks!$L$4:$L$15,1,FALSE),IF(G2449="","",1))</f>
        <v/>
      </c>
    </row>
    <row r="2450" spans="1:13" s="443" customFormat="1" ht="12" customHeight="1">
      <c r="A2450" s="502">
        <f t="shared" si="73"/>
        <v>2442</v>
      </c>
      <c r="B2450" s="502">
        <f t="shared" si="74"/>
        <v>0</v>
      </c>
      <c r="C2450" s="448"/>
      <c r="D2450" s="446"/>
      <c r="E2450" s="446"/>
      <c r="F2450" s="446"/>
      <c r="G2450" s="448"/>
      <c r="H2450" s="455">
        <v>0</v>
      </c>
      <c r="I2450" s="452">
        <v>0</v>
      </c>
      <c r="J2450" s="446"/>
      <c r="K2450" s="492"/>
      <c r="M2450" s="443" t="str">
        <f>_xlfn.IFNA(VLOOKUP(G2450,Checks!$L$4:$L$15,1,FALSE),IF(G2450="","",1))</f>
        <v/>
      </c>
    </row>
    <row r="2451" spans="1:13" s="443" customFormat="1" ht="12" customHeight="1">
      <c r="A2451" s="502">
        <f t="shared" si="73"/>
        <v>2443</v>
      </c>
      <c r="B2451" s="502">
        <f t="shared" si="74"/>
        <v>0</v>
      </c>
      <c r="C2451" s="448"/>
      <c r="D2451" s="446"/>
      <c r="E2451" s="446"/>
      <c r="F2451" s="446"/>
      <c r="G2451" s="448"/>
      <c r="H2451" s="455">
        <v>0</v>
      </c>
      <c r="I2451" s="452">
        <v>0</v>
      </c>
      <c r="J2451" s="446"/>
      <c r="K2451" s="492"/>
      <c r="M2451" s="443" t="str">
        <f>_xlfn.IFNA(VLOOKUP(G2451,Checks!$L$4:$L$15,1,FALSE),IF(G2451="","",1))</f>
        <v/>
      </c>
    </row>
    <row r="2452" spans="1:13" s="443" customFormat="1" ht="12" customHeight="1">
      <c r="A2452" s="502">
        <f t="shared" si="73"/>
        <v>2444</v>
      </c>
      <c r="B2452" s="502">
        <f t="shared" si="74"/>
        <v>0</v>
      </c>
      <c r="C2452" s="448"/>
      <c r="D2452" s="446"/>
      <c r="E2452" s="446"/>
      <c r="F2452" s="446"/>
      <c r="G2452" s="448"/>
      <c r="H2452" s="455">
        <v>0</v>
      </c>
      <c r="I2452" s="452">
        <v>0</v>
      </c>
      <c r="J2452" s="446"/>
      <c r="K2452" s="492"/>
      <c r="M2452" s="443" t="str">
        <f>_xlfn.IFNA(VLOOKUP(G2452,Checks!$L$4:$L$15,1,FALSE),IF(G2452="","",1))</f>
        <v/>
      </c>
    </row>
    <row r="2453" spans="1:13" s="443" customFormat="1" ht="12" customHeight="1">
      <c r="A2453" s="502">
        <f t="shared" si="73"/>
        <v>2445</v>
      </c>
      <c r="B2453" s="502">
        <f t="shared" si="74"/>
        <v>0</v>
      </c>
      <c r="C2453" s="448"/>
      <c r="D2453" s="446"/>
      <c r="E2453" s="446"/>
      <c r="F2453" s="446"/>
      <c r="G2453" s="448"/>
      <c r="H2453" s="455">
        <v>0</v>
      </c>
      <c r="I2453" s="452">
        <v>0</v>
      </c>
      <c r="J2453" s="446"/>
      <c r="K2453" s="492"/>
      <c r="M2453" s="443" t="str">
        <f>_xlfn.IFNA(VLOOKUP(G2453,Checks!$L$4:$L$15,1,FALSE),IF(G2453="","",1))</f>
        <v/>
      </c>
    </row>
    <row r="2454" spans="1:13" s="443" customFormat="1" ht="12" customHeight="1">
      <c r="A2454" s="502">
        <f t="shared" si="73"/>
        <v>2446</v>
      </c>
      <c r="B2454" s="502">
        <f t="shared" si="74"/>
        <v>0</v>
      </c>
      <c r="C2454" s="448"/>
      <c r="D2454" s="446"/>
      <c r="E2454" s="446"/>
      <c r="F2454" s="446"/>
      <c r="G2454" s="448"/>
      <c r="H2454" s="455">
        <v>0</v>
      </c>
      <c r="I2454" s="452">
        <v>0</v>
      </c>
      <c r="J2454" s="446"/>
      <c r="K2454" s="492"/>
      <c r="M2454" s="443" t="str">
        <f>_xlfn.IFNA(VLOOKUP(G2454,Checks!$L$4:$L$15,1,FALSE),IF(G2454="","",1))</f>
        <v/>
      </c>
    </row>
    <row r="2455" spans="1:13" s="443" customFormat="1" ht="12" customHeight="1">
      <c r="A2455" s="502">
        <f t="shared" si="73"/>
        <v>2447</v>
      </c>
      <c r="B2455" s="502">
        <f t="shared" si="74"/>
        <v>0</v>
      </c>
      <c r="C2455" s="448"/>
      <c r="D2455" s="446"/>
      <c r="E2455" s="446"/>
      <c r="F2455" s="446"/>
      <c r="G2455" s="448"/>
      <c r="H2455" s="455">
        <v>0</v>
      </c>
      <c r="I2455" s="452">
        <v>0</v>
      </c>
      <c r="J2455" s="446"/>
      <c r="K2455" s="492"/>
      <c r="M2455" s="443" t="str">
        <f>_xlfn.IFNA(VLOOKUP(G2455,Checks!$L$4:$L$15,1,FALSE),IF(G2455="","",1))</f>
        <v/>
      </c>
    </row>
    <row r="2456" spans="1:13" s="443" customFormat="1" ht="12" customHeight="1">
      <c r="A2456" s="502">
        <f t="shared" si="73"/>
        <v>2448</v>
      </c>
      <c r="B2456" s="502">
        <f t="shared" si="74"/>
        <v>0</v>
      </c>
      <c r="C2456" s="448"/>
      <c r="D2456" s="446"/>
      <c r="E2456" s="446"/>
      <c r="F2456" s="446"/>
      <c r="G2456" s="448"/>
      <c r="H2456" s="455">
        <v>0</v>
      </c>
      <c r="I2456" s="452">
        <v>0</v>
      </c>
      <c r="J2456" s="446"/>
      <c r="K2456" s="492"/>
      <c r="M2456" s="443" t="str">
        <f>_xlfn.IFNA(VLOOKUP(G2456,Checks!$L$4:$L$15,1,FALSE),IF(G2456="","",1))</f>
        <v/>
      </c>
    </row>
    <row r="2457" spans="1:13" s="443" customFormat="1" ht="12" customHeight="1">
      <c r="A2457" s="502">
        <f t="shared" si="73"/>
        <v>2449</v>
      </c>
      <c r="B2457" s="502">
        <f t="shared" si="74"/>
        <v>0</v>
      </c>
      <c r="C2457" s="448"/>
      <c r="D2457" s="446"/>
      <c r="E2457" s="446"/>
      <c r="F2457" s="446"/>
      <c r="G2457" s="448"/>
      <c r="H2457" s="455">
        <v>0</v>
      </c>
      <c r="I2457" s="452">
        <v>0</v>
      </c>
      <c r="J2457" s="446"/>
      <c r="K2457" s="492"/>
      <c r="M2457" s="443" t="str">
        <f>_xlfn.IFNA(VLOOKUP(G2457,Checks!$L$4:$L$15,1,FALSE),IF(G2457="","",1))</f>
        <v/>
      </c>
    </row>
    <row r="2458" spans="1:13" s="443" customFormat="1" ht="12" customHeight="1">
      <c r="A2458" s="502">
        <f t="shared" si="73"/>
        <v>2450</v>
      </c>
      <c r="B2458" s="502">
        <f t="shared" si="74"/>
        <v>0</v>
      </c>
      <c r="C2458" s="448"/>
      <c r="D2458" s="446"/>
      <c r="E2458" s="446"/>
      <c r="F2458" s="446"/>
      <c r="G2458" s="448"/>
      <c r="H2458" s="455">
        <v>0</v>
      </c>
      <c r="I2458" s="452">
        <v>0</v>
      </c>
      <c r="J2458" s="446"/>
      <c r="K2458" s="492"/>
      <c r="M2458" s="443" t="str">
        <f>_xlfn.IFNA(VLOOKUP(G2458,Checks!$L$4:$L$15,1,FALSE),IF(G2458="","",1))</f>
        <v/>
      </c>
    </row>
    <row r="2459" spans="1:13" s="443" customFormat="1" ht="12" customHeight="1">
      <c r="A2459" s="502">
        <f t="shared" si="73"/>
        <v>2451</v>
      </c>
      <c r="B2459" s="502">
        <f t="shared" si="74"/>
        <v>0</v>
      </c>
      <c r="C2459" s="448"/>
      <c r="D2459" s="446"/>
      <c r="E2459" s="446"/>
      <c r="F2459" s="446"/>
      <c r="G2459" s="448"/>
      <c r="H2459" s="455">
        <v>0</v>
      </c>
      <c r="I2459" s="452">
        <v>0</v>
      </c>
      <c r="J2459" s="446"/>
      <c r="K2459" s="492"/>
      <c r="M2459" s="443" t="str">
        <f>_xlfn.IFNA(VLOOKUP(G2459,Checks!$L$4:$L$15,1,FALSE),IF(G2459="","",1))</f>
        <v/>
      </c>
    </row>
    <row r="2460" spans="1:13" s="443" customFormat="1" ht="12" customHeight="1">
      <c r="A2460" s="502">
        <f t="shared" si="73"/>
        <v>2452</v>
      </c>
      <c r="B2460" s="502">
        <f t="shared" si="74"/>
        <v>0</v>
      </c>
      <c r="C2460" s="448"/>
      <c r="D2460" s="446"/>
      <c r="E2460" s="446"/>
      <c r="F2460" s="446"/>
      <c r="G2460" s="448"/>
      <c r="H2460" s="455">
        <v>0</v>
      </c>
      <c r="I2460" s="452">
        <v>0</v>
      </c>
      <c r="J2460" s="446"/>
      <c r="K2460" s="492"/>
      <c r="M2460" s="443" t="str">
        <f>_xlfn.IFNA(VLOOKUP(G2460,Checks!$L$4:$L$15,1,FALSE),IF(G2460="","",1))</f>
        <v/>
      </c>
    </row>
    <row r="2461" spans="1:13" s="443" customFormat="1" ht="12" customHeight="1">
      <c r="A2461" s="502">
        <f t="shared" si="73"/>
        <v>2453</v>
      </c>
      <c r="B2461" s="502">
        <f t="shared" si="74"/>
        <v>0</v>
      </c>
      <c r="C2461" s="448"/>
      <c r="D2461" s="446"/>
      <c r="E2461" s="446"/>
      <c r="F2461" s="446"/>
      <c r="G2461" s="448"/>
      <c r="H2461" s="455">
        <v>0</v>
      </c>
      <c r="I2461" s="452">
        <v>0</v>
      </c>
      <c r="J2461" s="446"/>
      <c r="K2461" s="492"/>
      <c r="M2461" s="443" t="str">
        <f>_xlfn.IFNA(VLOOKUP(G2461,Checks!$L$4:$L$15,1,FALSE),IF(G2461="","",1))</f>
        <v/>
      </c>
    </row>
    <row r="2462" spans="1:13" s="443" customFormat="1" ht="12" customHeight="1">
      <c r="A2462" s="502">
        <f t="shared" si="73"/>
        <v>2454</v>
      </c>
      <c r="B2462" s="502">
        <f t="shared" si="74"/>
        <v>0</v>
      </c>
      <c r="C2462" s="448"/>
      <c r="D2462" s="446"/>
      <c r="E2462" s="446"/>
      <c r="F2462" s="446"/>
      <c r="G2462" s="448"/>
      <c r="H2462" s="455">
        <v>0</v>
      </c>
      <c r="I2462" s="452">
        <v>0</v>
      </c>
      <c r="J2462" s="446"/>
      <c r="K2462" s="492"/>
      <c r="M2462" s="443" t="str">
        <f>_xlfn.IFNA(VLOOKUP(G2462,Checks!$L$4:$L$15,1,FALSE),IF(G2462="","",1))</f>
        <v/>
      </c>
    </row>
    <row r="2463" spans="1:13" s="443" customFormat="1" ht="12" customHeight="1">
      <c r="A2463" s="502">
        <f t="shared" si="73"/>
        <v>2455</v>
      </c>
      <c r="B2463" s="502">
        <f t="shared" si="74"/>
        <v>0</v>
      </c>
      <c r="C2463" s="448"/>
      <c r="D2463" s="446"/>
      <c r="E2463" s="446"/>
      <c r="F2463" s="446"/>
      <c r="G2463" s="448"/>
      <c r="H2463" s="455">
        <v>0</v>
      </c>
      <c r="I2463" s="452">
        <v>0</v>
      </c>
      <c r="J2463" s="446"/>
      <c r="K2463" s="492"/>
      <c r="M2463" s="443" t="str">
        <f>_xlfn.IFNA(VLOOKUP(G2463,Checks!$L$4:$L$15,1,FALSE),IF(G2463="","",1))</f>
        <v/>
      </c>
    </row>
    <row r="2464" spans="1:13" s="443" customFormat="1" ht="12" customHeight="1">
      <c r="A2464" s="502">
        <f t="shared" si="73"/>
        <v>2456</v>
      </c>
      <c r="B2464" s="502">
        <f t="shared" si="74"/>
        <v>0</v>
      </c>
      <c r="C2464" s="448"/>
      <c r="D2464" s="446"/>
      <c r="E2464" s="446"/>
      <c r="F2464" s="446"/>
      <c r="G2464" s="448"/>
      <c r="H2464" s="455">
        <v>0</v>
      </c>
      <c r="I2464" s="452">
        <v>0</v>
      </c>
      <c r="J2464" s="446"/>
      <c r="K2464" s="492"/>
      <c r="M2464" s="443" t="str">
        <f>_xlfn.IFNA(VLOOKUP(G2464,Checks!$L$4:$L$15,1,FALSE),IF(G2464="","",1))</f>
        <v/>
      </c>
    </row>
    <row r="2465" spans="1:13" s="443" customFormat="1" ht="12" customHeight="1">
      <c r="A2465" s="502">
        <f t="shared" si="73"/>
        <v>2457</v>
      </c>
      <c r="B2465" s="502">
        <f t="shared" si="74"/>
        <v>0</v>
      </c>
      <c r="C2465" s="448"/>
      <c r="D2465" s="446"/>
      <c r="E2465" s="446"/>
      <c r="F2465" s="446"/>
      <c r="G2465" s="448"/>
      <c r="H2465" s="455">
        <v>0</v>
      </c>
      <c r="I2465" s="452">
        <v>0</v>
      </c>
      <c r="J2465" s="446"/>
      <c r="K2465" s="492"/>
      <c r="M2465" s="443" t="str">
        <f>_xlfn.IFNA(VLOOKUP(G2465,Checks!$L$4:$L$15,1,FALSE),IF(G2465="","",1))</f>
        <v/>
      </c>
    </row>
    <row r="2466" spans="1:13" s="443" customFormat="1" ht="12" customHeight="1">
      <c r="A2466" s="502">
        <f t="shared" si="73"/>
        <v>2458</v>
      </c>
      <c r="B2466" s="502">
        <f t="shared" si="74"/>
        <v>0</v>
      </c>
      <c r="C2466" s="448"/>
      <c r="D2466" s="446"/>
      <c r="E2466" s="446"/>
      <c r="F2466" s="446"/>
      <c r="G2466" s="448"/>
      <c r="H2466" s="455">
        <v>0</v>
      </c>
      <c r="I2466" s="452">
        <v>0</v>
      </c>
      <c r="J2466" s="446"/>
      <c r="K2466" s="492"/>
      <c r="M2466" s="443" t="str">
        <f>_xlfn.IFNA(VLOOKUP(G2466,Checks!$L$4:$L$15,1,FALSE),IF(G2466="","",1))</f>
        <v/>
      </c>
    </row>
    <row r="2467" spans="1:13" s="443" customFormat="1" ht="12" customHeight="1">
      <c r="A2467" s="502">
        <f t="shared" si="73"/>
        <v>2459</v>
      </c>
      <c r="B2467" s="502">
        <f t="shared" si="74"/>
        <v>0</v>
      </c>
      <c r="C2467" s="448"/>
      <c r="D2467" s="446"/>
      <c r="E2467" s="446"/>
      <c r="F2467" s="446"/>
      <c r="G2467" s="448"/>
      <c r="H2467" s="455">
        <v>0</v>
      </c>
      <c r="I2467" s="452">
        <v>0</v>
      </c>
      <c r="J2467" s="446"/>
      <c r="K2467" s="492"/>
      <c r="M2467" s="443" t="str">
        <f>_xlfn.IFNA(VLOOKUP(G2467,Checks!$L$4:$L$15,1,FALSE),IF(G2467="","",1))</f>
        <v/>
      </c>
    </row>
    <row r="2468" spans="1:13" s="443" customFormat="1" ht="12" customHeight="1">
      <c r="A2468" s="502">
        <f t="shared" si="73"/>
        <v>2460</v>
      </c>
      <c r="B2468" s="502">
        <f t="shared" si="74"/>
        <v>0</v>
      </c>
      <c r="C2468" s="448"/>
      <c r="D2468" s="446"/>
      <c r="E2468" s="446"/>
      <c r="F2468" s="446"/>
      <c r="G2468" s="448"/>
      <c r="H2468" s="455">
        <v>0</v>
      </c>
      <c r="I2468" s="452">
        <v>0</v>
      </c>
      <c r="J2468" s="446"/>
      <c r="K2468" s="492"/>
      <c r="M2468" s="443" t="str">
        <f>_xlfn.IFNA(VLOOKUP(G2468,Checks!$L$4:$L$15,1,FALSE),IF(G2468="","",1))</f>
        <v/>
      </c>
    </row>
    <row r="2469" spans="1:13" s="443" customFormat="1" ht="12" customHeight="1">
      <c r="A2469" s="502">
        <f t="shared" si="73"/>
        <v>2461</v>
      </c>
      <c r="B2469" s="502">
        <f t="shared" si="74"/>
        <v>0</v>
      </c>
      <c r="C2469" s="448"/>
      <c r="D2469" s="446"/>
      <c r="E2469" s="446"/>
      <c r="F2469" s="446"/>
      <c r="G2469" s="448"/>
      <c r="H2469" s="455">
        <v>0</v>
      </c>
      <c r="I2469" s="452">
        <v>0</v>
      </c>
      <c r="J2469" s="446"/>
      <c r="K2469" s="492"/>
      <c r="M2469" s="443" t="str">
        <f>_xlfn.IFNA(VLOOKUP(G2469,Checks!$L$4:$L$15,1,FALSE),IF(G2469="","",1))</f>
        <v/>
      </c>
    </row>
    <row r="2470" spans="1:13" s="443" customFormat="1" ht="12" customHeight="1">
      <c r="A2470" s="502">
        <f t="shared" si="73"/>
        <v>2462</v>
      </c>
      <c r="B2470" s="502">
        <f t="shared" si="74"/>
        <v>0</v>
      </c>
      <c r="C2470" s="448"/>
      <c r="D2470" s="446"/>
      <c r="E2470" s="446"/>
      <c r="F2470" s="446"/>
      <c r="G2470" s="448"/>
      <c r="H2470" s="455">
        <v>0</v>
      </c>
      <c r="I2470" s="452">
        <v>0</v>
      </c>
      <c r="J2470" s="446"/>
      <c r="K2470" s="492"/>
      <c r="M2470" s="443" t="str">
        <f>_xlfn.IFNA(VLOOKUP(G2470,Checks!$L$4:$L$15,1,FALSE),IF(G2470="","",1))</f>
        <v/>
      </c>
    </row>
    <row r="2471" spans="1:13" s="443" customFormat="1" ht="12" customHeight="1">
      <c r="A2471" s="502">
        <f t="shared" si="73"/>
        <v>2463</v>
      </c>
      <c r="B2471" s="502">
        <f t="shared" si="74"/>
        <v>0</v>
      </c>
      <c r="C2471" s="448"/>
      <c r="D2471" s="446"/>
      <c r="E2471" s="446"/>
      <c r="F2471" s="446"/>
      <c r="G2471" s="448"/>
      <c r="H2471" s="455">
        <v>0</v>
      </c>
      <c r="I2471" s="452">
        <v>0</v>
      </c>
      <c r="J2471" s="446"/>
      <c r="K2471" s="492"/>
      <c r="M2471" s="443" t="str">
        <f>_xlfn.IFNA(VLOOKUP(G2471,Checks!$L$4:$L$15,1,FALSE),IF(G2471="","",1))</f>
        <v/>
      </c>
    </row>
    <row r="2472" spans="1:13" s="443" customFormat="1" ht="12" customHeight="1">
      <c r="A2472" s="502">
        <f t="shared" si="73"/>
        <v>2464</v>
      </c>
      <c r="B2472" s="502">
        <f t="shared" si="74"/>
        <v>0</v>
      </c>
      <c r="C2472" s="448"/>
      <c r="D2472" s="446"/>
      <c r="E2472" s="446"/>
      <c r="F2472" s="446"/>
      <c r="G2472" s="448"/>
      <c r="H2472" s="455">
        <v>0</v>
      </c>
      <c r="I2472" s="452">
        <v>0</v>
      </c>
      <c r="J2472" s="446"/>
      <c r="K2472" s="492"/>
      <c r="M2472" s="443" t="str">
        <f>_xlfn.IFNA(VLOOKUP(G2472,Checks!$L$4:$L$15,1,FALSE),IF(G2472="","",1))</f>
        <v/>
      </c>
    </row>
    <row r="2473" spans="1:13" s="443" customFormat="1" ht="12" customHeight="1">
      <c r="A2473" s="502">
        <f t="shared" si="73"/>
        <v>2465</v>
      </c>
      <c r="B2473" s="502">
        <f t="shared" si="74"/>
        <v>0</v>
      </c>
      <c r="C2473" s="448"/>
      <c r="D2473" s="446"/>
      <c r="E2473" s="446"/>
      <c r="F2473" s="446"/>
      <c r="G2473" s="448"/>
      <c r="H2473" s="455">
        <v>0</v>
      </c>
      <c r="I2473" s="452">
        <v>0</v>
      </c>
      <c r="J2473" s="446"/>
      <c r="K2473" s="492"/>
      <c r="M2473" s="443" t="str">
        <f>_xlfn.IFNA(VLOOKUP(G2473,Checks!$L$4:$L$15,1,FALSE),IF(G2473="","",1))</f>
        <v/>
      </c>
    </row>
    <row r="2474" spans="1:13" s="443" customFormat="1" ht="12" customHeight="1">
      <c r="A2474" s="502">
        <f t="shared" si="73"/>
        <v>2466</v>
      </c>
      <c r="B2474" s="502">
        <f t="shared" si="74"/>
        <v>0</v>
      </c>
      <c r="C2474" s="448"/>
      <c r="D2474" s="446"/>
      <c r="E2474" s="446"/>
      <c r="F2474" s="446"/>
      <c r="G2474" s="448"/>
      <c r="H2474" s="455">
        <v>0</v>
      </c>
      <c r="I2474" s="452">
        <v>0</v>
      </c>
      <c r="J2474" s="446"/>
      <c r="K2474" s="492"/>
      <c r="M2474" s="443" t="str">
        <f>_xlfn.IFNA(VLOOKUP(G2474,Checks!$L$4:$L$15,1,FALSE),IF(G2474="","",1))</f>
        <v/>
      </c>
    </row>
    <row r="2475" spans="1:13" s="443" customFormat="1" ht="12" customHeight="1">
      <c r="A2475" s="502">
        <f t="shared" si="73"/>
        <v>2467</v>
      </c>
      <c r="B2475" s="502">
        <f t="shared" si="74"/>
        <v>0</v>
      </c>
      <c r="C2475" s="448"/>
      <c r="D2475" s="446"/>
      <c r="E2475" s="446"/>
      <c r="F2475" s="446"/>
      <c r="G2475" s="448"/>
      <c r="H2475" s="455">
        <v>0</v>
      </c>
      <c r="I2475" s="452">
        <v>0</v>
      </c>
      <c r="J2475" s="446"/>
      <c r="K2475" s="492"/>
      <c r="M2475" s="443" t="str">
        <f>_xlfn.IFNA(VLOOKUP(G2475,Checks!$L$4:$L$15,1,FALSE),IF(G2475="","",1))</f>
        <v/>
      </c>
    </row>
    <row r="2476" spans="1:13" s="443" customFormat="1" ht="12" customHeight="1">
      <c r="A2476" s="502">
        <f t="shared" si="73"/>
        <v>2468</v>
      </c>
      <c r="B2476" s="502">
        <f t="shared" si="74"/>
        <v>0</v>
      </c>
      <c r="C2476" s="448"/>
      <c r="D2476" s="446"/>
      <c r="E2476" s="446"/>
      <c r="F2476" s="446"/>
      <c r="G2476" s="448"/>
      <c r="H2476" s="455">
        <v>0</v>
      </c>
      <c r="I2476" s="452">
        <v>0</v>
      </c>
      <c r="J2476" s="446"/>
      <c r="K2476" s="492"/>
      <c r="M2476" s="443" t="str">
        <f>_xlfn.IFNA(VLOOKUP(G2476,Checks!$L$4:$L$15,1,FALSE),IF(G2476="","",1))</f>
        <v/>
      </c>
    </row>
    <row r="2477" spans="1:13" s="443" customFormat="1" ht="12" customHeight="1">
      <c r="A2477" s="502">
        <f t="shared" si="73"/>
        <v>2469</v>
      </c>
      <c r="B2477" s="502">
        <f t="shared" si="74"/>
        <v>0</v>
      </c>
      <c r="C2477" s="448"/>
      <c r="D2477" s="446"/>
      <c r="E2477" s="446"/>
      <c r="F2477" s="446"/>
      <c r="G2477" s="448"/>
      <c r="H2477" s="455">
        <v>0</v>
      </c>
      <c r="I2477" s="452">
        <v>0</v>
      </c>
      <c r="J2477" s="446"/>
      <c r="K2477" s="492"/>
      <c r="M2477" s="443" t="str">
        <f>_xlfn.IFNA(VLOOKUP(G2477,Checks!$L$4:$L$15,1,FALSE),IF(G2477="","",1))</f>
        <v/>
      </c>
    </row>
    <row r="2478" spans="1:13" s="443" customFormat="1" ht="12" customHeight="1">
      <c r="A2478" s="502">
        <f t="shared" si="73"/>
        <v>2470</v>
      </c>
      <c r="B2478" s="502">
        <f t="shared" si="74"/>
        <v>0</v>
      </c>
      <c r="C2478" s="448"/>
      <c r="D2478" s="446"/>
      <c r="E2478" s="446"/>
      <c r="F2478" s="446"/>
      <c r="G2478" s="448"/>
      <c r="H2478" s="455">
        <v>0</v>
      </c>
      <c r="I2478" s="452">
        <v>0</v>
      </c>
      <c r="J2478" s="446"/>
      <c r="K2478" s="492"/>
      <c r="M2478" s="443" t="str">
        <f>_xlfn.IFNA(VLOOKUP(G2478,Checks!$L$4:$L$15,1,FALSE),IF(G2478="","",1))</f>
        <v/>
      </c>
    </row>
    <row r="2479" spans="1:13" s="443" customFormat="1" ht="12" customHeight="1">
      <c r="A2479" s="502">
        <f t="shared" si="73"/>
        <v>2471</v>
      </c>
      <c r="B2479" s="502">
        <f t="shared" si="74"/>
        <v>0</v>
      </c>
      <c r="C2479" s="448"/>
      <c r="D2479" s="446"/>
      <c r="E2479" s="446"/>
      <c r="F2479" s="446"/>
      <c r="G2479" s="448"/>
      <c r="H2479" s="455">
        <v>0</v>
      </c>
      <c r="I2479" s="452">
        <v>0</v>
      </c>
      <c r="J2479" s="446"/>
      <c r="K2479" s="492"/>
      <c r="M2479" s="443" t="str">
        <f>_xlfn.IFNA(VLOOKUP(G2479,Checks!$L$4:$L$15,1,FALSE),IF(G2479="","",1))</f>
        <v/>
      </c>
    </row>
    <row r="2480" spans="1:13" s="443" customFormat="1" ht="12" customHeight="1">
      <c r="A2480" s="502">
        <f t="shared" si="73"/>
        <v>2472</v>
      </c>
      <c r="B2480" s="502">
        <f t="shared" si="74"/>
        <v>0</v>
      </c>
      <c r="C2480" s="448"/>
      <c r="D2480" s="446"/>
      <c r="E2480" s="446"/>
      <c r="F2480" s="446"/>
      <c r="G2480" s="448"/>
      <c r="H2480" s="455">
        <v>0</v>
      </c>
      <c r="I2480" s="452">
        <v>0</v>
      </c>
      <c r="J2480" s="446"/>
      <c r="K2480" s="492"/>
      <c r="M2480" s="443" t="str">
        <f>_xlfn.IFNA(VLOOKUP(G2480,Checks!$L$4:$L$15,1,FALSE),IF(G2480="","",1))</f>
        <v/>
      </c>
    </row>
    <row r="2481" spans="1:13" s="443" customFormat="1" ht="12" customHeight="1">
      <c r="A2481" s="502">
        <f t="shared" si="73"/>
        <v>2473</v>
      </c>
      <c r="B2481" s="502">
        <f t="shared" si="74"/>
        <v>0</v>
      </c>
      <c r="C2481" s="448"/>
      <c r="D2481" s="446"/>
      <c r="E2481" s="446"/>
      <c r="F2481" s="446"/>
      <c r="G2481" s="448"/>
      <c r="H2481" s="455">
        <v>0</v>
      </c>
      <c r="I2481" s="452">
        <v>0</v>
      </c>
      <c r="J2481" s="446"/>
      <c r="K2481" s="492"/>
      <c r="M2481" s="443" t="str">
        <f>_xlfn.IFNA(VLOOKUP(G2481,Checks!$L$4:$L$15,1,FALSE),IF(G2481="","",1))</f>
        <v/>
      </c>
    </row>
    <row r="2482" spans="1:13" s="443" customFormat="1" ht="12" customHeight="1">
      <c r="A2482" s="502">
        <f t="shared" si="73"/>
        <v>2474</v>
      </c>
      <c r="B2482" s="502">
        <f t="shared" si="74"/>
        <v>0</v>
      </c>
      <c r="C2482" s="448"/>
      <c r="D2482" s="446"/>
      <c r="E2482" s="446"/>
      <c r="F2482" s="446"/>
      <c r="G2482" s="448"/>
      <c r="H2482" s="455">
        <v>0</v>
      </c>
      <c r="I2482" s="452">
        <v>0</v>
      </c>
      <c r="J2482" s="446"/>
      <c r="K2482" s="492"/>
      <c r="M2482" s="443" t="str">
        <f>_xlfn.IFNA(VLOOKUP(G2482,Checks!$L$4:$L$15,1,FALSE),IF(G2482="","",1))</f>
        <v/>
      </c>
    </row>
    <row r="2483" spans="1:13" s="443" customFormat="1" ht="12" customHeight="1">
      <c r="A2483" s="502">
        <f t="shared" si="73"/>
        <v>2475</v>
      </c>
      <c r="B2483" s="502">
        <f t="shared" si="74"/>
        <v>0</v>
      </c>
      <c r="C2483" s="448"/>
      <c r="D2483" s="446"/>
      <c r="E2483" s="446"/>
      <c r="F2483" s="446"/>
      <c r="G2483" s="448"/>
      <c r="H2483" s="455">
        <v>0</v>
      </c>
      <c r="I2483" s="452">
        <v>0</v>
      </c>
      <c r="J2483" s="446"/>
      <c r="K2483" s="492"/>
      <c r="M2483" s="443" t="str">
        <f>_xlfn.IFNA(VLOOKUP(G2483,Checks!$L$4:$L$15,1,FALSE),IF(G2483="","",1))</f>
        <v/>
      </c>
    </row>
    <row r="2484" spans="1:13" s="443" customFormat="1" ht="12" customHeight="1">
      <c r="A2484" s="502">
        <f t="shared" si="73"/>
        <v>2476</v>
      </c>
      <c r="B2484" s="502">
        <f t="shared" si="74"/>
        <v>0</v>
      </c>
      <c r="C2484" s="448"/>
      <c r="D2484" s="446"/>
      <c r="E2484" s="446"/>
      <c r="F2484" s="446"/>
      <c r="G2484" s="448"/>
      <c r="H2484" s="455">
        <v>0</v>
      </c>
      <c r="I2484" s="452">
        <v>0</v>
      </c>
      <c r="J2484" s="446"/>
      <c r="K2484" s="492"/>
      <c r="M2484" s="443" t="str">
        <f>_xlfn.IFNA(VLOOKUP(G2484,Checks!$L$4:$L$15,1,FALSE),IF(G2484="","",1))</f>
        <v/>
      </c>
    </row>
    <row r="2485" spans="1:13" s="443" customFormat="1" ht="12" customHeight="1">
      <c r="A2485" s="502">
        <f t="shared" si="73"/>
        <v>2477</v>
      </c>
      <c r="B2485" s="502">
        <f t="shared" si="74"/>
        <v>0</v>
      </c>
      <c r="C2485" s="448"/>
      <c r="D2485" s="446"/>
      <c r="E2485" s="446"/>
      <c r="F2485" s="446"/>
      <c r="G2485" s="448"/>
      <c r="H2485" s="455">
        <v>0</v>
      </c>
      <c r="I2485" s="452">
        <v>0</v>
      </c>
      <c r="J2485" s="446"/>
      <c r="K2485" s="492"/>
      <c r="M2485" s="443" t="str">
        <f>_xlfn.IFNA(VLOOKUP(G2485,Checks!$L$4:$L$15,1,FALSE),IF(G2485="","",1))</f>
        <v/>
      </c>
    </row>
    <row r="2486" spans="1:13" s="443" customFormat="1" ht="12" customHeight="1">
      <c r="A2486" s="502">
        <f t="shared" si="73"/>
        <v>2478</v>
      </c>
      <c r="B2486" s="502">
        <f t="shared" si="74"/>
        <v>0</v>
      </c>
      <c r="C2486" s="448"/>
      <c r="D2486" s="446"/>
      <c r="E2486" s="446"/>
      <c r="F2486" s="446"/>
      <c r="G2486" s="448"/>
      <c r="H2486" s="455">
        <v>0</v>
      </c>
      <c r="I2486" s="452">
        <v>0</v>
      </c>
      <c r="J2486" s="446"/>
      <c r="K2486" s="492"/>
      <c r="M2486" s="443" t="str">
        <f>_xlfn.IFNA(VLOOKUP(G2486,Checks!$L$4:$L$15,1,FALSE),IF(G2486="","",1))</f>
        <v/>
      </c>
    </row>
    <row r="2487" spans="1:13" s="443" customFormat="1" ht="12" customHeight="1">
      <c r="A2487" s="502">
        <f t="shared" si="73"/>
        <v>2479</v>
      </c>
      <c r="B2487" s="502">
        <f t="shared" si="74"/>
        <v>0</v>
      </c>
      <c r="C2487" s="448"/>
      <c r="D2487" s="446"/>
      <c r="E2487" s="446"/>
      <c r="F2487" s="446"/>
      <c r="G2487" s="448"/>
      <c r="H2487" s="455">
        <v>0</v>
      </c>
      <c r="I2487" s="452">
        <v>0</v>
      </c>
      <c r="J2487" s="446"/>
      <c r="K2487" s="492"/>
      <c r="M2487" s="443" t="str">
        <f>_xlfn.IFNA(VLOOKUP(G2487,Checks!$L$4:$L$15,1,FALSE),IF(G2487="","",1))</f>
        <v/>
      </c>
    </row>
    <row r="2488" spans="1:13" s="443" customFormat="1" ht="12" customHeight="1">
      <c r="A2488" s="502">
        <f t="shared" si="73"/>
        <v>2480</v>
      </c>
      <c r="B2488" s="502">
        <f t="shared" si="74"/>
        <v>0</v>
      </c>
      <c r="C2488" s="448"/>
      <c r="D2488" s="446"/>
      <c r="E2488" s="446"/>
      <c r="F2488" s="446"/>
      <c r="G2488" s="448"/>
      <c r="H2488" s="455">
        <v>0</v>
      </c>
      <c r="I2488" s="452">
        <v>0</v>
      </c>
      <c r="J2488" s="446"/>
      <c r="K2488" s="492"/>
      <c r="M2488" s="443" t="str">
        <f>_xlfn.IFNA(VLOOKUP(G2488,Checks!$L$4:$L$15,1,FALSE),IF(G2488="","",1))</f>
        <v/>
      </c>
    </row>
    <row r="2489" spans="1:13" s="443" customFormat="1" ht="12" customHeight="1">
      <c r="A2489" s="502">
        <f t="shared" si="73"/>
        <v>2481</v>
      </c>
      <c r="B2489" s="502">
        <f t="shared" si="74"/>
        <v>0</v>
      </c>
      <c r="C2489" s="448"/>
      <c r="D2489" s="446"/>
      <c r="E2489" s="446"/>
      <c r="F2489" s="446"/>
      <c r="G2489" s="448"/>
      <c r="H2489" s="455">
        <v>0</v>
      </c>
      <c r="I2489" s="452">
        <v>0</v>
      </c>
      <c r="J2489" s="446"/>
      <c r="K2489" s="492"/>
      <c r="M2489" s="443" t="str">
        <f>_xlfn.IFNA(VLOOKUP(G2489,Checks!$L$4:$L$15,1,FALSE),IF(G2489="","",1))</f>
        <v/>
      </c>
    </row>
    <row r="2490" spans="1:13" s="443" customFormat="1" ht="12" customHeight="1">
      <c r="A2490" s="502">
        <f t="shared" si="73"/>
        <v>2482</v>
      </c>
      <c r="B2490" s="502">
        <f t="shared" si="74"/>
        <v>0</v>
      </c>
      <c r="C2490" s="448"/>
      <c r="D2490" s="446"/>
      <c r="E2490" s="446"/>
      <c r="F2490" s="446"/>
      <c r="G2490" s="448"/>
      <c r="H2490" s="455">
        <v>0</v>
      </c>
      <c r="I2490" s="452">
        <v>0</v>
      </c>
      <c r="J2490" s="446"/>
      <c r="K2490" s="492"/>
      <c r="M2490" s="443" t="str">
        <f>_xlfn.IFNA(VLOOKUP(G2490,Checks!$L$4:$L$15,1,FALSE),IF(G2490="","",1))</f>
        <v/>
      </c>
    </row>
    <row r="2491" spans="1:13" s="443" customFormat="1" ht="12" customHeight="1">
      <c r="A2491" s="502">
        <f t="shared" si="73"/>
        <v>2483</v>
      </c>
      <c r="B2491" s="502">
        <f t="shared" si="74"/>
        <v>0</v>
      </c>
      <c r="C2491" s="448"/>
      <c r="D2491" s="446"/>
      <c r="E2491" s="446"/>
      <c r="F2491" s="446"/>
      <c r="G2491" s="448"/>
      <c r="H2491" s="455">
        <v>0</v>
      </c>
      <c r="I2491" s="452">
        <v>0</v>
      </c>
      <c r="J2491" s="446"/>
      <c r="K2491" s="492"/>
      <c r="M2491" s="443" t="str">
        <f>_xlfn.IFNA(VLOOKUP(G2491,Checks!$L$4:$L$15,1,FALSE),IF(G2491="","",1))</f>
        <v/>
      </c>
    </row>
    <row r="2492" spans="1:13" s="443" customFormat="1" ht="12" customHeight="1">
      <c r="A2492" s="502">
        <f t="shared" si="73"/>
        <v>2484</v>
      </c>
      <c r="B2492" s="502">
        <f t="shared" si="74"/>
        <v>0</v>
      </c>
      <c r="C2492" s="448"/>
      <c r="D2492" s="446"/>
      <c r="E2492" s="446"/>
      <c r="F2492" s="446"/>
      <c r="G2492" s="448"/>
      <c r="H2492" s="455">
        <v>0</v>
      </c>
      <c r="I2492" s="452">
        <v>0</v>
      </c>
      <c r="J2492" s="446"/>
      <c r="K2492" s="492"/>
      <c r="M2492" s="443" t="str">
        <f>_xlfn.IFNA(VLOOKUP(G2492,Checks!$L$4:$L$15,1,FALSE),IF(G2492="","",1))</f>
        <v/>
      </c>
    </row>
    <row r="2493" spans="1:13" s="443" customFormat="1" ht="12" customHeight="1">
      <c r="A2493" s="502">
        <f t="shared" si="73"/>
        <v>2485</v>
      </c>
      <c r="B2493" s="502">
        <f t="shared" si="74"/>
        <v>0</v>
      </c>
      <c r="C2493" s="448"/>
      <c r="D2493" s="446"/>
      <c r="E2493" s="446"/>
      <c r="F2493" s="446"/>
      <c r="G2493" s="448"/>
      <c r="H2493" s="455">
        <v>0</v>
      </c>
      <c r="I2493" s="452">
        <v>0</v>
      </c>
      <c r="J2493" s="446"/>
      <c r="K2493" s="492"/>
      <c r="M2493" s="443" t="str">
        <f>_xlfn.IFNA(VLOOKUP(G2493,Checks!$L$4:$L$15,1,FALSE),IF(G2493="","",1))</f>
        <v/>
      </c>
    </row>
    <row r="2494" spans="1:13" s="443" customFormat="1" ht="12" customHeight="1">
      <c r="A2494" s="502">
        <f t="shared" si="73"/>
        <v>2486</v>
      </c>
      <c r="B2494" s="502">
        <f t="shared" si="74"/>
        <v>0</v>
      </c>
      <c r="C2494" s="448"/>
      <c r="D2494" s="446"/>
      <c r="E2494" s="446"/>
      <c r="F2494" s="446"/>
      <c r="G2494" s="448"/>
      <c r="H2494" s="455">
        <v>0</v>
      </c>
      <c r="I2494" s="452">
        <v>0</v>
      </c>
      <c r="J2494" s="446"/>
      <c r="K2494" s="492"/>
      <c r="M2494" s="443" t="str">
        <f>_xlfn.IFNA(VLOOKUP(G2494,Checks!$L$4:$L$15,1,FALSE),IF(G2494="","",1))</f>
        <v/>
      </c>
    </row>
    <row r="2495" spans="1:13" s="443" customFormat="1" ht="12" customHeight="1">
      <c r="A2495" s="502">
        <f t="shared" si="73"/>
        <v>2487</v>
      </c>
      <c r="B2495" s="502">
        <f t="shared" si="74"/>
        <v>0</v>
      </c>
      <c r="C2495" s="448"/>
      <c r="D2495" s="446"/>
      <c r="E2495" s="446"/>
      <c r="F2495" s="446"/>
      <c r="G2495" s="448"/>
      <c r="H2495" s="455">
        <v>0</v>
      </c>
      <c r="I2495" s="452">
        <v>0</v>
      </c>
      <c r="J2495" s="446"/>
      <c r="K2495" s="492"/>
      <c r="M2495" s="443" t="str">
        <f>_xlfn.IFNA(VLOOKUP(G2495,Checks!$L$4:$L$15,1,FALSE),IF(G2495="","",1))</f>
        <v/>
      </c>
    </row>
    <row r="2496" spans="1:13" s="443" customFormat="1" ht="12" customHeight="1">
      <c r="A2496" s="502">
        <f t="shared" si="73"/>
        <v>2488</v>
      </c>
      <c r="B2496" s="502">
        <f t="shared" si="74"/>
        <v>0</v>
      </c>
      <c r="C2496" s="448"/>
      <c r="D2496" s="446"/>
      <c r="E2496" s="446"/>
      <c r="F2496" s="446"/>
      <c r="G2496" s="448"/>
      <c r="H2496" s="455">
        <v>0</v>
      </c>
      <c r="I2496" s="452">
        <v>0</v>
      </c>
      <c r="J2496" s="446"/>
      <c r="K2496" s="492"/>
      <c r="M2496" s="443" t="str">
        <f>_xlfn.IFNA(VLOOKUP(G2496,Checks!$L$4:$L$15,1,FALSE),IF(G2496="","",1))</f>
        <v/>
      </c>
    </row>
    <row r="2497" spans="1:13" s="443" customFormat="1" ht="12" customHeight="1">
      <c r="A2497" s="502">
        <f t="shared" si="73"/>
        <v>2489</v>
      </c>
      <c r="B2497" s="502">
        <f t="shared" si="74"/>
        <v>0</v>
      </c>
      <c r="C2497" s="448"/>
      <c r="D2497" s="446"/>
      <c r="E2497" s="446"/>
      <c r="F2497" s="446"/>
      <c r="G2497" s="448"/>
      <c r="H2497" s="455">
        <v>0</v>
      </c>
      <c r="I2497" s="452">
        <v>0</v>
      </c>
      <c r="J2497" s="446"/>
      <c r="K2497" s="492"/>
      <c r="M2497" s="443" t="str">
        <f>_xlfn.IFNA(VLOOKUP(G2497,Checks!$L$4:$L$15,1,FALSE),IF(G2497="","",1))</f>
        <v/>
      </c>
    </row>
    <row r="2498" spans="1:13" s="443" customFormat="1" ht="12" customHeight="1">
      <c r="A2498" s="502">
        <f t="shared" si="73"/>
        <v>2490</v>
      </c>
      <c r="B2498" s="502">
        <f t="shared" si="74"/>
        <v>0</v>
      </c>
      <c r="C2498" s="448"/>
      <c r="D2498" s="446"/>
      <c r="E2498" s="446"/>
      <c r="F2498" s="446"/>
      <c r="G2498" s="448"/>
      <c r="H2498" s="455">
        <v>0</v>
      </c>
      <c r="I2498" s="452">
        <v>0</v>
      </c>
      <c r="J2498" s="446"/>
      <c r="K2498" s="492"/>
      <c r="M2498" s="443" t="str">
        <f>_xlfn.IFNA(VLOOKUP(G2498,Checks!$L$4:$L$15,1,FALSE),IF(G2498="","",1))</f>
        <v/>
      </c>
    </row>
    <row r="2499" spans="1:13" s="443" customFormat="1" ht="12" customHeight="1">
      <c r="A2499" s="502">
        <f t="shared" si="73"/>
        <v>2491</v>
      </c>
      <c r="B2499" s="502">
        <f t="shared" si="74"/>
        <v>0</v>
      </c>
      <c r="C2499" s="448"/>
      <c r="D2499" s="446"/>
      <c r="E2499" s="446"/>
      <c r="F2499" s="446"/>
      <c r="G2499" s="448"/>
      <c r="H2499" s="455">
        <v>0</v>
      </c>
      <c r="I2499" s="452">
        <v>0</v>
      </c>
      <c r="J2499" s="446"/>
      <c r="K2499" s="492"/>
      <c r="M2499" s="443" t="str">
        <f>_xlfn.IFNA(VLOOKUP(G2499,Checks!$L$4:$L$15,1,FALSE),IF(G2499="","",1))</f>
        <v/>
      </c>
    </row>
    <row r="2500" spans="1:13" s="443" customFormat="1" ht="12" customHeight="1">
      <c r="A2500" s="502">
        <f t="shared" si="73"/>
        <v>2492</v>
      </c>
      <c r="B2500" s="502">
        <f t="shared" si="74"/>
        <v>0</v>
      </c>
      <c r="C2500" s="448"/>
      <c r="D2500" s="446"/>
      <c r="E2500" s="446"/>
      <c r="F2500" s="446"/>
      <c r="G2500" s="448"/>
      <c r="H2500" s="455">
        <v>0</v>
      </c>
      <c r="I2500" s="452">
        <v>0</v>
      </c>
      <c r="J2500" s="446"/>
      <c r="K2500" s="492"/>
      <c r="M2500" s="443" t="str">
        <f>_xlfn.IFNA(VLOOKUP(G2500,Checks!$L$4:$L$15,1,FALSE),IF(G2500="","",1))</f>
        <v/>
      </c>
    </row>
    <row r="2501" spans="1:13" s="443" customFormat="1" ht="12" customHeight="1">
      <c r="A2501" s="502">
        <f t="shared" si="73"/>
        <v>2493</v>
      </c>
      <c r="B2501" s="502">
        <f t="shared" si="74"/>
        <v>0</v>
      </c>
      <c r="C2501" s="448"/>
      <c r="D2501" s="446"/>
      <c r="E2501" s="446"/>
      <c r="F2501" s="446"/>
      <c r="G2501" s="448"/>
      <c r="H2501" s="455">
        <v>0</v>
      </c>
      <c r="I2501" s="452">
        <v>0</v>
      </c>
      <c r="J2501" s="446"/>
      <c r="K2501" s="492"/>
      <c r="M2501" s="443" t="str">
        <f>_xlfn.IFNA(VLOOKUP(G2501,Checks!$L$4:$L$15,1,FALSE),IF(G2501="","",1))</f>
        <v/>
      </c>
    </row>
    <row r="2502" spans="1:13" s="443" customFormat="1" ht="12" customHeight="1">
      <c r="A2502" s="502">
        <f t="shared" si="73"/>
        <v>2494</v>
      </c>
      <c r="B2502" s="502">
        <f t="shared" si="74"/>
        <v>0</v>
      </c>
      <c r="C2502" s="448"/>
      <c r="D2502" s="446"/>
      <c r="E2502" s="446"/>
      <c r="F2502" s="446"/>
      <c r="G2502" s="448"/>
      <c r="H2502" s="455">
        <v>0</v>
      </c>
      <c r="I2502" s="452">
        <v>0</v>
      </c>
      <c r="J2502" s="446"/>
      <c r="K2502" s="492"/>
      <c r="M2502" s="443" t="str">
        <f>_xlfn.IFNA(VLOOKUP(G2502,Checks!$L$4:$L$15,1,FALSE),IF(G2502="","",1))</f>
        <v/>
      </c>
    </row>
    <row r="2503" spans="1:13" s="443" customFormat="1" ht="12" customHeight="1">
      <c r="A2503" s="502">
        <f t="shared" si="73"/>
        <v>2495</v>
      </c>
      <c r="B2503" s="502">
        <f t="shared" si="74"/>
        <v>0</v>
      </c>
      <c r="C2503" s="448"/>
      <c r="D2503" s="446"/>
      <c r="E2503" s="446"/>
      <c r="F2503" s="446"/>
      <c r="G2503" s="448"/>
      <c r="H2503" s="455">
        <v>0</v>
      </c>
      <c r="I2503" s="452">
        <v>0</v>
      </c>
      <c r="J2503" s="446"/>
      <c r="K2503" s="492"/>
      <c r="M2503" s="443" t="str">
        <f>_xlfn.IFNA(VLOOKUP(G2503,Checks!$L$4:$L$15,1,FALSE),IF(G2503="","",1))</f>
        <v/>
      </c>
    </row>
    <row r="2504" spans="1:13" s="443" customFormat="1" ht="12" customHeight="1">
      <c r="A2504" s="502">
        <f t="shared" ref="A2504:A2508" si="75">A2503+1</f>
        <v>2496</v>
      </c>
      <c r="B2504" s="502">
        <f t="shared" si="74"/>
        <v>0</v>
      </c>
      <c r="C2504" s="448"/>
      <c r="D2504" s="446"/>
      <c r="E2504" s="446"/>
      <c r="F2504" s="446"/>
      <c r="G2504" s="448"/>
      <c r="H2504" s="455">
        <v>0</v>
      </c>
      <c r="I2504" s="452">
        <v>0</v>
      </c>
      <c r="J2504" s="446"/>
      <c r="K2504" s="492"/>
      <c r="M2504" s="443" t="str">
        <f>_xlfn.IFNA(VLOOKUP(G2504,Checks!$L$4:$L$15,1,FALSE),IF(G2504="","",1))</f>
        <v/>
      </c>
    </row>
    <row r="2505" spans="1:13" s="443" customFormat="1" ht="12" customHeight="1">
      <c r="A2505" s="502">
        <f t="shared" si="75"/>
        <v>2497</v>
      </c>
      <c r="B2505" s="502">
        <f t="shared" si="74"/>
        <v>0</v>
      </c>
      <c r="C2505" s="448"/>
      <c r="D2505" s="446"/>
      <c r="E2505" s="446"/>
      <c r="F2505" s="446"/>
      <c r="G2505" s="448"/>
      <c r="H2505" s="455">
        <v>0</v>
      </c>
      <c r="I2505" s="452">
        <v>0</v>
      </c>
      <c r="J2505" s="446"/>
      <c r="K2505" s="492"/>
      <c r="M2505" s="443" t="str">
        <f>_xlfn.IFNA(VLOOKUP(G2505,Checks!$L$4:$L$15,1,FALSE),IF(G2505="","",1))</f>
        <v/>
      </c>
    </row>
    <row r="2506" spans="1:13" s="443" customFormat="1" ht="12" customHeight="1">
      <c r="A2506" s="502">
        <f t="shared" si="75"/>
        <v>2498</v>
      </c>
      <c r="B2506" s="502">
        <f t="shared" si="74"/>
        <v>0</v>
      </c>
      <c r="C2506" s="448"/>
      <c r="D2506" s="446"/>
      <c r="E2506" s="446"/>
      <c r="F2506" s="446"/>
      <c r="G2506" s="448"/>
      <c r="H2506" s="455">
        <v>0</v>
      </c>
      <c r="I2506" s="452">
        <v>0</v>
      </c>
      <c r="J2506" s="446"/>
      <c r="K2506" s="492"/>
      <c r="M2506" s="443" t="str">
        <f>_xlfn.IFNA(VLOOKUP(G2506,Checks!$L$4:$L$15,1,FALSE),IF(G2506="","",1))</f>
        <v/>
      </c>
    </row>
    <row r="2507" spans="1:13" s="443" customFormat="1" ht="12" customHeight="1">
      <c r="A2507" s="502">
        <f t="shared" si="75"/>
        <v>2499</v>
      </c>
      <c r="B2507" s="502">
        <f t="shared" ref="B2507:B2508" si="76">$B$9</f>
        <v>0</v>
      </c>
      <c r="C2507" s="448"/>
      <c r="D2507" s="446"/>
      <c r="E2507" s="446"/>
      <c r="F2507" s="446"/>
      <c r="G2507" s="448"/>
      <c r="H2507" s="455">
        <v>0</v>
      </c>
      <c r="I2507" s="452">
        <v>0</v>
      </c>
      <c r="J2507" s="446"/>
      <c r="K2507" s="492"/>
      <c r="M2507" s="443" t="str">
        <f>_xlfn.IFNA(VLOOKUP(G2507,Checks!$L$4:$L$15,1,FALSE),IF(G2507="","",1))</f>
        <v/>
      </c>
    </row>
    <row r="2508" spans="1:13" s="443" customFormat="1" ht="12" customHeight="1" thickBot="1">
      <c r="A2508" s="503">
        <f t="shared" si="75"/>
        <v>2500</v>
      </c>
      <c r="B2508" s="503">
        <f t="shared" si="76"/>
        <v>0</v>
      </c>
      <c r="C2508" s="697"/>
      <c r="D2508" s="446"/>
      <c r="E2508" s="446"/>
      <c r="F2508" s="446"/>
      <c r="G2508" s="448"/>
      <c r="H2508" s="467">
        <v>0</v>
      </c>
      <c r="I2508" s="659">
        <v>0</v>
      </c>
      <c r="J2508" s="446"/>
      <c r="K2508" s="492"/>
      <c r="M2508" s="443" t="str">
        <f>_xlfn.IFNA(VLOOKUP(G2508,Checks!$L$4:$L$15,1,FALSE),IF(G2508="","",1))</f>
        <v/>
      </c>
    </row>
    <row r="2509" spans="1:13" s="444" customFormat="1" ht="13.5" customHeight="1" thickTop="1">
      <c r="A2509" s="504" t="s">
        <v>548</v>
      </c>
      <c r="B2509" s="511"/>
      <c r="C2509" s="552"/>
      <c r="D2509" s="552"/>
      <c r="E2509" s="552"/>
      <c r="F2509" s="552"/>
      <c r="G2509" s="520"/>
      <c r="H2509" s="507">
        <f>SUM(H9:H2508)</f>
        <v>0</v>
      </c>
      <c r="I2509" s="616">
        <f>SUM(I9:I2508)</f>
        <v>0</v>
      </c>
      <c r="J2509" s="627"/>
      <c r="K2509" s="628"/>
    </row>
    <row r="2510" spans="1:13" s="443" customFormat="1" ht="10.5" customHeight="1"/>
    <row r="2511" spans="1:13">
      <c r="D2511" s="443"/>
      <c r="E2511" s="443"/>
      <c r="F2511" s="443"/>
      <c r="G2511" s="443"/>
      <c r="H2511" s="443"/>
      <c r="I2511" s="443"/>
    </row>
    <row r="2512" spans="1:13">
      <c r="D2512" s="443"/>
      <c r="E2512" s="443"/>
      <c r="F2512" s="443"/>
      <c r="G2512" s="443"/>
      <c r="H2512" s="443"/>
      <c r="I2512" s="443"/>
    </row>
    <row r="2513" spans="4:9">
      <c r="D2513" s="443"/>
      <c r="E2513" s="443"/>
      <c r="F2513" s="443"/>
      <c r="G2513" s="443"/>
      <c r="H2513" s="443"/>
      <c r="I2513" s="443"/>
    </row>
  </sheetData>
  <sheetProtection algorithmName="SHA-512" hashValue="baJGZzP0PmRrtWc6FjFedm/Mk+LHHV716nrwBgSUiM//XCK36t4H1FSe1Xi1e+BmfoiPyabpbMJ6G4umgWJmCg==" saltValue="5bwcn2aaStkhp1aeODjX4w==" spinCount="100000" sheet="1" insertRows="0"/>
  <mergeCells count="13">
    <mergeCell ref="K7:K8"/>
    <mergeCell ref="B7:B8"/>
    <mergeCell ref="A4:K4"/>
    <mergeCell ref="C7:C8"/>
    <mergeCell ref="J7:J8"/>
    <mergeCell ref="A7:A8"/>
    <mergeCell ref="D7:D8"/>
    <mergeCell ref="E7:E8"/>
    <mergeCell ref="F7:F8"/>
    <mergeCell ref="G7:G8"/>
    <mergeCell ref="H7:H8"/>
    <mergeCell ref="I7:I8"/>
    <mergeCell ref="C5:K5"/>
  </mergeCells>
  <dataValidations count="1">
    <dataValidation type="list" allowBlank="1" showInputMessage="1" showErrorMessage="1" sqref="D9:D2508 J9:J2508">
      <formula1>"Y,N"</formula1>
    </dataValidation>
  </dataValidations>
  <pageMargins left="0.7" right="0.7" top="0.75" bottom="0.75" header="0.3" footer="0.3"/>
  <pageSetup scale="18" orientation="portrait" r:id="rId1"/>
  <rowBreaks count="1" manualBreakCount="1">
    <brk id="2188"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Checks!$P$4:$P$19</xm:f>
          </x14:formula1>
          <xm:sqref>F9:F2508</xm:sqref>
        </x14:dataValidation>
        <x14:dataValidation type="list" allowBlank="1" showInputMessage="1" showErrorMessage="1">
          <x14:formula1>
            <xm:f>Checks!$L$4:$L$15</xm:f>
          </x14:formula1>
          <xm:sqref>G9:G2508</xm:sqref>
        </x14:dataValidation>
        <x14:dataValidation type="list" allowBlank="1" showInputMessage="1" showErrorMessage="1">
          <x14:formula1>
            <xm:f>Checks!$R$4:$R$29</xm:f>
          </x14:formula1>
          <xm:sqref>E10:E2508</xm:sqref>
        </x14:dataValidation>
        <x14:dataValidation type="list" allowBlank="1" showInputMessage="1" showErrorMessage="1">
          <x14:formula1>
            <xm:f>Checks!$R$4:$R$29</xm:f>
          </x14:formula1>
          <xm:sqref>E9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7"/>
  <sheetViews>
    <sheetView view="pageBreakPreview" zoomScale="70" zoomScaleNormal="70" zoomScaleSheetLayoutView="70" workbookViewId="0"/>
  </sheetViews>
  <sheetFormatPr defaultColWidth="9.1796875" defaultRowHeight="12.5"/>
  <cols>
    <col min="1" max="1" width="15.81640625" style="398" customWidth="1"/>
    <col min="2" max="2" width="9.54296875" style="397" customWidth="1"/>
    <col min="3" max="3" width="38.1796875" style="397" customWidth="1"/>
    <col min="4" max="4" width="42.453125" style="397" customWidth="1"/>
    <col min="5" max="6" width="42.453125" style="398" customWidth="1"/>
    <col min="7" max="7" width="9.1796875" style="398"/>
    <col min="8" max="8" width="29.1796875" style="398" customWidth="1"/>
    <col min="9" max="10" width="22.54296875" style="398" customWidth="1"/>
    <col min="11" max="11" width="9.1796875" style="398"/>
    <col min="12" max="13" width="18.1796875" style="398" customWidth="1"/>
    <col min="14" max="14" width="30.453125" style="398" bestFit="1" customWidth="1"/>
    <col min="15" max="16384" width="9.1796875" style="398"/>
  </cols>
  <sheetData>
    <row r="1" spans="1:14" ht="13">
      <c r="A1" s="228" t="s">
        <v>407</v>
      </c>
      <c r="H1" s="228" t="s">
        <v>407</v>
      </c>
      <c r="I1" s="397"/>
    </row>
    <row r="2" spans="1:14">
      <c r="A2" s="397"/>
      <c r="H2" s="397"/>
      <c r="I2" s="397"/>
    </row>
    <row r="3" spans="1:14" s="69" customFormat="1">
      <c r="A3" s="227" t="s">
        <v>515</v>
      </c>
      <c r="B3" s="227"/>
      <c r="D3" s="397"/>
      <c r="H3" s="227" t="s">
        <v>515</v>
      </c>
      <c r="I3" s="398"/>
    </row>
    <row r="4" spans="1:14" s="399" customFormat="1" ht="27.75" customHeight="1">
      <c r="A4" s="1305" t="s">
        <v>869</v>
      </c>
      <c r="B4" s="1305"/>
      <c r="C4" s="1305"/>
      <c r="D4" s="1305"/>
      <c r="E4" s="1305"/>
      <c r="F4" s="1305"/>
    </row>
    <row r="5" spans="1:14" ht="16" thickBot="1">
      <c r="B5" s="398"/>
      <c r="C5" s="398"/>
      <c r="D5" s="398"/>
      <c r="H5" s="1367" t="s">
        <v>583</v>
      </c>
      <c r="I5" s="1368"/>
      <c r="J5" s="1369"/>
      <c r="L5" s="602" t="s">
        <v>594</v>
      </c>
      <c r="M5" s="1364" t="s">
        <v>84</v>
      </c>
      <c r="N5" s="1365"/>
    </row>
    <row r="6" spans="1:14" ht="16" customHeight="1">
      <c r="A6" s="1324" t="s">
        <v>433</v>
      </c>
      <c r="B6" s="400"/>
      <c r="C6" s="401"/>
      <c r="D6" s="402"/>
      <c r="E6" s="403"/>
      <c r="F6" s="404"/>
      <c r="H6" s="1370" t="s">
        <v>260</v>
      </c>
      <c r="I6" s="1372" t="s">
        <v>412</v>
      </c>
      <c r="J6" s="1373"/>
      <c r="L6" s="601" t="s">
        <v>64</v>
      </c>
      <c r="M6" s="1366" t="s">
        <v>159</v>
      </c>
      <c r="N6" s="1366"/>
    </row>
    <row r="7" spans="1:14" ht="16" customHeight="1">
      <c r="A7" s="1325"/>
      <c r="B7" s="1313">
        <f>'Lag Triangles'!C3</f>
        <v>0</v>
      </c>
      <c r="C7" s="1314"/>
      <c r="D7" s="558" t="s">
        <v>280</v>
      </c>
      <c r="E7" s="405" t="s">
        <v>280</v>
      </c>
      <c r="F7" s="406" t="s">
        <v>280</v>
      </c>
      <c r="H7" s="1371"/>
      <c r="I7" s="409" t="s">
        <v>259</v>
      </c>
      <c r="J7" s="485" t="s">
        <v>413</v>
      </c>
      <c r="L7" s="601" t="s">
        <v>216</v>
      </c>
      <c r="M7" s="1366">
        <v>3</v>
      </c>
      <c r="N7" s="1366"/>
    </row>
    <row r="8" spans="1:14" ht="15.5">
      <c r="A8" s="1325"/>
      <c r="B8" s="407"/>
      <c r="C8" s="408"/>
      <c r="D8" s="558" t="s">
        <v>282</v>
      </c>
      <c r="E8" s="405" t="s">
        <v>282</v>
      </c>
      <c r="F8" s="406" t="s">
        <v>282</v>
      </c>
      <c r="H8" s="600" t="s">
        <v>64</v>
      </c>
      <c r="I8" s="484"/>
      <c r="J8" s="484"/>
      <c r="L8" s="601" t="s">
        <v>85</v>
      </c>
      <c r="M8" s="1366" t="s">
        <v>595</v>
      </c>
      <c r="N8" s="1366"/>
    </row>
    <row r="9" spans="1:14" ht="16" customHeight="1">
      <c r="A9" s="1325"/>
      <c r="B9" s="1311" t="s">
        <v>281</v>
      </c>
      <c r="C9" s="1312"/>
      <c r="D9" s="558" t="str">
        <f>'Member Months'!C18</f>
        <v>2022 Current Year</v>
      </c>
      <c r="E9" s="405" t="str">
        <f>'Member Months'!C90</f>
        <v>2021 Prior Year</v>
      </c>
      <c r="F9" s="406" t="str">
        <f>'Member Months'!C162</f>
        <v>2020 Initial Year</v>
      </c>
      <c r="H9" s="600" t="s">
        <v>216</v>
      </c>
      <c r="I9" s="484"/>
      <c r="J9" s="484"/>
      <c r="L9" s="601" t="s">
        <v>192</v>
      </c>
      <c r="M9" s="1366" t="s">
        <v>934</v>
      </c>
      <c r="N9" s="1366"/>
    </row>
    <row r="10" spans="1:14" ht="16" customHeight="1" thickBot="1">
      <c r="A10" s="1326"/>
      <c r="B10" s="410"/>
      <c r="C10" s="411"/>
      <c r="D10" s="412"/>
      <c r="E10" s="413"/>
      <c r="F10" s="414"/>
      <c r="H10" s="600" t="s">
        <v>85</v>
      </c>
      <c r="I10" s="484"/>
      <c r="J10" s="484"/>
      <c r="L10" s="601" t="s">
        <v>264</v>
      </c>
      <c r="M10" s="1366">
        <v>8</v>
      </c>
      <c r="N10" s="1366"/>
    </row>
    <row r="11" spans="1:14" ht="18.75" customHeight="1">
      <c r="A11" s="1262">
        <v>1</v>
      </c>
      <c r="B11" s="1315" t="s">
        <v>415</v>
      </c>
      <c r="C11" s="1316"/>
      <c r="D11" s="1332"/>
      <c r="E11" s="1335"/>
      <c r="F11" s="1307"/>
      <c r="H11" s="600" t="s">
        <v>192</v>
      </c>
      <c r="I11" s="484"/>
      <c r="J11" s="484"/>
      <c r="L11" s="601" t="s">
        <v>44</v>
      </c>
      <c r="M11" s="1366" t="s">
        <v>596</v>
      </c>
      <c r="N11" s="1366"/>
    </row>
    <row r="12" spans="1:14" ht="18.75" customHeight="1">
      <c r="A12" s="1263"/>
      <c r="B12" s="1317"/>
      <c r="C12" s="1318"/>
      <c r="D12" s="1333"/>
      <c r="E12" s="1336"/>
      <c r="F12" s="1309"/>
      <c r="H12" s="600" t="s">
        <v>264</v>
      </c>
      <c r="I12" s="484"/>
      <c r="J12" s="484"/>
      <c r="L12" s="601" t="s">
        <v>803</v>
      </c>
      <c r="M12" s="1366">
        <v>18</v>
      </c>
      <c r="N12" s="1366"/>
    </row>
    <row r="13" spans="1:14" ht="18.75" customHeight="1">
      <c r="A13" s="1263"/>
      <c r="B13" s="1317"/>
      <c r="C13" s="1318"/>
      <c r="D13" s="1333"/>
      <c r="E13" s="1336"/>
      <c r="F13" s="1309"/>
      <c r="H13" s="600" t="s">
        <v>44</v>
      </c>
      <c r="I13" s="484"/>
      <c r="J13" s="484"/>
      <c r="L13" s="1005" t="s">
        <v>414</v>
      </c>
      <c r="M13" s="1366" t="s">
        <v>597</v>
      </c>
      <c r="N13" s="1366"/>
    </row>
    <row r="14" spans="1:14" ht="18.75" customHeight="1">
      <c r="A14" s="1263"/>
      <c r="B14" s="1317"/>
      <c r="C14" s="1318"/>
      <c r="D14" s="1333"/>
      <c r="E14" s="1336"/>
      <c r="F14" s="1309"/>
      <c r="H14" s="600" t="s">
        <v>803</v>
      </c>
      <c r="I14" s="484"/>
      <c r="J14" s="484"/>
    </row>
    <row r="15" spans="1:14" ht="18.75" customHeight="1" thickBot="1">
      <c r="A15" s="1264"/>
      <c r="B15" s="1271"/>
      <c r="C15" s="1272"/>
      <c r="D15" s="1334"/>
      <c r="E15" s="1337"/>
      <c r="F15" s="1310"/>
      <c r="H15" s="600" t="s">
        <v>414</v>
      </c>
      <c r="I15" s="484"/>
      <c r="J15" s="484"/>
      <c r="L15" s="69"/>
      <c r="M15" s="69"/>
    </row>
    <row r="16" spans="1:14" ht="18.75" customHeight="1">
      <c r="A16" s="1262">
        <v>2</v>
      </c>
      <c r="B16" s="1267" t="s">
        <v>434</v>
      </c>
      <c r="C16" s="1268"/>
      <c r="D16" s="1296"/>
      <c r="E16" s="1300"/>
      <c r="F16" s="1302"/>
    </row>
    <row r="17" spans="1:14" ht="18.75" customHeight="1">
      <c r="A17" s="1263"/>
      <c r="B17" s="1294"/>
      <c r="C17" s="1270"/>
      <c r="D17" s="1297"/>
      <c r="E17" s="1265"/>
      <c r="F17" s="1303"/>
      <c r="H17" s="69"/>
      <c r="I17" s="69"/>
      <c r="J17" s="69"/>
      <c r="L17" s="69"/>
      <c r="M17" s="69"/>
      <c r="N17" s="69"/>
    </row>
    <row r="18" spans="1:14">
      <c r="A18" s="1263"/>
      <c r="B18" s="1294"/>
      <c r="C18" s="1270"/>
      <c r="D18" s="1297"/>
      <c r="E18" s="1265"/>
      <c r="F18" s="1303"/>
      <c r="H18" s="69"/>
      <c r="I18" s="69"/>
      <c r="J18" s="69"/>
      <c r="L18" s="69"/>
      <c r="M18" s="69"/>
      <c r="N18" s="69"/>
    </row>
    <row r="19" spans="1:14" ht="19.5" customHeight="1">
      <c r="A19" s="1263"/>
      <c r="B19" s="1269"/>
      <c r="C19" s="1270"/>
      <c r="D19" s="1298"/>
      <c r="E19" s="1266"/>
      <c r="F19" s="1303"/>
      <c r="H19" s="69"/>
      <c r="I19" s="69"/>
      <c r="J19" s="69"/>
      <c r="L19" s="69"/>
      <c r="M19" s="69"/>
      <c r="N19" s="69"/>
    </row>
    <row r="20" spans="1:14" ht="18.75" customHeight="1" thickBot="1">
      <c r="A20" s="1264"/>
      <c r="B20" s="1271"/>
      <c r="C20" s="1272"/>
      <c r="D20" s="1299"/>
      <c r="E20" s="1301"/>
      <c r="F20" s="1304"/>
      <c r="H20" s="69"/>
      <c r="I20" s="69"/>
      <c r="J20" s="69"/>
      <c r="L20" s="69"/>
      <c r="M20" s="69"/>
      <c r="N20" s="69"/>
    </row>
    <row r="21" spans="1:14" ht="18.75" customHeight="1">
      <c r="A21" s="1262">
        <v>3</v>
      </c>
      <c r="B21" s="1273" t="s">
        <v>618</v>
      </c>
      <c r="C21" s="1274"/>
      <c r="D21" s="1296"/>
      <c r="E21" s="1300"/>
      <c r="F21" s="1302"/>
      <c r="H21" s="69"/>
      <c r="I21" s="69"/>
      <c r="J21" s="69"/>
      <c r="L21" s="69"/>
      <c r="M21" s="69"/>
      <c r="N21" s="69"/>
    </row>
    <row r="22" spans="1:14" ht="18.75" customHeight="1">
      <c r="A22" s="1263"/>
      <c r="B22" s="1275"/>
      <c r="C22" s="1276"/>
      <c r="D22" s="1298"/>
      <c r="E22" s="1266"/>
      <c r="F22" s="1306"/>
      <c r="H22" s="69"/>
      <c r="I22" s="69"/>
      <c r="J22" s="69"/>
      <c r="L22" s="69"/>
      <c r="M22" s="69"/>
      <c r="N22" s="69"/>
    </row>
    <row r="23" spans="1:14" ht="18.75" customHeight="1">
      <c r="A23" s="1263"/>
      <c r="B23" s="1275"/>
      <c r="C23" s="1276"/>
      <c r="D23" s="1298"/>
      <c r="E23" s="1266"/>
      <c r="F23" s="1306"/>
      <c r="H23" s="69"/>
      <c r="I23" s="69"/>
      <c r="J23" s="69"/>
      <c r="L23" s="69"/>
      <c r="M23" s="69"/>
      <c r="N23" s="69"/>
    </row>
    <row r="24" spans="1:14" ht="18.75" customHeight="1">
      <c r="A24" s="1263"/>
      <c r="B24" s="1275"/>
      <c r="C24" s="1276"/>
      <c r="D24" s="1298"/>
      <c r="E24" s="1266"/>
      <c r="F24" s="1306"/>
      <c r="H24" s="69"/>
      <c r="I24" s="69"/>
      <c r="J24" s="69"/>
      <c r="L24" s="69"/>
      <c r="M24" s="69"/>
      <c r="N24" s="69"/>
    </row>
    <row r="25" spans="1:14" ht="18.75" customHeight="1" thickBot="1">
      <c r="A25" s="1264"/>
      <c r="B25" s="1277"/>
      <c r="C25" s="1278"/>
      <c r="D25" s="1299"/>
      <c r="E25" s="1301"/>
      <c r="F25" s="1338"/>
      <c r="H25" s="69"/>
      <c r="I25" s="69"/>
      <c r="J25" s="69"/>
      <c r="L25" s="69"/>
      <c r="M25" s="69"/>
      <c r="N25" s="69"/>
    </row>
    <row r="26" spans="1:14" ht="18.75" customHeight="1">
      <c r="A26" s="1262">
        <v>4</v>
      </c>
      <c r="B26" s="1267" t="s">
        <v>416</v>
      </c>
      <c r="C26" s="1268"/>
      <c r="D26" s="1296"/>
      <c r="E26" s="1300"/>
      <c r="F26" s="1302"/>
      <c r="H26" s="69"/>
      <c r="I26" s="69"/>
      <c r="J26" s="69"/>
      <c r="L26" s="69"/>
      <c r="M26" s="69"/>
      <c r="N26" s="69"/>
    </row>
    <row r="27" spans="1:14" ht="18.75" customHeight="1">
      <c r="A27" s="1263"/>
      <c r="B27" s="1269"/>
      <c r="C27" s="1270"/>
      <c r="D27" s="1298"/>
      <c r="E27" s="1266"/>
      <c r="F27" s="1306"/>
      <c r="H27" s="69"/>
      <c r="I27" s="69"/>
      <c r="J27" s="69"/>
      <c r="L27" s="69"/>
      <c r="M27" s="69"/>
      <c r="N27" s="69"/>
    </row>
    <row r="28" spans="1:14" ht="18.75" customHeight="1">
      <c r="A28" s="1263"/>
      <c r="B28" s="1269"/>
      <c r="C28" s="1270"/>
      <c r="D28" s="1298"/>
      <c r="E28" s="1266"/>
      <c r="F28" s="1306"/>
      <c r="H28" s="69"/>
      <c r="I28" s="69"/>
      <c r="J28" s="69"/>
      <c r="L28" s="69"/>
      <c r="M28" s="69"/>
      <c r="N28" s="69"/>
    </row>
    <row r="29" spans="1:14" ht="18.75" customHeight="1">
      <c r="A29" s="1263"/>
      <c r="B29" s="1269"/>
      <c r="C29" s="1270"/>
      <c r="D29" s="1298"/>
      <c r="E29" s="1266"/>
      <c r="F29" s="1306"/>
      <c r="H29" s="69"/>
      <c r="I29" s="69"/>
      <c r="J29" s="69"/>
      <c r="L29" s="69"/>
      <c r="M29" s="69"/>
      <c r="N29" s="69"/>
    </row>
    <row r="30" spans="1:14" ht="18.75" customHeight="1" thickBot="1">
      <c r="A30" s="1264"/>
      <c r="B30" s="1271"/>
      <c r="C30" s="1272"/>
      <c r="D30" s="1298"/>
      <c r="E30" s="1266"/>
      <c r="F30" s="1306"/>
      <c r="H30" s="69"/>
      <c r="I30" s="69"/>
      <c r="J30" s="69"/>
      <c r="L30" s="69"/>
      <c r="M30" s="69"/>
      <c r="N30" s="69"/>
    </row>
    <row r="31" spans="1:14" ht="18.75" customHeight="1">
      <c r="A31" s="1262">
        <v>5</v>
      </c>
      <c r="B31" s="1273" t="s">
        <v>617</v>
      </c>
      <c r="C31" s="1274"/>
      <c r="D31" s="1296"/>
      <c r="E31" s="1300"/>
      <c r="F31" s="1302"/>
      <c r="H31" s="69"/>
      <c r="I31" s="69"/>
      <c r="J31" s="69"/>
      <c r="L31" s="69"/>
      <c r="M31" s="69"/>
      <c r="N31" s="69"/>
    </row>
    <row r="32" spans="1:14" ht="18.75" customHeight="1">
      <c r="A32" s="1263"/>
      <c r="B32" s="1275"/>
      <c r="C32" s="1276"/>
      <c r="D32" s="1298"/>
      <c r="E32" s="1266"/>
      <c r="F32" s="1306"/>
      <c r="H32" s="69"/>
      <c r="I32" s="69"/>
      <c r="J32" s="69"/>
      <c r="L32" s="69"/>
      <c r="M32" s="69"/>
      <c r="N32" s="69"/>
    </row>
    <row r="33" spans="1:14" ht="18.75" customHeight="1">
      <c r="A33" s="1263"/>
      <c r="B33" s="1275"/>
      <c r="C33" s="1276"/>
      <c r="D33" s="1298"/>
      <c r="E33" s="1266"/>
      <c r="F33" s="1306"/>
      <c r="H33" s="69"/>
      <c r="I33" s="69"/>
      <c r="J33" s="69"/>
      <c r="L33" s="69"/>
      <c r="M33" s="69"/>
      <c r="N33" s="69"/>
    </row>
    <row r="34" spans="1:14" ht="18.75" customHeight="1">
      <c r="A34" s="1263"/>
      <c r="B34" s="1275"/>
      <c r="C34" s="1276"/>
      <c r="D34" s="1298"/>
      <c r="E34" s="1266"/>
      <c r="F34" s="1306"/>
      <c r="H34" s="69"/>
      <c r="I34" s="69"/>
      <c r="J34" s="69"/>
      <c r="L34" s="69"/>
      <c r="M34" s="69"/>
      <c r="N34" s="69"/>
    </row>
    <row r="35" spans="1:14" ht="18.75" customHeight="1">
      <c r="A35" s="1263"/>
      <c r="B35" s="1275"/>
      <c r="C35" s="1276"/>
      <c r="D35" s="1298"/>
      <c r="E35" s="1266"/>
      <c r="F35" s="1306"/>
      <c r="H35" s="69"/>
      <c r="I35" s="69"/>
      <c r="J35" s="69"/>
      <c r="L35" s="69"/>
      <c r="M35" s="69"/>
      <c r="N35" s="69"/>
    </row>
    <row r="36" spans="1:14" ht="18.75" customHeight="1">
      <c r="A36" s="1263"/>
      <c r="B36" s="1275"/>
      <c r="C36" s="1276"/>
      <c r="D36" s="1298"/>
      <c r="E36" s="1266"/>
      <c r="F36" s="1306"/>
      <c r="H36" s="69"/>
      <c r="I36" s="69"/>
      <c r="J36" s="69"/>
      <c r="L36" s="69"/>
      <c r="M36" s="69"/>
      <c r="N36" s="69"/>
    </row>
    <row r="37" spans="1:14" ht="18.75" customHeight="1" thickBot="1">
      <c r="A37" s="1264"/>
      <c r="B37" s="1277"/>
      <c r="C37" s="1278"/>
      <c r="D37" s="1299"/>
      <c r="E37" s="1301"/>
      <c r="F37" s="1338"/>
      <c r="H37" s="69"/>
      <c r="I37" s="69"/>
      <c r="J37" s="69"/>
      <c r="L37" s="69"/>
      <c r="M37" s="69"/>
      <c r="N37" s="69"/>
    </row>
    <row r="38" spans="1:14" ht="18.75" customHeight="1">
      <c r="A38" s="1262">
        <v>6</v>
      </c>
      <c r="B38" s="1267" t="s">
        <v>417</v>
      </c>
      <c r="C38" s="1293"/>
      <c r="D38" s="1296"/>
      <c r="E38" s="1300"/>
      <c r="F38" s="1302"/>
      <c r="H38" s="69"/>
      <c r="I38" s="69"/>
      <c r="J38" s="69"/>
      <c r="L38" s="69"/>
      <c r="M38" s="69"/>
      <c r="N38" s="69"/>
    </row>
    <row r="39" spans="1:14" ht="18.75" customHeight="1">
      <c r="A39" s="1263"/>
      <c r="B39" s="1294"/>
      <c r="C39" s="1295"/>
      <c r="D39" s="1298"/>
      <c r="E39" s="1266"/>
      <c r="F39" s="1306"/>
      <c r="H39" s="69"/>
      <c r="I39" s="69"/>
      <c r="J39" s="69"/>
      <c r="L39" s="69"/>
      <c r="M39" s="69"/>
      <c r="N39" s="69"/>
    </row>
    <row r="40" spans="1:14" ht="18.75" customHeight="1">
      <c r="A40" s="1263"/>
      <c r="B40" s="1294"/>
      <c r="C40" s="1295"/>
      <c r="D40" s="1298"/>
      <c r="E40" s="1266"/>
      <c r="F40" s="1306"/>
      <c r="H40" s="69"/>
      <c r="I40" s="69"/>
      <c r="J40" s="69"/>
      <c r="L40" s="69"/>
      <c r="M40" s="69"/>
      <c r="N40" s="69"/>
    </row>
    <row r="41" spans="1:14" ht="18.75" customHeight="1">
      <c r="A41" s="1263"/>
      <c r="B41" s="1289" t="s">
        <v>127</v>
      </c>
      <c r="C41" s="1290"/>
      <c r="D41" s="1298"/>
      <c r="E41" s="1266"/>
      <c r="F41" s="1306"/>
      <c r="H41" s="69"/>
      <c r="I41" s="69"/>
      <c r="J41" s="69"/>
      <c r="L41" s="69"/>
      <c r="M41" s="69"/>
      <c r="N41" s="69"/>
    </row>
    <row r="42" spans="1:14" ht="18.75" customHeight="1">
      <c r="A42" s="1263"/>
      <c r="B42" s="1289"/>
      <c r="C42" s="1290"/>
      <c r="D42" s="1298"/>
      <c r="E42" s="1266"/>
      <c r="F42" s="1306"/>
      <c r="H42" s="69"/>
      <c r="I42" s="69"/>
      <c r="J42" s="69"/>
      <c r="L42" s="69"/>
      <c r="M42" s="69"/>
      <c r="N42" s="69"/>
    </row>
    <row r="43" spans="1:14" ht="18.75" customHeight="1" thickBot="1">
      <c r="A43" s="1263"/>
      <c r="B43" s="1291"/>
      <c r="C43" s="1292"/>
      <c r="D43" s="1298"/>
      <c r="E43" s="1266"/>
      <c r="F43" s="1306"/>
      <c r="H43" s="69"/>
      <c r="I43" s="69"/>
      <c r="J43" s="69"/>
      <c r="L43" s="69"/>
      <c r="M43" s="69"/>
      <c r="N43" s="69"/>
    </row>
    <row r="44" spans="1:14" ht="18.75" customHeight="1">
      <c r="A44" s="1327">
        <v>7</v>
      </c>
      <c r="B44" s="1362" t="s">
        <v>283</v>
      </c>
      <c r="C44" s="1363"/>
      <c r="D44" s="1358"/>
      <c r="E44" s="1300"/>
      <c r="F44" s="1302"/>
      <c r="H44" s="69"/>
      <c r="I44" s="69"/>
      <c r="J44" s="69"/>
      <c r="L44" s="69"/>
      <c r="M44" s="69"/>
      <c r="N44" s="69"/>
    </row>
    <row r="45" spans="1:14" ht="18.75" customHeight="1">
      <c r="A45" s="1328"/>
      <c r="B45" s="1289"/>
      <c r="C45" s="1290"/>
      <c r="D45" s="1359"/>
      <c r="E45" s="1266"/>
      <c r="F45" s="1306"/>
      <c r="H45" s="69"/>
      <c r="I45" s="69"/>
      <c r="J45" s="69"/>
      <c r="L45" s="69"/>
      <c r="M45" s="69"/>
      <c r="N45" s="69"/>
    </row>
    <row r="46" spans="1:14" ht="18.75" customHeight="1">
      <c r="A46" s="1328"/>
      <c r="B46" s="1289" t="s">
        <v>128</v>
      </c>
      <c r="C46" s="1290"/>
      <c r="D46" s="1347"/>
      <c r="E46" s="1265"/>
      <c r="F46" s="1303"/>
      <c r="H46" s="69"/>
      <c r="I46" s="69"/>
      <c r="J46" s="69"/>
      <c r="L46" s="69"/>
      <c r="M46" s="69"/>
      <c r="N46" s="69"/>
    </row>
    <row r="47" spans="1:14" ht="18.75" customHeight="1">
      <c r="A47" s="1328"/>
      <c r="B47" s="1289"/>
      <c r="C47" s="1290"/>
      <c r="D47" s="1347"/>
      <c r="E47" s="1265"/>
      <c r="F47" s="1303"/>
      <c r="H47" s="69"/>
      <c r="I47" s="69"/>
      <c r="J47" s="69"/>
      <c r="L47" s="69"/>
      <c r="M47" s="69"/>
      <c r="N47" s="69"/>
    </row>
    <row r="48" spans="1:14" ht="18.75" customHeight="1">
      <c r="A48" s="1328"/>
      <c r="B48" s="1294" t="s">
        <v>418</v>
      </c>
      <c r="C48" s="1270"/>
      <c r="D48" s="1297"/>
      <c r="E48" s="1265"/>
      <c r="F48" s="1303"/>
      <c r="H48" s="69"/>
      <c r="I48" s="69"/>
      <c r="J48" s="69"/>
      <c r="L48" s="69"/>
      <c r="M48" s="69"/>
      <c r="N48" s="69"/>
    </row>
    <row r="49" spans="1:17" ht="18.75" customHeight="1">
      <c r="A49" s="1328"/>
      <c r="B49" s="1269"/>
      <c r="C49" s="1270"/>
      <c r="D49" s="1298"/>
      <c r="E49" s="1266"/>
      <c r="F49" s="1306"/>
      <c r="H49" s="69"/>
      <c r="I49" s="69"/>
      <c r="J49" s="69"/>
      <c r="L49" s="69"/>
      <c r="M49" s="69"/>
      <c r="N49" s="69"/>
    </row>
    <row r="50" spans="1:17" ht="18.75" customHeight="1" thickBot="1">
      <c r="A50" s="1328"/>
      <c r="B50" s="1269"/>
      <c r="C50" s="1270"/>
      <c r="D50" s="1298"/>
      <c r="E50" s="1266"/>
      <c r="F50" s="1306"/>
      <c r="H50" s="69"/>
      <c r="I50" s="69"/>
      <c r="J50" s="69"/>
      <c r="L50" s="69"/>
      <c r="M50" s="69"/>
      <c r="N50" s="69"/>
    </row>
    <row r="51" spans="1:17" ht="18.75" customHeight="1">
      <c r="A51" s="1329">
        <v>8</v>
      </c>
      <c r="B51" s="1282" t="s">
        <v>520</v>
      </c>
      <c r="C51" s="1339"/>
      <c r="D51" s="1332"/>
      <c r="E51" s="1335"/>
      <c r="F51" s="1307"/>
      <c r="H51" s="69"/>
      <c r="I51" s="69"/>
      <c r="J51" s="69"/>
      <c r="L51" s="69"/>
      <c r="M51" s="69"/>
      <c r="N51" s="69"/>
    </row>
    <row r="52" spans="1:17" ht="18.75" customHeight="1">
      <c r="A52" s="1330"/>
      <c r="B52" s="1216"/>
      <c r="C52" s="1106"/>
      <c r="D52" s="1348"/>
      <c r="E52" s="1336"/>
      <c r="F52" s="1308"/>
      <c r="H52" s="69"/>
      <c r="I52" s="69"/>
      <c r="J52" s="69"/>
      <c r="L52" s="69"/>
      <c r="M52" s="69"/>
      <c r="N52" s="69"/>
    </row>
    <row r="53" spans="1:17" ht="18.75" customHeight="1">
      <c r="A53" s="1330"/>
      <c r="B53" s="1216"/>
      <c r="C53" s="1106"/>
      <c r="D53" s="1333"/>
      <c r="E53" s="1345"/>
      <c r="F53" s="1309"/>
      <c r="H53" s="69"/>
      <c r="I53" s="69"/>
      <c r="J53" s="69"/>
      <c r="L53" s="69"/>
      <c r="M53" s="69"/>
      <c r="N53" s="69"/>
    </row>
    <row r="54" spans="1:17" ht="18.75" customHeight="1">
      <c r="A54" s="1330"/>
      <c r="B54" s="1216"/>
      <c r="C54" s="1106"/>
      <c r="D54" s="1333"/>
      <c r="E54" s="1345"/>
      <c r="F54" s="1309"/>
      <c r="H54" s="69"/>
      <c r="I54" s="69"/>
      <c r="J54" s="69"/>
      <c r="L54" s="69"/>
      <c r="M54" s="69"/>
      <c r="N54" s="69"/>
    </row>
    <row r="55" spans="1:17" ht="18.75" customHeight="1" thickBot="1">
      <c r="A55" s="1331"/>
      <c r="B55" s="1284"/>
      <c r="C55" s="1285"/>
      <c r="D55" s="1334"/>
      <c r="E55" s="1346"/>
      <c r="F55" s="1310"/>
      <c r="H55" s="69"/>
      <c r="I55" s="69"/>
      <c r="J55" s="69"/>
      <c r="L55" s="69"/>
      <c r="M55" s="69"/>
      <c r="N55" s="69"/>
    </row>
    <row r="56" spans="1:17" ht="18.75" customHeight="1">
      <c r="A56" s="1286">
        <v>9</v>
      </c>
      <c r="B56" s="1315" t="s">
        <v>435</v>
      </c>
      <c r="C56" s="1319"/>
      <c r="D56" s="1332"/>
      <c r="E56" s="1335"/>
      <c r="F56" s="1307"/>
      <c r="H56" s="69"/>
      <c r="I56" s="69"/>
      <c r="J56" s="69"/>
      <c r="L56" s="69"/>
      <c r="M56" s="69"/>
      <c r="N56" s="69"/>
    </row>
    <row r="57" spans="1:17" ht="19.5" customHeight="1">
      <c r="A57" s="1287"/>
      <c r="B57" s="1320"/>
      <c r="C57" s="1321"/>
      <c r="D57" s="1348"/>
      <c r="E57" s="1336"/>
      <c r="F57" s="1308"/>
      <c r="H57" s="69"/>
      <c r="I57" s="69"/>
      <c r="J57" s="69"/>
      <c r="L57" s="69"/>
      <c r="M57" s="69"/>
      <c r="N57" s="69"/>
    </row>
    <row r="58" spans="1:17" ht="18.75" customHeight="1">
      <c r="A58" s="1287"/>
      <c r="B58" s="1320"/>
      <c r="C58" s="1321"/>
      <c r="D58" s="1333"/>
      <c r="E58" s="1345"/>
      <c r="F58" s="1309"/>
      <c r="H58" s="69"/>
      <c r="I58" s="69"/>
      <c r="J58" s="69"/>
      <c r="L58" s="69"/>
      <c r="M58" s="69"/>
      <c r="N58" s="69"/>
      <c r="O58" s="69"/>
      <c r="P58" s="69"/>
      <c r="Q58" s="69"/>
    </row>
    <row r="59" spans="1:17" ht="18.75" customHeight="1">
      <c r="A59" s="1287"/>
      <c r="B59" s="1320"/>
      <c r="C59" s="1321"/>
      <c r="D59" s="1333"/>
      <c r="E59" s="1345"/>
      <c r="F59" s="1309"/>
      <c r="H59" s="69"/>
      <c r="I59" s="69"/>
      <c r="J59" s="69"/>
      <c r="L59" s="69"/>
      <c r="M59" s="69"/>
      <c r="N59" s="69"/>
      <c r="O59" s="69"/>
      <c r="P59" s="69"/>
      <c r="Q59" s="69"/>
    </row>
    <row r="60" spans="1:17" ht="18.75" customHeight="1" thickBot="1">
      <c r="A60" s="1288"/>
      <c r="B60" s="1322"/>
      <c r="C60" s="1323"/>
      <c r="D60" s="1334"/>
      <c r="E60" s="1346"/>
      <c r="F60" s="1310"/>
      <c r="H60" s="69"/>
      <c r="I60" s="69"/>
      <c r="J60" s="69"/>
      <c r="L60" s="69"/>
      <c r="M60" s="69"/>
      <c r="N60" s="69"/>
      <c r="O60" s="69"/>
      <c r="P60" s="69"/>
      <c r="Q60" s="69"/>
    </row>
    <row r="61" spans="1:17" ht="18.75" customHeight="1">
      <c r="A61" s="1286">
        <v>10</v>
      </c>
      <c r="B61" s="1315" t="s">
        <v>419</v>
      </c>
      <c r="C61" s="1361"/>
      <c r="D61" s="1296"/>
      <c r="E61" s="1300"/>
      <c r="F61" s="1302"/>
      <c r="H61" s="69"/>
      <c r="I61" s="69"/>
      <c r="J61" s="69"/>
      <c r="L61" s="69"/>
      <c r="M61" s="69"/>
      <c r="N61" s="69"/>
      <c r="O61" s="69"/>
      <c r="P61" s="69"/>
      <c r="Q61" s="69"/>
    </row>
    <row r="62" spans="1:17" ht="18.75" customHeight="1">
      <c r="A62" s="1287"/>
      <c r="B62" s="1320"/>
      <c r="C62" s="1321"/>
      <c r="D62" s="1298"/>
      <c r="E62" s="1266"/>
      <c r="F62" s="1306"/>
      <c r="H62" s="69"/>
      <c r="I62" s="69"/>
      <c r="J62" s="69"/>
      <c r="L62" s="69"/>
      <c r="M62" s="69"/>
      <c r="N62" s="69"/>
      <c r="O62" s="69"/>
      <c r="P62" s="69"/>
      <c r="Q62" s="69"/>
    </row>
    <row r="63" spans="1:17" ht="18.75" customHeight="1">
      <c r="A63" s="1287"/>
      <c r="B63" s="1320"/>
      <c r="C63" s="1321"/>
      <c r="D63" s="1298"/>
      <c r="E63" s="1266"/>
      <c r="F63" s="1306"/>
      <c r="H63" s="69"/>
      <c r="I63" s="69"/>
      <c r="J63" s="69"/>
      <c r="L63" s="69"/>
      <c r="M63" s="69"/>
      <c r="N63" s="69"/>
      <c r="O63" s="69"/>
      <c r="P63" s="69"/>
      <c r="Q63" s="69"/>
    </row>
    <row r="64" spans="1:17" ht="18.75" customHeight="1">
      <c r="A64" s="1287"/>
      <c r="B64" s="1320" t="s">
        <v>420</v>
      </c>
      <c r="C64" s="1321"/>
      <c r="D64" s="1297"/>
      <c r="E64" s="1265"/>
      <c r="F64" s="1303"/>
      <c r="H64" s="69"/>
      <c r="I64" s="69"/>
      <c r="J64" s="69"/>
      <c r="L64" s="69"/>
      <c r="M64" s="69"/>
      <c r="N64" s="69"/>
      <c r="O64" s="69"/>
      <c r="P64" s="69"/>
      <c r="Q64" s="69"/>
    </row>
    <row r="65" spans="1:17" ht="18.75" customHeight="1">
      <c r="A65" s="1287"/>
      <c r="B65" s="1320"/>
      <c r="C65" s="1321"/>
      <c r="D65" s="1298"/>
      <c r="E65" s="1266"/>
      <c r="F65" s="1306"/>
      <c r="H65" s="69"/>
      <c r="I65" s="69"/>
      <c r="J65" s="69"/>
      <c r="L65" s="69"/>
      <c r="M65" s="69"/>
      <c r="N65" s="69"/>
      <c r="O65" s="69"/>
      <c r="P65" s="69"/>
      <c r="Q65" s="69"/>
    </row>
    <row r="66" spans="1:17" ht="18.75" customHeight="1" thickBot="1">
      <c r="A66" s="1288"/>
      <c r="B66" s="1322"/>
      <c r="C66" s="1323"/>
      <c r="D66" s="1299"/>
      <c r="E66" s="1301"/>
      <c r="F66" s="1338"/>
      <c r="H66" s="69"/>
      <c r="I66" s="69"/>
      <c r="J66" s="69"/>
      <c r="L66" s="69"/>
      <c r="M66" s="69"/>
      <c r="N66" s="69"/>
      <c r="O66" s="69"/>
      <c r="P66" s="69"/>
      <c r="Q66" s="69"/>
    </row>
    <row r="67" spans="1:17" ht="18.75" customHeight="1">
      <c r="A67" s="1327">
        <v>11</v>
      </c>
      <c r="B67" s="1315" t="s">
        <v>436</v>
      </c>
      <c r="C67" s="1319"/>
      <c r="D67" s="1332"/>
      <c r="E67" s="1335"/>
      <c r="F67" s="1307"/>
      <c r="H67" s="69"/>
      <c r="I67" s="69"/>
      <c r="J67" s="69"/>
      <c r="L67" s="69"/>
      <c r="M67" s="69"/>
      <c r="N67" s="69"/>
      <c r="O67" s="69"/>
      <c r="P67" s="69"/>
      <c r="Q67" s="69"/>
    </row>
    <row r="68" spans="1:17" ht="18.75" customHeight="1">
      <c r="A68" s="1328"/>
      <c r="B68" s="1320"/>
      <c r="C68" s="1321"/>
      <c r="D68" s="1348"/>
      <c r="E68" s="1336"/>
      <c r="F68" s="1308"/>
      <c r="H68" s="69"/>
      <c r="I68" s="69"/>
      <c r="J68" s="69"/>
      <c r="L68" s="69"/>
      <c r="M68" s="69"/>
      <c r="N68" s="69"/>
      <c r="O68" s="69"/>
      <c r="P68" s="69"/>
      <c r="Q68" s="69"/>
    </row>
    <row r="69" spans="1:17" ht="18.75" customHeight="1">
      <c r="A69" s="1328"/>
      <c r="B69" s="1320"/>
      <c r="C69" s="1321"/>
      <c r="D69" s="1333"/>
      <c r="E69" s="1345"/>
      <c r="F69" s="1309"/>
      <c r="H69" s="69"/>
      <c r="I69" s="69"/>
      <c r="J69" s="69"/>
      <c r="L69" s="69"/>
      <c r="M69" s="69"/>
      <c r="N69" s="69"/>
      <c r="O69" s="69"/>
      <c r="P69" s="69"/>
      <c r="Q69" s="69"/>
    </row>
    <row r="70" spans="1:17" ht="18.75" customHeight="1">
      <c r="A70" s="1328"/>
      <c r="B70" s="1320"/>
      <c r="C70" s="1321"/>
      <c r="D70" s="1333"/>
      <c r="E70" s="1345"/>
      <c r="F70" s="1309"/>
      <c r="H70" s="69"/>
      <c r="I70" s="69"/>
      <c r="J70" s="69"/>
      <c r="L70" s="69"/>
      <c r="M70" s="69"/>
      <c r="N70" s="69"/>
      <c r="O70" s="69"/>
      <c r="P70" s="69"/>
      <c r="Q70" s="69"/>
    </row>
    <row r="71" spans="1:17" ht="18.75" customHeight="1" thickBot="1">
      <c r="A71" s="1360"/>
      <c r="B71" s="1322"/>
      <c r="C71" s="1323"/>
      <c r="D71" s="1334"/>
      <c r="E71" s="1346"/>
      <c r="F71" s="1310"/>
      <c r="H71" s="69"/>
      <c r="I71" s="69"/>
      <c r="J71" s="69"/>
      <c r="L71" s="69"/>
      <c r="M71" s="69"/>
      <c r="N71" s="69"/>
      <c r="O71" s="69"/>
      <c r="P71" s="69"/>
      <c r="Q71" s="69"/>
    </row>
    <row r="72" spans="1:17" ht="18.75" customHeight="1">
      <c r="A72" s="1327">
        <v>12</v>
      </c>
      <c r="B72" s="1315" t="s">
        <v>510</v>
      </c>
      <c r="C72" s="1361"/>
      <c r="D72" s="1332"/>
      <c r="E72" s="1335"/>
      <c r="F72" s="1307"/>
      <c r="H72" s="69"/>
      <c r="I72" s="69"/>
      <c r="J72" s="69"/>
      <c r="L72" s="69"/>
      <c r="M72" s="69"/>
      <c r="N72" s="69"/>
      <c r="O72" s="69"/>
      <c r="P72" s="69"/>
      <c r="Q72" s="69"/>
    </row>
    <row r="73" spans="1:17" ht="18.75" customHeight="1">
      <c r="A73" s="1328"/>
      <c r="B73" s="1320"/>
      <c r="C73" s="1321"/>
      <c r="D73" s="1333"/>
      <c r="E73" s="1336"/>
      <c r="F73" s="1309"/>
      <c r="H73" s="69"/>
      <c r="I73" s="69"/>
      <c r="J73" s="69"/>
      <c r="L73" s="69"/>
      <c r="M73" s="69"/>
      <c r="N73" s="69"/>
      <c r="O73" s="69"/>
      <c r="P73" s="69"/>
      <c r="Q73" s="69"/>
    </row>
    <row r="74" spans="1:17" ht="18.75" customHeight="1">
      <c r="A74" s="1328"/>
      <c r="B74" s="1320"/>
      <c r="C74" s="1321"/>
      <c r="D74" s="1333"/>
      <c r="E74" s="1336"/>
      <c r="F74" s="1309"/>
      <c r="H74" s="617"/>
      <c r="I74" s="617"/>
      <c r="J74" s="617"/>
      <c r="L74" s="618"/>
      <c r="M74" s="69"/>
      <c r="N74" s="69"/>
      <c r="O74" s="69"/>
      <c r="P74" s="69"/>
      <c r="Q74" s="69"/>
    </row>
    <row r="75" spans="1:17" ht="18.75" customHeight="1">
      <c r="A75" s="1328"/>
      <c r="B75" s="1320" t="s">
        <v>511</v>
      </c>
      <c r="C75" s="1321"/>
      <c r="D75" s="1348"/>
      <c r="E75" s="1336"/>
      <c r="F75" s="1308"/>
      <c r="H75" s="617"/>
      <c r="I75" s="617"/>
      <c r="J75" s="617"/>
      <c r="L75" s="618"/>
      <c r="M75" s="69"/>
      <c r="N75" s="69"/>
      <c r="O75" s="69"/>
      <c r="P75" s="69"/>
      <c r="Q75" s="69"/>
    </row>
    <row r="76" spans="1:17" ht="18.75" customHeight="1">
      <c r="A76" s="1328"/>
      <c r="B76" s="1320"/>
      <c r="C76" s="1321"/>
      <c r="D76" s="1333"/>
      <c r="E76" s="1345"/>
      <c r="F76" s="1309"/>
      <c r="H76" s="617"/>
      <c r="I76" s="617"/>
      <c r="J76" s="617"/>
      <c r="L76" s="618"/>
      <c r="M76" s="69"/>
      <c r="N76" s="69"/>
      <c r="O76" s="69"/>
      <c r="P76" s="69"/>
      <c r="Q76" s="69"/>
    </row>
    <row r="77" spans="1:17" ht="18.75" customHeight="1" thickBot="1">
      <c r="A77" s="1360"/>
      <c r="B77" s="1322"/>
      <c r="C77" s="1323"/>
      <c r="D77" s="1334"/>
      <c r="E77" s="1346"/>
      <c r="F77" s="1310"/>
      <c r="H77" s="617"/>
      <c r="I77" s="617"/>
      <c r="J77" s="617"/>
      <c r="L77" s="618"/>
      <c r="M77" s="69"/>
      <c r="N77" s="69"/>
      <c r="O77" s="69"/>
      <c r="P77" s="69"/>
      <c r="Q77" s="69"/>
    </row>
    <row r="78" spans="1:17" ht="18.75" customHeight="1">
      <c r="A78" s="1352">
        <v>13</v>
      </c>
      <c r="B78" s="1282" t="s">
        <v>582</v>
      </c>
      <c r="C78" s="1339"/>
      <c r="D78" s="1296"/>
      <c r="E78" s="1300"/>
      <c r="F78" s="1302"/>
      <c r="M78" s="69"/>
      <c r="O78" s="69"/>
      <c r="P78" s="69"/>
      <c r="Q78" s="69"/>
    </row>
    <row r="79" spans="1:17" ht="18.75" customHeight="1">
      <c r="A79" s="1353"/>
      <c r="B79" s="1216"/>
      <c r="C79" s="1106"/>
      <c r="D79" s="1298"/>
      <c r="E79" s="1266"/>
      <c r="F79" s="1306"/>
      <c r="M79" s="69"/>
      <c r="O79" s="69"/>
      <c r="P79" s="69"/>
      <c r="Q79" s="69"/>
    </row>
    <row r="80" spans="1:17" ht="18.75" customHeight="1">
      <c r="A80" s="1353"/>
      <c r="B80" s="1216"/>
      <c r="C80" s="1106"/>
      <c r="D80" s="1298"/>
      <c r="E80" s="1266"/>
      <c r="F80" s="1306"/>
      <c r="M80" s="69"/>
      <c r="O80" s="69"/>
      <c r="P80" s="69"/>
      <c r="Q80" s="69"/>
    </row>
    <row r="81" spans="1:17" ht="18.75" customHeight="1">
      <c r="A81" s="1353"/>
      <c r="B81" s="1216"/>
      <c r="C81" s="1106"/>
      <c r="D81" s="1298"/>
      <c r="E81" s="1266"/>
      <c r="F81" s="1306"/>
      <c r="M81" s="69"/>
      <c r="O81" s="69"/>
      <c r="P81" s="69"/>
      <c r="Q81" s="69"/>
    </row>
    <row r="82" spans="1:17" ht="18.75" customHeight="1" thickBot="1">
      <c r="A82" s="1354"/>
      <c r="B82" s="1284"/>
      <c r="C82" s="1285"/>
      <c r="D82" s="1299"/>
      <c r="E82" s="1301"/>
      <c r="F82" s="1338"/>
      <c r="M82" s="69"/>
    </row>
    <row r="83" spans="1:17" ht="18.75" customHeight="1">
      <c r="A83" s="1349">
        <v>14</v>
      </c>
      <c r="B83" s="1273" t="s">
        <v>508</v>
      </c>
      <c r="C83" s="1340"/>
      <c r="D83" s="1332"/>
      <c r="E83" s="1335"/>
      <c r="F83" s="1307"/>
    </row>
    <row r="84" spans="1:17" ht="18.75" customHeight="1">
      <c r="A84" s="1350"/>
      <c r="B84" s="1341"/>
      <c r="C84" s="1342"/>
      <c r="D84" s="1333"/>
      <c r="E84" s="1345"/>
      <c r="F84" s="1309"/>
    </row>
    <row r="85" spans="1:17" ht="18.75" customHeight="1">
      <c r="A85" s="1350"/>
      <c r="B85" s="1341"/>
      <c r="C85" s="1342"/>
      <c r="D85" s="1333"/>
      <c r="E85" s="1345"/>
      <c r="F85" s="1309"/>
    </row>
    <row r="86" spans="1:17" ht="18.75" customHeight="1">
      <c r="A86" s="1350"/>
      <c r="B86" s="1341"/>
      <c r="C86" s="1342"/>
      <c r="D86" s="1333"/>
      <c r="E86" s="1345"/>
      <c r="F86" s="1309"/>
    </row>
    <row r="87" spans="1:17" ht="18.75" customHeight="1" thickBot="1">
      <c r="A87" s="1351"/>
      <c r="B87" s="1343"/>
      <c r="C87" s="1344"/>
      <c r="D87" s="1334"/>
      <c r="E87" s="1346"/>
      <c r="F87" s="1310"/>
    </row>
    <row r="88" spans="1:17" ht="18.75" customHeight="1">
      <c r="A88" s="1355">
        <v>15</v>
      </c>
      <c r="B88" s="1282" t="s">
        <v>538</v>
      </c>
      <c r="C88" s="1339"/>
      <c r="D88" s="1256"/>
      <c r="E88" s="1259"/>
      <c r="F88" s="1253"/>
    </row>
    <row r="89" spans="1:17" ht="18.75" customHeight="1">
      <c r="A89" s="1356"/>
      <c r="B89" s="1216"/>
      <c r="C89" s="1106"/>
      <c r="D89" s="1257"/>
      <c r="E89" s="1260"/>
      <c r="F89" s="1254"/>
    </row>
    <row r="90" spans="1:17" ht="18.75" customHeight="1">
      <c r="A90" s="1356"/>
      <c r="B90" s="1216"/>
      <c r="C90" s="1106"/>
      <c r="D90" s="1257"/>
      <c r="E90" s="1260"/>
      <c r="F90" s="1254"/>
    </row>
    <row r="91" spans="1:17" ht="18.75" customHeight="1">
      <c r="A91" s="1356"/>
      <c r="B91" s="1216"/>
      <c r="C91" s="1106"/>
      <c r="D91" s="1257"/>
      <c r="E91" s="1260"/>
      <c r="F91" s="1254"/>
    </row>
    <row r="92" spans="1:17" ht="18.75" customHeight="1" thickBot="1">
      <c r="A92" s="1357"/>
      <c r="B92" s="1284"/>
      <c r="C92" s="1285"/>
      <c r="D92" s="1258"/>
      <c r="E92" s="1261"/>
      <c r="F92" s="1255"/>
    </row>
    <row r="93" spans="1:17" ht="18.75" customHeight="1">
      <c r="A93" s="1279">
        <v>16</v>
      </c>
      <c r="B93" s="1282" t="s">
        <v>541</v>
      </c>
      <c r="C93" s="1339"/>
      <c r="D93" s="1256"/>
      <c r="E93" s="1259"/>
      <c r="F93" s="1253"/>
    </row>
    <row r="94" spans="1:17" ht="18.75" customHeight="1">
      <c r="A94" s="1280"/>
      <c r="B94" s="1216"/>
      <c r="C94" s="1106"/>
      <c r="D94" s="1257"/>
      <c r="E94" s="1260"/>
      <c r="F94" s="1254"/>
    </row>
    <row r="95" spans="1:17" ht="18.75" customHeight="1">
      <c r="A95" s="1280"/>
      <c r="B95" s="1216"/>
      <c r="C95" s="1106"/>
      <c r="D95" s="1257"/>
      <c r="E95" s="1260"/>
      <c r="F95" s="1254"/>
    </row>
    <row r="96" spans="1:17" ht="18.75" customHeight="1">
      <c r="A96" s="1280"/>
      <c r="B96" s="1216"/>
      <c r="C96" s="1106"/>
      <c r="D96" s="1257"/>
      <c r="E96" s="1260"/>
      <c r="F96" s="1254"/>
    </row>
    <row r="97" spans="1:8" ht="18.75" customHeight="1" thickBot="1">
      <c r="A97" s="1281"/>
      <c r="B97" s="1284"/>
      <c r="C97" s="1285"/>
      <c r="D97" s="1258"/>
      <c r="E97" s="1261"/>
      <c r="F97" s="1255"/>
    </row>
    <row r="98" spans="1:8" ht="19.5" customHeight="1">
      <c r="A98" s="1279">
        <v>17</v>
      </c>
      <c r="B98" s="1282" t="s">
        <v>770</v>
      </c>
      <c r="C98" s="1283"/>
      <c r="D98" s="1256"/>
      <c r="E98" s="1259"/>
      <c r="F98" s="1253"/>
    </row>
    <row r="99" spans="1:8" ht="19.399999999999999" customHeight="1">
      <c r="A99" s="1280"/>
      <c r="B99" s="1216"/>
      <c r="C99" s="1106"/>
      <c r="D99" s="1257"/>
      <c r="E99" s="1260"/>
      <c r="F99" s="1254"/>
      <c r="H99" s="909"/>
    </row>
    <row r="100" spans="1:8" ht="19.5" customHeight="1">
      <c r="A100" s="1280"/>
      <c r="B100" s="1216"/>
      <c r="C100" s="1106"/>
      <c r="D100" s="1257"/>
      <c r="E100" s="1260"/>
      <c r="F100" s="1254"/>
    </row>
    <row r="101" spans="1:8" ht="19.5" customHeight="1">
      <c r="A101" s="1280"/>
      <c r="B101" s="1216"/>
      <c r="C101" s="1106"/>
      <c r="D101" s="1257"/>
      <c r="E101" s="1260"/>
      <c r="F101" s="1254"/>
    </row>
    <row r="102" spans="1:8" ht="19.5" customHeight="1" thickBot="1">
      <c r="A102" s="1281"/>
      <c r="B102" s="1284"/>
      <c r="C102" s="1285"/>
      <c r="D102" s="1258"/>
      <c r="E102" s="1261"/>
      <c r="F102" s="1255"/>
    </row>
    <row r="103" spans="1:8" ht="18.649999999999999" customHeight="1">
      <c r="A103" s="1279">
        <v>18</v>
      </c>
      <c r="B103" s="1282" t="s">
        <v>786</v>
      </c>
      <c r="C103" s="1283"/>
      <c r="D103" s="1256"/>
      <c r="E103" s="1259"/>
      <c r="F103" s="1253"/>
    </row>
    <row r="104" spans="1:8" ht="18.649999999999999" customHeight="1">
      <c r="A104" s="1280"/>
      <c r="B104" s="1216"/>
      <c r="C104" s="1106"/>
      <c r="D104" s="1257"/>
      <c r="E104" s="1260"/>
      <c r="F104" s="1254"/>
    </row>
    <row r="105" spans="1:8" ht="18.649999999999999" customHeight="1">
      <c r="A105" s="1280"/>
      <c r="B105" s="1216"/>
      <c r="C105" s="1106"/>
      <c r="D105" s="1257"/>
      <c r="E105" s="1260"/>
      <c r="F105" s="1254"/>
    </row>
    <row r="106" spans="1:8" ht="18.649999999999999" customHeight="1">
      <c r="A106" s="1280"/>
      <c r="B106" s="1216"/>
      <c r="C106" s="1106"/>
      <c r="D106" s="1257"/>
      <c r="E106" s="1260"/>
      <c r="F106" s="1254"/>
    </row>
    <row r="107" spans="1:8" ht="18.649999999999999" customHeight="1" thickBot="1">
      <c r="A107" s="1281"/>
      <c r="B107" s="1284"/>
      <c r="C107" s="1285"/>
      <c r="D107" s="1258"/>
      <c r="E107" s="1261"/>
      <c r="F107" s="1255"/>
    </row>
  </sheetData>
  <sheetProtection algorithmName="SHA-512" hashValue="ZPMUb8O5g8HdYN7QfL+J2aLxzDUXCheV/DjUeu0nLNIR4d8qFUUx8JQyXmdj4NLWQhhC/Sj67qxttTAAnqBCuA==" saltValue="HHKIE9jLPFqxzEX8630sfg==" spinCount="100000" sheet="1" formatCells="0" formatColumns="0" formatRows="0" insertColumns="0" insertRows="0"/>
  <mergeCells count="123">
    <mergeCell ref="M5:N5"/>
    <mergeCell ref="M6:N6"/>
    <mergeCell ref="M7:N7"/>
    <mergeCell ref="M8:N8"/>
    <mergeCell ref="M9:N9"/>
    <mergeCell ref="M10:N10"/>
    <mergeCell ref="M11:N11"/>
    <mergeCell ref="M12:N12"/>
    <mergeCell ref="F83:F87"/>
    <mergeCell ref="F72:F74"/>
    <mergeCell ref="F61:F63"/>
    <mergeCell ref="F64:F66"/>
    <mergeCell ref="F48:F50"/>
    <mergeCell ref="H5:J5"/>
    <mergeCell ref="H6:H7"/>
    <mergeCell ref="F44:F45"/>
    <mergeCell ref="F46:F47"/>
    <mergeCell ref="I6:J6"/>
    <mergeCell ref="F26:F30"/>
    <mergeCell ref="F67:F71"/>
    <mergeCell ref="F31:F37"/>
    <mergeCell ref="M13:N13"/>
    <mergeCell ref="D44:D45"/>
    <mergeCell ref="A67:A71"/>
    <mergeCell ref="A72:A77"/>
    <mergeCell ref="B67:C71"/>
    <mergeCell ref="F51:F55"/>
    <mergeCell ref="B72:C74"/>
    <mergeCell ref="B75:C77"/>
    <mergeCell ref="B61:C63"/>
    <mergeCell ref="B64:C66"/>
    <mergeCell ref="B44:C45"/>
    <mergeCell ref="B46:C47"/>
    <mergeCell ref="F93:F97"/>
    <mergeCell ref="E75:E77"/>
    <mergeCell ref="D75:D77"/>
    <mergeCell ref="A83:A87"/>
    <mergeCell ref="A78:A82"/>
    <mergeCell ref="D78:D82"/>
    <mergeCell ref="E78:E82"/>
    <mergeCell ref="F78:F82"/>
    <mergeCell ref="F75:F77"/>
    <mergeCell ref="B88:C92"/>
    <mergeCell ref="A88:A92"/>
    <mergeCell ref="D88:D92"/>
    <mergeCell ref="E88:E92"/>
    <mergeCell ref="F88:F92"/>
    <mergeCell ref="A93:A97"/>
    <mergeCell ref="B93:C97"/>
    <mergeCell ref="D93:D97"/>
    <mergeCell ref="E93:E97"/>
    <mergeCell ref="D21:D25"/>
    <mergeCell ref="D26:D30"/>
    <mergeCell ref="E26:E30"/>
    <mergeCell ref="E72:E74"/>
    <mergeCell ref="B78:C82"/>
    <mergeCell ref="B83:C87"/>
    <mergeCell ref="D83:D87"/>
    <mergeCell ref="E83:E87"/>
    <mergeCell ref="D31:D37"/>
    <mergeCell ref="E31:E37"/>
    <mergeCell ref="B51:C55"/>
    <mergeCell ref="E38:E43"/>
    <mergeCell ref="D48:D50"/>
    <mergeCell ref="D46:D47"/>
    <mergeCell ref="E44:E45"/>
    <mergeCell ref="D72:D74"/>
    <mergeCell ref="D61:D63"/>
    <mergeCell ref="D64:D66"/>
    <mergeCell ref="D56:D60"/>
    <mergeCell ref="E56:E60"/>
    <mergeCell ref="E51:E55"/>
    <mergeCell ref="D67:D71"/>
    <mergeCell ref="E67:E71"/>
    <mergeCell ref="D51:D55"/>
    <mergeCell ref="A4:F4"/>
    <mergeCell ref="F38:F43"/>
    <mergeCell ref="E61:E63"/>
    <mergeCell ref="E64:E66"/>
    <mergeCell ref="F56:F60"/>
    <mergeCell ref="A38:A43"/>
    <mergeCell ref="D38:D43"/>
    <mergeCell ref="B9:C9"/>
    <mergeCell ref="B7:C7"/>
    <mergeCell ref="B11:C15"/>
    <mergeCell ref="B48:C50"/>
    <mergeCell ref="B56:C60"/>
    <mergeCell ref="A6:A10"/>
    <mergeCell ref="A44:A50"/>
    <mergeCell ref="A51:A55"/>
    <mergeCell ref="A56:A60"/>
    <mergeCell ref="E46:E47"/>
    <mergeCell ref="A11:A15"/>
    <mergeCell ref="D11:D15"/>
    <mergeCell ref="E11:E15"/>
    <mergeCell ref="F11:F15"/>
    <mergeCell ref="B16:C20"/>
    <mergeCell ref="E21:E25"/>
    <mergeCell ref="F21:F25"/>
    <mergeCell ref="F98:F102"/>
    <mergeCell ref="D103:D107"/>
    <mergeCell ref="E103:E107"/>
    <mergeCell ref="F103:F107"/>
    <mergeCell ref="A16:A20"/>
    <mergeCell ref="E48:E50"/>
    <mergeCell ref="B26:C30"/>
    <mergeCell ref="B31:C37"/>
    <mergeCell ref="A98:A102"/>
    <mergeCell ref="A103:A107"/>
    <mergeCell ref="B98:C102"/>
    <mergeCell ref="B103:C107"/>
    <mergeCell ref="D98:D102"/>
    <mergeCell ref="E98:E102"/>
    <mergeCell ref="A21:A25"/>
    <mergeCell ref="A26:A30"/>
    <mergeCell ref="A31:A37"/>
    <mergeCell ref="A61:A66"/>
    <mergeCell ref="B41:C43"/>
    <mergeCell ref="B38:C40"/>
    <mergeCell ref="B21:C25"/>
    <mergeCell ref="D16:D20"/>
    <mergeCell ref="E16:E20"/>
    <mergeCell ref="F16:F20"/>
  </mergeCells>
  <phoneticPr fontId="13" type="noConversion"/>
  <pageMargins left="0.75" right="0.75" top="1" bottom="1" header="0.5" footer="0.5"/>
  <pageSetup scale="3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view="pageBreakPreview" zoomScaleNormal="100" zoomScaleSheetLayoutView="100" workbookViewId="0"/>
  </sheetViews>
  <sheetFormatPr defaultColWidth="9.1796875" defaultRowHeight="12.5"/>
  <cols>
    <col min="1" max="1" width="25.453125" style="3" customWidth="1"/>
    <col min="2" max="2" width="19.1796875" style="3" customWidth="1"/>
    <col min="3" max="3" width="11.1796875" style="3" customWidth="1"/>
    <col min="4" max="4" width="8.54296875" style="3" customWidth="1"/>
    <col min="5" max="5" width="19.54296875" style="3" customWidth="1"/>
    <col min="6" max="6" width="1.81640625" style="3" customWidth="1"/>
    <col min="7" max="16384" width="9.1796875" style="3"/>
  </cols>
  <sheetData>
    <row r="1" spans="1:6" ht="13">
      <c r="A1" s="652" t="s">
        <v>407</v>
      </c>
      <c r="B1" s="222"/>
      <c r="C1" s="222"/>
      <c r="D1" s="222"/>
      <c r="E1" s="222"/>
      <c r="F1" s="395"/>
    </row>
    <row r="2" spans="1:6" ht="13">
      <c r="A2" s="653"/>
      <c r="B2" s="50"/>
      <c r="C2" s="50"/>
      <c r="D2" s="50"/>
      <c r="E2" s="50"/>
      <c r="F2" s="51"/>
    </row>
    <row r="3" spans="1:6" s="69" customFormat="1" ht="13" thickBot="1">
      <c r="A3" s="655" t="s">
        <v>515</v>
      </c>
      <c r="B3" s="656"/>
      <c r="C3" s="657"/>
      <c r="D3" s="656"/>
      <c r="E3" s="656"/>
      <c r="F3" s="67"/>
    </row>
    <row r="4" spans="1:6" ht="15.5">
      <c r="A4" s="1378" t="s">
        <v>104</v>
      </c>
      <c r="B4" s="1379"/>
      <c r="C4" s="1379"/>
      <c r="D4" s="1379"/>
      <c r="E4" s="1379"/>
      <c r="F4" s="1380"/>
    </row>
    <row r="5" spans="1:6" ht="14">
      <c r="A5" s="1213">
        <f>'Lag Triangles Certification'!A5:D5</f>
        <v>0</v>
      </c>
      <c r="B5" s="1214"/>
      <c r="C5" s="1214"/>
      <c r="D5" s="1214"/>
      <c r="E5" s="1214"/>
      <c r="F5" s="1215"/>
    </row>
    <row r="6" spans="1:6" ht="14">
      <c r="A6" s="1375" t="str">
        <f>Checks!V7</f>
        <v>January 2020 - June 2022  
with runout through September 30, 2022</v>
      </c>
      <c r="B6" s="1376"/>
      <c r="C6" s="1376"/>
      <c r="D6" s="1376"/>
      <c r="E6" s="1376"/>
      <c r="F6" s="1377"/>
    </row>
    <row r="7" spans="1:6">
      <c r="A7" s="72"/>
      <c r="B7" s="50"/>
      <c r="C7" s="50"/>
      <c r="D7" s="50"/>
      <c r="E7" s="50"/>
      <c r="F7" s="51"/>
    </row>
    <row r="8" spans="1:6">
      <c r="A8" s="72"/>
      <c r="B8" s="50"/>
      <c r="C8" s="50"/>
      <c r="D8" s="50"/>
      <c r="E8" s="50"/>
      <c r="F8" s="51"/>
    </row>
    <row r="9" spans="1:6" ht="12.65" customHeight="1">
      <c r="A9" s="1216" t="s">
        <v>682</v>
      </c>
      <c r="B9" s="1105"/>
      <c r="C9" s="1105"/>
      <c r="D9" s="1105"/>
      <c r="E9" s="1105"/>
      <c r="F9" s="51"/>
    </row>
    <row r="10" spans="1:6" ht="14.25" customHeight="1">
      <c r="A10" s="72" t="s">
        <v>683</v>
      </c>
      <c r="B10" s="50"/>
      <c r="C10" s="648"/>
      <c r="D10" s="1374" t="s">
        <v>669</v>
      </c>
      <c r="E10" s="1374"/>
      <c r="F10" s="51"/>
    </row>
    <row r="11" spans="1:6">
      <c r="A11" s="72"/>
      <c r="B11" s="50"/>
      <c r="C11" s="50"/>
      <c r="D11" s="50"/>
      <c r="E11" s="50"/>
      <c r="F11" s="51"/>
    </row>
    <row r="12" spans="1:6">
      <c r="A12" s="72"/>
      <c r="B12" s="50"/>
      <c r="C12" s="50"/>
      <c r="D12" s="50"/>
      <c r="E12" s="50"/>
      <c r="F12" s="51"/>
    </row>
    <row r="13" spans="1:6">
      <c r="A13" s="72"/>
      <c r="B13" s="50"/>
      <c r="C13" s="50"/>
      <c r="D13" s="50"/>
      <c r="E13" s="50"/>
      <c r="F13" s="51"/>
    </row>
    <row r="14" spans="1:6">
      <c r="A14" s="396" t="s">
        <v>164</v>
      </c>
      <c r="B14" s="184"/>
      <c r="C14" s="184"/>
      <c r="D14" s="184"/>
      <c r="E14" s="50"/>
      <c r="F14" s="51"/>
    </row>
    <row r="15" spans="1:6">
      <c r="A15" s="396"/>
      <c r="B15" s="185"/>
      <c r="C15" s="185"/>
      <c r="D15" s="185"/>
      <c r="E15" s="50"/>
      <c r="F15" s="51"/>
    </row>
    <row r="16" spans="1:6">
      <c r="A16" s="396" t="s">
        <v>165</v>
      </c>
      <c r="B16" s="184"/>
      <c r="C16" s="184"/>
      <c r="D16" s="184"/>
      <c r="E16" s="50"/>
      <c r="F16" s="51"/>
    </row>
    <row r="17" spans="1:6">
      <c r="A17" s="396"/>
      <c r="B17" s="185"/>
      <c r="C17" s="185"/>
      <c r="D17" s="185"/>
      <c r="E17" s="50"/>
      <c r="F17" s="51"/>
    </row>
    <row r="18" spans="1:6">
      <c r="A18" s="396" t="s">
        <v>166</v>
      </c>
      <c r="B18" s="184"/>
      <c r="C18" s="184"/>
      <c r="D18" s="184"/>
      <c r="E18" s="50"/>
      <c r="F18" s="51"/>
    </row>
    <row r="19" spans="1:6">
      <c r="A19" s="396"/>
      <c r="B19" s="185"/>
      <c r="C19" s="185"/>
      <c r="D19" s="185"/>
      <c r="E19" s="50"/>
      <c r="F19" s="51"/>
    </row>
    <row r="20" spans="1:6">
      <c r="A20" s="396" t="s">
        <v>167</v>
      </c>
      <c r="B20" s="184"/>
      <c r="C20" s="184"/>
      <c r="D20" s="184"/>
      <c r="E20" s="50"/>
      <c r="F20" s="51"/>
    </row>
    <row r="21" spans="1:6">
      <c r="A21" s="396"/>
      <c r="B21" s="185"/>
      <c r="C21" s="185"/>
      <c r="D21" s="185"/>
      <c r="E21" s="50"/>
      <c r="F21" s="51"/>
    </row>
    <row r="22" spans="1:6">
      <c r="A22" s="396" t="s">
        <v>168</v>
      </c>
      <c r="B22" s="184"/>
      <c r="C22" s="184"/>
      <c r="D22" s="184"/>
      <c r="E22" s="50"/>
      <c r="F22" s="51"/>
    </row>
    <row r="23" spans="1:6">
      <c r="A23" s="72"/>
      <c r="B23" s="50"/>
      <c r="C23" s="50"/>
      <c r="D23" s="50"/>
      <c r="E23" s="50"/>
      <c r="F23" s="51"/>
    </row>
    <row r="24" spans="1:6" ht="13" thickBot="1">
      <c r="A24" s="73"/>
      <c r="B24" s="654"/>
      <c r="C24" s="654"/>
      <c r="D24" s="654"/>
      <c r="E24" s="654"/>
      <c r="F24" s="316"/>
    </row>
  </sheetData>
  <sheetProtection algorithmName="SHA-512" hashValue="CPhAOgQre2trexV5AGxXexlgEeMxvkSRNQ6YA+JWI4qsjvwkc647WBsQ5UvKjMtvyfretLxdXjRChqmIRAYfjA==" saltValue="KcFSKJLg4AJIOFeWV3RDcA==" spinCount="100000" sheet="1" formatColumns="0"/>
  <mergeCells count="5">
    <mergeCell ref="D10:E10"/>
    <mergeCell ref="A6:F6"/>
    <mergeCell ref="A5:F5"/>
    <mergeCell ref="A4:F4"/>
    <mergeCell ref="A9:E9"/>
  </mergeCells>
  <phoneticPr fontId="0" type="noConversion"/>
  <pageMargins left="0.75" right="0.75" top="1" bottom="1" header="0.5" footer="0.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view="pageBreakPreview" zoomScaleNormal="85" zoomScaleSheetLayoutView="100" workbookViewId="0"/>
  </sheetViews>
  <sheetFormatPr defaultColWidth="9.1796875" defaultRowHeight="12.5"/>
  <cols>
    <col min="1" max="16384" width="9.1796875" style="530"/>
  </cols>
  <sheetData>
    <row r="1" spans="1:11" ht="13">
      <c r="A1" s="529" t="s">
        <v>407</v>
      </c>
    </row>
    <row r="2" spans="1:11" ht="13" thickBot="1"/>
    <row r="3" spans="1:11" ht="29.25" customHeight="1">
      <c r="A3" s="1381" t="s">
        <v>175</v>
      </c>
      <c r="B3" s="1382"/>
      <c r="C3" s="1382"/>
      <c r="D3" s="1382"/>
      <c r="E3" s="1382"/>
      <c r="F3" s="1382"/>
      <c r="G3" s="1382"/>
      <c r="H3" s="1382"/>
      <c r="I3" s="1382"/>
      <c r="J3" s="1382"/>
      <c r="K3" s="1383"/>
    </row>
    <row r="4" spans="1:11">
      <c r="A4" s="531"/>
      <c r="B4" s="532"/>
      <c r="C4" s="532"/>
      <c r="D4" s="532"/>
      <c r="E4" s="532"/>
      <c r="F4" s="532"/>
      <c r="G4" s="532"/>
      <c r="H4" s="532"/>
      <c r="I4" s="532"/>
      <c r="J4" s="532"/>
      <c r="K4" s="533"/>
    </row>
    <row r="5" spans="1:11" ht="32.25" customHeight="1">
      <c r="A5" s="1384" t="s">
        <v>87</v>
      </c>
      <c r="B5" s="1217"/>
      <c r="C5" s="1217"/>
      <c r="D5" s="1217"/>
      <c r="E5" s="1217"/>
      <c r="F5" s="1217"/>
      <c r="G5" s="1217"/>
      <c r="H5" s="1217"/>
      <c r="I5" s="1217"/>
      <c r="J5" s="1217"/>
      <c r="K5" s="1218"/>
    </row>
    <row r="6" spans="1:11">
      <c r="A6" s="531"/>
      <c r="B6" s="532"/>
      <c r="C6" s="532"/>
      <c r="D6" s="532"/>
      <c r="E6" s="532"/>
      <c r="F6" s="532"/>
      <c r="G6" s="532"/>
      <c r="H6" s="532"/>
      <c r="I6" s="532"/>
      <c r="J6" s="532"/>
      <c r="K6" s="533"/>
    </row>
    <row r="7" spans="1:11" ht="38.25" customHeight="1">
      <c r="A7" s="531">
        <v>1</v>
      </c>
      <c r="B7" s="1217" t="s">
        <v>108</v>
      </c>
      <c r="C7" s="1217"/>
      <c r="D7" s="1217"/>
      <c r="E7" s="1217"/>
      <c r="F7" s="1217"/>
      <c r="G7" s="1217"/>
      <c r="H7" s="1217"/>
      <c r="I7" s="1217"/>
      <c r="J7" s="1217"/>
      <c r="K7" s="1218"/>
    </row>
    <row r="8" spans="1:11">
      <c r="A8" s="531"/>
      <c r="B8" s="532"/>
      <c r="C8" s="532"/>
      <c r="D8" s="532"/>
      <c r="E8" s="532"/>
      <c r="F8" s="532"/>
      <c r="G8" s="532"/>
      <c r="H8" s="532"/>
      <c r="I8" s="532"/>
      <c r="J8" s="532"/>
      <c r="K8" s="533"/>
    </row>
    <row r="9" spans="1:11" ht="38.25" customHeight="1">
      <c r="A9" s="531">
        <v>2</v>
      </c>
      <c r="B9" s="1217" t="s">
        <v>109</v>
      </c>
      <c r="C9" s="1217"/>
      <c r="D9" s="1217"/>
      <c r="E9" s="1217"/>
      <c r="F9" s="1217"/>
      <c r="G9" s="1217"/>
      <c r="H9" s="1217"/>
      <c r="I9" s="1217"/>
      <c r="J9" s="1217"/>
      <c r="K9" s="1218"/>
    </row>
    <row r="10" spans="1:11">
      <c r="A10" s="531"/>
      <c r="B10" s="532"/>
      <c r="C10" s="532"/>
      <c r="D10" s="532"/>
      <c r="E10" s="532"/>
      <c r="F10" s="532"/>
      <c r="G10" s="532"/>
      <c r="H10" s="532"/>
      <c r="I10" s="532"/>
      <c r="J10" s="532"/>
      <c r="K10" s="533"/>
    </row>
    <row r="11" spans="1:11" ht="107.5" customHeight="1">
      <c r="A11" s="531">
        <v>3</v>
      </c>
      <c r="B11" s="1217" t="s">
        <v>88</v>
      </c>
      <c r="C11" s="1217"/>
      <c r="D11" s="1217"/>
      <c r="E11" s="1217"/>
      <c r="F11" s="1217"/>
      <c r="G11" s="1217"/>
      <c r="H11" s="1217"/>
      <c r="I11" s="1217"/>
      <c r="J11" s="1217"/>
      <c r="K11" s="1218"/>
    </row>
    <row r="12" spans="1:11">
      <c r="A12" s="531"/>
      <c r="B12" s="532"/>
      <c r="C12" s="532"/>
      <c r="D12" s="532"/>
      <c r="E12" s="532"/>
      <c r="F12" s="532"/>
      <c r="G12" s="532"/>
      <c r="H12" s="532"/>
      <c r="I12" s="532"/>
      <c r="J12" s="532"/>
      <c r="K12" s="533"/>
    </row>
    <row r="13" spans="1:11" ht="52.5" customHeight="1">
      <c r="A13" s="531">
        <v>4</v>
      </c>
      <c r="B13" s="1217" t="s">
        <v>110</v>
      </c>
      <c r="C13" s="1217"/>
      <c r="D13" s="1217"/>
      <c r="E13" s="1217"/>
      <c r="F13" s="1217"/>
      <c r="G13" s="1217"/>
      <c r="H13" s="1217"/>
      <c r="I13" s="1217"/>
      <c r="J13" s="1217"/>
      <c r="K13" s="1218"/>
    </row>
    <row r="14" spans="1:11" ht="38.25" customHeight="1">
      <c r="A14" s="531"/>
      <c r="B14" s="534" t="s">
        <v>176</v>
      </c>
      <c r="C14" s="1217" t="s">
        <v>89</v>
      </c>
      <c r="D14" s="1217"/>
      <c r="E14" s="1217"/>
      <c r="F14" s="1217"/>
      <c r="G14" s="1217"/>
      <c r="H14" s="1217"/>
      <c r="I14" s="1217"/>
      <c r="J14" s="1217"/>
      <c r="K14" s="1218"/>
    </row>
    <row r="15" spans="1:11" ht="39" customHeight="1">
      <c r="A15" s="531"/>
      <c r="B15" s="534" t="s">
        <v>177</v>
      </c>
      <c r="C15" s="1217" t="s">
        <v>90</v>
      </c>
      <c r="D15" s="1217"/>
      <c r="E15" s="1217"/>
      <c r="F15" s="1217"/>
      <c r="G15" s="1217"/>
      <c r="H15" s="1217"/>
      <c r="I15" s="1217"/>
      <c r="J15" s="1217"/>
      <c r="K15" s="1218"/>
    </row>
    <row r="16" spans="1:11" ht="51" customHeight="1">
      <c r="A16" s="531"/>
      <c r="B16" s="534" t="s">
        <v>178</v>
      </c>
      <c r="C16" s="1217" t="s">
        <v>96</v>
      </c>
      <c r="D16" s="1217"/>
      <c r="E16" s="1217"/>
      <c r="F16" s="1217"/>
      <c r="G16" s="1217"/>
      <c r="H16" s="1217"/>
      <c r="I16" s="1217"/>
      <c r="J16" s="1217"/>
      <c r="K16" s="1218"/>
    </row>
    <row r="17" spans="1:11" ht="39" customHeight="1">
      <c r="A17" s="531"/>
      <c r="B17" s="534" t="s">
        <v>179</v>
      </c>
      <c r="C17" s="1217" t="s">
        <v>97</v>
      </c>
      <c r="D17" s="1217"/>
      <c r="E17" s="1217"/>
      <c r="F17" s="1217"/>
      <c r="G17" s="1217"/>
      <c r="H17" s="1217"/>
      <c r="I17" s="1217"/>
      <c r="J17" s="1217"/>
      <c r="K17" s="1218"/>
    </row>
    <row r="18" spans="1:11">
      <c r="A18" s="531"/>
      <c r="B18" s="532"/>
      <c r="C18" s="532"/>
      <c r="D18" s="532"/>
      <c r="E18" s="532"/>
      <c r="F18" s="532"/>
      <c r="G18" s="532"/>
      <c r="H18" s="532"/>
      <c r="I18" s="532"/>
      <c r="J18" s="532"/>
      <c r="K18" s="533"/>
    </row>
    <row r="19" spans="1:11" ht="26.25" customHeight="1">
      <c r="A19" s="531">
        <v>5</v>
      </c>
      <c r="B19" s="1217" t="s">
        <v>125</v>
      </c>
      <c r="C19" s="1217"/>
      <c r="D19" s="1217"/>
      <c r="E19" s="1217"/>
      <c r="F19" s="1217"/>
      <c r="G19" s="1217"/>
      <c r="H19" s="1217"/>
      <c r="I19" s="1217"/>
      <c r="J19" s="1217"/>
      <c r="K19" s="1218"/>
    </row>
    <row r="20" spans="1:11">
      <c r="A20" s="531"/>
      <c r="B20" s="532"/>
      <c r="C20" s="532"/>
      <c r="D20" s="532"/>
      <c r="E20" s="532"/>
      <c r="F20" s="532"/>
      <c r="G20" s="532"/>
      <c r="H20" s="532"/>
      <c r="I20" s="532"/>
      <c r="J20" s="532"/>
      <c r="K20" s="533"/>
    </row>
    <row r="21" spans="1:11" ht="26.25" customHeight="1">
      <c r="A21" s="531">
        <v>6</v>
      </c>
      <c r="B21" s="1217" t="s">
        <v>173</v>
      </c>
      <c r="C21" s="1217"/>
      <c r="D21" s="1217"/>
      <c r="E21" s="1217"/>
      <c r="F21" s="1217"/>
      <c r="G21" s="1217"/>
      <c r="H21" s="1217"/>
      <c r="I21" s="1217"/>
      <c r="J21" s="1217"/>
      <c r="K21" s="1218"/>
    </row>
    <row r="22" spans="1:11" ht="52.5" customHeight="1">
      <c r="A22" s="531"/>
      <c r="B22" s="534" t="s">
        <v>176</v>
      </c>
      <c r="C22" s="1217" t="s">
        <v>126</v>
      </c>
      <c r="D22" s="1217"/>
      <c r="E22" s="1217"/>
      <c r="F22" s="1217"/>
      <c r="G22" s="1217"/>
      <c r="H22" s="1217"/>
      <c r="I22" s="1217"/>
      <c r="J22" s="1217"/>
      <c r="K22" s="1218"/>
    </row>
    <row r="23" spans="1:11" ht="26.25" customHeight="1" thickBot="1">
      <c r="A23" s="535"/>
      <c r="B23" s="536" t="s">
        <v>177</v>
      </c>
      <c r="C23" s="1385" t="s">
        <v>172</v>
      </c>
      <c r="D23" s="1385"/>
      <c r="E23" s="1385"/>
      <c r="F23" s="1385"/>
      <c r="G23" s="1385"/>
      <c r="H23" s="1385"/>
      <c r="I23" s="1385"/>
      <c r="J23" s="1385"/>
      <c r="K23" s="1386"/>
    </row>
  </sheetData>
  <sheetProtection algorithmName="SHA-512" hashValue="xdS85HxILVN7FROcqXWIwEHrbTHI6b6n/6GyBawv8jgBwSpiaSf0f62bIDiq5VfJ2t8cXbOtWMv4C/ob8nGV4A==" saltValue="u3z2bzzoEcp7131VeiWEPA==" spinCount="100000" sheet="1" objects="1" scenarios="1"/>
  <mergeCells count="14">
    <mergeCell ref="B21:K21"/>
    <mergeCell ref="C22:K22"/>
    <mergeCell ref="C16:K16"/>
    <mergeCell ref="C23:K23"/>
    <mergeCell ref="C17:K17"/>
    <mergeCell ref="B19:K19"/>
    <mergeCell ref="C14:K14"/>
    <mergeCell ref="C15:K15"/>
    <mergeCell ref="A3:K3"/>
    <mergeCell ref="A5:K5"/>
    <mergeCell ref="B7:K7"/>
    <mergeCell ref="B9:K9"/>
    <mergeCell ref="B11:K11"/>
    <mergeCell ref="B13:K13"/>
  </mergeCells>
  <phoneticPr fontId="0" type="noConversion"/>
  <pageMargins left="0.75" right="0.75" top="1" bottom="1" header="0.5" footer="0.5"/>
  <pageSetup scale="9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3"/>
  <sheetViews>
    <sheetView view="pageBreakPreview" zoomScaleNormal="85" zoomScaleSheetLayoutView="100" workbookViewId="0"/>
  </sheetViews>
  <sheetFormatPr defaultColWidth="8.81640625" defaultRowHeight="12.5"/>
  <cols>
    <col min="1" max="1" width="67.1796875" style="69" customWidth="1"/>
    <col min="2" max="3" width="4.453125" style="69" customWidth="1"/>
    <col min="4" max="4" width="15.81640625" style="69" customWidth="1"/>
    <col min="5" max="16384" width="8.81640625" style="69"/>
  </cols>
  <sheetData>
    <row r="1" spans="1:4" ht="13">
      <c r="A1" s="228" t="s">
        <v>407</v>
      </c>
    </row>
    <row r="3" spans="1:4" ht="13" thickBot="1">
      <c r="A3" s="227" t="s">
        <v>515</v>
      </c>
      <c r="B3" s="227"/>
      <c r="C3" s="227"/>
    </row>
    <row r="4" spans="1:4" ht="15.5">
      <c r="A4" s="1387" t="s">
        <v>120</v>
      </c>
      <c r="B4" s="1388"/>
      <c r="C4" s="1388"/>
      <c r="D4" s="1389"/>
    </row>
    <row r="5" spans="1:4" ht="15.5">
      <c r="A5" s="1393">
        <f>'Lag Triangles'!C3</f>
        <v>0</v>
      </c>
      <c r="B5" s="1394"/>
      <c r="C5" s="1394"/>
      <c r="D5" s="1395"/>
    </row>
    <row r="6" spans="1:4" ht="14">
      <c r="A6" s="1396" t="str">
        <f>'Member Months'!C90</f>
        <v>2021 Prior Year</v>
      </c>
      <c r="B6" s="1397"/>
      <c r="C6" s="1397"/>
      <c r="D6" s="1398"/>
    </row>
    <row r="7" spans="1:4">
      <c r="A7" s="64"/>
      <c r="B7" s="42"/>
      <c r="C7" s="42"/>
      <c r="D7" s="65"/>
    </row>
    <row r="8" spans="1:4">
      <c r="A8" s="415" t="str">
        <f>A6 &amp;" Revenue Reported on the MDI Audit"</f>
        <v>2021 Prior Year Revenue Reported on the MDI Audit</v>
      </c>
      <c r="B8" s="42"/>
      <c r="C8" s="42"/>
      <c r="D8" s="201"/>
    </row>
    <row r="9" spans="1:4">
      <c r="A9" s="64"/>
      <c r="B9" s="42"/>
      <c r="C9" s="42"/>
      <c r="D9" s="416"/>
    </row>
    <row r="10" spans="1:4">
      <c r="A10" s="64" t="s">
        <v>113</v>
      </c>
      <c r="B10" s="42"/>
      <c r="C10" s="42"/>
      <c r="D10" s="416"/>
    </row>
    <row r="11" spans="1:4">
      <c r="A11" s="64"/>
      <c r="B11" s="42"/>
      <c r="C11" s="42"/>
      <c r="D11" s="416"/>
    </row>
    <row r="12" spans="1:4">
      <c r="A12" s="181"/>
      <c r="B12" s="649"/>
      <c r="C12" s="182"/>
      <c r="D12" s="202"/>
    </row>
    <row r="13" spans="1:4">
      <c r="A13" s="181"/>
      <c r="B13" s="649"/>
      <c r="C13" s="649"/>
      <c r="D13" s="202"/>
    </row>
    <row r="14" spans="1:4">
      <c r="A14" s="181"/>
      <c r="B14" s="649"/>
      <c r="C14" s="182"/>
      <c r="D14" s="202"/>
    </row>
    <row r="15" spans="1:4">
      <c r="A15" s="181"/>
      <c r="B15" s="182"/>
      <c r="C15" s="649"/>
      <c r="D15" s="203"/>
    </row>
    <row r="16" spans="1:4">
      <c r="A16" s="64"/>
      <c r="B16" s="42"/>
      <c r="C16" s="42"/>
      <c r="D16" s="416"/>
    </row>
    <row r="17" spans="1:4">
      <c r="A17" s="64" t="s">
        <v>196</v>
      </c>
      <c r="B17" s="42"/>
      <c r="C17" s="42"/>
      <c r="D17" s="417">
        <f>SUM(D12:D15)</f>
        <v>0</v>
      </c>
    </row>
    <row r="18" spans="1:4">
      <c r="A18" s="64"/>
      <c r="B18" s="42"/>
      <c r="C18" s="42"/>
      <c r="D18" s="416"/>
    </row>
    <row r="19" spans="1:4">
      <c r="A19" s="415" t="str">
        <f>A6&amp;" Revenue Reported in the MHD Financials"</f>
        <v>2021 Prior Year Revenue Reported in the MHD Financials</v>
      </c>
      <c r="B19" s="42"/>
      <c r="C19" s="42"/>
      <c r="D19" s="201"/>
    </row>
    <row r="20" spans="1:4">
      <c r="A20" s="64"/>
      <c r="B20" s="42"/>
      <c r="C20" s="42"/>
      <c r="D20" s="416"/>
    </row>
    <row r="21" spans="1:4" ht="13" thickBot="1">
      <c r="A21" s="64" t="s">
        <v>197</v>
      </c>
      <c r="B21" s="42"/>
      <c r="C21" s="42"/>
      <c r="D21" s="418">
        <f>+D8-D19</f>
        <v>0</v>
      </c>
    </row>
    <row r="22" spans="1:4" ht="13" thickTop="1">
      <c r="A22" s="64"/>
      <c r="B22" s="42"/>
      <c r="C22" s="42"/>
      <c r="D22" s="65"/>
    </row>
    <row r="23" spans="1:4">
      <c r="A23" s="64"/>
      <c r="B23" s="42"/>
      <c r="C23" s="42"/>
      <c r="D23" s="65"/>
    </row>
    <row r="24" spans="1:4">
      <c r="A24" s="64" t="s">
        <v>198</v>
      </c>
      <c r="B24" s="42"/>
      <c r="C24" s="42"/>
      <c r="D24" s="65"/>
    </row>
    <row r="25" spans="1:4" ht="25.5" customHeight="1">
      <c r="A25" s="1390" t="s">
        <v>91</v>
      </c>
      <c r="B25" s="1391"/>
      <c r="C25" s="1391"/>
      <c r="D25" s="1392"/>
    </row>
    <row r="26" spans="1:4" ht="6.75" customHeight="1">
      <c r="A26" s="64"/>
      <c r="B26" s="42"/>
      <c r="C26" s="42"/>
      <c r="D26" s="65"/>
    </row>
    <row r="27" spans="1:4">
      <c r="A27" s="1390" t="s">
        <v>174</v>
      </c>
      <c r="B27" s="1391"/>
      <c r="C27" s="1391"/>
      <c r="D27" s="1392"/>
    </row>
    <row r="28" spans="1:4" ht="13" thickBot="1">
      <c r="A28" s="66"/>
      <c r="B28" s="47"/>
      <c r="C28" s="47"/>
      <c r="D28" s="67"/>
    </row>
    <row r="29" spans="1:4" ht="15.5">
      <c r="A29" s="1387" t="s">
        <v>114</v>
      </c>
      <c r="B29" s="1388"/>
      <c r="C29" s="1388"/>
      <c r="D29" s="1389"/>
    </row>
    <row r="30" spans="1:4" ht="15.5">
      <c r="A30" s="1393">
        <f>+A5</f>
        <v>0</v>
      </c>
      <c r="B30" s="1394"/>
      <c r="C30" s="1394"/>
      <c r="D30" s="1395"/>
    </row>
    <row r="31" spans="1:4" ht="14">
      <c r="A31" s="1396" t="str">
        <f>+A6</f>
        <v>2021 Prior Year</v>
      </c>
      <c r="B31" s="1397"/>
      <c r="C31" s="1397"/>
      <c r="D31" s="1398"/>
    </row>
    <row r="32" spans="1:4">
      <c r="A32" s="64"/>
      <c r="B32" s="42"/>
      <c r="C32" s="42"/>
      <c r="D32" s="65"/>
    </row>
    <row r="33" spans="1:4">
      <c r="A33" s="415" t="str">
        <f>A31 &amp; " Medical Cost Reported on the MDI Audit"</f>
        <v>2021 Prior Year Medical Cost Reported on the MDI Audit</v>
      </c>
      <c r="B33" s="42"/>
      <c r="C33" s="42"/>
      <c r="D33" s="180"/>
    </row>
    <row r="34" spans="1:4">
      <c r="A34" s="64"/>
      <c r="B34" s="42"/>
      <c r="C34" s="42"/>
      <c r="D34" s="65"/>
    </row>
    <row r="35" spans="1:4">
      <c r="A35" s="64" t="s">
        <v>115</v>
      </c>
      <c r="B35" s="42"/>
      <c r="C35" s="42"/>
      <c r="D35" s="65"/>
    </row>
    <row r="36" spans="1:4">
      <c r="A36" s="64"/>
      <c r="B36" s="42"/>
      <c r="C36" s="42"/>
      <c r="D36" s="65"/>
    </row>
    <row r="37" spans="1:4">
      <c r="A37" s="181"/>
      <c r="B37" s="182"/>
      <c r="C37" s="182"/>
      <c r="D37" s="183"/>
    </row>
    <row r="38" spans="1:4">
      <c r="A38" s="181"/>
      <c r="B38" s="182"/>
      <c r="C38" s="182"/>
      <c r="D38" s="183"/>
    </row>
    <row r="39" spans="1:4">
      <c r="A39" s="181"/>
      <c r="B39" s="182"/>
      <c r="C39" s="182"/>
      <c r="D39" s="183"/>
    </row>
    <row r="40" spans="1:4">
      <c r="A40" s="181"/>
      <c r="B40" s="182"/>
      <c r="C40" s="182"/>
      <c r="D40" s="183"/>
    </row>
    <row r="41" spans="1:4">
      <c r="A41" s="64"/>
      <c r="B41" s="42"/>
      <c r="C41" s="42"/>
      <c r="D41" s="65"/>
    </row>
    <row r="42" spans="1:4">
      <c r="A42" s="64" t="s">
        <v>196</v>
      </c>
      <c r="B42" s="42"/>
      <c r="C42" s="42"/>
      <c r="D42" s="419">
        <f>SUM(D37:D40)</f>
        <v>0</v>
      </c>
    </row>
    <row r="43" spans="1:4">
      <c r="A43" s="64"/>
      <c r="B43" s="42"/>
      <c r="C43" s="42"/>
      <c r="D43" s="65"/>
    </row>
    <row r="44" spans="1:4">
      <c r="A44" s="415" t="str">
        <f>A31 &amp; " Medical Costs Reported in the MHD Financials"</f>
        <v>2021 Prior Year Medical Costs Reported in the MHD Financials</v>
      </c>
      <c r="B44" s="42"/>
      <c r="C44" s="42"/>
      <c r="D44" s="180"/>
    </row>
    <row r="45" spans="1:4">
      <c r="A45" s="64"/>
      <c r="B45" s="42"/>
      <c r="C45" s="42"/>
      <c r="D45" s="65"/>
    </row>
    <row r="46" spans="1:4" ht="13" thickBot="1">
      <c r="A46" s="64" t="s">
        <v>197</v>
      </c>
      <c r="B46" s="42"/>
      <c r="C46" s="42"/>
      <c r="D46" s="418">
        <f>+D33-D44</f>
        <v>0</v>
      </c>
    </row>
    <row r="47" spans="1:4" ht="13" thickTop="1">
      <c r="A47" s="64"/>
      <c r="B47" s="42"/>
      <c r="C47" s="42"/>
      <c r="D47" s="65"/>
    </row>
    <row r="48" spans="1:4">
      <c r="A48" s="64"/>
      <c r="B48" s="42"/>
      <c r="C48" s="42"/>
      <c r="D48" s="65"/>
    </row>
    <row r="49" spans="1:4">
      <c r="A49" s="64" t="s">
        <v>198</v>
      </c>
      <c r="B49" s="42"/>
      <c r="C49" s="42"/>
      <c r="D49" s="65"/>
    </row>
    <row r="50" spans="1:4" ht="38.25" customHeight="1">
      <c r="A50" s="1390" t="s">
        <v>92</v>
      </c>
      <c r="B50" s="1391"/>
      <c r="C50" s="1391"/>
      <c r="D50" s="1392"/>
    </row>
    <row r="51" spans="1:4" ht="6" customHeight="1">
      <c r="A51" s="64"/>
      <c r="B51" s="42"/>
      <c r="C51" s="42"/>
      <c r="D51" s="65"/>
    </row>
    <row r="52" spans="1:4" ht="12.75" customHeight="1">
      <c r="A52" s="1390" t="s">
        <v>174</v>
      </c>
      <c r="B52" s="1391"/>
      <c r="C52" s="1391"/>
      <c r="D52" s="1392"/>
    </row>
    <row r="53" spans="1:4" ht="13" thickBot="1">
      <c r="A53" s="66"/>
      <c r="B53" s="47"/>
      <c r="C53" s="47"/>
      <c r="D53" s="67"/>
    </row>
    <row r="54" spans="1:4" ht="15.5">
      <c r="A54" s="1387" t="s">
        <v>116</v>
      </c>
      <c r="B54" s="1388"/>
      <c r="C54" s="1388"/>
      <c r="D54" s="1389"/>
    </row>
    <row r="55" spans="1:4" ht="15.5">
      <c r="A55" s="1393">
        <f>+A5</f>
        <v>0</v>
      </c>
      <c r="B55" s="1394"/>
      <c r="C55" s="1394"/>
      <c r="D55" s="1395"/>
    </row>
    <row r="56" spans="1:4" ht="14">
      <c r="A56" s="1396" t="str">
        <f>+A6</f>
        <v>2021 Prior Year</v>
      </c>
      <c r="B56" s="1397"/>
      <c r="C56" s="1397"/>
      <c r="D56" s="1398"/>
    </row>
    <row r="57" spans="1:4">
      <c r="A57" s="415"/>
      <c r="B57" s="420"/>
      <c r="C57" s="420"/>
      <c r="D57" s="421"/>
    </row>
    <row r="58" spans="1:4">
      <c r="A58" s="415" t="str">
        <f>A56 &amp; " Administration Reported on the MDI Audit"</f>
        <v>2021 Prior Year Administration Reported on the MDI Audit</v>
      </c>
      <c r="B58" s="42"/>
      <c r="C58" s="42"/>
      <c r="D58" s="180"/>
    </row>
    <row r="59" spans="1:4">
      <c r="A59" s="64"/>
      <c r="B59" s="42"/>
      <c r="C59" s="42"/>
      <c r="D59" s="65"/>
    </row>
    <row r="60" spans="1:4">
      <c r="A60" s="64" t="s">
        <v>117</v>
      </c>
      <c r="B60" s="42"/>
      <c r="C60" s="42"/>
      <c r="D60" s="65"/>
    </row>
    <row r="61" spans="1:4">
      <c r="A61" s="64"/>
      <c r="B61" s="42"/>
      <c r="C61" s="42"/>
      <c r="D61" s="65"/>
    </row>
    <row r="62" spans="1:4">
      <c r="A62" s="181"/>
      <c r="B62" s="182"/>
      <c r="C62" s="182"/>
      <c r="D62" s="183"/>
    </row>
    <row r="63" spans="1:4">
      <c r="A63" s="181"/>
      <c r="B63" s="182"/>
      <c r="C63" s="182"/>
      <c r="D63" s="183"/>
    </row>
    <row r="64" spans="1:4">
      <c r="A64" s="181"/>
      <c r="B64" s="182"/>
      <c r="C64" s="182"/>
      <c r="D64" s="183"/>
    </row>
    <row r="65" spans="1:4">
      <c r="A65" s="181"/>
      <c r="B65" s="182"/>
      <c r="C65" s="182"/>
      <c r="D65" s="183"/>
    </row>
    <row r="66" spans="1:4">
      <c r="A66" s="64"/>
      <c r="B66" s="42"/>
      <c r="C66" s="42"/>
      <c r="D66" s="65"/>
    </row>
    <row r="67" spans="1:4">
      <c r="A67" s="64" t="s">
        <v>196</v>
      </c>
      <c r="B67" s="42"/>
      <c r="C67" s="42"/>
      <c r="D67" s="419">
        <f>SUM(D62:D65)</f>
        <v>0</v>
      </c>
    </row>
    <row r="68" spans="1:4">
      <c r="A68" s="64"/>
      <c r="B68" s="42"/>
      <c r="C68" s="42"/>
      <c r="D68" s="65"/>
    </row>
    <row r="69" spans="1:4">
      <c r="A69" s="415" t="str">
        <f>A56 &amp; " Administration Reported in the MHD Financials"</f>
        <v>2021 Prior Year Administration Reported in the MHD Financials</v>
      </c>
      <c r="B69" s="42"/>
      <c r="C69" s="42"/>
      <c r="D69" s="180"/>
    </row>
    <row r="70" spans="1:4">
      <c r="A70" s="64"/>
      <c r="B70" s="42"/>
      <c r="C70" s="42"/>
      <c r="D70" s="65"/>
    </row>
    <row r="71" spans="1:4" ht="13" thickBot="1">
      <c r="A71" s="64" t="s">
        <v>197</v>
      </c>
      <c r="B71" s="42"/>
      <c r="C71" s="42"/>
      <c r="D71" s="418">
        <f>+D58-D69</f>
        <v>0</v>
      </c>
    </row>
    <row r="72" spans="1:4" ht="13" thickTop="1">
      <c r="A72" s="64"/>
      <c r="B72" s="42"/>
      <c r="C72" s="42"/>
      <c r="D72" s="65"/>
    </row>
    <row r="73" spans="1:4">
      <c r="A73" s="64"/>
      <c r="B73" s="42"/>
      <c r="C73" s="42"/>
      <c r="D73" s="65"/>
    </row>
    <row r="74" spans="1:4">
      <c r="A74" s="64" t="s">
        <v>198</v>
      </c>
      <c r="B74" s="42"/>
      <c r="C74" s="42"/>
      <c r="D74" s="65"/>
    </row>
    <row r="75" spans="1:4" ht="38.25" customHeight="1">
      <c r="A75" s="1390" t="s">
        <v>93</v>
      </c>
      <c r="B75" s="1391"/>
      <c r="C75" s="1391"/>
      <c r="D75" s="1392"/>
    </row>
    <row r="76" spans="1:4" ht="4.5" customHeight="1">
      <c r="A76" s="64"/>
      <c r="B76" s="42"/>
      <c r="C76" s="42"/>
      <c r="D76" s="65"/>
    </row>
    <row r="77" spans="1:4">
      <c r="A77" s="1390" t="s">
        <v>174</v>
      </c>
      <c r="B77" s="1391"/>
      <c r="C77" s="1391"/>
      <c r="D77" s="1392"/>
    </row>
    <row r="78" spans="1:4" ht="13" thickBot="1">
      <c r="A78" s="66"/>
      <c r="B78" s="47"/>
      <c r="C78" s="47"/>
      <c r="D78" s="67"/>
    </row>
    <row r="79" spans="1:4" ht="15.5">
      <c r="A79" s="1387" t="s">
        <v>118</v>
      </c>
      <c r="B79" s="1388"/>
      <c r="C79" s="1388"/>
      <c r="D79" s="1389"/>
    </row>
    <row r="80" spans="1:4" ht="15.5">
      <c r="A80" s="1393">
        <f>+A5</f>
        <v>0</v>
      </c>
      <c r="B80" s="1394"/>
      <c r="C80" s="1394"/>
      <c r="D80" s="1395"/>
    </row>
    <row r="81" spans="1:4" ht="14">
      <c r="A81" s="1396" t="str">
        <f>+A6</f>
        <v>2021 Prior Year</v>
      </c>
      <c r="B81" s="1397"/>
      <c r="C81" s="1397"/>
      <c r="D81" s="1398"/>
    </row>
    <row r="82" spans="1:4">
      <c r="A82" s="64"/>
      <c r="B82" s="42"/>
      <c r="C82" s="42"/>
      <c r="D82" s="65"/>
    </row>
    <row r="83" spans="1:4">
      <c r="A83" s="415" t="str">
        <f>A81 &amp; " IBNR Reported on the MDI Audit"</f>
        <v>2021 Prior Year IBNR Reported on the MDI Audit</v>
      </c>
      <c r="B83" s="42"/>
      <c r="C83" s="42"/>
      <c r="D83" s="180"/>
    </row>
    <row r="84" spans="1:4">
      <c r="A84" s="64"/>
      <c r="B84" s="42"/>
      <c r="C84" s="42"/>
      <c r="D84" s="65"/>
    </row>
    <row r="85" spans="1:4">
      <c r="A85" s="64" t="s">
        <v>119</v>
      </c>
      <c r="B85" s="42"/>
      <c r="C85" s="42"/>
      <c r="D85" s="65"/>
    </row>
    <row r="86" spans="1:4">
      <c r="A86" s="64"/>
      <c r="B86" s="42"/>
      <c r="C86" s="42"/>
      <c r="D86" s="65"/>
    </row>
    <row r="87" spans="1:4">
      <c r="A87" s="181"/>
      <c r="B87" s="182"/>
      <c r="C87" s="182"/>
      <c r="D87" s="183"/>
    </row>
    <row r="88" spans="1:4">
      <c r="A88" s="181"/>
      <c r="B88" s="182"/>
      <c r="C88" s="182"/>
      <c r="D88" s="183"/>
    </row>
    <row r="89" spans="1:4">
      <c r="A89" s="181"/>
      <c r="B89" s="182"/>
      <c r="C89" s="182"/>
      <c r="D89" s="183"/>
    </row>
    <row r="90" spans="1:4">
      <c r="A90" s="181"/>
      <c r="B90" s="182"/>
      <c r="C90" s="182"/>
      <c r="D90" s="183"/>
    </row>
    <row r="91" spans="1:4">
      <c r="A91" s="64"/>
      <c r="B91" s="42"/>
      <c r="C91" s="42"/>
      <c r="D91" s="65"/>
    </row>
    <row r="92" spans="1:4">
      <c r="A92" s="64" t="s">
        <v>196</v>
      </c>
      <c r="B92" s="42"/>
      <c r="C92" s="42"/>
      <c r="D92" s="419">
        <f>SUM(D87:D90)</f>
        <v>0</v>
      </c>
    </row>
    <row r="93" spans="1:4">
      <c r="A93" s="64"/>
      <c r="B93" s="42"/>
      <c r="C93" s="42"/>
      <c r="D93" s="65"/>
    </row>
    <row r="94" spans="1:4">
      <c r="A94" s="415" t="str">
        <f>A81 &amp; " IBNR Reported in the MHD Financials"</f>
        <v>2021 Prior Year IBNR Reported in the MHD Financials</v>
      </c>
      <c r="B94" s="42"/>
      <c r="C94" s="42"/>
      <c r="D94" s="180"/>
    </row>
    <row r="95" spans="1:4">
      <c r="A95" s="64"/>
      <c r="B95" s="42"/>
      <c r="C95" s="42"/>
      <c r="D95" s="65"/>
    </row>
    <row r="96" spans="1:4" ht="13" thickBot="1">
      <c r="A96" s="64" t="s">
        <v>197</v>
      </c>
      <c r="B96" s="42"/>
      <c r="C96" s="42"/>
      <c r="D96" s="418">
        <f>+D83-D94</f>
        <v>0</v>
      </c>
    </row>
    <row r="97" spans="1:4" ht="13" thickTop="1">
      <c r="A97" s="64"/>
      <c r="B97" s="42"/>
      <c r="C97" s="42"/>
      <c r="D97" s="65"/>
    </row>
    <row r="98" spans="1:4">
      <c r="A98" s="64"/>
      <c r="B98" s="42"/>
      <c r="C98" s="42"/>
      <c r="D98" s="65"/>
    </row>
    <row r="99" spans="1:4">
      <c r="A99" s="64" t="s">
        <v>198</v>
      </c>
      <c r="B99" s="42"/>
      <c r="C99" s="42"/>
      <c r="D99" s="65"/>
    </row>
    <row r="100" spans="1:4" ht="27.75" customHeight="1">
      <c r="A100" s="1390" t="s">
        <v>94</v>
      </c>
      <c r="B100" s="1391"/>
      <c r="C100" s="1391"/>
      <c r="D100" s="1392"/>
    </row>
    <row r="101" spans="1:4" ht="6.75" customHeight="1">
      <c r="A101" s="64"/>
      <c r="B101" s="42"/>
      <c r="C101" s="42"/>
      <c r="D101" s="65"/>
    </row>
    <row r="102" spans="1:4">
      <c r="A102" s="1390" t="s">
        <v>174</v>
      </c>
      <c r="B102" s="1391"/>
      <c r="C102" s="1391"/>
      <c r="D102" s="1392"/>
    </row>
    <row r="103" spans="1:4" ht="13" thickBot="1">
      <c r="A103" s="66"/>
      <c r="B103" s="47"/>
      <c r="C103" s="47"/>
      <c r="D103" s="67"/>
    </row>
  </sheetData>
  <sheetProtection algorithmName="SHA-512" hashValue="Wl0BPZlrkmNh4fk/9BugdK/JuwAIiV0EvEJXmMt8y6Mr9vwIS1ZBconQePuWpccmsQ/wTKvAxi4zdhzVYziB5A==" saltValue="Q1+aZzWYhcAIVElK2tKf7g==" spinCount="100000" sheet="1" formatColumns="0" insertRows="0"/>
  <mergeCells count="20">
    <mergeCell ref="A31:D31"/>
    <mergeCell ref="A50:D50"/>
    <mergeCell ref="A52:D52"/>
    <mergeCell ref="A30:D30"/>
    <mergeCell ref="A4:D4"/>
    <mergeCell ref="A6:D6"/>
    <mergeCell ref="A25:D25"/>
    <mergeCell ref="A27:D27"/>
    <mergeCell ref="A5:D5"/>
    <mergeCell ref="A29:D29"/>
    <mergeCell ref="A54:D54"/>
    <mergeCell ref="A102:D102"/>
    <mergeCell ref="A80:D80"/>
    <mergeCell ref="A75:D75"/>
    <mergeCell ref="A77:D77"/>
    <mergeCell ref="A55:D55"/>
    <mergeCell ref="A79:D79"/>
    <mergeCell ref="A81:D81"/>
    <mergeCell ref="A100:D100"/>
    <mergeCell ref="A56:D56"/>
  </mergeCells>
  <phoneticPr fontId="0" type="noConversion"/>
  <pageMargins left="0.75" right="0.75" top="1" bottom="1" header="0.5" footer="0.5"/>
  <pageSetup scale="47" orientation="portrait" r:id="rId1"/>
  <headerFooter alignWithMargins="0"/>
  <rowBreaks count="1" manualBreakCount="1">
    <brk id="5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view="pageBreakPreview" zoomScaleNormal="100" zoomScaleSheetLayoutView="100" workbookViewId="0"/>
  </sheetViews>
  <sheetFormatPr defaultColWidth="9.1796875" defaultRowHeight="12.5"/>
  <cols>
    <col min="1" max="1" width="25.453125" style="3" customWidth="1"/>
    <col min="2" max="4" width="21.453125" style="3" customWidth="1"/>
    <col min="5" max="16384" width="9.1796875" style="3"/>
  </cols>
  <sheetData>
    <row r="1" spans="1:4" ht="13">
      <c r="A1" s="228" t="s">
        <v>407</v>
      </c>
    </row>
    <row r="3" spans="1:4" s="69" customFormat="1" ht="13" thickBot="1">
      <c r="A3" s="227" t="s">
        <v>515</v>
      </c>
      <c r="C3" s="227"/>
    </row>
    <row r="4" spans="1:4" ht="15.5">
      <c r="A4" s="1210" t="s">
        <v>121</v>
      </c>
      <c r="B4" s="1211"/>
      <c r="C4" s="1211"/>
      <c r="D4" s="1212"/>
    </row>
    <row r="5" spans="1:4" ht="14">
      <c r="A5" s="1213">
        <f>'Annual Audit Reconciliation'!A5:D5</f>
        <v>0</v>
      </c>
      <c r="B5" s="1214"/>
      <c r="C5" s="1214"/>
      <c r="D5" s="1215"/>
    </row>
    <row r="6" spans="1:4" ht="14">
      <c r="A6" s="1375" t="str">
        <f>'Annual Audit Reconciliation'!A6:D6</f>
        <v>2021 Prior Year</v>
      </c>
      <c r="B6" s="1376"/>
      <c r="C6" s="1376"/>
      <c r="D6" s="1377"/>
    </row>
    <row r="7" spans="1:4">
      <c r="A7" s="72"/>
      <c r="B7" s="50"/>
      <c r="C7" s="50"/>
      <c r="D7" s="51"/>
    </row>
    <row r="8" spans="1:4" ht="57" customHeight="1">
      <c r="A8" s="1384" t="str">
        <f>"I hereby certify, to the best of my knowledge, information and belief, to the accuracy, completeness, and truthfulness of the adjustments made to reconcile the " &amp; A6 &amp; " MDI audit to the " &amp; A6 &amp; " MHD MO HealthNet regional financial data reports."</f>
        <v>I hereby certify, to the best of my knowledge, information and belief, to the accuracy, completeness, and truthfulness of the adjustments made to reconcile the 2021 Prior Year MDI audit to the 2021 Prior Year MHD MO HealthNet regional financial data reports.</v>
      </c>
      <c r="B8" s="1217"/>
      <c r="C8" s="1217"/>
      <c r="D8" s="1218"/>
    </row>
    <row r="9" spans="1:4">
      <c r="A9" s="72"/>
      <c r="B9" s="50"/>
      <c r="C9" s="50"/>
      <c r="D9" s="51"/>
    </row>
    <row r="10" spans="1:4">
      <c r="A10" s="72"/>
      <c r="B10" s="50"/>
      <c r="C10" s="50"/>
      <c r="D10" s="51"/>
    </row>
    <row r="11" spans="1:4">
      <c r="A11" s="72"/>
      <c r="B11" s="50"/>
      <c r="C11" s="50"/>
      <c r="D11" s="51"/>
    </row>
    <row r="12" spans="1:4">
      <c r="A12" s="396" t="s">
        <v>164</v>
      </c>
      <c r="B12" s="184"/>
      <c r="C12" s="184"/>
      <c r="D12" s="51"/>
    </row>
    <row r="13" spans="1:4">
      <c r="A13" s="396"/>
      <c r="B13" s="185"/>
      <c r="C13" s="185"/>
      <c r="D13" s="51"/>
    </row>
    <row r="14" spans="1:4">
      <c r="A14" s="396" t="s">
        <v>165</v>
      </c>
      <c r="B14" s="184"/>
      <c r="C14" s="184"/>
      <c r="D14" s="51"/>
    </row>
    <row r="15" spans="1:4">
      <c r="A15" s="396"/>
      <c r="B15" s="185"/>
      <c r="C15" s="185"/>
      <c r="D15" s="51"/>
    </row>
    <row r="16" spans="1:4">
      <c r="A16" s="396" t="s">
        <v>166</v>
      </c>
      <c r="B16" s="184"/>
      <c r="C16" s="184"/>
      <c r="D16" s="51"/>
    </row>
    <row r="17" spans="1:4">
      <c r="B17" s="185"/>
      <c r="C17" s="185"/>
      <c r="D17" s="51"/>
    </row>
    <row r="18" spans="1:4">
      <c r="A18" s="875" t="s">
        <v>167</v>
      </c>
      <c r="B18" s="184"/>
      <c r="C18" s="184"/>
      <c r="D18" s="51"/>
    </row>
    <row r="19" spans="1:4">
      <c r="A19" s="396"/>
      <c r="B19" s="185"/>
      <c r="C19" s="185"/>
      <c r="D19" s="51"/>
    </row>
    <row r="20" spans="1:4">
      <c r="A20" s="396" t="s">
        <v>168</v>
      </c>
      <c r="B20" s="184"/>
      <c r="C20" s="184"/>
      <c r="D20" s="51"/>
    </row>
    <row r="21" spans="1:4">
      <c r="A21" s="72"/>
      <c r="B21" s="50"/>
      <c r="C21" s="50"/>
      <c r="D21" s="51"/>
    </row>
    <row r="22" spans="1:4" ht="13" thickBot="1">
      <c r="A22" s="73"/>
      <c r="B22" s="60"/>
      <c r="C22" s="60"/>
      <c r="D22" s="316"/>
    </row>
  </sheetData>
  <sheetProtection algorithmName="SHA-512" hashValue="Sa+1DQTjbS5iTTowEHYMRVfOLMlqVPSXxZ+NXDqV/fkfMD1YGjgt7GCs8lxF6NrmwNbZhLzoqR4iHbiM7SNHHQ==" saltValue="p6iQDjI+6682jqsXdsc5GQ==" spinCount="100000" sheet="1" formatColumns="0"/>
  <mergeCells count="4">
    <mergeCell ref="A4:D4"/>
    <mergeCell ref="A5:D5"/>
    <mergeCell ref="A8:D8"/>
    <mergeCell ref="A6:D6"/>
  </mergeCells>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view="pageBreakPreview" zoomScale="80" zoomScaleNormal="85" zoomScaleSheetLayoutView="80" workbookViewId="0"/>
  </sheetViews>
  <sheetFormatPr defaultColWidth="9.1796875" defaultRowHeight="12.5"/>
  <cols>
    <col min="1" max="1" width="29" style="1" customWidth="1"/>
    <col min="2" max="5" width="21.81640625" style="1" customWidth="1"/>
    <col min="6" max="16384" width="9.1796875" style="1"/>
  </cols>
  <sheetData>
    <row r="1" spans="1:10" ht="15.5">
      <c r="A1" s="205" t="s">
        <v>867</v>
      </c>
    </row>
    <row r="2" spans="1:10" ht="15.5">
      <c r="A2" s="205" t="s">
        <v>509</v>
      </c>
    </row>
    <row r="3" spans="1:10" ht="31.5" customHeight="1">
      <c r="A3" s="1026" t="s">
        <v>943</v>
      </c>
      <c r="B3" s="1026"/>
      <c r="C3" s="1026"/>
      <c r="D3" s="1026"/>
      <c r="E3" s="1026"/>
      <c r="F3" s="471"/>
    </row>
    <row r="4" spans="1:10" ht="13">
      <c r="A4" s="200" t="s">
        <v>407</v>
      </c>
    </row>
    <row r="5" spans="1:10" ht="13" thickBot="1"/>
    <row r="6" spans="1:10" s="192" customFormat="1" ht="18.5" thickBot="1">
      <c r="A6" s="1037" t="s">
        <v>140</v>
      </c>
      <c r="B6" s="1038"/>
      <c r="C6" s="1038"/>
      <c r="D6" s="1039"/>
    </row>
    <row r="7" spans="1:10" s="192" customFormat="1" ht="6.75" customHeight="1" thickBot="1">
      <c r="A7" s="1006"/>
      <c r="B7" s="1007"/>
      <c r="C7" s="1007"/>
      <c r="D7" s="1008"/>
    </row>
    <row r="8" spans="1:10" s="192" customFormat="1" ht="16" thickBot="1">
      <c r="A8" s="1033" t="s">
        <v>488</v>
      </c>
      <c r="B8" s="1034"/>
      <c r="C8" s="1034"/>
      <c r="D8" s="1035"/>
    </row>
    <row r="9" spans="1:10" s="192" customFormat="1" ht="16" thickBot="1">
      <c r="A9" s="193" t="s">
        <v>275</v>
      </c>
      <c r="B9" s="194" t="s">
        <v>276</v>
      </c>
      <c r="C9" s="194" t="s">
        <v>233</v>
      </c>
      <c r="D9" s="204" t="s">
        <v>62</v>
      </c>
      <c r="I9" s="473"/>
    </row>
    <row r="10" spans="1:10" s="268" customFormat="1" ht="14.15" customHeight="1">
      <c r="A10" s="10">
        <v>1</v>
      </c>
      <c r="B10" s="11" t="s">
        <v>267</v>
      </c>
      <c r="C10" s="269" t="s">
        <v>277</v>
      </c>
      <c r="D10" s="208" t="s">
        <v>211</v>
      </c>
      <c r="I10" s="474"/>
    </row>
    <row r="11" spans="1:10" s="268" customFormat="1" ht="14.15" customHeight="1">
      <c r="A11" s="12">
        <v>1</v>
      </c>
      <c r="B11" s="13" t="s">
        <v>268</v>
      </c>
      <c r="C11" s="270" t="s">
        <v>277</v>
      </c>
      <c r="D11" s="209" t="s">
        <v>214</v>
      </c>
      <c r="I11" s="474"/>
    </row>
    <row r="12" spans="1:10" s="268" customFormat="1" ht="14.15" customHeight="1">
      <c r="A12" s="12">
        <v>1</v>
      </c>
      <c r="B12" s="270" t="s">
        <v>269</v>
      </c>
      <c r="C12" s="270" t="s">
        <v>277</v>
      </c>
      <c r="D12" s="209" t="s">
        <v>215</v>
      </c>
      <c r="I12" s="474"/>
    </row>
    <row r="13" spans="1:10" s="268" customFormat="1" ht="14.15" customHeight="1">
      <c r="A13" s="12">
        <v>1</v>
      </c>
      <c r="B13" s="270" t="s">
        <v>270</v>
      </c>
      <c r="C13" s="270" t="s">
        <v>279</v>
      </c>
      <c r="D13" s="209" t="s">
        <v>217</v>
      </c>
      <c r="I13" s="474"/>
    </row>
    <row r="14" spans="1:10" s="268" customFormat="1" ht="14.15" customHeight="1">
      <c r="A14" s="12">
        <v>1</v>
      </c>
      <c r="B14" s="270" t="s">
        <v>270</v>
      </c>
      <c r="C14" s="270" t="s">
        <v>278</v>
      </c>
      <c r="D14" s="209" t="s">
        <v>218</v>
      </c>
      <c r="I14" s="474"/>
    </row>
    <row r="15" spans="1:10" s="268" customFormat="1" ht="14.15" customHeight="1">
      <c r="A15" s="12">
        <v>1</v>
      </c>
      <c r="B15" s="270" t="s">
        <v>271</v>
      </c>
      <c r="C15" s="270" t="s">
        <v>279</v>
      </c>
      <c r="D15" s="209" t="s">
        <v>219</v>
      </c>
      <c r="I15" s="474"/>
    </row>
    <row r="16" spans="1:10" s="268" customFormat="1" ht="14.15" customHeight="1">
      <c r="A16" s="12">
        <v>1</v>
      </c>
      <c r="B16" s="270" t="s">
        <v>271</v>
      </c>
      <c r="C16" s="270" t="s">
        <v>278</v>
      </c>
      <c r="D16" s="209" t="s">
        <v>220</v>
      </c>
      <c r="F16" s="271"/>
      <c r="G16" s="271"/>
      <c r="H16" s="271"/>
      <c r="I16" s="472"/>
      <c r="J16" s="271"/>
    </row>
    <row r="17" spans="1:10" s="268" customFormat="1" ht="14.15" customHeight="1">
      <c r="A17" s="12">
        <v>1</v>
      </c>
      <c r="B17" s="266" t="s">
        <v>272</v>
      </c>
      <c r="C17" s="270" t="s">
        <v>277</v>
      </c>
      <c r="D17" s="209" t="s">
        <v>221</v>
      </c>
      <c r="F17" s="271"/>
      <c r="G17" s="271"/>
      <c r="H17" s="271"/>
      <c r="I17" s="472"/>
      <c r="J17" s="271"/>
    </row>
    <row r="18" spans="1:10" s="268" customFormat="1" ht="14.15" customHeight="1">
      <c r="A18" s="12">
        <v>5</v>
      </c>
      <c r="B18" s="270" t="s">
        <v>273</v>
      </c>
      <c r="C18" s="270" t="s">
        <v>277</v>
      </c>
      <c r="D18" s="210">
        <v>11</v>
      </c>
      <c r="F18" s="271"/>
      <c r="G18" s="271"/>
      <c r="H18" s="271"/>
      <c r="I18" s="472"/>
      <c r="J18" s="271"/>
    </row>
    <row r="19" spans="1:10" s="268" customFormat="1" ht="14.15" customHeight="1">
      <c r="A19" s="12">
        <v>5</v>
      </c>
      <c r="B19" s="270" t="s">
        <v>269</v>
      </c>
      <c r="C19" s="270" t="s">
        <v>277</v>
      </c>
      <c r="D19" s="210">
        <v>12</v>
      </c>
      <c r="F19" s="271"/>
      <c r="G19" s="271"/>
      <c r="H19" s="271"/>
      <c r="I19" s="472"/>
      <c r="J19" s="271"/>
    </row>
    <row r="20" spans="1:10" s="268" customFormat="1" ht="14.15" customHeight="1">
      <c r="A20" s="189">
        <v>5</v>
      </c>
      <c r="B20" s="273" t="s">
        <v>274</v>
      </c>
      <c r="C20" s="273" t="s">
        <v>277</v>
      </c>
      <c r="D20" s="211">
        <v>13</v>
      </c>
      <c r="F20" s="271"/>
      <c r="G20" s="271"/>
      <c r="H20" s="271"/>
      <c r="I20" s="472"/>
      <c r="J20" s="271"/>
    </row>
    <row r="21" spans="1:10" s="268" customFormat="1" ht="14.15" customHeight="1">
      <c r="A21" s="12" t="s">
        <v>935</v>
      </c>
      <c r="B21" s="266" t="s">
        <v>423</v>
      </c>
      <c r="C21" s="266" t="s">
        <v>279</v>
      </c>
      <c r="D21" s="212">
        <v>14</v>
      </c>
      <c r="I21" s="471"/>
    </row>
    <row r="22" spans="1:10" s="268" customFormat="1" ht="14.15" customHeight="1">
      <c r="A22" s="12">
        <v>6</v>
      </c>
      <c r="B22" s="266" t="s">
        <v>926</v>
      </c>
      <c r="C22" s="996" t="s">
        <v>279</v>
      </c>
      <c r="D22" s="209">
        <v>22</v>
      </c>
      <c r="I22" s="471"/>
    </row>
    <row r="23" spans="1:10" s="268" customFormat="1" ht="14.15" customHeight="1">
      <c r="A23" s="12">
        <v>6</v>
      </c>
      <c r="B23" s="266" t="s">
        <v>926</v>
      </c>
      <c r="C23" s="270" t="s">
        <v>278</v>
      </c>
      <c r="D23" s="209">
        <v>23</v>
      </c>
      <c r="I23" s="471"/>
    </row>
    <row r="24" spans="1:10" s="268" customFormat="1" ht="14.15" customHeight="1">
      <c r="A24" s="12">
        <v>6</v>
      </c>
      <c r="B24" s="270" t="s">
        <v>271</v>
      </c>
      <c r="C24" s="270" t="s">
        <v>279</v>
      </c>
      <c r="D24" s="209">
        <v>24</v>
      </c>
      <c r="I24" s="471"/>
    </row>
    <row r="25" spans="1:10" s="268" customFormat="1" ht="14.15" customHeight="1">
      <c r="A25" s="12">
        <v>6</v>
      </c>
      <c r="B25" s="270" t="s">
        <v>271</v>
      </c>
      <c r="C25" s="270" t="s">
        <v>278</v>
      </c>
      <c r="D25" s="209">
        <v>25</v>
      </c>
      <c r="I25" s="471"/>
    </row>
    <row r="26" spans="1:10" s="268" customFormat="1" ht="14.15" customHeight="1">
      <c r="A26" s="12">
        <v>6</v>
      </c>
      <c r="B26" s="266" t="s">
        <v>272</v>
      </c>
      <c r="C26" s="270" t="s">
        <v>277</v>
      </c>
      <c r="D26" s="209">
        <v>26</v>
      </c>
      <c r="I26" s="471"/>
    </row>
    <row r="27" spans="1:10" s="268" customFormat="1" ht="14.15" customHeight="1" thickBot="1">
      <c r="A27" s="969" t="s">
        <v>936</v>
      </c>
      <c r="B27" s="274" t="s">
        <v>267</v>
      </c>
      <c r="C27" s="274" t="s">
        <v>277</v>
      </c>
      <c r="D27" s="283">
        <v>15</v>
      </c>
      <c r="I27" s="471"/>
    </row>
    <row r="28" spans="1:10" s="268" customFormat="1" ht="13" thickBot="1">
      <c r="I28" s="471"/>
    </row>
    <row r="29" spans="1:10" s="192" customFormat="1" ht="18" thickBot="1">
      <c r="A29" s="1033" t="s">
        <v>937</v>
      </c>
      <c r="B29" s="1034"/>
      <c r="C29" s="1034"/>
      <c r="D29" s="1035"/>
      <c r="I29" s="470"/>
    </row>
    <row r="30" spans="1:10" s="192" customFormat="1" ht="16" thickBot="1">
      <c r="A30" s="193" t="s">
        <v>275</v>
      </c>
      <c r="B30" s="213" t="s">
        <v>276</v>
      </c>
      <c r="C30" s="213" t="s">
        <v>233</v>
      </c>
      <c r="D30" s="631" t="s">
        <v>62</v>
      </c>
      <c r="I30" s="470"/>
    </row>
    <row r="31" spans="1:10" s="268" customFormat="1" ht="14.25" customHeight="1">
      <c r="A31" s="214">
        <v>1</v>
      </c>
      <c r="B31" s="265" t="s">
        <v>423</v>
      </c>
      <c r="C31" s="265" t="s">
        <v>279</v>
      </c>
      <c r="D31" s="215">
        <v>16</v>
      </c>
      <c r="I31" s="471"/>
    </row>
    <row r="32" spans="1:10" s="268" customFormat="1" ht="14.25" customHeight="1">
      <c r="A32" s="12">
        <v>1</v>
      </c>
      <c r="B32" s="266" t="s">
        <v>423</v>
      </c>
      <c r="C32" s="266" t="s">
        <v>279</v>
      </c>
      <c r="D32" s="212">
        <v>17</v>
      </c>
      <c r="I32" s="471"/>
    </row>
    <row r="33" spans="1:9" s="268" customFormat="1" ht="14.25" customHeight="1">
      <c r="A33" s="12">
        <v>5</v>
      </c>
      <c r="B33" s="266" t="s">
        <v>423</v>
      </c>
      <c r="C33" s="266" t="s">
        <v>279</v>
      </c>
      <c r="D33" s="212">
        <v>18</v>
      </c>
    </row>
    <row r="34" spans="1:9" s="268" customFormat="1" ht="14.25" customHeight="1">
      <c r="A34" s="189">
        <v>5</v>
      </c>
      <c r="B34" s="267" t="s">
        <v>423</v>
      </c>
      <c r="C34" s="267" t="s">
        <v>279</v>
      </c>
      <c r="D34" s="261">
        <v>19</v>
      </c>
    </row>
    <row r="35" spans="1:9" s="268" customFormat="1" ht="14.25" customHeight="1">
      <c r="A35" s="12" t="s">
        <v>935</v>
      </c>
      <c r="B35" s="267" t="s">
        <v>423</v>
      </c>
      <c r="C35" s="267" t="s">
        <v>279</v>
      </c>
      <c r="D35" s="261">
        <v>20</v>
      </c>
    </row>
    <row r="36" spans="1:9" s="268" customFormat="1" ht="14.25" customHeight="1">
      <c r="A36" s="12" t="s">
        <v>935</v>
      </c>
      <c r="B36" s="267" t="s">
        <v>423</v>
      </c>
      <c r="C36" s="267" t="s">
        <v>279</v>
      </c>
      <c r="D36" s="261">
        <v>21</v>
      </c>
    </row>
    <row r="37" spans="1:9" s="268" customFormat="1" ht="14.25" customHeight="1">
      <c r="A37" s="189">
        <v>6</v>
      </c>
      <c r="B37" s="267" t="s">
        <v>423</v>
      </c>
      <c r="C37" s="267" t="s">
        <v>279</v>
      </c>
      <c r="D37" s="261">
        <v>27</v>
      </c>
    </row>
    <row r="38" spans="1:9" s="268" customFormat="1" ht="14.25" customHeight="1" thickBot="1">
      <c r="A38" s="969">
        <v>6</v>
      </c>
      <c r="B38" s="274" t="s">
        <v>423</v>
      </c>
      <c r="C38" s="274" t="s">
        <v>279</v>
      </c>
      <c r="D38" s="283">
        <v>28</v>
      </c>
    </row>
    <row r="39" spans="1:9">
      <c r="A39" s="190"/>
      <c r="B39" s="191"/>
      <c r="C39" s="191"/>
      <c r="D39" s="191"/>
      <c r="E39" s="191"/>
    </row>
    <row r="40" spans="1:9" ht="18" customHeight="1">
      <c r="A40" s="1036" t="s">
        <v>938</v>
      </c>
      <c r="B40" s="1036"/>
      <c r="C40" s="1036"/>
      <c r="D40" s="1036"/>
    </row>
    <row r="41" spans="1:9" ht="54.75" customHeight="1">
      <c r="A41" s="1036" t="s">
        <v>939</v>
      </c>
      <c r="B41" s="1036"/>
      <c r="C41" s="1036"/>
      <c r="D41" s="1036"/>
      <c r="E41" s="191"/>
    </row>
    <row r="42" spans="1:9" ht="78" customHeight="1">
      <c r="A42" s="1036" t="s">
        <v>940</v>
      </c>
      <c r="B42" s="1036"/>
      <c r="C42" s="1036"/>
      <c r="D42" s="1036"/>
    </row>
    <row r="43" spans="1:9" ht="13.5" customHeight="1" thickBot="1">
      <c r="B43" s="431"/>
      <c r="C43" s="431"/>
      <c r="D43" s="431"/>
      <c r="E43" s="431"/>
      <c r="F43" s="191"/>
    </row>
    <row r="44" spans="1:9" ht="18" customHeight="1" thickBot="1">
      <c r="A44" s="1055" t="s">
        <v>539</v>
      </c>
      <c r="B44" s="1056"/>
      <c r="C44" s="1056"/>
      <c r="D44" s="1056"/>
      <c r="E44" s="1057"/>
      <c r="F44" s="191"/>
      <c r="I44" s="432"/>
    </row>
    <row r="45" spans="1:9" ht="68.150000000000006" customHeight="1" thickBot="1">
      <c r="A45" s="1027" t="s">
        <v>540</v>
      </c>
      <c r="B45" s="1028"/>
      <c r="C45" s="1028"/>
      <c r="D45" s="1028"/>
      <c r="E45" s="1029"/>
      <c r="F45" s="191"/>
      <c r="I45" s="432"/>
    </row>
    <row r="46" spans="1:9" ht="17.25" customHeight="1" thickBot="1">
      <c r="A46" s="524" t="s">
        <v>533</v>
      </c>
      <c r="B46" s="1030" t="s">
        <v>534</v>
      </c>
      <c r="C46" s="1030"/>
      <c r="D46" s="1070" t="s">
        <v>535</v>
      </c>
      <c r="E46" s="1071"/>
      <c r="F46" s="191"/>
      <c r="I46" s="432"/>
    </row>
    <row r="47" spans="1:9" ht="17.25" customHeight="1">
      <c r="A47" s="284" t="s">
        <v>157</v>
      </c>
      <c r="B47" s="1031" t="s">
        <v>741</v>
      </c>
      <c r="C47" s="1031"/>
      <c r="D47" s="1031" t="s">
        <v>423</v>
      </c>
      <c r="E47" s="1072"/>
      <c r="F47" s="191"/>
    </row>
    <row r="48" spans="1:9" ht="17.25" customHeight="1">
      <c r="A48" s="285" t="s">
        <v>536</v>
      </c>
      <c r="B48" s="1032" t="s">
        <v>423</v>
      </c>
      <c r="C48" s="1032"/>
      <c r="D48" s="1032" t="s">
        <v>884</v>
      </c>
      <c r="E48" s="1073"/>
      <c r="F48" s="191"/>
    </row>
    <row r="49" spans="1:9" ht="17.25" customHeight="1" thickBot="1">
      <c r="A49" s="286" t="s">
        <v>537</v>
      </c>
      <c r="B49" s="1069" t="s">
        <v>423</v>
      </c>
      <c r="C49" s="1069"/>
      <c r="D49" s="1069" t="s">
        <v>423</v>
      </c>
      <c r="E49" s="1074"/>
      <c r="F49" s="191"/>
    </row>
    <row r="50" spans="1:9" ht="13" thickBot="1"/>
    <row r="51" spans="1:9" ht="18.5" thickBot="1">
      <c r="A51" s="1066" t="s">
        <v>134</v>
      </c>
      <c r="B51" s="1067"/>
      <c r="C51" s="1067"/>
      <c r="D51" s="1067"/>
      <c r="E51" s="1068"/>
    </row>
    <row r="52" spans="1:9" ht="16" thickBot="1">
      <c r="A52" s="523" t="s">
        <v>244</v>
      </c>
      <c r="B52" s="1061" t="s">
        <v>256</v>
      </c>
      <c r="C52" s="1061"/>
      <c r="D52" s="1061"/>
      <c r="E52" s="1062"/>
      <c r="I52" s="432"/>
    </row>
    <row r="53" spans="1:9" ht="17.25" customHeight="1">
      <c r="A53" s="521" t="s">
        <v>209</v>
      </c>
      <c r="B53" s="1063" t="s">
        <v>122</v>
      </c>
      <c r="C53" s="1064"/>
      <c r="D53" s="1064"/>
      <c r="E53" s="1065"/>
      <c r="I53" s="432"/>
    </row>
    <row r="54" spans="1:9" ht="17.25" customHeight="1">
      <c r="A54" s="522" t="s">
        <v>239</v>
      </c>
      <c r="B54" s="1058" t="s">
        <v>95</v>
      </c>
      <c r="C54" s="1059"/>
      <c r="D54" s="1059"/>
      <c r="E54" s="1060"/>
      <c r="I54"/>
    </row>
    <row r="55" spans="1:9" ht="17.25" customHeight="1">
      <c r="A55" s="522" t="s">
        <v>232</v>
      </c>
      <c r="B55" s="1058" t="s">
        <v>237</v>
      </c>
      <c r="C55" s="1059"/>
      <c r="D55" s="1059"/>
      <c r="E55" s="1060"/>
      <c r="I55"/>
    </row>
    <row r="56" spans="1:9" ht="17.25" customHeight="1">
      <c r="A56" s="522" t="s">
        <v>234</v>
      </c>
      <c r="B56" s="1058" t="s">
        <v>238</v>
      </c>
      <c r="C56" s="1059"/>
      <c r="D56" s="1059"/>
      <c r="E56" s="1060"/>
      <c r="I56"/>
    </row>
    <row r="57" spans="1:9" ht="17.25" customHeight="1">
      <c r="A57" s="522" t="s">
        <v>62</v>
      </c>
      <c r="B57" s="1058" t="s">
        <v>122</v>
      </c>
      <c r="C57" s="1059"/>
      <c r="D57" s="1059"/>
      <c r="E57" s="1060"/>
    </row>
    <row r="58" spans="1:9" ht="17.25" customHeight="1">
      <c r="A58" s="522" t="s">
        <v>275</v>
      </c>
      <c r="B58" s="1080" t="s">
        <v>941</v>
      </c>
      <c r="C58" s="1059"/>
      <c r="D58" s="1059"/>
      <c r="E58" s="1060"/>
    </row>
    <row r="59" spans="1:9" ht="17.25" customHeight="1">
      <c r="A59" s="522" t="s">
        <v>276</v>
      </c>
      <c r="B59" s="1058" t="s">
        <v>247</v>
      </c>
      <c r="C59" s="1059"/>
      <c r="D59" s="1059"/>
      <c r="E59" s="1060"/>
    </row>
    <row r="60" spans="1:9" ht="17.25" customHeight="1">
      <c r="A60" s="522" t="s">
        <v>233</v>
      </c>
      <c r="B60" s="1058" t="s">
        <v>248</v>
      </c>
      <c r="C60" s="1059"/>
      <c r="D60" s="1059"/>
      <c r="E60" s="1060"/>
    </row>
    <row r="61" spans="1:9" ht="17.25" customHeight="1">
      <c r="A61" s="522" t="s">
        <v>210</v>
      </c>
      <c r="B61" s="1058" t="s">
        <v>123</v>
      </c>
      <c r="C61" s="1059"/>
      <c r="D61" s="1059"/>
      <c r="E61" s="1060"/>
    </row>
    <row r="62" spans="1:9" ht="17.25" customHeight="1">
      <c r="A62" s="522" t="s">
        <v>260</v>
      </c>
      <c r="B62" s="1058" t="s">
        <v>124</v>
      </c>
      <c r="C62" s="1059"/>
      <c r="D62" s="1059"/>
      <c r="E62" s="1060"/>
    </row>
    <row r="63" spans="1:9" ht="26.25" customHeight="1">
      <c r="A63" s="522" t="s">
        <v>254</v>
      </c>
      <c r="B63" s="1079" t="s">
        <v>50</v>
      </c>
      <c r="C63" s="1077"/>
      <c r="D63" s="1077"/>
      <c r="E63" s="1078"/>
    </row>
    <row r="64" spans="1:9" ht="38.25" customHeight="1">
      <c r="A64" s="522" t="s">
        <v>243</v>
      </c>
      <c r="B64" s="1076" t="s">
        <v>51</v>
      </c>
      <c r="C64" s="1077"/>
      <c r="D64" s="1077"/>
      <c r="E64" s="1078"/>
    </row>
    <row r="65" spans="1:5" ht="27.75" customHeight="1">
      <c r="A65" s="522" t="s">
        <v>255</v>
      </c>
      <c r="B65" s="1076" t="s">
        <v>101</v>
      </c>
      <c r="C65" s="1077"/>
      <c r="D65" s="1077"/>
      <c r="E65" s="1078"/>
    </row>
    <row r="66" spans="1:5" ht="38.25" customHeight="1">
      <c r="A66" s="522" t="s">
        <v>242</v>
      </c>
      <c r="B66" s="1076" t="s">
        <v>52</v>
      </c>
      <c r="C66" s="1077"/>
      <c r="D66" s="1077"/>
      <c r="E66" s="1078"/>
    </row>
    <row r="67" spans="1:5" ht="17.25" customHeight="1">
      <c r="A67" s="522" t="s">
        <v>245</v>
      </c>
      <c r="B67" s="1058" t="s">
        <v>78</v>
      </c>
      <c r="C67" s="1059"/>
      <c r="D67" s="1059"/>
      <c r="E67" s="1060"/>
    </row>
    <row r="68" spans="1:5" ht="27.75" customHeight="1">
      <c r="A68" s="522" t="s">
        <v>246</v>
      </c>
      <c r="B68" s="1076" t="s">
        <v>83</v>
      </c>
      <c r="C68" s="1077"/>
      <c r="D68" s="1077"/>
      <c r="E68" s="1078"/>
    </row>
    <row r="69" spans="1:5" ht="52.5" customHeight="1" thickBot="1">
      <c r="A69" s="561" t="s">
        <v>549</v>
      </c>
      <c r="B69" s="1082" t="s">
        <v>684</v>
      </c>
      <c r="C69" s="1083"/>
      <c r="D69" s="1083"/>
      <c r="E69" s="1084"/>
    </row>
    <row r="70" spans="1:5" ht="17.25" customHeight="1" thickBot="1"/>
    <row r="71" spans="1:5" ht="16.5" customHeight="1" thickBot="1">
      <c r="A71" s="1066" t="s">
        <v>142</v>
      </c>
      <c r="B71" s="1067"/>
      <c r="C71" s="1067"/>
      <c r="D71" s="1067"/>
      <c r="E71" s="1068"/>
    </row>
    <row r="72" spans="1:5" ht="30.75" customHeight="1">
      <c r="A72" s="1081" t="s">
        <v>158</v>
      </c>
      <c r="B72" s="1081"/>
      <c r="C72" s="1081"/>
      <c r="D72" s="1081"/>
      <c r="E72" s="1081"/>
    </row>
    <row r="73" spans="1:5" ht="15" customHeight="1">
      <c r="A73" s="1075" t="s">
        <v>426</v>
      </c>
      <c r="B73" s="1075"/>
      <c r="C73" s="1075"/>
      <c r="D73" s="1075"/>
      <c r="E73" s="1075"/>
    </row>
    <row r="74" spans="1:5" ht="15" customHeight="1">
      <c r="A74" s="1075" t="s">
        <v>768</v>
      </c>
      <c r="B74" s="1075"/>
      <c r="C74" s="1075"/>
      <c r="D74" s="1075"/>
      <c r="E74" s="1075"/>
    </row>
    <row r="75" spans="1:5" ht="15" customHeight="1">
      <c r="A75" s="1075" t="s">
        <v>141</v>
      </c>
      <c r="B75" s="1075"/>
      <c r="C75" s="1075"/>
      <c r="D75" s="1075"/>
      <c r="E75" s="1075"/>
    </row>
    <row r="76" spans="1:5" ht="15" customHeight="1">
      <c r="A76" s="1075" t="s">
        <v>149</v>
      </c>
      <c r="B76" s="1075"/>
      <c r="C76" s="1075"/>
      <c r="D76" s="1075"/>
      <c r="E76" s="1075"/>
    </row>
    <row r="77" spans="1:5" ht="15" customHeight="1">
      <c r="A77" s="1075" t="s">
        <v>45</v>
      </c>
      <c r="B77" s="1075"/>
      <c r="C77" s="1075"/>
      <c r="D77" s="1075"/>
      <c r="E77" s="1075"/>
    </row>
    <row r="78" spans="1:5" ht="15" customHeight="1">
      <c r="A78" s="1075" t="s">
        <v>129</v>
      </c>
      <c r="B78" s="1075"/>
      <c r="C78" s="1075"/>
      <c r="D78" s="1075"/>
      <c r="E78" s="1075"/>
    </row>
    <row r="79" spans="1:5" ht="15" customHeight="1">
      <c r="A79" s="1075" t="s">
        <v>130</v>
      </c>
      <c r="B79" s="1075"/>
      <c r="C79" s="1075"/>
      <c r="D79" s="1075"/>
      <c r="E79" s="1075"/>
    </row>
    <row r="80" spans="1:5" ht="15" customHeight="1">
      <c r="A80" s="1043" t="s">
        <v>102</v>
      </c>
      <c r="B80" s="1043"/>
      <c r="C80" s="1043"/>
      <c r="D80" s="1043"/>
      <c r="E80" s="1043"/>
    </row>
    <row r="81" spans="1:6" ht="26.5" customHeight="1">
      <c r="A81" s="1075" t="s">
        <v>667</v>
      </c>
      <c r="B81" s="1075"/>
      <c r="C81" s="1075"/>
      <c r="D81" s="1075"/>
      <c r="E81" s="1075"/>
    </row>
    <row r="82" spans="1:6" ht="15" customHeight="1">
      <c r="A82" s="1043" t="s">
        <v>131</v>
      </c>
      <c r="B82" s="1043"/>
      <c r="C82" s="1043"/>
      <c r="D82" s="1043"/>
      <c r="E82" s="1043"/>
    </row>
    <row r="83" spans="1:6" ht="15" customHeight="1">
      <c r="A83" s="1043" t="s">
        <v>752</v>
      </c>
      <c r="B83" s="1043"/>
      <c r="C83" s="1043"/>
      <c r="D83" s="1043"/>
      <c r="E83" s="1043"/>
    </row>
    <row r="84" spans="1:6" ht="42" customHeight="1">
      <c r="A84" s="1044" t="s">
        <v>132</v>
      </c>
      <c r="B84" s="1045"/>
      <c r="C84" s="1045"/>
      <c r="D84" s="1045"/>
      <c r="E84" s="1045"/>
    </row>
    <row r="85" spans="1:6" ht="15" customHeight="1">
      <c r="A85" s="528" t="s">
        <v>133</v>
      </c>
      <c r="B85" s="192"/>
      <c r="C85" s="192"/>
      <c r="D85" s="192"/>
      <c r="E85" s="192"/>
    </row>
    <row r="86" spans="1:6" ht="17.25" customHeight="1">
      <c r="A86" s="4"/>
      <c r="B86" s="525" t="s">
        <v>259</v>
      </c>
      <c r="C86" s="1046" t="s">
        <v>260</v>
      </c>
      <c r="D86" s="1047"/>
      <c r="E86" s="1048"/>
    </row>
    <row r="87" spans="1:6" ht="15.75" customHeight="1">
      <c r="A87" s="4"/>
      <c r="B87" s="287" t="s">
        <v>257</v>
      </c>
      <c r="C87" s="1049" t="s">
        <v>670</v>
      </c>
      <c r="D87" s="1050"/>
      <c r="E87" s="1051"/>
    </row>
    <row r="88" spans="1:6" ht="15.75" customHeight="1">
      <c r="A88" s="4"/>
      <c r="B88" s="632" t="s">
        <v>487</v>
      </c>
      <c r="C88" s="1049" t="s">
        <v>44</v>
      </c>
      <c r="D88" s="1050"/>
      <c r="E88" s="1051"/>
      <c r="F88" s="191"/>
    </row>
    <row r="89" spans="1:6" ht="15.75" customHeight="1">
      <c r="B89" s="633" t="s">
        <v>427</v>
      </c>
      <c r="C89" s="1052" t="s">
        <v>671</v>
      </c>
      <c r="D89" s="1053"/>
      <c r="E89" s="1054"/>
    </row>
    <row r="90" spans="1:6" ht="26.5" customHeight="1">
      <c r="A90" s="4"/>
      <c r="B90" s="287" t="s">
        <v>258</v>
      </c>
      <c r="C90" s="1052" t="s">
        <v>804</v>
      </c>
      <c r="D90" s="1053"/>
      <c r="E90" s="1054"/>
      <c r="F90" s="191"/>
    </row>
    <row r="91" spans="1:6">
      <c r="B91" s="1040" t="s">
        <v>284</v>
      </c>
      <c r="C91" s="1041"/>
      <c r="D91" s="1041"/>
      <c r="E91" s="1042"/>
    </row>
    <row r="92" spans="1:6" ht="15" customHeight="1">
      <c r="A92" s="528" t="s">
        <v>685</v>
      </c>
    </row>
    <row r="93" spans="1:6" ht="15" customHeight="1">
      <c r="A93" s="528" t="s">
        <v>686</v>
      </c>
      <c r="B93" s="191"/>
      <c r="C93" s="191"/>
      <c r="D93" s="191"/>
      <c r="E93" s="191"/>
    </row>
    <row r="94" spans="1:6" ht="15" customHeight="1">
      <c r="A94" s="528" t="s">
        <v>687</v>
      </c>
      <c r="B94" s="191"/>
      <c r="C94" s="191"/>
      <c r="D94" s="191"/>
      <c r="E94" s="191"/>
    </row>
    <row r="95" spans="1:6" ht="15" customHeight="1">
      <c r="A95" s="528" t="s">
        <v>688</v>
      </c>
      <c r="B95" s="191"/>
      <c r="C95" s="191"/>
      <c r="D95" s="191"/>
      <c r="E95" s="191"/>
    </row>
    <row r="96" spans="1:6" ht="15" customHeight="1">
      <c r="A96" s="528" t="s">
        <v>689</v>
      </c>
      <c r="B96" s="191"/>
      <c r="C96" s="191"/>
      <c r="D96" s="191"/>
      <c r="E96" s="191"/>
    </row>
    <row r="97" spans="1:5" ht="15" customHeight="1">
      <c r="A97" s="528" t="s">
        <v>690</v>
      </c>
      <c r="B97" s="191"/>
      <c r="C97" s="191"/>
      <c r="D97" s="191"/>
      <c r="E97" s="191"/>
    </row>
    <row r="98" spans="1:5" ht="15" customHeight="1">
      <c r="A98" s="528" t="s">
        <v>691</v>
      </c>
    </row>
    <row r="99" spans="1:5" ht="14.5">
      <c r="A99" s="528" t="s">
        <v>742</v>
      </c>
      <c r="B99"/>
      <c r="C99"/>
      <c r="D99"/>
      <c r="E99"/>
    </row>
    <row r="100" spans="1:5" ht="12" customHeight="1"/>
  </sheetData>
  <sheetProtection algorithmName="SHA-512" hashValue="Txyy4aA34zzFTAnr8KrxiaE+Lw7SuInd8iCHTY8OfZIueJAExN8tUPhMpVrb57LvUyCfm+a/9+YsT0KD34AlIw==" saltValue="s9XPG+Jd1kR9YU+ilkTHWA==" spinCount="100000" sheet="1" objects="1" scenarios="1"/>
  <mergeCells count="56">
    <mergeCell ref="A81:E81"/>
    <mergeCell ref="A79:E79"/>
    <mergeCell ref="B65:E65"/>
    <mergeCell ref="B66:E66"/>
    <mergeCell ref="B56:E56"/>
    <mergeCell ref="A77:E77"/>
    <mergeCell ref="A78:E78"/>
    <mergeCell ref="B68:E68"/>
    <mergeCell ref="B58:E58"/>
    <mergeCell ref="B57:E57"/>
    <mergeCell ref="A73:E73"/>
    <mergeCell ref="B60:E60"/>
    <mergeCell ref="A72:E72"/>
    <mergeCell ref="B69:E69"/>
    <mergeCell ref="A80:E80"/>
    <mergeCell ref="A75:E75"/>
    <mergeCell ref="A76:E76"/>
    <mergeCell ref="A74:E74"/>
    <mergeCell ref="B62:E62"/>
    <mergeCell ref="B64:E64"/>
    <mergeCell ref="A71:E71"/>
    <mergeCell ref="B63:E63"/>
    <mergeCell ref="B67:E67"/>
    <mergeCell ref="A51:E51"/>
    <mergeCell ref="B54:E54"/>
    <mergeCell ref="A42:D42"/>
    <mergeCell ref="B49:C49"/>
    <mergeCell ref="D46:E46"/>
    <mergeCell ref="D47:E47"/>
    <mergeCell ref="D48:E48"/>
    <mergeCell ref="D49:E49"/>
    <mergeCell ref="B55:E55"/>
    <mergeCell ref="B59:E59"/>
    <mergeCell ref="B61:E61"/>
    <mergeCell ref="B52:E52"/>
    <mergeCell ref="B53:E53"/>
    <mergeCell ref="B91:E91"/>
    <mergeCell ref="A82:E82"/>
    <mergeCell ref="A84:E84"/>
    <mergeCell ref="C86:E86"/>
    <mergeCell ref="C87:E87"/>
    <mergeCell ref="C90:E90"/>
    <mergeCell ref="A83:E83"/>
    <mergeCell ref="C88:E88"/>
    <mergeCell ref="C89:E89"/>
    <mergeCell ref="A3:E3"/>
    <mergeCell ref="A45:E45"/>
    <mergeCell ref="B46:C46"/>
    <mergeCell ref="B47:C47"/>
    <mergeCell ref="B48:C48"/>
    <mergeCell ref="A29:D29"/>
    <mergeCell ref="A41:D41"/>
    <mergeCell ref="A6:D6"/>
    <mergeCell ref="A8:D8"/>
    <mergeCell ref="A44:E44"/>
    <mergeCell ref="A40:D40"/>
  </mergeCells>
  <phoneticPr fontId="13" type="noConversion"/>
  <pageMargins left="0.75" right="0.75" top="1" bottom="1" header="0.5" footer="0.5"/>
  <pageSetup scale="35" orientation="portrait" r:id="rId1"/>
  <headerFooter alignWithMargins="0"/>
  <rowBreaks count="1" manualBreakCount="1">
    <brk id="50" max="16383" man="1"/>
  </rowBreaks>
  <ignoredErrors>
    <ignoredError sqref="D10:D11 D12:D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view="pageBreakPreview" zoomScale="90" zoomScaleNormal="85" zoomScaleSheetLayoutView="90" workbookViewId="0">
      <selection sqref="A1:E1"/>
    </sheetView>
  </sheetViews>
  <sheetFormatPr defaultColWidth="9.1796875" defaultRowHeight="12.5"/>
  <cols>
    <col min="1" max="1" width="10.7265625" style="264" customWidth="1"/>
    <col min="2" max="2" width="29.1796875" style="264" customWidth="1"/>
    <col min="3" max="4" width="2.54296875" style="264" customWidth="1"/>
    <col min="5" max="5" width="96.54296875" style="264" customWidth="1"/>
    <col min="6" max="7" width="21.1796875" style="919" customWidth="1"/>
    <col min="8" max="16384" width="9.1796875" style="919"/>
  </cols>
  <sheetData>
    <row r="1" spans="1:8" ht="14">
      <c r="A1" s="1089" t="s">
        <v>407</v>
      </c>
      <c r="B1" s="1090"/>
      <c r="C1" s="1090"/>
      <c r="D1" s="1090"/>
      <c r="E1" s="1090"/>
    </row>
    <row r="2" spans="1:8" ht="24.65" customHeight="1" thickBot="1">
      <c r="A2" s="1091" t="s">
        <v>815</v>
      </c>
      <c r="B2" s="1092"/>
      <c r="C2" s="1092"/>
      <c r="D2" s="1092"/>
      <c r="E2" s="1092"/>
      <c r="F2" s="920"/>
      <c r="G2" s="920"/>
      <c r="H2" s="264"/>
    </row>
    <row r="3" spans="1:8" ht="28.5" customHeight="1" thickBot="1">
      <c r="A3" s="921" t="s">
        <v>816</v>
      </c>
      <c r="B3" s="921" t="s">
        <v>252</v>
      </c>
      <c r="C3" s="1093" t="s">
        <v>251</v>
      </c>
      <c r="D3" s="1094"/>
      <c r="E3" s="1095"/>
      <c r="F3" s="922" t="s">
        <v>817</v>
      </c>
      <c r="G3" s="922" t="s">
        <v>818</v>
      </c>
      <c r="H3"/>
    </row>
    <row r="4" spans="1:8" ht="43.4" customHeight="1">
      <c r="A4" s="1085" t="s">
        <v>211</v>
      </c>
      <c r="B4" s="1085" t="s">
        <v>261</v>
      </c>
      <c r="C4" s="888" t="s">
        <v>249</v>
      </c>
      <c r="D4" s="889"/>
      <c r="E4" s="923" t="s">
        <v>819</v>
      </c>
      <c r="F4" s="1088" t="s">
        <v>820</v>
      </c>
      <c r="G4" s="1088" t="s">
        <v>218</v>
      </c>
      <c r="H4"/>
    </row>
    <row r="5" spans="1:8" s="925" customFormat="1" ht="42.75" customHeight="1">
      <c r="A5" s="1086"/>
      <c r="B5" s="1086"/>
      <c r="C5" s="890" t="s">
        <v>249</v>
      </c>
      <c r="D5" s="641"/>
      <c r="E5" s="924" t="s">
        <v>180</v>
      </c>
      <c r="F5" s="1086"/>
      <c r="G5" s="1086"/>
    </row>
    <row r="6" spans="1:8" ht="42.65" customHeight="1">
      <c r="A6" s="1086"/>
      <c r="B6" s="1086"/>
      <c r="C6" s="891" t="s">
        <v>249</v>
      </c>
      <c r="D6" s="642"/>
      <c r="E6" s="924" t="s">
        <v>253</v>
      </c>
      <c r="F6" s="1086"/>
      <c r="G6" s="1086"/>
    </row>
    <row r="7" spans="1:8" ht="55" customHeight="1">
      <c r="A7" s="1086"/>
      <c r="B7" s="1086"/>
      <c r="C7" s="890" t="s">
        <v>249</v>
      </c>
      <c r="D7" s="641"/>
      <c r="E7" s="926" t="s">
        <v>753</v>
      </c>
      <c r="F7" s="1086"/>
      <c r="G7" s="1086"/>
    </row>
    <row r="8" spans="1:8" ht="19.5" customHeight="1">
      <c r="A8" s="1086"/>
      <c r="B8" s="1086"/>
      <c r="C8" s="890" t="s">
        <v>754</v>
      </c>
      <c r="D8" s="641"/>
      <c r="E8" s="926" t="s">
        <v>793</v>
      </c>
      <c r="F8" s="1086"/>
      <c r="G8" s="1086"/>
    </row>
    <row r="9" spans="1:8" ht="19" customHeight="1">
      <c r="A9" s="1086"/>
      <c r="B9" s="1086"/>
      <c r="C9" s="890" t="s">
        <v>249</v>
      </c>
      <c r="D9" s="641"/>
      <c r="E9" s="927" t="s">
        <v>208</v>
      </c>
      <c r="F9" s="1086"/>
      <c r="G9" s="1086"/>
    </row>
    <row r="10" spans="1:8" ht="29.15" customHeight="1">
      <c r="A10" s="1086"/>
      <c r="B10" s="1086"/>
      <c r="C10" s="890"/>
      <c r="D10" s="641" t="s">
        <v>250</v>
      </c>
      <c r="E10" s="928" t="s">
        <v>542</v>
      </c>
      <c r="F10" s="1086"/>
      <c r="G10" s="1086"/>
    </row>
    <row r="11" spans="1:8" ht="33.65" customHeight="1">
      <c r="A11" s="1086"/>
      <c r="B11" s="1086"/>
      <c r="C11" s="890"/>
      <c r="D11" s="641" t="s">
        <v>250</v>
      </c>
      <c r="E11" s="928" t="s">
        <v>672</v>
      </c>
      <c r="F11" s="1086"/>
      <c r="G11" s="1086"/>
    </row>
    <row r="12" spans="1:8" ht="31" customHeight="1">
      <c r="A12" s="1086"/>
      <c r="B12" s="1086"/>
      <c r="C12" s="890"/>
      <c r="D12" s="641" t="s">
        <v>250</v>
      </c>
      <c r="E12" s="928" t="s">
        <v>755</v>
      </c>
      <c r="F12" s="1086"/>
      <c r="G12" s="1086"/>
    </row>
    <row r="13" spans="1:8" ht="35.5" customHeight="1" thickBot="1">
      <c r="A13" s="1087"/>
      <c r="B13" s="1087"/>
      <c r="C13" s="892"/>
      <c r="D13" s="929" t="s">
        <v>250</v>
      </c>
      <c r="E13" s="930" t="s">
        <v>821</v>
      </c>
      <c r="F13" s="1087"/>
      <c r="G13" s="1087"/>
    </row>
    <row r="14" spans="1:8" ht="35.15" customHeight="1">
      <c r="A14" s="1085" t="s">
        <v>214</v>
      </c>
      <c r="B14" s="1085" t="s">
        <v>676</v>
      </c>
      <c r="C14" s="888" t="s">
        <v>249</v>
      </c>
      <c r="D14" s="889"/>
      <c r="E14" s="923" t="s">
        <v>822</v>
      </c>
      <c r="F14" s="1088" t="s">
        <v>820</v>
      </c>
      <c r="G14" s="1088" t="s">
        <v>217</v>
      </c>
    </row>
    <row r="15" spans="1:8" ht="21" customHeight="1">
      <c r="A15" s="1086"/>
      <c r="B15" s="1086"/>
      <c r="C15" s="890" t="s">
        <v>249</v>
      </c>
      <c r="D15" s="641"/>
      <c r="E15" s="928" t="s">
        <v>783</v>
      </c>
      <c r="F15" s="1086"/>
      <c r="G15" s="1086"/>
    </row>
    <row r="16" spans="1:8" ht="19.5" customHeight="1">
      <c r="A16" s="1086"/>
      <c r="B16" s="1086"/>
      <c r="C16" s="890" t="s">
        <v>754</v>
      </c>
      <c r="D16" s="641"/>
      <c r="E16" s="926" t="s">
        <v>794</v>
      </c>
      <c r="F16" s="1086"/>
      <c r="G16" s="1086"/>
    </row>
    <row r="17" spans="1:7" ht="15.65" customHeight="1">
      <c r="A17" s="1086"/>
      <c r="B17" s="1086"/>
      <c r="C17" s="931" t="s">
        <v>249</v>
      </c>
      <c r="D17" s="920"/>
      <c r="E17" s="927" t="s">
        <v>680</v>
      </c>
      <c r="F17" s="1086"/>
      <c r="G17" s="1086"/>
    </row>
    <row r="18" spans="1:7" ht="30" customHeight="1">
      <c r="A18" s="1086"/>
      <c r="B18" s="1086"/>
      <c r="C18" s="890"/>
      <c r="D18" s="641" t="s">
        <v>250</v>
      </c>
      <c r="E18" s="928" t="s">
        <v>681</v>
      </c>
      <c r="F18" s="1086"/>
      <c r="G18" s="1086"/>
    </row>
    <row r="19" spans="1:7" ht="28" customHeight="1">
      <c r="A19" s="1086"/>
      <c r="B19" s="1086"/>
      <c r="C19" s="890"/>
      <c r="D19" s="641" t="s">
        <v>250</v>
      </c>
      <c r="E19" s="928" t="s">
        <v>756</v>
      </c>
      <c r="F19" s="1086"/>
      <c r="G19" s="1086"/>
    </row>
    <row r="20" spans="1:7" ht="2.15" customHeight="1" thickBot="1">
      <c r="A20" s="910"/>
      <c r="B20" s="910"/>
      <c r="C20" s="892"/>
      <c r="D20" s="929"/>
      <c r="E20" s="930"/>
      <c r="F20" s="910"/>
      <c r="G20" s="910"/>
    </row>
    <row r="21" spans="1:7" ht="20.5" customHeight="1">
      <c r="A21" s="1085" t="s">
        <v>215</v>
      </c>
      <c r="B21" s="1085" t="s">
        <v>216</v>
      </c>
      <c r="C21" s="888" t="s">
        <v>249</v>
      </c>
      <c r="D21" s="889"/>
      <c r="E21" s="923" t="s">
        <v>757</v>
      </c>
      <c r="F21" s="1085" t="s">
        <v>823</v>
      </c>
      <c r="G21" s="1088" t="s">
        <v>220</v>
      </c>
    </row>
    <row r="22" spans="1:7" ht="23.25" customHeight="1">
      <c r="A22" s="1086"/>
      <c r="B22" s="1086"/>
      <c r="C22" s="890"/>
      <c r="D22" s="641" t="s">
        <v>250</v>
      </c>
      <c r="E22" s="927" t="s">
        <v>53</v>
      </c>
      <c r="F22" s="1086"/>
      <c r="G22" s="1086"/>
    </row>
    <row r="23" spans="1:7" ht="21" customHeight="1">
      <c r="A23" s="1086"/>
      <c r="B23" s="1086"/>
      <c r="C23" s="890"/>
      <c r="D23" s="641" t="s">
        <v>250</v>
      </c>
      <c r="E23" s="927" t="s">
        <v>758</v>
      </c>
      <c r="F23" s="1086"/>
      <c r="G23" s="1086"/>
    </row>
    <row r="24" spans="1:7" ht="18" customHeight="1">
      <c r="A24" s="1086"/>
      <c r="B24" s="1086"/>
      <c r="C24" s="890"/>
      <c r="D24" s="641" t="s">
        <v>250</v>
      </c>
      <c r="E24" s="927" t="s">
        <v>824</v>
      </c>
      <c r="F24" s="1086"/>
      <c r="G24" s="1086"/>
    </row>
    <row r="25" spans="1:7" ht="30.75" customHeight="1" thickBot="1">
      <c r="A25" s="1087"/>
      <c r="B25" s="1087"/>
      <c r="C25" s="892" t="s">
        <v>249</v>
      </c>
      <c r="D25" s="929"/>
      <c r="E25" s="930" t="s">
        <v>825</v>
      </c>
      <c r="F25" s="1087"/>
      <c r="G25" s="1087"/>
    </row>
    <row r="26" spans="1:7" ht="30" customHeight="1">
      <c r="A26" s="1085" t="s">
        <v>217</v>
      </c>
      <c r="B26" s="1085" t="s">
        <v>262</v>
      </c>
      <c r="C26" s="888" t="s">
        <v>249</v>
      </c>
      <c r="D26" s="889"/>
      <c r="E26" s="923" t="s">
        <v>826</v>
      </c>
      <c r="F26" s="1088" t="s">
        <v>820</v>
      </c>
      <c r="G26" s="1088">
        <v>16</v>
      </c>
    </row>
    <row r="27" spans="1:7" ht="42.65" customHeight="1">
      <c r="A27" s="1086"/>
      <c r="B27" s="1086"/>
      <c r="C27" s="890" t="s">
        <v>249</v>
      </c>
      <c r="D27" s="641"/>
      <c r="E27" s="926" t="s">
        <v>199</v>
      </c>
      <c r="F27" s="1086"/>
      <c r="G27" s="1086"/>
    </row>
    <row r="28" spans="1:7" ht="18" customHeight="1">
      <c r="A28" s="1086"/>
      <c r="B28" s="1086"/>
      <c r="C28" s="890" t="s">
        <v>249</v>
      </c>
      <c r="D28" s="641"/>
      <c r="E28" s="927" t="s">
        <v>201</v>
      </c>
      <c r="F28" s="1086"/>
      <c r="G28" s="1086"/>
    </row>
    <row r="29" spans="1:7" ht="30" customHeight="1">
      <c r="A29" s="1086"/>
      <c r="B29" s="1086"/>
      <c r="C29" s="890"/>
      <c r="D29" s="641" t="s">
        <v>250</v>
      </c>
      <c r="E29" s="928" t="s">
        <v>530</v>
      </c>
      <c r="F29" s="1086"/>
      <c r="G29" s="1086"/>
    </row>
    <row r="30" spans="1:7" ht="30" customHeight="1">
      <c r="A30" s="1086"/>
      <c r="B30" s="1086"/>
      <c r="C30" s="890"/>
      <c r="D30" s="641" t="s">
        <v>250</v>
      </c>
      <c r="E30" s="928" t="s">
        <v>759</v>
      </c>
      <c r="F30" s="1086"/>
      <c r="G30" s="1086"/>
    </row>
    <row r="31" spans="1:7" ht="31" customHeight="1" thickBot="1">
      <c r="A31" s="1087"/>
      <c r="B31" s="1087"/>
      <c r="C31" s="892"/>
      <c r="D31" s="929" t="s">
        <v>250</v>
      </c>
      <c r="E31" s="930" t="s">
        <v>760</v>
      </c>
      <c r="F31" s="1087"/>
      <c r="G31" s="1087"/>
    </row>
    <row r="32" spans="1:7" ht="32.5" customHeight="1">
      <c r="A32" s="1085" t="s">
        <v>218</v>
      </c>
      <c r="B32" s="1085" t="s">
        <v>677</v>
      </c>
      <c r="C32" s="888" t="s">
        <v>249</v>
      </c>
      <c r="D32" s="889"/>
      <c r="E32" s="923" t="s">
        <v>827</v>
      </c>
      <c r="F32" s="1088" t="s">
        <v>820</v>
      </c>
      <c r="G32" s="1088">
        <v>15</v>
      </c>
    </row>
    <row r="33" spans="1:7" ht="30" customHeight="1">
      <c r="A33" s="1086"/>
      <c r="B33" s="1086"/>
      <c r="C33" s="890" t="s">
        <v>249</v>
      </c>
      <c r="D33" s="641"/>
      <c r="E33" s="928" t="s">
        <v>785</v>
      </c>
      <c r="F33" s="1086"/>
      <c r="G33" s="1086"/>
    </row>
    <row r="34" spans="1:7" ht="13">
      <c r="A34" s="1086"/>
      <c r="B34" s="1086"/>
      <c r="C34" s="931" t="s">
        <v>249</v>
      </c>
      <c r="D34" s="641"/>
      <c r="E34" s="927" t="s">
        <v>761</v>
      </c>
      <c r="F34" s="1086"/>
      <c r="G34" s="1086"/>
    </row>
    <row r="35" spans="1:7" ht="31" customHeight="1">
      <c r="A35" s="1086"/>
      <c r="B35" s="1086"/>
      <c r="C35" s="890"/>
      <c r="D35" s="641" t="s">
        <v>250</v>
      </c>
      <c r="E35" s="928" t="s">
        <v>673</v>
      </c>
      <c r="F35" s="1086"/>
      <c r="G35" s="1086"/>
    </row>
    <row r="36" spans="1:7" ht="29.5" customHeight="1" thickBot="1">
      <c r="A36" s="1087"/>
      <c r="B36" s="1087"/>
      <c r="C36" s="890"/>
      <c r="D36" s="641" t="s">
        <v>250</v>
      </c>
      <c r="E36" s="928" t="s">
        <v>828</v>
      </c>
      <c r="F36" s="1087"/>
      <c r="G36" s="1087"/>
    </row>
    <row r="37" spans="1:7" ht="33.65" customHeight="1">
      <c r="A37" s="1085" t="s">
        <v>219</v>
      </c>
      <c r="B37" s="1085" t="s">
        <v>263</v>
      </c>
      <c r="C37" s="932" t="s">
        <v>249</v>
      </c>
      <c r="D37" s="933"/>
      <c r="E37" s="934" t="s">
        <v>203</v>
      </c>
      <c r="F37" s="1085" t="s">
        <v>829</v>
      </c>
      <c r="G37" s="1085">
        <v>17</v>
      </c>
    </row>
    <row r="38" spans="1:7" ht="42.75" customHeight="1">
      <c r="A38" s="1086"/>
      <c r="B38" s="1086"/>
      <c r="C38" s="890" t="s">
        <v>249</v>
      </c>
      <c r="D38" s="641"/>
      <c r="E38" s="926" t="s">
        <v>54</v>
      </c>
      <c r="F38" s="1086"/>
      <c r="G38" s="1086"/>
    </row>
    <row r="39" spans="1:7" ht="15" customHeight="1">
      <c r="A39" s="1086"/>
      <c r="B39" s="1086"/>
      <c r="C39" s="890" t="s">
        <v>249</v>
      </c>
      <c r="D39" s="641"/>
      <c r="E39" s="926" t="s">
        <v>202</v>
      </c>
      <c r="F39" s="1086"/>
      <c r="G39" s="1086"/>
    </row>
    <row r="40" spans="1:7" ht="35.15" customHeight="1" thickBot="1">
      <c r="A40" s="1087"/>
      <c r="B40" s="1087"/>
      <c r="C40" s="892"/>
      <c r="D40" s="929" t="s">
        <v>250</v>
      </c>
      <c r="E40" s="935" t="s">
        <v>674</v>
      </c>
      <c r="F40" s="1087"/>
      <c r="G40" s="1087"/>
    </row>
    <row r="41" spans="1:7" ht="42.65" customHeight="1">
      <c r="A41" s="1085" t="s">
        <v>220</v>
      </c>
      <c r="B41" s="1085" t="s">
        <v>675</v>
      </c>
      <c r="C41" s="932" t="s">
        <v>249</v>
      </c>
      <c r="D41" s="936"/>
      <c r="E41" s="934" t="s">
        <v>762</v>
      </c>
      <c r="F41" s="1088" t="s">
        <v>829</v>
      </c>
      <c r="G41" s="1088">
        <v>14</v>
      </c>
    </row>
    <row r="42" spans="1:7" ht="20.149999999999999" customHeight="1">
      <c r="A42" s="1086"/>
      <c r="B42" s="1086"/>
      <c r="C42" s="890" t="s">
        <v>249</v>
      </c>
      <c r="D42" s="641"/>
      <c r="E42" s="928" t="s">
        <v>783</v>
      </c>
      <c r="F42" s="1086"/>
      <c r="G42" s="1086"/>
    </row>
    <row r="43" spans="1:7" ht="17.25" customHeight="1" thickBot="1">
      <c r="A43" s="1086"/>
      <c r="B43" s="1086"/>
      <c r="C43" s="931"/>
      <c r="D43" s="641" t="s">
        <v>250</v>
      </c>
      <c r="E43" s="927" t="s">
        <v>784</v>
      </c>
      <c r="F43" s="1086"/>
      <c r="G43" s="1086"/>
    </row>
    <row r="44" spans="1:7" ht="55.4" customHeight="1">
      <c r="A44" s="1085" t="s">
        <v>221</v>
      </c>
      <c r="B44" s="1085" t="s">
        <v>264</v>
      </c>
      <c r="C44" s="932" t="s">
        <v>249</v>
      </c>
      <c r="D44" s="936"/>
      <c r="E44" s="934" t="s">
        <v>830</v>
      </c>
      <c r="F44" s="1085" t="s">
        <v>831</v>
      </c>
      <c r="G44" s="1085">
        <v>10</v>
      </c>
    </row>
    <row r="45" spans="1:7" ht="22.5" customHeight="1" thickBot="1">
      <c r="A45" s="1087"/>
      <c r="B45" s="1087"/>
      <c r="C45" s="937" t="s">
        <v>249</v>
      </c>
      <c r="D45" s="938"/>
      <c r="E45" s="935" t="s">
        <v>788</v>
      </c>
      <c r="F45" s="1087"/>
      <c r="G45" s="1087"/>
    </row>
    <row r="46" spans="1:7" ht="33.65" customHeight="1">
      <c r="A46" s="1088" t="s">
        <v>222</v>
      </c>
      <c r="B46" s="1085" t="s">
        <v>206</v>
      </c>
      <c r="C46" s="931" t="s">
        <v>249</v>
      </c>
      <c r="D46" s="939"/>
      <c r="E46" s="926" t="s">
        <v>763</v>
      </c>
      <c r="F46" s="1085" t="s">
        <v>829</v>
      </c>
      <c r="G46" s="1088" t="s">
        <v>219</v>
      </c>
    </row>
    <row r="47" spans="1:7" ht="31" customHeight="1" thickBot="1">
      <c r="A47" s="1096"/>
      <c r="B47" s="1087"/>
      <c r="C47" s="937" t="s">
        <v>249</v>
      </c>
      <c r="D47" s="938"/>
      <c r="E47" s="930" t="s">
        <v>787</v>
      </c>
      <c r="F47" s="1087"/>
      <c r="G47" s="1096"/>
    </row>
    <row r="48" spans="1:7" ht="42" customHeight="1">
      <c r="A48" s="1085">
        <v>10</v>
      </c>
      <c r="B48" s="1085" t="s">
        <v>200</v>
      </c>
      <c r="C48" s="932" t="s">
        <v>249</v>
      </c>
      <c r="D48" s="936"/>
      <c r="E48" s="934" t="s">
        <v>764</v>
      </c>
      <c r="F48" s="1085" t="s">
        <v>829</v>
      </c>
      <c r="G48" s="1088" t="s">
        <v>221</v>
      </c>
    </row>
    <row r="49" spans="1:8" ht="42.65" customHeight="1" thickBot="1">
      <c r="A49" s="1087"/>
      <c r="B49" s="1087"/>
      <c r="C49" s="931" t="s">
        <v>249</v>
      </c>
      <c r="D49" s="939"/>
      <c r="E49" s="926" t="s">
        <v>832</v>
      </c>
      <c r="F49" s="1087"/>
      <c r="G49" s="1087"/>
    </row>
    <row r="50" spans="1:8" ht="83.5" customHeight="1">
      <c r="A50" s="1085">
        <v>11</v>
      </c>
      <c r="B50" s="1085" t="s">
        <v>204</v>
      </c>
      <c r="C50" s="932" t="s">
        <v>249</v>
      </c>
      <c r="D50" s="936"/>
      <c r="E50" s="934" t="s">
        <v>789</v>
      </c>
      <c r="F50" s="1085" t="s">
        <v>829</v>
      </c>
      <c r="G50" s="1085">
        <v>13</v>
      </c>
    </row>
    <row r="51" spans="1:8" ht="20.149999999999999" customHeight="1" thickBot="1">
      <c r="A51" s="1087"/>
      <c r="B51" s="1087"/>
      <c r="C51" s="937" t="s">
        <v>249</v>
      </c>
      <c r="D51" s="938"/>
      <c r="E51" s="935" t="s">
        <v>790</v>
      </c>
      <c r="F51" s="1087"/>
      <c r="G51" s="1087"/>
    </row>
    <row r="52" spans="1:8" ht="49" customHeight="1">
      <c r="A52" s="1085">
        <v>12</v>
      </c>
      <c r="B52" s="1085" t="s">
        <v>205</v>
      </c>
      <c r="C52" s="932" t="s">
        <v>249</v>
      </c>
      <c r="D52" s="936"/>
      <c r="E52" s="934" t="s">
        <v>765</v>
      </c>
      <c r="F52" s="1085" t="s">
        <v>829</v>
      </c>
      <c r="G52" s="1085">
        <v>11</v>
      </c>
    </row>
    <row r="53" spans="1:8" ht="19" customHeight="1" thickBot="1">
      <c r="A53" s="1087"/>
      <c r="B53" s="1087"/>
      <c r="C53" s="937" t="s">
        <v>249</v>
      </c>
      <c r="D53" s="938"/>
      <c r="E53" s="935" t="s">
        <v>791</v>
      </c>
      <c r="F53" s="1087"/>
      <c r="G53" s="1087"/>
    </row>
    <row r="54" spans="1:8" ht="35.15" customHeight="1" thickBot="1">
      <c r="A54" s="976">
        <v>13</v>
      </c>
      <c r="B54" s="976" t="s">
        <v>207</v>
      </c>
      <c r="C54" s="931" t="s">
        <v>249</v>
      </c>
      <c r="D54" s="939"/>
      <c r="E54" s="926" t="s">
        <v>766</v>
      </c>
      <c r="F54" s="976" t="s">
        <v>829</v>
      </c>
      <c r="G54" s="976">
        <v>12</v>
      </c>
    </row>
    <row r="55" spans="1:8" ht="87.65" customHeight="1" thickBot="1">
      <c r="A55" s="893">
        <v>14</v>
      </c>
      <c r="B55" s="893" t="s">
        <v>265</v>
      </c>
      <c r="C55" s="940" t="s">
        <v>249</v>
      </c>
      <c r="D55" s="941"/>
      <c r="E55" s="942" t="s">
        <v>678</v>
      </c>
      <c r="F55" s="976" t="s">
        <v>823</v>
      </c>
      <c r="G55" s="893">
        <v>18</v>
      </c>
    </row>
    <row r="56" spans="1:8" ht="74.5" customHeight="1" thickBot="1">
      <c r="A56" s="893">
        <v>15</v>
      </c>
      <c r="B56" s="893" t="s">
        <v>266</v>
      </c>
      <c r="C56" s="940" t="s">
        <v>249</v>
      </c>
      <c r="D56" s="941"/>
      <c r="E56" s="942" t="s">
        <v>792</v>
      </c>
      <c r="F56" s="976" t="s">
        <v>823</v>
      </c>
      <c r="G56" s="943" t="s">
        <v>222</v>
      </c>
    </row>
    <row r="57" spans="1:8" ht="57" customHeight="1" thickBot="1">
      <c r="A57" s="893">
        <v>16</v>
      </c>
      <c r="B57" s="893" t="s">
        <v>527</v>
      </c>
      <c r="C57" s="940" t="s">
        <v>249</v>
      </c>
      <c r="D57" s="941"/>
      <c r="E57" s="942" t="s">
        <v>833</v>
      </c>
      <c r="F57" s="943" t="s">
        <v>829</v>
      </c>
      <c r="G57" s="943" t="s">
        <v>214</v>
      </c>
    </row>
    <row r="58" spans="1:8" ht="54" customHeight="1" thickBot="1">
      <c r="A58" s="893">
        <v>17</v>
      </c>
      <c r="B58" s="893" t="s">
        <v>528</v>
      </c>
      <c r="C58" s="940" t="s">
        <v>249</v>
      </c>
      <c r="D58" s="941"/>
      <c r="E58" s="942" t="s">
        <v>834</v>
      </c>
      <c r="F58" s="943" t="s">
        <v>835</v>
      </c>
      <c r="G58" s="943" t="s">
        <v>215</v>
      </c>
    </row>
    <row r="59" spans="1:8" ht="37" customHeight="1" thickBot="1">
      <c r="A59" s="893">
        <v>18</v>
      </c>
      <c r="B59" s="893" t="s">
        <v>805</v>
      </c>
      <c r="C59" s="940" t="s">
        <v>249</v>
      </c>
      <c r="D59" s="941"/>
      <c r="E59" s="942" t="s">
        <v>806</v>
      </c>
      <c r="F59" s="943" t="s">
        <v>829</v>
      </c>
      <c r="G59" s="943" t="s">
        <v>211</v>
      </c>
    </row>
    <row r="60" spans="1:8" ht="13.5" thickBot="1">
      <c r="A60" s="944"/>
      <c r="B60" s="945"/>
      <c r="C60" s="946"/>
      <c r="D60" s="946"/>
      <c r="E60" s="946"/>
      <c r="F60" s="946"/>
      <c r="G60" s="947"/>
    </row>
    <row r="61" spans="1:8" ht="108.75" customHeight="1" thickBot="1">
      <c r="A61" s="1097" t="s">
        <v>851</v>
      </c>
      <c r="B61" s="1098"/>
      <c r="C61" s="1098"/>
      <c r="D61" s="1098"/>
      <c r="E61" s="1098"/>
      <c r="F61"/>
      <c r="G61"/>
      <c r="H61"/>
    </row>
    <row r="62" spans="1:8">
      <c r="A62"/>
      <c r="B62"/>
      <c r="C62"/>
      <c r="D62"/>
      <c r="E62"/>
      <c r="F62"/>
      <c r="G62"/>
      <c r="H62"/>
    </row>
    <row r="63" spans="1:8">
      <c r="A63"/>
      <c r="B63"/>
      <c r="C63"/>
      <c r="D63"/>
      <c r="E63"/>
      <c r="F63"/>
      <c r="G63"/>
      <c r="H63"/>
    </row>
    <row r="64" spans="1:8">
      <c r="A64"/>
      <c r="B64"/>
      <c r="C64"/>
      <c r="D64"/>
      <c r="E64"/>
      <c r="F64"/>
      <c r="G64"/>
      <c r="H64"/>
    </row>
  </sheetData>
  <sheetProtection algorithmName="SHA-512" hashValue="wy5EBe6b/rknn8/81hWLskMccRSXO2sGLNxzihT7i7zouzSLOi6Y0nvv35OjSFjPVEe7dAnIg1ZTLN3DJ2c3Tw==" saltValue="ntdvxMlLlYUVX1JH5qT1Gg==" spinCount="100000" sheet="1" objects="1" scenarios="1"/>
  <mergeCells count="52">
    <mergeCell ref="A52:A53"/>
    <mergeCell ref="B52:B53"/>
    <mergeCell ref="F52:F53"/>
    <mergeCell ref="G52:G53"/>
    <mergeCell ref="A61:E61"/>
    <mergeCell ref="A48:A49"/>
    <mergeCell ref="B48:B49"/>
    <mergeCell ref="F48:F49"/>
    <mergeCell ref="G48:G49"/>
    <mergeCell ref="A50:A51"/>
    <mergeCell ref="B50:B51"/>
    <mergeCell ref="F50:F51"/>
    <mergeCell ref="G50:G51"/>
    <mergeCell ref="A44:A45"/>
    <mergeCell ref="B44:B45"/>
    <mergeCell ref="F44:F45"/>
    <mergeCell ref="G44:G45"/>
    <mergeCell ref="A46:A47"/>
    <mergeCell ref="B46:B47"/>
    <mergeCell ref="F46:F47"/>
    <mergeCell ref="G46:G47"/>
    <mergeCell ref="A37:A40"/>
    <mergeCell ref="B37:B40"/>
    <mergeCell ref="F37:F40"/>
    <mergeCell ref="G37:G40"/>
    <mergeCell ref="A41:A43"/>
    <mergeCell ref="B41:B43"/>
    <mergeCell ref="F41:F43"/>
    <mergeCell ref="G41:G43"/>
    <mergeCell ref="A26:A31"/>
    <mergeCell ref="B26:B31"/>
    <mergeCell ref="F26:F31"/>
    <mergeCell ref="G26:G31"/>
    <mergeCell ref="A32:A36"/>
    <mergeCell ref="B32:B36"/>
    <mergeCell ref="F32:F36"/>
    <mergeCell ref="G32:G36"/>
    <mergeCell ref="A21:A25"/>
    <mergeCell ref="B21:B25"/>
    <mergeCell ref="F21:F25"/>
    <mergeCell ref="G21:G25"/>
    <mergeCell ref="A1:E1"/>
    <mergeCell ref="A2:E2"/>
    <mergeCell ref="C3:E3"/>
    <mergeCell ref="A4:A13"/>
    <mergeCell ref="B4:B13"/>
    <mergeCell ref="F4:F13"/>
    <mergeCell ref="G4:G13"/>
    <mergeCell ref="A14:A19"/>
    <mergeCell ref="B14:B19"/>
    <mergeCell ref="F14:F19"/>
    <mergeCell ref="G14:G19"/>
  </mergeCells>
  <pageMargins left="0.75" right="0.75" top="1" bottom="1" header="0.5" footer="0.5"/>
  <pageSetup scale="31" orientation="portrait" r:id="rId1"/>
  <headerFooter alignWithMargins="0"/>
  <rowBreaks count="1" manualBreakCount="1">
    <brk id="4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1"/>
  <sheetViews>
    <sheetView view="pageBreakPreview" zoomScale="80" zoomScaleNormal="100" zoomScaleSheetLayoutView="80" workbookViewId="0">
      <selection sqref="A1:D1"/>
    </sheetView>
  </sheetViews>
  <sheetFormatPr defaultRowHeight="12.5"/>
  <cols>
    <col min="1" max="1" width="9.1796875" customWidth="1"/>
    <col min="2" max="2" width="68.1796875" style="512" customWidth="1"/>
    <col min="3" max="3" width="9.81640625" style="680" bestFit="1" customWidth="1"/>
    <col min="4" max="4" width="77.81640625" customWidth="1"/>
    <col min="5" max="5" width="8.81640625" style="512" hidden="1" customWidth="1"/>
    <col min="6" max="7" width="8.81640625" hidden="1" customWidth="1"/>
    <col min="8" max="8" width="10.453125" style="701" hidden="1" customWidth="1"/>
    <col min="9" max="9" width="12.81640625" style="701" hidden="1" customWidth="1"/>
    <col min="10" max="10" width="9.1796875" style="701" hidden="1" customWidth="1"/>
    <col min="11" max="19" width="8.81640625" style="701" hidden="1" customWidth="1"/>
    <col min="20" max="20" width="12.453125" style="715" hidden="1" customWidth="1"/>
    <col min="21" max="22" width="8.81640625" hidden="1" customWidth="1"/>
    <col min="23" max="23" width="8.7265625" customWidth="1"/>
  </cols>
  <sheetData>
    <row r="1" spans="1:22" ht="30" customHeight="1">
      <c r="A1" s="1099" t="s">
        <v>782</v>
      </c>
      <c r="B1" s="1099"/>
      <c r="C1" s="1099"/>
      <c r="D1" s="1099"/>
    </row>
    <row r="3" spans="1:22" ht="13.5" thickBot="1">
      <c r="A3" s="173" t="s">
        <v>407</v>
      </c>
      <c r="H3" s="700" t="s">
        <v>720</v>
      </c>
      <c r="L3" s="700" t="s">
        <v>721</v>
      </c>
      <c r="N3" s="700" t="s">
        <v>724</v>
      </c>
      <c r="P3" s="700" t="s">
        <v>725</v>
      </c>
      <c r="R3" s="700" t="s">
        <v>726</v>
      </c>
      <c r="T3" s="1015"/>
      <c r="V3" s="173" t="s">
        <v>46</v>
      </c>
    </row>
    <row r="4" spans="1:22" ht="18.5" thickBot="1">
      <c r="A4" s="1066" t="s">
        <v>731</v>
      </c>
      <c r="B4" s="1067"/>
      <c r="C4" s="1067"/>
      <c r="D4" s="1068"/>
      <c r="H4" s="702" t="s">
        <v>697</v>
      </c>
      <c r="I4" s="702" t="s">
        <v>698</v>
      </c>
      <c r="J4" s="702" t="s">
        <v>699</v>
      </c>
      <c r="L4" s="733" t="s">
        <v>722</v>
      </c>
      <c r="N4" s="812" t="s">
        <v>743</v>
      </c>
      <c r="P4" s="704" t="s">
        <v>211</v>
      </c>
      <c r="R4" s="705" t="s">
        <v>211</v>
      </c>
      <c r="T4" s="1016"/>
      <c r="V4" s="814" t="s">
        <v>944</v>
      </c>
    </row>
    <row r="5" spans="1:22" ht="14.5" thickBot="1">
      <c r="A5" s="904" t="s">
        <v>771</v>
      </c>
      <c r="B5" s="905" t="s">
        <v>251</v>
      </c>
      <c r="C5" s="906" t="s">
        <v>718</v>
      </c>
      <c r="D5" s="907" t="s">
        <v>734</v>
      </c>
      <c r="E5" s="717" t="s">
        <v>730</v>
      </c>
      <c r="H5" s="703" t="s">
        <v>700</v>
      </c>
      <c r="I5" s="703" t="s">
        <v>701</v>
      </c>
      <c r="J5" s="703" t="s">
        <v>702</v>
      </c>
      <c r="L5" s="733" t="s">
        <v>723</v>
      </c>
      <c r="N5" s="812" t="s">
        <v>744</v>
      </c>
      <c r="P5" s="704" t="s">
        <v>214</v>
      </c>
      <c r="R5" s="705" t="s">
        <v>214</v>
      </c>
    </row>
    <row r="6" spans="1:22" s="677" customFormat="1" ht="34.75" customHeight="1">
      <c r="A6" s="894" t="s">
        <v>772</v>
      </c>
      <c r="B6" s="899" t="s">
        <v>769</v>
      </c>
      <c r="C6" s="886" t="str">
        <f>E6</f>
        <v>Fail</v>
      </c>
      <c r="D6" s="887"/>
      <c r="E6" s="815" t="str">
        <f>IF(_xlfn.IFNA(VLOOKUP('Non-Delivery Svcs Report'!J2,$H$5:$H$16,1,0),"Fail")="Fail","Fail","Pass")</f>
        <v>Fail</v>
      </c>
      <c r="H6" s="706" t="s">
        <v>703</v>
      </c>
      <c r="I6" s="706" t="s">
        <v>701</v>
      </c>
      <c r="J6" s="706" t="s">
        <v>704</v>
      </c>
      <c r="K6" s="707"/>
      <c r="L6" s="733" t="s">
        <v>795</v>
      </c>
      <c r="M6" s="707"/>
      <c r="N6" s="812" t="s">
        <v>745</v>
      </c>
      <c r="O6" s="707"/>
      <c r="P6" s="708" t="s">
        <v>215</v>
      </c>
      <c r="Q6" s="707"/>
      <c r="R6" s="709" t="s">
        <v>215</v>
      </c>
      <c r="S6" s="707"/>
      <c r="T6" s="1017"/>
      <c r="V6" s="981" t="s">
        <v>916</v>
      </c>
    </row>
    <row r="7" spans="1:22" s="677" customFormat="1" ht="34.75" customHeight="1">
      <c r="A7" s="895" t="s">
        <v>773</v>
      </c>
      <c r="B7" s="900" t="s">
        <v>780</v>
      </c>
      <c r="C7" s="729" t="str">
        <f>E7</f>
        <v>Fail</v>
      </c>
      <c r="D7" s="862"/>
      <c r="E7" s="815" t="str">
        <f>_xlfn.IFNA(IF(AND(VLOOKUP('Non-Delivery Svcs Report'!J2,$H$5:$J$16,2,FALSE)  = 'Lag Triangles'!C3,VLOOKUP('Non-Delivery Svcs Report'!J2,$H$5:$J$16,3,FALSE) = 'Lag Triangles'!C4), "Pass", "Fail" ),"Fail")</f>
        <v>Fail</v>
      </c>
      <c r="H7" s="706" t="s">
        <v>705</v>
      </c>
      <c r="I7" s="706" t="s">
        <v>701</v>
      </c>
      <c r="J7" s="706" t="s">
        <v>706</v>
      </c>
      <c r="K7" s="707"/>
      <c r="L7" s="733" t="s">
        <v>796</v>
      </c>
      <c r="M7" s="707"/>
      <c r="N7" s="812" t="s">
        <v>746</v>
      </c>
      <c r="O7" s="707"/>
      <c r="P7" s="708" t="s">
        <v>217</v>
      </c>
      <c r="Q7" s="707"/>
      <c r="R7" s="709" t="s">
        <v>217</v>
      </c>
      <c r="S7" s="707"/>
      <c r="T7" s="1017"/>
      <c r="V7" s="982" t="s">
        <v>945</v>
      </c>
    </row>
    <row r="8" spans="1:22" s="677" customFormat="1" ht="34.75" customHeight="1">
      <c r="A8" s="895" t="s">
        <v>774</v>
      </c>
      <c r="B8" s="900" t="s">
        <v>864</v>
      </c>
      <c r="C8" s="729" t="str">
        <f>E8</f>
        <v>Pass</v>
      </c>
      <c r="D8" s="862"/>
      <c r="E8" s="815" t="str">
        <f>IF(AND(ROUND('Admin Exp Detail'!F87,0) = 0, ROUND('Admin Exp Detail'!K85,0) = 0), "Pass", "Fail")</f>
        <v>Pass</v>
      </c>
      <c r="H8" s="706" t="s">
        <v>707</v>
      </c>
      <c r="I8" s="706" t="s">
        <v>701</v>
      </c>
      <c r="J8" s="706" t="s">
        <v>708</v>
      </c>
      <c r="K8" s="707"/>
      <c r="L8" s="733" t="s">
        <v>813</v>
      </c>
      <c r="M8" s="707"/>
      <c r="N8" s="812" t="s">
        <v>747</v>
      </c>
      <c r="O8" s="707"/>
      <c r="P8" s="708" t="s">
        <v>218</v>
      </c>
      <c r="Q8" s="707"/>
      <c r="R8" s="709" t="s">
        <v>218</v>
      </c>
      <c r="S8" s="707"/>
      <c r="T8" s="1017"/>
    </row>
    <row r="9" spans="1:22" s="677" customFormat="1" ht="34.75" customHeight="1">
      <c r="A9" s="896" t="s">
        <v>775</v>
      </c>
      <c r="B9" s="901" t="s">
        <v>781</v>
      </c>
      <c r="C9" s="732"/>
      <c r="D9" s="810"/>
      <c r="E9" s="815"/>
      <c r="H9" s="706" t="s">
        <v>709</v>
      </c>
      <c r="I9" s="706" t="s">
        <v>893</v>
      </c>
      <c r="J9" s="706" t="s">
        <v>702</v>
      </c>
      <c r="K9" s="707"/>
      <c r="L9" s="733" t="s">
        <v>814</v>
      </c>
      <c r="M9" s="707"/>
      <c r="N9" s="812" t="s">
        <v>748</v>
      </c>
      <c r="O9" s="707"/>
      <c r="P9" s="708" t="s">
        <v>219</v>
      </c>
      <c r="Q9" s="707"/>
      <c r="R9" s="709" t="s">
        <v>219</v>
      </c>
      <c r="S9" s="707"/>
      <c r="T9" s="1017"/>
    </row>
    <row r="10" spans="1:22" s="677" customFormat="1" ht="34.75" customHeight="1">
      <c r="A10" s="897" t="s">
        <v>871</v>
      </c>
      <c r="B10" s="902" t="str">
        <f>'Member Months'!C162</f>
        <v>2020 Initial Year</v>
      </c>
      <c r="C10" s="730" t="str">
        <f t="shared" ref="C10:C14" si="0">E10</f>
        <v>Pass</v>
      </c>
      <c r="D10" s="861"/>
      <c r="E10" s="815" t="str">
        <f>IF(ROUND('Lag Triangles'!K14-'Lag Triangles'!L14,0) = 0, "Pass", "Fail")</f>
        <v>Pass</v>
      </c>
      <c r="F10" s="678"/>
      <c r="H10" s="706" t="s">
        <v>710</v>
      </c>
      <c r="I10" s="706" t="s">
        <v>893</v>
      </c>
      <c r="J10" s="706" t="s">
        <v>704</v>
      </c>
      <c r="K10" s="707"/>
      <c r="L10" s="733" t="s">
        <v>876</v>
      </c>
      <c r="M10" s="707"/>
      <c r="N10" s="812" t="s">
        <v>797</v>
      </c>
      <c r="O10" s="707"/>
      <c r="P10" s="708" t="s">
        <v>220</v>
      </c>
      <c r="Q10" s="707"/>
      <c r="R10" s="709" t="s">
        <v>220</v>
      </c>
      <c r="S10" s="707"/>
      <c r="T10" s="1017"/>
    </row>
    <row r="11" spans="1:22" s="677" customFormat="1" ht="34.75" customHeight="1">
      <c r="A11" s="897" t="s">
        <v>452</v>
      </c>
      <c r="B11" s="902" t="str">
        <f>'Member Months'!C90</f>
        <v>2021 Prior Year</v>
      </c>
      <c r="C11" s="730" t="str">
        <f t="shared" si="0"/>
        <v>Pass</v>
      </c>
      <c r="D11" s="861"/>
      <c r="E11" s="815" t="str">
        <f>IF(ROUND('Lag Triangles'!K13-'Lag Triangles'!L13,0) = 0, "Pass", "Fail")</f>
        <v>Pass</v>
      </c>
      <c r="H11" s="706" t="s">
        <v>711</v>
      </c>
      <c r="I11" s="706" t="s">
        <v>893</v>
      </c>
      <c r="J11" s="706" t="s">
        <v>706</v>
      </c>
      <c r="K11" s="707"/>
      <c r="L11" s="733" t="s">
        <v>877</v>
      </c>
      <c r="M11" s="707"/>
      <c r="N11" s="812" t="s">
        <v>798</v>
      </c>
      <c r="O11" s="707"/>
      <c r="P11" s="708" t="s">
        <v>221</v>
      </c>
      <c r="Q11" s="707"/>
      <c r="R11" s="709" t="s">
        <v>221</v>
      </c>
      <c r="S11" s="707"/>
      <c r="T11" s="1017"/>
    </row>
    <row r="12" spans="1:22" s="677" customFormat="1" ht="34.75" customHeight="1">
      <c r="A12" s="898" t="s">
        <v>453</v>
      </c>
      <c r="B12" s="903" t="str">
        <f>'Member Months'!C18</f>
        <v>2022 Current Year</v>
      </c>
      <c r="C12" s="731" t="str">
        <f t="shared" si="0"/>
        <v>Pass</v>
      </c>
      <c r="D12" s="861"/>
      <c r="E12" s="815" t="str">
        <f>IF(ROUND('Lag Triangles'!K12-'Lag Triangles'!L12,0) = 0, "Pass", "Fail")</f>
        <v>Pass</v>
      </c>
      <c r="H12" s="706" t="s">
        <v>712</v>
      </c>
      <c r="I12" s="706" t="s">
        <v>893</v>
      </c>
      <c r="J12" s="706" t="s">
        <v>708</v>
      </c>
      <c r="K12" s="707"/>
      <c r="L12" s="733" t="s">
        <v>896</v>
      </c>
      <c r="M12" s="707"/>
      <c r="N12" s="813" t="s">
        <v>801</v>
      </c>
      <c r="O12" s="707"/>
      <c r="P12" s="710" t="s">
        <v>222</v>
      </c>
      <c r="Q12" s="707"/>
      <c r="R12" s="711" t="s">
        <v>150</v>
      </c>
      <c r="S12" s="707"/>
      <c r="T12" s="1017"/>
    </row>
    <row r="13" spans="1:22" s="677" customFormat="1" ht="34.75" customHeight="1">
      <c r="A13" s="895" t="s">
        <v>776</v>
      </c>
      <c r="B13" s="900" t="s">
        <v>732</v>
      </c>
      <c r="C13" s="729" t="str">
        <f t="shared" si="0"/>
        <v>Pass</v>
      </c>
      <c r="D13" s="862"/>
      <c r="E13" s="815" t="str">
        <f>IF(COUNTIF('Non-Delivery Svcs Report'!K6:K3893,"&lt;0") + COUNTIF('Non-Delivery Svcs Report'!M6:M3893,"&lt;0")+ COUNTIF('Non-Delivery Svcs Report'!O6:Q3893,"&lt;0") = 0, "Pass", "Fail")</f>
        <v>Pass</v>
      </c>
      <c r="F13" s="679"/>
      <c r="H13" s="706" t="s">
        <v>713</v>
      </c>
      <c r="I13" s="706" t="s">
        <v>714</v>
      </c>
      <c r="J13" s="706" t="s">
        <v>702</v>
      </c>
      <c r="K13" s="707"/>
      <c r="L13" s="733" t="s">
        <v>897</v>
      </c>
      <c r="M13" s="707"/>
      <c r="N13" s="811" t="s">
        <v>799</v>
      </c>
      <c r="O13" s="707"/>
      <c r="P13" s="710" t="s">
        <v>223</v>
      </c>
      <c r="Q13" s="707"/>
      <c r="R13" s="711" t="s">
        <v>151</v>
      </c>
      <c r="S13" s="707"/>
      <c r="T13" s="1017"/>
    </row>
    <row r="14" spans="1:22" s="677" customFormat="1" ht="34.75" customHeight="1">
      <c r="A14" s="895" t="s">
        <v>777</v>
      </c>
      <c r="B14" s="900" t="s">
        <v>733</v>
      </c>
      <c r="C14" s="729" t="str">
        <f t="shared" si="0"/>
        <v>Pass</v>
      </c>
      <c r="D14" s="862"/>
      <c r="E14" s="816" t="str">
        <f>IF(COUNTIF('Delivery Svcs Report'!J6:J1733,"&lt;0") + COUNTIF('Delivery Svcs Report'!L6:L1733,"&lt;0") + COUNTIF('Delivery Svcs Report'!N6:P1733,"&lt;0") = 0, "Pass", "Fail")</f>
        <v>Pass</v>
      </c>
      <c r="H14" s="706" t="s">
        <v>715</v>
      </c>
      <c r="I14" s="706" t="s">
        <v>714</v>
      </c>
      <c r="J14" s="706" t="s">
        <v>704</v>
      </c>
      <c r="K14" s="707"/>
      <c r="L14" s="733" t="s">
        <v>898</v>
      </c>
      <c r="M14" s="707"/>
      <c r="N14" s="811" t="s">
        <v>800</v>
      </c>
      <c r="O14" s="707"/>
      <c r="P14" s="710" t="s">
        <v>150</v>
      </c>
      <c r="Q14" s="707"/>
      <c r="R14" s="713" t="s">
        <v>152</v>
      </c>
      <c r="S14" s="707"/>
      <c r="T14" s="1017"/>
    </row>
    <row r="15" spans="1:22" ht="36.75" customHeight="1">
      <c r="A15" s="896" t="s">
        <v>778</v>
      </c>
      <c r="B15" s="706" t="s">
        <v>888</v>
      </c>
      <c r="C15" s="954" t="str">
        <f>E15</f>
        <v>Pass</v>
      </c>
      <c r="D15" s="862"/>
      <c r="E15" s="956" t="str">
        <f>IF(SUM('Value Added Svcs'!$N:$N,'In Lieu of Svcs'!$R:$R,'Subcontracted Providers'!$M:$M,IMD!$L:$L,'Other Contractual Req'!$M:$M)=0,"Pass", "Fail")</f>
        <v>Pass</v>
      </c>
      <c r="H15" s="706" t="s">
        <v>716</v>
      </c>
      <c r="I15" s="706" t="s">
        <v>714</v>
      </c>
      <c r="J15" s="706" t="s">
        <v>706</v>
      </c>
      <c r="K15" s="707"/>
      <c r="L15" s="733" t="s">
        <v>899</v>
      </c>
      <c r="M15" s="707"/>
      <c r="N15" s="811" t="s">
        <v>802</v>
      </c>
      <c r="O15" s="707"/>
      <c r="P15" s="710" t="s">
        <v>151</v>
      </c>
      <c r="Q15" s="707"/>
      <c r="R15" s="713">
        <v>14</v>
      </c>
    </row>
    <row r="16" spans="1:22" ht="51.75" customHeight="1" thickBot="1">
      <c r="A16" s="986" t="s">
        <v>779</v>
      </c>
      <c r="B16" s="953" t="s">
        <v>923</v>
      </c>
      <c r="C16" s="955" t="str">
        <f>E16</f>
        <v>Pass</v>
      </c>
      <c r="D16" s="987"/>
      <c r="E16" s="956" t="str">
        <f>IF(ABS(SUM('Income Statement'!$I$60,'Income Statement'!$I$72,'Income Statement'!$O$60,'Income Statement'!$O$72,'Income Statement'!$U$60,'Income Statement'!$U$72)-'Subcontracted Providers'!$I$93)&lt;=10,"Pass", "Fail")</f>
        <v>Pass</v>
      </c>
      <c r="H16" s="703" t="s">
        <v>717</v>
      </c>
      <c r="I16" s="703" t="s">
        <v>714</v>
      </c>
      <c r="J16" s="703" t="s">
        <v>708</v>
      </c>
      <c r="N16" s="811" t="s">
        <v>807</v>
      </c>
      <c r="P16" s="712" t="s">
        <v>152</v>
      </c>
      <c r="R16" s="713">
        <v>15</v>
      </c>
    </row>
    <row r="17" spans="1:18">
      <c r="A17" s="1100" t="s">
        <v>875</v>
      </c>
      <c r="B17" s="1101"/>
      <c r="D17" s="988"/>
      <c r="I17" s="706" t="s">
        <v>701</v>
      </c>
      <c r="J17" s="706" t="s">
        <v>702</v>
      </c>
      <c r="N17" s="811" t="s">
        <v>808</v>
      </c>
      <c r="P17" s="712" t="s">
        <v>72</v>
      </c>
      <c r="R17" s="713">
        <v>16</v>
      </c>
    </row>
    <row r="18" spans="1:18" ht="23">
      <c r="E18" s="877"/>
      <c r="I18" s="706" t="s">
        <v>893</v>
      </c>
      <c r="J18" s="706" t="s">
        <v>704</v>
      </c>
      <c r="N18" s="811" t="s">
        <v>809</v>
      </c>
      <c r="P18" s="712" t="s">
        <v>73</v>
      </c>
      <c r="R18" s="713">
        <v>17</v>
      </c>
    </row>
    <row r="19" spans="1:18">
      <c r="I19" s="703" t="s">
        <v>714</v>
      </c>
      <c r="J19" s="703" t="s">
        <v>706</v>
      </c>
      <c r="N19" s="811" t="s">
        <v>810</v>
      </c>
      <c r="P19" s="712" t="s">
        <v>409</v>
      </c>
      <c r="R19" s="713">
        <v>18</v>
      </c>
    </row>
    <row r="20" spans="1:18">
      <c r="J20" s="706" t="s">
        <v>708</v>
      </c>
      <c r="N20" s="811" t="s">
        <v>811</v>
      </c>
      <c r="R20" s="713">
        <v>19</v>
      </c>
    </row>
    <row r="21" spans="1:18">
      <c r="N21" s="811" t="s">
        <v>812</v>
      </c>
      <c r="R21" s="705">
        <v>20</v>
      </c>
    </row>
    <row r="22" spans="1:18">
      <c r="N22" s="813" t="s">
        <v>878</v>
      </c>
      <c r="R22" s="705">
        <v>21</v>
      </c>
    </row>
    <row r="23" spans="1:18">
      <c r="N23" s="811" t="s">
        <v>879</v>
      </c>
      <c r="R23" s="705">
        <v>22</v>
      </c>
    </row>
    <row r="24" spans="1:18">
      <c r="N24" s="811" t="s">
        <v>880</v>
      </c>
      <c r="R24" s="705">
        <v>23</v>
      </c>
    </row>
    <row r="25" spans="1:18">
      <c r="N25" s="811" t="s">
        <v>890</v>
      </c>
      <c r="R25" s="705">
        <v>24</v>
      </c>
    </row>
    <row r="26" spans="1:18">
      <c r="N26" s="811" t="s">
        <v>891</v>
      </c>
      <c r="R26" s="705">
        <v>25</v>
      </c>
    </row>
    <row r="27" spans="1:18">
      <c r="N27" s="811" t="s">
        <v>892</v>
      </c>
      <c r="R27" s="705">
        <v>26</v>
      </c>
    </row>
    <row r="28" spans="1:18">
      <c r="N28" s="811" t="s">
        <v>900</v>
      </c>
      <c r="R28" s="705">
        <v>27</v>
      </c>
    </row>
    <row r="29" spans="1:18">
      <c r="N29" s="811" t="s">
        <v>901</v>
      </c>
      <c r="R29" s="705">
        <v>28</v>
      </c>
    </row>
    <row r="30" spans="1:18">
      <c r="N30" s="811" t="s">
        <v>902</v>
      </c>
    </row>
    <row r="31" spans="1:18">
      <c r="N31" s="811" t="s">
        <v>903</v>
      </c>
    </row>
    <row r="32" spans="1:18">
      <c r="N32" s="811" t="s">
        <v>904</v>
      </c>
      <c r="R32" s="714"/>
    </row>
    <row r="33" spans="14:18">
      <c r="N33" s="811" t="s">
        <v>905</v>
      </c>
      <c r="R33" s="714"/>
    </row>
    <row r="34" spans="14:18">
      <c r="N34" s="811" t="s">
        <v>906</v>
      </c>
      <c r="R34" s="714"/>
    </row>
    <row r="35" spans="14:18">
      <c r="N35" s="811" t="s">
        <v>907</v>
      </c>
      <c r="R35" s="714"/>
    </row>
    <row r="36" spans="14:18">
      <c r="N36" s="811" t="s">
        <v>908</v>
      </c>
      <c r="R36" s="714"/>
    </row>
    <row r="37" spans="14:18">
      <c r="N37" s="811" t="s">
        <v>909</v>
      </c>
      <c r="R37" s="714"/>
    </row>
    <row r="38" spans="14:18">
      <c r="N38" s="811" t="s">
        <v>910</v>
      </c>
      <c r="R38" s="714"/>
    </row>
    <row r="39" spans="14:18">
      <c r="N39" s="811" t="s">
        <v>911</v>
      </c>
      <c r="R39" s="714"/>
    </row>
    <row r="40" spans="14:18">
      <c r="R40" s="715"/>
    </row>
    <row r="41" spans="14:18">
      <c r="R41" s="714"/>
    </row>
    <row r="42" spans="14:18">
      <c r="R42" s="714"/>
    </row>
    <row r="43" spans="14:18">
      <c r="R43" s="714"/>
    </row>
    <row r="44" spans="14:18">
      <c r="R44" s="714"/>
    </row>
    <row r="45" spans="14:18">
      <c r="R45" s="714"/>
    </row>
    <row r="46" spans="14:18">
      <c r="R46" s="714"/>
    </row>
    <row r="47" spans="14:18">
      <c r="R47" s="714"/>
    </row>
    <row r="48" spans="14:18">
      <c r="R48" s="714"/>
    </row>
    <row r="49" spans="18:18">
      <c r="R49" s="714"/>
    </row>
    <row r="50" spans="18:18">
      <c r="R50" s="714"/>
    </row>
    <row r="51" spans="18:18">
      <c r="R51" s="714"/>
    </row>
    <row r="52" spans="18:18">
      <c r="R52" s="714"/>
    </row>
    <row r="53" spans="18:18">
      <c r="R53" s="714"/>
    </row>
    <row r="54" spans="18:18">
      <c r="R54" s="714"/>
    </row>
    <row r="55" spans="18:18">
      <c r="R55" s="714"/>
    </row>
    <row r="56" spans="18:18">
      <c r="R56" s="715"/>
    </row>
    <row r="57" spans="18:18">
      <c r="R57" s="714"/>
    </row>
    <row r="58" spans="18:18">
      <c r="R58" s="714"/>
    </row>
    <row r="59" spans="18:18">
      <c r="R59" s="714"/>
    </row>
    <row r="60" spans="18:18">
      <c r="R60" s="714"/>
    </row>
    <row r="61" spans="18:18">
      <c r="R61" s="714"/>
    </row>
    <row r="62" spans="18:18">
      <c r="R62" s="714"/>
    </row>
    <row r="63" spans="18:18">
      <c r="R63" s="714"/>
    </row>
    <row r="64" spans="18:18">
      <c r="R64" s="714"/>
    </row>
    <row r="65" spans="18:18">
      <c r="R65" s="714"/>
    </row>
    <row r="66" spans="18:18">
      <c r="R66" s="714"/>
    </row>
    <row r="67" spans="18:18">
      <c r="R67" s="714"/>
    </row>
    <row r="68" spans="18:18">
      <c r="R68" s="714"/>
    </row>
    <row r="69" spans="18:18">
      <c r="R69" s="714"/>
    </row>
    <row r="70" spans="18:18">
      <c r="R70" s="714"/>
    </row>
    <row r="71" spans="18:18">
      <c r="R71" s="714"/>
    </row>
    <row r="72" spans="18:18">
      <c r="R72" s="714"/>
    </row>
    <row r="73" spans="18:18">
      <c r="R73" s="714"/>
    </row>
    <row r="74" spans="18:18">
      <c r="R74" s="715"/>
    </row>
    <row r="75" spans="18:18">
      <c r="R75" s="714"/>
    </row>
    <row r="76" spans="18:18">
      <c r="R76" s="714"/>
    </row>
    <row r="77" spans="18:18">
      <c r="R77" s="714"/>
    </row>
    <row r="78" spans="18:18">
      <c r="R78" s="714"/>
    </row>
    <row r="79" spans="18:18">
      <c r="R79" s="714"/>
    </row>
    <row r="80" spans="18:18">
      <c r="R80" s="714"/>
    </row>
    <row r="81" spans="18:18">
      <c r="R81" s="714"/>
    </row>
    <row r="82" spans="18:18">
      <c r="R82" s="714"/>
    </row>
    <row r="83" spans="18:18">
      <c r="R83" s="714"/>
    </row>
    <row r="84" spans="18:18">
      <c r="R84" s="714"/>
    </row>
    <row r="85" spans="18:18">
      <c r="R85" s="714"/>
    </row>
    <row r="86" spans="18:18">
      <c r="R86" s="714"/>
    </row>
    <row r="87" spans="18:18">
      <c r="R87" s="714"/>
    </row>
    <row r="88" spans="18:18">
      <c r="R88" s="714"/>
    </row>
    <row r="89" spans="18:18">
      <c r="R89" s="714"/>
    </row>
    <row r="90" spans="18:18">
      <c r="R90" s="714"/>
    </row>
    <row r="91" spans="18:18">
      <c r="R91" s="714"/>
    </row>
    <row r="92" spans="18:18">
      <c r="R92" s="715"/>
    </row>
    <row r="93" spans="18:18">
      <c r="R93" s="714"/>
    </row>
    <row r="94" spans="18:18">
      <c r="R94" s="714"/>
    </row>
    <row r="95" spans="18:18">
      <c r="R95" s="714"/>
    </row>
    <row r="96" spans="18:18">
      <c r="R96" s="714"/>
    </row>
    <row r="97" spans="18:18">
      <c r="R97" s="714"/>
    </row>
    <row r="98" spans="18:18">
      <c r="R98" s="714"/>
    </row>
    <row r="99" spans="18:18">
      <c r="R99" s="714"/>
    </row>
    <row r="100" spans="18:18">
      <c r="R100" s="714"/>
    </row>
    <row r="101" spans="18:18">
      <c r="R101" s="714"/>
    </row>
    <row r="102" spans="18:18">
      <c r="R102" s="714"/>
    </row>
    <row r="103" spans="18:18">
      <c r="R103" s="714"/>
    </row>
    <row r="104" spans="18:18">
      <c r="R104" s="714"/>
    </row>
    <row r="105" spans="18:18">
      <c r="R105" s="714"/>
    </row>
    <row r="106" spans="18:18">
      <c r="R106" s="714"/>
    </row>
    <row r="107" spans="18:18">
      <c r="R107" s="714"/>
    </row>
    <row r="108" spans="18:18">
      <c r="R108" s="714"/>
    </row>
    <row r="109" spans="18:18">
      <c r="R109" s="714"/>
    </row>
    <row r="110" spans="18:18">
      <c r="R110" s="715"/>
    </row>
    <row r="111" spans="18:18">
      <c r="R111" s="714"/>
    </row>
    <row r="112" spans="18:18">
      <c r="R112" s="714"/>
    </row>
    <row r="113" spans="18:18">
      <c r="R113" s="714"/>
    </row>
    <row r="114" spans="18:18">
      <c r="R114" s="714"/>
    </row>
    <row r="115" spans="18:18">
      <c r="R115" s="714"/>
    </row>
    <row r="116" spans="18:18">
      <c r="R116" s="714"/>
    </row>
    <row r="117" spans="18:18">
      <c r="R117" s="714"/>
    </row>
    <row r="118" spans="18:18">
      <c r="R118" s="714"/>
    </row>
    <row r="119" spans="18:18">
      <c r="R119" s="714"/>
    </row>
    <row r="120" spans="18:18">
      <c r="R120" s="714"/>
    </row>
    <row r="121" spans="18:18">
      <c r="R121" s="714"/>
    </row>
    <row r="122" spans="18:18">
      <c r="R122" s="714"/>
    </row>
    <row r="123" spans="18:18">
      <c r="R123" s="714"/>
    </row>
    <row r="124" spans="18:18">
      <c r="R124" s="714"/>
    </row>
    <row r="125" spans="18:18">
      <c r="R125" s="714"/>
    </row>
    <row r="126" spans="18:18">
      <c r="R126" s="714"/>
    </row>
    <row r="127" spans="18:18">
      <c r="R127" s="714"/>
    </row>
    <row r="128" spans="18:18">
      <c r="R128" s="715"/>
    </row>
    <row r="129" spans="18:18">
      <c r="R129" s="714"/>
    </row>
    <row r="130" spans="18:18">
      <c r="R130" s="714"/>
    </row>
    <row r="131" spans="18:18">
      <c r="R131" s="714"/>
    </row>
    <row r="132" spans="18:18">
      <c r="R132" s="714"/>
    </row>
    <row r="133" spans="18:18">
      <c r="R133" s="714"/>
    </row>
    <row r="134" spans="18:18">
      <c r="R134" s="714"/>
    </row>
    <row r="135" spans="18:18">
      <c r="R135" s="714"/>
    </row>
    <row r="136" spans="18:18">
      <c r="R136" s="714"/>
    </row>
    <row r="137" spans="18:18">
      <c r="R137" s="714"/>
    </row>
    <row r="138" spans="18:18">
      <c r="R138" s="714"/>
    </row>
    <row r="139" spans="18:18">
      <c r="R139" s="714"/>
    </row>
    <row r="140" spans="18:18">
      <c r="R140" s="714"/>
    </row>
    <row r="141" spans="18:18">
      <c r="R141" s="714"/>
    </row>
    <row r="142" spans="18:18">
      <c r="R142" s="714"/>
    </row>
    <row r="143" spans="18:18">
      <c r="R143" s="714"/>
    </row>
    <row r="144" spans="18:18">
      <c r="R144" s="714"/>
    </row>
    <row r="145" spans="18:18">
      <c r="R145" s="714"/>
    </row>
    <row r="146" spans="18:18">
      <c r="R146" s="715"/>
    </row>
    <row r="147" spans="18:18">
      <c r="R147" s="714"/>
    </row>
    <row r="148" spans="18:18">
      <c r="R148" s="714"/>
    </row>
    <row r="149" spans="18:18">
      <c r="R149" s="714"/>
    </row>
    <row r="150" spans="18:18">
      <c r="R150" s="714"/>
    </row>
    <row r="151" spans="18:18">
      <c r="R151" s="714"/>
    </row>
    <row r="152" spans="18:18">
      <c r="R152" s="714"/>
    </row>
    <row r="153" spans="18:18">
      <c r="R153" s="714"/>
    </row>
    <row r="154" spans="18:18">
      <c r="R154" s="714"/>
    </row>
    <row r="155" spans="18:18">
      <c r="R155" s="714"/>
    </row>
    <row r="156" spans="18:18">
      <c r="R156" s="714"/>
    </row>
    <row r="157" spans="18:18">
      <c r="R157" s="714"/>
    </row>
    <row r="158" spans="18:18">
      <c r="R158" s="714"/>
    </row>
    <row r="159" spans="18:18">
      <c r="R159" s="714"/>
    </row>
    <row r="160" spans="18:18">
      <c r="R160" s="714"/>
    </row>
    <row r="161" spans="18:18">
      <c r="R161" s="714"/>
    </row>
    <row r="162" spans="18:18">
      <c r="R162" s="714"/>
    </row>
    <row r="163" spans="18:18">
      <c r="R163" s="714"/>
    </row>
    <row r="164" spans="18:18">
      <c r="R164" s="715"/>
    </row>
    <row r="165" spans="18:18">
      <c r="R165" s="716"/>
    </row>
    <row r="166" spans="18:18">
      <c r="R166" s="716"/>
    </row>
    <row r="167" spans="18:18">
      <c r="R167" s="716"/>
    </row>
    <row r="168" spans="18:18">
      <c r="R168" s="716"/>
    </row>
    <row r="169" spans="18:18">
      <c r="R169" s="716"/>
    </row>
    <row r="170" spans="18:18">
      <c r="R170" s="716"/>
    </row>
    <row r="171" spans="18:18">
      <c r="R171" s="716"/>
    </row>
    <row r="172" spans="18:18">
      <c r="R172" s="716"/>
    </row>
    <row r="173" spans="18:18">
      <c r="R173" s="716"/>
    </row>
    <row r="174" spans="18:18">
      <c r="R174" s="716"/>
    </row>
    <row r="175" spans="18:18">
      <c r="R175" s="716"/>
    </row>
    <row r="176" spans="18:18">
      <c r="R176" s="716"/>
    </row>
    <row r="177" spans="18:18">
      <c r="R177" s="716"/>
    </row>
    <row r="178" spans="18:18">
      <c r="R178" s="716"/>
    </row>
    <row r="179" spans="18:18">
      <c r="R179" s="716"/>
    </row>
    <row r="180" spans="18:18">
      <c r="R180" s="716"/>
    </row>
    <row r="181" spans="18:18">
      <c r="R181" s="716"/>
    </row>
    <row r="182" spans="18:18">
      <c r="R182" s="715"/>
    </row>
    <row r="183" spans="18:18">
      <c r="R183" s="716"/>
    </row>
    <row r="184" spans="18:18">
      <c r="R184" s="716"/>
    </row>
    <row r="185" spans="18:18">
      <c r="R185" s="716"/>
    </row>
    <row r="186" spans="18:18">
      <c r="R186" s="716"/>
    </row>
    <row r="187" spans="18:18">
      <c r="R187" s="716"/>
    </row>
    <row r="188" spans="18:18">
      <c r="R188" s="716"/>
    </row>
    <row r="189" spans="18:18">
      <c r="R189" s="716"/>
    </row>
    <row r="190" spans="18:18">
      <c r="R190" s="716"/>
    </row>
    <row r="191" spans="18:18">
      <c r="R191" s="716"/>
    </row>
    <row r="192" spans="18:18">
      <c r="R192" s="716"/>
    </row>
    <row r="193" spans="18:18">
      <c r="R193" s="716"/>
    </row>
    <row r="194" spans="18:18">
      <c r="R194" s="716"/>
    </row>
    <row r="195" spans="18:18">
      <c r="R195" s="716"/>
    </row>
    <row r="196" spans="18:18">
      <c r="R196" s="716"/>
    </row>
    <row r="197" spans="18:18">
      <c r="R197" s="716"/>
    </row>
    <row r="198" spans="18:18">
      <c r="R198" s="716"/>
    </row>
    <row r="199" spans="18:18">
      <c r="R199" s="716"/>
    </row>
    <row r="200" spans="18:18">
      <c r="R200" s="715"/>
    </row>
    <row r="201" spans="18:18">
      <c r="R201" s="716"/>
    </row>
    <row r="202" spans="18:18">
      <c r="R202" s="716"/>
    </row>
    <row r="203" spans="18:18">
      <c r="R203" s="716"/>
    </row>
    <row r="204" spans="18:18">
      <c r="R204" s="716"/>
    </row>
    <row r="205" spans="18:18">
      <c r="R205" s="716"/>
    </row>
    <row r="206" spans="18:18">
      <c r="R206" s="716"/>
    </row>
    <row r="207" spans="18:18">
      <c r="R207" s="716"/>
    </row>
    <row r="208" spans="18:18">
      <c r="R208" s="716"/>
    </row>
    <row r="209" spans="18:18">
      <c r="R209" s="716"/>
    </row>
    <row r="210" spans="18:18">
      <c r="R210" s="716"/>
    </row>
    <row r="211" spans="18:18">
      <c r="R211" s="716"/>
    </row>
    <row r="212" spans="18:18">
      <c r="R212" s="716"/>
    </row>
    <row r="213" spans="18:18">
      <c r="R213" s="716"/>
    </row>
    <row r="214" spans="18:18">
      <c r="R214" s="716"/>
    </row>
    <row r="215" spans="18:18">
      <c r="R215" s="716"/>
    </row>
    <row r="216" spans="18:18">
      <c r="R216" s="716"/>
    </row>
    <row r="217" spans="18:18">
      <c r="R217" s="716"/>
    </row>
    <row r="218" spans="18:18">
      <c r="R218" s="715"/>
    </row>
    <row r="219" spans="18:18">
      <c r="R219" s="716"/>
    </row>
    <row r="220" spans="18:18">
      <c r="R220" s="716"/>
    </row>
    <row r="221" spans="18:18">
      <c r="R221" s="716"/>
    </row>
    <row r="222" spans="18:18">
      <c r="R222" s="716"/>
    </row>
    <row r="223" spans="18:18">
      <c r="R223" s="716"/>
    </row>
    <row r="224" spans="18:18">
      <c r="R224" s="716"/>
    </row>
    <row r="225" spans="18:18">
      <c r="R225" s="716"/>
    </row>
    <row r="226" spans="18:18">
      <c r="R226" s="716"/>
    </row>
    <row r="227" spans="18:18">
      <c r="R227" s="716"/>
    </row>
    <row r="228" spans="18:18">
      <c r="R228" s="716"/>
    </row>
    <row r="229" spans="18:18">
      <c r="R229" s="716"/>
    </row>
    <row r="230" spans="18:18">
      <c r="R230" s="716"/>
    </row>
    <row r="231" spans="18:18">
      <c r="R231" s="716"/>
    </row>
    <row r="232" spans="18:18">
      <c r="R232" s="716"/>
    </row>
    <row r="233" spans="18:18">
      <c r="R233" s="716"/>
    </row>
    <row r="234" spans="18:18">
      <c r="R234" s="716"/>
    </row>
    <row r="235" spans="18:18">
      <c r="R235" s="716"/>
    </row>
    <row r="236" spans="18:18">
      <c r="R236" s="715"/>
    </row>
    <row r="237" spans="18:18">
      <c r="R237" s="716"/>
    </row>
    <row r="238" spans="18:18">
      <c r="R238" s="716"/>
    </row>
    <row r="239" spans="18:18">
      <c r="R239" s="716"/>
    </row>
    <row r="240" spans="18:18">
      <c r="R240" s="716"/>
    </row>
    <row r="241" spans="18:18">
      <c r="R241" s="716"/>
    </row>
    <row r="242" spans="18:18">
      <c r="R242" s="716"/>
    </row>
    <row r="243" spans="18:18">
      <c r="R243" s="716"/>
    </row>
    <row r="244" spans="18:18">
      <c r="R244" s="716"/>
    </row>
    <row r="245" spans="18:18">
      <c r="R245" s="716"/>
    </row>
    <row r="246" spans="18:18">
      <c r="R246" s="716"/>
    </row>
    <row r="247" spans="18:18">
      <c r="R247" s="716"/>
    </row>
    <row r="248" spans="18:18">
      <c r="R248" s="716"/>
    </row>
    <row r="249" spans="18:18">
      <c r="R249" s="716"/>
    </row>
    <row r="250" spans="18:18">
      <c r="R250" s="716"/>
    </row>
    <row r="251" spans="18:18">
      <c r="R251" s="716"/>
    </row>
    <row r="252" spans="18:18">
      <c r="R252" s="716"/>
    </row>
    <row r="253" spans="18:18">
      <c r="R253" s="716"/>
    </row>
    <row r="254" spans="18:18">
      <c r="R254" s="715"/>
    </row>
    <row r="255" spans="18:18">
      <c r="R255" s="716"/>
    </row>
    <row r="256" spans="18:18">
      <c r="R256" s="716"/>
    </row>
    <row r="257" spans="18:18">
      <c r="R257" s="716"/>
    </row>
    <row r="258" spans="18:18">
      <c r="R258" s="716"/>
    </row>
    <row r="259" spans="18:18">
      <c r="R259" s="716"/>
    </row>
    <row r="260" spans="18:18">
      <c r="R260" s="716"/>
    </row>
    <row r="261" spans="18:18">
      <c r="R261" s="716"/>
    </row>
    <row r="262" spans="18:18">
      <c r="R262" s="716"/>
    </row>
    <row r="263" spans="18:18">
      <c r="R263" s="716"/>
    </row>
    <row r="264" spans="18:18">
      <c r="R264" s="716"/>
    </row>
    <row r="265" spans="18:18">
      <c r="R265" s="716"/>
    </row>
    <row r="266" spans="18:18">
      <c r="R266" s="716"/>
    </row>
    <row r="267" spans="18:18">
      <c r="R267" s="716"/>
    </row>
    <row r="268" spans="18:18">
      <c r="R268" s="716"/>
    </row>
    <row r="269" spans="18:18">
      <c r="R269" s="716"/>
    </row>
    <row r="270" spans="18:18">
      <c r="R270" s="716"/>
    </row>
    <row r="271" spans="18:18">
      <c r="R271" s="716"/>
    </row>
    <row r="272" spans="18:18">
      <c r="R272" s="714"/>
    </row>
    <row r="273" spans="18:18">
      <c r="R273" s="714"/>
    </row>
    <row r="274" spans="18:18">
      <c r="R274" s="714"/>
    </row>
    <row r="275" spans="18:18">
      <c r="R275" s="714"/>
    </row>
    <row r="276" spans="18:18">
      <c r="R276" s="714"/>
    </row>
    <row r="277" spans="18:18">
      <c r="R277" s="714"/>
    </row>
    <row r="278" spans="18:18">
      <c r="R278" s="714"/>
    </row>
    <row r="279" spans="18:18">
      <c r="R279" s="714"/>
    </row>
    <row r="280" spans="18:18">
      <c r="R280" s="714"/>
    </row>
    <row r="281" spans="18:18">
      <c r="R281" s="714"/>
    </row>
    <row r="282" spans="18:18">
      <c r="R282" s="714"/>
    </row>
    <row r="283" spans="18:18">
      <c r="R283" s="714"/>
    </row>
    <row r="284" spans="18:18">
      <c r="R284" s="714"/>
    </row>
    <row r="285" spans="18:18">
      <c r="R285" s="714"/>
    </row>
    <row r="286" spans="18:18">
      <c r="R286" s="714"/>
    </row>
    <row r="287" spans="18:18">
      <c r="R287" s="714"/>
    </row>
    <row r="288" spans="18:18">
      <c r="R288" s="714"/>
    </row>
    <row r="289" spans="18:18">
      <c r="R289" s="714"/>
    </row>
    <row r="290" spans="18:18">
      <c r="R290" s="714"/>
    </row>
    <row r="291" spans="18:18">
      <c r="R291" s="714"/>
    </row>
    <row r="292" spans="18:18">
      <c r="R292" s="714"/>
    </row>
    <row r="293" spans="18:18">
      <c r="R293" s="714"/>
    </row>
    <row r="294" spans="18:18">
      <c r="R294" s="714"/>
    </row>
    <row r="295" spans="18:18">
      <c r="R295" s="714"/>
    </row>
    <row r="296" spans="18:18">
      <c r="R296" s="714"/>
    </row>
    <row r="297" spans="18:18">
      <c r="R297" s="714"/>
    </row>
    <row r="298" spans="18:18">
      <c r="R298" s="714"/>
    </row>
    <row r="299" spans="18:18">
      <c r="R299" s="714"/>
    </row>
    <row r="300" spans="18:18">
      <c r="R300" s="714"/>
    </row>
    <row r="301" spans="18:18">
      <c r="R301" s="714"/>
    </row>
    <row r="302" spans="18:18">
      <c r="R302" s="714"/>
    </row>
    <row r="303" spans="18:18">
      <c r="R303" s="714"/>
    </row>
    <row r="304" spans="18:18">
      <c r="R304" s="714"/>
    </row>
    <row r="305" spans="18:18">
      <c r="R305" s="714"/>
    </row>
    <row r="306" spans="18:18">
      <c r="R306" s="714"/>
    </row>
    <row r="307" spans="18:18">
      <c r="R307" s="714"/>
    </row>
    <row r="308" spans="18:18">
      <c r="R308" s="714"/>
    </row>
    <row r="309" spans="18:18">
      <c r="R309" s="714"/>
    </row>
    <row r="310" spans="18:18">
      <c r="R310" s="714"/>
    </row>
    <row r="311" spans="18:18">
      <c r="R311" s="714"/>
    </row>
    <row r="312" spans="18:18">
      <c r="R312" s="714"/>
    </row>
    <row r="313" spans="18:18">
      <c r="R313" s="714"/>
    </row>
    <row r="314" spans="18:18">
      <c r="R314" s="714"/>
    </row>
    <row r="315" spans="18:18">
      <c r="R315" s="714"/>
    </row>
    <row r="316" spans="18:18">
      <c r="R316" s="714"/>
    </row>
    <row r="317" spans="18:18">
      <c r="R317" s="714"/>
    </row>
    <row r="318" spans="18:18">
      <c r="R318" s="714"/>
    </row>
    <row r="319" spans="18:18">
      <c r="R319" s="714"/>
    </row>
    <row r="320" spans="18:18">
      <c r="R320" s="714"/>
    </row>
    <row r="321" spans="18:18">
      <c r="R321" s="714"/>
    </row>
    <row r="322" spans="18:18">
      <c r="R322" s="714"/>
    </row>
    <row r="323" spans="18:18">
      <c r="R323" s="714"/>
    </row>
    <row r="324" spans="18:18">
      <c r="R324" s="714"/>
    </row>
    <row r="325" spans="18:18">
      <c r="R325" s="714"/>
    </row>
    <row r="326" spans="18:18">
      <c r="R326" s="714"/>
    </row>
    <row r="327" spans="18:18">
      <c r="R327" s="714"/>
    </row>
    <row r="328" spans="18:18">
      <c r="R328" s="714"/>
    </row>
    <row r="329" spans="18:18">
      <c r="R329" s="714"/>
    </row>
    <row r="330" spans="18:18">
      <c r="R330" s="714"/>
    </row>
    <row r="331" spans="18:18">
      <c r="R331" s="714"/>
    </row>
    <row r="332" spans="18:18">
      <c r="R332" s="714"/>
    </row>
    <row r="333" spans="18:18">
      <c r="R333" s="714"/>
    </row>
    <row r="334" spans="18:18">
      <c r="R334" s="714"/>
    </row>
    <row r="335" spans="18:18">
      <c r="R335" s="714"/>
    </row>
    <row r="336" spans="18:18">
      <c r="R336" s="714"/>
    </row>
    <row r="337" spans="18:18">
      <c r="R337" s="714"/>
    </row>
    <row r="338" spans="18:18">
      <c r="R338" s="714"/>
    </row>
    <row r="339" spans="18:18">
      <c r="R339" s="714"/>
    </row>
    <row r="340" spans="18:18">
      <c r="R340" s="714"/>
    </row>
    <row r="341" spans="18:18">
      <c r="R341" s="714"/>
    </row>
    <row r="342" spans="18:18">
      <c r="R342" s="714"/>
    </row>
    <row r="343" spans="18:18">
      <c r="R343" s="714"/>
    </row>
    <row r="344" spans="18:18">
      <c r="R344" s="714"/>
    </row>
    <row r="345" spans="18:18">
      <c r="R345" s="714"/>
    </row>
    <row r="346" spans="18:18">
      <c r="R346" s="714"/>
    </row>
    <row r="347" spans="18:18">
      <c r="R347" s="714"/>
    </row>
    <row r="348" spans="18:18">
      <c r="R348" s="714"/>
    </row>
    <row r="349" spans="18:18">
      <c r="R349" s="714"/>
    </row>
    <row r="350" spans="18:18">
      <c r="R350" s="714"/>
    </row>
    <row r="351" spans="18:18">
      <c r="R351" s="714"/>
    </row>
    <row r="352" spans="18:18">
      <c r="R352" s="714"/>
    </row>
    <row r="353" spans="18:18">
      <c r="R353" s="714"/>
    </row>
    <row r="354" spans="18:18">
      <c r="R354" s="714"/>
    </row>
    <row r="355" spans="18:18">
      <c r="R355" s="714"/>
    </row>
    <row r="356" spans="18:18">
      <c r="R356" s="714"/>
    </row>
    <row r="357" spans="18:18">
      <c r="R357" s="714"/>
    </row>
    <row r="358" spans="18:18">
      <c r="R358" s="714"/>
    </row>
    <row r="359" spans="18:18">
      <c r="R359" s="714"/>
    </row>
    <row r="360" spans="18:18">
      <c r="R360" s="714"/>
    </row>
    <row r="361" spans="18:18">
      <c r="R361" s="714"/>
    </row>
    <row r="362" spans="18:18">
      <c r="R362" s="714"/>
    </row>
    <row r="363" spans="18:18">
      <c r="R363" s="714"/>
    </row>
    <row r="364" spans="18:18">
      <c r="R364" s="714"/>
    </row>
    <row r="365" spans="18:18">
      <c r="R365" s="714"/>
    </row>
    <row r="366" spans="18:18">
      <c r="R366" s="714"/>
    </row>
    <row r="367" spans="18:18">
      <c r="R367" s="714"/>
    </row>
    <row r="368" spans="18:18">
      <c r="R368" s="714"/>
    </row>
    <row r="369" spans="18:18">
      <c r="R369" s="714"/>
    </row>
    <row r="370" spans="18:18">
      <c r="R370" s="714"/>
    </row>
    <row r="371" spans="18:18">
      <c r="R371" s="714"/>
    </row>
    <row r="372" spans="18:18">
      <c r="R372" s="714"/>
    </row>
    <row r="373" spans="18:18">
      <c r="R373" s="714"/>
    </row>
    <row r="374" spans="18:18">
      <c r="R374" s="714"/>
    </row>
    <row r="375" spans="18:18">
      <c r="R375" s="714"/>
    </row>
    <row r="376" spans="18:18">
      <c r="R376" s="714"/>
    </row>
    <row r="377" spans="18:18">
      <c r="R377" s="714"/>
    </row>
    <row r="378" spans="18:18">
      <c r="R378" s="714"/>
    </row>
    <row r="379" spans="18:18">
      <c r="R379" s="714"/>
    </row>
    <row r="380" spans="18:18">
      <c r="R380" s="714"/>
    </row>
    <row r="381" spans="18:18">
      <c r="R381" s="714"/>
    </row>
    <row r="382" spans="18:18">
      <c r="R382" s="714"/>
    </row>
    <row r="383" spans="18:18">
      <c r="R383" s="714"/>
    </row>
    <row r="384" spans="18:18">
      <c r="R384" s="714"/>
    </row>
    <row r="385" spans="18:18">
      <c r="R385" s="714"/>
    </row>
    <row r="386" spans="18:18">
      <c r="R386" s="714"/>
    </row>
    <row r="387" spans="18:18">
      <c r="R387" s="714"/>
    </row>
    <row r="388" spans="18:18">
      <c r="R388" s="714"/>
    </row>
    <row r="389" spans="18:18">
      <c r="R389" s="714"/>
    </row>
    <row r="390" spans="18:18">
      <c r="R390" s="714"/>
    </row>
    <row r="391" spans="18:18">
      <c r="R391" s="714"/>
    </row>
    <row r="392" spans="18:18">
      <c r="R392" s="714"/>
    </row>
    <row r="393" spans="18:18">
      <c r="R393" s="714"/>
    </row>
    <row r="394" spans="18:18">
      <c r="R394" s="714"/>
    </row>
    <row r="395" spans="18:18">
      <c r="R395" s="714"/>
    </row>
    <row r="396" spans="18:18">
      <c r="R396" s="714"/>
    </row>
    <row r="397" spans="18:18">
      <c r="R397" s="714"/>
    </row>
    <row r="398" spans="18:18">
      <c r="R398" s="714"/>
    </row>
    <row r="399" spans="18:18">
      <c r="R399" s="714"/>
    </row>
    <row r="400" spans="18:18">
      <c r="R400" s="714"/>
    </row>
    <row r="401" spans="18:18">
      <c r="R401" s="714"/>
    </row>
    <row r="402" spans="18:18">
      <c r="R402" s="714"/>
    </row>
    <row r="403" spans="18:18">
      <c r="R403" s="714"/>
    </row>
    <row r="404" spans="18:18">
      <c r="R404" s="714"/>
    </row>
    <row r="405" spans="18:18">
      <c r="R405" s="714"/>
    </row>
    <row r="406" spans="18:18">
      <c r="R406" s="714"/>
    </row>
    <row r="407" spans="18:18">
      <c r="R407" s="714"/>
    </row>
    <row r="408" spans="18:18">
      <c r="R408" s="714"/>
    </row>
    <row r="409" spans="18:18">
      <c r="R409" s="714"/>
    </row>
    <row r="410" spans="18:18">
      <c r="R410" s="714"/>
    </row>
    <row r="411" spans="18:18">
      <c r="R411" s="714"/>
    </row>
    <row r="412" spans="18:18">
      <c r="R412" s="714"/>
    </row>
    <row r="413" spans="18:18">
      <c r="R413" s="714"/>
    </row>
    <row r="414" spans="18:18">
      <c r="R414" s="714"/>
    </row>
    <row r="415" spans="18:18">
      <c r="R415" s="714"/>
    </row>
    <row r="416" spans="18:18">
      <c r="R416" s="714"/>
    </row>
    <row r="417" spans="18:18">
      <c r="R417" s="714"/>
    </row>
    <row r="418" spans="18:18">
      <c r="R418" s="714"/>
    </row>
    <row r="419" spans="18:18">
      <c r="R419" s="714"/>
    </row>
    <row r="420" spans="18:18">
      <c r="R420" s="714"/>
    </row>
    <row r="421" spans="18:18">
      <c r="R421" s="714"/>
    </row>
    <row r="422" spans="18:18">
      <c r="R422" s="714"/>
    </row>
    <row r="423" spans="18:18">
      <c r="R423" s="714"/>
    </row>
    <row r="424" spans="18:18">
      <c r="R424" s="714"/>
    </row>
    <row r="425" spans="18:18">
      <c r="R425" s="714"/>
    </row>
    <row r="426" spans="18:18">
      <c r="R426" s="714"/>
    </row>
    <row r="427" spans="18:18">
      <c r="R427" s="714"/>
    </row>
    <row r="428" spans="18:18">
      <c r="R428" s="714"/>
    </row>
    <row r="429" spans="18:18">
      <c r="R429" s="714"/>
    </row>
    <row r="430" spans="18:18">
      <c r="R430" s="714"/>
    </row>
    <row r="431" spans="18:18">
      <c r="R431" s="714"/>
    </row>
    <row r="432" spans="18:18">
      <c r="R432" s="714"/>
    </row>
    <row r="433" spans="18:18">
      <c r="R433" s="714"/>
    </row>
    <row r="434" spans="18:18">
      <c r="R434" s="716"/>
    </row>
    <row r="435" spans="18:18">
      <c r="R435" s="716"/>
    </row>
    <row r="436" spans="18:18">
      <c r="R436" s="716"/>
    </row>
    <row r="437" spans="18:18">
      <c r="R437" s="716"/>
    </row>
    <row r="438" spans="18:18">
      <c r="R438" s="716"/>
    </row>
    <row r="439" spans="18:18">
      <c r="R439" s="716"/>
    </row>
    <row r="440" spans="18:18">
      <c r="R440" s="716"/>
    </row>
    <row r="441" spans="18:18">
      <c r="R441" s="716"/>
    </row>
    <row r="442" spans="18:18">
      <c r="R442" s="716"/>
    </row>
    <row r="443" spans="18:18">
      <c r="R443" s="716"/>
    </row>
    <row r="444" spans="18:18">
      <c r="R444" s="716"/>
    </row>
    <row r="445" spans="18:18">
      <c r="R445" s="716"/>
    </row>
    <row r="446" spans="18:18">
      <c r="R446" s="716"/>
    </row>
    <row r="447" spans="18:18">
      <c r="R447" s="716"/>
    </row>
    <row r="448" spans="18:18">
      <c r="R448" s="716"/>
    </row>
    <row r="449" spans="18:18">
      <c r="R449" s="716"/>
    </row>
    <row r="450" spans="18:18">
      <c r="R450" s="716"/>
    </row>
    <row r="451" spans="18:18">
      <c r="R451" s="716"/>
    </row>
    <row r="452" spans="18:18">
      <c r="R452" s="716"/>
    </row>
    <row r="453" spans="18:18">
      <c r="R453" s="716"/>
    </row>
    <row r="454" spans="18:18">
      <c r="R454" s="716"/>
    </row>
    <row r="455" spans="18:18">
      <c r="R455" s="716"/>
    </row>
    <row r="456" spans="18:18">
      <c r="R456" s="716"/>
    </row>
    <row r="457" spans="18:18">
      <c r="R457" s="716"/>
    </row>
    <row r="458" spans="18:18">
      <c r="R458" s="716"/>
    </row>
    <row r="459" spans="18:18">
      <c r="R459" s="716"/>
    </row>
    <row r="460" spans="18:18">
      <c r="R460" s="716"/>
    </row>
    <row r="461" spans="18:18">
      <c r="R461" s="716"/>
    </row>
    <row r="462" spans="18:18">
      <c r="R462" s="716"/>
    </row>
    <row r="463" spans="18:18">
      <c r="R463" s="716"/>
    </row>
    <row r="464" spans="18:18">
      <c r="R464" s="716"/>
    </row>
    <row r="465" spans="18:18">
      <c r="R465" s="716"/>
    </row>
    <row r="466" spans="18:18">
      <c r="R466" s="716"/>
    </row>
    <row r="467" spans="18:18">
      <c r="R467" s="716"/>
    </row>
    <row r="468" spans="18:18">
      <c r="R468" s="716"/>
    </row>
    <row r="469" spans="18:18">
      <c r="R469" s="716"/>
    </row>
    <row r="470" spans="18:18">
      <c r="R470" s="716"/>
    </row>
    <row r="471" spans="18:18">
      <c r="R471" s="716"/>
    </row>
    <row r="472" spans="18:18">
      <c r="R472" s="716"/>
    </row>
    <row r="473" spans="18:18">
      <c r="R473" s="716"/>
    </row>
    <row r="474" spans="18:18">
      <c r="R474" s="716"/>
    </row>
    <row r="475" spans="18:18">
      <c r="R475" s="716"/>
    </row>
    <row r="476" spans="18:18">
      <c r="R476" s="716"/>
    </row>
    <row r="477" spans="18:18">
      <c r="R477" s="716"/>
    </row>
    <row r="478" spans="18:18">
      <c r="R478" s="716"/>
    </row>
    <row r="479" spans="18:18">
      <c r="R479" s="716"/>
    </row>
    <row r="480" spans="18:18">
      <c r="R480" s="716"/>
    </row>
    <row r="481" spans="18:18">
      <c r="R481" s="716"/>
    </row>
    <row r="482" spans="18:18">
      <c r="R482" s="716"/>
    </row>
    <row r="483" spans="18:18">
      <c r="R483" s="716"/>
    </row>
    <row r="484" spans="18:18">
      <c r="R484" s="716"/>
    </row>
    <row r="485" spans="18:18">
      <c r="R485" s="716"/>
    </row>
    <row r="486" spans="18:18">
      <c r="R486" s="716"/>
    </row>
    <row r="487" spans="18:18">
      <c r="R487" s="716"/>
    </row>
    <row r="488" spans="18:18">
      <c r="R488" s="716"/>
    </row>
    <row r="489" spans="18:18">
      <c r="R489" s="716"/>
    </row>
    <row r="490" spans="18:18">
      <c r="R490" s="716"/>
    </row>
    <row r="491" spans="18:18">
      <c r="R491" s="716"/>
    </row>
    <row r="492" spans="18:18">
      <c r="R492" s="716"/>
    </row>
    <row r="493" spans="18:18">
      <c r="R493" s="716"/>
    </row>
    <row r="494" spans="18:18">
      <c r="R494" s="716"/>
    </row>
    <row r="495" spans="18:18">
      <c r="R495" s="716"/>
    </row>
    <row r="496" spans="18:18">
      <c r="R496" s="716"/>
    </row>
    <row r="497" spans="18:18">
      <c r="R497" s="716"/>
    </row>
    <row r="498" spans="18:18">
      <c r="R498" s="716"/>
    </row>
    <row r="499" spans="18:18">
      <c r="R499" s="716"/>
    </row>
    <row r="500" spans="18:18">
      <c r="R500" s="716"/>
    </row>
    <row r="501" spans="18:18">
      <c r="R501" s="716"/>
    </row>
    <row r="502" spans="18:18">
      <c r="R502" s="716"/>
    </row>
    <row r="503" spans="18:18">
      <c r="R503" s="716"/>
    </row>
    <row r="504" spans="18:18">
      <c r="R504" s="716"/>
    </row>
    <row r="505" spans="18:18">
      <c r="R505" s="716"/>
    </row>
    <row r="506" spans="18:18">
      <c r="R506" s="716"/>
    </row>
    <row r="507" spans="18:18">
      <c r="R507" s="716"/>
    </row>
    <row r="508" spans="18:18">
      <c r="R508" s="716"/>
    </row>
    <row r="509" spans="18:18">
      <c r="R509" s="716"/>
    </row>
    <row r="510" spans="18:18">
      <c r="R510" s="716"/>
    </row>
    <row r="511" spans="18:18">
      <c r="R511" s="716"/>
    </row>
    <row r="512" spans="18:18">
      <c r="R512" s="716"/>
    </row>
    <row r="513" spans="18:18">
      <c r="R513" s="716"/>
    </row>
    <row r="514" spans="18:18">
      <c r="R514" s="716"/>
    </row>
    <row r="515" spans="18:18">
      <c r="R515" s="716"/>
    </row>
    <row r="516" spans="18:18">
      <c r="R516" s="716"/>
    </row>
    <row r="517" spans="18:18">
      <c r="R517" s="716"/>
    </row>
    <row r="518" spans="18:18">
      <c r="R518" s="716"/>
    </row>
    <row r="519" spans="18:18">
      <c r="R519" s="716"/>
    </row>
    <row r="520" spans="18:18">
      <c r="R520" s="716"/>
    </row>
    <row r="521" spans="18:18">
      <c r="R521" s="716"/>
    </row>
    <row r="522" spans="18:18">
      <c r="R522" s="716"/>
    </row>
    <row r="523" spans="18:18">
      <c r="R523" s="716"/>
    </row>
    <row r="524" spans="18:18">
      <c r="R524" s="716"/>
    </row>
    <row r="525" spans="18:18">
      <c r="R525" s="716"/>
    </row>
    <row r="526" spans="18:18">
      <c r="R526" s="716"/>
    </row>
    <row r="527" spans="18:18">
      <c r="R527" s="716"/>
    </row>
    <row r="528" spans="18:18">
      <c r="R528" s="716"/>
    </row>
    <row r="529" spans="18:18">
      <c r="R529" s="716"/>
    </row>
    <row r="530" spans="18:18">
      <c r="R530" s="716"/>
    </row>
    <row r="531" spans="18:18">
      <c r="R531" s="716"/>
    </row>
    <row r="532" spans="18:18">
      <c r="R532" s="716"/>
    </row>
    <row r="533" spans="18:18">
      <c r="R533" s="716"/>
    </row>
    <row r="534" spans="18:18">
      <c r="R534" s="716"/>
    </row>
    <row r="535" spans="18:18">
      <c r="R535" s="716"/>
    </row>
    <row r="536" spans="18:18">
      <c r="R536" s="716"/>
    </row>
    <row r="537" spans="18:18">
      <c r="R537" s="716"/>
    </row>
    <row r="538" spans="18:18">
      <c r="R538" s="716"/>
    </row>
    <row r="539" spans="18:18">
      <c r="R539" s="716"/>
    </row>
    <row r="540" spans="18:18">
      <c r="R540" s="716"/>
    </row>
    <row r="541" spans="18:18">
      <c r="R541" s="716"/>
    </row>
    <row r="542" spans="18:18">
      <c r="R542" s="714"/>
    </row>
    <row r="543" spans="18:18">
      <c r="R543" s="714"/>
    </row>
    <row r="544" spans="18:18">
      <c r="R544" s="714"/>
    </row>
    <row r="545" spans="18:18">
      <c r="R545" s="714"/>
    </row>
    <row r="546" spans="18:18">
      <c r="R546" s="714"/>
    </row>
    <row r="547" spans="18:18">
      <c r="R547" s="714"/>
    </row>
    <row r="548" spans="18:18">
      <c r="R548" s="714"/>
    </row>
    <row r="549" spans="18:18">
      <c r="R549" s="714"/>
    </row>
    <row r="550" spans="18:18">
      <c r="R550" s="714"/>
    </row>
    <row r="551" spans="18:18">
      <c r="R551" s="714"/>
    </row>
    <row r="552" spans="18:18">
      <c r="R552" s="714"/>
    </row>
    <row r="553" spans="18:18">
      <c r="R553" s="714"/>
    </row>
    <row r="554" spans="18:18">
      <c r="R554" s="714"/>
    </row>
    <row r="555" spans="18:18">
      <c r="R555" s="714"/>
    </row>
    <row r="556" spans="18:18">
      <c r="R556" s="714"/>
    </row>
    <row r="557" spans="18:18">
      <c r="R557" s="714"/>
    </row>
    <row r="558" spans="18:18">
      <c r="R558" s="714"/>
    </row>
    <row r="559" spans="18:18">
      <c r="R559" s="714"/>
    </row>
    <row r="560" spans="18:18">
      <c r="R560" s="714"/>
    </row>
    <row r="561" spans="18:18">
      <c r="R561" s="714"/>
    </row>
    <row r="562" spans="18:18">
      <c r="R562" s="714"/>
    </row>
    <row r="563" spans="18:18">
      <c r="R563" s="714"/>
    </row>
    <row r="564" spans="18:18">
      <c r="R564" s="714"/>
    </row>
    <row r="565" spans="18:18">
      <c r="R565" s="714"/>
    </row>
    <row r="566" spans="18:18">
      <c r="R566" s="714"/>
    </row>
    <row r="567" spans="18:18">
      <c r="R567" s="714"/>
    </row>
    <row r="568" spans="18:18">
      <c r="R568" s="714"/>
    </row>
    <row r="569" spans="18:18">
      <c r="R569" s="714"/>
    </row>
    <row r="570" spans="18:18">
      <c r="R570" s="714"/>
    </row>
    <row r="571" spans="18:18">
      <c r="R571" s="714"/>
    </row>
    <row r="572" spans="18:18">
      <c r="R572" s="714"/>
    </row>
    <row r="573" spans="18:18">
      <c r="R573" s="714"/>
    </row>
    <row r="574" spans="18:18">
      <c r="R574" s="714"/>
    </row>
    <row r="575" spans="18:18">
      <c r="R575" s="714"/>
    </row>
    <row r="576" spans="18:18">
      <c r="R576" s="714"/>
    </row>
    <row r="577" spans="18:18">
      <c r="R577" s="714"/>
    </row>
    <row r="578" spans="18:18">
      <c r="R578" s="714"/>
    </row>
    <row r="579" spans="18:18">
      <c r="R579" s="714"/>
    </row>
    <row r="580" spans="18:18">
      <c r="R580" s="714"/>
    </row>
    <row r="581" spans="18:18">
      <c r="R581" s="714"/>
    </row>
    <row r="582" spans="18:18">
      <c r="R582" s="714"/>
    </row>
    <row r="583" spans="18:18">
      <c r="R583" s="714"/>
    </row>
    <row r="584" spans="18:18">
      <c r="R584" s="714"/>
    </row>
    <row r="585" spans="18:18">
      <c r="R585" s="714"/>
    </row>
    <row r="586" spans="18:18">
      <c r="R586" s="714"/>
    </row>
    <row r="587" spans="18:18">
      <c r="R587" s="714"/>
    </row>
    <row r="588" spans="18:18">
      <c r="R588" s="714"/>
    </row>
    <row r="589" spans="18:18">
      <c r="R589" s="714"/>
    </row>
    <row r="590" spans="18:18">
      <c r="R590" s="714"/>
    </row>
    <row r="591" spans="18:18">
      <c r="R591" s="714"/>
    </row>
    <row r="592" spans="18:18">
      <c r="R592" s="714"/>
    </row>
    <row r="593" spans="18:18">
      <c r="R593" s="714"/>
    </row>
    <row r="594" spans="18:18">
      <c r="R594" s="714"/>
    </row>
    <row r="595" spans="18:18">
      <c r="R595" s="714"/>
    </row>
    <row r="596" spans="18:18">
      <c r="R596" s="714"/>
    </row>
    <row r="597" spans="18:18">
      <c r="R597" s="714"/>
    </row>
    <row r="598" spans="18:18">
      <c r="R598" s="714"/>
    </row>
    <row r="599" spans="18:18">
      <c r="R599" s="714"/>
    </row>
    <row r="600" spans="18:18">
      <c r="R600" s="714"/>
    </row>
    <row r="601" spans="18:18">
      <c r="R601" s="714"/>
    </row>
    <row r="602" spans="18:18">
      <c r="R602" s="714"/>
    </row>
    <row r="603" spans="18:18">
      <c r="R603" s="714"/>
    </row>
    <row r="604" spans="18:18">
      <c r="R604" s="714"/>
    </row>
    <row r="605" spans="18:18">
      <c r="R605" s="714"/>
    </row>
    <row r="606" spans="18:18">
      <c r="R606" s="714"/>
    </row>
    <row r="607" spans="18:18">
      <c r="R607" s="714"/>
    </row>
    <row r="608" spans="18:18">
      <c r="R608" s="714"/>
    </row>
    <row r="609" spans="18:18">
      <c r="R609" s="714"/>
    </row>
    <row r="610" spans="18:18">
      <c r="R610" s="714"/>
    </row>
    <row r="611" spans="18:18">
      <c r="R611" s="714"/>
    </row>
    <row r="612" spans="18:18">
      <c r="R612" s="714"/>
    </row>
    <row r="613" spans="18:18">
      <c r="R613" s="714"/>
    </row>
    <row r="614" spans="18:18">
      <c r="R614" s="714"/>
    </row>
    <row r="615" spans="18:18">
      <c r="R615" s="714"/>
    </row>
    <row r="616" spans="18:18">
      <c r="R616" s="714"/>
    </row>
    <row r="617" spans="18:18">
      <c r="R617" s="714"/>
    </row>
    <row r="618" spans="18:18">
      <c r="R618" s="714"/>
    </row>
    <row r="619" spans="18:18">
      <c r="R619" s="714"/>
    </row>
    <row r="620" spans="18:18">
      <c r="R620" s="714"/>
    </row>
    <row r="621" spans="18:18">
      <c r="R621" s="714"/>
    </row>
    <row r="622" spans="18:18">
      <c r="R622" s="714"/>
    </row>
    <row r="623" spans="18:18">
      <c r="R623" s="714"/>
    </row>
    <row r="624" spans="18:18">
      <c r="R624" s="714"/>
    </row>
    <row r="625" spans="18:18">
      <c r="R625" s="714"/>
    </row>
    <row r="626" spans="18:18">
      <c r="R626" s="714"/>
    </row>
    <row r="627" spans="18:18">
      <c r="R627" s="714"/>
    </row>
    <row r="628" spans="18:18">
      <c r="R628" s="714"/>
    </row>
    <row r="629" spans="18:18">
      <c r="R629" s="714"/>
    </row>
    <row r="630" spans="18:18">
      <c r="R630" s="714"/>
    </row>
    <row r="631" spans="18:18">
      <c r="R631" s="714"/>
    </row>
    <row r="632" spans="18:18">
      <c r="R632" s="714"/>
    </row>
    <row r="633" spans="18:18">
      <c r="R633" s="714"/>
    </row>
    <row r="634" spans="18:18">
      <c r="R634" s="714"/>
    </row>
    <row r="635" spans="18:18">
      <c r="R635" s="714"/>
    </row>
    <row r="636" spans="18:18">
      <c r="R636" s="714"/>
    </row>
    <row r="637" spans="18:18">
      <c r="R637" s="714"/>
    </row>
    <row r="638" spans="18:18">
      <c r="R638" s="714"/>
    </row>
    <row r="639" spans="18:18">
      <c r="R639" s="714"/>
    </row>
    <row r="640" spans="18:18">
      <c r="R640" s="714"/>
    </row>
    <row r="641" spans="18:18">
      <c r="R641" s="714"/>
    </row>
    <row r="642" spans="18:18">
      <c r="R642" s="714"/>
    </row>
    <row r="643" spans="18:18">
      <c r="R643" s="714"/>
    </row>
    <row r="644" spans="18:18">
      <c r="R644" s="714"/>
    </row>
    <row r="645" spans="18:18">
      <c r="R645" s="714"/>
    </row>
    <row r="646" spans="18:18">
      <c r="R646" s="714"/>
    </row>
    <row r="647" spans="18:18">
      <c r="R647" s="714"/>
    </row>
    <row r="648" spans="18:18">
      <c r="R648" s="714"/>
    </row>
    <row r="649" spans="18:18">
      <c r="R649" s="714"/>
    </row>
    <row r="650" spans="18:18">
      <c r="R650" s="714"/>
    </row>
    <row r="651" spans="18:18">
      <c r="R651" s="714"/>
    </row>
    <row r="652" spans="18:18">
      <c r="R652" s="714"/>
    </row>
    <row r="653" spans="18:18">
      <c r="R653" s="714"/>
    </row>
    <row r="654" spans="18:18">
      <c r="R654" s="714"/>
    </row>
    <row r="655" spans="18:18">
      <c r="R655" s="714"/>
    </row>
    <row r="656" spans="18:18">
      <c r="R656" s="714"/>
    </row>
    <row r="657" spans="18:18">
      <c r="R657" s="714"/>
    </row>
    <row r="658" spans="18:18">
      <c r="R658" s="714"/>
    </row>
    <row r="659" spans="18:18">
      <c r="R659" s="714"/>
    </row>
    <row r="660" spans="18:18">
      <c r="R660" s="714"/>
    </row>
    <row r="661" spans="18:18">
      <c r="R661" s="714"/>
    </row>
    <row r="662" spans="18:18">
      <c r="R662" s="714"/>
    </row>
    <row r="663" spans="18:18">
      <c r="R663" s="714"/>
    </row>
    <row r="664" spans="18:18">
      <c r="R664" s="714"/>
    </row>
    <row r="665" spans="18:18">
      <c r="R665" s="714"/>
    </row>
    <row r="666" spans="18:18">
      <c r="R666" s="714"/>
    </row>
    <row r="667" spans="18:18">
      <c r="R667" s="714"/>
    </row>
    <row r="668" spans="18:18">
      <c r="R668" s="714"/>
    </row>
    <row r="669" spans="18:18">
      <c r="R669" s="714"/>
    </row>
    <row r="670" spans="18:18">
      <c r="R670" s="714"/>
    </row>
    <row r="671" spans="18:18">
      <c r="R671" s="714"/>
    </row>
    <row r="672" spans="18:18">
      <c r="R672" s="714"/>
    </row>
    <row r="673" spans="18:18">
      <c r="R673" s="714"/>
    </row>
    <row r="674" spans="18:18">
      <c r="R674" s="714"/>
    </row>
    <row r="675" spans="18:18">
      <c r="R675" s="714"/>
    </row>
    <row r="676" spans="18:18">
      <c r="R676" s="714"/>
    </row>
    <row r="677" spans="18:18">
      <c r="R677" s="714"/>
    </row>
    <row r="678" spans="18:18">
      <c r="R678" s="714"/>
    </row>
    <row r="679" spans="18:18">
      <c r="R679" s="714"/>
    </row>
    <row r="680" spans="18:18">
      <c r="R680" s="714"/>
    </row>
    <row r="681" spans="18:18">
      <c r="R681" s="714"/>
    </row>
    <row r="682" spans="18:18">
      <c r="R682" s="714"/>
    </row>
    <row r="683" spans="18:18">
      <c r="R683" s="714"/>
    </row>
    <row r="684" spans="18:18">
      <c r="R684" s="714"/>
    </row>
    <row r="685" spans="18:18">
      <c r="R685" s="714"/>
    </row>
    <row r="686" spans="18:18">
      <c r="R686" s="714"/>
    </row>
    <row r="687" spans="18:18">
      <c r="R687" s="714"/>
    </row>
    <row r="688" spans="18:18">
      <c r="R688" s="714"/>
    </row>
    <row r="689" spans="18:18">
      <c r="R689" s="714"/>
    </row>
    <row r="690" spans="18:18">
      <c r="R690" s="714"/>
    </row>
    <row r="691" spans="18:18">
      <c r="R691" s="714"/>
    </row>
    <row r="692" spans="18:18">
      <c r="R692" s="714"/>
    </row>
    <row r="693" spans="18:18">
      <c r="R693" s="714"/>
    </row>
    <row r="694" spans="18:18">
      <c r="R694" s="714"/>
    </row>
    <row r="695" spans="18:18">
      <c r="R695" s="714"/>
    </row>
    <row r="696" spans="18:18">
      <c r="R696" s="714"/>
    </row>
    <row r="697" spans="18:18">
      <c r="R697" s="714"/>
    </row>
    <row r="698" spans="18:18">
      <c r="R698" s="714"/>
    </row>
    <row r="699" spans="18:18">
      <c r="R699" s="714"/>
    </row>
    <row r="700" spans="18:18">
      <c r="R700" s="714"/>
    </row>
    <row r="701" spans="18:18">
      <c r="R701" s="714"/>
    </row>
    <row r="702" spans="18:18">
      <c r="R702" s="714"/>
    </row>
    <row r="703" spans="18:18">
      <c r="R703" s="714"/>
    </row>
    <row r="704" spans="18:18">
      <c r="R704" s="716"/>
    </row>
    <row r="705" spans="18:18">
      <c r="R705" s="716"/>
    </row>
    <row r="706" spans="18:18">
      <c r="R706" s="716"/>
    </row>
    <row r="707" spans="18:18">
      <c r="R707" s="716"/>
    </row>
    <row r="708" spans="18:18">
      <c r="R708" s="716"/>
    </row>
    <row r="709" spans="18:18">
      <c r="R709" s="716"/>
    </row>
    <row r="710" spans="18:18">
      <c r="R710" s="716"/>
    </row>
    <row r="711" spans="18:18">
      <c r="R711" s="716"/>
    </row>
    <row r="712" spans="18:18">
      <c r="R712" s="716"/>
    </row>
    <row r="713" spans="18:18">
      <c r="R713" s="716"/>
    </row>
    <row r="714" spans="18:18">
      <c r="R714" s="716"/>
    </row>
    <row r="715" spans="18:18">
      <c r="R715" s="716"/>
    </row>
    <row r="716" spans="18:18">
      <c r="R716" s="716"/>
    </row>
    <row r="717" spans="18:18">
      <c r="R717" s="716"/>
    </row>
    <row r="718" spans="18:18">
      <c r="R718" s="716"/>
    </row>
    <row r="719" spans="18:18">
      <c r="R719" s="716"/>
    </row>
    <row r="720" spans="18:18">
      <c r="R720" s="716"/>
    </row>
    <row r="721" spans="18:18">
      <c r="R721" s="716"/>
    </row>
    <row r="722" spans="18:18">
      <c r="R722" s="716"/>
    </row>
    <row r="723" spans="18:18">
      <c r="R723" s="716"/>
    </row>
    <row r="724" spans="18:18">
      <c r="R724" s="716"/>
    </row>
    <row r="725" spans="18:18">
      <c r="R725" s="716"/>
    </row>
    <row r="726" spans="18:18">
      <c r="R726" s="716"/>
    </row>
    <row r="727" spans="18:18">
      <c r="R727" s="716"/>
    </row>
    <row r="728" spans="18:18">
      <c r="R728" s="716"/>
    </row>
    <row r="729" spans="18:18">
      <c r="R729" s="716"/>
    </row>
    <row r="730" spans="18:18">
      <c r="R730" s="716"/>
    </row>
    <row r="731" spans="18:18">
      <c r="R731" s="716"/>
    </row>
    <row r="732" spans="18:18">
      <c r="R732" s="716"/>
    </row>
    <row r="733" spans="18:18">
      <c r="R733" s="716"/>
    </row>
    <row r="734" spans="18:18">
      <c r="R734" s="716"/>
    </row>
    <row r="735" spans="18:18">
      <c r="R735" s="716"/>
    </row>
    <row r="736" spans="18:18">
      <c r="R736" s="716"/>
    </row>
    <row r="737" spans="18:18">
      <c r="R737" s="716"/>
    </row>
    <row r="738" spans="18:18">
      <c r="R738" s="716"/>
    </row>
    <row r="739" spans="18:18">
      <c r="R739" s="716"/>
    </row>
    <row r="740" spans="18:18">
      <c r="R740" s="716"/>
    </row>
    <row r="741" spans="18:18">
      <c r="R741" s="716"/>
    </row>
    <row r="742" spans="18:18">
      <c r="R742" s="716"/>
    </row>
    <row r="743" spans="18:18">
      <c r="R743" s="716"/>
    </row>
    <row r="744" spans="18:18">
      <c r="R744" s="716"/>
    </row>
    <row r="745" spans="18:18">
      <c r="R745" s="716"/>
    </row>
    <row r="746" spans="18:18">
      <c r="R746" s="716"/>
    </row>
    <row r="747" spans="18:18">
      <c r="R747" s="716"/>
    </row>
    <row r="748" spans="18:18">
      <c r="R748" s="716"/>
    </row>
    <row r="749" spans="18:18">
      <c r="R749" s="716"/>
    </row>
    <row r="750" spans="18:18">
      <c r="R750" s="716"/>
    </row>
    <row r="751" spans="18:18">
      <c r="R751" s="716"/>
    </row>
    <row r="752" spans="18:18">
      <c r="R752" s="716"/>
    </row>
    <row r="753" spans="18:18">
      <c r="R753" s="716"/>
    </row>
    <row r="754" spans="18:18">
      <c r="R754" s="716"/>
    </row>
    <row r="755" spans="18:18">
      <c r="R755" s="716"/>
    </row>
    <row r="756" spans="18:18">
      <c r="R756" s="716"/>
    </row>
    <row r="757" spans="18:18">
      <c r="R757" s="716"/>
    </row>
    <row r="758" spans="18:18">
      <c r="R758" s="716"/>
    </row>
    <row r="759" spans="18:18">
      <c r="R759" s="716"/>
    </row>
    <row r="760" spans="18:18">
      <c r="R760" s="716"/>
    </row>
    <row r="761" spans="18:18">
      <c r="R761" s="716"/>
    </row>
    <row r="762" spans="18:18">
      <c r="R762" s="716"/>
    </row>
    <row r="763" spans="18:18">
      <c r="R763" s="716"/>
    </row>
    <row r="764" spans="18:18">
      <c r="R764" s="716"/>
    </row>
    <row r="765" spans="18:18">
      <c r="R765" s="716"/>
    </row>
    <row r="766" spans="18:18">
      <c r="R766" s="716"/>
    </row>
    <row r="767" spans="18:18">
      <c r="R767" s="716"/>
    </row>
    <row r="768" spans="18:18">
      <c r="R768" s="716"/>
    </row>
    <row r="769" spans="18:18">
      <c r="R769" s="716"/>
    </row>
    <row r="770" spans="18:18">
      <c r="R770" s="716"/>
    </row>
    <row r="771" spans="18:18">
      <c r="R771" s="716"/>
    </row>
    <row r="772" spans="18:18">
      <c r="R772" s="716"/>
    </row>
    <row r="773" spans="18:18">
      <c r="R773" s="716"/>
    </row>
    <row r="774" spans="18:18">
      <c r="R774" s="716"/>
    </row>
    <row r="775" spans="18:18">
      <c r="R775" s="716"/>
    </row>
    <row r="776" spans="18:18">
      <c r="R776" s="716"/>
    </row>
    <row r="777" spans="18:18">
      <c r="R777" s="716"/>
    </row>
    <row r="778" spans="18:18">
      <c r="R778" s="716"/>
    </row>
    <row r="779" spans="18:18">
      <c r="R779" s="716"/>
    </row>
    <row r="780" spans="18:18">
      <c r="R780" s="716"/>
    </row>
    <row r="781" spans="18:18">
      <c r="R781" s="716"/>
    </row>
    <row r="782" spans="18:18">
      <c r="R782" s="716"/>
    </row>
    <row r="783" spans="18:18">
      <c r="R783" s="716"/>
    </row>
    <row r="784" spans="18:18">
      <c r="R784" s="716"/>
    </row>
    <row r="785" spans="18:18">
      <c r="R785" s="716"/>
    </row>
    <row r="786" spans="18:18">
      <c r="R786" s="716"/>
    </row>
    <row r="787" spans="18:18">
      <c r="R787" s="716"/>
    </row>
    <row r="788" spans="18:18">
      <c r="R788" s="716"/>
    </row>
    <row r="789" spans="18:18">
      <c r="R789" s="716"/>
    </row>
    <row r="790" spans="18:18">
      <c r="R790" s="716"/>
    </row>
    <row r="791" spans="18:18">
      <c r="R791" s="716"/>
    </row>
    <row r="792" spans="18:18">
      <c r="R792" s="716"/>
    </row>
    <row r="793" spans="18:18">
      <c r="R793" s="716"/>
    </row>
    <row r="794" spans="18:18">
      <c r="R794" s="716"/>
    </row>
    <row r="795" spans="18:18">
      <c r="R795" s="716"/>
    </row>
    <row r="796" spans="18:18">
      <c r="R796" s="716"/>
    </row>
    <row r="797" spans="18:18">
      <c r="R797" s="716"/>
    </row>
    <row r="798" spans="18:18">
      <c r="R798" s="716"/>
    </row>
    <row r="799" spans="18:18">
      <c r="R799" s="716"/>
    </row>
    <row r="800" spans="18:18">
      <c r="R800" s="716"/>
    </row>
    <row r="801" spans="18:18">
      <c r="R801" s="716"/>
    </row>
    <row r="802" spans="18:18">
      <c r="R802" s="716"/>
    </row>
    <row r="803" spans="18:18">
      <c r="R803" s="716"/>
    </row>
    <row r="804" spans="18:18">
      <c r="R804" s="716"/>
    </row>
    <row r="805" spans="18:18">
      <c r="R805" s="716"/>
    </row>
    <row r="806" spans="18:18">
      <c r="R806" s="716"/>
    </row>
    <row r="807" spans="18:18">
      <c r="R807" s="716"/>
    </row>
    <row r="808" spans="18:18">
      <c r="R808" s="716"/>
    </row>
    <row r="809" spans="18:18">
      <c r="R809" s="716"/>
    </row>
    <row r="810" spans="18:18">
      <c r="R810" s="716"/>
    </row>
    <row r="811" spans="18:18">
      <c r="R811" s="716"/>
    </row>
    <row r="812" spans="18:18">
      <c r="R812" s="714"/>
    </row>
    <row r="813" spans="18:18">
      <c r="R813" s="714"/>
    </row>
    <row r="814" spans="18:18">
      <c r="R814" s="714"/>
    </row>
    <row r="815" spans="18:18">
      <c r="R815" s="714"/>
    </row>
    <row r="816" spans="18:18">
      <c r="R816" s="714"/>
    </row>
    <row r="817" spans="18:18">
      <c r="R817" s="714"/>
    </row>
    <row r="818" spans="18:18">
      <c r="R818" s="714"/>
    </row>
    <row r="819" spans="18:18">
      <c r="R819" s="714"/>
    </row>
    <row r="820" spans="18:18">
      <c r="R820" s="714"/>
    </row>
    <row r="821" spans="18:18">
      <c r="R821" s="714"/>
    </row>
    <row r="822" spans="18:18">
      <c r="R822" s="714"/>
    </row>
    <row r="823" spans="18:18">
      <c r="R823" s="714"/>
    </row>
    <row r="824" spans="18:18">
      <c r="R824" s="714"/>
    </row>
    <row r="825" spans="18:18">
      <c r="R825" s="714"/>
    </row>
    <row r="826" spans="18:18">
      <c r="R826" s="714"/>
    </row>
    <row r="827" spans="18:18">
      <c r="R827" s="714"/>
    </row>
    <row r="828" spans="18:18">
      <c r="R828" s="714"/>
    </row>
    <row r="829" spans="18:18">
      <c r="R829" s="714"/>
    </row>
    <row r="830" spans="18:18">
      <c r="R830" s="714"/>
    </row>
    <row r="831" spans="18:18">
      <c r="R831" s="714"/>
    </row>
    <row r="832" spans="18:18">
      <c r="R832" s="714"/>
    </row>
    <row r="833" spans="18:18">
      <c r="R833" s="714"/>
    </row>
    <row r="834" spans="18:18">
      <c r="R834" s="714"/>
    </row>
    <row r="835" spans="18:18">
      <c r="R835" s="714"/>
    </row>
    <row r="836" spans="18:18">
      <c r="R836" s="714"/>
    </row>
    <row r="837" spans="18:18">
      <c r="R837" s="714"/>
    </row>
    <row r="838" spans="18:18">
      <c r="R838" s="714"/>
    </row>
    <row r="839" spans="18:18">
      <c r="R839" s="714"/>
    </row>
    <row r="840" spans="18:18">
      <c r="R840" s="714"/>
    </row>
    <row r="841" spans="18:18">
      <c r="R841" s="714"/>
    </row>
    <row r="842" spans="18:18">
      <c r="R842" s="714"/>
    </row>
    <row r="843" spans="18:18">
      <c r="R843" s="714"/>
    </row>
    <row r="844" spans="18:18">
      <c r="R844" s="714"/>
    </row>
    <row r="845" spans="18:18">
      <c r="R845" s="714"/>
    </row>
    <row r="846" spans="18:18">
      <c r="R846" s="714"/>
    </row>
    <row r="847" spans="18:18">
      <c r="R847" s="714"/>
    </row>
    <row r="848" spans="18:18">
      <c r="R848" s="714"/>
    </row>
    <row r="849" spans="18:18">
      <c r="R849" s="714"/>
    </row>
    <row r="850" spans="18:18">
      <c r="R850" s="714"/>
    </row>
    <row r="851" spans="18:18">
      <c r="R851" s="714"/>
    </row>
    <row r="852" spans="18:18">
      <c r="R852" s="714"/>
    </row>
    <row r="853" spans="18:18">
      <c r="R853" s="714"/>
    </row>
    <row r="854" spans="18:18">
      <c r="R854" s="714"/>
    </row>
    <row r="855" spans="18:18">
      <c r="R855" s="714"/>
    </row>
    <row r="856" spans="18:18">
      <c r="R856" s="714"/>
    </row>
    <row r="857" spans="18:18">
      <c r="R857" s="714"/>
    </row>
    <row r="858" spans="18:18">
      <c r="R858" s="714"/>
    </row>
    <row r="859" spans="18:18">
      <c r="R859" s="714"/>
    </row>
    <row r="860" spans="18:18">
      <c r="R860" s="714"/>
    </row>
    <row r="861" spans="18:18">
      <c r="R861" s="714"/>
    </row>
    <row r="862" spans="18:18">
      <c r="R862" s="714"/>
    </row>
    <row r="863" spans="18:18">
      <c r="R863" s="714"/>
    </row>
    <row r="864" spans="18:18">
      <c r="R864" s="714"/>
    </row>
    <row r="865" spans="18:18">
      <c r="R865" s="714"/>
    </row>
    <row r="866" spans="18:18">
      <c r="R866" s="714"/>
    </row>
    <row r="867" spans="18:18">
      <c r="R867" s="714"/>
    </row>
    <row r="868" spans="18:18">
      <c r="R868" s="714"/>
    </row>
    <row r="869" spans="18:18">
      <c r="R869" s="714"/>
    </row>
    <row r="870" spans="18:18">
      <c r="R870" s="714"/>
    </row>
    <row r="871" spans="18:18">
      <c r="R871" s="714"/>
    </row>
    <row r="872" spans="18:18">
      <c r="R872" s="714"/>
    </row>
    <row r="873" spans="18:18">
      <c r="R873" s="714"/>
    </row>
    <row r="874" spans="18:18">
      <c r="R874" s="714"/>
    </row>
    <row r="875" spans="18:18">
      <c r="R875" s="714"/>
    </row>
    <row r="876" spans="18:18">
      <c r="R876" s="714"/>
    </row>
    <row r="877" spans="18:18">
      <c r="R877" s="714"/>
    </row>
    <row r="878" spans="18:18">
      <c r="R878" s="714"/>
    </row>
    <row r="879" spans="18:18">
      <c r="R879" s="714"/>
    </row>
    <row r="880" spans="18:18">
      <c r="R880" s="714"/>
    </row>
    <row r="881" spans="18:18">
      <c r="R881" s="714"/>
    </row>
    <row r="882" spans="18:18">
      <c r="R882" s="714"/>
    </row>
    <row r="883" spans="18:18">
      <c r="R883" s="714"/>
    </row>
    <row r="884" spans="18:18">
      <c r="R884" s="714"/>
    </row>
    <row r="885" spans="18:18">
      <c r="R885" s="714"/>
    </row>
    <row r="886" spans="18:18">
      <c r="R886" s="714"/>
    </row>
    <row r="887" spans="18:18">
      <c r="R887" s="714"/>
    </row>
    <row r="888" spans="18:18">
      <c r="R888" s="714"/>
    </row>
    <row r="889" spans="18:18">
      <c r="R889" s="714"/>
    </row>
    <row r="890" spans="18:18">
      <c r="R890" s="714"/>
    </row>
    <row r="891" spans="18:18">
      <c r="R891" s="714"/>
    </row>
    <row r="892" spans="18:18">
      <c r="R892" s="714"/>
    </row>
    <row r="893" spans="18:18">
      <c r="R893" s="714"/>
    </row>
    <row r="894" spans="18:18">
      <c r="R894" s="714"/>
    </row>
    <row r="895" spans="18:18">
      <c r="R895" s="714"/>
    </row>
    <row r="896" spans="18:18">
      <c r="R896" s="714"/>
    </row>
    <row r="897" spans="18:18">
      <c r="R897" s="714"/>
    </row>
    <row r="898" spans="18:18">
      <c r="R898" s="714"/>
    </row>
    <row r="899" spans="18:18">
      <c r="R899" s="714"/>
    </row>
    <row r="900" spans="18:18">
      <c r="R900" s="714"/>
    </row>
    <row r="901" spans="18:18">
      <c r="R901" s="714"/>
    </row>
    <row r="902" spans="18:18">
      <c r="R902" s="714"/>
    </row>
    <row r="903" spans="18:18">
      <c r="R903" s="714"/>
    </row>
    <row r="904" spans="18:18">
      <c r="R904" s="714"/>
    </row>
    <row r="905" spans="18:18">
      <c r="R905" s="714"/>
    </row>
    <row r="906" spans="18:18">
      <c r="R906" s="714"/>
    </row>
    <row r="907" spans="18:18">
      <c r="R907" s="714"/>
    </row>
    <row r="908" spans="18:18">
      <c r="R908" s="714"/>
    </row>
    <row r="909" spans="18:18">
      <c r="R909" s="714"/>
    </row>
    <row r="910" spans="18:18">
      <c r="R910" s="714"/>
    </row>
    <row r="911" spans="18:18">
      <c r="R911" s="714"/>
    </row>
    <row r="912" spans="18:18">
      <c r="R912" s="714"/>
    </row>
    <row r="913" spans="18:18">
      <c r="R913" s="714"/>
    </row>
    <row r="914" spans="18:18">
      <c r="R914" s="714"/>
    </row>
    <row r="915" spans="18:18">
      <c r="R915" s="714"/>
    </row>
    <row r="916" spans="18:18">
      <c r="R916" s="714"/>
    </row>
    <row r="917" spans="18:18">
      <c r="R917" s="714"/>
    </row>
    <row r="918" spans="18:18">
      <c r="R918" s="714"/>
    </row>
    <row r="919" spans="18:18">
      <c r="R919" s="714"/>
    </row>
    <row r="920" spans="18:18">
      <c r="R920" s="714"/>
    </row>
    <row r="921" spans="18:18">
      <c r="R921" s="714"/>
    </row>
    <row r="922" spans="18:18">
      <c r="R922" s="714"/>
    </row>
    <row r="923" spans="18:18">
      <c r="R923" s="714"/>
    </row>
    <row r="924" spans="18:18">
      <c r="R924" s="714"/>
    </row>
    <row r="925" spans="18:18">
      <c r="R925" s="714"/>
    </row>
    <row r="926" spans="18:18">
      <c r="R926" s="714"/>
    </row>
    <row r="927" spans="18:18">
      <c r="R927" s="714"/>
    </row>
    <row r="928" spans="18:18">
      <c r="R928" s="714"/>
    </row>
    <row r="929" spans="18:18">
      <c r="R929" s="714"/>
    </row>
    <row r="930" spans="18:18">
      <c r="R930" s="714"/>
    </row>
    <row r="931" spans="18:18">
      <c r="R931" s="714"/>
    </row>
    <row r="932" spans="18:18">
      <c r="R932" s="714"/>
    </row>
    <row r="933" spans="18:18">
      <c r="R933" s="714"/>
    </row>
    <row r="934" spans="18:18">
      <c r="R934" s="714"/>
    </row>
    <row r="935" spans="18:18">
      <c r="R935" s="714"/>
    </row>
    <row r="936" spans="18:18">
      <c r="R936" s="714"/>
    </row>
    <row r="937" spans="18:18">
      <c r="R937" s="714"/>
    </row>
    <row r="938" spans="18:18">
      <c r="R938" s="714"/>
    </row>
    <row r="939" spans="18:18">
      <c r="R939" s="714"/>
    </row>
    <row r="940" spans="18:18">
      <c r="R940" s="714"/>
    </row>
    <row r="941" spans="18:18">
      <c r="R941" s="714"/>
    </row>
    <row r="942" spans="18:18">
      <c r="R942" s="714"/>
    </row>
    <row r="943" spans="18:18">
      <c r="R943" s="714"/>
    </row>
    <row r="944" spans="18:18">
      <c r="R944" s="714"/>
    </row>
    <row r="945" spans="18:18">
      <c r="R945" s="714"/>
    </row>
    <row r="946" spans="18:18">
      <c r="R946" s="714"/>
    </row>
    <row r="947" spans="18:18">
      <c r="R947" s="714"/>
    </row>
    <row r="948" spans="18:18">
      <c r="R948" s="714"/>
    </row>
    <row r="949" spans="18:18">
      <c r="R949" s="714"/>
    </row>
    <row r="950" spans="18:18">
      <c r="R950" s="714"/>
    </row>
    <row r="951" spans="18:18">
      <c r="R951" s="714"/>
    </row>
    <row r="952" spans="18:18">
      <c r="R952" s="714"/>
    </row>
    <row r="953" spans="18:18">
      <c r="R953" s="714"/>
    </row>
    <row r="954" spans="18:18">
      <c r="R954" s="714"/>
    </row>
    <row r="955" spans="18:18">
      <c r="R955" s="714"/>
    </row>
    <row r="956" spans="18:18">
      <c r="R956" s="714"/>
    </row>
    <row r="957" spans="18:18">
      <c r="R957" s="714"/>
    </row>
    <row r="958" spans="18:18">
      <c r="R958" s="714"/>
    </row>
    <row r="959" spans="18:18">
      <c r="R959" s="714"/>
    </row>
    <row r="960" spans="18:18">
      <c r="R960" s="714"/>
    </row>
    <row r="961" spans="18:18">
      <c r="R961" s="714"/>
    </row>
    <row r="962" spans="18:18">
      <c r="R962" s="714"/>
    </row>
    <row r="963" spans="18:18">
      <c r="R963" s="714"/>
    </row>
    <row r="964" spans="18:18">
      <c r="R964" s="714"/>
    </row>
    <row r="965" spans="18:18">
      <c r="R965" s="714"/>
    </row>
    <row r="966" spans="18:18">
      <c r="R966" s="714"/>
    </row>
    <row r="967" spans="18:18">
      <c r="R967" s="714"/>
    </row>
    <row r="968" spans="18:18">
      <c r="R968" s="714"/>
    </row>
    <row r="969" spans="18:18">
      <c r="R969" s="714"/>
    </row>
    <row r="970" spans="18:18">
      <c r="R970" s="714"/>
    </row>
    <row r="971" spans="18:18">
      <c r="R971" s="714"/>
    </row>
    <row r="972" spans="18:18">
      <c r="R972" s="714"/>
    </row>
    <row r="973" spans="18:18">
      <c r="R973" s="714"/>
    </row>
    <row r="974" spans="18:18">
      <c r="R974" s="716"/>
    </row>
    <row r="975" spans="18:18">
      <c r="R975" s="716"/>
    </row>
    <row r="976" spans="18:18">
      <c r="R976" s="716"/>
    </row>
    <row r="977" spans="18:18">
      <c r="R977" s="716"/>
    </row>
    <row r="978" spans="18:18">
      <c r="R978" s="716"/>
    </row>
    <row r="979" spans="18:18">
      <c r="R979" s="716"/>
    </row>
    <row r="980" spans="18:18">
      <c r="R980" s="716"/>
    </row>
    <row r="981" spans="18:18">
      <c r="R981" s="716"/>
    </row>
    <row r="982" spans="18:18">
      <c r="R982" s="716"/>
    </row>
    <row r="983" spans="18:18">
      <c r="R983" s="716"/>
    </row>
    <row r="984" spans="18:18">
      <c r="R984" s="716"/>
    </row>
    <row r="985" spans="18:18">
      <c r="R985" s="716"/>
    </row>
    <row r="986" spans="18:18">
      <c r="R986" s="716"/>
    </row>
    <row r="987" spans="18:18">
      <c r="R987" s="716"/>
    </row>
    <row r="988" spans="18:18">
      <c r="R988" s="716"/>
    </row>
    <row r="989" spans="18:18">
      <c r="R989" s="716"/>
    </row>
    <row r="990" spans="18:18">
      <c r="R990" s="716"/>
    </row>
    <row r="991" spans="18:18">
      <c r="R991" s="716"/>
    </row>
    <row r="992" spans="18:18">
      <c r="R992" s="716"/>
    </row>
    <row r="993" spans="18:18">
      <c r="R993" s="716"/>
    </row>
    <row r="994" spans="18:18">
      <c r="R994" s="716"/>
    </row>
    <row r="995" spans="18:18">
      <c r="R995" s="716"/>
    </row>
    <row r="996" spans="18:18">
      <c r="R996" s="716"/>
    </row>
    <row r="997" spans="18:18">
      <c r="R997" s="716"/>
    </row>
    <row r="998" spans="18:18">
      <c r="R998" s="716"/>
    </row>
    <row r="999" spans="18:18">
      <c r="R999" s="716"/>
    </row>
    <row r="1000" spans="18:18">
      <c r="R1000" s="716"/>
    </row>
    <row r="1001" spans="18:18">
      <c r="R1001" s="716"/>
    </row>
    <row r="1002" spans="18:18">
      <c r="R1002" s="716"/>
    </row>
    <row r="1003" spans="18:18">
      <c r="R1003" s="716"/>
    </row>
    <row r="1004" spans="18:18">
      <c r="R1004" s="716"/>
    </row>
    <row r="1005" spans="18:18">
      <c r="R1005" s="716"/>
    </row>
    <row r="1006" spans="18:18">
      <c r="R1006" s="716"/>
    </row>
    <row r="1007" spans="18:18">
      <c r="R1007" s="716"/>
    </row>
    <row r="1008" spans="18:18">
      <c r="R1008" s="716"/>
    </row>
    <row r="1009" spans="18:18">
      <c r="R1009" s="716"/>
    </row>
    <row r="1010" spans="18:18">
      <c r="R1010" s="716"/>
    </row>
    <row r="1011" spans="18:18">
      <c r="R1011" s="716"/>
    </row>
    <row r="1012" spans="18:18">
      <c r="R1012" s="716"/>
    </row>
    <row r="1013" spans="18:18">
      <c r="R1013" s="716"/>
    </row>
    <row r="1014" spans="18:18">
      <c r="R1014" s="716"/>
    </row>
    <row r="1015" spans="18:18">
      <c r="R1015" s="716"/>
    </row>
    <row r="1016" spans="18:18">
      <c r="R1016" s="716"/>
    </row>
    <row r="1017" spans="18:18">
      <c r="R1017" s="716"/>
    </row>
    <row r="1018" spans="18:18">
      <c r="R1018" s="716"/>
    </row>
    <row r="1019" spans="18:18">
      <c r="R1019" s="716"/>
    </row>
    <row r="1020" spans="18:18">
      <c r="R1020" s="716"/>
    </row>
    <row r="1021" spans="18:18">
      <c r="R1021" s="716"/>
    </row>
    <row r="1022" spans="18:18">
      <c r="R1022" s="716"/>
    </row>
    <row r="1023" spans="18:18">
      <c r="R1023" s="716"/>
    </row>
    <row r="1024" spans="18:18">
      <c r="R1024" s="716"/>
    </row>
    <row r="1025" spans="18:18">
      <c r="R1025" s="716"/>
    </row>
    <row r="1026" spans="18:18">
      <c r="R1026" s="716"/>
    </row>
    <row r="1027" spans="18:18">
      <c r="R1027" s="716"/>
    </row>
    <row r="1028" spans="18:18">
      <c r="R1028" s="716"/>
    </row>
    <row r="1029" spans="18:18">
      <c r="R1029" s="716"/>
    </row>
    <row r="1030" spans="18:18">
      <c r="R1030" s="716"/>
    </row>
    <row r="1031" spans="18:18">
      <c r="R1031" s="716"/>
    </row>
    <row r="1032" spans="18:18">
      <c r="R1032" s="716"/>
    </row>
    <row r="1033" spans="18:18">
      <c r="R1033" s="716"/>
    </row>
    <row r="1034" spans="18:18">
      <c r="R1034" s="716"/>
    </row>
    <row r="1035" spans="18:18">
      <c r="R1035" s="716"/>
    </row>
    <row r="1036" spans="18:18">
      <c r="R1036" s="716"/>
    </row>
    <row r="1037" spans="18:18">
      <c r="R1037" s="716"/>
    </row>
    <row r="1038" spans="18:18">
      <c r="R1038" s="716"/>
    </row>
    <row r="1039" spans="18:18">
      <c r="R1039" s="716"/>
    </row>
    <row r="1040" spans="18:18">
      <c r="R1040" s="716"/>
    </row>
    <row r="1041" spans="18:18">
      <c r="R1041" s="716"/>
    </row>
    <row r="1042" spans="18:18">
      <c r="R1042" s="716"/>
    </row>
    <row r="1043" spans="18:18">
      <c r="R1043" s="716"/>
    </row>
    <row r="1044" spans="18:18">
      <c r="R1044" s="716"/>
    </row>
    <row r="1045" spans="18:18">
      <c r="R1045" s="716"/>
    </row>
    <row r="1046" spans="18:18">
      <c r="R1046" s="716"/>
    </row>
    <row r="1047" spans="18:18">
      <c r="R1047" s="716"/>
    </row>
    <row r="1048" spans="18:18">
      <c r="R1048" s="716"/>
    </row>
    <row r="1049" spans="18:18">
      <c r="R1049" s="716"/>
    </row>
    <row r="1050" spans="18:18">
      <c r="R1050" s="716"/>
    </row>
    <row r="1051" spans="18:18">
      <c r="R1051" s="716"/>
    </row>
    <row r="1052" spans="18:18">
      <c r="R1052" s="716"/>
    </row>
    <row r="1053" spans="18:18">
      <c r="R1053" s="716"/>
    </row>
    <row r="1054" spans="18:18">
      <c r="R1054" s="716"/>
    </row>
    <row r="1055" spans="18:18">
      <c r="R1055" s="716"/>
    </row>
    <row r="1056" spans="18:18">
      <c r="R1056" s="716"/>
    </row>
    <row r="1057" spans="18:18">
      <c r="R1057" s="716"/>
    </row>
    <row r="1058" spans="18:18">
      <c r="R1058" s="716"/>
    </row>
    <row r="1059" spans="18:18">
      <c r="R1059" s="716"/>
    </row>
    <row r="1060" spans="18:18">
      <c r="R1060" s="716"/>
    </row>
    <row r="1061" spans="18:18">
      <c r="R1061" s="716"/>
    </row>
    <row r="1062" spans="18:18">
      <c r="R1062" s="716"/>
    </row>
    <row r="1063" spans="18:18">
      <c r="R1063" s="716"/>
    </row>
    <row r="1064" spans="18:18">
      <c r="R1064" s="716"/>
    </row>
    <row r="1065" spans="18:18">
      <c r="R1065" s="716"/>
    </row>
    <row r="1066" spans="18:18">
      <c r="R1066" s="716"/>
    </row>
    <row r="1067" spans="18:18">
      <c r="R1067" s="716"/>
    </row>
    <row r="1068" spans="18:18">
      <c r="R1068" s="716"/>
    </row>
    <row r="1069" spans="18:18">
      <c r="R1069" s="716"/>
    </row>
    <row r="1070" spans="18:18">
      <c r="R1070" s="716"/>
    </row>
    <row r="1071" spans="18:18">
      <c r="R1071" s="716"/>
    </row>
    <row r="1072" spans="18:18">
      <c r="R1072" s="716"/>
    </row>
    <row r="1073" spans="18:18">
      <c r="R1073" s="716"/>
    </row>
    <row r="1074" spans="18:18">
      <c r="R1074" s="716"/>
    </row>
    <row r="1075" spans="18:18">
      <c r="R1075" s="716"/>
    </row>
    <row r="1076" spans="18:18">
      <c r="R1076" s="716"/>
    </row>
    <row r="1077" spans="18:18">
      <c r="R1077" s="716"/>
    </row>
    <row r="1078" spans="18:18">
      <c r="R1078" s="716"/>
    </row>
    <row r="1079" spans="18:18">
      <c r="R1079" s="716"/>
    </row>
    <row r="1080" spans="18:18">
      <c r="R1080" s="716"/>
    </row>
    <row r="1081" spans="18:18">
      <c r="R1081" s="716"/>
    </row>
  </sheetData>
  <sheetProtection algorithmName="SHA-512" hashValue="0VztNtp+VSgsXnreMe7YwV8Jhr1I1vj1300YSylBa5+FhEiqJO/t/SDH/iBnjAy+bGUFQKjZqDiuMlK0h3Yo7A==" saltValue="YcewwehDHR0gDjHCaktdgg==" spinCount="100000" sheet="1" formatRows="0"/>
  <mergeCells count="3">
    <mergeCell ref="A4:D4"/>
    <mergeCell ref="A1:D1"/>
    <mergeCell ref="A17:B17"/>
  </mergeCells>
  <conditionalFormatting sqref="C6:C14">
    <cfRule type="cellIs" dxfId="5" priority="5" operator="equal">
      <formula>"Fail"</formula>
    </cfRule>
    <cfRule type="cellIs" dxfId="4" priority="6" operator="equal">
      <formula>"Pass"</formula>
    </cfRule>
  </conditionalFormatting>
  <conditionalFormatting sqref="C15">
    <cfRule type="cellIs" dxfId="3" priority="3" operator="equal">
      <formula>"Fail"</formula>
    </cfRule>
    <cfRule type="cellIs" dxfId="2" priority="4" operator="equal">
      <formula>"Pass"</formula>
    </cfRule>
  </conditionalFormatting>
  <conditionalFormatting sqref="C16">
    <cfRule type="cellIs" dxfId="1" priority="1" operator="equal">
      <formula>"Fail"</formula>
    </cfRule>
    <cfRule type="cellIs" dxfId="0" priority="2" operator="equal">
      <formula>"Pass"</formula>
    </cfRule>
  </conditionalFormatting>
  <pageMargins left="0.7" right="0.7" top="0.75" bottom="0.75" header="0.3" footer="0.3"/>
  <pageSetup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70" zoomScaleNormal="85" zoomScaleSheetLayoutView="70" workbookViewId="0"/>
  </sheetViews>
  <sheetFormatPr defaultColWidth="8.81640625" defaultRowHeight="12.5"/>
  <cols>
    <col min="1" max="16384" width="8.81640625" style="69"/>
  </cols>
  <sheetData>
    <row r="1" spans="1:18" ht="13">
      <c r="A1" s="173" t="s">
        <v>407</v>
      </c>
      <c r="B1"/>
      <c r="C1"/>
      <c r="D1"/>
      <c r="E1"/>
      <c r="F1"/>
      <c r="G1"/>
      <c r="H1"/>
      <c r="I1"/>
      <c r="J1"/>
      <c r="K1"/>
      <c r="L1"/>
      <c r="M1"/>
      <c r="N1"/>
      <c r="O1"/>
      <c r="P1"/>
      <c r="Q1"/>
      <c r="R1"/>
    </row>
    <row r="2" spans="1:18">
      <c r="A2"/>
      <c r="B2"/>
      <c r="C2"/>
      <c r="D2"/>
      <c r="E2"/>
      <c r="F2"/>
      <c r="G2"/>
      <c r="H2"/>
      <c r="I2"/>
      <c r="J2"/>
      <c r="K2"/>
      <c r="L2"/>
      <c r="M2"/>
      <c r="N2"/>
      <c r="O2"/>
      <c r="P2"/>
      <c r="Q2"/>
      <c r="R2"/>
    </row>
    <row r="3" spans="1:18">
      <c r="A3" t="s">
        <v>99</v>
      </c>
      <c r="B3"/>
      <c r="C3"/>
      <c r="D3"/>
      <c r="E3"/>
      <c r="F3"/>
      <c r="G3"/>
      <c r="H3"/>
      <c r="I3"/>
      <c r="J3"/>
      <c r="K3"/>
      <c r="L3"/>
      <c r="M3"/>
      <c r="N3"/>
      <c r="O3"/>
      <c r="P3"/>
      <c r="Q3"/>
      <c r="R3"/>
    </row>
    <row r="4" spans="1:18">
      <c r="A4" s="14"/>
      <c r="B4" s="14"/>
      <c r="C4" s="14"/>
      <c r="D4" s="14"/>
      <c r="E4" s="14"/>
      <c r="F4" s="14"/>
      <c r="G4" s="14"/>
      <c r="H4" s="14"/>
      <c r="I4" s="14"/>
      <c r="J4" s="14"/>
      <c r="K4" s="14"/>
      <c r="L4" s="14"/>
      <c r="M4" s="14"/>
      <c r="N4" s="14"/>
      <c r="O4" s="14"/>
      <c r="P4" s="14"/>
      <c r="Q4" s="14"/>
      <c r="R4" s="14"/>
    </row>
    <row r="5" spans="1:18">
      <c r="A5" s="314"/>
      <c r="B5" s="14"/>
      <c r="C5" s="14"/>
      <c r="D5" s="14"/>
      <c r="E5" s="14"/>
      <c r="F5" s="14"/>
      <c r="G5" s="14"/>
      <c r="H5" s="14"/>
      <c r="I5" s="14"/>
      <c r="J5" s="14"/>
      <c r="K5" s="14"/>
      <c r="L5" s="14"/>
      <c r="M5" s="14"/>
      <c r="N5" s="14"/>
      <c r="O5" s="14"/>
      <c r="P5" s="14"/>
      <c r="Q5" s="14"/>
      <c r="R5" s="14"/>
    </row>
    <row r="6" spans="1:18">
      <c r="A6" s="14"/>
      <c r="B6" s="14"/>
      <c r="C6" s="14"/>
      <c r="D6" s="14"/>
      <c r="E6" s="14"/>
      <c r="F6" s="14"/>
      <c r="G6" s="14"/>
      <c r="H6" s="14"/>
      <c r="I6" s="14"/>
      <c r="J6" s="14"/>
      <c r="K6" s="14"/>
      <c r="L6" s="14"/>
      <c r="M6" s="14"/>
      <c r="N6" s="14"/>
      <c r="O6" s="14"/>
      <c r="P6" s="14"/>
      <c r="Q6" s="14"/>
      <c r="R6" s="14"/>
    </row>
    <row r="7" spans="1:18">
      <c r="A7" s="14"/>
      <c r="B7" s="14"/>
      <c r="C7" s="14"/>
      <c r="D7" s="14"/>
      <c r="E7" s="14"/>
      <c r="F7" s="14"/>
      <c r="G7" s="14"/>
      <c r="H7" s="14"/>
      <c r="I7" s="14"/>
      <c r="J7" s="14"/>
      <c r="K7" s="14"/>
      <c r="L7" s="14"/>
      <c r="M7" s="14"/>
      <c r="N7" s="14"/>
      <c r="O7" s="14"/>
      <c r="P7" s="14"/>
      <c r="Q7" s="14"/>
      <c r="R7" s="14"/>
    </row>
    <row r="8" spans="1:18">
      <c r="A8" s="14"/>
      <c r="B8" s="14"/>
      <c r="C8" s="14"/>
      <c r="D8" s="14"/>
      <c r="E8" s="14"/>
      <c r="F8" s="14"/>
      <c r="G8" s="14"/>
      <c r="H8" s="14"/>
      <c r="I8" s="14"/>
      <c r="J8" s="14"/>
      <c r="K8" s="14"/>
      <c r="L8" s="14"/>
      <c r="M8" s="14"/>
      <c r="N8" s="14"/>
      <c r="O8" s="14"/>
      <c r="P8" s="14"/>
      <c r="Q8" s="14"/>
      <c r="R8" s="14"/>
    </row>
    <row r="9" spans="1:18">
      <c r="A9" s="14"/>
      <c r="B9" s="14"/>
      <c r="C9" s="14"/>
      <c r="D9" s="14"/>
      <c r="E9" s="14"/>
      <c r="F9" s="14"/>
      <c r="G9" s="14"/>
      <c r="H9" s="14"/>
      <c r="I9" s="14"/>
      <c r="J9" s="14"/>
      <c r="K9" s="14"/>
      <c r="L9" s="14"/>
      <c r="M9" s="14"/>
      <c r="N9" s="14"/>
      <c r="O9" s="14"/>
      <c r="P9" s="14"/>
      <c r="Q9" s="14"/>
      <c r="R9" s="14"/>
    </row>
    <row r="10" spans="1:18">
      <c r="A10" s="14"/>
      <c r="B10" s="14"/>
      <c r="C10" s="14"/>
      <c r="D10" s="14"/>
      <c r="E10" s="14"/>
      <c r="F10" s="14"/>
      <c r="G10" s="14"/>
      <c r="H10" s="14"/>
      <c r="I10" s="14"/>
      <c r="J10" s="14"/>
      <c r="K10" s="14"/>
      <c r="L10" s="14"/>
      <c r="M10" s="14"/>
      <c r="N10" s="14"/>
      <c r="O10" s="14"/>
      <c r="P10" s="14"/>
      <c r="Q10" s="14"/>
      <c r="R10" s="14"/>
    </row>
    <row r="11" spans="1:18">
      <c r="A11" s="14"/>
      <c r="B11" s="14"/>
      <c r="C11" s="14"/>
      <c r="D11" s="14"/>
      <c r="E11" s="14"/>
      <c r="F11" s="14"/>
      <c r="G11" s="14"/>
      <c r="H11" s="14"/>
      <c r="I11" s="14"/>
      <c r="J11" s="14"/>
      <c r="K11" s="14"/>
      <c r="L11" s="14"/>
      <c r="M11" s="14"/>
      <c r="N11" s="14"/>
      <c r="O11" s="14"/>
      <c r="P11" s="14"/>
      <c r="Q11" s="14"/>
      <c r="R11" s="14"/>
    </row>
    <row r="12" spans="1:18">
      <c r="A12" s="14"/>
      <c r="B12" s="14"/>
      <c r="C12" s="14"/>
      <c r="D12" s="14"/>
      <c r="E12" s="14"/>
      <c r="F12" s="14"/>
      <c r="G12" s="14"/>
      <c r="H12" s="14"/>
      <c r="I12" s="14"/>
      <c r="J12" s="14"/>
      <c r="K12" s="14"/>
      <c r="L12" s="14"/>
      <c r="M12" s="14"/>
      <c r="N12" s="14"/>
      <c r="O12" s="14"/>
      <c r="P12" s="14"/>
      <c r="Q12" s="14"/>
      <c r="R12" s="14"/>
    </row>
    <row r="13" spans="1:18">
      <c r="A13" s="14"/>
      <c r="B13" s="14"/>
      <c r="C13" s="14"/>
      <c r="D13" s="14"/>
      <c r="E13" s="14"/>
      <c r="F13" s="14"/>
      <c r="G13" s="14"/>
      <c r="H13" s="14"/>
      <c r="I13" s="14"/>
      <c r="J13" s="14"/>
      <c r="K13" s="14"/>
      <c r="L13" s="14"/>
      <c r="M13" s="14"/>
      <c r="N13" s="14"/>
      <c r="O13" s="14"/>
      <c r="P13" s="14"/>
      <c r="Q13" s="14"/>
      <c r="R13" s="14"/>
    </row>
    <row r="14" spans="1:18">
      <c r="A14" s="14"/>
      <c r="B14" s="14"/>
      <c r="C14" s="14"/>
      <c r="D14" s="14"/>
      <c r="E14" s="14"/>
      <c r="F14" s="14"/>
      <c r="G14" s="14"/>
      <c r="H14" s="14"/>
      <c r="I14" s="14"/>
      <c r="J14" s="14"/>
      <c r="K14" s="14"/>
      <c r="L14" s="14"/>
      <c r="M14" s="14"/>
      <c r="N14" s="14"/>
      <c r="O14" s="14"/>
      <c r="P14" s="14"/>
      <c r="Q14" s="14"/>
      <c r="R14" s="14"/>
    </row>
    <row r="15" spans="1:18">
      <c r="A15" s="14"/>
      <c r="B15" s="14"/>
      <c r="C15" s="14"/>
      <c r="D15" s="14"/>
      <c r="E15" s="14"/>
      <c r="F15" s="14"/>
      <c r="G15" s="14"/>
      <c r="H15" s="14"/>
      <c r="I15" s="14"/>
      <c r="J15" s="14"/>
      <c r="K15" s="14"/>
      <c r="L15" s="14"/>
      <c r="M15" s="14"/>
      <c r="N15" s="14"/>
      <c r="O15" s="14"/>
      <c r="P15" s="14"/>
      <c r="Q15" s="14"/>
      <c r="R15" s="14"/>
    </row>
    <row r="16" spans="1:18">
      <c r="A16" s="14"/>
      <c r="B16" s="14"/>
      <c r="C16" s="14"/>
      <c r="D16" s="14"/>
      <c r="E16" s="14"/>
      <c r="F16" s="14"/>
      <c r="G16" s="14"/>
      <c r="H16" s="14"/>
      <c r="I16" s="14"/>
      <c r="J16" s="14"/>
      <c r="K16" s="14"/>
      <c r="L16" s="14"/>
      <c r="M16" s="14"/>
      <c r="N16" s="14"/>
      <c r="O16" s="14"/>
      <c r="P16" s="14"/>
      <c r="Q16" s="14"/>
      <c r="R16" s="14"/>
    </row>
    <row r="17" spans="1:18">
      <c r="A17" s="14"/>
      <c r="B17" s="14"/>
      <c r="C17" s="14"/>
      <c r="D17" s="14"/>
      <c r="E17" s="14"/>
      <c r="F17" s="14"/>
      <c r="G17" s="14"/>
      <c r="H17" s="14"/>
      <c r="I17" s="14"/>
      <c r="J17" s="14"/>
      <c r="K17" s="14"/>
      <c r="L17" s="14"/>
      <c r="M17" s="14"/>
      <c r="N17" s="14"/>
      <c r="O17" s="14"/>
      <c r="P17" s="14"/>
      <c r="Q17" s="14"/>
      <c r="R17" s="14"/>
    </row>
    <row r="18" spans="1:18">
      <c r="A18" s="14"/>
      <c r="B18" s="14"/>
      <c r="C18" s="14"/>
      <c r="D18" s="14"/>
      <c r="E18" s="14"/>
      <c r="F18" s="14"/>
      <c r="G18" s="14"/>
      <c r="H18" s="14"/>
      <c r="I18" s="14"/>
      <c r="J18" s="14"/>
      <c r="K18" s="14"/>
      <c r="L18" s="14"/>
      <c r="M18" s="14"/>
      <c r="N18" s="14"/>
      <c r="O18" s="14"/>
      <c r="P18" s="14"/>
      <c r="Q18" s="14"/>
      <c r="R18" s="14"/>
    </row>
    <row r="19" spans="1:18">
      <c r="A19" s="14"/>
      <c r="B19" s="14"/>
      <c r="C19" s="14"/>
      <c r="D19" s="14"/>
      <c r="E19" s="14"/>
      <c r="F19" s="14"/>
      <c r="G19" s="14"/>
      <c r="H19" s="14"/>
      <c r="I19" s="14"/>
      <c r="J19" s="14"/>
      <c r="K19" s="14"/>
      <c r="L19" s="14"/>
      <c r="M19" s="14"/>
      <c r="N19" s="14"/>
      <c r="O19" s="14"/>
      <c r="P19" s="14"/>
      <c r="Q19" s="14"/>
      <c r="R19" s="14"/>
    </row>
    <row r="20" spans="1:18">
      <c r="A20" s="14"/>
      <c r="B20" s="14"/>
      <c r="C20" s="14"/>
      <c r="D20" s="14"/>
      <c r="E20" s="14"/>
      <c r="F20" s="14"/>
      <c r="G20" s="14"/>
      <c r="H20" s="14"/>
      <c r="I20" s="14"/>
      <c r="J20" s="14"/>
      <c r="K20" s="14"/>
      <c r="L20" s="14"/>
      <c r="M20" s="14"/>
      <c r="N20" s="14"/>
      <c r="O20" s="14"/>
      <c r="P20" s="14"/>
      <c r="Q20" s="14"/>
      <c r="R20" s="14"/>
    </row>
    <row r="21" spans="1:18">
      <c r="A21" s="14"/>
      <c r="B21" s="14"/>
      <c r="C21" s="14"/>
      <c r="D21" s="14"/>
      <c r="E21" s="14"/>
      <c r="F21" s="14"/>
      <c r="G21" s="14"/>
      <c r="H21" s="14"/>
      <c r="I21" s="14"/>
      <c r="J21" s="14"/>
      <c r="K21" s="14"/>
      <c r="L21" s="14"/>
      <c r="M21" s="14"/>
      <c r="N21" s="14"/>
      <c r="O21" s="14"/>
      <c r="P21" s="14"/>
      <c r="Q21" s="14"/>
      <c r="R21" s="14"/>
    </row>
    <row r="22" spans="1:18">
      <c r="A22" s="14"/>
      <c r="B22" s="14"/>
      <c r="C22" s="14"/>
      <c r="D22" s="14"/>
      <c r="E22" s="14"/>
      <c r="F22" s="14"/>
      <c r="G22" s="14"/>
      <c r="H22" s="14"/>
      <c r="I22" s="14"/>
      <c r="J22" s="14"/>
      <c r="K22" s="14"/>
      <c r="L22" s="14"/>
      <c r="M22" s="14"/>
      <c r="N22" s="14"/>
      <c r="O22" s="14"/>
      <c r="P22" s="14"/>
      <c r="Q22" s="14"/>
      <c r="R22" s="14"/>
    </row>
    <row r="23" spans="1:18">
      <c r="A23" s="14"/>
      <c r="B23" s="14"/>
      <c r="C23" s="14"/>
      <c r="D23" s="14"/>
      <c r="E23" s="14"/>
      <c r="F23" s="14"/>
      <c r="G23" s="14"/>
      <c r="H23" s="14"/>
      <c r="I23" s="14"/>
      <c r="J23" s="14"/>
      <c r="K23" s="14"/>
      <c r="L23" s="14"/>
      <c r="M23" s="14"/>
      <c r="N23" s="14"/>
      <c r="O23" s="14"/>
      <c r="P23" s="14"/>
      <c r="Q23" s="14"/>
      <c r="R23" s="14"/>
    </row>
    <row r="24" spans="1:18">
      <c r="A24" s="14"/>
      <c r="B24" s="14"/>
      <c r="C24" s="14"/>
      <c r="D24" s="14"/>
      <c r="E24" s="14"/>
      <c r="F24" s="14"/>
      <c r="G24" s="14"/>
      <c r="H24" s="14"/>
      <c r="I24" s="14"/>
      <c r="J24" s="14"/>
      <c r="K24" s="14"/>
      <c r="L24" s="14"/>
      <c r="M24" s="14"/>
      <c r="N24" s="14"/>
      <c r="O24" s="14"/>
      <c r="P24" s="14"/>
      <c r="Q24" s="14"/>
      <c r="R24" s="14"/>
    </row>
    <row r="25" spans="1:18">
      <c r="A25" s="14"/>
      <c r="B25" s="14"/>
      <c r="C25" s="14"/>
      <c r="D25" s="14"/>
      <c r="E25" s="14"/>
      <c r="F25" s="14"/>
      <c r="G25" s="14"/>
      <c r="H25" s="14"/>
      <c r="I25" s="14"/>
      <c r="J25" s="14"/>
      <c r="K25" s="14"/>
      <c r="L25" s="14"/>
      <c r="M25" s="14"/>
      <c r="N25" s="14"/>
      <c r="O25" s="14"/>
      <c r="P25" s="14"/>
      <c r="Q25" s="14"/>
      <c r="R25" s="14"/>
    </row>
    <row r="26" spans="1:18">
      <c r="A26" s="14"/>
      <c r="B26" s="14"/>
      <c r="C26" s="14"/>
      <c r="D26" s="14"/>
      <c r="E26" s="14"/>
      <c r="F26" s="14"/>
      <c r="G26" s="14"/>
      <c r="H26" s="14"/>
      <c r="I26" s="14"/>
      <c r="J26" s="14"/>
      <c r="K26" s="14"/>
      <c r="L26" s="14"/>
      <c r="M26" s="14"/>
      <c r="N26" s="14"/>
      <c r="O26" s="14"/>
      <c r="P26" s="14"/>
      <c r="Q26" s="14"/>
      <c r="R26" s="14"/>
    </row>
    <row r="27" spans="1:18">
      <c r="A27" s="14"/>
      <c r="B27" s="14"/>
      <c r="C27" s="14"/>
      <c r="D27" s="14"/>
      <c r="E27" s="14"/>
      <c r="F27" s="14"/>
      <c r="G27" s="14"/>
      <c r="H27" s="14"/>
      <c r="I27" s="14"/>
      <c r="J27" s="14"/>
      <c r="K27" s="14"/>
      <c r="L27" s="14"/>
      <c r="M27" s="14"/>
      <c r="N27" s="14"/>
      <c r="O27" s="14"/>
      <c r="P27" s="14"/>
      <c r="Q27" s="14"/>
      <c r="R27" s="14"/>
    </row>
    <row r="28" spans="1:18">
      <c r="A28" s="14"/>
      <c r="B28" s="14"/>
      <c r="C28" s="14"/>
      <c r="D28" s="14"/>
      <c r="E28" s="14"/>
      <c r="F28" s="14"/>
      <c r="G28" s="14"/>
      <c r="H28" s="14"/>
      <c r="I28" s="14"/>
      <c r="J28" s="14"/>
      <c r="K28" s="14"/>
      <c r="L28" s="14"/>
      <c r="M28" s="14"/>
      <c r="N28" s="14"/>
      <c r="O28" s="14"/>
      <c r="P28" s="14"/>
      <c r="Q28" s="14"/>
      <c r="R28" s="14"/>
    </row>
    <row r="29" spans="1:18">
      <c r="A29" s="14"/>
      <c r="B29" s="14"/>
      <c r="C29" s="14"/>
      <c r="D29" s="14"/>
      <c r="E29" s="14"/>
      <c r="F29" s="14"/>
      <c r="G29" s="14"/>
      <c r="H29" s="14"/>
      <c r="I29" s="14"/>
      <c r="J29" s="14"/>
      <c r="K29" s="14"/>
      <c r="L29" s="14"/>
      <c r="M29" s="14"/>
      <c r="N29" s="14"/>
      <c r="O29" s="14"/>
      <c r="P29" s="14"/>
      <c r="Q29" s="14"/>
      <c r="R29" s="14"/>
    </row>
    <row r="30" spans="1:18">
      <c r="A30" s="14"/>
      <c r="B30" s="14"/>
      <c r="C30" s="14"/>
      <c r="D30" s="14"/>
      <c r="E30" s="14"/>
      <c r="F30" s="14"/>
      <c r="G30" s="14"/>
      <c r="H30" s="14"/>
      <c r="I30" s="14"/>
      <c r="J30" s="14"/>
      <c r="K30" s="14"/>
      <c r="L30" s="14"/>
      <c r="M30" s="14"/>
      <c r="N30" s="14"/>
      <c r="O30" s="14"/>
      <c r="P30" s="14"/>
      <c r="Q30" s="14"/>
      <c r="R30" s="14"/>
    </row>
    <row r="31" spans="1:18">
      <c r="A31" s="14"/>
      <c r="B31" s="14"/>
      <c r="C31" s="14"/>
      <c r="D31" s="14"/>
      <c r="E31" s="14"/>
      <c r="F31" s="14"/>
      <c r="G31" s="14"/>
      <c r="H31" s="14"/>
      <c r="I31" s="14"/>
      <c r="J31" s="14"/>
      <c r="K31" s="14"/>
      <c r="L31" s="14"/>
      <c r="M31" s="14"/>
      <c r="N31" s="14"/>
      <c r="O31" s="14"/>
      <c r="P31" s="14"/>
      <c r="Q31" s="14"/>
      <c r="R31" s="14"/>
    </row>
    <row r="32" spans="1:18">
      <c r="A32" s="14"/>
      <c r="B32" s="14"/>
      <c r="C32" s="14"/>
      <c r="D32" s="14"/>
      <c r="E32" s="14"/>
      <c r="F32" s="14"/>
      <c r="G32" s="14"/>
      <c r="H32" s="14"/>
      <c r="I32" s="14"/>
      <c r="J32" s="14"/>
      <c r="K32" s="14"/>
      <c r="L32" s="14"/>
      <c r="M32" s="14"/>
      <c r="N32" s="14"/>
      <c r="O32" s="14"/>
      <c r="P32" s="14"/>
      <c r="Q32" s="14"/>
      <c r="R32" s="14"/>
    </row>
    <row r="33" spans="1:18">
      <c r="A33" s="14"/>
      <c r="B33" s="14"/>
      <c r="C33" s="14"/>
      <c r="D33" s="14"/>
      <c r="E33" s="14"/>
      <c r="F33" s="14"/>
      <c r="G33" s="14"/>
      <c r="H33" s="14"/>
      <c r="I33" s="14"/>
      <c r="J33" s="14"/>
      <c r="K33" s="14"/>
      <c r="L33" s="14"/>
      <c r="M33" s="14"/>
      <c r="N33" s="14"/>
      <c r="O33" s="14"/>
      <c r="P33" s="14"/>
      <c r="Q33" s="14"/>
      <c r="R33" s="14"/>
    </row>
    <row r="34" spans="1:18">
      <c r="A34" s="14"/>
      <c r="B34" s="14"/>
      <c r="C34" s="14"/>
      <c r="D34" s="14"/>
      <c r="E34" s="14"/>
      <c r="F34" s="14"/>
      <c r="G34" s="14"/>
      <c r="H34" s="14"/>
      <c r="I34" s="14"/>
      <c r="J34" s="14"/>
      <c r="K34" s="14"/>
      <c r="L34" s="14"/>
      <c r="M34" s="14"/>
      <c r="N34" s="14"/>
      <c r="O34" s="14"/>
      <c r="P34" s="14"/>
      <c r="Q34" s="14"/>
      <c r="R34" s="14"/>
    </row>
    <row r="35" spans="1:18">
      <c r="A35" s="14"/>
      <c r="B35" s="14"/>
      <c r="C35" s="14"/>
      <c r="D35" s="14"/>
      <c r="E35" s="14"/>
      <c r="F35" s="14"/>
      <c r="G35" s="14"/>
      <c r="H35" s="14"/>
      <c r="I35" s="14"/>
      <c r="J35" s="14"/>
      <c r="K35" s="14"/>
      <c r="L35" s="14"/>
      <c r="M35" s="14"/>
      <c r="N35" s="14"/>
      <c r="O35" s="14"/>
      <c r="P35" s="14"/>
      <c r="Q35" s="14"/>
      <c r="R35" s="14"/>
    </row>
  </sheetData>
  <sheetProtection algorithmName="SHA-512" hashValue="lpjReOsCubPOHTSK4BY2BfXEbxmOwKK4VO0MZ/rcZtkZTNbZHlcFxycXvb/CAI/hOnDdc6wYJNC95kYB4k9q0w==" saltValue="ApxG9Z0a8ED+VMU7LhEeFQ==" spinCount="100000" sheet="1" objects="1" scenarios="1"/>
  <phoneticPr fontId="32" type="noConversion"/>
  <pageMargins left="0.75" right="0.75" top="1" bottom="1" header="0.5" footer="0.5"/>
  <pageSetup scale="5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8"/>
  <sheetViews>
    <sheetView view="pageBreakPreview" zoomScale="70" zoomScaleNormal="85" zoomScaleSheetLayoutView="70" workbookViewId="0"/>
  </sheetViews>
  <sheetFormatPr defaultColWidth="9.1796875" defaultRowHeight="12.5"/>
  <cols>
    <col min="1" max="1" width="19.1796875" style="86" customWidth="1"/>
    <col min="2" max="3" width="19.1796875" style="85" customWidth="1"/>
    <col min="4" max="12" width="19.1796875" style="69" customWidth="1"/>
    <col min="13" max="13" width="9.1796875" style="69"/>
    <col min="14" max="14" width="14.1796875" style="69" customWidth="1"/>
    <col min="15" max="15" width="18.1796875" style="69" customWidth="1"/>
    <col min="16" max="16384" width="9.1796875" style="69"/>
  </cols>
  <sheetData>
    <row r="1" spans="1:12" ht="13">
      <c r="A1" s="260" t="s">
        <v>407</v>
      </c>
      <c r="B1" s="82"/>
      <c r="C1" s="82"/>
      <c r="D1" s="3"/>
      <c r="E1" s="3"/>
      <c r="F1" s="3"/>
      <c r="G1" s="3"/>
      <c r="H1" s="3"/>
      <c r="I1" s="3"/>
      <c r="J1" s="3"/>
      <c r="K1" s="3"/>
    </row>
    <row r="2" spans="1:12" ht="13.5" thickBot="1">
      <c r="A2" s="220"/>
      <c r="B2" s="229" t="s">
        <v>46</v>
      </c>
      <c r="C2" s="736" t="str">
        <f>Checks!V4</f>
        <v>2022-3</v>
      </c>
      <c r="D2" s="3"/>
      <c r="E2" s="3"/>
      <c r="F2" s="3"/>
      <c r="G2" s="3"/>
      <c r="H2" s="3"/>
      <c r="I2" s="3"/>
      <c r="J2" s="3"/>
      <c r="K2" s="3"/>
    </row>
    <row r="3" spans="1:12" ht="21" customHeight="1" thickBot="1">
      <c r="A3" s="1102" t="s">
        <v>156</v>
      </c>
      <c r="B3" s="1103"/>
      <c r="C3" s="1103"/>
      <c r="D3" s="1103"/>
      <c r="E3" s="1103"/>
      <c r="F3" s="1103"/>
      <c r="G3" s="1103"/>
      <c r="H3" s="1103"/>
      <c r="I3" s="1103"/>
      <c r="J3" s="1103"/>
      <c r="K3" s="1103"/>
      <c r="L3" s="1104"/>
    </row>
    <row r="4" spans="1:12" s="634" customFormat="1">
      <c r="A4" s="674" t="s">
        <v>604</v>
      </c>
      <c r="B4" s="1111" t="s">
        <v>232</v>
      </c>
      <c r="C4" s="1111"/>
      <c r="D4" s="1109" t="s">
        <v>948</v>
      </c>
      <c r="E4" s="1109"/>
      <c r="F4" s="1109"/>
      <c r="G4" s="1109"/>
      <c r="H4" s="1109"/>
      <c r="I4" s="1109"/>
      <c r="J4" s="1109"/>
      <c r="K4" s="1109"/>
      <c r="L4" s="1110"/>
    </row>
    <row r="5" spans="1:12" s="634" customFormat="1" ht="12.75" customHeight="1">
      <c r="A5" s="526" t="s">
        <v>183</v>
      </c>
      <c r="B5" s="1112" t="s">
        <v>490</v>
      </c>
      <c r="C5" s="1112"/>
      <c r="D5" s="1105" t="s">
        <v>492</v>
      </c>
      <c r="E5" s="1105"/>
      <c r="F5" s="1105"/>
      <c r="G5" s="1105"/>
      <c r="H5" s="1105"/>
      <c r="I5" s="1105"/>
      <c r="J5" s="1105"/>
      <c r="K5" s="1105"/>
      <c r="L5" s="1106"/>
    </row>
    <row r="6" spans="1:12" s="634" customFormat="1" ht="29.25" customHeight="1">
      <c r="A6" s="526" t="s">
        <v>444</v>
      </c>
      <c r="B6" s="1112" t="s">
        <v>489</v>
      </c>
      <c r="C6" s="1112"/>
      <c r="D6" s="1105" t="s">
        <v>493</v>
      </c>
      <c r="E6" s="1105"/>
      <c r="F6" s="1105"/>
      <c r="G6" s="1105"/>
      <c r="H6" s="1105"/>
      <c r="I6" s="1105"/>
      <c r="J6" s="1105"/>
      <c r="K6" s="1105"/>
      <c r="L6" s="1106"/>
    </row>
    <row r="7" spans="1:12" s="634" customFormat="1" ht="29.25" customHeight="1">
      <c r="A7" s="526" t="s">
        <v>184</v>
      </c>
      <c r="B7" s="1112" t="s">
        <v>429</v>
      </c>
      <c r="C7" s="1112"/>
      <c r="D7" s="1105" t="s">
        <v>428</v>
      </c>
      <c r="E7" s="1105"/>
      <c r="F7" s="1105"/>
      <c r="G7" s="1105"/>
      <c r="H7" s="1105"/>
      <c r="I7" s="1105"/>
      <c r="J7" s="1105"/>
      <c r="K7" s="1105"/>
      <c r="L7" s="1106"/>
    </row>
    <row r="8" spans="1:12" s="634" customFormat="1">
      <c r="A8" s="526" t="s">
        <v>727</v>
      </c>
      <c r="B8" s="527" t="s">
        <v>157</v>
      </c>
      <c r="C8" s="527"/>
      <c r="D8" s="1107" t="s">
        <v>614</v>
      </c>
      <c r="E8" s="1107"/>
      <c r="F8" s="1107"/>
      <c r="G8" s="1107"/>
      <c r="H8" s="1107"/>
      <c r="I8" s="1107"/>
      <c r="J8" s="1107"/>
      <c r="K8" s="1107"/>
      <c r="L8" s="1108"/>
    </row>
    <row r="9" spans="1:12">
      <c r="A9" s="48"/>
      <c r="B9" s="49"/>
      <c r="C9" s="49"/>
      <c r="D9" s="281"/>
      <c r="E9" s="49"/>
      <c r="F9" s="49"/>
      <c r="G9" s="49"/>
      <c r="H9" s="49"/>
      <c r="I9" s="49"/>
      <c r="J9" s="50"/>
      <c r="K9" s="50"/>
      <c r="L9" s="65"/>
    </row>
    <row r="10" spans="1:12" ht="13">
      <c r="A10" s="53" t="s">
        <v>198</v>
      </c>
      <c r="B10" s="54" t="s">
        <v>430</v>
      </c>
      <c r="C10" s="52"/>
      <c r="D10" s="50"/>
      <c r="E10" s="50"/>
      <c r="F10" s="50"/>
      <c r="G10" s="50"/>
      <c r="H10" s="50"/>
      <c r="I10" s="50"/>
      <c r="J10" s="50"/>
      <c r="K10" s="50"/>
      <c r="L10" s="65"/>
    </row>
    <row r="11" spans="1:12" ht="13">
      <c r="A11" s="53"/>
      <c r="B11" s="54" t="s">
        <v>431</v>
      </c>
      <c r="C11" s="52"/>
      <c r="D11" s="50"/>
      <c r="E11" s="50"/>
      <c r="F11" s="50"/>
      <c r="G11" s="50"/>
      <c r="H11" s="50"/>
      <c r="I11" s="50"/>
      <c r="J11" s="50"/>
      <c r="K11" s="50"/>
      <c r="L11" s="65"/>
    </row>
    <row r="12" spans="1:12" ht="13">
      <c r="A12" s="53"/>
      <c r="B12" s="54"/>
      <c r="C12" s="52"/>
      <c r="D12" s="50"/>
      <c r="E12" s="50"/>
      <c r="F12" s="50"/>
      <c r="G12" s="50"/>
      <c r="H12" s="50"/>
      <c r="I12" s="50"/>
      <c r="J12" s="50"/>
      <c r="K12" s="50"/>
      <c r="L12" s="65"/>
    </row>
    <row r="13" spans="1:12" ht="13">
      <c r="A13" s="53"/>
      <c r="B13" s="55" t="s">
        <v>75</v>
      </c>
      <c r="C13" s="52"/>
      <c r="D13" s="50"/>
      <c r="E13" s="50"/>
      <c r="F13" s="50"/>
      <c r="G13" s="50"/>
      <c r="H13" s="50"/>
      <c r="I13" s="50"/>
      <c r="J13" s="50"/>
      <c r="K13" s="50"/>
      <c r="L13" s="65"/>
    </row>
    <row r="14" spans="1:12" ht="13.5" thickBot="1">
      <c r="A14" s="56"/>
      <c r="B14" s="57" t="s">
        <v>65</v>
      </c>
      <c r="C14" s="58"/>
      <c r="D14" s="59"/>
      <c r="E14" s="59"/>
      <c r="F14" s="59"/>
      <c r="G14" s="59"/>
      <c r="H14" s="59"/>
      <c r="I14" s="59"/>
      <c r="J14" s="60"/>
      <c r="K14" s="60"/>
      <c r="L14" s="67"/>
    </row>
    <row r="15" spans="1:12" ht="24" customHeight="1" thickBot="1">
      <c r="A15" s="41"/>
      <c r="B15" s="41"/>
      <c r="C15" s="41"/>
      <c r="D15" s="42"/>
      <c r="E15" s="42"/>
      <c r="F15" s="42"/>
      <c r="G15" s="42"/>
      <c r="H15" s="42"/>
      <c r="I15" s="42"/>
      <c r="J15" s="42"/>
      <c r="K15" s="42"/>
    </row>
    <row r="16" spans="1:12" ht="21.75" customHeight="1" thickBot="1">
      <c r="A16" s="1114" t="s">
        <v>162</v>
      </c>
      <c r="B16" s="1115"/>
      <c r="C16" s="1115"/>
      <c r="D16" s="1115"/>
      <c r="E16" s="1115"/>
      <c r="F16" s="1115"/>
      <c r="G16" s="1115"/>
      <c r="H16" s="1115"/>
      <c r="I16" s="1115"/>
      <c r="J16" s="1115"/>
      <c r="K16" s="1115"/>
      <c r="L16" s="1116"/>
    </row>
    <row r="17" spans="1:12" s="3" customFormat="1" ht="48" customHeight="1" thickBot="1">
      <c r="A17" s="317" t="s">
        <v>209</v>
      </c>
      <c r="B17" s="667" t="s">
        <v>239</v>
      </c>
      <c r="C17" s="318" t="s">
        <v>232</v>
      </c>
      <c r="D17" s="318" t="s">
        <v>234</v>
      </c>
      <c r="E17" s="318" t="s">
        <v>275</v>
      </c>
      <c r="F17" s="318" t="s">
        <v>276</v>
      </c>
      <c r="G17" s="318" t="s">
        <v>233</v>
      </c>
      <c r="H17" s="319" t="s">
        <v>490</v>
      </c>
      <c r="I17" s="319" t="s">
        <v>489</v>
      </c>
      <c r="J17" s="319" t="s">
        <v>429</v>
      </c>
      <c r="K17" s="319" t="s">
        <v>408</v>
      </c>
      <c r="L17" s="320" t="s">
        <v>157</v>
      </c>
    </row>
    <row r="18" spans="1:12" s="912" customFormat="1" ht="13">
      <c r="A18" s="216" t="s">
        <v>211</v>
      </c>
      <c r="B18" s="668">
        <f>'Non-Delivery Svcs Report'!J2</f>
        <v>0</v>
      </c>
      <c r="C18" s="562" t="s">
        <v>949</v>
      </c>
      <c r="D18" s="52">
        <v>1</v>
      </c>
      <c r="E18" s="802" t="s">
        <v>738</v>
      </c>
      <c r="F18" s="281" t="s">
        <v>267</v>
      </c>
      <c r="G18" s="50" t="s">
        <v>277</v>
      </c>
      <c r="H18" s="315">
        <v>0</v>
      </c>
      <c r="I18" s="433"/>
      <c r="J18" s="433"/>
      <c r="K18" s="217">
        <f t="shared" ref="K18:K88" si="0">SUM(H18:J18)</f>
        <v>0</v>
      </c>
      <c r="L18" s="429">
        <v>0</v>
      </c>
    </row>
    <row r="19" spans="1:12" s="912" customFormat="1">
      <c r="A19" s="216" t="s">
        <v>214</v>
      </c>
      <c r="B19" s="668">
        <f>$B$18</f>
        <v>0</v>
      </c>
      <c r="C19" s="915" t="str">
        <f t="shared" ref="C19:C89" si="1">$C$18</f>
        <v>2022 Current Year</v>
      </c>
      <c r="D19" s="52">
        <v>1</v>
      </c>
      <c r="E19" s="802" t="s">
        <v>738</v>
      </c>
      <c r="F19" s="281" t="s">
        <v>268</v>
      </c>
      <c r="G19" s="50" t="s">
        <v>277</v>
      </c>
      <c r="H19" s="315">
        <v>0</v>
      </c>
      <c r="I19" s="433"/>
      <c r="J19" s="433"/>
      <c r="K19" s="217">
        <f t="shared" si="0"/>
        <v>0</v>
      </c>
      <c r="L19" s="429">
        <v>0</v>
      </c>
    </row>
    <row r="20" spans="1:12" s="912" customFormat="1">
      <c r="A20" s="216" t="s">
        <v>215</v>
      </c>
      <c r="B20" s="668">
        <f t="shared" ref="B20:B89" si="2">$B$18</f>
        <v>0</v>
      </c>
      <c r="C20" s="915" t="str">
        <f t="shared" si="1"/>
        <v>2022 Current Year</v>
      </c>
      <c r="D20" s="52">
        <v>1</v>
      </c>
      <c r="E20" s="802" t="s">
        <v>738</v>
      </c>
      <c r="F20" s="50" t="s">
        <v>269</v>
      </c>
      <c r="G20" s="50" t="s">
        <v>277</v>
      </c>
      <c r="H20" s="315">
        <v>0</v>
      </c>
      <c r="I20" s="433"/>
      <c r="J20" s="315">
        <v>0</v>
      </c>
      <c r="K20" s="217">
        <f t="shared" si="0"/>
        <v>0</v>
      </c>
      <c r="L20" s="429">
        <v>0</v>
      </c>
    </row>
    <row r="21" spans="1:12" s="912" customFormat="1">
      <c r="A21" s="216" t="s">
        <v>217</v>
      </c>
      <c r="B21" s="668">
        <f t="shared" si="2"/>
        <v>0</v>
      </c>
      <c r="C21" s="915" t="str">
        <f t="shared" si="1"/>
        <v>2022 Current Year</v>
      </c>
      <c r="D21" s="52">
        <v>1</v>
      </c>
      <c r="E21" s="802" t="s">
        <v>738</v>
      </c>
      <c r="F21" s="50" t="s">
        <v>270</v>
      </c>
      <c r="G21" s="50" t="s">
        <v>279</v>
      </c>
      <c r="H21" s="315">
        <v>0</v>
      </c>
      <c r="I21" s="433"/>
      <c r="J21" s="315">
        <v>0</v>
      </c>
      <c r="K21" s="217">
        <f t="shared" si="0"/>
        <v>0</v>
      </c>
      <c r="L21" s="429">
        <v>0</v>
      </c>
    </row>
    <row r="22" spans="1:12" s="912" customFormat="1">
      <c r="A22" s="216" t="s">
        <v>218</v>
      </c>
      <c r="B22" s="668">
        <f t="shared" si="2"/>
        <v>0</v>
      </c>
      <c r="C22" s="915" t="str">
        <f t="shared" si="1"/>
        <v>2022 Current Year</v>
      </c>
      <c r="D22" s="52">
        <v>1</v>
      </c>
      <c r="E22" s="802" t="s">
        <v>738</v>
      </c>
      <c r="F22" s="50" t="s">
        <v>270</v>
      </c>
      <c r="G22" s="50" t="s">
        <v>278</v>
      </c>
      <c r="H22" s="315">
        <v>0</v>
      </c>
      <c r="I22" s="433"/>
      <c r="J22" s="433"/>
      <c r="K22" s="217">
        <f t="shared" si="0"/>
        <v>0</v>
      </c>
      <c r="L22" s="429">
        <v>0</v>
      </c>
    </row>
    <row r="23" spans="1:12" s="912" customFormat="1">
      <c r="A23" s="216" t="s">
        <v>219</v>
      </c>
      <c r="B23" s="668">
        <f t="shared" si="2"/>
        <v>0</v>
      </c>
      <c r="C23" s="915" t="str">
        <f t="shared" si="1"/>
        <v>2022 Current Year</v>
      </c>
      <c r="D23" s="52">
        <v>1</v>
      </c>
      <c r="E23" s="802" t="s">
        <v>738</v>
      </c>
      <c r="F23" s="50" t="s">
        <v>271</v>
      </c>
      <c r="G23" s="50" t="s">
        <v>279</v>
      </c>
      <c r="H23" s="315">
        <v>0</v>
      </c>
      <c r="I23" s="433"/>
      <c r="J23" s="315">
        <v>0</v>
      </c>
      <c r="K23" s="217">
        <f t="shared" si="0"/>
        <v>0</v>
      </c>
      <c r="L23" s="429">
        <v>0</v>
      </c>
    </row>
    <row r="24" spans="1:12" s="912" customFormat="1">
      <c r="A24" s="216" t="s">
        <v>220</v>
      </c>
      <c r="B24" s="668">
        <f t="shared" si="2"/>
        <v>0</v>
      </c>
      <c r="C24" s="915" t="str">
        <f t="shared" si="1"/>
        <v>2022 Current Year</v>
      </c>
      <c r="D24" s="52">
        <v>1</v>
      </c>
      <c r="E24" s="802" t="s">
        <v>738</v>
      </c>
      <c r="F24" s="50" t="s">
        <v>271</v>
      </c>
      <c r="G24" s="50" t="s">
        <v>278</v>
      </c>
      <c r="H24" s="315">
        <v>0</v>
      </c>
      <c r="I24" s="433"/>
      <c r="J24" s="433"/>
      <c r="K24" s="217">
        <f t="shared" si="0"/>
        <v>0</v>
      </c>
      <c r="L24" s="429">
        <v>0</v>
      </c>
    </row>
    <row r="25" spans="1:12" s="912" customFormat="1">
      <c r="A25" s="216" t="s">
        <v>221</v>
      </c>
      <c r="B25" s="668">
        <f t="shared" si="2"/>
        <v>0</v>
      </c>
      <c r="C25" s="915" t="str">
        <f t="shared" si="1"/>
        <v>2022 Current Year</v>
      </c>
      <c r="D25" s="52">
        <v>1</v>
      </c>
      <c r="E25" s="802" t="s">
        <v>738</v>
      </c>
      <c r="F25" s="50" t="s">
        <v>272</v>
      </c>
      <c r="G25" s="50" t="s">
        <v>277</v>
      </c>
      <c r="H25" s="315">
        <v>0</v>
      </c>
      <c r="I25" s="433"/>
      <c r="J25" s="315">
        <v>0</v>
      </c>
      <c r="K25" s="217">
        <f t="shared" si="0"/>
        <v>0</v>
      </c>
      <c r="L25" s="429">
        <v>0</v>
      </c>
    </row>
    <row r="26" spans="1:12" s="912" customFormat="1">
      <c r="A26" s="218" t="s">
        <v>150</v>
      </c>
      <c r="B26" s="668">
        <f t="shared" si="2"/>
        <v>0</v>
      </c>
      <c r="C26" s="915" t="str">
        <f t="shared" si="1"/>
        <v>2022 Current Year</v>
      </c>
      <c r="D26" s="52">
        <v>1</v>
      </c>
      <c r="E26" s="802" t="s">
        <v>739</v>
      </c>
      <c r="F26" s="50" t="s">
        <v>273</v>
      </c>
      <c r="G26" s="50" t="s">
        <v>277</v>
      </c>
      <c r="H26" s="315">
        <v>0</v>
      </c>
      <c r="I26" s="433"/>
      <c r="J26" s="433"/>
      <c r="K26" s="217">
        <f t="shared" si="0"/>
        <v>0</v>
      </c>
      <c r="L26" s="429">
        <v>0</v>
      </c>
    </row>
    <row r="27" spans="1:12" s="912" customFormat="1">
      <c r="A27" s="218" t="s">
        <v>151</v>
      </c>
      <c r="B27" s="668">
        <f t="shared" si="2"/>
        <v>0</v>
      </c>
      <c r="C27" s="915" t="str">
        <f t="shared" si="1"/>
        <v>2022 Current Year</v>
      </c>
      <c r="D27" s="52">
        <v>1</v>
      </c>
      <c r="E27" s="802" t="s">
        <v>739</v>
      </c>
      <c r="F27" s="50" t="s">
        <v>269</v>
      </c>
      <c r="G27" s="50" t="s">
        <v>277</v>
      </c>
      <c r="H27" s="315">
        <v>0</v>
      </c>
      <c r="I27" s="433"/>
      <c r="J27" s="315">
        <v>0</v>
      </c>
      <c r="K27" s="217">
        <f t="shared" si="0"/>
        <v>0</v>
      </c>
      <c r="L27" s="429">
        <v>0</v>
      </c>
    </row>
    <row r="28" spans="1:12" s="912" customFormat="1">
      <c r="A28" s="218" t="s">
        <v>152</v>
      </c>
      <c r="B28" s="668">
        <f t="shared" si="2"/>
        <v>0</v>
      </c>
      <c r="C28" s="915" t="str">
        <f t="shared" si="1"/>
        <v>2022 Current Year</v>
      </c>
      <c r="D28" s="52">
        <v>1</v>
      </c>
      <c r="E28" s="802" t="s">
        <v>739</v>
      </c>
      <c r="F28" s="50" t="s">
        <v>274</v>
      </c>
      <c r="G28" s="50" t="s">
        <v>277</v>
      </c>
      <c r="H28" s="315">
        <v>0</v>
      </c>
      <c r="I28" s="433"/>
      <c r="J28" s="315">
        <v>0</v>
      </c>
      <c r="K28" s="217">
        <f t="shared" si="0"/>
        <v>0</v>
      </c>
      <c r="L28" s="429">
        <v>0</v>
      </c>
    </row>
    <row r="29" spans="1:12" s="912" customFormat="1">
      <c r="A29" s="219" t="s">
        <v>70</v>
      </c>
      <c r="B29" s="668">
        <f t="shared" si="2"/>
        <v>0</v>
      </c>
      <c r="C29" s="915" t="str">
        <f t="shared" si="1"/>
        <v>2022 Current Year</v>
      </c>
      <c r="D29" s="52">
        <v>1</v>
      </c>
      <c r="E29" s="496" t="s">
        <v>740</v>
      </c>
      <c r="F29" s="187" t="s">
        <v>423</v>
      </c>
      <c r="G29" s="187" t="s">
        <v>279</v>
      </c>
      <c r="H29" s="315">
        <v>0</v>
      </c>
      <c r="I29" s="433"/>
      <c r="J29" s="315">
        <v>0</v>
      </c>
      <c r="K29" s="217">
        <f t="shared" si="0"/>
        <v>0</v>
      </c>
      <c r="L29" s="429">
        <v>0</v>
      </c>
    </row>
    <row r="30" spans="1:12" s="912" customFormat="1">
      <c r="A30" s="219" t="s">
        <v>928</v>
      </c>
      <c r="B30" s="668">
        <f t="shared" si="2"/>
        <v>0</v>
      </c>
      <c r="C30" s="992" t="str">
        <f t="shared" si="1"/>
        <v>2022 Current Year</v>
      </c>
      <c r="D30" s="52">
        <v>1</v>
      </c>
      <c r="E30" s="496" t="s">
        <v>927</v>
      </c>
      <c r="F30" s="187" t="s">
        <v>926</v>
      </c>
      <c r="G30" s="187" t="s">
        <v>279</v>
      </c>
      <c r="H30" s="315">
        <v>0</v>
      </c>
      <c r="I30" s="433"/>
      <c r="J30" s="315">
        <v>0</v>
      </c>
      <c r="K30" s="217">
        <f t="shared" ref="K30:K34" si="3">SUM(H30:J30)</f>
        <v>0</v>
      </c>
      <c r="L30" s="429">
        <v>0</v>
      </c>
    </row>
    <row r="31" spans="1:12" s="912" customFormat="1">
      <c r="A31" s="219" t="s">
        <v>929</v>
      </c>
      <c r="B31" s="668">
        <f t="shared" si="2"/>
        <v>0</v>
      </c>
      <c r="C31" s="992" t="str">
        <f t="shared" si="1"/>
        <v>2022 Current Year</v>
      </c>
      <c r="D31" s="52">
        <v>1</v>
      </c>
      <c r="E31" s="496" t="s">
        <v>927</v>
      </c>
      <c r="F31" s="187" t="s">
        <v>926</v>
      </c>
      <c r="G31" s="187" t="s">
        <v>278</v>
      </c>
      <c r="H31" s="315">
        <v>0</v>
      </c>
      <c r="I31" s="433"/>
      <c r="J31" s="1018"/>
      <c r="K31" s="217">
        <f t="shared" si="3"/>
        <v>0</v>
      </c>
      <c r="L31" s="429">
        <v>0</v>
      </c>
    </row>
    <row r="32" spans="1:12" s="912" customFormat="1">
      <c r="A32" s="219" t="s">
        <v>930</v>
      </c>
      <c r="B32" s="668">
        <f t="shared" si="2"/>
        <v>0</v>
      </c>
      <c r="C32" s="992" t="str">
        <f t="shared" si="1"/>
        <v>2022 Current Year</v>
      </c>
      <c r="D32" s="52">
        <v>1</v>
      </c>
      <c r="E32" s="496" t="s">
        <v>927</v>
      </c>
      <c r="F32" s="187" t="s">
        <v>271</v>
      </c>
      <c r="G32" s="187" t="s">
        <v>279</v>
      </c>
      <c r="H32" s="315">
        <v>0</v>
      </c>
      <c r="I32" s="433"/>
      <c r="J32" s="315">
        <v>0</v>
      </c>
      <c r="K32" s="217">
        <f t="shared" si="3"/>
        <v>0</v>
      </c>
      <c r="L32" s="429">
        <v>0</v>
      </c>
    </row>
    <row r="33" spans="1:12" s="912" customFormat="1">
      <c r="A33" s="219" t="s">
        <v>931</v>
      </c>
      <c r="B33" s="668">
        <f t="shared" si="2"/>
        <v>0</v>
      </c>
      <c r="C33" s="992" t="str">
        <f t="shared" si="1"/>
        <v>2022 Current Year</v>
      </c>
      <c r="D33" s="52">
        <v>1</v>
      </c>
      <c r="E33" s="496" t="s">
        <v>927</v>
      </c>
      <c r="F33" s="187" t="s">
        <v>271</v>
      </c>
      <c r="G33" s="187" t="s">
        <v>278</v>
      </c>
      <c r="H33" s="315">
        <v>0</v>
      </c>
      <c r="I33" s="433"/>
      <c r="J33" s="1018"/>
      <c r="K33" s="217">
        <f t="shared" si="3"/>
        <v>0</v>
      </c>
      <c r="L33" s="429">
        <v>0</v>
      </c>
    </row>
    <row r="34" spans="1:12" s="912" customFormat="1">
      <c r="A34" s="219" t="s">
        <v>932</v>
      </c>
      <c r="B34" s="668">
        <f t="shared" si="2"/>
        <v>0</v>
      </c>
      <c r="C34" s="992" t="str">
        <f t="shared" si="1"/>
        <v>2022 Current Year</v>
      </c>
      <c r="D34" s="52">
        <v>1</v>
      </c>
      <c r="E34" s="496" t="s">
        <v>927</v>
      </c>
      <c r="F34" s="187" t="s">
        <v>272</v>
      </c>
      <c r="G34" s="187" t="s">
        <v>277</v>
      </c>
      <c r="H34" s="315">
        <v>0</v>
      </c>
      <c r="I34" s="433"/>
      <c r="J34" s="315">
        <v>0</v>
      </c>
      <c r="K34" s="217">
        <f t="shared" si="3"/>
        <v>0</v>
      </c>
      <c r="L34" s="429">
        <v>0</v>
      </c>
    </row>
    <row r="35" spans="1:12" s="912" customFormat="1" ht="14.25" customHeight="1">
      <c r="A35" s="738" t="s">
        <v>71</v>
      </c>
      <c r="B35" s="916">
        <f t="shared" si="2"/>
        <v>0</v>
      </c>
      <c r="C35" s="917" t="str">
        <f t="shared" si="1"/>
        <v>2022 Current Year</v>
      </c>
      <c r="D35" s="739">
        <v>1</v>
      </c>
      <c r="E35" s="804" t="s">
        <v>424</v>
      </c>
      <c r="F35" s="745" t="s">
        <v>267</v>
      </c>
      <c r="G35" s="745" t="s">
        <v>277</v>
      </c>
      <c r="H35" s="741">
        <v>0</v>
      </c>
      <c r="I35" s="741">
        <v>0</v>
      </c>
      <c r="J35" s="742"/>
      <c r="K35" s="743">
        <f t="shared" si="0"/>
        <v>0</v>
      </c>
      <c r="L35" s="744">
        <v>0</v>
      </c>
    </row>
    <row r="36" spans="1:12" s="912" customFormat="1">
      <c r="A36" s="216" t="s">
        <v>211</v>
      </c>
      <c r="B36" s="668">
        <f t="shared" si="2"/>
        <v>0</v>
      </c>
      <c r="C36" s="952" t="str">
        <f t="shared" si="1"/>
        <v>2022 Current Year</v>
      </c>
      <c r="D36" s="52">
        <v>2</v>
      </c>
      <c r="E36" s="802" t="s">
        <v>738</v>
      </c>
      <c r="F36" s="281" t="s">
        <v>267</v>
      </c>
      <c r="G36" s="50" t="s">
        <v>277</v>
      </c>
      <c r="H36" s="315">
        <v>0</v>
      </c>
      <c r="I36" s="433"/>
      <c r="J36" s="433"/>
      <c r="K36" s="217">
        <f t="shared" si="0"/>
        <v>0</v>
      </c>
      <c r="L36" s="429">
        <v>0</v>
      </c>
    </row>
    <row r="37" spans="1:12" s="912" customFormat="1">
      <c r="A37" s="216" t="s">
        <v>214</v>
      </c>
      <c r="B37" s="668">
        <f t="shared" si="2"/>
        <v>0</v>
      </c>
      <c r="C37" s="952" t="str">
        <f t="shared" si="1"/>
        <v>2022 Current Year</v>
      </c>
      <c r="D37" s="52">
        <v>2</v>
      </c>
      <c r="E37" s="802" t="s">
        <v>738</v>
      </c>
      <c r="F37" s="281" t="s">
        <v>268</v>
      </c>
      <c r="G37" s="50" t="s">
        <v>277</v>
      </c>
      <c r="H37" s="315">
        <v>0</v>
      </c>
      <c r="I37" s="433"/>
      <c r="J37" s="433"/>
      <c r="K37" s="217">
        <f t="shared" si="0"/>
        <v>0</v>
      </c>
      <c r="L37" s="429">
        <v>0</v>
      </c>
    </row>
    <row r="38" spans="1:12" s="912" customFormat="1">
      <c r="A38" s="216" t="s">
        <v>215</v>
      </c>
      <c r="B38" s="668">
        <f t="shared" si="2"/>
        <v>0</v>
      </c>
      <c r="C38" s="952" t="str">
        <f t="shared" si="1"/>
        <v>2022 Current Year</v>
      </c>
      <c r="D38" s="52">
        <v>2</v>
      </c>
      <c r="E38" s="802" t="s">
        <v>738</v>
      </c>
      <c r="F38" s="50" t="s">
        <v>269</v>
      </c>
      <c r="G38" s="50" t="s">
        <v>277</v>
      </c>
      <c r="H38" s="315">
        <v>0</v>
      </c>
      <c r="I38" s="433"/>
      <c r="J38" s="315">
        <v>0</v>
      </c>
      <c r="K38" s="217">
        <f t="shared" si="0"/>
        <v>0</v>
      </c>
      <c r="L38" s="429">
        <v>0</v>
      </c>
    </row>
    <row r="39" spans="1:12" s="912" customFormat="1">
      <c r="A39" s="216" t="s">
        <v>217</v>
      </c>
      <c r="B39" s="668">
        <f t="shared" si="2"/>
        <v>0</v>
      </c>
      <c r="C39" s="952" t="str">
        <f t="shared" si="1"/>
        <v>2022 Current Year</v>
      </c>
      <c r="D39" s="52">
        <v>2</v>
      </c>
      <c r="E39" s="802" t="s">
        <v>738</v>
      </c>
      <c r="F39" s="50" t="s">
        <v>270</v>
      </c>
      <c r="G39" s="50" t="s">
        <v>279</v>
      </c>
      <c r="H39" s="315">
        <v>0</v>
      </c>
      <c r="I39" s="433"/>
      <c r="J39" s="315">
        <v>0</v>
      </c>
      <c r="K39" s="217">
        <f t="shared" si="0"/>
        <v>0</v>
      </c>
      <c r="L39" s="429">
        <v>0</v>
      </c>
    </row>
    <row r="40" spans="1:12" s="912" customFormat="1">
      <c r="A40" s="216" t="s">
        <v>218</v>
      </c>
      <c r="B40" s="668">
        <f t="shared" si="2"/>
        <v>0</v>
      </c>
      <c r="C40" s="952" t="str">
        <f t="shared" si="1"/>
        <v>2022 Current Year</v>
      </c>
      <c r="D40" s="52">
        <v>2</v>
      </c>
      <c r="E40" s="802" t="s">
        <v>738</v>
      </c>
      <c r="F40" s="50" t="s">
        <v>270</v>
      </c>
      <c r="G40" s="50" t="s">
        <v>278</v>
      </c>
      <c r="H40" s="315">
        <v>0</v>
      </c>
      <c r="I40" s="433"/>
      <c r="J40" s="433"/>
      <c r="K40" s="217">
        <f t="shared" si="0"/>
        <v>0</v>
      </c>
      <c r="L40" s="429">
        <v>0</v>
      </c>
    </row>
    <row r="41" spans="1:12" s="912" customFormat="1">
      <c r="A41" s="216" t="s">
        <v>219</v>
      </c>
      <c r="B41" s="668">
        <f t="shared" si="2"/>
        <v>0</v>
      </c>
      <c r="C41" s="952" t="str">
        <f t="shared" si="1"/>
        <v>2022 Current Year</v>
      </c>
      <c r="D41" s="52">
        <v>2</v>
      </c>
      <c r="E41" s="802" t="s">
        <v>738</v>
      </c>
      <c r="F41" s="220" t="s">
        <v>271</v>
      </c>
      <c r="G41" s="50" t="s">
        <v>279</v>
      </c>
      <c r="H41" s="315">
        <v>0</v>
      </c>
      <c r="I41" s="433"/>
      <c r="J41" s="315">
        <v>0</v>
      </c>
      <c r="K41" s="217">
        <f t="shared" si="0"/>
        <v>0</v>
      </c>
      <c r="L41" s="429">
        <v>0</v>
      </c>
    </row>
    <row r="42" spans="1:12" s="912" customFormat="1">
      <c r="A42" s="216" t="s">
        <v>220</v>
      </c>
      <c r="B42" s="668">
        <f t="shared" si="2"/>
        <v>0</v>
      </c>
      <c r="C42" s="952" t="str">
        <f t="shared" si="1"/>
        <v>2022 Current Year</v>
      </c>
      <c r="D42" s="52">
        <v>2</v>
      </c>
      <c r="E42" s="802" t="s">
        <v>738</v>
      </c>
      <c r="F42" s="50" t="s">
        <v>271</v>
      </c>
      <c r="G42" s="50" t="s">
        <v>278</v>
      </c>
      <c r="H42" s="315">
        <v>0</v>
      </c>
      <c r="I42" s="433"/>
      <c r="J42" s="433"/>
      <c r="K42" s="217">
        <f t="shared" si="0"/>
        <v>0</v>
      </c>
      <c r="L42" s="429">
        <v>0</v>
      </c>
    </row>
    <row r="43" spans="1:12" s="912" customFormat="1">
      <c r="A43" s="216" t="s">
        <v>221</v>
      </c>
      <c r="B43" s="668">
        <f t="shared" si="2"/>
        <v>0</v>
      </c>
      <c r="C43" s="952" t="str">
        <f t="shared" si="1"/>
        <v>2022 Current Year</v>
      </c>
      <c r="D43" s="52">
        <v>2</v>
      </c>
      <c r="E43" s="802" t="s">
        <v>738</v>
      </c>
      <c r="F43" s="50" t="s">
        <v>272</v>
      </c>
      <c r="G43" s="50" t="s">
        <v>277</v>
      </c>
      <c r="H43" s="315">
        <v>0</v>
      </c>
      <c r="I43" s="433"/>
      <c r="J43" s="315">
        <v>0</v>
      </c>
      <c r="K43" s="217">
        <f t="shared" si="0"/>
        <v>0</v>
      </c>
      <c r="L43" s="429">
        <v>0</v>
      </c>
    </row>
    <row r="44" spans="1:12" s="912" customFormat="1">
      <c r="A44" s="218" t="s">
        <v>150</v>
      </c>
      <c r="B44" s="668">
        <f t="shared" si="2"/>
        <v>0</v>
      </c>
      <c r="C44" s="952" t="str">
        <f t="shared" si="1"/>
        <v>2022 Current Year</v>
      </c>
      <c r="D44" s="52">
        <v>2</v>
      </c>
      <c r="E44" s="802" t="s">
        <v>739</v>
      </c>
      <c r="F44" s="50" t="s">
        <v>273</v>
      </c>
      <c r="G44" s="50" t="s">
        <v>277</v>
      </c>
      <c r="H44" s="315">
        <v>0</v>
      </c>
      <c r="I44" s="433"/>
      <c r="J44" s="433"/>
      <c r="K44" s="217">
        <f t="shared" si="0"/>
        <v>0</v>
      </c>
      <c r="L44" s="429">
        <v>0</v>
      </c>
    </row>
    <row r="45" spans="1:12" s="912" customFormat="1">
      <c r="A45" s="218" t="s">
        <v>151</v>
      </c>
      <c r="B45" s="668">
        <f t="shared" si="2"/>
        <v>0</v>
      </c>
      <c r="C45" s="952" t="str">
        <f t="shared" si="1"/>
        <v>2022 Current Year</v>
      </c>
      <c r="D45" s="52">
        <v>2</v>
      </c>
      <c r="E45" s="802" t="s">
        <v>739</v>
      </c>
      <c r="F45" s="50" t="s">
        <v>269</v>
      </c>
      <c r="G45" s="50" t="s">
        <v>277</v>
      </c>
      <c r="H45" s="315">
        <v>0</v>
      </c>
      <c r="I45" s="433"/>
      <c r="J45" s="315">
        <v>0</v>
      </c>
      <c r="K45" s="217">
        <f t="shared" si="0"/>
        <v>0</v>
      </c>
      <c r="L45" s="429">
        <v>0</v>
      </c>
    </row>
    <row r="46" spans="1:12" s="912" customFormat="1">
      <c r="A46" s="218" t="s">
        <v>152</v>
      </c>
      <c r="B46" s="668">
        <f t="shared" si="2"/>
        <v>0</v>
      </c>
      <c r="C46" s="952" t="str">
        <f t="shared" si="1"/>
        <v>2022 Current Year</v>
      </c>
      <c r="D46" s="52">
        <v>2</v>
      </c>
      <c r="E46" s="802" t="s">
        <v>739</v>
      </c>
      <c r="F46" s="50" t="s">
        <v>274</v>
      </c>
      <c r="G46" s="50" t="s">
        <v>277</v>
      </c>
      <c r="H46" s="315">
        <v>0</v>
      </c>
      <c r="I46" s="433"/>
      <c r="J46" s="315">
        <v>0</v>
      </c>
      <c r="K46" s="217">
        <f t="shared" si="0"/>
        <v>0</v>
      </c>
      <c r="L46" s="429">
        <v>0</v>
      </c>
    </row>
    <row r="47" spans="1:12" s="912" customFormat="1">
      <c r="A47" s="219" t="s">
        <v>70</v>
      </c>
      <c r="B47" s="668">
        <f t="shared" si="2"/>
        <v>0</v>
      </c>
      <c r="C47" s="952" t="str">
        <f t="shared" si="1"/>
        <v>2022 Current Year</v>
      </c>
      <c r="D47" s="52">
        <v>2</v>
      </c>
      <c r="E47" s="496" t="s">
        <v>740</v>
      </c>
      <c r="F47" s="187" t="s">
        <v>423</v>
      </c>
      <c r="G47" s="187" t="s">
        <v>279</v>
      </c>
      <c r="H47" s="315">
        <v>0</v>
      </c>
      <c r="I47" s="433"/>
      <c r="J47" s="315">
        <v>0</v>
      </c>
      <c r="K47" s="217">
        <f t="shared" si="0"/>
        <v>0</v>
      </c>
      <c r="L47" s="429">
        <v>0</v>
      </c>
    </row>
    <row r="48" spans="1:12" s="912" customFormat="1">
      <c r="A48" s="219" t="s">
        <v>928</v>
      </c>
      <c r="B48" s="668">
        <f t="shared" si="2"/>
        <v>0</v>
      </c>
      <c r="C48" s="992" t="str">
        <f t="shared" si="1"/>
        <v>2022 Current Year</v>
      </c>
      <c r="D48" s="52">
        <v>2</v>
      </c>
      <c r="E48" s="496" t="s">
        <v>927</v>
      </c>
      <c r="F48" s="187" t="s">
        <v>926</v>
      </c>
      <c r="G48" s="187" t="s">
        <v>279</v>
      </c>
      <c r="H48" s="315">
        <v>0</v>
      </c>
      <c r="I48" s="433"/>
      <c r="J48" s="315">
        <v>0</v>
      </c>
      <c r="K48" s="217">
        <f t="shared" si="0"/>
        <v>0</v>
      </c>
      <c r="L48" s="429">
        <v>0</v>
      </c>
    </row>
    <row r="49" spans="1:12" s="912" customFormat="1">
      <c r="A49" s="219" t="s">
        <v>929</v>
      </c>
      <c r="B49" s="668">
        <f t="shared" si="2"/>
        <v>0</v>
      </c>
      <c r="C49" s="992" t="str">
        <f t="shared" si="1"/>
        <v>2022 Current Year</v>
      </c>
      <c r="D49" s="52">
        <v>2</v>
      </c>
      <c r="E49" s="496" t="s">
        <v>927</v>
      </c>
      <c r="F49" s="187" t="s">
        <v>926</v>
      </c>
      <c r="G49" s="187" t="s">
        <v>278</v>
      </c>
      <c r="H49" s="315">
        <v>0</v>
      </c>
      <c r="I49" s="433"/>
      <c r="J49" s="1018"/>
      <c r="K49" s="217">
        <f t="shared" si="0"/>
        <v>0</v>
      </c>
      <c r="L49" s="429">
        <v>0</v>
      </c>
    </row>
    <row r="50" spans="1:12" s="912" customFormat="1">
      <c r="A50" s="219" t="s">
        <v>930</v>
      </c>
      <c r="B50" s="668">
        <f t="shared" si="2"/>
        <v>0</v>
      </c>
      <c r="C50" s="992" t="str">
        <f t="shared" si="1"/>
        <v>2022 Current Year</v>
      </c>
      <c r="D50" s="52">
        <v>2</v>
      </c>
      <c r="E50" s="496" t="s">
        <v>927</v>
      </c>
      <c r="F50" s="187" t="s">
        <v>271</v>
      </c>
      <c r="G50" s="187" t="s">
        <v>279</v>
      </c>
      <c r="H50" s="315">
        <v>0</v>
      </c>
      <c r="I50" s="433"/>
      <c r="J50" s="315">
        <v>0</v>
      </c>
      <c r="K50" s="217">
        <f t="shared" si="0"/>
        <v>0</v>
      </c>
      <c r="L50" s="429">
        <v>0</v>
      </c>
    </row>
    <row r="51" spans="1:12" s="912" customFormat="1">
      <c r="A51" s="219" t="s">
        <v>931</v>
      </c>
      <c r="B51" s="668">
        <f t="shared" si="2"/>
        <v>0</v>
      </c>
      <c r="C51" s="992" t="str">
        <f t="shared" si="1"/>
        <v>2022 Current Year</v>
      </c>
      <c r="D51" s="52">
        <v>2</v>
      </c>
      <c r="E51" s="496" t="s">
        <v>927</v>
      </c>
      <c r="F51" s="187" t="s">
        <v>271</v>
      </c>
      <c r="G51" s="187" t="s">
        <v>278</v>
      </c>
      <c r="H51" s="315">
        <v>0</v>
      </c>
      <c r="I51" s="433"/>
      <c r="J51" s="1018"/>
      <c r="K51" s="217">
        <f t="shared" si="0"/>
        <v>0</v>
      </c>
      <c r="L51" s="429">
        <v>0</v>
      </c>
    </row>
    <row r="52" spans="1:12" s="912" customFormat="1">
      <c r="A52" s="219" t="s">
        <v>932</v>
      </c>
      <c r="B52" s="668">
        <f t="shared" si="2"/>
        <v>0</v>
      </c>
      <c r="C52" s="992" t="str">
        <f t="shared" si="1"/>
        <v>2022 Current Year</v>
      </c>
      <c r="D52" s="52">
        <v>2</v>
      </c>
      <c r="E52" s="496" t="s">
        <v>927</v>
      </c>
      <c r="F52" s="187" t="s">
        <v>272</v>
      </c>
      <c r="G52" s="187" t="s">
        <v>277</v>
      </c>
      <c r="H52" s="315">
        <v>0</v>
      </c>
      <c r="I52" s="433"/>
      <c r="J52" s="315">
        <v>0</v>
      </c>
      <c r="K52" s="217">
        <f t="shared" si="0"/>
        <v>0</v>
      </c>
      <c r="L52" s="429">
        <v>0</v>
      </c>
    </row>
    <row r="53" spans="1:12" s="912" customFormat="1">
      <c r="A53" s="738" t="s">
        <v>71</v>
      </c>
      <c r="B53" s="993">
        <f t="shared" si="2"/>
        <v>0</v>
      </c>
      <c r="C53" s="994" t="str">
        <f t="shared" si="1"/>
        <v>2022 Current Year</v>
      </c>
      <c r="D53" s="739">
        <v>2</v>
      </c>
      <c r="E53" s="804" t="s">
        <v>424</v>
      </c>
      <c r="F53" s="745" t="s">
        <v>267</v>
      </c>
      <c r="G53" s="745" t="s">
        <v>277</v>
      </c>
      <c r="H53" s="741">
        <v>0</v>
      </c>
      <c r="I53" s="741">
        <v>0</v>
      </c>
      <c r="J53" s="742"/>
      <c r="K53" s="743">
        <f t="shared" ref="K53" si="4">SUM(H53:J53)</f>
        <v>0</v>
      </c>
      <c r="L53" s="744">
        <v>0</v>
      </c>
    </row>
    <row r="54" spans="1:12" s="912" customFormat="1">
      <c r="A54" s="216" t="s">
        <v>211</v>
      </c>
      <c r="B54" s="668">
        <f t="shared" si="2"/>
        <v>0</v>
      </c>
      <c r="C54" s="952" t="str">
        <f t="shared" si="1"/>
        <v>2022 Current Year</v>
      </c>
      <c r="D54" s="52">
        <v>3</v>
      </c>
      <c r="E54" s="802" t="s">
        <v>738</v>
      </c>
      <c r="F54" s="281" t="s">
        <v>267</v>
      </c>
      <c r="G54" s="50" t="s">
        <v>277</v>
      </c>
      <c r="H54" s="315">
        <v>0</v>
      </c>
      <c r="I54" s="433"/>
      <c r="J54" s="433"/>
      <c r="K54" s="217">
        <f t="shared" ref="K54:K65" si="5">SUM(H54:J54)</f>
        <v>0</v>
      </c>
      <c r="L54" s="429">
        <v>0</v>
      </c>
    </row>
    <row r="55" spans="1:12" s="912" customFormat="1">
      <c r="A55" s="216" t="s">
        <v>214</v>
      </c>
      <c r="B55" s="668">
        <f t="shared" si="2"/>
        <v>0</v>
      </c>
      <c r="C55" s="952" t="str">
        <f t="shared" si="1"/>
        <v>2022 Current Year</v>
      </c>
      <c r="D55" s="52">
        <v>3</v>
      </c>
      <c r="E55" s="802" t="s">
        <v>738</v>
      </c>
      <c r="F55" s="281" t="s">
        <v>268</v>
      </c>
      <c r="G55" s="50" t="s">
        <v>277</v>
      </c>
      <c r="H55" s="315">
        <v>0</v>
      </c>
      <c r="I55" s="433"/>
      <c r="J55" s="433"/>
      <c r="K55" s="217">
        <f t="shared" si="5"/>
        <v>0</v>
      </c>
      <c r="L55" s="429">
        <v>0</v>
      </c>
    </row>
    <row r="56" spans="1:12" s="912" customFormat="1">
      <c r="A56" s="216" t="s">
        <v>215</v>
      </c>
      <c r="B56" s="668">
        <f t="shared" si="2"/>
        <v>0</v>
      </c>
      <c r="C56" s="952" t="str">
        <f t="shared" si="1"/>
        <v>2022 Current Year</v>
      </c>
      <c r="D56" s="52">
        <v>3</v>
      </c>
      <c r="E56" s="802" t="s">
        <v>738</v>
      </c>
      <c r="F56" s="50" t="s">
        <v>269</v>
      </c>
      <c r="G56" s="50" t="s">
        <v>277</v>
      </c>
      <c r="H56" s="315">
        <v>0</v>
      </c>
      <c r="I56" s="433"/>
      <c r="J56" s="315">
        <v>0</v>
      </c>
      <c r="K56" s="217">
        <f t="shared" si="5"/>
        <v>0</v>
      </c>
      <c r="L56" s="429">
        <v>0</v>
      </c>
    </row>
    <row r="57" spans="1:12" s="912" customFormat="1">
      <c r="A57" s="216" t="s">
        <v>217</v>
      </c>
      <c r="B57" s="668">
        <f t="shared" si="2"/>
        <v>0</v>
      </c>
      <c r="C57" s="952" t="str">
        <f t="shared" si="1"/>
        <v>2022 Current Year</v>
      </c>
      <c r="D57" s="52">
        <v>3</v>
      </c>
      <c r="E57" s="802" t="s">
        <v>738</v>
      </c>
      <c r="F57" s="50" t="s">
        <v>270</v>
      </c>
      <c r="G57" s="50" t="s">
        <v>279</v>
      </c>
      <c r="H57" s="315">
        <v>0</v>
      </c>
      <c r="I57" s="433"/>
      <c r="J57" s="315">
        <v>0</v>
      </c>
      <c r="K57" s="217">
        <f t="shared" si="5"/>
        <v>0</v>
      </c>
      <c r="L57" s="429">
        <v>0</v>
      </c>
    </row>
    <row r="58" spans="1:12" s="912" customFormat="1">
      <c r="A58" s="216" t="s">
        <v>218</v>
      </c>
      <c r="B58" s="668">
        <f t="shared" si="2"/>
        <v>0</v>
      </c>
      <c r="C58" s="952" t="str">
        <f t="shared" si="1"/>
        <v>2022 Current Year</v>
      </c>
      <c r="D58" s="52">
        <v>3</v>
      </c>
      <c r="E58" s="802" t="s">
        <v>738</v>
      </c>
      <c r="F58" s="50" t="s">
        <v>270</v>
      </c>
      <c r="G58" s="50" t="s">
        <v>278</v>
      </c>
      <c r="H58" s="315">
        <v>0</v>
      </c>
      <c r="I58" s="433"/>
      <c r="J58" s="433"/>
      <c r="K58" s="217">
        <f t="shared" si="5"/>
        <v>0</v>
      </c>
      <c r="L58" s="429">
        <v>0</v>
      </c>
    </row>
    <row r="59" spans="1:12" s="912" customFormat="1">
      <c r="A59" s="216" t="s">
        <v>219</v>
      </c>
      <c r="B59" s="668">
        <f t="shared" si="2"/>
        <v>0</v>
      </c>
      <c r="C59" s="952" t="str">
        <f t="shared" si="1"/>
        <v>2022 Current Year</v>
      </c>
      <c r="D59" s="52">
        <v>3</v>
      </c>
      <c r="E59" s="802" t="s">
        <v>738</v>
      </c>
      <c r="F59" s="220" t="s">
        <v>271</v>
      </c>
      <c r="G59" s="50" t="s">
        <v>279</v>
      </c>
      <c r="H59" s="315">
        <v>0</v>
      </c>
      <c r="I59" s="433"/>
      <c r="J59" s="315">
        <v>0</v>
      </c>
      <c r="K59" s="217">
        <f t="shared" si="5"/>
        <v>0</v>
      </c>
      <c r="L59" s="429">
        <v>0</v>
      </c>
    </row>
    <row r="60" spans="1:12" s="912" customFormat="1">
      <c r="A60" s="216" t="s">
        <v>220</v>
      </c>
      <c r="B60" s="668">
        <f t="shared" si="2"/>
        <v>0</v>
      </c>
      <c r="C60" s="952" t="str">
        <f t="shared" si="1"/>
        <v>2022 Current Year</v>
      </c>
      <c r="D60" s="52">
        <v>3</v>
      </c>
      <c r="E60" s="802" t="s">
        <v>738</v>
      </c>
      <c r="F60" s="50" t="s">
        <v>271</v>
      </c>
      <c r="G60" s="50" t="s">
        <v>278</v>
      </c>
      <c r="H60" s="315">
        <v>0</v>
      </c>
      <c r="I60" s="433"/>
      <c r="J60" s="433"/>
      <c r="K60" s="217">
        <f t="shared" si="5"/>
        <v>0</v>
      </c>
      <c r="L60" s="429">
        <v>0</v>
      </c>
    </row>
    <row r="61" spans="1:12" s="912" customFormat="1">
      <c r="A61" s="216" t="s">
        <v>221</v>
      </c>
      <c r="B61" s="668">
        <f t="shared" si="2"/>
        <v>0</v>
      </c>
      <c r="C61" s="952" t="str">
        <f t="shared" si="1"/>
        <v>2022 Current Year</v>
      </c>
      <c r="D61" s="52">
        <v>3</v>
      </c>
      <c r="E61" s="802" t="s">
        <v>738</v>
      </c>
      <c r="F61" s="50" t="s">
        <v>272</v>
      </c>
      <c r="G61" s="50" t="s">
        <v>277</v>
      </c>
      <c r="H61" s="315">
        <v>0</v>
      </c>
      <c r="I61" s="433"/>
      <c r="J61" s="315">
        <v>0</v>
      </c>
      <c r="K61" s="217">
        <f t="shared" si="5"/>
        <v>0</v>
      </c>
      <c r="L61" s="429">
        <v>0</v>
      </c>
    </row>
    <row r="62" spans="1:12" s="912" customFormat="1">
      <c r="A62" s="218" t="s">
        <v>150</v>
      </c>
      <c r="B62" s="668">
        <f t="shared" si="2"/>
        <v>0</v>
      </c>
      <c r="C62" s="952" t="str">
        <f t="shared" si="1"/>
        <v>2022 Current Year</v>
      </c>
      <c r="D62" s="52">
        <v>3</v>
      </c>
      <c r="E62" s="802" t="s">
        <v>739</v>
      </c>
      <c r="F62" s="50" t="s">
        <v>273</v>
      </c>
      <c r="G62" s="50" t="s">
        <v>277</v>
      </c>
      <c r="H62" s="315">
        <v>0</v>
      </c>
      <c r="I62" s="433"/>
      <c r="J62" s="433"/>
      <c r="K62" s="217">
        <f t="shared" si="5"/>
        <v>0</v>
      </c>
      <c r="L62" s="429">
        <v>0</v>
      </c>
    </row>
    <row r="63" spans="1:12" s="912" customFormat="1">
      <c r="A63" s="218" t="s">
        <v>151</v>
      </c>
      <c r="B63" s="668">
        <f t="shared" si="2"/>
        <v>0</v>
      </c>
      <c r="C63" s="952" t="str">
        <f t="shared" si="1"/>
        <v>2022 Current Year</v>
      </c>
      <c r="D63" s="52">
        <v>3</v>
      </c>
      <c r="E63" s="802" t="s">
        <v>739</v>
      </c>
      <c r="F63" s="50" t="s">
        <v>269</v>
      </c>
      <c r="G63" s="50" t="s">
        <v>277</v>
      </c>
      <c r="H63" s="315">
        <v>0</v>
      </c>
      <c r="I63" s="433"/>
      <c r="J63" s="315">
        <v>0</v>
      </c>
      <c r="K63" s="217">
        <f t="shared" si="5"/>
        <v>0</v>
      </c>
      <c r="L63" s="429">
        <v>0</v>
      </c>
    </row>
    <row r="64" spans="1:12" s="912" customFormat="1">
      <c r="A64" s="218" t="s">
        <v>152</v>
      </c>
      <c r="B64" s="668">
        <f t="shared" si="2"/>
        <v>0</v>
      </c>
      <c r="C64" s="952" t="str">
        <f t="shared" si="1"/>
        <v>2022 Current Year</v>
      </c>
      <c r="D64" s="52">
        <v>3</v>
      </c>
      <c r="E64" s="802" t="s">
        <v>739</v>
      </c>
      <c r="F64" s="50" t="s">
        <v>274</v>
      </c>
      <c r="G64" s="50" t="s">
        <v>277</v>
      </c>
      <c r="H64" s="315">
        <v>0</v>
      </c>
      <c r="I64" s="433"/>
      <c r="J64" s="315">
        <v>0</v>
      </c>
      <c r="K64" s="217">
        <f t="shared" si="5"/>
        <v>0</v>
      </c>
      <c r="L64" s="429">
        <v>0</v>
      </c>
    </row>
    <row r="65" spans="1:12" s="912" customFormat="1">
      <c r="A65" s="219" t="s">
        <v>70</v>
      </c>
      <c r="B65" s="668">
        <f t="shared" si="2"/>
        <v>0</v>
      </c>
      <c r="C65" s="952" t="str">
        <f t="shared" si="1"/>
        <v>2022 Current Year</v>
      </c>
      <c r="D65" s="52">
        <v>3</v>
      </c>
      <c r="E65" s="496" t="s">
        <v>740</v>
      </c>
      <c r="F65" s="187" t="s">
        <v>423</v>
      </c>
      <c r="G65" s="187" t="s">
        <v>279</v>
      </c>
      <c r="H65" s="315">
        <v>0</v>
      </c>
      <c r="I65" s="433"/>
      <c r="J65" s="315">
        <v>0</v>
      </c>
      <c r="K65" s="217">
        <f t="shared" si="5"/>
        <v>0</v>
      </c>
      <c r="L65" s="429">
        <v>0</v>
      </c>
    </row>
    <row r="66" spans="1:12" s="912" customFormat="1">
      <c r="A66" s="219" t="s">
        <v>928</v>
      </c>
      <c r="B66" s="668">
        <f t="shared" si="2"/>
        <v>0</v>
      </c>
      <c r="C66" s="992" t="str">
        <f t="shared" si="1"/>
        <v>2022 Current Year</v>
      </c>
      <c r="D66" s="52">
        <v>3</v>
      </c>
      <c r="E66" s="496" t="s">
        <v>927</v>
      </c>
      <c r="F66" s="187" t="s">
        <v>926</v>
      </c>
      <c r="G66" s="187" t="s">
        <v>279</v>
      </c>
      <c r="H66" s="315">
        <v>0</v>
      </c>
      <c r="I66" s="433"/>
      <c r="J66" s="315">
        <v>0</v>
      </c>
      <c r="K66" s="217">
        <f t="shared" ref="K66:K71" si="6">SUM(H66:J66)</f>
        <v>0</v>
      </c>
      <c r="L66" s="429">
        <v>0</v>
      </c>
    </row>
    <row r="67" spans="1:12" s="912" customFormat="1">
      <c r="A67" s="219" t="s">
        <v>929</v>
      </c>
      <c r="B67" s="668">
        <f t="shared" si="2"/>
        <v>0</v>
      </c>
      <c r="C67" s="992" t="str">
        <f t="shared" si="1"/>
        <v>2022 Current Year</v>
      </c>
      <c r="D67" s="52">
        <v>3</v>
      </c>
      <c r="E67" s="496" t="s">
        <v>927</v>
      </c>
      <c r="F67" s="187" t="s">
        <v>926</v>
      </c>
      <c r="G67" s="187" t="s">
        <v>278</v>
      </c>
      <c r="H67" s="315">
        <v>0</v>
      </c>
      <c r="I67" s="433"/>
      <c r="J67" s="1018"/>
      <c r="K67" s="217">
        <f t="shared" si="6"/>
        <v>0</v>
      </c>
      <c r="L67" s="429">
        <v>0</v>
      </c>
    </row>
    <row r="68" spans="1:12" s="912" customFormat="1">
      <c r="A68" s="219" t="s">
        <v>930</v>
      </c>
      <c r="B68" s="668">
        <f t="shared" si="2"/>
        <v>0</v>
      </c>
      <c r="C68" s="992" t="str">
        <f t="shared" si="1"/>
        <v>2022 Current Year</v>
      </c>
      <c r="D68" s="52">
        <v>3</v>
      </c>
      <c r="E68" s="496" t="s">
        <v>927</v>
      </c>
      <c r="F68" s="187" t="s">
        <v>271</v>
      </c>
      <c r="G68" s="187" t="s">
        <v>279</v>
      </c>
      <c r="H68" s="315">
        <v>0</v>
      </c>
      <c r="I68" s="433"/>
      <c r="J68" s="315">
        <v>0</v>
      </c>
      <c r="K68" s="217">
        <f t="shared" si="6"/>
        <v>0</v>
      </c>
      <c r="L68" s="429">
        <v>0</v>
      </c>
    </row>
    <row r="69" spans="1:12" s="912" customFormat="1">
      <c r="A69" s="219" t="s">
        <v>931</v>
      </c>
      <c r="B69" s="668">
        <f t="shared" si="2"/>
        <v>0</v>
      </c>
      <c r="C69" s="992" t="str">
        <f t="shared" si="1"/>
        <v>2022 Current Year</v>
      </c>
      <c r="D69" s="52">
        <v>3</v>
      </c>
      <c r="E69" s="496" t="s">
        <v>927</v>
      </c>
      <c r="F69" s="187" t="s">
        <v>271</v>
      </c>
      <c r="G69" s="187" t="s">
        <v>278</v>
      </c>
      <c r="H69" s="315">
        <v>0</v>
      </c>
      <c r="I69" s="433"/>
      <c r="J69" s="1018"/>
      <c r="K69" s="217">
        <f t="shared" si="6"/>
        <v>0</v>
      </c>
      <c r="L69" s="429">
        <v>0</v>
      </c>
    </row>
    <row r="70" spans="1:12" s="912" customFormat="1">
      <c r="A70" s="219" t="s">
        <v>932</v>
      </c>
      <c r="B70" s="668">
        <f t="shared" si="2"/>
        <v>0</v>
      </c>
      <c r="C70" s="992" t="str">
        <f t="shared" si="1"/>
        <v>2022 Current Year</v>
      </c>
      <c r="D70" s="52">
        <v>3</v>
      </c>
      <c r="E70" s="496" t="s">
        <v>927</v>
      </c>
      <c r="F70" s="187" t="s">
        <v>272</v>
      </c>
      <c r="G70" s="187" t="s">
        <v>277</v>
      </c>
      <c r="H70" s="315">
        <v>0</v>
      </c>
      <c r="I70" s="433"/>
      <c r="J70" s="315">
        <v>0</v>
      </c>
      <c r="K70" s="217">
        <f t="shared" si="6"/>
        <v>0</v>
      </c>
      <c r="L70" s="429">
        <v>0</v>
      </c>
    </row>
    <row r="71" spans="1:12" s="912" customFormat="1">
      <c r="A71" s="738" t="s">
        <v>71</v>
      </c>
      <c r="B71" s="993">
        <f t="shared" si="2"/>
        <v>0</v>
      </c>
      <c r="C71" s="994" t="str">
        <f t="shared" si="1"/>
        <v>2022 Current Year</v>
      </c>
      <c r="D71" s="739">
        <v>3</v>
      </c>
      <c r="E71" s="804" t="s">
        <v>424</v>
      </c>
      <c r="F71" s="745" t="s">
        <v>267</v>
      </c>
      <c r="G71" s="745" t="s">
        <v>277</v>
      </c>
      <c r="H71" s="741">
        <v>0</v>
      </c>
      <c r="I71" s="741">
        <v>0</v>
      </c>
      <c r="J71" s="742"/>
      <c r="K71" s="743">
        <f t="shared" si="6"/>
        <v>0</v>
      </c>
      <c r="L71" s="744">
        <v>0</v>
      </c>
    </row>
    <row r="72" spans="1:12" s="912" customFormat="1">
      <c r="A72" s="216" t="s">
        <v>211</v>
      </c>
      <c r="B72" s="668">
        <f t="shared" si="2"/>
        <v>0</v>
      </c>
      <c r="C72" s="915" t="str">
        <f t="shared" si="1"/>
        <v>2022 Current Year</v>
      </c>
      <c r="D72" s="52">
        <v>4</v>
      </c>
      <c r="E72" s="802" t="s">
        <v>738</v>
      </c>
      <c r="F72" s="281" t="s">
        <v>267</v>
      </c>
      <c r="G72" s="50" t="s">
        <v>277</v>
      </c>
      <c r="H72" s="315">
        <v>0</v>
      </c>
      <c r="I72" s="433"/>
      <c r="J72" s="433"/>
      <c r="K72" s="217">
        <f t="shared" si="0"/>
        <v>0</v>
      </c>
      <c r="L72" s="429">
        <v>0</v>
      </c>
    </row>
    <row r="73" spans="1:12" s="912" customFormat="1">
      <c r="A73" s="216" t="s">
        <v>214</v>
      </c>
      <c r="B73" s="668">
        <f t="shared" si="2"/>
        <v>0</v>
      </c>
      <c r="C73" s="915" t="str">
        <f t="shared" si="1"/>
        <v>2022 Current Year</v>
      </c>
      <c r="D73" s="52">
        <v>4</v>
      </c>
      <c r="E73" s="802" t="s">
        <v>738</v>
      </c>
      <c r="F73" s="281" t="s">
        <v>268</v>
      </c>
      <c r="G73" s="50" t="s">
        <v>277</v>
      </c>
      <c r="H73" s="315">
        <v>0</v>
      </c>
      <c r="I73" s="433"/>
      <c r="J73" s="433"/>
      <c r="K73" s="217">
        <f t="shared" si="0"/>
        <v>0</v>
      </c>
      <c r="L73" s="429">
        <v>0</v>
      </c>
    </row>
    <row r="74" spans="1:12" s="912" customFormat="1">
      <c r="A74" s="216" t="s">
        <v>215</v>
      </c>
      <c r="B74" s="668">
        <f t="shared" si="2"/>
        <v>0</v>
      </c>
      <c r="C74" s="915" t="str">
        <f t="shared" si="1"/>
        <v>2022 Current Year</v>
      </c>
      <c r="D74" s="52">
        <v>4</v>
      </c>
      <c r="E74" s="802" t="s">
        <v>738</v>
      </c>
      <c r="F74" s="50" t="s">
        <v>269</v>
      </c>
      <c r="G74" s="50" t="s">
        <v>277</v>
      </c>
      <c r="H74" s="315">
        <v>0</v>
      </c>
      <c r="I74" s="433"/>
      <c r="J74" s="315">
        <v>0</v>
      </c>
      <c r="K74" s="217">
        <f t="shared" si="0"/>
        <v>0</v>
      </c>
      <c r="L74" s="429">
        <v>0</v>
      </c>
    </row>
    <row r="75" spans="1:12" s="912" customFormat="1">
      <c r="A75" s="216" t="s">
        <v>217</v>
      </c>
      <c r="B75" s="668">
        <f t="shared" si="2"/>
        <v>0</v>
      </c>
      <c r="C75" s="915" t="str">
        <f t="shared" si="1"/>
        <v>2022 Current Year</v>
      </c>
      <c r="D75" s="52">
        <v>4</v>
      </c>
      <c r="E75" s="802" t="s">
        <v>738</v>
      </c>
      <c r="F75" s="50" t="s">
        <v>270</v>
      </c>
      <c r="G75" s="50" t="s">
        <v>279</v>
      </c>
      <c r="H75" s="315">
        <v>0</v>
      </c>
      <c r="I75" s="433"/>
      <c r="J75" s="315">
        <v>0</v>
      </c>
      <c r="K75" s="217">
        <f t="shared" si="0"/>
        <v>0</v>
      </c>
      <c r="L75" s="429">
        <v>0</v>
      </c>
    </row>
    <row r="76" spans="1:12" s="912" customFormat="1">
      <c r="A76" s="216" t="s">
        <v>218</v>
      </c>
      <c r="B76" s="668">
        <f t="shared" si="2"/>
        <v>0</v>
      </c>
      <c r="C76" s="915" t="str">
        <f t="shared" si="1"/>
        <v>2022 Current Year</v>
      </c>
      <c r="D76" s="52">
        <v>4</v>
      </c>
      <c r="E76" s="802" t="s">
        <v>738</v>
      </c>
      <c r="F76" s="50" t="s">
        <v>270</v>
      </c>
      <c r="G76" s="50" t="s">
        <v>278</v>
      </c>
      <c r="H76" s="315">
        <v>0</v>
      </c>
      <c r="I76" s="433"/>
      <c r="J76" s="433"/>
      <c r="K76" s="217">
        <f t="shared" si="0"/>
        <v>0</v>
      </c>
      <c r="L76" s="429">
        <v>0</v>
      </c>
    </row>
    <row r="77" spans="1:12" s="912" customFormat="1">
      <c r="A77" s="216" t="s">
        <v>219</v>
      </c>
      <c r="B77" s="668">
        <f t="shared" si="2"/>
        <v>0</v>
      </c>
      <c r="C77" s="915" t="str">
        <f t="shared" si="1"/>
        <v>2022 Current Year</v>
      </c>
      <c r="D77" s="52">
        <v>4</v>
      </c>
      <c r="E77" s="802" t="s">
        <v>738</v>
      </c>
      <c r="F77" s="220" t="s">
        <v>271</v>
      </c>
      <c r="G77" s="50" t="s">
        <v>279</v>
      </c>
      <c r="H77" s="315">
        <v>0</v>
      </c>
      <c r="I77" s="433"/>
      <c r="J77" s="315">
        <v>0</v>
      </c>
      <c r="K77" s="217">
        <f t="shared" si="0"/>
        <v>0</v>
      </c>
      <c r="L77" s="429">
        <v>0</v>
      </c>
    </row>
    <row r="78" spans="1:12" s="912" customFormat="1">
      <c r="A78" s="216" t="s">
        <v>220</v>
      </c>
      <c r="B78" s="668">
        <f t="shared" si="2"/>
        <v>0</v>
      </c>
      <c r="C78" s="915" t="str">
        <f t="shared" si="1"/>
        <v>2022 Current Year</v>
      </c>
      <c r="D78" s="52">
        <v>4</v>
      </c>
      <c r="E78" s="802" t="s">
        <v>738</v>
      </c>
      <c r="F78" s="50" t="s">
        <v>271</v>
      </c>
      <c r="G78" s="50" t="s">
        <v>278</v>
      </c>
      <c r="H78" s="315">
        <v>0</v>
      </c>
      <c r="I78" s="433"/>
      <c r="J78" s="433"/>
      <c r="K78" s="217">
        <f t="shared" si="0"/>
        <v>0</v>
      </c>
      <c r="L78" s="429">
        <v>0</v>
      </c>
    </row>
    <row r="79" spans="1:12" s="912" customFormat="1">
      <c r="A79" s="216" t="s">
        <v>221</v>
      </c>
      <c r="B79" s="668">
        <f t="shared" si="2"/>
        <v>0</v>
      </c>
      <c r="C79" s="915" t="str">
        <f t="shared" si="1"/>
        <v>2022 Current Year</v>
      </c>
      <c r="D79" s="52">
        <v>4</v>
      </c>
      <c r="E79" s="802" t="s">
        <v>738</v>
      </c>
      <c r="F79" s="50" t="s">
        <v>272</v>
      </c>
      <c r="G79" s="50" t="s">
        <v>277</v>
      </c>
      <c r="H79" s="315">
        <v>0</v>
      </c>
      <c r="I79" s="433"/>
      <c r="J79" s="315">
        <v>0</v>
      </c>
      <c r="K79" s="217">
        <f t="shared" si="0"/>
        <v>0</v>
      </c>
      <c r="L79" s="429">
        <v>0</v>
      </c>
    </row>
    <row r="80" spans="1:12" s="912" customFormat="1">
      <c r="A80" s="218" t="s">
        <v>150</v>
      </c>
      <c r="B80" s="668">
        <f t="shared" si="2"/>
        <v>0</v>
      </c>
      <c r="C80" s="915" t="str">
        <f t="shared" si="1"/>
        <v>2022 Current Year</v>
      </c>
      <c r="D80" s="52">
        <v>4</v>
      </c>
      <c r="E80" s="802" t="s">
        <v>739</v>
      </c>
      <c r="F80" s="50" t="s">
        <v>273</v>
      </c>
      <c r="G80" s="50" t="s">
        <v>277</v>
      </c>
      <c r="H80" s="315">
        <v>0</v>
      </c>
      <c r="I80" s="433"/>
      <c r="J80" s="433"/>
      <c r="K80" s="217">
        <f t="shared" si="0"/>
        <v>0</v>
      </c>
      <c r="L80" s="429">
        <v>0</v>
      </c>
    </row>
    <row r="81" spans="1:12" s="912" customFormat="1">
      <c r="A81" s="218" t="s">
        <v>151</v>
      </c>
      <c r="B81" s="668">
        <f t="shared" si="2"/>
        <v>0</v>
      </c>
      <c r="C81" s="915" t="str">
        <f t="shared" si="1"/>
        <v>2022 Current Year</v>
      </c>
      <c r="D81" s="52">
        <v>4</v>
      </c>
      <c r="E81" s="802" t="s">
        <v>739</v>
      </c>
      <c r="F81" s="50" t="s">
        <v>269</v>
      </c>
      <c r="G81" s="50" t="s">
        <v>277</v>
      </c>
      <c r="H81" s="315">
        <v>0</v>
      </c>
      <c r="I81" s="433"/>
      <c r="J81" s="315">
        <v>0</v>
      </c>
      <c r="K81" s="217">
        <f t="shared" si="0"/>
        <v>0</v>
      </c>
      <c r="L81" s="429">
        <v>0</v>
      </c>
    </row>
    <row r="82" spans="1:12" s="912" customFormat="1">
      <c r="A82" s="218" t="s">
        <v>152</v>
      </c>
      <c r="B82" s="668">
        <f t="shared" si="2"/>
        <v>0</v>
      </c>
      <c r="C82" s="915" t="str">
        <f t="shared" si="1"/>
        <v>2022 Current Year</v>
      </c>
      <c r="D82" s="52">
        <v>4</v>
      </c>
      <c r="E82" s="802" t="s">
        <v>739</v>
      </c>
      <c r="F82" s="50" t="s">
        <v>274</v>
      </c>
      <c r="G82" s="50" t="s">
        <v>277</v>
      </c>
      <c r="H82" s="315">
        <v>0</v>
      </c>
      <c r="I82" s="433"/>
      <c r="J82" s="315">
        <v>0</v>
      </c>
      <c r="K82" s="217">
        <f t="shared" si="0"/>
        <v>0</v>
      </c>
      <c r="L82" s="429">
        <v>0</v>
      </c>
    </row>
    <row r="83" spans="1:12" s="912" customFormat="1">
      <c r="A83" s="219" t="s">
        <v>70</v>
      </c>
      <c r="B83" s="668">
        <f t="shared" si="2"/>
        <v>0</v>
      </c>
      <c r="C83" s="915" t="str">
        <f t="shared" si="1"/>
        <v>2022 Current Year</v>
      </c>
      <c r="D83" s="52">
        <v>4</v>
      </c>
      <c r="E83" s="496" t="s">
        <v>740</v>
      </c>
      <c r="F83" s="187" t="s">
        <v>423</v>
      </c>
      <c r="G83" s="187" t="s">
        <v>279</v>
      </c>
      <c r="H83" s="315">
        <v>0</v>
      </c>
      <c r="I83" s="433"/>
      <c r="J83" s="315">
        <v>0</v>
      </c>
      <c r="K83" s="217">
        <f t="shared" si="0"/>
        <v>0</v>
      </c>
      <c r="L83" s="429">
        <v>0</v>
      </c>
    </row>
    <row r="84" spans="1:12" s="912" customFormat="1">
      <c r="A84" s="219" t="s">
        <v>928</v>
      </c>
      <c r="B84" s="668">
        <f t="shared" si="2"/>
        <v>0</v>
      </c>
      <c r="C84" s="992" t="str">
        <f t="shared" si="1"/>
        <v>2022 Current Year</v>
      </c>
      <c r="D84" s="52">
        <v>4</v>
      </c>
      <c r="E84" s="496" t="s">
        <v>927</v>
      </c>
      <c r="F84" s="187" t="s">
        <v>926</v>
      </c>
      <c r="G84" s="187" t="s">
        <v>279</v>
      </c>
      <c r="H84" s="315">
        <v>0</v>
      </c>
      <c r="I84" s="433"/>
      <c r="J84" s="315">
        <v>0</v>
      </c>
      <c r="K84" s="217">
        <f t="shared" si="0"/>
        <v>0</v>
      </c>
      <c r="L84" s="429">
        <v>0</v>
      </c>
    </row>
    <row r="85" spans="1:12" s="912" customFormat="1">
      <c r="A85" s="219" t="s">
        <v>929</v>
      </c>
      <c r="B85" s="668">
        <f t="shared" si="2"/>
        <v>0</v>
      </c>
      <c r="C85" s="992" t="str">
        <f t="shared" si="1"/>
        <v>2022 Current Year</v>
      </c>
      <c r="D85" s="52">
        <v>4</v>
      </c>
      <c r="E85" s="496" t="s">
        <v>927</v>
      </c>
      <c r="F85" s="187" t="s">
        <v>926</v>
      </c>
      <c r="G85" s="187" t="s">
        <v>278</v>
      </c>
      <c r="H85" s="315">
        <v>0</v>
      </c>
      <c r="I85" s="433"/>
      <c r="J85" s="1018"/>
      <c r="K85" s="217">
        <f t="shared" si="0"/>
        <v>0</v>
      </c>
      <c r="L85" s="429">
        <v>0</v>
      </c>
    </row>
    <row r="86" spans="1:12" s="912" customFormat="1">
      <c r="A86" s="219" t="s">
        <v>930</v>
      </c>
      <c r="B86" s="668">
        <f t="shared" si="2"/>
        <v>0</v>
      </c>
      <c r="C86" s="992" t="str">
        <f t="shared" si="1"/>
        <v>2022 Current Year</v>
      </c>
      <c r="D86" s="52">
        <v>4</v>
      </c>
      <c r="E86" s="496" t="s">
        <v>927</v>
      </c>
      <c r="F86" s="187" t="s">
        <v>271</v>
      </c>
      <c r="G86" s="187" t="s">
        <v>279</v>
      </c>
      <c r="H86" s="315">
        <v>0</v>
      </c>
      <c r="I86" s="433"/>
      <c r="J86" s="315">
        <v>0</v>
      </c>
      <c r="K86" s="217">
        <f t="shared" si="0"/>
        <v>0</v>
      </c>
      <c r="L86" s="429">
        <v>0</v>
      </c>
    </row>
    <row r="87" spans="1:12" s="912" customFormat="1">
      <c r="A87" s="219" t="s">
        <v>931</v>
      </c>
      <c r="B87" s="668">
        <f t="shared" si="2"/>
        <v>0</v>
      </c>
      <c r="C87" s="992" t="str">
        <f t="shared" si="1"/>
        <v>2022 Current Year</v>
      </c>
      <c r="D87" s="52">
        <v>4</v>
      </c>
      <c r="E87" s="496" t="s">
        <v>927</v>
      </c>
      <c r="F87" s="187" t="s">
        <v>271</v>
      </c>
      <c r="G87" s="187" t="s">
        <v>278</v>
      </c>
      <c r="H87" s="315">
        <v>0</v>
      </c>
      <c r="I87" s="433"/>
      <c r="J87" s="1018"/>
      <c r="K87" s="217">
        <f t="shared" si="0"/>
        <v>0</v>
      </c>
      <c r="L87" s="429">
        <v>0</v>
      </c>
    </row>
    <row r="88" spans="1:12" s="912" customFormat="1">
      <c r="A88" s="219" t="s">
        <v>932</v>
      </c>
      <c r="B88" s="668">
        <f t="shared" si="2"/>
        <v>0</v>
      </c>
      <c r="C88" s="992" t="str">
        <f t="shared" si="1"/>
        <v>2022 Current Year</v>
      </c>
      <c r="D88" s="52">
        <v>4</v>
      </c>
      <c r="E88" s="496" t="s">
        <v>927</v>
      </c>
      <c r="F88" s="187" t="s">
        <v>272</v>
      </c>
      <c r="G88" s="187" t="s">
        <v>277</v>
      </c>
      <c r="H88" s="315">
        <v>0</v>
      </c>
      <c r="I88" s="433"/>
      <c r="J88" s="315">
        <v>0</v>
      </c>
      <c r="K88" s="217">
        <f t="shared" si="0"/>
        <v>0</v>
      </c>
      <c r="L88" s="429">
        <v>0</v>
      </c>
    </row>
    <row r="89" spans="1:12" s="912" customFormat="1">
      <c r="A89" s="738" t="s">
        <v>71</v>
      </c>
      <c r="B89" s="993">
        <f t="shared" si="2"/>
        <v>0</v>
      </c>
      <c r="C89" s="994" t="str">
        <f t="shared" si="1"/>
        <v>2022 Current Year</v>
      </c>
      <c r="D89" s="739">
        <v>4</v>
      </c>
      <c r="E89" s="804" t="s">
        <v>424</v>
      </c>
      <c r="F89" s="745" t="s">
        <v>267</v>
      </c>
      <c r="G89" s="745" t="s">
        <v>277</v>
      </c>
      <c r="H89" s="741">
        <v>0</v>
      </c>
      <c r="I89" s="741">
        <v>0</v>
      </c>
      <c r="J89" s="742"/>
      <c r="K89" s="743">
        <f t="shared" ref="K89" si="7">SUM(H89:J89)</f>
        <v>0</v>
      </c>
      <c r="L89" s="744">
        <v>0</v>
      </c>
    </row>
    <row r="90" spans="1:12" s="3" customFormat="1">
      <c r="A90" s="216" t="s">
        <v>211</v>
      </c>
      <c r="B90" s="668">
        <f>'Non-Delivery Svcs Report'!J2</f>
        <v>0</v>
      </c>
      <c r="C90" s="957" t="str">
        <f>LEFT(C18,4)-1 &amp;" Prior Year"</f>
        <v>2021 Prior Year</v>
      </c>
      <c r="D90" s="52">
        <v>1</v>
      </c>
      <c r="E90" s="802" t="s">
        <v>738</v>
      </c>
      <c r="F90" s="281" t="s">
        <v>267</v>
      </c>
      <c r="G90" s="50" t="s">
        <v>277</v>
      </c>
      <c r="H90" s="315">
        <v>0</v>
      </c>
      <c r="I90" s="433"/>
      <c r="J90" s="433"/>
      <c r="K90" s="217">
        <f t="shared" ref="K90:K155" si="8">SUM(H90:J90)</f>
        <v>0</v>
      </c>
      <c r="L90" s="429">
        <v>0</v>
      </c>
    </row>
    <row r="91" spans="1:12" s="3" customFormat="1">
      <c r="A91" s="216" t="s">
        <v>214</v>
      </c>
      <c r="B91" s="668">
        <f t="shared" ref="B91:B128" si="9">$B$90</f>
        <v>0</v>
      </c>
      <c r="C91" s="665" t="str">
        <f t="shared" ref="C91:C148" si="10">$C$90</f>
        <v>2021 Prior Year</v>
      </c>
      <c r="D91" s="52">
        <v>1</v>
      </c>
      <c r="E91" s="802" t="s">
        <v>738</v>
      </c>
      <c r="F91" s="281" t="s">
        <v>268</v>
      </c>
      <c r="G91" s="50" t="s">
        <v>277</v>
      </c>
      <c r="H91" s="315">
        <v>0</v>
      </c>
      <c r="I91" s="433"/>
      <c r="J91" s="433"/>
      <c r="K91" s="217">
        <f t="shared" si="8"/>
        <v>0</v>
      </c>
      <c r="L91" s="429">
        <v>0</v>
      </c>
    </row>
    <row r="92" spans="1:12" s="3" customFormat="1">
      <c r="A92" s="216" t="s">
        <v>215</v>
      </c>
      <c r="B92" s="668">
        <f t="shared" si="9"/>
        <v>0</v>
      </c>
      <c r="C92" s="665" t="str">
        <f t="shared" si="10"/>
        <v>2021 Prior Year</v>
      </c>
      <c r="D92" s="52">
        <v>1</v>
      </c>
      <c r="E92" s="802" t="s">
        <v>738</v>
      </c>
      <c r="F92" s="50" t="s">
        <v>269</v>
      </c>
      <c r="G92" s="50" t="s">
        <v>277</v>
      </c>
      <c r="H92" s="315">
        <v>0</v>
      </c>
      <c r="I92" s="433"/>
      <c r="J92" s="315">
        <v>0</v>
      </c>
      <c r="K92" s="217">
        <f t="shared" si="8"/>
        <v>0</v>
      </c>
      <c r="L92" s="429">
        <v>0</v>
      </c>
    </row>
    <row r="93" spans="1:12" s="3" customFormat="1">
      <c r="A93" s="216" t="s">
        <v>217</v>
      </c>
      <c r="B93" s="668">
        <f t="shared" si="9"/>
        <v>0</v>
      </c>
      <c r="C93" s="665" t="str">
        <f t="shared" si="10"/>
        <v>2021 Prior Year</v>
      </c>
      <c r="D93" s="52">
        <v>1</v>
      </c>
      <c r="E93" s="802" t="s">
        <v>738</v>
      </c>
      <c r="F93" s="50" t="s">
        <v>270</v>
      </c>
      <c r="G93" s="50" t="s">
        <v>279</v>
      </c>
      <c r="H93" s="315">
        <v>0</v>
      </c>
      <c r="I93" s="433"/>
      <c r="J93" s="315">
        <v>0</v>
      </c>
      <c r="K93" s="217">
        <f t="shared" si="8"/>
        <v>0</v>
      </c>
      <c r="L93" s="429">
        <v>0</v>
      </c>
    </row>
    <row r="94" spans="1:12" s="3" customFormat="1">
      <c r="A94" s="216" t="s">
        <v>218</v>
      </c>
      <c r="B94" s="668">
        <f t="shared" si="9"/>
        <v>0</v>
      </c>
      <c r="C94" s="665" t="str">
        <f t="shared" si="10"/>
        <v>2021 Prior Year</v>
      </c>
      <c r="D94" s="52">
        <v>1</v>
      </c>
      <c r="E94" s="802" t="s">
        <v>738</v>
      </c>
      <c r="F94" s="50" t="s">
        <v>270</v>
      </c>
      <c r="G94" s="50" t="s">
        <v>278</v>
      </c>
      <c r="H94" s="315">
        <v>0</v>
      </c>
      <c r="I94" s="433"/>
      <c r="J94" s="433"/>
      <c r="K94" s="217">
        <f t="shared" si="8"/>
        <v>0</v>
      </c>
      <c r="L94" s="429">
        <v>0</v>
      </c>
    </row>
    <row r="95" spans="1:12" s="3" customFormat="1">
      <c r="A95" s="216" t="s">
        <v>219</v>
      </c>
      <c r="B95" s="668">
        <f t="shared" si="9"/>
        <v>0</v>
      </c>
      <c r="C95" s="665" t="str">
        <f t="shared" si="10"/>
        <v>2021 Prior Year</v>
      </c>
      <c r="D95" s="52">
        <v>1</v>
      </c>
      <c r="E95" s="802" t="s">
        <v>738</v>
      </c>
      <c r="F95" s="50" t="s">
        <v>271</v>
      </c>
      <c r="G95" s="50" t="s">
        <v>279</v>
      </c>
      <c r="H95" s="315">
        <v>0</v>
      </c>
      <c r="I95" s="433"/>
      <c r="J95" s="315">
        <v>0</v>
      </c>
      <c r="K95" s="217">
        <f t="shared" si="8"/>
        <v>0</v>
      </c>
      <c r="L95" s="429">
        <v>0</v>
      </c>
    </row>
    <row r="96" spans="1:12" s="3" customFormat="1">
      <c r="A96" s="216" t="s">
        <v>220</v>
      </c>
      <c r="B96" s="668">
        <f t="shared" si="9"/>
        <v>0</v>
      </c>
      <c r="C96" s="665" t="str">
        <f t="shared" si="10"/>
        <v>2021 Prior Year</v>
      </c>
      <c r="D96" s="52">
        <v>1</v>
      </c>
      <c r="E96" s="802" t="s">
        <v>738</v>
      </c>
      <c r="F96" s="50" t="s">
        <v>271</v>
      </c>
      <c r="G96" s="50" t="s">
        <v>278</v>
      </c>
      <c r="H96" s="315">
        <v>0</v>
      </c>
      <c r="I96" s="433"/>
      <c r="J96" s="433"/>
      <c r="K96" s="217">
        <f t="shared" si="8"/>
        <v>0</v>
      </c>
      <c r="L96" s="429">
        <v>0</v>
      </c>
    </row>
    <row r="97" spans="1:12" s="3" customFormat="1">
      <c r="A97" s="216" t="s">
        <v>221</v>
      </c>
      <c r="B97" s="668">
        <f t="shared" si="9"/>
        <v>0</v>
      </c>
      <c r="C97" s="665" t="str">
        <f t="shared" si="10"/>
        <v>2021 Prior Year</v>
      </c>
      <c r="D97" s="52">
        <v>1</v>
      </c>
      <c r="E97" s="802" t="s">
        <v>738</v>
      </c>
      <c r="F97" s="50" t="s">
        <v>272</v>
      </c>
      <c r="G97" s="50" t="s">
        <v>277</v>
      </c>
      <c r="H97" s="315">
        <v>0</v>
      </c>
      <c r="I97" s="433"/>
      <c r="J97" s="315">
        <v>0</v>
      </c>
      <c r="K97" s="217">
        <f t="shared" si="8"/>
        <v>0</v>
      </c>
      <c r="L97" s="429">
        <v>0</v>
      </c>
    </row>
    <row r="98" spans="1:12" s="3" customFormat="1">
      <c r="A98" s="219" t="s">
        <v>150</v>
      </c>
      <c r="B98" s="668">
        <f t="shared" si="9"/>
        <v>0</v>
      </c>
      <c r="C98" s="665" t="str">
        <f t="shared" si="10"/>
        <v>2021 Prior Year</v>
      </c>
      <c r="D98" s="52">
        <v>1</v>
      </c>
      <c r="E98" s="802" t="s">
        <v>739</v>
      </c>
      <c r="F98" s="50" t="s">
        <v>273</v>
      </c>
      <c r="G98" s="50" t="s">
        <v>277</v>
      </c>
      <c r="H98" s="315">
        <v>0</v>
      </c>
      <c r="I98" s="433"/>
      <c r="J98" s="433"/>
      <c r="K98" s="217">
        <f t="shared" si="8"/>
        <v>0</v>
      </c>
      <c r="L98" s="429">
        <v>0</v>
      </c>
    </row>
    <row r="99" spans="1:12" s="3" customFormat="1">
      <c r="A99" s="219" t="s">
        <v>151</v>
      </c>
      <c r="B99" s="668">
        <f t="shared" si="9"/>
        <v>0</v>
      </c>
      <c r="C99" s="665" t="str">
        <f t="shared" si="10"/>
        <v>2021 Prior Year</v>
      </c>
      <c r="D99" s="52">
        <v>1</v>
      </c>
      <c r="E99" s="802" t="s">
        <v>739</v>
      </c>
      <c r="F99" s="50" t="s">
        <v>269</v>
      </c>
      <c r="G99" s="50" t="s">
        <v>277</v>
      </c>
      <c r="H99" s="315">
        <v>0</v>
      </c>
      <c r="I99" s="433"/>
      <c r="J99" s="315">
        <v>0</v>
      </c>
      <c r="K99" s="217">
        <f t="shared" si="8"/>
        <v>0</v>
      </c>
      <c r="L99" s="429">
        <v>0</v>
      </c>
    </row>
    <row r="100" spans="1:12" s="3" customFormat="1">
      <c r="A100" s="219" t="s">
        <v>152</v>
      </c>
      <c r="B100" s="668">
        <f t="shared" si="9"/>
        <v>0</v>
      </c>
      <c r="C100" s="665" t="str">
        <f t="shared" si="10"/>
        <v>2021 Prior Year</v>
      </c>
      <c r="D100" s="52">
        <v>1</v>
      </c>
      <c r="E100" s="802" t="s">
        <v>739</v>
      </c>
      <c r="F100" s="50" t="s">
        <v>274</v>
      </c>
      <c r="G100" s="50" t="s">
        <v>277</v>
      </c>
      <c r="H100" s="315">
        <v>0</v>
      </c>
      <c r="I100" s="433"/>
      <c r="J100" s="315">
        <v>0</v>
      </c>
      <c r="K100" s="217">
        <f t="shared" si="8"/>
        <v>0</v>
      </c>
      <c r="L100" s="429">
        <v>0</v>
      </c>
    </row>
    <row r="101" spans="1:12" s="3" customFormat="1">
      <c r="A101" s="219" t="s">
        <v>70</v>
      </c>
      <c r="B101" s="668">
        <f t="shared" si="9"/>
        <v>0</v>
      </c>
      <c r="C101" s="665" t="str">
        <f t="shared" si="10"/>
        <v>2021 Prior Year</v>
      </c>
      <c r="D101" s="52">
        <v>1</v>
      </c>
      <c r="E101" s="496" t="s">
        <v>740</v>
      </c>
      <c r="F101" s="187" t="s">
        <v>423</v>
      </c>
      <c r="G101" s="187" t="s">
        <v>279</v>
      </c>
      <c r="H101" s="315">
        <v>0</v>
      </c>
      <c r="I101" s="433"/>
      <c r="J101" s="315">
        <v>0</v>
      </c>
      <c r="K101" s="217">
        <f t="shared" si="8"/>
        <v>0</v>
      </c>
      <c r="L101" s="429">
        <v>0</v>
      </c>
    </row>
    <row r="102" spans="1:12" s="3" customFormat="1">
      <c r="A102" s="219" t="s">
        <v>928</v>
      </c>
      <c r="B102" s="668">
        <f t="shared" ref="B102:B107" si="11">$B$18</f>
        <v>0</v>
      </c>
      <c r="C102" s="992" t="str">
        <f t="shared" si="10"/>
        <v>2021 Prior Year</v>
      </c>
      <c r="D102" s="52">
        <v>1</v>
      </c>
      <c r="E102" s="496" t="s">
        <v>927</v>
      </c>
      <c r="F102" s="187" t="s">
        <v>926</v>
      </c>
      <c r="G102" s="187" t="s">
        <v>279</v>
      </c>
      <c r="H102" s="315">
        <v>0</v>
      </c>
      <c r="I102" s="433"/>
      <c r="J102" s="315">
        <v>0</v>
      </c>
      <c r="K102" s="217">
        <f t="shared" ref="K102:K107" si="12">SUM(H102:J102)</f>
        <v>0</v>
      </c>
      <c r="L102" s="429">
        <v>0</v>
      </c>
    </row>
    <row r="103" spans="1:12" s="3" customFormat="1">
      <c r="A103" s="219" t="s">
        <v>929</v>
      </c>
      <c r="B103" s="668">
        <f t="shared" si="11"/>
        <v>0</v>
      </c>
      <c r="C103" s="992" t="str">
        <f t="shared" si="10"/>
        <v>2021 Prior Year</v>
      </c>
      <c r="D103" s="52">
        <v>1</v>
      </c>
      <c r="E103" s="496" t="s">
        <v>927</v>
      </c>
      <c r="F103" s="187" t="s">
        <v>926</v>
      </c>
      <c r="G103" s="187" t="s">
        <v>278</v>
      </c>
      <c r="H103" s="315">
        <v>0</v>
      </c>
      <c r="I103" s="433"/>
      <c r="J103" s="1018"/>
      <c r="K103" s="217">
        <f t="shared" si="12"/>
        <v>0</v>
      </c>
      <c r="L103" s="429">
        <v>0</v>
      </c>
    </row>
    <row r="104" spans="1:12" s="3" customFormat="1">
      <c r="A104" s="219" t="s">
        <v>930</v>
      </c>
      <c r="B104" s="668">
        <f t="shared" si="11"/>
        <v>0</v>
      </c>
      <c r="C104" s="992" t="str">
        <f t="shared" si="10"/>
        <v>2021 Prior Year</v>
      </c>
      <c r="D104" s="52">
        <v>1</v>
      </c>
      <c r="E104" s="496" t="s">
        <v>927</v>
      </c>
      <c r="F104" s="187" t="s">
        <v>271</v>
      </c>
      <c r="G104" s="187" t="s">
        <v>279</v>
      </c>
      <c r="H104" s="315">
        <v>0</v>
      </c>
      <c r="I104" s="433"/>
      <c r="J104" s="315">
        <v>0</v>
      </c>
      <c r="K104" s="217">
        <f t="shared" si="12"/>
        <v>0</v>
      </c>
      <c r="L104" s="429">
        <v>0</v>
      </c>
    </row>
    <row r="105" spans="1:12" s="3" customFormat="1">
      <c r="A105" s="219" t="s">
        <v>931</v>
      </c>
      <c r="B105" s="668">
        <f t="shared" si="11"/>
        <v>0</v>
      </c>
      <c r="C105" s="992" t="str">
        <f t="shared" si="10"/>
        <v>2021 Prior Year</v>
      </c>
      <c r="D105" s="52">
        <v>1</v>
      </c>
      <c r="E105" s="496" t="s">
        <v>927</v>
      </c>
      <c r="F105" s="187" t="s">
        <v>271</v>
      </c>
      <c r="G105" s="187" t="s">
        <v>278</v>
      </c>
      <c r="H105" s="315">
        <v>0</v>
      </c>
      <c r="I105" s="433"/>
      <c r="J105" s="1018"/>
      <c r="K105" s="217">
        <f t="shared" si="12"/>
        <v>0</v>
      </c>
      <c r="L105" s="429">
        <v>0</v>
      </c>
    </row>
    <row r="106" spans="1:12" s="3" customFormat="1">
      <c r="A106" s="219" t="s">
        <v>932</v>
      </c>
      <c r="B106" s="668">
        <f t="shared" si="11"/>
        <v>0</v>
      </c>
      <c r="C106" s="992" t="str">
        <f t="shared" si="10"/>
        <v>2021 Prior Year</v>
      </c>
      <c r="D106" s="52">
        <v>1</v>
      </c>
      <c r="E106" s="496" t="s">
        <v>927</v>
      </c>
      <c r="F106" s="187" t="s">
        <v>272</v>
      </c>
      <c r="G106" s="187" t="s">
        <v>277</v>
      </c>
      <c r="H106" s="315">
        <v>0</v>
      </c>
      <c r="I106" s="433"/>
      <c r="J106" s="315">
        <v>0</v>
      </c>
      <c r="K106" s="217">
        <f t="shared" si="12"/>
        <v>0</v>
      </c>
      <c r="L106" s="429">
        <v>0</v>
      </c>
    </row>
    <row r="107" spans="1:12" s="3" customFormat="1">
      <c r="A107" s="738" t="s">
        <v>71</v>
      </c>
      <c r="B107" s="993">
        <f t="shared" si="11"/>
        <v>0</v>
      </c>
      <c r="C107" s="994" t="str">
        <f t="shared" si="10"/>
        <v>2021 Prior Year</v>
      </c>
      <c r="D107" s="739">
        <v>1</v>
      </c>
      <c r="E107" s="804" t="s">
        <v>424</v>
      </c>
      <c r="F107" s="745" t="s">
        <v>267</v>
      </c>
      <c r="G107" s="745" t="s">
        <v>277</v>
      </c>
      <c r="H107" s="741">
        <v>0</v>
      </c>
      <c r="I107" s="741">
        <v>0</v>
      </c>
      <c r="J107" s="742"/>
      <c r="K107" s="743">
        <f t="shared" si="12"/>
        <v>0</v>
      </c>
      <c r="L107" s="744">
        <v>0</v>
      </c>
    </row>
    <row r="108" spans="1:12" s="3" customFormat="1">
      <c r="A108" s="216" t="s">
        <v>211</v>
      </c>
      <c r="B108" s="668">
        <f t="shared" si="9"/>
        <v>0</v>
      </c>
      <c r="C108" s="699" t="str">
        <f t="shared" si="10"/>
        <v>2021 Prior Year</v>
      </c>
      <c r="D108" s="52">
        <v>2</v>
      </c>
      <c r="E108" s="802" t="s">
        <v>738</v>
      </c>
      <c r="F108" s="281" t="s">
        <v>267</v>
      </c>
      <c r="G108" s="50" t="s">
        <v>277</v>
      </c>
      <c r="H108" s="315">
        <v>0</v>
      </c>
      <c r="I108" s="433"/>
      <c r="J108" s="433"/>
      <c r="K108" s="217">
        <f t="shared" si="8"/>
        <v>0</v>
      </c>
      <c r="L108" s="429">
        <v>0</v>
      </c>
    </row>
    <row r="109" spans="1:12" s="3" customFormat="1">
      <c r="A109" s="216" t="s">
        <v>214</v>
      </c>
      <c r="B109" s="668">
        <f t="shared" si="9"/>
        <v>0</v>
      </c>
      <c r="C109" s="665" t="str">
        <f t="shared" si="10"/>
        <v>2021 Prior Year</v>
      </c>
      <c r="D109" s="52">
        <v>2</v>
      </c>
      <c r="E109" s="802" t="s">
        <v>738</v>
      </c>
      <c r="F109" s="281" t="s">
        <v>268</v>
      </c>
      <c r="G109" s="50" t="s">
        <v>277</v>
      </c>
      <c r="H109" s="315">
        <v>0</v>
      </c>
      <c r="I109" s="433"/>
      <c r="J109" s="433"/>
      <c r="K109" s="217">
        <f t="shared" si="8"/>
        <v>0</v>
      </c>
      <c r="L109" s="429">
        <v>0</v>
      </c>
    </row>
    <row r="110" spans="1:12" s="3" customFormat="1">
      <c r="A110" s="216" t="s">
        <v>215</v>
      </c>
      <c r="B110" s="668">
        <f t="shared" si="9"/>
        <v>0</v>
      </c>
      <c r="C110" s="665" t="str">
        <f t="shared" si="10"/>
        <v>2021 Prior Year</v>
      </c>
      <c r="D110" s="52">
        <v>2</v>
      </c>
      <c r="E110" s="802" t="s">
        <v>738</v>
      </c>
      <c r="F110" s="50" t="s">
        <v>269</v>
      </c>
      <c r="G110" s="50" t="s">
        <v>277</v>
      </c>
      <c r="H110" s="315">
        <v>0</v>
      </c>
      <c r="I110" s="433"/>
      <c r="J110" s="315">
        <v>0</v>
      </c>
      <c r="K110" s="217">
        <f t="shared" si="8"/>
        <v>0</v>
      </c>
      <c r="L110" s="429">
        <v>0</v>
      </c>
    </row>
    <row r="111" spans="1:12" s="3" customFormat="1">
      <c r="A111" s="216" t="s">
        <v>217</v>
      </c>
      <c r="B111" s="668">
        <f t="shared" si="9"/>
        <v>0</v>
      </c>
      <c r="C111" s="665" t="str">
        <f t="shared" si="10"/>
        <v>2021 Prior Year</v>
      </c>
      <c r="D111" s="52">
        <v>2</v>
      </c>
      <c r="E111" s="802" t="s">
        <v>738</v>
      </c>
      <c r="F111" s="50" t="s">
        <v>270</v>
      </c>
      <c r="G111" s="50" t="s">
        <v>279</v>
      </c>
      <c r="H111" s="315">
        <v>0</v>
      </c>
      <c r="I111" s="433"/>
      <c r="J111" s="315">
        <v>0</v>
      </c>
      <c r="K111" s="217">
        <f t="shared" si="8"/>
        <v>0</v>
      </c>
      <c r="L111" s="429">
        <v>0</v>
      </c>
    </row>
    <row r="112" spans="1:12" s="3" customFormat="1">
      <c r="A112" s="216" t="s">
        <v>218</v>
      </c>
      <c r="B112" s="668">
        <f t="shared" si="9"/>
        <v>0</v>
      </c>
      <c r="C112" s="665" t="str">
        <f t="shared" si="10"/>
        <v>2021 Prior Year</v>
      </c>
      <c r="D112" s="52">
        <v>2</v>
      </c>
      <c r="E112" s="802" t="s">
        <v>738</v>
      </c>
      <c r="F112" s="50" t="s">
        <v>270</v>
      </c>
      <c r="G112" s="50" t="s">
        <v>278</v>
      </c>
      <c r="H112" s="315">
        <v>0</v>
      </c>
      <c r="I112" s="433"/>
      <c r="J112" s="433"/>
      <c r="K112" s="217">
        <f t="shared" si="8"/>
        <v>0</v>
      </c>
      <c r="L112" s="429">
        <v>0</v>
      </c>
    </row>
    <row r="113" spans="1:12" s="3" customFormat="1">
      <c r="A113" s="216" t="s">
        <v>219</v>
      </c>
      <c r="B113" s="668">
        <f t="shared" si="9"/>
        <v>0</v>
      </c>
      <c r="C113" s="665" t="str">
        <f t="shared" si="10"/>
        <v>2021 Prior Year</v>
      </c>
      <c r="D113" s="52">
        <v>2</v>
      </c>
      <c r="E113" s="802" t="s">
        <v>738</v>
      </c>
      <c r="F113" s="50" t="s">
        <v>271</v>
      </c>
      <c r="G113" s="50" t="s">
        <v>279</v>
      </c>
      <c r="H113" s="315">
        <v>0</v>
      </c>
      <c r="I113" s="433"/>
      <c r="J113" s="315">
        <v>0</v>
      </c>
      <c r="K113" s="217">
        <f t="shared" si="8"/>
        <v>0</v>
      </c>
      <c r="L113" s="429">
        <v>0</v>
      </c>
    </row>
    <row r="114" spans="1:12" s="3" customFormat="1">
      <c r="A114" s="216" t="s">
        <v>220</v>
      </c>
      <c r="B114" s="668">
        <f t="shared" si="9"/>
        <v>0</v>
      </c>
      <c r="C114" s="665" t="str">
        <f t="shared" si="10"/>
        <v>2021 Prior Year</v>
      </c>
      <c r="D114" s="52">
        <v>2</v>
      </c>
      <c r="E114" s="802" t="s">
        <v>738</v>
      </c>
      <c r="F114" s="50" t="s">
        <v>271</v>
      </c>
      <c r="G114" s="50" t="s">
        <v>278</v>
      </c>
      <c r="H114" s="315">
        <v>0</v>
      </c>
      <c r="I114" s="433"/>
      <c r="J114" s="433"/>
      <c r="K114" s="217">
        <f t="shared" si="8"/>
        <v>0</v>
      </c>
      <c r="L114" s="429">
        <v>0</v>
      </c>
    </row>
    <row r="115" spans="1:12" s="3" customFormat="1" ht="12.75" customHeight="1">
      <c r="A115" s="216" t="s">
        <v>221</v>
      </c>
      <c r="B115" s="668">
        <f t="shared" si="9"/>
        <v>0</v>
      </c>
      <c r="C115" s="665" t="str">
        <f t="shared" si="10"/>
        <v>2021 Prior Year</v>
      </c>
      <c r="D115" s="52">
        <v>2</v>
      </c>
      <c r="E115" s="802" t="s">
        <v>738</v>
      </c>
      <c r="F115" s="50" t="s">
        <v>272</v>
      </c>
      <c r="G115" s="50" t="s">
        <v>277</v>
      </c>
      <c r="H115" s="315">
        <v>0</v>
      </c>
      <c r="I115" s="433"/>
      <c r="J115" s="315">
        <v>0</v>
      </c>
      <c r="K115" s="217">
        <f t="shared" si="8"/>
        <v>0</v>
      </c>
      <c r="L115" s="429">
        <v>0</v>
      </c>
    </row>
    <row r="116" spans="1:12" s="3" customFormat="1">
      <c r="A116" s="218" t="s">
        <v>150</v>
      </c>
      <c r="B116" s="668">
        <f t="shared" si="9"/>
        <v>0</v>
      </c>
      <c r="C116" s="665" t="str">
        <f t="shared" si="10"/>
        <v>2021 Prior Year</v>
      </c>
      <c r="D116" s="52">
        <v>2</v>
      </c>
      <c r="E116" s="802" t="s">
        <v>739</v>
      </c>
      <c r="F116" s="50" t="s">
        <v>273</v>
      </c>
      <c r="G116" s="50" t="s">
        <v>277</v>
      </c>
      <c r="H116" s="315">
        <v>0</v>
      </c>
      <c r="I116" s="433"/>
      <c r="J116" s="433"/>
      <c r="K116" s="217">
        <f t="shared" si="8"/>
        <v>0</v>
      </c>
      <c r="L116" s="429">
        <v>0</v>
      </c>
    </row>
    <row r="117" spans="1:12" s="3" customFormat="1">
      <c r="A117" s="218" t="s">
        <v>151</v>
      </c>
      <c r="B117" s="668">
        <f t="shared" si="9"/>
        <v>0</v>
      </c>
      <c r="C117" s="665" t="str">
        <f t="shared" si="10"/>
        <v>2021 Prior Year</v>
      </c>
      <c r="D117" s="52">
        <v>2</v>
      </c>
      <c r="E117" s="802" t="s">
        <v>739</v>
      </c>
      <c r="F117" s="50" t="s">
        <v>269</v>
      </c>
      <c r="G117" s="50" t="s">
        <v>277</v>
      </c>
      <c r="H117" s="315">
        <v>0</v>
      </c>
      <c r="I117" s="433"/>
      <c r="J117" s="315">
        <v>0</v>
      </c>
      <c r="K117" s="217">
        <f t="shared" si="8"/>
        <v>0</v>
      </c>
      <c r="L117" s="429">
        <v>0</v>
      </c>
    </row>
    <row r="118" spans="1:12" s="3" customFormat="1">
      <c r="A118" s="218" t="s">
        <v>152</v>
      </c>
      <c r="B118" s="668">
        <f t="shared" si="9"/>
        <v>0</v>
      </c>
      <c r="C118" s="665" t="str">
        <f t="shared" si="10"/>
        <v>2021 Prior Year</v>
      </c>
      <c r="D118" s="52">
        <v>2</v>
      </c>
      <c r="E118" s="802" t="s">
        <v>739</v>
      </c>
      <c r="F118" s="50" t="s">
        <v>274</v>
      </c>
      <c r="G118" s="50" t="s">
        <v>277</v>
      </c>
      <c r="H118" s="315">
        <v>0</v>
      </c>
      <c r="I118" s="433"/>
      <c r="J118" s="315">
        <v>0</v>
      </c>
      <c r="K118" s="217">
        <f t="shared" si="8"/>
        <v>0</v>
      </c>
      <c r="L118" s="429">
        <v>0</v>
      </c>
    </row>
    <row r="119" spans="1:12" s="3" customFormat="1">
      <c r="A119" s="219" t="s">
        <v>70</v>
      </c>
      <c r="B119" s="668">
        <f t="shared" si="9"/>
        <v>0</v>
      </c>
      <c r="C119" s="665" t="str">
        <f t="shared" si="10"/>
        <v>2021 Prior Year</v>
      </c>
      <c r="D119" s="52">
        <v>2</v>
      </c>
      <c r="E119" s="496" t="s">
        <v>740</v>
      </c>
      <c r="F119" s="187" t="s">
        <v>423</v>
      </c>
      <c r="G119" s="187" t="s">
        <v>279</v>
      </c>
      <c r="H119" s="315">
        <v>0</v>
      </c>
      <c r="I119" s="433"/>
      <c r="J119" s="315">
        <v>0</v>
      </c>
      <c r="K119" s="217">
        <f t="shared" si="8"/>
        <v>0</v>
      </c>
      <c r="L119" s="429">
        <v>0</v>
      </c>
    </row>
    <row r="120" spans="1:12" s="3" customFormat="1">
      <c r="A120" s="219" t="s">
        <v>928</v>
      </c>
      <c r="B120" s="668">
        <f t="shared" ref="B120:B125" si="13">$B$18</f>
        <v>0</v>
      </c>
      <c r="C120" s="992" t="str">
        <f t="shared" si="10"/>
        <v>2021 Prior Year</v>
      </c>
      <c r="D120" s="52">
        <v>2</v>
      </c>
      <c r="E120" s="496" t="s">
        <v>927</v>
      </c>
      <c r="F120" s="187" t="s">
        <v>926</v>
      </c>
      <c r="G120" s="187" t="s">
        <v>279</v>
      </c>
      <c r="H120" s="315">
        <v>0</v>
      </c>
      <c r="I120" s="433"/>
      <c r="J120" s="315">
        <v>0</v>
      </c>
      <c r="K120" s="217">
        <f t="shared" ref="K120:K125" si="14">SUM(H120:J120)</f>
        <v>0</v>
      </c>
      <c r="L120" s="429">
        <v>0</v>
      </c>
    </row>
    <row r="121" spans="1:12" s="3" customFormat="1">
      <c r="A121" s="219" t="s">
        <v>929</v>
      </c>
      <c r="B121" s="668">
        <f t="shared" si="13"/>
        <v>0</v>
      </c>
      <c r="C121" s="992" t="str">
        <f t="shared" si="10"/>
        <v>2021 Prior Year</v>
      </c>
      <c r="D121" s="52">
        <v>2</v>
      </c>
      <c r="E121" s="496" t="s">
        <v>927</v>
      </c>
      <c r="F121" s="187" t="s">
        <v>926</v>
      </c>
      <c r="G121" s="187" t="s">
        <v>278</v>
      </c>
      <c r="H121" s="315">
        <v>0</v>
      </c>
      <c r="I121" s="433"/>
      <c r="J121" s="1018"/>
      <c r="K121" s="217">
        <f t="shared" si="14"/>
        <v>0</v>
      </c>
      <c r="L121" s="429">
        <v>0</v>
      </c>
    </row>
    <row r="122" spans="1:12" s="3" customFormat="1">
      <c r="A122" s="219" t="s">
        <v>930</v>
      </c>
      <c r="B122" s="668">
        <f t="shared" si="13"/>
        <v>0</v>
      </c>
      <c r="C122" s="992" t="str">
        <f t="shared" si="10"/>
        <v>2021 Prior Year</v>
      </c>
      <c r="D122" s="52">
        <v>2</v>
      </c>
      <c r="E122" s="496" t="s">
        <v>927</v>
      </c>
      <c r="F122" s="187" t="s">
        <v>271</v>
      </c>
      <c r="G122" s="187" t="s">
        <v>279</v>
      </c>
      <c r="H122" s="315">
        <v>0</v>
      </c>
      <c r="I122" s="433"/>
      <c r="J122" s="315">
        <v>0</v>
      </c>
      <c r="K122" s="217">
        <f t="shared" si="14"/>
        <v>0</v>
      </c>
      <c r="L122" s="429">
        <v>0</v>
      </c>
    </row>
    <row r="123" spans="1:12" s="3" customFormat="1">
      <c r="A123" s="219" t="s">
        <v>931</v>
      </c>
      <c r="B123" s="668">
        <f t="shared" si="13"/>
        <v>0</v>
      </c>
      <c r="C123" s="992" t="str">
        <f t="shared" si="10"/>
        <v>2021 Prior Year</v>
      </c>
      <c r="D123" s="52">
        <v>2</v>
      </c>
      <c r="E123" s="496" t="s">
        <v>927</v>
      </c>
      <c r="F123" s="187" t="s">
        <v>271</v>
      </c>
      <c r="G123" s="187" t="s">
        <v>278</v>
      </c>
      <c r="H123" s="315">
        <v>0</v>
      </c>
      <c r="I123" s="433"/>
      <c r="J123" s="1018"/>
      <c r="K123" s="217">
        <f t="shared" si="14"/>
        <v>0</v>
      </c>
      <c r="L123" s="429">
        <v>0</v>
      </c>
    </row>
    <row r="124" spans="1:12" s="3" customFormat="1">
      <c r="A124" s="219" t="s">
        <v>932</v>
      </c>
      <c r="B124" s="668">
        <f t="shared" si="13"/>
        <v>0</v>
      </c>
      <c r="C124" s="992" t="str">
        <f t="shared" si="10"/>
        <v>2021 Prior Year</v>
      </c>
      <c r="D124" s="52">
        <v>2</v>
      </c>
      <c r="E124" s="496" t="s">
        <v>927</v>
      </c>
      <c r="F124" s="187" t="s">
        <v>272</v>
      </c>
      <c r="G124" s="187" t="s">
        <v>277</v>
      </c>
      <c r="H124" s="315">
        <v>0</v>
      </c>
      <c r="I124" s="433"/>
      <c r="J124" s="315">
        <v>0</v>
      </c>
      <c r="K124" s="217">
        <f t="shared" si="14"/>
        <v>0</v>
      </c>
      <c r="L124" s="429">
        <v>0</v>
      </c>
    </row>
    <row r="125" spans="1:12" s="3" customFormat="1">
      <c r="A125" s="738" t="s">
        <v>71</v>
      </c>
      <c r="B125" s="993">
        <f t="shared" si="13"/>
        <v>0</v>
      </c>
      <c r="C125" s="994" t="str">
        <f t="shared" si="10"/>
        <v>2021 Prior Year</v>
      </c>
      <c r="D125" s="739">
        <v>2</v>
      </c>
      <c r="E125" s="804" t="s">
        <v>424</v>
      </c>
      <c r="F125" s="745" t="s">
        <v>267</v>
      </c>
      <c r="G125" s="745" t="s">
        <v>277</v>
      </c>
      <c r="H125" s="741">
        <v>0</v>
      </c>
      <c r="I125" s="741">
        <v>0</v>
      </c>
      <c r="J125" s="742"/>
      <c r="K125" s="743">
        <f t="shared" si="14"/>
        <v>0</v>
      </c>
      <c r="L125" s="744">
        <v>0</v>
      </c>
    </row>
    <row r="126" spans="1:12" s="3" customFormat="1">
      <c r="A126" s="216" t="s">
        <v>211</v>
      </c>
      <c r="B126" s="668">
        <f t="shared" si="9"/>
        <v>0</v>
      </c>
      <c r="C126" s="665" t="str">
        <f t="shared" si="10"/>
        <v>2021 Prior Year</v>
      </c>
      <c r="D126" s="52">
        <v>3</v>
      </c>
      <c r="E126" s="802" t="s">
        <v>738</v>
      </c>
      <c r="F126" s="281" t="s">
        <v>267</v>
      </c>
      <c r="G126" s="50" t="s">
        <v>277</v>
      </c>
      <c r="H126" s="315">
        <v>0</v>
      </c>
      <c r="I126" s="433"/>
      <c r="J126" s="433"/>
      <c r="K126" s="217">
        <f t="shared" si="8"/>
        <v>0</v>
      </c>
      <c r="L126" s="429">
        <v>0</v>
      </c>
    </row>
    <row r="127" spans="1:12" s="3" customFormat="1">
      <c r="A127" s="216" t="s">
        <v>214</v>
      </c>
      <c r="B127" s="668">
        <f t="shared" si="9"/>
        <v>0</v>
      </c>
      <c r="C127" s="665" t="str">
        <f t="shared" si="10"/>
        <v>2021 Prior Year</v>
      </c>
      <c r="D127" s="52">
        <v>3</v>
      </c>
      <c r="E127" s="802" t="s">
        <v>738</v>
      </c>
      <c r="F127" s="281" t="s">
        <v>268</v>
      </c>
      <c r="G127" s="50" t="s">
        <v>277</v>
      </c>
      <c r="H127" s="315">
        <v>0</v>
      </c>
      <c r="I127" s="433"/>
      <c r="J127" s="433"/>
      <c r="K127" s="217">
        <f t="shared" si="8"/>
        <v>0</v>
      </c>
      <c r="L127" s="429">
        <v>0</v>
      </c>
    </row>
    <row r="128" spans="1:12" s="3" customFormat="1">
      <c r="A128" s="216" t="s">
        <v>215</v>
      </c>
      <c r="B128" s="668">
        <f t="shared" si="9"/>
        <v>0</v>
      </c>
      <c r="C128" s="665" t="str">
        <f t="shared" si="10"/>
        <v>2021 Prior Year</v>
      </c>
      <c r="D128" s="52">
        <v>3</v>
      </c>
      <c r="E128" s="802" t="s">
        <v>738</v>
      </c>
      <c r="F128" s="50" t="s">
        <v>269</v>
      </c>
      <c r="G128" s="50" t="s">
        <v>277</v>
      </c>
      <c r="H128" s="315">
        <v>0</v>
      </c>
      <c r="I128" s="433"/>
      <c r="J128" s="315">
        <v>0</v>
      </c>
      <c r="K128" s="217">
        <f t="shared" si="8"/>
        <v>0</v>
      </c>
      <c r="L128" s="429">
        <v>0</v>
      </c>
    </row>
    <row r="129" spans="1:12" s="3" customFormat="1">
      <c r="A129" s="216" t="s">
        <v>217</v>
      </c>
      <c r="B129" s="668">
        <f t="shared" ref="B129:B155" si="15">$B$90</f>
        <v>0</v>
      </c>
      <c r="C129" s="665" t="str">
        <f t="shared" si="10"/>
        <v>2021 Prior Year</v>
      </c>
      <c r="D129" s="52">
        <v>3</v>
      </c>
      <c r="E129" s="802" t="s">
        <v>738</v>
      </c>
      <c r="F129" s="50" t="s">
        <v>270</v>
      </c>
      <c r="G129" s="50" t="s">
        <v>279</v>
      </c>
      <c r="H129" s="315">
        <v>0</v>
      </c>
      <c r="I129" s="433"/>
      <c r="J129" s="315">
        <v>0</v>
      </c>
      <c r="K129" s="217">
        <f t="shared" si="8"/>
        <v>0</v>
      </c>
      <c r="L129" s="429">
        <v>0</v>
      </c>
    </row>
    <row r="130" spans="1:12" s="3" customFormat="1">
      <c r="A130" s="216" t="s">
        <v>218</v>
      </c>
      <c r="B130" s="668">
        <f t="shared" si="15"/>
        <v>0</v>
      </c>
      <c r="C130" s="665" t="str">
        <f t="shared" si="10"/>
        <v>2021 Prior Year</v>
      </c>
      <c r="D130" s="52">
        <v>3</v>
      </c>
      <c r="E130" s="802" t="s">
        <v>738</v>
      </c>
      <c r="F130" s="50" t="s">
        <v>270</v>
      </c>
      <c r="G130" s="50" t="s">
        <v>278</v>
      </c>
      <c r="H130" s="315">
        <v>0</v>
      </c>
      <c r="I130" s="433"/>
      <c r="J130" s="433"/>
      <c r="K130" s="217">
        <f t="shared" si="8"/>
        <v>0</v>
      </c>
      <c r="L130" s="429">
        <v>0</v>
      </c>
    </row>
    <row r="131" spans="1:12" s="3" customFormat="1">
      <c r="A131" s="216" t="s">
        <v>219</v>
      </c>
      <c r="B131" s="668">
        <f t="shared" si="15"/>
        <v>0</v>
      </c>
      <c r="C131" s="665" t="str">
        <f t="shared" si="10"/>
        <v>2021 Prior Year</v>
      </c>
      <c r="D131" s="52">
        <v>3</v>
      </c>
      <c r="E131" s="802" t="s">
        <v>738</v>
      </c>
      <c r="F131" s="50" t="s">
        <v>271</v>
      </c>
      <c r="G131" s="50" t="s">
        <v>279</v>
      </c>
      <c r="H131" s="315">
        <v>0</v>
      </c>
      <c r="I131" s="433"/>
      <c r="J131" s="315">
        <v>0</v>
      </c>
      <c r="K131" s="217">
        <f t="shared" si="8"/>
        <v>0</v>
      </c>
      <c r="L131" s="429">
        <v>0</v>
      </c>
    </row>
    <row r="132" spans="1:12" s="3" customFormat="1">
      <c r="A132" s="216" t="s">
        <v>220</v>
      </c>
      <c r="B132" s="668">
        <f t="shared" si="15"/>
        <v>0</v>
      </c>
      <c r="C132" s="665" t="str">
        <f t="shared" si="10"/>
        <v>2021 Prior Year</v>
      </c>
      <c r="D132" s="52">
        <v>3</v>
      </c>
      <c r="E132" s="802" t="s">
        <v>738</v>
      </c>
      <c r="F132" s="50" t="s">
        <v>271</v>
      </c>
      <c r="G132" s="50" t="s">
        <v>278</v>
      </c>
      <c r="H132" s="315">
        <v>0</v>
      </c>
      <c r="I132" s="433"/>
      <c r="J132" s="433"/>
      <c r="K132" s="217">
        <f t="shared" si="8"/>
        <v>0</v>
      </c>
      <c r="L132" s="429">
        <v>0</v>
      </c>
    </row>
    <row r="133" spans="1:12" s="3" customFormat="1">
      <c r="A133" s="216" t="s">
        <v>221</v>
      </c>
      <c r="B133" s="668">
        <f t="shared" si="15"/>
        <v>0</v>
      </c>
      <c r="C133" s="665" t="str">
        <f t="shared" si="10"/>
        <v>2021 Prior Year</v>
      </c>
      <c r="D133" s="52">
        <v>3</v>
      </c>
      <c r="E133" s="802" t="s">
        <v>738</v>
      </c>
      <c r="F133" s="50" t="s">
        <v>272</v>
      </c>
      <c r="G133" s="50" t="s">
        <v>277</v>
      </c>
      <c r="H133" s="315">
        <v>0</v>
      </c>
      <c r="I133" s="433"/>
      <c r="J133" s="315">
        <v>0</v>
      </c>
      <c r="K133" s="217">
        <f t="shared" si="8"/>
        <v>0</v>
      </c>
      <c r="L133" s="429">
        <v>0</v>
      </c>
    </row>
    <row r="134" spans="1:12" s="3" customFormat="1">
      <c r="A134" s="218" t="s">
        <v>150</v>
      </c>
      <c r="B134" s="668">
        <f t="shared" si="15"/>
        <v>0</v>
      </c>
      <c r="C134" s="665" t="str">
        <f t="shared" si="10"/>
        <v>2021 Prior Year</v>
      </c>
      <c r="D134" s="52">
        <v>3</v>
      </c>
      <c r="E134" s="802" t="s">
        <v>739</v>
      </c>
      <c r="F134" s="50" t="s">
        <v>273</v>
      </c>
      <c r="G134" s="50" t="s">
        <v>277</v>
      </c>
      <c r="H134" s="315">
        <v>0</v>
      </c>
      <c r="I134" s="433"/>
      <c r="J134" s="433"/>
      <c r="K134" s="217">
        <f t="shared" si="8"/>
        <v>0</v>
      </c>
      <c r="L134" s="429">
        <v>0</v>
      </c>
    </row>
    <row r="135" spans="1:12" s="3" customFormat="1">
      <c r="A135" s="218" t="s">
        <v>151</v>
      </c>
      <c r="B135" s="668">
        <f t="shared" si="15"/>
        <v>0</v>
      </c>
      <c r="C135" s="665" t="str">
        <f t="shared" si="10"/>
        <v>2021 Prior Year</v>
      </c>
      <c r="D135" s="52">
        <v>3</v>
      </c>
      <c r="E135" s="802" t="s">
        <v>739</v>
      </c>
      <c r="F135" s="50" t="s">
        <v>269</v>
      </c>
      <c r="G135" s="50" t="s">
        <v>277</v>
      </c>
      <c r="H135" s="315">
        <v>0</v>
      </c>
      <c r="I135" s="433"/>
      <c r="J135" s="315">
        <v>0</v>
      </c>
      <c r="K135" s="217">
        <f t="shared" si="8"/>
        <v>0</v>
      </c>
      <c r="L135" s="429">
        <v>0</v>
      </c>
    </row>
    <row r="136" spans="1:12" s="3" customFormat="1">
      <c r="A136" s="218" t="s">
        <v>152</v>
      </c>
      <c r="B136" s="668">
        <f t="shared" si="15"/>
        <v>0</v>
      </c>
      <c r="C136" s="665" t="str">
        <f t="shared" si="10"/>
        <v>2021 Prior Year</v>
      </c>
      <c r="D136" s="52">
        <v>3</v>
      </c>
      <c r="E136" s="802" t="s">
        <v>739</v>
      </c>
      <c r="F136" s="50" t="s">
        <v>274</v>
      </c>
      <c r="G136" s="50" t="s">
        <v>277</v>
      </c>
      <c r="H136" s="315">
        <v>0</v>
      </c>
      <c r="I136" s="433"/>
      <c r="J136" s="315">
        <v>0</v>
      </c>
      <c r="K136" s="217">
        <f t="shared" si="8"/>
        <v>0</v>
      </c>
      <c r="L136" s="429">
        <v>0</v>
      </c>
    </row>
    <row r="137" spans="1:12" s="3" customFormat="1">
      <c r="A137" s="219" t="s">
        <v>70</v>
      </c>
      <c r="B137" s="668">
        <f t="shared" si="15"/>
        <v>0</v>
      </c>
      <c r="C137" s="665" t="str">
        <f t="shared" si="10"/>
        <v>2021 Prior Year</v>
      </c>
      <c r="D137" s="52">
        <v>3</v>
      </c>
      <c r="E137" s="496" t="s">
        <v>740</v>
      </c>
      <c r="F137" s="187" t="s">
        <v>423</v>
      </c>
      <c r="G137" s="187" t="s">
        <v>279</v>
      </c>
      <c r="H137" s="315">
        <v>0</v>
      </c>
      <c r="I137" s="433"/>
      <c r="J137" s="315">
        <v>0</v>
      </c>
      <c r="K137" s="217">
        <f t="shared" si="8"/>
        <v>0</v>
      </c>
      <c r="L137" s="429">
        <v>0</v>
      </c>
    </row>
    <row r="138" spans="1:12" s="3" customFormat="1">
      <c r="A138" s="219" t="s">
        <v>928</v>
      </c>
      <c r="B138" s="668">
        <f t="shared" ref="B138:B143" si="16">$B$18</f>
        <v>0</v>
      </c>
      <c r="C138" s="992" t="str">
        <f t="shared" si="10"/>
        <v>2021 Prior Year</v>
      </c>
      <c r="D138" s="52">
        <v>3</v>
      </c>
      <c r="E138" s="496" t="s">
        <v>927</v>
      </c>
      <c r="F138" s="187" t="s">
        <v>926</v>
      </c>
      <c r="G138" s="187" t="s">
        <v>279</v>
      </c>
      <c r="H138" s="315">
        <v>0</v>
      </c>
      <c r="I138" s="433"/>
      <c r="J138" s="315">
        <v>0</v>
      </c>
      <c r="K138" s="217">
        <f t="shared" ref="K138:K143" si="17">SUM(H138:J138)</f>
        <v>0</v>
      </c>
      <c r="L138" s="429">
        <v>0</v>
      </c>
    </row>
    <row r="139" spans="1:12" s="3" customFormat="1">
      <c r="A139" s="219" t="s">
        <v>929</v>
      </c>
      <c r="B139" s="668">
        <f t="shared" si="16"/>
        <v>0</v>
      </c>
      <c r="C139" s="992" t="str">
        <f t="shared" si="10"/>
        <v>2021 Prior Year</v>
      </c>
      <c r="D139" s="52">
        <v>3</v>
      </c>
      <c r="E139" s="496" t="s">
        <v>927</v>
      </c>
      <c r="F139" s="187" t="s">
        <v>926</v>
      </c>
      <c r="G139" s="187" t="s">
        <v>278</v>
      </c>
      <c r="H139" s="315">
        <v>0</v>
      </c>
      <c r="I139" s="433"/>
      <c r="J139" s="1018"/>
      <c r="K139" s="217">
        <f t="shared" si="17"/>
        <v>0</v>
      </c>
      <c r="L139" s="429">
        <v>0</v>
      </c>
    </row>
    <row r="140" spans="1:12" s="3" customFormat="1">
      <c r="A140" s="219" t="s">
        <v>930</v>
      </c>
      <c r="B140" s="668">
        <f t="shared" si="16"/>
        <v>0</v>
      </c>
      <c r="C140" s="992" t="str">
        <f t="shared" si="10"/>
        <v>2021 Prior Year</v>
      </c>
      <c r="D140" s="52">
        <v>3</v>
      </c>
      <c r="E140" s="496" t="s">
        <v>927</v>
      </c>
      <c r="F140" s="187" t="s">
        <v>271</v>
      </c>
      <c r="G140" s="187" t="s">
        <v>279</v>
      </c>
      <c r="H140" s="315">
        <v>0</v>
      </c>
      <c r="I140" s="433"/>
      <c r="J140" s="315">
        <v>0</v>
      </c>
      <c r="K140" s="217">
        <f t="shared" si="17"/>
        <v>0</v>
      </c>
      <c r="L140" s="429">
        <v>0</v>
      </c>
    </row>
    <row r="141" spans="1:12" s="3" customFormat="1">
      <c r="A141" s="219" t="s">
        <v>931</v>
      </c>
      <c r="B141" s="668">
        <f t="shared" si="16"/>
        <v>0</v>
      </c>
      <c r="C141" s="992" t="str">
        <f t="shared" si="10"/>
        <v>2021 Prior Year</v>
      </c>
      <c r="D141" s="52">
        <v>3</v>
      </c>
      <c r="E141" s="496" t="s">
        <v>927</v>
      </c>
      <c r="F141" s="187" t="s">
        <v>271</v>
      </c>
      <c r="G141" s="187" t="s">
        <v>278</v>
      </c>
      <c r="H141" s="315">
        <v>0</v>
      </c>
      <c r="I141" s="433"/>
      <c r="J141" s="1018"/>
      <c r="K141" s="217">
        <f t="shared" si="17"/>
        <v>0</v>
      </c>
      <c r="L141" s="429">
        <v>0</v>
      </c>
    </row>
    <row r="142" spans="1:12" s="3" customFormat="1">
      <c r="A142" s="219" t="s">
        <v>932</v>
      </c>
      <c r="B142" s="668">
        <f t="shared" si="16"/>
        <v>0</v>
      </c>
      <c r="C142" s="992" t="str">
        <f t="shared" si="10"/>
        <v>2021 Prior Year</v>
      </c>
      <c r="D142" s="52">
        <v>3</v>
      </c>
      <c r="E142" s="496" t="s">
        <v>927</v>
      </c>
      <c r="F142" s="187" t="s">
        <v>272</v>
      </c>
      <c r="G142" s="187" t="s">
        <v>277</v>
      </c>
      <c r="H142" s="315">
        <v>0</v>
      </c>
      <c r="I142" s="433"/>
      <c r="J142" s="315">
        <v>0</v>
      </c>
      <c r="K142" s="217">
        <f t="shared" si="17"/>
        <v>0</v>
      </c>
      <c r="L142" s="429">
        <v>0</v>
      </c>
    </row>
    <row r="143" spans="1:12" s="3" customFormat="1">
      <c r="A143" s="738" t="s">
        <v>71</v>
      </c>
      <c r="B143" s="993">
        <f t="shared" si="16"/>
        <v>0</v>
      </c>
      <c r="C143" s="994" t="str">
        <f t="shared" si="10"/>
        <v>2021 Prior Year</v>
      </c>
      <c r="D143" s="739">
        <v>3</v>
      </c>
      <c r="E143" s="804" t="s">
        <v>424</v>
      </c>
      <c r="F143" s="745" t="s">
        <v>267</v>
      </c>
      <c r="G143" s="745" t="s">
        <v>277</v>
      </c>
      <c r="H143" s="741">
        <v>0</v>
      </c>
      <c r="I143" s="741">
        <v>0</v>
      </c>
      <c r="J143" s="742"/>
      <c r="K143" s="743">
        <f t="shared" si="17"/>
        <v>0</v>
      </c>
      <c r="L143" s="744">
        <v>0</v>
      </c>
    </row>
    <row r="144" spans="1:12" s="3" customFormat="1">
      <c r="A144" s="216" t="s">
        <v>211</v>
      </c>
      <c r="B144" s="668">
        <f t="shared" si="15"/>
        <v>0</v>
      </c>
      <c r="C144" s="665" t="str">
        <f t="shared" si="10"/>
        <v>2021 Prior Year</v>
      </c>
      <c r="D144" s="52">
        <v>4</v>
      </c>
      <c r="E144" s="802" t="s">
        <v>738</v>
      </c>
      <c r="F144" s="281" t="s">
        <v>267</v>
      </c>
      <c r="G144" s="50" t="s">
        <v>277</v>
      </c>
      <c r="H144" s="315">
        <v>0</v>
      </c>
      <c r="I144" s="433"/>
      <c r="J144" s="433"/>
      <c r="K144" s="217">
        <f t="shared" si="8"/>
        <v>0</v>
      </c>
      <c r="L144" s="429">
        <v>0</v>
      </c>
    </row>
    <row r="145" spans="1:12" s="3" customFormat="1">
      <c r="A145" s="216" t="s">
        <v>214</v>
      </c>
      <c r="B145" s="668">
        <f t="shared" si="15"/>
        <v>0</v>
      </c>
      <c r="C145" s="665" t="str">
        <f t="shared" si="10"/>
        <v>2021 Prior Year</v>
      </c>
      <c r="D145" s="52">
        <v>4</v>
      </c>
      <c r="E145" s="802" t="s">
        <v>738</v>
      </c>
      <c r="F145" s="281" t="s">
        <v>268</v>
      </c>
      <c r="G145" s="50" t="s">
        <v>277</v>
      </c>
      <c r="H145" s="315">
        <v>0</v>
      </c>
      <c r="I145" s="433"/>
      <c r="J145" s="433"/>
      <c r="K145" s="217">
        <f t="shared" si="8"/>
        <v>0</v>
      </c>
      <c r="L145" s="429">
        <v>0</v>
      </c>
    </row>
    <row r="146" spans="1:12" s="3" customFormat="1">
      <c r="A146" s="216" t="s">
        <v>215</v>
      </c>
      <c r="B146" s="668">
        <f t="shared" si="15"/>
        <v>0</v>
      </c>
      <c r="C146" s="665" t="str">
        <f t="shared" si="10"/>
        <v>2021 Prior Year</v>
      </c>
      <c r="D146" s="52">
        <v>4</v>
      </c>
      <c r="E146" s="802" t="s">
        <v>738</v>
      </c>
      <c r="F146" s="50" t="s">
        <v>269</v>
      </c>
      <c r="G146" s="50" t="s">
        <v>277</v>
      </c>
      <c r="H146" s="315">
        <v>0</v>
      </c>
      <c r="I146" s="433"/>
      <c r="J146" s="315">
        <v>0</v>
      </c>
      <c r="K146" s="217">
        <f t="shared" si="8"/>
        <v>0</v>
      </c>
      <c r="L146" s="429">
        <v>0</v>
      </c>
    </row>
    <row r="147" spans="1:12" s="3" customFormat="1">
      <c r="A147" s="216" t="s">
        <v>217</v>
      </c>
      <c r="B147" s="668">
        <f t="shared" si="15"/>
        <v>0</v>
      </c>
      <c r="C147" s="665" t="str">
        <f t="shared" si="10"/>
        <v>2021 Prior Year</v>
      </c>
      <c r="D147" s="52">
        <v>4</v>
      </c>
      <c r="E147" s="802" t="s">
        <v>738</v>
      </c>
      <c r="F147" s="50" t="s">
        <v>270</v>
      </c>
      <c r="G147" s="50" t="s">
        <v>279</v>
      </c>
      <c r="H147" s="315">
        <v>0</v>
      </c>
      <c r="I147" s="433"/>
      <c r="J147" s="315">
        <v>0</v>
      </c>
      <c r="K147" s="217">
        <f t="shared" si="8"/>
        <v>0</v>
      </c>
      <c r="L147" s="429">
        <v>0</v>
      </c>
    </row>
    <row r="148" spans="1:12" s="3" customFormat="1">
      <c r="A148" s="216" t="s">
        <v>218</v>
      </c>
      <c r="B148" s="668">
        <f t="shared" si="15"/>
        <v>0</v>
      </c>
      <c r="C148" s="665" t="str">
        <f t="shared" si="10"/>
        <v>2021 Prior Year</v>
      </c>
      <c r="D148" s="52">
        <v>4</v>
      </c>
      <c r="E148" s="802" t="s">
        <v>738</v>
      </c>
      <c r="F148" s="50" t="s">
        <v>270</v>
      </c>
      <c r="G148" s="50" t="s">
        <v>278</v>
      </c>
      <c r="H148" s="315">
        <v>0</v>
      </c>
      <c r="I148" s="433"/>
      <c r="J148" s="433"/>
      <c r="K148" s="217">
        <f t="shared" si="8"/>
        <v>0</v>
      </c>
      <c r="L148" s="429">
        <v>0</v>
      </c>
    </row>
    <row r="149" spans="1:12" s="3" customFormat="1">
      <c r="A149" s="216" t="s">
        <v>219</v>
      </c>
      <c r="B149" s="668">
        <f t="shared" si="15"/>
        <v>0</v>
      </c>
      <c r="C149" s="665" t="str">
        <f t="shared" ref="C149:C161" si="18">$C$90</f>
        <v>2021 Prior Year</v>
      </c>
      <c r="D149" s="52">
        <v>4</v>
      </c>
      <c r="E149" s="802" t="s">
        <v>738</v>
      </c>
      <c r="F149" s="220" t="s">
        <v>271</v>
      </c>
      <c r="G149" s="50" t="s">
        <v>279</v>
      </c>
      <c r="H149" s="315">
        <v>0</v>
      </c>
      <c r="I149" s="433"/>
      <c r="J149" s="315">
        <v>0</v>
      </c>
      <c r="K149" s="217">
        <f t="shared" si="8"/>
        <v>0</v>
      </c>
      <c r="L149" s="429">
        <v>0</v>
      </c>
    </row>
    <row r="150" spans="1:12" s="3" customFormat="1">
      <c r="A150" s="216" t="s">
        <v>220</v>
      </c>
      <c r="B150" s="668">
        <f t="shared" si="15"/>
        <v>0</v>
      </c>
      <c r="C150" s="665" t="str">
        <f t="shared" si="18"/>
        <v>2021 Prior Year</v>
      </c>
      <c r="D150" s="52">
        <v>4</v>
      </c>
      <c r="E150" s="802" t="s">
        <v>738</v>
      </c>
      <c r="F150" s="50" t="s">
        <v>271</v>
      </c>
      <c r="G150" s="50" t="s">
        <v>278</v>
      </c>
      <c r="H150" s="315">
        <v>0</v>
      </c>
      <c r="I150" s="433"/>
      <c r="J150" s="433"/>
      <c r="K150" s="217">
        <f t="shared" si="8"/>
        <v>0</v>
      </c>
      <c r="L150" s="429">
        <v>0</v>
      </c>
    </row>
    <row r="151" spans="1:12" s="3" customFormat="1">
      <c r="A151" s="216" t="s">
        <v>221</v>
      </c>
      <c r="B151" s="668">
        <f t="shared" si="15"/>
        <v>0</v>
      </c>
      <c r="C151" s="665" t="str">
        <f t="shared" si="18"/>
        <v>2021 Prior Year</v>
      </c>
      <c r="D151" s="52">
        <v>4</v>
      </c>
      <c r="E151" s="802" t="s">
        <v>738</v>
      </c>
      <c r="F151" s="50" t="s">
        <v>272</v>
      </c>
      <c r="G151" s="50" t="s">
        <v>277</v>
      </c>
      <c r="H151" s="315">
        <v>0</v>
      </c>
      <c r="I151" s="433"/>
      <c r="J151" s="315">
        <v>0</v>
      </c>
      <c r="K151" s="217">
        <f t="shared" si="8"/>
        <v>0</v>
      </c>
      <c r="L151" s="429">
        <v>0</v>
      </c>
    </row>
    <row r="152" spans="1:12" s="3" customFormat="1">
      <c r="A152" s="218" t="s">
        <v>150</v>
      </c>
      <c r="B152" s="668">
        <f t="shared" si="15"/>
        <v>0</v>
      </c>
      <c r="C152" s="665" t="str">
        <f t="shared" si="18"/>
        <v>2021 Prior Year</v>
      </c>
      <c r="D152" s="52">
        <v>4</v>
      </c>
      <c r="E152" s="802" t="s">
        <v>739</v>
      </c>
      <c r="F152" s="50" t="s">
        <v>273</v>
      </c>
      <c r="G152" s="50" t="s">
        <v>277</v>
      </c>
      <c r="H152" s="315">
        <v>0</v>
      </c>
      <c r="I152" s="433"/>
      <c r="J152" s="433"/>
      <c r="K152" s="217">
        <f t="shared" si="8"/>
        <v>0</v>
      </c>
      <c r="L152" s="429">
        <v>0</v>
      </c>
    </row>
    <row r="153" spans="1:12" s="3" customFormat="1">
      <c r="A153" s="218" t="s">
        <v>151</v>
      </c>
      <c r="B153" s="668">
        <f t="shared" si="15"/>
        <v>0</v>
      </c>
      <c r="C153" s="665" t="str">
        <f t="shared" si="18"/>
        <v>2021 Prior Year</v>
      </c>
      <c r="D153" s="52">
        <v>4</v>
      </c>
      <c r="E153" s="802" t="s">
        <v>739</v>
      </c>
      <c r="F153" s="50" t="s">
        <v>269</v>
      </c>
      <c r="G153" s="50" t="s">
        <v>277</v>
      </c>
      <c r="H153" s="315">
        <v>0</v>
      </c>
      <c r="I153" s="433"/>
      <c r="J153" s="315">
        <v>0</v>
      </c>
      <c r="K153" s="217">
        <f t="shared" si="8"/>
        <v>0</v>
      </c>
      <c r="L153" s="429">
        <v>0</v>
      </c>
    </row>
    <row r="154" spans="1:12" s="3" customFormat="1">
      <c r="A154" s="218" t="s">
        <v>152</v>
      </c>
      <c r="B154" s="668">
        <f t="shared" si="15"/>
        <v>0</v>
      </c>
      <c r="C154" s="665" t="str">
        <f t="shared" si="18"/>
        <v>2021 Prior Year</v>
      </c>
      <c r="D154" s="52">
        <v>4</v>
      </c>
      <c r="E154" s="802" t="s">
        <v>739</v>
      </c>
      <c r="F154" s="50" t="s">
        <v>274</v>
      </c>
      <c r="G154" s="50" t="s">
        <v>277</v>
      </c>
      <c r="H154" s="315">
        <v>0</v>
      </c>
      <c r="I154" s="433"/>
      <c r="J154" s="315">
        <v>0</v>
      </c>
      <c r="K154" s="217">
        <f t="shared" si="8"/>
        <v>0</v>
      </c>
      <c r="L154" s="429">
        <v>0</v>
      </c>
    </row>
    <row r="155" spans="1:12" s="3" customFormat="1">
      <c r="A155" s="219" t="s">
        <v>70</v>
      </c>
      <c r="B155" s="668">
        <f t="shared" si="15"/>
        <v>0</v>
      </c>
      <c r="C155" s="665" t="str">
        <f t="shared" si="18"/>
        <v>2021 Prior Year</v>
      </c>
      <c r="D155" s="52">
        <v>4</v>
      </c>
      <c r="E155" s="496" t="s">
        <v>740</v>
      </c>
      <c r="F155" s="187" t="s">
        <v>423</v>
      </c>
      <c r="G155" s="187" t="s">
        <v>279</v>
      </c>
      <c r="H155" s="315">
        <v>0</v>
      </c>
      <c r="I155" s="433"/>
      <c r="J155" s="315">
        <v>0</v>
      </c>
      <c r="K155" s="217">
        <f t="shared" si="8"/>
        <v>0</v>
      </c>
      <c r="L155" s="429">
        <v>0</v>
      </c>
    </row>
    <row r="156" spans="1:12" s="3" customFormat="1">
      <c r="A156" s="219" t="s">
        <v>928</v>
      </c>
      <c r="B156" s="668">
        <f t="shared" ref="B156:B161" si="19">$B$18</f>
        <v>0</v>
      </c>
      <c r="C156" s="992" t="str">
        <f t="shared" si="18"/>
        <v>2021 Prior Year</v>
      </c>
      <c r="D156" s="52">
        <v>4</v>
      </c>
      <c r="E156" s="496" t="s">
        <v>927</v>
      </c>
      <c r="F156" s="187" t="s">
        <v>926</v>
      </c>
      <c r="G156" s="187" t="s">
        <v>279</v>
      </c>
      <c r="H156" s="315">
        <v>0</v>
      </c>
      <c r="I156" s="433"/>
      <c r="J156" s="315">
        <v>0</v>
      </c>
      <c r="K156" s="217">
        <f t="shared" ref="K156:K161" si="20">SUM(H156:J156)</f>
        <v>0</v>
      </c>
      <c r="L156" s="429">
        <v>0</v>
      </c>
    </row>
    <row r="157" spans="1:12" s="3" customFormat="1">
      <c r="A157" s="219" t="s">
        <v>929</v>
      </c>
      <c r="B157" s="668">
        <f t="shared" si="19"/>
        <v>0</v>
      </c>
      <c r="C157" s="992" t="str">
        <f t="shared" si="18"/>
        <v>2021 Prior Year</v>
      </c>
      <c r="D157" s="52">
        <v>4</v>
      </c>
      <c r="E157" s="496" t="s">
        <v>927</v>
      </c>
      <c r="F157" s="187" t="s">
        <v>926</v>
      </c>
      <c r="G157" s="187" t="s">
        <v>278</v>
      </c>
      <c r="H157" s="315">
        <v>0</v>
      </c>
      <c r="I157" s="433"/>
      <c r="J157" s="1018"/>
      <c r="K157" s="217">
        <f t="shared" si="20"/>
        <v>0</v>
      </c>
      <c r="L157" s="429">
        <v>0</v>
      </c>
    </row>
    <row r="158" spans="1:12" s="3" customFormat="1">
      <c r="A158" s="219" t="s">
        <v>930</v>
      </c>
      <c r="B158" s="668">
        <f t="shared" si="19"/>
        <v>0</v>
      </c>
      <c r="C158" s="992" t="str">
        <f t="shared" si="18"/>
        <v>2021 Prior Year</v>
      </c>
      <c r="D158" s="52">
        <v>4</v>
      </c>
      <c r="E158" s="496" t="s">
        <v>927</v>
      </c>
      <c r="F158" s="187" t="s">
        <v>271</v>
      </c>
      <c r="G158" s="187" t="s">
        <v>279</v>
      </c>
      <c r="H158" s="315">
        <v>0</v>
      </c>
      <c r="I158" s="433"/>
      <c r="J158" s="315">
        <v>0</v>
      </c>
      <c r="K158" s="217">
        <f t="shared" si="20"/>
        <v>0</v>
      </c>
      <c r="L158" s="429">
        <v>0</v>
      </c>
    </row>
    <row r="159" spans="1:12" s="3" customFormat="1">
      <c r="A159" s="219" t="s">
        <v>931</v>
      </c>
      <c r="B159" s="668">
        <f t="shared" si="19"/>
        <v>0</v>
      </c>
      <c r="C159" s="992" t="str">
        <f t="shared" si="18"/>
        <v>2021 Prior Year</v>
      </c>
      <c r="D159" s="52">
        <v>4</v>
      </c>
      <c r="E159" s="496" t="s">
        <v>927</v>
      </c>
      <c r="F159" s="187" t="s">
        <v>271</v>
      </c>
      <c r="G159" s="187" t="s">
        <v>278</v>
      </c>
      <c r="H159" s="315">
        <v>0</v>
      </c>
      <c r="I159" s="433"/>
      <c r="J159" s="1018"/>
      <c r="K159" s="217">
        <f t="shared" si="20"/>
        <v>0</v>
      </c>
      <c r="L159" s="429">
        <v>0</v>
      </c>
    </row>
    <row r="160" spans="1:12" s="3" customFormat="1">
      <c r="A160" s="219" t="s">
        <v>932</v>
      </c>
      <c r="B160" s="668">
        <f t="shared" si="19"/>
        <v>0</v>
      </c>
      <c r="C160" s="992" t="str">
        <f t="shared" si="18"/>
        <v>2021 Prior Year</v>
      </c>
      <c r="D160" s="52">
        <v>4</v>
      </c>
      <c r="E160" s="496" t="s">
        <v>927</v>
      </c>
      <c r="F160" s="187" t="s">
        <v>272</v>
      </c>
      <c r="G160" s="187" t="s">
        <v>277</v>
      </c>
      <c r="H160" s="315">
        <v>0</v>
      </c>
      <c r="I160" s="433"/>
      <c r="J160" s="315">
        <v>0</v>
      </c>
      <c r="K160" s="217">
        <f t="shared" si="20"/>
        <v>0</v>
      </c>
      <c r="L160" s="429">
        <v>0</v>
      </c>
    </row>
    <row r="161" spans="1:12" s="3" customFormat="1">
      <c r="A161" s="738" t="s">
        <v>71</v>
      </c>
      <c r="B161" s="993">
        <f t="shared" si="19"/>
        <v>0</v>
      </c>
      <c r="C161" s="994" t="str">
        <f t="shared" si="18"/>
        <v>2021 Prior Year</v>
      </c>
      <c r="D161" s="739">
        <v>4</v>
      </c>
      <c r="E161" s="804" t="s">
        <v>424</v>
      </c>
      <c r="F161" s="745" t="s">
        <v>267</v>
      </c>
      <c r="G161" s="745" t="s">
        <v>277</v>
      </c>
      <c r="H161" s="741">
        <v>0</v>
      </c>
      <c r="I161" s="741">
        <v>0</v>
      </c>
      <c r="J161" s="742"/>
      <c r="K161" s="743">
        <f t="shared" si="20"/>
        <v>0</v>
      </c>
      <c r="L161" s="744">
        <v>0</v>
      </c>
    </row>
    <row r="162" spans="1:12" s="3" customFormat="1">
      <c r="A162" s="216" t="s">
        <v>211</v>
      </c>
      <c r="B162" s="668">
        <f>'Non-Delivery Svcs Report'!J2</f>
        <v>0</v>
      </c>
      <c r="C162" s="957" t="str">
        <f>LEFT(C18,4)-2&amp;" Initial Year"</f>
        <v>2020 Initial Year</v>
      </c>
      <c r="D162" s="52">
        <v>1</v>
      </c>
      <c r="E162" s="802" t="s">
        <v>738</v>
      </c>
      <c r="F162" s="281" t="s">
        <v>267</v>
      </c>
      <c r="G162" s="50" t="s">
        <v>277</v>
      </c>
      <c r="H162" s="315">
        <v>0</v>
      </c>
      <c r="I162" s="433"/>
      <c r="J162" s="433"/>
      <c r="K162" s="217">
        <f t="shared" ref="K162:K227" si="21">SUM(H162:J162)</f>
        <v>0</v>
      </c>
      <c r="L162" s="429">
        <v>0</v>
      </c>
    </row>
    <row r="163" spans="1:12" s="3" customFormat="1">
      <c r="A163" s="216" t="s">
        <v>214</v>
      </c>
      <c r="B163" s="668">
        <f t="shared" ref="B163:B200" si="22">$B$162</f>
        <v>0</v>
      </c>
      <c r="C163" s="665" t="str">
        <f t="shared" ref="C163:C220" si="23">$C$162</f>
        <v>2020 Initial Year</v>
      </c>
      <c r="D163" s="52">
        <v>1</v>
      </c>
      <c r="E163" s="802" t="s">
        <v>738</v>
      </c>
      <c r="F163" s="281" t="s">
        <v>268</v>
      </c>
      <c r="G163" s="50" t="s">
        <v>277</v>
      </c>
      <c r="H163" s="315">
        <v>0</v>
      </c>
      <c r="I163" s="433"/>
      <c r="J163" s="433"/>
      <c r="K163" s="217">
        <f t="shared" si="21"/>
        <v>0</v>
      </c>
      <c r="L163" s="429">
        <v>0</v>
      </c>
    </row>
    <row r="164" spans="1:12" s="3" customFormat="1">
      <c r="A164" s="216" t="s">
        <v>215</v>
      </c>
      <c r="B164" s="668">
        <f t="shared" si="22"/>
        <v>0</v>
      </c>
      <c r="C164" s="665" t="str">
        <f t="shared" si="23"/>
        <v>2020 Initial Year</v>
      </c>
      <c r="D164" s="52">
        <v>1</v>
      </c>
      <c r="E164" s="802" t="s">
        <v>738</v>
      </c>
      <c r="F164" s="50" t="s">
        <v>269</v>
      </c>
      <c r="G164" s="50" t="s">
        <v>277</v>
      </c>
      <c r="H164" s="315">
        <v>0</v>
      </c>
      <c r="I164" s="433"/>
      <c r="J164" s="315">
        <v>0</v>
      </c>
      <c r="K164" s="217">
        <f t="shared" si="21"/>
        <v>0</v>
      </c>
      <c r="L164" s="429">
        <v>0</v>
      </c>
    </row>
    <row r="165" spans="1:12" s="3" customFormat="1">
      <c r="A165" s="216" t="s">
        <v>217</v>
      </c>
      <c r="B165" s="668">
        <f t="shared" si="22"/>
        <v>0</v>
      </c>
      <c r="C165" s="665" t="str">
        <f t="shared" si="23"/>
        <v>2020 Initial Year</v>
      </c>
      <c r="D165" s="52">
        <v>1</v>
      </c>
      <c r="E165" s="802" t="s">
        <v>738</v>
      </c>
      <c r="F165" s="50" t="s">
        <v>270</v>
      </c>
      <c r="G165" s="50" t="s">
        <v>279</v>
      </c>
      <c r="H165" s="315">
        <v>0</v>
      </c>
      <c r="I165" s="433"/>
      <c r="J165" s="315">
        <v>0</v>
      </c>
      <c r="K165" s="217">
        <f t="shared" si="21"/>
        <v>0</v>
      </c>
      <c r="L165" s="429">
        <v>0</v>
      </c>
    </row>
    <row r="166" spans="1:12" s="3" customFormat="1">
      <c r="A166" s="216" t="s">
        <v>218</v>
      </c>
      <c r="B166" s="668">
        <f t="shared" si="22"/>
        <v>0</v>
      </c>
      <c r="C166" s="665" t="str">
        <f t="shared" si="23"/>
        <v>2020 Initial Year</v>
      </c>
      <c r="D166" s="52">
        <v>1</v>
      </c>
      <c r="E166" s="802" t="s">
        <v>738</v>
      </c>
      <c r="F166" s="50" t="s">
        <v>270</v>
      </c>
      <c r="G166" s="50" t="s">
        <v>278</v>
      </c>
      <c r="H166" s="315">
        <v>0</v>
      </c>
      <c r="I166" s="433"/>
      <c r="J166" s="433"/>
      <c r="K166" s="217">
        <f t="shared" si="21"/>
        <v>0</v>
      </c>
      <c r="L166" s="429">
        <v>0</v>
      </c>
    </row>
    <row r="167" spans="1:12" s="3" customFormat="1">
      <c r="A167" s="216" t="s">
        <v>219</v>
      </c>
      <c r="B167" s="668">
        <f t="shared" si="22"/>
        <v>0</v>
      </c>
      <c r="C167" s="665" t="str">
        <f t="shared" si="23"/>
        <v>2020 Initial Year</v>
      </c>
      <c r="D167" s="52">
        <v>1</v>
      </c>
      <c r="E167" s="802" t="s">
        <v>738</v>
      </c>
      <c r="F167" s="50" t="s">
        <v>271</v>
      </c>
      <c r="G167" s="50" t="s">
        <v>279</v>
      </c>
      <c r="H167" s="315">
        <v>0</v>
      </c>
      <c r="I167" s="433"/>
      <c r="J167" s="315">
        <v>0</v>
      </c>
      <c r="K167" s="217">
        <f t="shared" si="21"/>
        <v>0</v>
      </c>
      <c r="L167" s="429">
        <v>0</v>
      </c>
    </row>
    <row r="168" spans="1:12" s="3" customFormat="1">
      <c r="A168" s="216" t="s">
        <v>220</v>
      </c>
      <c r="B168" s="668">
        <f t="shared" si="22"/>
        <v>0</v>
      </c>
      <c r="C168" s="665" t="str">
        <f t="shared" si="23"/>
        <v>2020 Initial Year</v>
      </c>
      <c r="D168" s="52">
        <v>1</v>
      </c>
      <c r="E168" s="802" t="s">
        <v>738</v>
      </c>
      <c r="F168" s="50" t="s">
        <v>271</v>
      </c>
      <c r="G168" s="50" t="s">
        <v>278</v>
      </c>
      <c r="H168" s="315">
        <v>0</v>
      </c>
      <c r="I168" s="433"/>
      <c r="J168" s="433"/>
      <c r="K168" s="217">
        <f t="shared" si="21"/>
        <v>0</v>
      </c>
      <c r="L168" s="429">
        <v>0</v>
      </c>
    </row>
    <row r="169" spans="1:12" s="3" customFormat="1">
      <c r="A169" s="216" t="s">
        <v>221</v>
      </c>
      <c r="B169" s="668">
        <f t="shared" si="22"/>
        <v>0</v>
      </c>
      <c r="C169" s="665" t="str">
        <f t="shared" si="23"/>
        <v>2020 Initial Year</v>
      </c>
      <c r="D169" s="52">
        <v>1</v>
      </c>
      <c r="E169" s="802" t="s">
        <v>738</v>
      </c>
      <c r="F169" s="50" t="s">
        <v>272</v>
      </c>
      <c r="G169" s="50" t="s">
        <v>277</v>
      </c>
      <c r="H169" s="315">
        <v>0</v>
      </c>
      <c r="I169" s="433"/>
      <c r="J169" s="315">
        <v>0</v>
      </c>
      <c r="K169" s="217">
        <f t="shared" si="21"/>
        <v>0</v>
      </c>
      <c r="L169" s="429">
        <v>0</v>
      </c>
    </row>
    <row r="170" spans="1:12" s="3" customFormat="1">
      <c r="A170" s="218" t="s">
        <v>150</v>
      </c>
      <c r="B170" s="668">
        <f t="shared" si="22"/>
        <v>0</v>
      </c>
      <c r="C170" s="665" t="str">
        <f t="shared" si="23"/>
        <v>2020 Initial Year</v>
      </c>
      <c r="D170" s="52">
        <v>1</v>
      </c>
      <c r="E170" s="802" t="s">
        <v>739</v>
      </c>
      <c r="F170" s="50" t="s">
        <v>273</v>
      </c>
      <c r="G170" s="50" t="s">
        <v>277</v>
      </c>
      <c r="H170" s="315">
        <v>0</v>
      </c>
      <c r="I170" s="433"/>
      <c r="J170" s="433"/>
      <c r="K170" s="217">
        <f t="shared" si="21"/>
        <v>0</v>
      </c>
      <c r="L170" s="429">
        <v>0</v>
      </c>
    </row>
    <row r="171" spans="1:12" s="3" customFormat="1">
      <c r="A171" s="218" t="s">
        <v>151</v>
      </c>
      <c r="B171" s="668">
        <f t="shared" si="22"/>
        <v>0</v>
      </c>
      <c r="C171" s="665" t="str">
        <f t="shared" si="23"/>
        <v>2020 Initial Year</v>
      </c>
      <c r="D171" s="52">
        <v>1</v>
      </c>
      <c r="E171" s="802" t="s">
        <v>739</v>
      </c>
      <c r="F171" s="50" t="s">
        <v>269</v>
      </c>
      <c r="G171" s="50" t="s">
        <v>277</v>
      </c>
      <c r="H171" s="315">
        <v>0</v>
      </c>
      <c r="I171" s="433"/>
      <c r="J171" s="315">
        <v>0</v>
      </c>
      <c r="K171" s="217">
        <f t="shared" si="21"/>
        <v>0</v>
      </c>
      <c r="L171" s="429">
        <v>0</v>
      </c>
    </row>
    <row r="172" spans="1:12" s="3" customFormat="1">
      <c r="A172" s="218" t="s">
        <v>152</v>
      </c>
      <c r="B172" s="668">
        <f t="shared" si="22"/>
        <v>0</v>
      </c>
      <c r="C172" s="665" t="str">
        <f t="shared" si="23"/>
        <v>2020 Initial Year</v>
      </c>
      <c r="D172" s="52">
        <v>1</v>
      </c>
      <c r="E172" s="802" t="s">
        <v>739</v>
      </c>
      <c r="F172" s="50" t="s">
        <v>274</v>
      </c>
      <c r="G172" s="50" t="s">
        <v>277</v>
      </c>
      <c r="H172" s="315">
        <v>0</v>
      </c>
      <c r="I172" s="433"/>
      <c r="J172" s="315">
        <v>0</v>
      </c>
      <c r="K172" s="217">
        <f t="shared" si="21"/>
        <v>0</v>
      </c>
      <c r="L172" s="429">
        <v>0</v>
      </c>
    </row>
    <row r="173" spans="1:12" s="3" customFormat="1">
      <c r="A173" s="219" t="s">
        <v>70</v>
      </c>
      <c r="B173" s="668">
        <f t="shared" si="22"/>
        <v>0</v>
      </c>
      <c r="C173" s="665" t="str">
        <f t="shared" si="23"/>
        <v>2020 Initial Year</v>
      </c>
      <c r="D173" s="52">
        <v>1</v>
      </c>
      <c r="E173" s="496" t="s">
        <v>740</v>
      </c>
      <c r="F173" s="187" t="s">
        <v>423</v>
      </c>
      <c r="G173" s="187" t="s">
        <v>279</v>
      </c>
      <c r="H173" s="315">
        <v>0</v>
      </c>
      <c r="I173" s="433"/>
      <c r="J173" s="315">
        <v>0</v>
      </c>
      <c r="K173" s="217">
        <f t="shared" si="21"/>
        <v>0</v>
      </c>
      <c r="L173" s="429">
        <v>0</v>
      </c>
    </row>
    <row r="174" spans="1:12" s="3" customFormat="1">
      <c r="A174" s="219" t="s">
        <v>928</v>
      </c>
      <c r="B174" s="668">
        <f t="shared" ref="B174:B179" si="24">$B$18</f>
        <v>0</v>
      </c>
      <c r="C174" s="992" t="str">
        <f t="shared" si="23"/>
        <v>2020 Initial Year</v>
      </c>
      <c r="D174" s="52">
        <v>1</v>
      </c>
      <c r="E174" s="496" t="s">
        <v>927</v>
      </c>
      <c r="F174" s="187" t="s">
        <v>926</v>
      </c>
      <c r="G174" s="187" t="s">
        <v>279</v>
      </c>
      <c r="H174" s="315">
        <v>0</v>
      </c>
      <c r="I174" s="433"/>
      <c r="J174" s="315">
        <v>0</v>
      </c>
      <c r="K174" s="217">
        <f t="shared" ref="K174:K179" si="25">SUM(H174:J174)</f>
        <v>0</v>
      </c>
      <c r="L174" s="429">
        <v>0</v>
      </c>
    </row>
    <row r="175" spans="1:12" s="3" customFormat="1">
      <c r="A175" s="219" t="s">
        <v>929</v>
      </c>
      <c r="B175" s="668">
        <f t="shared" si="24"/>
        <v>0</v>
      </c>
      <c r="C175" s="992" t="str">
        <f t="shared" si="23"/>
        <v>2020 Initial Year</v>
      </c>
      <c r="D175" s="52">
        <v>1</v>
      </c>
      <c r="E175" s="496" t="s">
        <v>927</v>
      </c>
      <c r="F175" s="187" t="s">
        <v>926</v>
      </c>
      <c r="G175" s="187" t="s">
        <v>278</v>
      </c>
      <c r="H175" s="315">
        <v>0</v>
      </c>
      <c r="I175" s="433"/>
      <c r="J175" s="1018"/>
      <c r="K175" s="217">
        <f t="shared" si="25"/>
        <v>0</v>
      </c>
      <c r="L175" s="429">
        <v>0</v>
      </c>
    </row>
    <row r="176" spans="1:12" s="3" customFormat="1">
      <c r="A176" s="219" t="s">
        <v>930</v>
      </c>
      <c r="B176" s="668">
        <f t="shared" si="24"/>
        <v>0</v>
      </c>
      <c r="C176" s="992" t="str">
        <f t="shared" si="23"/>
        <v>2020 Initial Year</v>
      </c>
      <c r="D176" s="52">
        <v>1</v>
      </c>
      <c r="E176" s="496" t="s">
        <v>927</v>
      </c>
      <c r="F176" s="187" t="s">
        <v>271</v>
      </c>
      <c r="G176" s="187" t="s">
        <v>279</v>
      </c>
      <c r="H176" s="315">
        <v>0</v>
      </c>
      <c r="I176" s="433"/>
      <c r="J176" s="315">
        <v>0</v>
      </c>
      <c r="K176" s="217">
        <f t="shared" si="25"/>
        <v>0</v>
      </c>
      <c r="L176" s="429">
        <v>0</v>
      </c>
    </row>
    <row r="177" spans="1:12" s="3" customFormat="1">
      <c r="A177" s="219" t="s">
        <v>931</v>
      </c>
      <c r="B177" s="668">
        <f t="shared" si="24"/>
        <v>0</v>
      </c>
      <c r="C177" s="992" t="str">
        <f t="shared" si="23"/>
        <v>2020 Initial Year</v>
      </c>
      <c r="D177" s="52">
        <v>1</v>
      </c>
      <c r="E177" s="496" t="s">
        <v>927</v>
      </c>
      <c r="F177" s="187" t="s">
        <v>271</v>
      </c>
      <c r="G177" s="187" t="s">
        <v>278</v>
      </c>
      <c r="H177" s="315">
        <v>0</v>
      </c>
      <c r="I177" s="433"/>
      <c r="J177" s="1018"/>
      <c r="K177" s="217">
        <f t="shared" si="25"/>
        <v>0</v>
      </c>
      <c r="L177" s="429">
        <v>0</v>
      </c>
    </row>
    <row r="178" spans="1:12" s="3" customFormat="1">
      <c r="A178" s="219" t="s">
        <v>932</v>
      </c>
      <c r="B178" s="668">
        <f t="shared" si="24"/>
        <v>0</v>
      </c>
      <c r="C178" s="992" t="str">
        <f t="shared" si="23"/>
        <v>2020 Initial Year</v>
      </c>
      <c r="D178" s="52">
        <v>1</v>
      </c>
      <c r="E178" s="496" t="s">
        <v>927</v>
      </c>
      <c r="F178" s="187" t="s">
        <v>272</v>
      </c>
      <c r="G178" s="187" t="s">
        <v>277</v>
      </c>
      <c r="H178" s="315">
        <v>0</v>
      </c>
      <c r="I178" s="433"/>
      <c r="J178" s="315">
        <v>0</v>
      </c>
      <c r="K178" s="217">
        <f t="shared" si="25"/>
        <v>0</v>
      </c>
      <c r="L178" s="429">
        <v>0</v>
      </c>
    </row>
    <row r="179" spans="1:12" s="3" customFormat="1">
      <c r="A179" s="738" t="s">
        <v>71</v>
      </c>
      <c r="B179" s="993">
        <f t="shared" si="24"/>
        <v>0</v>
      </c>
      <c r="C179" s="994" t="str">
        <f t="shared" si="23"/>
        <v>2020 Initial Year</v>
      </c>
      <c r="D179" s="739">
        <v>1</v>
      </c>
      <c r="E179" s="804" t="s">
        <v>424</v>
      </c>
      <c r="F179" s="745" t="s">
        <v>267</v>
      </c>
      <c r="G179" s="745" t="s">
        <v>277</v>
      </c>
      <c r="H179" s="741">
        <v>0</v>
      </c>
      <c r="I179" s="741">
        <v>0</v>
      </c>
      <c r="J179" s="742"/>
      <c r="K179" s="743">
        <f t="shared" si="25"/>
        <v>0</v>
      </c>
      <c r="L179" s="744">
        <v>0</v>
      </c>
    </row>
    <row r="180" spans="1:12" s="3" customFormat="1">
      <c r="A180" s="216" t="s">
        <v>211</v>
      </c>
      <c r="B180" s="668">
        <f t="shared" si="22"/>
        <v>0</v>
      </c>
      <c r="C180" s="699" t="str">
        <f t="shared" si="23"/>
        <v>2020 Initial Year</v>
      </c>
      <c r="D180" s="52">
        <v>2</v>
      </c>
      <c r="E180" s="802" t="s">
        <v>738</v>
      </c>
      <c r="F180" s="281" t="s">
        <v>267</v>
      </c>
      <c r="G180" s="50" t="s">
        <v>277</v>
      </c>
      <c r="H180" s="315">
        <v>0</v>
      </c>
      <c r="I180" s="433"/>
      <c r="J180" s="433"/>
      <c r="K180" s="217">
        <f t="shared" si="21"/>
        <v>0</v>
      </c>
      <c r="L180" s="429">
        <v>0</v>
      </c>
    </row>
    <row r="181" spans="1:12" s="3" customFormat="1">
      <c r="A181" s="216" t="s">
        <v>214</v>
      </c>
      <c r="B181" s="668">
        <f t="shared" si="22"/>
        <v>0</v>
      </c>
      <c r="C181" s="665" t="str">
        <f t="shared" si="23"/>
        <v>2020 Initial Year</v>
      </c>
      <c r="D181" s="52">
        <v>2</v>
      </c>
      <c r="E181" s="802" t="s">
        <v>738</v>
      </c>
      <c r="F181" s="281" t="s">
        <v>268</v>
      </c>
      <c r="G181" s="50" t="s">
        <v>277</v>
      </c>
      <c r="H181" s="315">
        <v>0</v>
      </c>
      <c r="I181" s="433"/>
      <c r="J181" s="433"/>
      <c r="K181" s="217">
        <f t="shared" si="21"/>
        <v>0</v>
      </c>
      <c r="L181" s="429">
        <v>0</v>
      </c>
    </row>
    <row r="182" spans="1:12" s="3" customFormat="1">
      <c r="A182" s="216" t="s">
        <v>215</v>
      </c>
      <c r="B182" s="668">
        <f t="shared" si="22"/>
        <v>0</v>
      </c>
      <c r="C182" s="665" t="str">
        <f t="shared" si="23"/>
        <v>2020 Initial Year</v>
      </c>
      <c r="D182" s="52">
        <v>2</v>
      </c>
      <c r="E182" s="802" t="s">
        <v>738</v>
      </c>
      <c r="F182" s="50" t="s">
        <v>269</v>
      </c>
      <c r="G182" s="50" t="s">
        <v>277</v>
      </c>
      <c r="H182" s="315">
        <v>0</v>
      </c>
      <c r="I182" s="433"/>
      <c r="J182" s="315">
        <v>0</v>
      </c>
      <c r="K182" s="217">
        <f t="shared" si="21"/>
        <v>0</v>
      </c>
      <c r="L182" s="429">
        <v>0</v>
      </c>
    </row>
    <row r="183" spans="1:12" s="3" customFormat="1">
      <c r="A183" s="216" t="s">
        <v>217</v>
      </c>
      <c r="B183" s="668">
        <f t="shared" si="22"/>
        <v>0</v>
      </c>
      <c r="C183" s="665" t="str">
        <f t="shared" si="23"/>
        <v>2020 Initial Year</v>
      </c>
      <c r="D183" s="52">
        <v>2</v>
      </c>
      <c r="E183" s="802" t="s">
        <v>738</v>
      </c>
      <c r="F183" s="50" t="s">
        <v>270</v>
      </c>
      <c r="G183" s="50" t="s">
        <v>279</v>
      </c>
      <c r="H183" s="315">
        <v>0</v>
      </c>
      <c r="I183" s="433"/>
      <c r="J183" s="315">
        <v>0</v>
      </c>
      <c r="K183" s="217">
        <f t="shared" si="21"/>
        <v>0</v>
      </c>
      <c r="L183" s="429">
        <v>0</v>
      </c>
    </row>
    <row r="184" spans="1:12" s="3" customFormat="1">
      <c r="A184" s="216" t="s">
        <v>218</v>
      </c>
      <c r="B184" s="668">
        <f t="shared" si="22"/>
        <v>0</v>
      </c>
      <c r="C184" s="665" t="str">
        <f t="shared" si="23"/>
        <v>2020 Initial Year</v>
      </c>
      <c r="D184" s="52">
        <v>2</v>
      </c>
      <c r="E184" s="802" t="s">
        <v>738</v>
      </c>
      <c r="F184" s="50" t="s">
        <v>270</v>
      </c>
      <c r="G184" s="50" t="s">
        <v>278</v>
      </c>
      <c r="H184" s="315">
        <v>0</v>
      </c>
      <c r="I184" s="433"/>
      <c r="J184" s="433"/>
      <c r="K184" s="217">
        <f t="shared" si="21"/>
        <v>0</v>
      </c>
      <c r="L184" s="429">
        <v>0</v>
      </c>
    </row>
    <row r="185" spans="1:12" s="3" customFormat="1">
      <c r="A185" s="216" t="s">
        <v>219</v>
      </c>
      <c r="B185" s="668">
        <f t="shared" si="22"/>
        <v>0</v>
      </c>
      <c r="C185" s="665" t="str">
        <f t="shared" si="23"/>
        <v>2020 Initial Year</v>
      </c>
      <c r="D185" s="52">
        <v>2</v>
      </c>
      <c r="E185" s="802" t="s">
        <v>738</v>
      </c>
      <c r="F185" s="50" t="s">
        <v>271</v>
      </c>
      <c r="G185" s="50" t="s">
        <v>279</v>
      </c>
      <c r="H185" s="315">
        <v>0</v>
      </c>
      <c r="I185" s="433"/>
      <c r="J185" s="315">
        <v>0</v>
      </c>
      <c r="K185" s="217">
        <f t="shared" si="21"/>
        <v>0</v>
      </c>
      <c r="L185" s="429">
        <v>0</v>
      </c>
    </row>
    <row r="186" spans="1:12" s="3" customFormat="1">
      <c r="A186" s="216" t="s">
        <v>220</v>
      </c>
      <c r="B186" s="668">
        <f t="shared" si="22"/>
        <v>0</v>
      </c>
      <c r="C186" s="665" t="str">
        <f t="shared" si="23"/>
        <v>2020 Initial Year</v>
      </c>
      <c r="D186" s="52">
        <v>2</v>
      </c>
      <c r="E186" s="802" t="s">
        <v>738</v>
      </c>
      <c r="F186" s="50" t="s">
        <v>271</v>
      </c>
      <c r="G186" s="50" t="s">
        <v>278</v>
      </c>
      <c r="H186" s="315">
        <v>0</v>
      </c>
      <c r="I186" s="433"/>
      <c r="J186" s="433"/>
      <c r="K186" s="217">
        <f t="shared" si="21"/>
        <v>0</v>
      </c>
      <c r="L186" s="429">
        <v>0</v>
      </c>
    </row>
    <row r="187" spans="1:12" s="3" customFormat="1">
      <c r="A187" s="216" t="s">
        <v>221</v>
      </c>
      <c r="B187" s="668">
        <f t="shared" si="22"/>
        <v>0</v>
      </c>
      <c r="C187" s="665" t="str">
        <f t="shared" si="23"/>
        <v>2020 Initial Year</v>
      </c>
      <c r="D187" s="52">
        <v>2</v>
      </c>
      <c r="E187" s="802" t="s">
        <v>738</v>
      </c>
      <c r="F187" s="50" t="s">
        <v>272</v>
      </c>
      <c r="G187" s="50" t="s">
        <v>277</v>
      </c>
      <c r="H187" s="315">
        <v>0</v>
      </c>
      <c r="I187" s="433"/>
      <c r="J187" s="315">
        <v>0</v>
      </c>
      <c r="K187" s="217">
        <f t="shared" si="21"/>
        <v>0</v>
      </c>
      <c r="L187" s="429">
        <v>0</v>
      </c>
    </row>
    <row r="188" spans="1:12" s="3" customFormat="1">
      <c r="A188" s="218" t="s">
        <v>150</v>
      </c>
      <c r="B188" s="668">
        <f t="shared" si="22"/>
        <v>0</v>
      </c>
      <c r="C188" s="665" t="str">
        <f t="shared" si="23"/>
        <v>2020 Initial Year</v>
      </c>
      <c r="D188" s="52">
        <v>2</v>
      </c>
      <c r="E188" s="802" t="s">
        <v>739</v>
      </c>
      <c r="F188" s="50" t="s">
        <v>273</v>
      </c>
      <c r="G188" s="50" t="s">
        <v>277</v>
      </c>
      <c r="H188" s="315">
        <v>0</v>
      </c>
      <c r="I188" s="433"/>
      <c r="J188" s="433"/>
      <c r="K188" s="217">
        <f t="shared" si="21"/>
        <v>0</v>
      </c>
      <c r="L188" s="429">
        <v>0</v>
      </c>
    </row>
    <row r="189" spans="1:12" s="3" customFormat="1">
      <c r="A189" s="218" t="s">
        <v>151</v>
      </c>
      <c r="B189" s="668">
        <f t="shared" si="22"/>
        <v>0</v>
      </c>
      <c r="C189" s="665" t="str">
        <f t="shared" si="23"/>
        <v>2020 Initial Year</v>
      </c>
      <c r="D189" s="52">
        <v>2</v>
      </c>
      <c r="E189" s="802" t="s">
        <v>739</v>
      </c>
      <c r="F189" s="50" t="s">
        <v>269</v>
      </c>
      <c r="G189" s="50" t="s">
        <v>277</v>
      </c>
      <c r="H189" s="315">
        <v>0</v>
      </c>
      <c r="I189" s="433"/>
      <c r="J189" s="315">
        <v>0</v>
      </c>
      <c r="K189" s="217">
        <f t="shared" si="21"/>
        <v>0</v>
      </c>
      <c r="L189" s="429">
        <v>0</v>
      </c>
    </row>
    <row r="190" spans="1:12" s="3" customFormat="1">
      <c r="A190" s="218" t="s">
        <v>152</v>
      </c>
      <c r="B190" s="668">
        <f t="shared" si="22"/>
        <v>0</v>
      </c>
      <c r="C190" s="665" t="str">
        <f t="shared" si="23"/>
        <v>2020 Initial Year</v>
      </c>
      <c r="D190" s="52">
        <v>2</v>
      </c>
      <c r="E190" s="802" t="s">
        <v>739</v>
      </c>
      <c r="F190" s="50" t="s">
        <v>274</v>
      </c>
      <c r="G190" s="50" t="s">
        <v>277</v>
      </c>
      <c r="H190" s="315">
        <v>0</v>
      </c>
      <c r="I190" s="433"/>
      <c r="J190" s="315">
        <v>0</v>
      </c>
      <c r="K190" s="217">
        <f t="shared" si="21"/>
        <v>0</v>
      </c>
      <c r="L190" s="429">
        <v>0</v>
      </c>
    </row>
    <row r="191" spans="1:12" s="3" customFormat="1">
      <c r="A191" s="219" t="s">
        <v>70</v>
      </c>
      <c r="B191" s="668">
        <f t="shared" si="22"/>
        <v>0</v>
      </c>
      <c r="C191" s="665" t="str">
        <f t="shared" si="23"/>
        <v>2020 Initial Year</v>
      </c>
      <c r="D191" s="52">
        <v>2</v>
      </c>
      <c r="E191" s="496" t="s">
        <v>740</v>
      </c>
      <c r="F191" s="187" t="s">
        <v>423</v>
      </c>
      <c r="G191" s="187" t="s">
        <v>279</v>
      </c>
      <c r="H191" s="315">
        <v>0</v>
      </c>
      <c r="I191" s="433"/>
      <c r="J191" s="315">
        <v>0</v>
      </c>
      <c r="K191" s="217">
        <f t="shared" si="21"/>
        <v>0</v>
      </c>
      <c r="L191" s="429">
        <v>0</v>
      </c>
    </row>
    <row r="192" spans="1:12" s="3" customFormat="1">
      <c r="A192" s="219" t="s">
        <v>928</v>
      </c>
      <c r="B192" s="668">
        <f t="shared" ref="B192:B197" si="26">$B$18</f>
        <v>0</v>
      </c>
      <c r="C192" s="992" t="str">
        <f t="shared" si="23"/>
        <v>2020 Initial Year</v>
      </c>
      <c r="D192" s="52">
        <v>2</v>
      </c>
      <c r="E192" s="496" t="s">
        <v>927</v>
      </c>
      <c r="F192" s="187" t="s">
        <v>926</v>
      </c>
      <c r="G192" s="187" t="s">
        <v>279</v>
      </c>
      <c r="H192" s="315">
        <v>0</v>
      </c>
      <c r="I192" s="433"/>
      <c r="J192" s="315">
        <v>0</v>
      </c>
      <c r="K192" s="217">
        <f t="shared" ref="K192:K197" si="27">SUM(H192:J192)</f>
        <v>0</v>
      </c>
      <c r="L192" s="429">
        <v>0</v>
      </c>
    </row>
    <row r="193" spans="1:12" s="3" customFormat="1">
      <c r="A193" s="219" t="s">
        <v>929</v>
      </c>
      <c r="B193" s="668">
        <f t="shared" si="26"/>
        <v>0</v>
      </c>
      <c r="C193" s="992" t="str">
        <f t="shared" si="23"/>
        <v>2020 Initial Year</v>
      </c>
      <c r="D193" s="52">
        <v>2</v>
      </c>
      <c r="E193" s="496" t="s">
        <v>927</v>
      </c>
      <c r="F193" s="187" t="s">
        <v>926</v>
      </c>
      <c r="G193" s="187" t="s">
        <v>278</v>
      </c>
      <c r="H193" s="315">
        <v>0</v>
      </c>
      <c r="I193" s="433"/>
      <c r="J193" s="1018"/>
      <c r="K193" s="217">
        <f t="shared" si="27"/>
        <v>0</v>
      </c>
      <c r="L193" s="429">
        <v>0</v>
      </c>
    </row>
    <row r="194" spans="1:12" s="3" customFormat="1">
      <c r="A194" s="219" t="s">
        <v>930</v>
      </c>
      <c r="B194" s="668">
        <f t="shared" si="26"/>
        <v>0</v>
      </c>
      <c r="C194" s="992" t="str">
        <f t="shared" si="23"/>
        <v>2020 Initial Year</v>
      </c>
      <c r="D194" s="52">
        <v>2</v>
      </c>
      <c r="E194" s="496" t="s">
        <v>927</v>
      </c>
      <c r="F194" s="187" t="s">
        <v>271</v>
      </c>
      <c r="G194" s="187" t="s">
        <v>279</v>
      </c>
      <c r="H194" s="315">
        <v>0</v>
      </c>
      <c r="I194" s="433"/>
      <c r="J194" s="315">
        <v>0</v>
      </c>
      <c r="K194" s="217">
        <f t="shared" si="27"/>
        <v>0</v>
      </c>
      <c r="L194" s="429">
        <v>0</v>
      </c>
    </row>
    <row r="195" spans="1:12" s="3" customFormat="1">
      <c r="A195" s="219" t="s">
        <v>931</v>
      </c>
      <c r="B195" s="668">
        <f t="shared" si="26"/>
        <v>0</v>
      </c>
      <c r="C195" s="992" t="str">
        <f t="shared" si="23"/>
        <v>2020 Initial Year</v>
      </c>
      <c r="D195" s="52">
        <v>2</v>
      </c>
      <c r="E195" s="496" t="s">
        <v>927</v>
      </c>
      <c r="F195" s="187" t="s">
        <v>271</v>
      </c>
      <c r="G195" s="187" t="s">
        <v>278</v>
      </c>
      <c r="H195" s="315">
        <v>0</v>
      </c>
      <c r="I195" s="433"/>
      <c r="J195" s="1018"/>
      <c r="K195" s="217">
        <f t="shared" si="27"/>
        <v>0</v>
      </c>
      <c r="L195" s="429">
        <v>0</v>
      </c>
    </row>
    <row r="196" spans="1:12" s="3" customFormat="1">
      <c r="A196" s="219" t="s">
        <v>932</v>
      </c>
      <c r="B196" s="668">
        <f t="shared" si="26"/>
        <v>0</v>
      </c>
      <c r="C196" s="992" t="str">
        <f t="shared" si="23"/>
        <v>2020 Initial Year</v>
      </c>
      <c r="D196" s="52">
        <v>2</v>
      </c>
      <c r="E196" s="496" t="s">
        <v>927</v>
      </c>
      <c r="F196" s="187" t="s">
        <v>272</v>
      </c>
      <c r="G196" s="187" t="s">
        <v>277</v>
      </c>
      <c r="H196" s="315">
        <v>0</v>
      </c>
      <c r="I196" s="433"/>
      <c r="J196" s="315">
        <v>0</v>
      </c>
      <c r="K196" s="217">
        <f t="shared" si="27"/>
        <v>0</v>
      </c>
      <c r="L196" s="429">
        <v>0</v>
      </c>
    </row>
    <row r="197" spans="1:12" s="3" customFormat="1">
      <c r="A197" s="738" t="s">
        <v>71</v>
      </c>
      <c r="B197" s="993">
        <f t="shared" si="26"/>
        <v>0</v>
      </c>
      <c r="C197" s="994" t="str">
        <f t="shared" si="23"/>
        <v>2020 Initial Year</v>
      </c>
      <c r="D197" s="739">
        <v>2</v>
      </c>
      <c r="E197" s="804" t="s">
        <v>424</v>
      </c>
      <c r="F197" s="745" t="s">
        <v>267</v>
      </c>
      <c r="G197" s="745" t="s">
        <v>277</v>
      </c>
      <c r="H197" s="741">
        <v>0</v>
      </c>
      <c r="I197" s="741">
        <v>0</v>
      </c>
      <c r="J197" s="742"/>
      <c r="K197" s="743">
        <f t="shared" si="27"/>
        <v>0</v>
      </c>
      <c r="L197" s="744">
        <v>0</v>
      </c>
    </row>
    <row r="198" spans="1:12" s="3" customFormat="1">
      <c r="A198" s="216" t="s">
        <v>211</v>
      </c>
      <c r="B198" s="668">
        <f t="shared" si="22"/>
        <v>0</v>
      </c>
      <c r="C198" s="699" t="str">
        <f t="shared" si="23"/>
        <v>2020 Initial Year</v>
      </c>
      <c r="D198" s="52">
        <v>3</v>
      </c>
      <c r="E198" s="802" t="s">
        <v>738</v>
      </c>
      <c r="F198" s="281" t="s">
        <v>267</v>
      </c>
      <c r="G198" s="50" t="s">
        <v>277</v>
      </c>
      <c r="H198" s="315">
        <v>0</v>
      </c>
      <c r="I198" s="433"/>
      <c r="J198" s="433"/>
      <c r="K198" s="217">
        <f t="shared" si="21"/>
        <v>0</v>
      </c>
      <c r="L198" s="429">
        <v>0</v>
      </c>
    </row>
    <row r="199" spans="1:12" s="3" customFormat="1">
      <c r="A199" s="216" t="s">
        <v>214</v>
      </c>
      <c r="B199" s="668">
        <f t="shared" si="22"/>
        <v>0</v>
      </c>
      <c r="C199" s="665" t="str">
        <f t="shared" si="23"/>
        <v>2020 Initial Year</v>
      </c>
      <c r="D199" s="52">
        <v>3</v>
      </c>
      <c r="E199" s="802" t="s">
        <v>738</v>
      </c>
      <c r="F199" s="281" t="s">
        <v>268</v>
      </c>
      <c r="G199" s="50" t="s">
        <v>277</v>
      </c>
      <c r="H199" s="315">
        <v>0</v>
      </c>
      <c r="I199" s="433"/>
      <c r="J199" s="433"/>
      <c r="K199" s="217">
        <f t="shared" si="21"/>
        <v>0</v>
      </c>
      <c r="L199" s="429">
        <v>0</v>
      </c>
    </row>
    <row r="200" spans="1:12" s="3" customFormat="1">
      <c r="A200" s="216" t="s">
        <v>215</v>
      </c>
      <c r="B200" s="668">
        <f t="shared" si="22"/>
        <v>0</v>
      </c>
      <c r="C200" s="665" t="str">
        <f t="shared" si="23"/>
        <v>2020 Initial Year</v>
      </c>
      <c r="D200" s="52">
        <v>3</v>
      </c>
      <c r="E200" s="802" t="s">
        <v>738</v>
      </c>
      <c r="F200" s="50" t="s">
        <v>269</v>
      </c>
      <c r="G200" s="50" t="s">
        <v>277</v>
      </c>
      <c r="H200" s="315">
        <v>0</v>
      </c>
      <c r="I200" s="433"/>
      <c r="J200" s="315">
        <v>0</v>
      </c>
      <c r="K200" s="217">
        <f t="shared" si="21"/>
        <v>0</v>
      </c>
      <c r="L200" s="429">
        <v>0</v>
      </c>
    </row>
    <row r="201" spans="1:12" s="3" customFormat="1">
      <c r="A201" s="216" t="s">
        <v>217</v>
      </c>
      <c r="B201" s="668">
        <f t="shared" ref="B201:B227" si="28">$B$162</f>
        <v>0</v>
      </c>
      <c r="C201" s="665" t="str">
        <f t="shared" si="23"/>
        <v>2020 Initial Year</v>
      </c>
      <c r="D201" s="52">
        <v>3</v>
      </c>
      <c r="E201" s="802" t="s">
        <v>738</v>
      </c>
      <c r="F201" s="50" t="s">
        <v>270</v>
      </c>
      <c r="G201" s="50" t="s">
        <v>279</v>
      </c>
      <c r="H201" s="315">
        <v>0</v>
      </c>
      <c r="I201" s="433"/>
      <c r="J201" s="315">
        <v>0</v>
      </c>
      <c r="K201" s="217">
        <f t="shared" si="21"/>
        <v>0</v>
      </c>
      <c r="L201" s="429">
        <v>0</v>
      </c>
    </row>
    <row r="202" spans="1:12" s="3" customFormat="1">
      <c r="A202" s="216" t="s">
        <v>218</v>
      </c>
      <c r="B202" s="668">
        <f t="shared" si="28"/>
        <v>0</v>
      </c>
      <c r="C202" s="665" t="str">
        <f t="shared" si="23"/>
        <v>2020 Initial Year</v>
      </c>
      <c r="D202" s="52">
        <v>3</v>
      </c>
      <c r="E202" s="802" t="s">
        <v>738</v>
      </c>
      <c r="F202" s="50" t="s">
        <v>270</v>
      </c>
      <c r="G202" s="50" t="s">
        <v>278</v>
      </c>
      <c r="H202" s="315">
        <v>0</v>
      </c>
      <c r="I202" s="433"/>
      <c r="J202" s="433"/>
      <c r="K202" s="217">
        <f t="shared" si="21"/>
        <v>0</v>
      </c>
      <c r="L202" s="429">
        <v>0</v>
      </c>
    </row>
    <row r="203" spans="1:12" s="3" customFormat="1">
      <c r="A203" s="216" t="s">
        <v>219</v>
      </c>
      <c r="B203" s="668">
        <f t="shared" si="28"/>
        <v>0</v>
      </c>
      <c r="C203" s="665" t="str">
        <f t="shared" si="23"/>
        <v>2020 Initial Year</v>
      </c>
      <c r="D203" s="52">
        <v>3</v>
      </c>
      <c r="E203" s="802" t="s">
        <v>738</v>
      </c>
      <c r="F203" s="50" t="s">
        <v>271</v>
      </c>
      <c r="G203" s="50" t="s">
        <v>279</v>
      </c>
      <c r="H203" s="315">
        <v>0</v>
      </c>
      <c r="I203" s="433"/>
      <c r="J203" s="315">
        <v>0</v>
      </c>
      <c r="K203" s="217">
        <f t="shared" si="21"/>
        <v>0</v>
      </c>
      <c r="L203" s="429">
        <v>0</v>
      </c>
    </row>
    <row r="204" spans="1:12" s="3" customFormat="1">
      <c r="A204" s="216" t="s">
        <v>220</v>
      </c>
      <c r="B204" s="668">
        <f t="shared" si="28"/>
        <v>0</v>
      </c>
      <c r="C204" s="665" t="str">
        <f t="shared" si="23"/>
        <v>2020 Initial Year</v>
      </c>
      <c r="D204" s="52">
        <v>3</v>
      </c>
      <c r="E204" s="802" t="s">
        <v>738</v>
      </c>
      <c r="F204" s="50" t="s">
        <v>271</v>
      </c>
      <c r="G204" s="50" t="s">
        <v>278</v>
      </c>
      <c r="H204" s="315">
        <v>0</v>
      </c>
      <c r="I204" s="433"/>
      <c r="J204" s="433"/>
      <c r="K204" s="217">
        <f t="shared" si="21"/>
        <v>0</v>
      </c>
      <c r="L204" s="429">
        <v>0</v>
      </c>
    </row>
    <row r="205" spans="1:12" s="3" customFormat="1">
      <c r="A205" s="216" t="s">
        <v>221</v>
      </c>
      <c r="B205" s="668">
        <f t="shared" si="28"/>
        <v>0</v>
      </c>
      <c r="C205" s="665" t="str">
        <f t="shared" si="23"/>
        <v>2020 Initial Year</v>
      </c>
      <c r="D205" s="52">
        <v>3</v>
      </c>
      <c r="E205" s="802" t="s">
        <v>738</v>
      </c>
      <c r="F205" s="50" t="s">
        <v>272</v>
      </c>
      <c r="G205" s="50" t="s">
        <v>277</v>
      </c>
      <c r="H205" s="315">
        <v>0</v>
      </c>
      <c r="I205" s="433"/>
      <c r="J205" s="315">
        <v>0</v>
      </c>
      <c r="K205" s="217">
        <f t="shared" si="21"/>
        <v>0</v>
      </c>
      <c r="L205" s="429">
        <v>0</v>
      </c>
    </row>
    <row r="206" spans="1:12" s="3" customFormat="1">
      <c r="A206" s="218" t="s">
        <v>150</v>
      </c>
      <c r="B206" s="668">
        <f t="shared" si="28"/>
        <v>0</v>
      </c>
      <c r="C206" s="665" t="str">
        <f t="shared" si="23"/>
        <v>2020 Initial Year</v>
      </c>
      <c r="D206" s="52">
        <v>3</v>
      </c>
      <c r="E206" s="802" t="s">
        <v>739</v>
      </c>
      <c r="F206" s="50" t="s">
        <v>273</v>
      </c>
      <c r="G206" s="50" t="s">
        <v>277</v>
      </c>
      <c r="H206" s="315">
        <v>0</v>
      </c>
      <c r="I206" s="433"/>
      <c r="J206" s="433"/>
      <c r="K206" s="217">
        <f t="shared" si="21"/>
        <v>0</v>
      </c>
      <c r="L206" s="429">
        <v>0</v>
      </c>
    </row>
    <row r="207" spans="1:12" s="3" customFormat="1">
      <c r="A207" s="218" t="s">
        <v>151</v>
      </c>
      <c r="B207" s="668">
        <f t="shared" si="28"/>
        <v>0</v>
      </c>
      <c r="C207" s="665" t="str">
        <f t="shared" si="23"/>
        <v>2020 Initial Year</v>
      </c>
      <c r="D207" s="52">
        <v>3</v>
      </c>
      <c r="E207" s="802" t="s">
        <v>739</v>
      </c>
      <c r="F207" s="50" t="s">
        <v>269</v>
      </c>
      <c r="G207" s="50" t="s">
        <v>277</v>
      </c>
      <c r="H207" s="315">
        <v>0</v>
      </c>
      <c r="I207" s="433"/>
      <c r="J207" s="315">
        <v>0</v>
      </c>
      <c r="K207" s="217">
        <f t="shared" si="21"/>
        <v>0</v>
      </c>
      <c r="L207" s="429">
        <v>0</v>
      </c>
    </row>
    <row r="208" spans="1:12" s="3" customFormat="1">
      <c r="A208" s="218" t="s">
        <v>152</v>
      </c>
      <c r="B208" s="668">
        <f t="shared" si="28"/>
        <v>0</v>
      </c>
      <c r="C208" s="665" t="str">
        <f t="shared" si="23"/>
        <v>2020 Initial Year</v>
      </c>
      <c r="D208" s="52">
        <v>3</v>
      </c>
      <c r="E208" s="802" t="s">
        <v>739</v>
      </c>
      <c r="F208" s="50" t="s">
        <v>274</v>
      </c>
      <c r="G208" s="50" t="s">
        <v>277</v>
      </c>
      <c r="H208" s="315">
        <v>0</v>
      </c>
      <c r="I208" s="433"/>
      <c r="J208" s="315">
        <v>0</v>
      </c>
      <c r="K208" s="217">
        <f t="shared" si="21"/>
        <v>0</v>
      </c>
      <c r="L208" s="429">
        <v>0</v>
      </c>
    </row>
    <row r="209" spans="1:12" s="3" customFormat="1">
      <c r="A209" s="219" t="s">
        <v>70</v>
      </c>
      <c r="B209" s="668">
        <f t="shared" si="28"/>
        <v>0</v>
      </c>
      <c r="C209" s="665" t="str">
        <f t="shared" si="23"/>
        <v>2020 Initial Year</v>
      </c>
      <c r="D209" s="52">
        <v>3</v>
      </c>
      <c r="E209" s="496" t="s">
        <v>740</v>
      </c>
      <c r="F209" s="187" t="s">
        <v>423</v>
      </c>
      <c r="G209" s="187" t="s">
        <v>279</v>
      </c>
      <c r="H209" s="315">
        <v>0</v>
      </c>
      <c r="I209" s="433"/>
      <c r="J209" s="315">
        <v>0</v>
      </c>
      <c r="K209" s="217">
        <f t="shared" si="21"/>
        <v>0</v>
      </c>
      <c r="L209" s="429">
        <v>0</v>
      </c>
    </row>
    <row r="210" spans="1:12" s="3" customFormat="1">
      <c r="A210" s="219" t="s">
        <v>928</v>
      </c>
      <c r="B210" s="668">
        <f t="shared" ref="B210:B215" si="29">$B$18</f>
        <v>0</v>
      </c>
      <c r="C210" s="992" t="str">
        <f t="shared" si="23"/>
        <v>2020 Initial Year</v>
      </c>
      <c r="D210" s="52">
        <v>3</v>
      </c>
      <c r="E210" s="496" t="s">
        <v>927</v>
      </c>
      <c r="F210" s="187" t="s">
        <v>926</v>
      </c>
      <c r="G210" s="187" t="s">
        <v>279</v>
      </c>
      <c r="H210" s="315">
        <v>0</v>
      </c>
      <c r="I210" s="433"/>
      <c r="J210" s="315">
        <v>0</v>
      </c>
      <c r="K210" s="217">
        <f t="shared" ref="K210:K215" si="30">SUM(H210:J210)</f>
        <v>0</v>
      </c>
      <c r="L210" s="429">
        <v>0</v>
      </c>
    </row>
    <row r="211" spans="1:12" s="3" customFormat="1">
      <c r="A211" s="219" t="s">
        <v>929</v>
      </c>
      <c r="B211" s="668">
        <f t="shared" si="29"/>
        <v>0</v>
      </c>
      <c r="C211" s="992" t="str">
        <f t="shared" si="23"/>
        <v>2020 Initial Year</v>
      </c>
      <c r="D211" s="52">
        <v>3</v>
      </c>
      <c r="E211" s="496" t="s">
        <v>927</v>
      </c>
      <c r="F211" s="187" t="s">
        <v>926</v>
      </c>
      <c r="G211" s="187" t="s">
        <v>278</v>
      </c>
      <c r="H211" s="315">
        <v>0</v>
      </c>
      <c r="I211" s="433"/>
      <c r="J211" s="1018"/>
      <c r="K211" s="217">
        <f t="shared" si="30"/>
        <v>0</v>
      </c>
      <c r="L211" s="429">
        <v>0</v>
      </c>
    </row>
    <row r="212" spans="1:12" s="3" customFormat="1">
      <c r="A212" s="219" t="s">
        <v>930</v>
      </c>
      <c r="B212" s="668">
        <f t="shared" si="29"/>
        <v>0</v>
      </c>
      <c r="C212" s="992" t="str">
        <f t="shared" si="23"/>
        <v>2020 Initial Year</v>
      </c>
      <c r="D212" s="52">
        <v>3</v>
      </c>
      <c r="E212" s="496" t="s">
        <v>927</v>
      </c>
      <c r="F212" s="187" t="s">
        <v>271</v>
      </c>
      <c r="G212" s="187" t="s">
        <v>279</v>
      </c>
      <c r="H212" s="315">
        <v>0</v>
      </c>
      <c r="I212" s="433"/>
      <c r="J212" s="315">
        <v>0</v>
      </c>
      <c r="K212" s="217">
        <f t="shared" si="30"/>
        <v>0</v>
      </c>
      <c r="L212" s="429">
        <v>0</v>
      </c>
    </row>
    <row r="213" spans="1:12" s="3" customFormat="1">
      <c r="A213" s="219" t="s">
        <v>931</v>
      </c>
      <c r="B213" s="668">
        <f t="shared" si="29"/>
        <v>0</v>
      </c>
      <c r="C213" s="992" t="str">
        <f t="shared" si="23"/>
        <v>2020 Initial Year</v>
      </c>
      <c r="D213" s="52">
        <v>3</v>
      </c>
      <c r="E213" s="496" t="s">
        <v>927</v>
      </c>
      <c r="F213" s="187" t="s">
        <v>271</v>
      </c>
      <c r="G213" s="187" t="s">
        <v>278</v>
      </c>
      <c r="H213" s="315">
        <v>0</v>
      </c>
      <c r="I213" s="433"/>
      <c r="J213" s="1018"/>
      <c r="K213" s="217">
        <f t="shared" si="30"/>
        <v>0</v>
      </c>
      <c r="L213" s="429">
        <v>0</v>
      </c>
    </row>
    <row r="214" spans="1:12" s="3" customFormat="1">
      <c r="A214" s="219" t="s">
        <v>932</v>
      </c>
      <c r="B214" s="668">
        <f t="shared" si="29"/>
        <v>0</v>
      </c>
      <c r="C214" s="992" t="str">
        <f t="shared" si="23"/>
        <v>2020 Initial Year</v>
      </c>
      <c r="D214" s="52">
        <v>3</v>
      </c>
      <c r="E214" s="496" t="s">
        <v>927</v>
      </c>
      <c r="F214" s="187" t="s">
        <v>272</v>
      </c>
      <c r="G214" s="187" t="s">
        <v>277</v>
      </c>
      <c r="H214" s="315">
        <v>0</v>
      </c>
      <c r="I214" s="433"/>
      <c r="J214" s="315">
        <v>0</v>
      </c>
      <c r="K214" s="217">
        <f t="shared" si="30"/>
        <v>0</v>
      </c>
      <c r="L214" s="429">
        <v>0</v>
      </c>
    </row>
    <row r="215" spans="1:12" s="3" customFormat="1">
      <c r="A215" s="738" t="s">
        <v>71</v>
      </c>
      <c r="B215" s="993">
        <f t="shared" si="29"/>
        <v>0</v>
      </c>
      <c r="C215" s="994" t="str">
        <f t="shared" si="23"/>
        <v>2020 Initial Year</v>
      </c>
      <c r="D215" s="739">
        <v>3</v>
      </c>
      <c r="E215" s="804" t="s">
        <v>424</v>
      </c>
      <c r="F215" s="745" t="s">
        <v>267</v>
      </c>
      <c r="G215" s="745" t="s">
        <v>277</v>
      </c>
      <c r="H215" s="741">
        <v>0</v>
      </c>
      <c r="I215" s="741">
        <v>0</v>
      </c>
      <c r="J215" s="742"/>
      <c r="K215" s="743">
        <f t="shared" si="30"/>
        <v>0</v>
      </c>
      <c r="L215" s="744">
        <v>0</v>
      </c>
    </row>
    <row r="216" spans="1:12" s="3" customFormat="1">
      <c r="A216" s="216" t="s">
        <v>211</v>
      </c>
      <c r="B216" s="668">
        <f t="shared" si="28"/>
        <v>0</v>
      </c>
      <c r="C216" s="665" t="str">
        <f t="shared" si="23"/>
        <v>2020 Initial Year</v>
      </c>
      <c r="D216" s="52">
        <v>4</v>
      </c>
      <c r="E216" s="802" t="s">
        <v>738</v>
      </c>
      <c r="F216" s="281" t="s">
        <v>267</v>
      </c>
      <c r="G216" s="50" t="s">
        <v>277</v>
      </c>
      <c r="H216" s="315">
        <v>0</v>
      </c>
      <c r="I216" s="433"/>
      <c r="J216" s="433"/>
      <c r="K216" s="217">
        <f t="shared" si="21"/>
        <v>0</v>
      </c>
      <c r="L216" s="429">
        <v>0</v>
      </c>
    </row>
    <row r="217" spans="1:12" s="3" customFormat="1">
      <c r="A217" s="216" t="s">
        <v>214</v>
      </c>
      <c r="B217" s="668">
        <f t="shared" si="28"/>
        <v>0</v>
      </c>
      <c r="C217" s="665" t="str">
        <f t="shared" si="23"/>
        <v>2020 Initial Year</v>
      </c>
      <c r="D217" s="52">
        <v>4</v>
      </c>
      <c r="E217" s="802" t="s">
        <v>738</v>
      </c>
      <c r="F217" s="281" t="s">
        <v>268</v>
      </c>
      <c r="G217" s="50" t="s">
        <v>277</v>
      </c>
      <c r="H217" s="315">
        <v>0</v>
      </c>
      <c r="I217" s="433"/>
      <c r="J217" s="433"/>
      <c r="K217" s="217">
        <f t="shared" si="21"/>
        <v>0</v>
      </c>
      <c r="L217" s="429">
        <v>0</v>
      </c>
    </row>
    <row r="218" spans="1:12" s="3" customFormat="1">
      <c r="A218" s="216" t="s">
        <v>215</v>
      </c>
      <c r="B218" s="668">
        <f t="shared" si="28"/>
        <v>0</v>
      </c>
      <c r="C218" s="665" t="str">
        <f t="shared" si="23"/>
        <v>2020 Initial Year</v>
      </c>
      <c r="D218" s="52">
        <v>4</v>
      </c>
      <c r="E218" s="802" t="s">
        <v>738</v>
      </c>
      <c r="F218" s="50" t="s">
        <v>269</v>
      </c>
      <c r="G218" s="50" t="s">
        <v>277</v>
      </c>
      <c r="H218" s="315">
        <v>0</v>
      </c>
      <c r="I218" s="433"/>
      <c r="J218" s="315">
        <v>0</v>
      </c>
      <c r="K218" s="217">
        <f t="shared" si="21"/>
        <v>0</v>
      </c>
      <c r="L218" s="429">
        <v>0</v>
      </c>
    </row>
    <row r="219" spans="1:12" s="3" customFormat="1">
      <c r="A219" s="216" t="s">
        <v>217</v>
      </c>
      <c r="B219" s="668">
        <f t="shared" si="28"/>
        <v>0</v>
      </c>
      <c r="C219" s="665" t="str">
        <f t="shared" si="23"/>
        <v>2020 Initial Year</v>
      </c>
      <c r="D219" s="52">
        <v>4</v>
      </c>
      <c r="E219" s="802" t="s">
        <v>738</v>
      </c>
      <c r="F219" s="50" t="s">
        <v>270</v>
      </c>
      <c r="G219" s="50" t="s">
        <v>279</v>
      </c>
      <c r="H219" s="315">
        <v>0</v>
      </c>
      <c r="I219" s="433"/>
      <c r="J219" s="315">
        <v>0</v>
      </c>
      <c r="K219" s="217">
        <f t="shared" si="21"/>
        <v>0</v>
      </c>
      <c r="L219" s="429">
        <v>0</v>
      </c>
    </row>
    <row r="220" spans="1:12" s="3" customFormat="1">
      <c r="A220" s="216" t="s">
        <v>218</v>
      </c>
      <c r="B220" s="668">
        <f t="shared" si="28"/>
        <v>0</v>
      </c>
      <c r="C220" s="665" t="str">
        <f t="shared" si="23"/>
        <v>2020 Initial Year</v>
      </c>
      <c r="D220" s="52">
        <v>4</v>
      </c>
      <c r="E220" s="802" t="s">
        <v>738</v>
      </c>
      <c r="F220" s="50" t="s">
        <v>270</v>
      </c>
      <c r="G220" s="50" t="s">
        <v>278</v>
      </c>
      <c r="H220" s="315">
        <v>0</v>
      </c>
      <c r="I220" s="433"/>
      <c r="J220" s="433"/>
      <c r="K220" s="217">
        <f t="shared" si="21"/>
        <v>0</v>
      </c>
      <c r="L220" s="429">
        <v>0</v>
      </c>
    </row>
    <row r="221" spans="1:12" s="3" customFormat="1">
      <c r="A221" s="216" t="s">
        <v>219</v>
      </c>
      <c r="B221" s="668">
        <f t="shared" si="28"/>
        <v>0</v>
      </c>
      <c r="C221" s="665" t="str">
        <f t="shared" ref="C221:C233" si="31">$C$162</f>
        <v>2020 Initial Year</v>
      </c>
      <c r="D221" s="52">
        <v>4</v>
      </c>
      <c r="E221" s="802" t="s">
        <v>738</v>
      </c>
      <c r="F221" s="50" t="s">
        <v>271</v>
      </c>
      <c r="G221" s="50" t="s">
        <v>279</v>
      </c>
      <c r="H221" s="315">
        <v>0</v>
      </c>
      <c r="I221" s="433"/>
      <c r="J221" s="315">
        <v>0</v>
      </c>
      <c r="K221" s="217">
        <f t="shared" si="21"/>
        <v>0</v>
      </c>
      <c r="L221" s="429">
        <v>0</v>
      </c>
    </row>
    <row r="222" spans="1:12" s="3" customFormat="1">
      <c r="A222" s="216" t="s">
        <v>220</v>
      </c>
      <c r="B222" s="668">
        <f t="shared" si="28"/>
        <v>0</v>
      </c>
      <c r="C222" s="665" t="str">
        <f t="shared" si="31"/>
        <v>2020 Initial Year</v>
      </c>
      <c r="D222" s="52">
        <v>4</v>
      </c>
      <c r="E222" s="802" t="s">
        <v>738</v>
      </c>
      <c r="F222" s="50" t="s">
        <v>271</v>
      </c>
      <c r="G222" s="50" t="s">
        <v>278</v>
      </c>
      <c r="H222" s="315">
        <v>0</v>
      </c>
      <c r="I222" s="433"/>
      <c r="J222" s="433"/>
      <c r="K222" s="217">
        <f t="shared" si="21"/>
        <v>0</v>
      </c>
      <c r="L222" s="429">
        <v>0</v>
      </c>
    </row>
    <row r="223" spans="1:12" s="3" customFormat="1">
      <c r="A223" s="216" t="s">
        <v>221</v>
      </c>
      <c r="B223" s="668">
        <f t="shared" si="28"/>
        <v>0</v>
      </c>
      <c r="C223" s="665" t="str">
        <f t="shared" si="31"/>
        <v>2020 Initial Year</v>
      </c>
      <c r="D223" s="52">
        <v>4</v>
      </c>
      <c r="E223" s="802" t="s">
        <v>738</v>
      </c>
      <c r="F223" s="50" t="s">
        <v>272</v>
      </c>
      <c r="G223" s="50" t="s">
        <v>277</v>
      </c>
      <c r="H223" s="315">
        <v>0</v>
      </c>
      <c r="I223" s="433"/>
      <c r="J223" s="315">
        <v>0</v>
      </c>
      <c r="K223" s="217">
        <f t="shared" si="21"/>
        <v>0</v>
      </c>
      <c r="L223" s="429">
        <v>0</v>
      </c>
    </row>
    <row r="224" spans="1:12" s="3" customFormat="1">
      <c r="A224" s="218" t="s">
        <v>150</v>
      </c>
      <c r="B224" s="668">
        <f t="shared" si="28"/>
        <v>0</v>
      </c>
      <c r="C224" s="665" t="str">
        <f t="shared" si="31"/>
        <v>2020 Initial Year</v>
      </c>
      <c r="D224" s="52">
        <v>4</v>
      </c>
      <c r="E224" s="802" t="s">
        <v>739</v>
      </c>
      <c r="F224" s="50" t="s">
        <v>273</v>
      </c>
      <c r="G224" s="50" t="s">
        <v>277</v>
      </c>
      <c r="H224" s="315">
        <v>0</v>
      </c>
      <c r="I224" s="433"/>
      <c r="J224" s="433"/>
      <c r="K224" s="217">
        <f t="shared" si="21"/>
        <v>0</v>
      </c>
      <c r="L224" s="429">
        <v>0</v>
      </c>
    </row>
    <row r="225" spans="1:12" s="3" customFormat="1">
      <c r="A225" s="218" t="s">
        <v>151</v>
      </c>
      <c r="B225" s="668">
        <f t="shared" si="28"/>
        <v>0</v>
      </c>
      <c r="C225" s="665" t="str">
        <f t="shared" si="31"/>
        <v>2020 Initial Year</v>
      </c>
      <c r="D225" s="52">
        <v>4</v>
      </c>
      <c r="E225" s="802" t="s">
        <v>739</v>
      </c>
      <c r="F225" s="50" t="s">
        <v>269</v>
      </c>
      <c r="G225" s="50" t="s">
        <v>277</v>
      </c>
      <c r="H225" s="315">
        <v>0</v>
      </c>
      <c r="I225" s="433"/>
      <c r="J225" s="315">
        <v>0</v>
      </c>
      <c r="K225" s="217">
        <f t="shared" si="21"/>
        <v>0</v>
      </c>
      <c r="L225" s="429">
        <v>0</v>
      </c>
    </row>
    <row r="226" spans="1:12" s="3" customFormat="1">
      <c r="A226" s="218" t="s">
        <v>152</v>
      </c>
      <c r="B226" s="668">
        <f t="shared" si="28"/>
        <v>0</v>
      </c>
      <c r="C226" s="665" t="str">
        <f t="shared" si="31"/>
        <v>2020 Initial Year</v>
      </c>
      <c r="D226" s="52">
        <v>4</v>
      </c>
      <c r="E226" s="802" t="s">
        <v>739</v>
      </c>
      <c r="F226" s="50" t="s">
        <v>274</v>
      </c>
      <c r="G226" s="50" t="s">
        <v>277</v>
      </c>
      <c r="H226" s="315">
        <v>0</v>
      </c>
      <c r="I226" s="433"/>
      <c r="J226" s="315">
        <v>0</v>
      </c>
      <c r="K226" s="217">
        <f t="shared" si="21"/>
        <v>0</v>
      </c>
      <c r="L226" s="429">
        <v>0</v>
      </c>
    </row>
    <row r="227" spans="1:12" s="3" customFormat="1">
      <c r="A227" s="219" t="s">
        <v>70</v>
      </c>
      <c r="B227" s="668">
        <f t="shared" si="28"/>
        <v>0</v>
      </c>
      <c r="C227" s="665" t="str">
        <f t="shared" si="31"/>
        <v>2020 Initial Year</v>
      </c>
      <c r="D227" s="52">
        <v>4</v>
      </c>
      <c r="E227" s="496" t="s">
        <v>740</v>
      </c>
      <c r="F227" s="187" t="s">
        <v>423</v>
      </c>
      <c r="G227" s="187" t="s">
        <v>279</v>
      </c>
      <c r="H227" s="315">
        <v>0</v>
      </c>
      <c r="I227" s="433"/>
      <c r="J227" s="315">
        <v>0</v>
      </c>
      <c r="K227" s="217">
        <f t="shared" si="21"/>
        <v>0</v>
      </c>
      <c r="L227" s="429">
        <v>0</v>
      </c>
    </row>
    <row r="228" spans="1:12" s="3" customFormat="1">
      <c r="A228" s="219" t="s">
        <v>928</v>
      </c>
      <c r="B228" s="668">
        <f t="shared" ref="B228:B233" si="32">$B$18</f>
        <v>0</v>
      </c>
      <c r="C228" s="992" t="str">
        <f t="shared" si="31"/>
        <v>2020 Initial Year</v>
      </c>
      <c r="D228" s="52">
        <v>4</v>
      </c>
      <c r="E228" s="496" t="s">
        <v>927</v>
      </c>
      <c r="F228" s="187" t="s">
        <v>926</v>
      </c>
      <c r="G228" s="187" t="s">
        <v>279</v>
      </c>
      <c r="H228" s="315">
        <v>0</v>
      </c>
      <c r="I228" s="433"/>
      <c r="J228" s="315">
        <v>0</v>
      </c>
      <c r="K228" s="217">
        <f t="shared" ref="K228:K233" si="33">SUM(H228:J228)</f>
        <v>0</v>
      </c>
      <c r="L228" s="429">
        <v>0</v>
      </c>
    </row>
    <row r="229" spans="1:12" s="3" customFormat="1">
      <c r="A229" s="219" t="s">
        <v>929</v>
      </c>
      <c r="B229" s="668">
        <f t="shared" si="32"/>
        <v>0</v>
      </c>
      <c r="C229" s="992" t="str">
        <f t="shared" si="31"/>
        <v>2020 Initial Year</v>
      </c>
      <c r="D229" s="52">
        <v>4</v>
      </c>
      <c r="E229" s="496" t="s">
        <v>927</v>
      </c>
      <c r="F229" s="187" t="s">
        <v>926</v>
      </c>
      <c r="G229" s="187" t="s">
        <v>278</v>
      </c>
      <c r="H229" s="315">
        <v>0</v>
      </c>
      <c r="I229" s="433"/>
      <c r="J229" s="1018"/>
      <c r="K229" s="217">
        <f t="shared" si="33"/>
        <v>0</v>
      </c>
      <c r="L229" s="429">
        <v>0</v>
      </c>
    </row>
    <row r="230" spans="1:12" s="3" customFormat="1">
      <c r="A230" s="219" t="s">
        <v>930</v>
      </c>
      <c r="B230" s="668">
        <f t="shared" si="32"/>
        <v>0</v>
      </c>
      <c r="C230" s="992" t="str">
        <f t="shared" si="31"/>
        <v>2020 Initial Year</v>
      </c>
      <c r="D230" s="52">
        <v>4</v>
      </c>
      <c r="E230" s="496" t="s">
        <v>927</v>
      </c>
      <c r="F230" s="187" t="s">
        <v>271</v>
      </c>
      <c r="G230" s="187" t="s">
        <v>279</v>
      </c>
      <c r="H230" s="315">
        <v>0</v>
      </c>
      <c r="I230" s="433"/>
      <c r="J230" s="315">
        <v>0</v>
      </c>
      <c r="K230" s="217">
        <f t="shared" si="33"/>
        <v>0</v>
      </c>
      <c r="L230" s="429">
        <v>0</v>
      </c>
    </row>
    <row r="231" spans="1:12" s="3" customFormat="1">
      <c r="A231" s="219" t="s">
        <v>931</v>
      </c>
      <c r="B231" s="668">
        <f t="shared" si="32"/>
        <v>0</v>
      </c>
      <c r="C231" s="992" t="str">
        <f t="shared" si="31"/>
        <v>2020 Initial Year</v>
      </c>
      <c r="D231" s="52">
        <v>4</v>
      </c>
      <c r="E231" s="496" t="s">
        <v>927</v>
      </c>
      <c r="F231" s="187" t="s">
        <v>271</v>
      </c>
      <c r="G231" s="187" t="s">
        <v>278</v>
      </c>
      <c r="H231" s="315">
        <v>0</v>
      </c>
      <c r="I231" s="433"/>
      <c r="J231" s="1018"/>
      <c r="K231" s="217">
        <f t="shared" si="33"/>
        <v>0</v>
      </c>
      <c r="L231" s="429">
        <v>0</v>
      </c>
    </row>
    <row r="232" spans="1:12" s="3" customFormat="1">
      <c r="A232" s="219" t="s">
        <v>932</v>
      </c>
      <c r="B232" s="668">
        <f t="shared" si="32"/>
        <v>0</v>
      </c>
      <c r="C232" s="992" t="str">
        <f t="shared" si="31"/>
        <v>2020 Initial Year</v>
      </c>
      <c r="D232" s="52">
        <v>4</v>
      </c>
      <c r="E232" s="496" t="s">
        <v>927</v>
      </c>
      <c r="F232" s="187" t="s">
        <v>272</v>
      </c>
      <c r="G232" s="187" t="s">
        <v>277</v>
      </c>
      <c r="H232" s="315">
        <v>0</v>
      </c>
      <c r="I232" s="433"/>
      <c r="J232" s="315">
        <v>0</v>
      </c>
      <c r="K232" s="217">
        <f t="shared" si="33"/>
        <v>0</v>
      </c>
      <c r="L232" s="429">
        <v>0</v>
      </c>
    </row>
    <row r="233" spans="1:12" s="3" customFormat="1" ht="13" thickBot="1">
      <c r="A233" s="998" t="s">
        <v>71</v>
      </c>
      <c r="B233" s="997">
        <f t="shared" si="32"/>
        <v>0</v>
      </c>
      <c r="C233" s="995" t="str">
        <f t="shared" si="31"/>
        <v>2020 Initial Year</v>
      </c>
      <c r="D233" s="221">
        <v>4</v>
      </c>
      <c r="E233" s="999" t="s">
        <v>424</v>
      </c>
      <c r="F233" s="1000" t="s">
        <v>267</v>
      </c>
      <c r="G233" s="1000" t="s">
        <v>277</v>
      </c>
      <c r="H233" s="1001">
        <v>0</v>
      </c>
      <c r="I233" s="1001">
        <v>0</v>
      </c>
      <c r="J233" s="1002"/>
      <c r="K233" s="1003">
        <f t="shared" si="33"/>
        <v>0</v>
      </c>
      <c r="L233" s="430">
        <v>0</v>
      </c>
    </row>
    <row r="234" spans="1:12" s="3" customFormat="1">
      <c r="A234" s="321"/>
      <c r="C234" s="992"/>
      <c r="D234" s="52"/>
      <c r="E234" s="992"/>
    </row>
    <row r="235" spans="1:12" s="3" customFormat="1" ht="47" thickBot="1">
      <c r="A235" s="321"/>
      <c r="C235" s="52"/>
      <c r="D235" s="52"/>
      <c r="E235" s="50"/>
      <c r="F235" s="50"/>
      <c r="G235" s="50"/>
      <c r="H235" s="319" t="s">
        <v>490</v>
      </c>
      <c r="I235" s="319" t="s">
        <v>489</v>
      </c>
      <c r="J235" s="319" t="s">
        <v>429</v>
      </c>
      <c r="K235" s="319" t="s">
        <v>408</v>
      </c>
      <c r="L235" s="319" t="s">
        <v>157</v>
      </c>
    </row>
    <row r="236" spans="1:12" s="3" customFormat="1">
      <c r="A236" s="321"/>
      <c r="C236" s="52"/>
      <c r="D236" s="52"/>
      <c r="E236" s="1113" t="str">
        <f>C18&amp;" Grand Total - All Quarters"</f>
        <v>2022 Current Year Grand Total - All Quarters</v>
      </c>
      <c r="F236" s="1113"/>
      <c r="G236" s="1113"/>
      <c r="H236" s="747">
        <f>SUM(H18:H89)</f>
        <v>0</v>
      </c>
      <c r="I236" s="748">
        <f>SUM(I18:I89)</f>
        <v>0</v>
      </c>
      <c r="J236" s="748">
        <f>SUM(J18:J89)</f>
        <v>0</v>
      </c>
      <c r="K236" s="748">
        <f>SUM(K18:K89)</f>
        <v>0</v>
      </c>
      <c r="L236" s="749">
        <f>SUM(L18:L89)</f>
        <v>0</v>
      </c>
    </row>
    <row r="237" spans="1:12" s="3" customFormat="1">
      <c r="A237" s="321"/>
      <c r="B237" s="50"/>
      <c r="C237" s="52"/>
      <c r="D237" s="52"/>
      <c r="E237" s="1113" t="str">
        <f>C90&amp;" Grand Total - All Quarters"</f>
        <v>2021 Prior Year Grand Total - All Quarters</v>
      </c>
      <c r="F237" s="1113"/>
      <c r="G237" s="1113"/>
      <c r="H237" s="750">
        <f>SUM(H90:H161)</f>
        <v>0</v>
      </c>
      <c r="I237" s="670">
        <f>SUM(I90:I161)</f>
        <v>0</v>
      </c>
      <c r="J237" s="670">
        <f>SUM(J90:J161)</f>
        <v>0</v>
      </c>
      <c r="K237" s="670">
        <f>SUM(K90:K161)</f>
        <v>0</v>
      </c>
      <c r="L237" s="751">
        <f>SUM(L90:L161)</f>
        <v>0</v>
      </c>
    </row>
    <row r="238" spans="1:12" s="3" customFormat="1" ht="13" thickBot="1">
      <c r="E238" s="1113" t="str">
        <f>C162&amp;" Grand Total - All Quarters"</f>
        <v>2020 Initial Year Grand Total - All Quarters</v>
      </c>
      <c r="F238" s="1113"/>
      <c r="G238" s="1113"/>
      <c r="H238" s="752">
        <f>SUM(H162:H233)</f>
        <v>0</v>
      </c>
      <c r="I238" s="753">
        <f t="shared" ref="I238:L238" si="34">SUM(I162:I233)</f>
        <v>0</v>
      </c>
      <c r="J238" s="753">
        <f t="shared" si="34"/>
        <v>0</v>
      </c>
      <c r="K238" s="753">
        <f t="shared" si="34"/>
        <v>0</v>
      </c>
      <c r="L238" s="754">
        <f t="shared" si="34"/>
        <v>0</v>
      </c>
    </row>
    <row r="239" spans="1:12" s="3" customFormat="1"/>
    <row r="240" spans="1:12" s="3" customFormat="1"/>
    <row r="241" spans="1:11" s="3" customFormat="1"/>
    <row r="242" spans="1:11" s="3" customFormat="1"/>
    <row r="243" spans="1:11" s="3" customFormat="1"/>
    <row r="244" spans="1:11" s="3" customFormat="1"/>
    <row r="245" spans="1:11" s="3" customFormat="1"/>
    <row r="246" spans="1:11" s="3" customFormat="1"/>
    <row r="247" spans="1:11" s="3" customFormat="1" ht="15.75" customHeight="1"/>
    <row r="248" spans="1:11" s="3" customFormat="1"/>
    <row r="249" spans="1:11" s="3" customFormat="1"/>
    <row r="250" spans="1:11">
      <c r="A250" s="83"/>
      <c r="K250" s="42"/>
    </row>
    <row r="251" spans="1:11">
      <c r="A251" s="83"/>
    </row>
    <row r="252" spans="1:11">
      <c r="A252" s="83"/>
    </row>
    <row r="253" spans="1:11">
      <c r="A253" s="83"/>
    </row>
    <row r="254" spans="1:11">
      <c r="A254" s="83"/>
    </row>
    <row r="255" spans="1:11">
      <c r="A255" s="83"/>
    </row>
    <row r="256" spans="1:11">
      <c r="A256" s="83"/>
    </row>
    <row r="257" spans="1:1">
      <c r="A257" s="83"/>
    </row>
    <row r="258" spans="1:1">
      <c r="A258" s="83"/>
    </row>
  </sheetData>
  <sheetProtection algorithmName="SHA-512" hashValue="yWozu5HFRxIukjU8EpcXruJPCKrRZomzrVmUGsFjoNhMt4R7HsD05MS2uy+DPv4I11cTMEOuVTzLMWiu1jU+Fw==" saltValue="75Z2TLdRSIPghbuCtjXhbQ==" spinCount="100000" sheet="1" formatColumns="0"/>
  <mergeCells count="14">
    <mergeCell ref="E238:G238"/>
    <mergeCell ref="E237:G237"/>
    <mergeCell ref="E236:G236"/>
    <mergeCell ref="A16:L16"/>
    <mergeCell ref="B7:C7"/>
    <mergeCell ref="A3:L3"/>
    <mergeCell ref="D5:L5"/>
    <mergeCell ref="D6:L6"/>
    <mergeCell ref="D7:L7"/>
    <mergeCell ref="D8:L8"/>
    <mergeCell ref="D4:L4"/>
    <mergeCell ref="B4:C4"/>
    <mergeCell ref="B5:C5"/>
    <mergeCell ref="B6:C6"/>
  </mergeCells>
  <phoneticPr fontId="0" type="noConversion"/>
  <pageMargins left="0.75" right="0.75" top="1" bottom="1" header="0.5" footer="0.5"/>
  <pageSetup scale="15" orientation="landscape" r:id="rId1"/>
  <headerFooter alignWithMargins="0"/>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view="pageBreakPreview" zoomScale="70" zoomScaleNormal="80" zoomScaleSheetLayoutView="70" workbookViewId="0"/>
  </sheetViews>
  <sheetFormatPr defaultColWidth="8.81640625" defaultRowHeight="15.5"/>
  <cols>
    <col min="1" max="1" width="18.81640625" style="69" bestFit="1" customWidth="1"/>
    <col min="2" max="2" width="13.1796875" style="242" customWidth="1"/>
    <col min="3" max="3" width="28.54296875" style="242" customWidth="1"/>
    <col min="4" max="4" width="32.81640625" style="242" customWidth="1"/>
    <col min="5" max="9" width="16.81640625" style="242" customWidth="1"/>
    <col min="10" max="10" width="2.81640625" style="242" customWidth="1"/>
    <col min="11" max="15" width="16.81640625" style="242" customWidth="1"/>
    <col min="16" max="16" width="2.81640625" style="242" customWidth="1"/>
    <col min="17" max="21" width="16.81640625" style="242" customWidth="1"/>
    <col min="22" max="16384" width="8.81640625" style="69"/>
  </cols>
  <sheetData>
    <row r="1" spans="1:21">
      <c r="A1" s="424" t="s">
        <v>407</v>
      </c>
      <c r="B1" s="425"/>
      <c r="C1" s="425"/>
      <c r="E1" s="426"/>
      <c r="F1" s="426"/>
      <c r="G1" s="426"/>
      <c r="H1" s="426"/>
      <c r="I1" s="426"/>
      <c r="J1" s="426"/>
      <c r="K1" s="426"/>
      <c r="L1" s="426"/>
      <c r="M1" s="426"/>
      <c r="N1" s="426"/>
      <c r="O1" s="426"/>
      <c r="P1" s="426"/>
      <c r="Q1" s="426"/>
      <c r="R1" s="426"/>
      <c r="S1" s="426"/>
      <c r="T1" s="426"/>
      <c r="U1" s="426"/>
    </row>
    <row r="2" spans="1:21">
      <c r="A2" s="243"/>
      <c r="B2" s="427" t="s">
        <v>46</v>
      </c>
      <c r="C2" s="737" t="str">
        <f>Checks!V4</f>
        <v>2022-3</v>
      </c>
      <c r="E2" s="243"/>
      <c r="F2" s="243"/>
      <c r="G2" s="243"/>
      <c r="H2" s="243"/>
      <c r="I2" s="243"/>
      <c r="J2" s="243"/>
      <c r="K2" s="243"/>
      <c r="L2" s="243"/>
      <c r="M2" s="243"/>
      <c r="N2" s="243"/>
      <c r="O2" s="243"/>
      <c r="P2" s="243"/>
      <c r="Q2" s="243"/>
      <c r="R2" s="243"/>
      <c r="S2" s="243"/>
      <c r="T2" s="243"/>
      <c r="U2" s="243"/>
    </row>
    <row r="3" spans="1:21">
      <c r="A3" s="243"/>
      <c r="B3" s="243"/>
      <c r="C3" s="243"/>
      <c r="E3" s="243"/>
      <c r="F3" s="243"/>
      <c r="G3" s="243"/>
      <c r="H3" s="243"/>
      <c r="I3" s="243"/>
      <c r="J3" s="243"/>
      <c r="K3" s="243"/>
      <c r="L3" s="243"/>
      <c r="M3" s="243"/>
      <c r="N3" s="243"/>
      <c r="O3" s="243"/>
      <c r="P3" s="243"/>
      <c r="Q3" s="243"/>
      <c r="R3" s="243"/>
      <c r="S3" s="243"/>
      <c r="T3" s="243"/>
      <c r="U3" s="243"/>
    </row>
    <row r="4" spans="1:21">
      <c r="A4" s="428" t="s">
        <v>288</v>
      </c>
      <c r="B4" s="428"/>
      <c r="C4" s="243"/>
      <c r="E4" s="243"/>
      <c r="F4" s="243"/>
      <c r="G4" s="243"/>
      <c r="H4" s="243"/>
      <c r="I4" s="243"/>
      <c r="J4" s="243"/>
      <c r="K4" s="243"/>
      <c r="L4" s="243"/>
      <c r="M4" s="243"/>
      <c r="N4" s="243"/>
      <c r="O4" s="243"/>
      <c r="P4" s="243"/>
      <c r="Q4" s="243"/>
      <c r="R4" s="243"/>
      <c r="S4" s="243"/>
      <c r="T4" s="243"/>
      <c r="U4" s="243"/>
    </row>
    <row r="5" spans="1:21">
      <c r="A5" s="428" t="s">
        <v>438</v>
      </c>
      <c r="B5" s="428"/>
      <c r="C5" s="243"/>
      <c r="E5" s="243"/>
      <c r="F5" s="243"/>
      <c r="G5" s="243"/>
      <c r="H5" s="243"/>
      <c r="I5" s="243"/>
      <c r="J5" s="243"/>
      <c r="K5" s="243"/>
      <c r="L5" s="243"/>
      <c r="M5" s="243"/>
      <c r="N5" s="243"/>
      <c r="O5" s="243"/>
      <c r="P5" s="243"/>
      <c r="Q5" s="243"/>
      <c r="R5" s="243"/>
      <c r="S5" s="243"/>
      <c r="T5" s="243"/>
      <c r="U5" s="243"/>
    </row>
    <row r="6" spans="1:21" ht="16" thickBot="1">
      <c r="A6" s="243"/>
      <c r="B6" s="243"/>
      <c r="C6" s="243"/>
      <c r="E6" s="243"/>
      <c r="F6" s="243"/>
      <c r="G6" s="243"/>
      <c r="H6" s="243"/>
      <c r="I6" s="243"/>
      <c r="J6" s="243"/>
      <c r="K6" s="243"/>
      <c r="L6" s="243"/>
      <c r="M6" s="243"/>
      <c r="N6" s="243"/>
      <c r="O6" s="243"/>
      <c r="P6" s="243"/>
      <c r="Q6" s="243"/>
      <c r="R6" s="243"/>
      <c r="S6" s="243"/>
      <c r="T6" s="243"/>
      <c r="U6" s="243"/>
    </row>
    <row r="7" spans="1:21" ht="21" customHeight="1" thickBot="1">
      <c r="A7" s="1102" t="s">
        <v>156</v>
      </c>
      <c r="B7" s="1103"/>
      <c r="C7" s="1103"/>
      <c r="D7" s="1103"/>
      <c r="E7" s="1103"/>
      <c r="F7" s="1103"/>
      <c r="G7" s="1103"/>
      <c r="H7" s="1103"/>
      <c r="I7" s="1103"/>
      <c r="J7" s="1103"/>
      <c r="K7" s="1103"/>
      <c r="L7" s="1103"/>
      <c r="M7" s="1103"/>
      <c r="N7" s="1103"/>
      <c r="O7" s="1103"/>
      <c r="P7" s="1103"/>
      <c r="Q7" s="1103"/>
      <c r="R7" s="1103"/>
      <c r="S7" s="1103"/>
      <c r="T7" s="1103"/>
      <c r="U7" s="1104"/>
    </row>
    <row r="8" spans="1:21" ht="12.75" customHeight="1">
      <c r="A8" s="819" t="s">
        <v>465</v>
      </c>
      <c r="B8" s="820" t="s">
        <v>500</v>
      </c>
      <c r="C8" s="820"/>
      <c r="D8" s="734" t="s">
        <v>437</v>
      </c>
      <c r="E8" s="818"/>
      <c r="F8" s="818"/>
      <c r="G8" s="818"/>
      <c r="H8" s="818"/>
      <c r="I8" s="818"/>
      <c r="J8" s="818"/>
      <c r="K8" s="818"/>
      <c r="L8" s="818"/>
      <c r="M8" s="818"/>
      <c r="N8" s="818"/>
      <c r="O8" s="818"/>
      <c r="P8" s="818"/>
      <c r="Q8" s="818"/>
      <c r="R8" s="818"/>
      <c r="S8" s="818"/>
      <c r="T8" s="818"/>
      <c r="U8" s="821"/>
    </row>
    <row r="9" spans="1:21" ht="12.75" customHeight="1">
      <c r="A9" s="199" t="s">
        <v>466</v>
      </c>
      <c r="B9" s="721" t="s">
        <v>489</v>
      </c>
      <c r="C9" s="721"/>
      <c r="D9" s="726" t="s">
        <v>437</v>
      </c>
      <c r="E9" s="718"/>
      <c r="F9" s="718"/>
      <c r="G9" s="718"/>
      <c r="H9" s="718"/>
      <c r="I9" s="718"/>
      <c r="J9" s="718"/>
      <c r="K9" s="718"/>
      <c r="L9" s="718"/>
      <c r="M9" s="718"/>
      <c r="N9" s="718"/>
      <c r="O9" s="718"/>
      <c r="P9" s="718"/>
      <c r="Q9" s="718"/>
      <c r="R9" s="718"/>
      <c r="S9" s="951"/>
      <c r="T9" s="951"/>
      <c r="U9" s="822"/>
    </row>
    <row r="10" spans="1:21" ht="12.75" customHeight="1">
      <c r="A10" s="199" t="s">
        <v>467</v>
      </c>
      <c r="B10" s="721" t="s">
        <v>429</v>
      </c>
      <c r="C10" s="721"/>
      <c r="D10" s="726" t="s">
        <v>437</v>
      </c>
      <c r="E10" s="718"/>
      <c r="F10" s="718"/>
      <c r="G10" s="718"/>
      <c r="H10" s="718"/>
      <c r="I10" s="718"/>
      <c r="J10" s="718"/>
      <c r="N10" s="718"/>
      <c r="O10" s="718"/>
      <c r="P10" s="718"/>
      <c r="Q10" s="718"/>
      <c r="R10" s="718"/>
      <c r="S10" s="951"/>
      <c r="T10" s="951"/>
      <c r="U10" s="822"/>
    </row>
    <row r="11" spans="1:21" ht="13.5" customHeight="1">
      <c r="A11" s="188" t="s">
        <v>477</v>
      </c>
      <c r="B11" s="727" t="s">
        <v>235</v>
      </c>
      <c r="C11" s="727"/>
      <c r="D11" s="726" t="s">
        <v>98</v>
      </c>
      <c r="E11" s="718"/>
      <c r="F11" s="718"/>
      <c r="G11" s="718"/>
      <c r="H11" s="718"/>
      <c r="I11" s="718"/>
      <c r="J11" s="718"/>
      <c r="N11" s="718"/>
      <c r="O11" s="718"/>
      <c r="P11" s="718"/>
      <c r="Q11" s="718"/>
      <c r="R11" s="718"/>
      <c r="S11" s="951"/>
      <c r="T11" s="951"/>
      <c r="U11" s="822"/>
    </row>
    <row r="12" spans="1:21" ht="13.5" customHeight="1">
      <c r="A12" s="188" t="s">
        <v>499</v>
      </c>
      <c r="B12" s="727" t="s">
        <v>692</v>
      </c>
      <c r="C12" s="727"/>
      <c r="D12" s="726" t="s">
        <v>767</v>
      </c>
      <c r="E12" s="718"/>
      <c r="F12" s="718"/>
      <c r="G12" s="718"/>
      <c r="H12" s="718"/>
      <c r="I12" s="718"/>
      <c r="J12" s="718"/>
      <c r="K12" s="718"/>
      <c r="L12" s="718"/>
      <c r="M12" s="718"/>
      <c r="N12" s="718"/>
      <c r="O12" s="718"/>
      <c r="P12" s="718"/>
      <c r="Q12" s="718"/>
      <c r="R12" s="718"/>
      <c r="S12" s="951"/>
      <c r="T12" s="951"/>
      <c r="U12" s="822"/>
    </row>
    <row r="13" spans="1:21" ht="12.75" customHeight="1">
      <c r="A13" s="199" t="s">
        <v>693</v>
      </c>
      <c r="B13" s="563" t="s">
        <v>532</v>
      </c>
      <c r="C13" s="563"/>
      <c r="D13" s="726" t="s">
        <v>735</v>
      </c>
      <c r="E13" s="718"/>
      <c r="F13" s="718"/>
      <c r="G13" s="718"/>
      <c r="H13" s="718"/>
      <c r="I13" s="718"/>
      <c r="J13" s="718"/>
      <c r="K13" s="718"/>
      <c r="L13" s="718"/>
      <c r="M13" s="718"/>
      <c r="N13" s="718"/>
      <c r="O13" s="718"/>
      <c r="P13" s="718"/>
      <c r="Q13" s="718"/>
      <c r="R13" s="718"/>
      <c r="S13" s="951"/>
      <c r="T13" s="951"/>
      <c r="U13" s="822"/>
    </row>
    <row r="14" spans="1:21" ht="13.4" customHeight="1">
      <c r="A14" s="199" t="s">
        <v>924</v>
      </c>
      <c r="B14" s="725" t="s">
        <v>847</v>
      </c>
      <c r="C14" s="563"/>
      <c r="D14" s="989" t="s">
        <v>925</v>
      </c>
      <c r="E14" s="990"/>
      <c r="F14" s="990"/>
      <c r="G14" s="990"/>
      <c r="H14" s="990"/>
      <c r="I14" s="990"/>
      <c r="J14" s="990"/>
      <c r="K14" s="990"/>
      <c r="L14" s="990"/>
      <c r="M14" s="990"/>
      <c r="N14" s="990"/>
      <c r="O14" s="990"/>
      <c r="P14" s="990"/>
      <c r="Q14" s="990"/>
      <c r="R14" s="990"/>
      <c r="S14" s="990"/>
      <c r="T14" s="990"/>
      <c r="U14" s="822"/>
    </row>
    <row r="15" spans="1:21" ht="13.4" customHeight="1">
      <c r="A15" s="199" t="s">
        <v>694</v>
      </c>
      <c r="B15" s="725" t="s">
        <v>585</v>
      </c>
      <c r="C15" s="563"/>
      <c r="D15" s="726" t="s">
        <v>736</v>
      </c>
      <c r="E15" s="718"/>
      <c r="F15" s="718"/>
      <c r="G15" s="718"/>
      <c r="H15" s="718"/>
      <c r="I15" s="718"/>
      <c r="J15" s="718"/>
      <c r="K15" s="718"/>
      <c r="L15" s="718"/>
      <c r="M15" s="718"/>
      <c r="N15" s="718"/>
      <c r="O15" s="718"/>
      <c r="P15" s="718"/>
      <c r="Q15" s="718"/>
      <c r="R15" s="718"/>
      <c r="S15" s="951"/>
      <c r="T15" s="951"/>
      <c r="U15" s="822"/>
    </row>
    <row r="16" spans="1:21">
      <c r="A16" s="199"/>
      <c r="B16" s="721"/>
      <c r="C16" s="721"/>
      <c r="E16" s="723"/>
      <c r="F16" s="723"/>
      <c r="G16" s="723"/>
      <c r="H16" s="723"/>
      <c r="I16" s="723"/>
      <c r="J16" s="723"/>
      <c r="K16" s="723"/>
      <c r="L16" s="723"/>
      <c r="M16" s="723"/>
      <c r="N16" s="723"/>
      <c r="O16" s="723"/>
      <c r="P16" s="723"/>
      <c r="Q16" s="723"/>
      <c r="R16" s="723"/>
      <c r="S16" s="723"/>
      <c r="T16" s="723"/>
      <c r="U16" s="822"/>
    </row>
    <row r="17" spans="1:21">
      <c r="A17" s="828" t="s">
        <v>153</v>
      </c>
      <c r="B17" s="722"/>
      <c r="C17" s="722"/>
      <c r="D17" s="728"/>
      <c r="E17" s="720"/>
      <c r="F17" s="720"/>
      <c r="G17" s="720"/>
      <c r="H17" s="720"/>
      <c r="I17" s="720"/>
      <c r="J17" s="720"/>
      <c r="K17" s="720"/>
      <c r="L17" s="720"/>
      <c r="O17" s="723"/>
      <c r="Q17" s="720"/>
      <c r="R17" s="720"/>
      <c r="S17" s="720"/>
      <c r="T17" s="720"/>
      <c r="U17" s="822"/>
    </row>
    <row r="18" spans="1:21" ht="13.5" customHeight="1">
      <c r="A18" s="188" t="s">
        <v>474</v>
      </c>
      <c r="B18" s="725" t="s">
        <v>856</v>
      </c>
      <c r="C18" s="723"/>
      <c r="D18" s="726" t="s">
        <v>43</v>
      </c>
      <c r="E18" s="719"/>
      <c r="F18" s="718"/>
      <c r="G18" s="718"/>
      <c r="H18" s="718"/>
      <c r="I18" s="718"/>
      <c r="J18" s="718"/>
      <c r="K18" s="718"/>
      <c r="L18" s="718"/>
      <c r="O18" s="723"/>
      <c r="Q18" s="718"/>
      <c r="R18" s="718"/>
      <c r="S18" s="951"/>
      <c r="T18" s="951"/>
      <c r="U18" s="822"/>
    </row>
    <row r="19" spans="1:21" ht="13.5" customHeight="1">
      <c r="A19" s="949" t="s">
        <v>852</v>
      </c>
      <c r="B19" s="728"/>
      <c r="C19" s="728"/>
      <c r="D19" s="817" t="s">
        <v>857</v>
      </c>
      <c r="E19" s="718"/>
      <c r="F19" s="719"/>
      <c r="G19" s="719"/>
      <c r="H19" s="719"/>
      <c r="I19" s="719"/>
      <c r="J19" s="719"/>
      <c r="K19" s="719"/>
      <c r="L19" s="719"/>
      <c r="R19" s="719"/>
      <c r="S19" s="719"/>
      <c r="T19" s="719"/>
      <c r="U19" s="822"/>
    </row>
    <row r="20" spans="1:21" ht="13.5" customHeight="1">
      <c r="A20" s="188"/>
      <c r="B20" s="723"/>
      <c r="C20" s="723"/>
      <c r="D20" s="726" t="s">
        <v>154</v>
      </c>
      <c r="E20" s="718"/>
      <c r="F20" s="718"/>
      <c r="G20" s="718"/>
      <c r="H20" s="718"/>
      <c r="I20" s="718"/>
      <c r="J20" s="718"/>
      <c r="K20" s="718"/>
      <c r="L20" s="718"/>
      <c r="R20" s="718"/>
      <c r="S20" s="951"/>
      <c r="T20" s="951"/>
      <c r="U20" s="822"/>
    </row>
    <row r="21" spans="1:21" ht="13.5" customHeight="1">
      <c r="A21" s="188"/>
      <c r="B21" s="723"/>
      <c r="C21" s="723"/>
      <c r="D21" s="726" t="s">
        <v>40</v>
      </c>
      <c r="E21" s="718"/>
      <c r="F21" s="718"/>
      <c r="G21" s="718"/>
      <c r="H21" s="718"/>
      <c r="I21" s="718"/>
      <c r="J21" s="718"/>
      <c r="K21" s="718"/>
      <c r="L21" s="718"/>
      <c r="R21" s="718"/>
      <c r="S21" s="951"/>
      <c r="T21" s="951"/>
      <c r="U21" s="822"/>
    </row>
    <row r="22" spans="1:21" ht="13.5" customHeight="1">
      <c r="A22" s="3"/>
      <c r="B22" s="723"/>
      <c r="C22" s="723"/>
      <c r="D22" s="726" t="s">
        <v>42</v>
      </c>
      <c r="E22" s="718"/>
      <c r="F22" s="718"/>
      <c r="G22" s="718"/>
      <c r="H22" s="718"/>
      <c r="I22" s="718"/>
      <c r="J22" s="718"/>
      <c r="K22" s="718"/>
      <c r="L22" s="718"/>
      <c r="R22" s="718"/>
      <c r="S22" s="951"/>
      <c r="T22" s="951"/>
      <c r="U22" s="822"/>
    </row>
    <row r="23" spans="1:21" ht="12.75" customHeight="1">
      <c r="A23" s="188"/>
      <c r="B23" s="723"/>
      <c r="C23" s="723"/>
      <c r="D23" s="726" t="s">
        <v>749</v>
      </c>
      <c r="E23" s="918"/>
      <c r="F23" s="718"/>
      <c r="G23" s="718"/>
      <c r="H23" s="718"/>
      <c r="I23" s="718"/>
      <c r="J23" s="718"/>
      <c r="K23" s="718"/>
      <c r="L23" s="718"/>
      <c r="R23" s="718"/>
      <c r="S23" s="951"/>
      <c r="T23" s="951"/>
      <c r="U23" s="65"/>
    </row>
    <row r="24" spans="1:21" s="3" customFormat="1" ht="12.75" customHeight="1">
      <c r="A24" s="188" t="s">
        <v>501</v>
      </c>
      <c r="B24" s="724" t="s">
        <v>285</v>
      </c>
      <c r="C24" s="724"/>
      <c r="D24" s="726" t="s">
        <v>41</v>
      </c>
      <c r="E24" s="918"/>
      <c r="F24" s="918"/>
      <c r="G24" s="918"/>
      <c r="H24" s="918"/>
      <c r="I24" s="918"/>
      <c r="J24" s="918"/>
      <c r="K24" s="918"/>
      <c r="L24" s="918"/>
      <c r="R24" s="918"/>
      <c r="S24" s="951"/>
      <c r="T24" s="951"/>
      <c r="U24" s="51"/>
    </row>
    <row r="25" spans="1:21" ht="12.75" customHeight="1">
      <c r="A25" s="188" t="s">
        <v>502</v>
      </c>
      <c r="B25" s="725" t="s">
        <v>286</v>
      </c>
      <c r="C25" s="725"/>
      <c r="D25" s="726" t="s">
        <v>523</v>
      </c>
      <c r="E25" s="718"/>
      <c r="F25" s="918"/>
      <c r="G25" s="918"/>
      <c r="H25" s="918"/>
      <c r="I25" s="918"/>
      <c r="J25" s="918"/>
      <c r="K25" s="918"/>
      <c r="L25" s="918"/>
      <c r="R25" s="918"/>
      <c r="S25" s="951"/>
      <c r="T25" s="951"/>
      <c r="U25" s="65"/>
    </row>
    <row r="26" spans="1:21" ht="13.5" customHeight="1">
      <c r="A26" s="188" t="s">
        <v>503</v>
      </c>
      <c r="B26" s="725" t="s">
        <v>287</v>
      </c>
      <c r="C26" s="725"/>
      <c r="D26" s="726" t="s">
        <v>524</v>
      </c>
      <c r="E26" s="718"/>
      <c r="F26" s="718"/>
      <c r="G26" s="718"/>
      <c r="H26" s="718"/>
      <c r="I26" s="718"/>
      <c r="J26" s="718"/>
      <c r="K26" s="718"/>
      <c r="L26" s="718"/>
      <c r="R26" s="718"/>
      <c r="S26" s="951"/>
      <c r="T26" s="951"/>
      <c r="U26" s="65"/>
    </row>
    <row r="27" spans="1:21" ht="13.5" customHeight="1">
      <c r="A27" s="188" t="s">
        <v>579</v>
      </c>
      <c r="B27" s="725" t="s">
        <v>446</v>
      </c>
      <c r="C27" s="725"/>
      <c r="D27" s="726" t="s">
        <v>155</v>
      </c>
      <c r="E27" s="718"/>
      <c r="F27" s="718"/>
      <c r="G27" s="718"/>
      <c r="H27" s="718"/>
      <c r="I27" s="718"/>
      <c r="J27" s="718"/>
      <c r="K27" s="718"/>
      <c r="L27" s="718"/>
      <c r="R27" s="718"/>
      <c r="S27" s="951"/>
      <c r="T27" s="951"/>
      <c r="U27" s="65"/>
    </row>
    <row r="28" spans="1:21" ht="13.5" customHeight="1">
      <c r="A28" s="188" t="s">
        <v>588</v>
      </c>
      <c r="B28" s="725" t="s">
        <v>447</v>
      </c>
      <c r="C28" s="725"/>
      <c r="D28" s="726" t="s">
        <v>148</v>
      </c>
      <c r="E28" s="718"/>
      <c r="F28" s="718"/>
      <c r="G28" s="718"/>
      <c r="H28" s="718"/>
      <c r="I28" s="718"/>
      <c r="J28" s="718"/>
      <c r="K28" s="718"/>
      <c r="L28" s="718"/>
      <c r="R28" s="718"/>
      <c r="S28" s="951"/>
      <c r="T28" s="951"/>
      <c r="U28" s="65"/>
    </row>
    <row r="29" spans="1:21" ht="13.5" customHeight="1">
      <c r="A29" s="188" t="s">
        <v>589</v>
      </c>
      <c r="B29" s="725" t="s">
        <v>848</v>
      </c>
      <c r="D29" s="726" t="s">
        <v>836</v>
      </c>
      <c r="E29" s="718"/>
      <c r="F29" s="718"/>
      <c r="G29" s="718"/>
      <c r="H29" s="718"/>
      <c r="I29" s="718"/>
      <c r="J29" s="718"/>
      <c r="K29" s="718"/>
      <c r="L29" s="718"/>
      <c r="R29" s="718"/>
      <c r="S29" s="951"/>
      <c r="T29" s="951"/>
      <c r="U29" s="65"/>
    </row>
    <row r="30" spans="1:21" ht="13.5" customHeight="1">
      <c r="A30" s="823"/>
      <c r="B30" s="725"/>
      <c r="D30" s="725" t="s">
        <v>855</v>
      </c>
      <c r="E30" s="718"/>
      <c r="F30" s="718"/>
      <c r="G30" s="718"/>
      <c r="H30" s="718"/>
      <c r="I30" s="718"/>
      <c r="J30" s="718"/>
      <c r="K30" s="718"/>
      <c r="L30" s="718"/>
      <c r="M30" s="718"/>
      <c r="N30" s="718"/>
      <c r="O30" s="718"/>
      <c r="P30" s="718"/>
      <c r="Q30" s="718"/>
      <c r="R30" s="718"/>
      <c r="S30" s="951"/>
      <c r="T30" s="951"/>
      <c r="U30" s="65"/>
    </row>
    <row r="31" spans="1:21" ht="13.5" customHeight="1">
      <c r="A31" s="188" t="s">
        <v>695</v>
      </c>
      <c r="B31" s="725" t="s">
        <v>68</v>
      </c>
      <c r="C31" s="725"/>
      <c r="D31" s="726" t="s">
        <v>69</v>
      </c>
      <c r="E31" s="718"/>
      <c r="F31" s="718"/>
      <c r="G31" s="718"/>
      <c r="H31" s="718"/>
      <c r="I31" s="718"/>
      <c r="J31" s="718"/>
      <c r="K31" s="718"/>
      <c r="L31" s="718"/>
      <c r="M31" s="718"/>
      <c r="N31" s="718"/>
      <c r="O31" s="718"/>
      <c r="P31" s="718"/>
      <c r="Q31" s="718"/>
      <c r="R31" s="718"/>
      <c r="S31" s="951"/>
      <c r="T31" s="951"/>
      <c r="U31" s="65"/>
    </row>
    <row r="32" spans="1:21" ht="13.5" customHeight="1">
      <c r="A32" s="188" t="s">
        <v>858</v>
      </c>
      <c r="B32" s="725" t="s">
        <v>584</v>
      </c>
      <c r="C32" s="725"/>
      <c r="D32" s="726" t="s">
        <v>849</v>
      </c>
      <c r="E32" s="718"/>
      <c r="F32" s="718"/>
      <c r="G32" s="718"/>
      <c r="H32" s="718"/>
      <c r="I32" s="718"/>
      <c r="J32" s="718"/>
      <c r="K32" s="718"/>
      <c r="L32" s="718"/>
      <c r="M32" s="718"/>
      <c r="N32" s="718"/>
      <c r="O32" s="718"/>
      <c r="P32" s="718"/>
      <c r="Q32" s="718"/>
      <c r="R32" s="718"/>
      <c r="S32" s="951"/>
      <c r="T32" s="951"/>
      <c r="U32" s="65"/>
    </row>
    <row r="33" spans="1:21" ht="12.5">
      <c r="A33" s="188" t="s">
        <v>839</v>
      </c>
      <c r="B33" s="725" t="s">
        <v>837</v>
      </c>
      <c r="C33" s="725"/>
      <c r="D33" s="726" t="s">
        <v>850</v>
      </c>
      <c r="E33" s="720"/>
      <c r="F33" s="720"/>
      <c r="G33" s="720"/>
      <c r="H33" s="720"/>
      <c r="I33" s="720"/>
      <c r="J33" s="720"/>
      <c r="K33" s="720"/>
      <c r="L33" s="720"/>
      <c r="M33" s="720"/>
      <c r="N33" s="720"/>
      <c r="O33" s="720"/>
      <c r="P33" s="720"/>
      <c r="Q33" s="720"/>
      <c r="R33" s="720"/>
      <c r="S33" s="720"/>
      <c r="T33" s="720"/>
      <c r="U33" s="65"/>
    </row>
    <row r="34" spans="1:21" ht="13.4" customHeight="1">
      <c r="A34" s="188" t="s">
        <v>843</v>
      </c>
      <c r="B34" s="725" t="s">
        <v>517</v>
      </c>
      <c r="C34" s="725"/>
      <c r="D34" s="726" t="s">
        <v>518</v>
      </c>
      <c r="E34" s="718"/>
      <c r="F34" s="718"/>
      <c r="G34" s="718"/>
      <c r="H34" s="718"/>
      <c r="I34" s="718"/>
      <c r="J34" s="718"/>
      <c r="K34" s="718"/>
      <c r="L34" s="718"/>
      <c r="M34" s="718"/>
      <c r="N34" s="718"/>
      <c r="O34" s="718"/>
      <c r="P34" s="718"/>
      <c r="Q34" s="718"/>
      <c r="R34" s="718"/>
      <c r="S34" s="951"/>
      <c r="T34" s="951"/>
      <c r="U34" s="65"/>
    </row>
    <row r="35" spans="1:21" ht="13.4" customHeight="1">
      <c r="A35" s="199" t="s">
        <v>844</v>
      </c>
      <c r="B35" s="726" t="s">
        <v>236</v>
      </c>
      <c r="C35" s="726"/>
      <c r="D35" s="726" t="s">
        <v>47</v>
      </c>
      <c r="E35" s="718"/>
      <c r="F35" s="718"/>
      <c r="G35" s="718"/>
      <c r="H35" s="718"/>
      <c r="I35" s="718"/>
      <c r="J35" s="718"/>
      <c r="K35" s="718"/>
      <c r="L35" s="718"/>
      <c r="M35" s="718"/>
      <c r="N35" s="718"/>
      <c r="O35" s="718"/>
      <c r="P35" s="718"/>
      <c r="Q35" s="718"/>
      <c r="R35" s="718"/>
      <c r="S35" s="951"/>
      <c r="T35" s="951"/>
      <c r="U35" s="65"/>
    </row>
    <row r="36" spans="1:21" ht="12.5">
      <c r="A36" s="188"/>
      <c r="B36" s="49"/>
      <c r="C36" s="49"/>
      <c r="D36" s="728"/>
      <c r="E36" s="720"/>
      <c r="F36" s="720"/>
      <c r="G36" s="720"/>
      <c r="H36" s="720"/>
      <c r="I36" s="720"/>
      <c r="J36" s="720"/>
      <c r="K36" s="720"/>
      <c r="L36" s="720"/>
      <c r="M36" s="720"/>
      <c r="N36" s="720"/>
      <c r="O36" s="720"/>
      <c r="P36" s="720"/>
      <c r="Q36" s="720"/>
      <c r="R36" s="720"/>
      <c r="S36" s="720"/>
      <c r="T36" s="720"/>
      <c r="U36" s="65"/>
    </row>
    <row r="37" spans="1:21" ht="13">
      <c r="A37" s="53" t="s">
        <v>198</v>
      </c>
      <c r="B37" s="54" t="s">
        <v>476</v>
      </c>
      <c r="C37" s="54"/>
      <c r="D37" s="54"/>
      <c r="E37" s="54"/>
      <c r="F37" s="54"/>
      <c r="G37" s="54"/>
      <c r="H37" s="54"/>
      <c r="I37" s="54"/>
      <c r="J37" s="54"/>
      <c r="K37" s="54"/>
      <c r="L37" s="54"/>
      <c r="M37" s="54"/>
      <c r="N37" s="54"/>
      <c r="O37" s="54"/>
      <c r="P37" s="54"/>
      <c r="Q37" s="54"/>
      <c r="R37" s="54"/>
      <c r="S37" s="54"/>
      <c r="T37" s="54"/>
      <c r="U37" s="65"/>
    </row>
    <row r="38" spans="1:21" ht="13">
      <c r="A38" s="53"/>
      <c r="B38" s="54" t="s">
        <v>531</v>
      </c>
      <c r="C38" s="54"/>
      <c r="D38" s="54"/>
      <c r="E38" s="54"/>
      <c r="F38" s="54"/>
      <c r="G38" s="54"/>
      <c r="H38" s="54"/>
      <c r="I38" s="54"/>
      <c r="J38" s="54"/>
      <c r="K38" s="54"/>
      <c r="L38" s="54"/>
      <c r="M38" s="54"/>
      <c r="N38" s="54"/>
      <c r="O38" s="54"/>
      <c r="P38" s="54"/>
      <c r="Q38" s="54"/>
      <c r="R38" s="54"/>
      <c r="S38" s="54"/>
      <c r="T38" s="54"/>
      <c r="U38" s="65"/>
    </row>
    <row r="39" spans="1:21" ht="13">
      <c r="A39" s="53"/>
      <c r="B39" s="54"/>
      <c r="C39" s="728"/>
      <c r="D39" s="220"/>
      <c r="E39" s="220"/>
      <c r="F39" s="220"/>
      <c r="G39" s="220"/>
      <c r="H39" s="220"/>
      <c r="I39" s="220"/>
      <c r="J39" s="220"/>
      <c r="K39" s="220"/>
      <c r="L39" s="220"/>
      <c r="M39" s="220"/>
      <c r="N39" s="220"/>
      <c r="O39" s="220"/>
      <c r="P39" s="220"/>
      <c r="Q39" s="220"/>
      <c r="R39" s="220"/>
      <c r="S39" s="220"/>
      <c r="T39" s="220"/>
      <c r="U39" s="65"/>
    </row>
    <row r="40" spans="1:21" ht="13">
      <c r="A40" s="53"/>
      <c r="B40" s="55" t="s">
        <v>75</v>
      </c>
      <c r="C40" s="728"/>
      <c r="D40" s="220"/>
      <c r="E40" s="220"/>
      <c r="F40" s="220"/>
      <c r="G40" s="220"/>
      <c r="H40" s="220"/>
      <c r="I40" s="220"/>
      <c r="J40" s="220"/>
      <c r="K40" s="220"/>
      <c r="L40" s="220"/>
      <c r="M40" s="220"/>
      <c r="N40" s="220"/>
      <c r="O40" s="220"/>
      <c r="P40" s="220"/>
      <c r="Q40" s="220"/>
      <c r="R40" s="220"/>
      <c r="S40" s="220"/>
      <c r="T40" s="220"/>
      <c r="U40" s="65"/>
    </row>
    <row r="41" spans="1:21" ht="13.5" thickBot="1">
      <c r="A41" s="56"/>
      <c r="B41" s="824" t="s">
        <v>65</v>
      </c>
      <c r="C41" s="825"/>
      <c r="D41" s="826"/>
      <c r="E41" s="826"/>
      <c r="F41" s="826"/>
      <c r="G41" s="827"/>
      <c r="H41" s="827"/>
      <c r="I41" s="827"/>
      <c r="J41" s="827"/>
      <c r="K41" s="827"/>
      <c r="L41" s="657"/>
      <c r="M41" s="657"/>
      <c r="N41" s="657"/>
      <c r="O41" s="657"/>
      <c r="P41" s="657"/>
      <c r="Q41" s="657"/>
      <c r="R41" s="657"/>
      <c r="S41" s="657"/>
      <c r="T41" s="657"/>
      <c r="U41" s="67"/>
    </row>
    <row r="42" spans="1:21" ht="16" thickBot="1"/>
    <row r="43" spans="1:21" ht="19.5" customHeight="1" thickBot="1">
      <c r="A43" s="1120" t="s">
        <v>494</v>
      </c>
      <c r="B43" s="1121"/>
      <c r="C43" s="1121"/>
      <c r="D43" s="1121"/>
      <c r="E43" s="1121"/>
      <c r="F43" s="1121"/>
      <c r="G43" s="1121"/>
      <c r="H43" s="1121"/>
      <c r="I43" s="1121"/>
      <c r="J43" s="1121"/>
      <c r="K43" s="1121"/>
      <c r="L43" s="1121"/>
      <c r="M43" s="1121"/>
      <c r="N43" s="1121"/>
      <c r="O43" s="1121"/>
      <c r="P43" s="1121"/>
      <c r="Q43" s="1121"/>
      <c r="R43" s="1121"/>
      <c r="S43" s="1121"/>
      <c r="T43" s="1121"/>
      <c r="U43" s="1122"/>
    </row>
    <row r="44" spans="1:21" s="227" customFormat="1" ht="19.5" customHeight="1">
      <c r="B44" s="242"/>
      <c r="C44" s="242"/>
      <c r="D44" s="242"/>
      <c r="E44" s="242"/>
      <c r="F44" s="242"/>
      <c r="G44" s="242"/>
      <c r="H44" s="242"/>
      <c r="I44" s="242"/>
      <c r="J44" s="242"/>
      <c r="K44" s="242"/>
      <c r="L44" s="242"/>
      <c r="M44" s="242"/>
      <c r="N44" s="242"/>
      <c r="O44" s="242"/>
      <c r="P44" s="242"/>
      <c r="Q44" s="242"/>
      <c r="R44" s="242"/>
      <c r="S44" s="242"/>
      <c r="T44" s="242"/>
      <c r="U44" s="242"/>
    </row>
    <row r="45" spans="1:21" s="322" customFormat="1" ht="19.5" customHeight="1">
      <c r="A45" s="1123" t="s">
        <v>239</v>
      </c>
      <c r="B45" s="1123" t="s">
        <v>485</v>
      </c>
      <c r="C45" s="1124" t="s">
        <v>475</v>
      </c>
      <c r="D45" s="1124"/>
      <c r="E45" s="1124" t="str">
        <f>'Member Months'!C162</f>
        <v>2020 Initial Year</v>
      </c>
      <c r="F45" s="1124"/>
      <c r="G45" s="1124"/>
      <c r="H45" s="1124"/>
      <c r="I45" s="1124"/>
      <c r="K45" s="1124" t="str">
        <f>'Member Months'!C90</f>
        <v>2021 Prior Year</v>
      </c>
      <c r="L45" s="1124"/>
      <c r="M45" s="1124"/>
      <c r="N45" s="1124"/>
      <c r="O45" s="1124"/>
      <c r="Q45" s="1124" t="str">
        <f>'Member Months'!C18</f>
        <v>2022 Current Year</v>
      </c>
      <c r="R45" s="1124"/>
      <c r="S45" s="1124"/>
      <c r="T45" s="1124"/>
      <c r="U45" s="1124"/>
    </row>
    <row r="46" spans="1:21" s="322" customFormat="1" ht="19.5" customHeight="1">
      <c r="A46" s="1124"/>
      <c r="B46" s="1124"/>
      <c r="C46" s="1124"/>
      <c r="D46" s="1124"/>
      <c r="E46" s="1132" t="s">
        <v>234</v>
      </c>
      <c r="F46" s="1133"/>
      <c r="G46" s="1133"/>
      <c r="H46" s="1134"/>
      <c r="I46" s="1130" t="s">
        <v>440</v>
      </c>
      <c r="K46" s="1132" t="s">
        <v>234</v>
      </c>
      <c r="L46" s="1133"/>
      <c r="M46" s="1133"/>
      <c r="N46" s="1134"/>
      <c r="O46" s="1130" t="s">
        <v>440</v>
      </c>
      <c r="Q46" s="1117" t="s">
        <v>234</v>
      </c>
      <c r="R46" s="1118"/>
      <c r="S46" s="1118"/>
      <c r="T46" s="1119"/>
      <c r="U46" s="1130" t="s">
        <v>440</v>
      </c>
    </row>
    <row r="47" spans="1:21" s="322" customFormat="1" ht="19.5" customHeight="1">
      <c r="A47" s="1124"/>
      <c r="B47" s="1124"/>
      <c r="C47" s="1124"/>
      <c r="D47" s="1124"/>
      <c r="E47" s="639">
        <v>1</v>
      </c>
      <c r="F47" s="639">
        <v>2</v>
      </c>
      <c r="G47" s="639">
        <v>3</v>
      </c>
      <c r="H47" s="639">
        <v>4</v>
      </c>
      <c r="I47" s="1131"/>
      <c r="K47" s="639">
        <v>1</v>
      </c>
      <c r="L47" s="639">
        <v>2</v>
      </c>
      <c r="M47" s="639">
        <v>3</v>
      </c>
      <c r="N47" s="639">
        <v>4</v>
      </c>
      <c r="O47" s="1131"/>
      <c r="Q47" s="911">
        <v>1</v>
      </c>
      <c r="R47" s="911">
        <v>2</v>
      </c>
      <c r="S47" s="950">
        <v>3</v>
      </c>
      <c r="T47" s="950">
        <v>4</v>
      </c>
      <c r="U47" s="1131"/>
    </row>
    <row r="48" spans="1:21" s="225" customFormat="1" ht="19.5" customHeight="1">
      <c r="A48" s="829">
        <f>'Non-Delivery Svcs Report'!J2</f>
        <v>0</v>
      </c>
      <c r="B48" s="244" t="s">
        <v>450</v>
      </c>
      <c r="C48" s="1135" t="s">
        <v>439</v>
      </c>
      <c r="D48" s="1136"/>
      <c r="E48" s="249"/>
      <c r="F48" s="249"/>
      <c r="G48" s="249"/>
      <c r="H48" s="249"/>
      <c r="I48" s="249"/>
      <c r="K48" s="249"/>
      <c r="L48" s="249"/>
      <c r="M48" s="249"/>
      <c r="N48" s="249"/>
      <c r="O48" s="249"/>
      <c r="Q48" s="249"/>
      <c r="R48" s="249"/>
      <c r="S48" s="249"/>
      <c r="T48" s="249"/>
      <c r="U48" s="249"/>
    </row>
    <row r="49" spans="1:22" s="322" customFormat="1" ht="19.5" customHeight="1">
      <c r="A49" s="829">
        <f>$A$48</f>
        <v>0</v>
      </c>
      <c r="B49" s="244" t="s">
        <v>452</v>
      </c>
      <c r="C49" s="1125" t="s">
        <v>490</v>
      </c>
      <c r="D49" s="1126"/>
      <c r="E49" s="245">
        <f>SUMIFS('Member Months'!$H$18:$H$233,'Member Months'!$C$18:$C$233,$E$45,'Member Months'!$D$18:$D$233,E$47)</f>
        <v>0</v>
      </c>
      <c r="F49" s="245">
        <f>SUMIFS('Member Months'!$H$18:$H$233,'Member Months'!$C$18:$C$233,$E$45,'Member Months'!$D$18:$D$233,F$47)</f>
        <v>0</v>
      </c>
      <c r="G49" s="245">
        <f>SUMIFS('Member Months'!$H$18:$H$233,'Member Months'!$C$18:$C$233,$E$45,'Member Months'!$D$18:$D$233,G$47)</f>
        <v>0</v>
      </c>
      <c r="H49" s="245">
        <f>SUMIFS('Member Months'!$H$18:$H$233,'Member Months'!$C$18:$C$233,$E$45,'Member Months'!$D$18:$D$233,H$47)</f>
        <v>0</v>
      </c>
      <c r="I49" s="245">
        <f>SUM(E49:H49)</f>
        <v>0</v>
      </c>
      <c r="K49" s="245">
        <f>SUMIFS('Member Months'!$H$18:$H$233,'Member Months'!$C$18:$C$233,$K$45,'Member Months'!$D$18:$D$233,K$47)</f>
        <v>0</v>
      </c>
      <c r="L49" s="245">
        <f>SUMIFS('Member Months'!$H$18:$H$233,'Member Months'!$C$18:$C$233,$K$45,'Member Months'!$D$18:$D$233,L$47)</f>
        <v>0</v>
      </c>
      <c r="M49" s="245">
        <f>SUMIFS('Member Months'!$H$18:$H$233,'Member Months'!$C$18:$C$233,$K$45,'Member Months'!$D$18:$D$233,M$47)</f>
        <v>0</v>
      </c>
      <c r="N49" s="245">
        <f>SUMIFS('Member Months'!$H$18:$H$233,'Member Months'!$C$18:$C$233,$K$45,'Member Months'!$D$18:$D$233,N$47)</f>
        <v>0</v>
      </c>
      <c r="O49" s="245">
        <f>SUM(K49:N49)</f>
        <v>0</v>
      </c>
      <c r="Q49" s="245">
        <f>SUMIFS('Member Months'!$H$18:$H$233,'Member Months'!$C$18:$C$233,$Q$45,'Member Months'!$D$18:$D$233,Q$47)</f>
        <v>0</v>
      </c>
      <c r="R49" s="245">
        <f>SUMIFS('Member Months'!$H$18:$H$233,'Member Months'!$C$18:$C$233,$Q$45,'Member Months'!$D$18:$D$233,R$47)</f>
        <v>0</v>
      </c>
      <c r="S49" s="245">
        <f>SUMIFS('Member Months'!$H$18:$H$233,'Member Months'!$C$18:$C$233,$Q$45,'Member Months'!$D$18:$D$233,S$47)</f>
        <v>0</v>
      </c>
      <c r="T49" s="245">
        <f>SUMIFS('Member Months'!$H$18:$H$233,'Member Months'!$C$18:$C$233,$Q$45,'Member Months'!$D$18:$D$233,T$47)</f>
        <v>0</v>
      </c>
      <c r="U49" s="245">
        <f>SUM(Q49:T49)</f>
        <v>0</v>
      </c>
    </row>
    <row r="50" spans="1:22" s="322" customFormat="1" ht="19.5" customHeight="1">
      <c r="A50" s="829">
        <f t="shared" ref="A50:A87" si="0">$A$48</f>
        <v>0</v>
      </c>
      <c r="B50" s="244" t="s">
        <v>453</v>
      </c>
      <c r="C50" s="635" t="s">
        <v>489</v>
      </c>
      <c r="D50" s="636"/>
      <c r="E50" s="245">
        <f>SUMIFS('Member Months'!$I$18:$I$233,'Member Months'!$C$18:$C$233,$E$45,'Member Months'!$D$18:$D$233,E$47)</f>
        <v>0</v>
      </c>
      <c r="F50" s="245">
        <f>SUMIFS('Member Months'!$I$18:$I$233,'Member Months'!$C$18:$C$233,$E$45,'Member Months'!$D$18:$D$233,F$47)</f>
        <v>0</v>
      </c>
      <c r="G50" s="245">
        <f>SUMIFS('Member Months'!$I$18:$I$233,'Member Months'!$C$18:$C$233,$E$45,'Member Months'!$D$18:$D$233,G$47)</f>
        <v>0</v>
      </c>
      <c r="H50" s="245">
        <f>SUMIFS('Member Months'!$I$18:$I$233,'Member Months'!$C$18:$C$233,$E$45,'Member Months'!$D$18:$D$233,H$47)</f>
        <v>0</v>
      </c>
      <c r="I50" s="245">
        <f>SUM(E50:H50)</f>
        <v>0</v>
      </c>
      <c r="K50" s="245">
        <f>SUMIFS('Member Months'!$I$18:$I$233,'Member Months'!$C$18:$C$233,$K$45,'Member Months'!$D$18:$D$233,K$47)</f>
        <v>0</v>
      </c>
      <c r="L50" s="245">
        <f>SUMIFS('Member Months'!$I$18:$I$233,'Member Months'!$C$18:$C$233,$K$45,'Member Months'!$D$18:$D$233,L$47)</f>
        <v>0</v>
      </c>
      <c r="M50" s="245">
        <f>SUMIFS('Member Months'!$I$18:$I$233,'Member Months'!$C$18:$C$233,$K$45,'Member Months'!$D$18:$D$233,M$47)</f>
        <v>0</v>
      </c>
      <c r="N50" s="245">
        <f>SUMIFS('Member Months'!$I$18:$I$233,'Member Months'!$C$18:$C$233,$K$45,'Member Months'!$D$18:$D$233,N$47)</f>
        <v>0</v>
      </c>
      <c r="O50" s="245">
        <f t="shared" ref="O50:O54" si="1">SUM(K50:N50)</f>
        <v>0</v>
      </c>
      <c r="Q50" s="245">
        <f>SUMIFS('Member Months'!$I$18:$I$233,'Member Months'!$C$18:$C$233,$Q$45,'Member Months'!$D$18:$D$233,Q$47)</f>
        <v>0</v>
      </c>
      <c r="R50" s="245">
        <f>SUMIFS('Member Months'!$I$18:$I$233,'Member Months'!$C$18:$C$233,$Q$45,'Member Months'!$D$18:$D$233,R$47)</f>
        <v>0</v>
      </c>
      <c r="S50" s="245">
        <f>SUMIFS('Member Months'!$I$18:$I$233,'Member Months'!$C$18:$C$233,$Q$45,'Member Months'!$D$18:$D$233,S$47)</f>
        <v>0</v>
      </c>
      <c r="T50" s="245">
        <f>SUMIFS('Member Months'!$I$18:$I$233,'Member Months'!$C$18:$C$233,$Q$45,'Member Months'!$D$18:$D$233,T$47)</f>
        <v>0</v>
      </c>
      <c r="U50" s="245">
        <f>SUM(Q50:T50)</f>
        <v>0</v>
      </c>
    </row>
    <row r="51" spans="1:22" s="322" customFormat="1" ht="19.5" customHeight="1">
      <c r="A51" s="829">
        <f t="shared" si="0"/>
        <v>0</v>
      </c>
      <c r="B51" s="244" t="s">
        <v>454</v>
      </c>
      <c r="C51" s="1125" t="s">
        <v>429</v>
      </c>
      <c r="D51" s="1126"/>
      <c r="E51" s="245">
        <f>SUMIFS('Member Months'!$J$18:$J$233,'Member Months'!$C$18:$C$233,$E$45,'Member Months'!$D$18:$D$233,E$47)</f>
        <v>0</v>
      </c>
      <c r="F51" s="245">
        <f>SUMIFS('Member Months'!$J$18:$J$233,'Member Months'!$C$18:$C$233,$E$45,'Member Months'!$D$18:$D$233,F$47)</f>
        <v>0</v>
      </c>
      <c r="G51" s="245">
        <f>SUMIFS('Member Months'!$J$18:$J$233,'Member Months'!$C$18:$C$233,$E$45,'Member Months'!$D$18:$D$233,G$47)</f>
        <v>0</v>
      </c>
      <c r="H51" s="245">
        <f>SUMIFS('Member Months'!$J$18:$J$233,'Member Months'!$C$18:$C$233,$E$45,'Member Months'!$D$18:$D$233,H$47)</f>
        <v>0</v>
      </c>
      <c r="I51" s="245">
        <f>SUM(E51:H51)</f>
        <v>0</v>
      </c>
      <c r="K51" s="245">
        <f>SUMIFS('Member Months'!$J$18:$J$233,'Member Months'!$C$18:$C$233,$K$45,'Member Months'!$D$18:$D$233,K$47)</f>
        <v>0</v>
      </c>
      <c r="L51" s="245">
        <f>SUMIFS('Member Months'!$J$18:$J$233,'Member Months'!$C$18:$C$233,$K$45,'Member Months'!$D$18:$D$233,L$47)</f>
        <v>0</v>
      </c>
      <c r="M51" s="245">
        <f>SUMIFS('Member Months'!$J$18:$J$233,'Member Months'!$C$18:$C$233,$K$45,'Member Months'!$D$18:$D$233,M$47)</f>
        <v>0</v>
      </c>
      <c r="N51" s="245">
        <f>SUMIFS('Member Months'!$J$18:$J$233,'Member Months'!$C$18:$C$233,$K$45,'Member Months'!$D$18:$D$233,N$47)</f>
        <v>0</v>
      </c>
      <c r="O51" s="245">
        <f t="shared" si="1"/>
        <v>0</v>
      </c>
      <c r="Q51" s="245">
        <f>SUMIFS('Member Months'!$J$18:$J$233,'Member Months'!$C$18:$C$233,$Q$45,'Member Months'!$D$18:$D$233,Q$47)</f>
        <v>0</v>
      </c>
      <c r="R51" s="245">
        <f>SUMIFS('Member Months'!$J$18:$J$233,'Member Months'!$C$18:$C$233,$Q$45,'Member Months'!$D$18:$D$233,R$47)</f>
        <v>0</v>
      </c>
      <c r="S51" s="245">
        <f>SUMIFS('Member Months'!$J$18:$J$233,'Member Months'!$C$18:$C$233,$Q$45,'Member Months'!$D$18:$D$233,S$47)</f>
        <v>0</v>
      </c>
      <c r="T51" s="245">
        <f>SUMIFS('Member Months'!$J$18:$J$233,'Member Months'!$C$18:$C$233,$Q$45,'Member Months'!$D$18:$D$233,T$47)</f>
        <v>0</v>
      </c>
      <c r="U51" s="245">
        <f>SUM(Q51:T51)</f>
        <v>0</v>
      </c>
    </row>
    <row r="52" spans="1:22" s="322" customFormat="1" ht="19.5" customHeight="1">
      <c r="A52" s="829">
        <f t="shared" si="0"/>
        <v>0</v>
      </c>
      <c r="B52" s="244" t="s">
        <v>455</v>
      </c>
      <c r="C52" s="635" t="s">
        <v>235</v>
      </c>
      <c r="D52" s="636"/>
      <c r="E52" s="251">
        <v>0</v>
      </c>
      <c r="F52" s="251">
        <v>0</v>
      </c>
      <c r="G52" s="251">
        <v>0</v>
      </c>
      <c r="H52" s="251">
        <v>0</v>
      </c>
      <c r="I52" s="245">
        <f>SUM(E52:H52)</f>
        <v>0</v>
      </c>
      <c r="J52" s="681"/>
      <c r="K52" s="251">
        <v>0</v>
      </c>
      <c r="L52" s="251">
        <v>0</v>
      </c>
      <c r="M52" s="251">
        <v>0</v>
      </c>
      <c r="N52" s="251">
        <v>0</v>
      </c>
      <c r="O52" s="245">
        <f t="shared" si="1"/>
        <v>0</v>
      </c>
      <c r="P52" s="550"/>
      <c r="Q52" s="251">
        <v>0</v>
      </c>
      <c r="R52" s="251">
        <v>0</v>
      </c>
      <c r="S52" s="251">
        <v>0</v>
      </c>
      <c r="T52" s="251">
        <v>0</v>
      </c>
      <c r="U52" s="245">
        <f t="shared" ref="U52:U54" si="2">SUM(Q52:T52)</f>
        <v>0</v>
      </c>
    </row>
    <row r="53" spans="1:22" s="322" customFormat="1" ht="19.5" customHeight="1">
      <c r="A53" s="829">
        <f t="shared" si="0"/>
        <v>0</v>
      </c>
      <c r="B53" s="244" t="s">
        <v>227</v>
      </c>
      <c r="C53" s="660" t="s">
        <v>692</v>
      </c>
      <c r="D53" s="661"/>
      <c r="E53" s="251">
        <v>0</v>
      </c>
      <c r="F53" s="251">
        <v>0</v>
      </c>
      <c r="G53" s="251">
        <v>0</v>
      </c>
      <c r="H53" s="251">
        <v>0</v>
      </c>
      <c r="I53" s="245">
        <f>SUM(E53:H53)</f>
        <v>0</v>
      </c>
      <c r="J53" s="913"/>
      <c r="K53" s="251">
        <v>0</v>
      </c>
      <c r="L53" s="251">
        <v>0</v>
      </c>
      <c r="M53" s="251">
        <v>0</v>
      </c>
      <c r="N53" s="251">
        <v>0</v>
      </c>
      <c r="O53" s="245">
        <f>SUM(K53:N53)</f>
        <v>0</v>
      </c>
      <c r="P53" s="914"/>
      <c r="Q53" s="251">
        <v>0</v>
      </c>
      <c r="R53" s="251">
        <v>0</v>
      </c>
      <c r="S53" s="251">
        <v>0</v>
      </c>
      <c r="T53" s="251">
        <v>0</v>
      </c>
      <c r="U53" s="245">
        <f t="shared" si="2"/>
        <v>0</v>
      </c>
    </row>
    <row r="54" spans="1:22" s="322" customFormat="1" ht="19.5" customHeight="1" thickBot="1">
      <c r="A54" s="830">
        <f t="shared" si="0"/>
        <v>0</v>
      </c>
      <c r="B54" s="564" t="s">
        <v>456</v>
      </c>
      <c r="C54" s="289" t="s">
        <v>532</v>
      </c>
      <c r="D54" s="290"/>
      <c r="E54" s="325">
        <v>0</v>
      </c>
      <c r="F54" s="325">
        <v>0</v>
      </c>
      <c r="G54" s="325">
        <v>0</v>
      </c>
      <c r="H54" s="325">
        <v>0</v>
      </c>
      <c r="I54" s="291">
        <f t="shared" ref="I54" si="3">SUM(E54:H54)</f>
        <v>0</v>
      </c>
      <c r="J54" s="323"/>
      <c r="K54" s="325">
        <v>0</v>
      </c>
      <c r="L54" s="325">
        <v>0</v>
      </c>
      <c r="M54" s="325">
        <v>0</v>
      </c>
      <c r="N54" s="325">
        <v>0</v>
      </c>
      <c r="O54" s="291">
        <f t="shared" si="1"/>
        <v>0</v>
      </c>
      <c r="P54" s="323"/>
      <c r="Q54" s="325">
        <v>0</v>
      </c>
      <c r="R54" s="325">
        <v>0</v>
      </c>
      <c r="S54" s="325">
        <v>0</v>
      </c>
      <c r="T54" s="325">
        <v>0</v>
      </c>
      <c r="U54" s="291">
        <f t="shared" si="2"/>
        <v>0</v>
      </c>
    </row>
    <row r="55" spans="1:22" s="226" customFormat="1" ht="19.5" customHeight="1" thickBot="1">
      <c r="A55" s="831">
        <f t="shared" si="0"/>
        <v>0</v>
      </c>
      <c r="B55" s="565" t="s">
        <v>457</v>
      </c>
      <c r="C55" s="1143" t="s">
        <v>408</v>
      </c>
      <c r="D55" s="1144"/>
      <c r="E55" s="247">
        <f>SUM(E49:E54)</f>
        <v>0</v>
      </c>
      <c r="F55" s="247">
        <f>SUM(F49:F54)</f>
        <v>0</v>
      </c>
      <c r="G55" s="247">
        <f>SUM(G49:G54)</f>
        <v>0</v>
      </c>
      <c r="H55" s="247">
        <f>SUM(H49:H54)</f>
        <v>0</v>
      </c>
      <c r="I55" s="247">
        <f>SUM(I49:I54)</f>
        <v>0</v>
      </c>
      <c r="K55" s="247">
        <f>SUM(K49:K54)</f>
        <v>0</v>
      </c>
      <c r="L55" s="247">
        <f>SUM(L49:L54)</f>
        <v>0</v>
      </c>
      <c r="M55" s="247">
        <f>SUM(M49:M54)</f>
        <v>0</v>
      </c>
      <c r="N55" s="247">
        <f>SUM(N49:N54)</f>
        <v>0</v>
      </c>
      <c r="O55" s="247">
        <f>SUM(O49:O54)</f>
        <v>0</v>
      </c>
      <c r="Q55" s="247">
        <f>SUM(Q49:Q54)</f>
        <v>0</v>
      </c>
      <c r="R55" s="247">
        <f>SUM(R49:R54)</f>
        <v>0</v>
      </c>
      <c r="S55" s="247">
        <f t="shared" ref="S55:T55" si="4">SUM(S49:S54)</f>
        <v>0</v>
      </c>
      <c r="T55" s="247">
        <f t="shared" si="4"/>
        <v>0</v>
      </c>
      <c r="U55" s="247">
        <f>SUM(U49:U54)</f>
        <v>0</v>
      </c>
    </row>
    <row r="56" spans="1:22" ht="19.5" customHeight="1">
      <c r="A56" s="958"/>
      <c r="B56" s="566"/>
      <c r="C56" s="248"/>
      <c r="D56" s="248"/>
      <c r="E56" s="248"/>
      <c r="F56" s="248"/>
      <c r="G56" s="248"/>
      <c r="H56" s="248"/>
      <c r="I56" s="248"/>
      <c r="K56" s="248"/>
      <c r="L56" s="248"/>
      <c r="M56" s="248"/>
      <c r="N56" s="248"/>
      <c r="O56" s="248"/>
      <c r="Q56" s="248"/>
      <c r="R56" s="248"/>
      <c r="S56" s="248"/>
      <c r="T56" s="248"/>
      <c r="U56" s="248"/>
    </row>
    <row r="57" spans="1:22" s="225" customFormat="1" ht="19.5" customHeight="1">
      <c r="A57" s="829">
        <f t="shared" si="0"/>
        <v>0</v>
      </c>
      <c r="B57" s="244" t="s">
        <v>458</v>
      </c>
      <c r="C57" s="1135" t="s">
        <v>479</v>
      </c>
      <c r="D57" s="1136"/>
      <c r="E57" s="249"/>
      <c r="F57" s="249"/>
      <c r="G57" s="249"/>
      <c r="H57" s="249"/>
      <c r="I57" s="249"/>
      <c r="K57" s="249"/>
      <c r="L57" s="249"/>
      <c r="M57" s="249"/>
      <c r="N57" s="249"/>
      <c r="O57" s="249"/>
      <c r="Q57" s="249"/>
      <c r="R57" s="249"/>
      <c r="S57" s="249"/>
      <c r="T57" s="249"/>
      <c r="U57" s="249"/>
    </row>
    <row r="58" spans="1:22" s="225" customFormat="1" ht="19.5" customHeight="1">
      <c r="A58" s="829">
        <f t="shared" si="0"/>
        <v>0</v>
      </c>
      <c r="B58" s="567" t="s">
        <v>459</v>
      </c>
      <c r="C58" s="1125" t="s">
        <v>63</v>
      </c>
      <c r="D58" s="1126"/>
      <c r="E58" s="245">
        <f>SUMIFS('Non-Delivery Svcs Report'!$K$6:$K$3893,'Non-Delivery Svcs Report'!$D$6:$D$3893,E$47,'Non-Delivery Svcs Report'!$C$6:$C$3893,E$45)+SUMIFS('Delivery Svcs Report'!$J$6:$J$1733,'Delivery Svcs Report'!$D$6:$D$1733,E$47,'Delivery Svcs Report'!$C$6:$C$1733,E$45)</f>
        <v>0</v>
      </c>
      <c r="F58" s="245">
        <f>SUMIFS('Non-Delivery Svcs Report'!$K$6:$K$3893,'Non-Delivery Svcs Report'!$D$6:$D$3893,F$47,'Non-Delivery Svcs Report'!$C$6:$C$3893,E$45)+SUMIFS('Delivery Svcs Report'!$J$6:$J$1733,'Delivery Svcs Report'!$D$6:$D$1733,F$47,'Delivery Svcs Report'!$C$6:$C$1733,E$45)</f>
        <v>0</v>
      </c>
      <c r="G58" s="245">
        <f>SUMIFS('Non-Delivery Svcs Report'!$K$6:$K$3893,'Non-Delivery Svcs Report'!$D$6:$D$3893,G$47,'Non-Delivery Svcs Report'!$C$6:$C$3893,E$45)+SUMIFS('Delivery Svcs Report'!$J$6:$J$1733,'Delivery Svcs Report'!$D$6:$D$1733,G$47,'Delivery Svcs Report'!$C$6:$C$1733,E$45)</f>
        <v>0</v>
      </c>
      <c r="H58" s="245">
        <f>SUMIFS('Non-Delivery Svcs Report'!$K$6:$K$3893,'Non-Delivery Svcs Report'!$D$6:$D$3893,H$47,'Non-Delivery Svcs Report'!$C$6:$C$3893,E$45)+SUMIFS('Delivery Svcs Report'!$J$6:$J$1733,'Delivery Svcs Report'!$D$6:$D$1733,H$47,'Delivery Svcs Report'!$C$6:$C$1733,E$45)</f>
        <v>0</v>
      </c>
      <c r="I58" s="245">
        <f t="shared" ref="I58:I59" si="5">SUM(E58:H58)</f>
        <v>0</v>
      </c>
      <c r="K58" s="245">
        <f>SUMIFS('Non-Delivery Svcs Report'!$K$6:$K$3893,'Non-Delivery Svcs Report'!$D$6:$D$3893,K$47,'Non-Delivery Svcs Report'!$C$6:$C$3893,K$45)+SUMIFS('Delivery Svcs Report'!$J$6:$J$1733,'Delivery Svcs Report'!$D$6:$D$1733,K$47,'Delivery Svcs Report'!$C$6:$C$1733,K$45)</f>
        <v>0</v>
      </c>
      <c r="L58" s="245">
        <f>SUMIFS('Non-Delivery Svcs Report'!$K$6:$K$3893,'Non-Delivery Svcs Report'!$D$6:$D$3893,L$47,'Non-Delivery Svcs Report'!$C$6:$C$3893,K$45)+SUMIFS('Delivery Svcs Report'!$J$6:$J$1733,'Delivery Svcs Report'!$D$6:$D$1733,L$47,'Delivery Svcs Report'!$C$6:$C$1733,K$45)</f>
        <v>0</v>
      </c>
      <c r="M58" s="245">
        <f>SUMIFS('Non-Delivery Svcs Report'!$K$6:$K$3893,'Non-Delivery Svcs Report'!$D$6:$D$3893,M$47,'Non-Delivery Svcs Report'!$C$6:$C$3893,K$45)+SUMIFS('Delivery Svcs Report'!$J$6:$J$1733,'Delivery Svcs Report'!$D$6:$D$1733,M$47,'Delivery Svcs Report'!$C$6:$C$1733,K$45)</f>
        <v>0</v>
      </c>
      <c r="N58" s="245">
        <f>SUMIFS('Non-Delivery Svcs Report'!$K$6:$K$3893,'Non-Delivery Svcs Report'!$D$6:$D$3893,N$47,'Non-Delivery Svcs Report'!$C$6:$C$3893,K$45)+SUMIFS('Delivery Svcs Report'!$J$6:$J$1733,'Delivery Svcs Report'!$D$6:$D$1733,N$47,'Delivery Svcs Report'!$C$6:$C$1733,K$45)</f>
        <v>0</v>
      </c>
      <c r="O58" s="245">
        <f t="shared" ref="O58:O59" si="6">SUM(K58:N58)</f>
        <v>0</v>
      </c>
      <c r="Q58" s="245">
        <f>SUMIFS('Non-Delivery Svcs Report'!$K$6:$K$3893,'Non-Delivery Svcs Report'!$D$6:$D$3893,Q$47,'Non-Delivery Svcs Report'!$C$6:$C$3893,Q$45)+SUMIFS('Delivery Svcs Report'!$J$6:$J$1733,'Delivery Svcs Report'!$D$6:$D$1733,Q$47,'Delivery Svcs Report'!$C$6:$C$1733,Q$45)</f>
        <v>0</v>
      </c>
      <c r="R58" s="245">
        <f>SUMIFS('Non-Delivery Svcs Report'!$K$6:$K$3893,'Non-Delivery Svcs Report'!$D$6:$D$3893,R$47,'Non-Delivery Svcs Report'!$C$6:$C$3893,Q$45)+SUMIFS('Delivery Svcs Report'!$J$6:$J$1733,'Delivery Svcs Report'!$D$6:$D$1733,R$47,'Delivery Svcs Report'!$C$6:$C$1733,Q$45)</f>
        <v>0</v>
      </c>
      <c r="S58" s="245">
        <f>SUMIFS('Non-Delivery Svcs Report'!$K$6:$K$3893,'Non-Delivery Svcs Report'!$D$6:$D$3893,S$47,'Non-Delivery Svcs Report'!$C$6:$C$3893,Q$45)+SUMIFS('Delivery Svcs Report'!$J$6:$J$1733,'Delivery Svcs Report'!$D$6:$D$1733,S$47,'Delivery Svcs Report'!$C$6:$C$1733,Q$45)</f>
        <v>0</v>
      </c>
      <c r="T58" s="245">
        <f>SUMIFS('Non-Delivery Svcs Report'!$K$6:$K$3893,'Non-Delivery Svcs Report'!$D$6:$D$3893,T$47,'Non-Delivery Svcs Report'!$C$6:$C$3893,Q$45)+SUMIFS('Delivery Svcs Report'!$J$6:$J$1733,'Delivery Svcs Report'!$D$6:$D$1733,T$47,'Delivery Svcs Report'!$C$6:$C$1733,Q$45)</f>
        <v>0</v>
      </c>
      <c r="U58" s="245">
        <f>SUM(Q58:T58)</f>
        <v>0</v>
      </c>
      <c r="V58" s="69"/>
    </row>
    <row r="59" spans="1:22" s="225" customFormat="1" ht="19.5" customHeight="1">
      <c r="A59" s="829">
        <f t="shared" si="0"/>
        <v>0</v>
      </c>
      <c r="B59" s="567" t="s">
        <v>460</v>
      </c>
      <c r="C59" s="1125" t="s">
        <v>478</v>
      </c>
      <c r="D59" s="1126"/>
      <c r="E59" s="245">
        <f>SUMIFS('Non-Delivery Svcs Report'!$L$6:$L$3893,'Non-Delivery Svcs Report'!$D$6:$D$3893,E$47,'Non-Delivery Svcs Report'!$C$6:$C$3893,E$45)+SUMIFS('Delivery Svcs Report'!$K$6:$K$1733,'Delivery Svcs Report'!$D$6:$D$1733,E$47,'Delivery Svcs Report'!$C$6:$C$1733,E$45)</f>
        <v>0</v>
      </c>
      <c r="F59" s="245">
        <f>SUMIFS('Non-Delivery Svcs Report'!$L$6:$L$3893,'Non-Delivery Svcs Report'!$D$6:$D$3893,F$47,'Non-Delivery Svcs Report'!$C$6:$C$3893,E$45)+SUMIFS('Delivery Svcs Report'!$K$6:$K$1733,'Delivery Svcs Report'!$D$6:$D$1733,F$47,'Delivery Svcs Report'!$C$6:$C$1733,E$45)</f>
        <v>0</v>
      </c>
      <c r="G59" s="245">
        <f>SUMIFS('Non-Delivery Svcs Report'!$L$6:$L$3893,'Non-Delivery Svcs Report'!$D$6:$D$3893,G$47,'Non-Delivery Svcs Report'!$C$6:$C$3893,E$45)+SUMIFS('Delivery Svcs Report'!$K$6:$K$1733,'Delivery Svcs Report'!$D$6:$D$1733,G$47,'Delivery Svcs Report'!$C$6:$C$1733,E$45)</f>
        <v>0</v>
      </c>
      <c r="H59" s="245">
        <f>SUMIFS('Non-Delivery Svcs Report'!$L$6:$L$3893,'Non-Delivery Svcs Report'!$D$6:$D$3893,H$47,'Non-Delivery Svcs Report'!$C$6:$C$3893,E$45)+SUMIFS('Delivery Svcs Report'!$K$6:$K$1733,'Delivery Svcs Report'!$D$6:$D$1733,H$47,'Delivery Svcs Report'!$C$6:$C$1733,E$45)</f>
        <v>0</v>
      </c>
      <c r="I59" s="245">
        <f t="shared" si="5"/>
        <v>0</v>
      </c>
      <c r="K59" s="245">
        <f>SUMIFS('Non-Delivery Svcs Report'!$L$6:$L$3893,'Non-Delivery Svcs Report'!$D$6:$D$3893,K$47,'Non-Delivery Svcs Report'!$C$6:$C$3893,K$45)+SUMIFS('Delivery Svcs Report'!$K$6:$K$1733,'Delivery Svcs Report'!$D$6:$D$1733,K$47,'Delivery Svcs Report'!$C$6:$C$1733,K$45)</f>
        <v>0</v>
      </c>
      <c r="L59" s="245">
        <f>SUMIFS('Non-Delivery Svcs Report'!$L$6:$L$3893,'Non-Delivery Svcs Report'!$D$6:$D$3893,L$47,'Non-Delivery Svcs Report'!$C$6:$C$3893,K$45)+SUMIFS('Delivery Svcs Report'!$K$6:$K$1733,'Delivery Svcs Report'!$D$6:$D$1733,L$47,'Delivery Svcs Report'!$C$6:$C$1733,K$45)</f>
        <v>0</v>
      </c>
      <c r="M59" s="245">
        <f>SUMIFS('Non-Delivery Svcs Report'!$L$6:$L$3893,'Non-Delivery Svcs Report'!$D$6:$D$3893,M$47,'Non-Delivery Svcs Report'!$C$6:$C$3893,K$45)+SUMIFS('Delivery Svcs Report'!$K$6:$K$1733,'Delivery Svcs Report'!$D$6:$D$1733,M$47,'Delivery Svcs Report'!$C$6:$C$1733,K$45)</f>
        <v>0</v>
      </c>
      <c r="N59" s="245">
        <f>SUMIFS('Non-Delivery Svcs Report'!$L$6:$L$3893,'Non-Delivery Svcs Report'!$D$6:$D$3893,N$47,'Non-Delivery Svcs Report'!$C$6:$C$3893,K$45)+SUMIFS('Delivery Svcs Report'!$K$6:$K$1733,'Delivery Svcs Report'!$D$6:$D$1733,N$47,'Delivery Svcs Report'!$C$6:$C$1733,K$45)</f>
        <v>0</v>
      </c>
      <c r="O59" s="245">
        <f t="shared" si="6"/>
        <v>0</v>
      </c>
      <c r="Q59" s="245">
        <f>SUMIFS('Non-Delivery Svcs Report'!$L$6:$L$3893,'Non-Delivery Svcs Report'!$D$6:$D$3893,Q$47,'Non-Delivery Svcs Report'!$C$6:$C$3893,Q$45)+SUMIFS('Delivery Svcs Report'!$K$6:$K$1733,'Delivery Svcs Report'!$D$6:$D$1733,Q$47,'Delivery Svcs Report'!$C$6:$C$1733,Q$45)</f>
        <v>0</v>
      </c>
      <c r="R59" s="245">
        <f>SUMIFS('Non-Delivery Svcs Report'!$L$6:$L$3893,'Non-Delivery Svcs Report'!$D$6:$D$3893,R$47,'Non-Delivery Svcs Report'!$C$6:$C$3893,Q$45)+SUMIFS('Delivery Svcs Report'!$K$6:$K$1733,'Delivery Svcs Report'!$D$6:$D$1733,R$47,'Delivery Svcs Report'!$C$6:$C$1733,Q$45)</f>
        <v>0</v>
      </c>
      <c r="S59" s="245">
        <f>SUMIFS('Non-Delivery Svcs Report'!$L$6:$L$3893,'Non-Delivery Svcs Report'!$D$6:$D$3893,S$47,'Non-Delivery Svcs Report'!$C$6:$C$3893,Q$45)+SUMIFS('Delivery Svcs Report'!$K$6:$K$1733,'Delivery Svcs Report'!$D$6:$D$1733,S$47,'Delivery Svcs Report'!$C$6:$C$1733,Q$45)</f>
        <v>0</v>
      </c>
      <c r="T59" s="245">
        <f>SUMIFS('Non-Delivery Svcs Report'!$L$6:$L$3893,'Non-Delivery Svcs Report'!$D$6:$D$3893,T$47,'Non-Delivery Svcs Report'!$C$6:$C$3893,Q$45)+SUMIFS('Delivery Svcs Report'!$K$6:$K$1733,'Delivery Svcs Report'!$D$6:$D$1733,T$47,'Delivery Svcs Report'!$C$6:$C$1733,Q$45)</f>
        <v>0</v>
      </c>
      <c r="U59" s="245">
        <f t="shared" ref="U59:U62" si="7">SUM(Q59:T59)</f>
        <v>0</v>
      </c>
      <c r="V59" s="69"/>
    </row>
    <row r="60" spans="1:22" s="225" customFormat="1" ht="19.5" customHeight="1">
      <c r="A60" s="829">
        <f t="shared" si="0"/>
        <v>0</v>
      </c>
      <c r="B60" s="567" t="s">
        <v>464</v>
      </c>
      <c r="C60" s="1125" t="s">
        <v>847</v>
      </c>
      <c r="D60" s="1126"/>
      <c r="E60" s="576">
        <v>0</v>
      </c>
      <c r="F60" s="577">
        <v>0</v>
      </c>
      <c r="G60" s="576">
        <v>0</v>
      </c>
      <c r="H60" s="577">
        <v>0</v>
      </c>
      <c r="I60" s="245">
        <f t="shared" ref="I60:I61" si="8">SUM(E60:H60)</f>
        <v>0</v>
      </c>
      <c r="K60" s="576">
        <v>0</v>
      </c>
      <c r="L60" s="577">
        <v>0</v>
      </c>
      <c r="M60" s="576">
        <v>0</v>
      </c>
      <c r="N60" s="577">
        <v>0</v>
      </c>
      <c r="O60" s="245">
        <f t="shared" ref="O60:O61" si="9">SUM(K60:N60)</f>
        <v>0</v>
      </c>
      <c r="P60" s="486"/>
      <c r="Q60" s="576">
        <v>0</v>
      </c>
      <c r="R60" s="577">
        <v>0</v>
      </c>
      <c r="S60" s="577">
        <v>0</v>
      </c>
      <c r="T60" s="577">
        <v>0</v>
      </c>
      <c r="U60" s="245">
        <f t="shared" si="7"/>
        <v>0</v>
      </c>
      <c r="V60" s="69"/>
    </row>
    <row r="61" spans="1:22" s="487" customFormat="1" ht="19.5" customHeight="1">
      <c r="A61" s="829">
        <f t="shared" si="0"/>
        <v>0</v>
      </c>
      <c r="B61" s="567" t="s">
        <v>228</v>
      </c>
      <c r="C61" s="1125" t="s">
        <v>590</v>
      </c>
      <c r="D61" s="1126"/>
      <c r="E61" s="245">
        <f>SUMIFS('Non-Delivery Svcs Report'!$Q$6:$Q$3893,'Non-Delivery Svcs Report'!$D$6:$D$3893,E$47,'Non-Delivery Svcs Report'!$C$6:$C$3893,E$45)+SUMIFS('Delivery Svcs Report'!$P$6:$P$1733,'Delivery Svcs Report'!$D$6:$D$1733,E$47,'Delivery Svcs Report'!$C$6:$C$1733,E$45)</f>
        <v>0</v>
      </c>
      <c r="F61" s="245">
        <f>SUMIFS('Non-Delivery Svcs Report'!$Q$6:$Q$3893,'Non-Delivery Svcs Report'!$D$6:$D$3893,F$47,'Non-Delivery Svcs Report'!$C$6:$C$3893,E$45)+SUMIFS('Delivery Svcs Report'!$P$6:$P$1733,'Delivery Svcs Report'!$D$6:$D$1733,F$47,'Delivery Svcs Report'!$C$6:$C$1733,E$45)</f>
        <v>0</v>
      </c>
      <c r="G61" s="245">
        <f>SUMIFS('Non-Delivery Svcs Report'!$Q$6:$Q$3893,'Non-Delivery Svcs Report'!$D$6:$D$3893,G$47,'Non-Delivery Svcs Report'!$C$6:$C$3893,E$45)+SUMIFS('Delivery Svcs Report'!$P$6:$P$1733,'Delivery Svcs Report'!$D$6:$D$1733,G$47,'Delivery Svcs Report'!$C$6:$C$1733,E$45)</f>
        <v>0</v>
      </c>
      <c r="H61" s="245">
        <f>SUMIFS('Non-Delivery Svcs Report'!$Q$6:$Q$3893,'Non-Delivery Svcs Report'!$D$6:$D$3893,H$47,'Non-Delivery Svcs Report'!$C$6:$C$3893,E$45)+SUMIFS('Delivery Svcs Report'!$P$6:$P$1733,'Delivery Svcs Report'!$D$6:$D$1733,H$47,'Delivery Svcs Report'!$C$6:$C$1733,E$45)</f>
        <v>0</v>
      </c>
      <c r="I61" s="245">
        <f t="shared" si="8"/>
        <v>0</v>
      </c>
      <c r="K61" s="245">
        <f>SUMIFS('Non-Delivery Svcs Report'!$Q$6:$Q$3893,'Non-Delivery Svcs Report'!$D$6:$D$3893,K$47,'Non-Delivery Svcs Report'!$C$6:$C$3893,K$45)+SUMIFS('Delivery Svcs Report'!$P$6:$P$1733,'Delivery Svcs Report'!$D$6:$D$1733,K$47,'Delivery Svcs Report'!$C$6:$C$1733,K$45)</f>
        <v>0</v>
      </c>
      <c r="L61" s="245">
        <f>SUMIFS('Non-Delivery Svcs Report'!$Q$6:$Q$3893,'Non-Delivery Svcs Report'!$D$6:$D$3893,L$47,'Non-Delivery Svcs Report'!$C$6:$C$3893,K$45)+SUMIFS('Delivery Svcs Report'!$P$6:$P$1733,'Delivery Svcs Report'!$D$6:$D$1733,L$47,'Delivery Svcs Report'!$C$6:$C$1733,K$45)</f>
        <v>0</v>
      </c>
      <c r="M61" s="245">
        <f>SUMIFS('Non-Delivery Svcs Report'!$Q$6:$Q$3893,'Non-Delivery Svcs Report'!$D$6:$D$3893,M$47,'Non-Delivery Svcs Report'!$C$6:$C$3893,K$45)+SUMIFS('Delivery Svcs Report'!$P$6:$P$1733,'Delivery Svcs Report'!$D$6:$D$1733,M$47,'Delivery Svcs Report'!$C$6:$C$1733,K$45)</f>
        <v>0</v>
      </c>
      <c r="N61" s="245">
        <f>SUMIFS('Non-Delivery Svcs Report'!$Q$6:$Q$3893,'Non-Delivery Svcs Report'!$D$6:$D$3893,N$47,'Non-Delivery Svcs Report'!$C$6:$C$3893,K$45)+SUMIFS('Delivery Svcs Report'!$P$6:$P$1733,'Delivery Svcs Report'!$D$6:$D$1733,N$47,'Delivery Svcs Report'!$C$6:$C$1733,K$45)</f>
        <v>0</v>
      </c>
      <c r="O61" s="245">
        <f t="shared" si="9"/>
        <v>0</v>
      </c>
      <c r="Q61" s="245">
        <f>SUMIFS('Non-Delivery Svcs Report'!$Q$6:$Q$3893,'Non-Delivery Svcs Report'!$D$6:$D$3893,Q$47,'Non-Delivery Svcs Report'!$C$6:$C$3893,Q$45)+SUMIFS('Delivery Svcs Report'!$P$6:$P$1733,'Delivery Svcs Report'!$D$6:$D$1733,Q$47,'Delivery Svcs Report'!$C$6:$C$1733,Q$45)</f>
        <v>0</v>
      </c>
      <c r="R61" s="245">
        <f>SUMIFS('Non-Delivery Svcs Report'!$Q$6:$Q$3893,'Non-Delivery Svcs Report'!$D$6:$D$3893,R$47,'Non-Delivery Svcs Report'!$C$6:$C$3893,Q$45)+SUMIFS('Delivery Svcs Report'!$P$6:$P$1733,'Delivery Svcs Report'!$D$6:$D$1733,R$47,'Delivery Svcs Report'!$C$6:$C$1733,Q$45)</f>
        <v>0</v>
      </c>
      <c r="S61" s="245">
        <f>SUMIFS('Non-Delivery Svcs Report'!$Q$6:$Q$3893,'Non-Delivery Svcs Report'!$D$6:$D$3893,S$47,'Non-Delivery Svcs Report'!$C$6:$C$3893,Q$45)+SUMIFS('Delivery Svcs Report'!$P$6:$P$1733,'Delivery Svcs Report'!$D$6:$D$1733,S$47,'Delivery Svcs Report'!$C$6:$C$1733,Q$45)</f>
        <v>0</v>
      </c>
      <c r="T61" s="245">
        <f>SUMIFS('Non-Delivery Svcs Report'!$Q$6:$Q$3893,'Non-Delivery Svcs Report'!$D$6:$D$3893,T$47,'Non-Delivery Svcs Report'!$C$6:$C$3893,Q$45)+SUMIFS('Delivery Svcs Report'!$P$6:$P$1733,'Delivery Svcs Report'!$D$6:$D$1733,T$47,'Delivery Svcs Report'!$C$6:$C$1733,Q$45)</f>
        <v>0</v>
      </c>
      <c r="U61" s="245">
        <f t="shared" si="7"/>
        <v>0</v>
      </c>
      <c r="V61" s="571"/>
    </row>
    <row r="62" spans="1:22" s="482" customFormat="1" ht="19.5" customHeight="1" thickBot="1">
      <c r="A62" s="830">
        <f t="shared" si="0"/>
        <v>0</v>
      </c>
      <c r="B62" s="567" t="s">
        <v>451</v>
      </c>
      <c r="C62" s="1125" t="s">
        <v>585</v>
      </c>
      <c r="D62" s="1126"/>
      <c r="E62" s="576">
        <v>0</v>
      </c>
      <c r="F62" s="577">
        <v>0</v>
      </c>
      <c r="G62" s="576">
        <v>0</v>
      </c>
      <c r="H62" s="577">
        <v>0</v>
      </c>
      <c r="I62" s="245">
        <f t="shared" ref="I62" si="10">SUM(E62:H62)</f>
        <v>0</v>
      </c>
      <c r="J62" s="323"/>
      <c r="K62" s="576">
        <v>0</v>
      </c>
      <c r="L62" s="577">
        <v>0</v>
      </c>
      <c r="M62" s="576">
        <v>0</v>
      </c>
      <c r="N62" s="577">
        <v>0</v>
      </c>
      <c r="O62" s="245">
        <f t="shared" ref="O62" si="11">SUM(K62:N62)</f>
        <v>0</v>
      </c>
      <c r="P62" s="323"/>
      <c r="Q62" s="576">
        <v>0</v>
      </c>
      <c r="R62" s="577">
        <v>0</v>
      </c>
      <c r="S62" s="577">
        <v>0</v>
      </c>
      <c r="T62" s="577">
        <v>0</v>
      </c>
      <c r="U62" s="245">
        <f t="shared" si="7"/>
        <v>0</v>
      </c>
      <c r="V62" s="483"/>
    </row>
    <row r="63" spans="1:22" s="226" customFormat="1" ht="19.5" customHeight="1" thickBot="1">
      <c r="A63" s="831">
        <f t="shared" si="0"/>
        <v>0</v>
      </c>
      <c r="B63" s="565" t="s">
        <v>461</v>
      </c>
      <c r="C63" s="1139" t="s">
        <v>480</v>
      </c>
      <c r="D63" s="1140"/>
      <c r="E63" s="247">
        <f>SUM(E58:E61)</f>
        <v>0</v>
      </c>
      <c r="F63" s="247">
        <f>SUM(F58:F61)</f>
        <v>0</v>
      </c>
      <c r="G63" s="247">
        <f t="shared" ref="G63:I63" si="12">SUM(G58:G61)</f>
        <v>0</v>
      </c>
      <c r="H63" s="247">
        <f t="shared" si="12"/>
        <v>0</v>
      </c>
      <c r="I63" s="292">
        <f t="shared" si="12"/>
        <v>0</v>
      </c>
      <c r="J63" s="324"/>
      <c r="K63" s="247">
        <f>SUM(K58:K61)</f>
        <v>0</v>
      </c>
      <c r="L63" s="247">
        <f t="shared" ref="L63:O63" si="13">SUM(L58:L61)</f>
        <v>0</v>
      </c>
      <c r="M63" s="247">
        <f t="shared" si="13"/>
        <v>0</v>
      </c>
      <c r="N63" s="247">
        <f t="shared" si="13"/>
        <v>0</v>
      </c>
      <c r="O63" s="292">
        <f t="shared" si="13"/>
        <v>0</v>
      </c>
      <c r="P63" s="324"/>
      <c r="Q63" s="247">
        <f>SUM(Q58:Q61)</f>
        <v>0</v>
      </c>
      <c r="R63" s="247">
        <f>SUM(R58:R61)</f>
        <v>0</v>
      </c>
      <c r="S63" s="247">
        <f t="shared" ref="S63:T63" si="14">SUM(S58:S61)</f>
        <v>0</v>
      </c>
      <c r="T63" s="247">
        <f t="shared" si="14"/>
        <v>0</v>
      </c>
      <c r="U63" s="292">
        <f t="shared" ref="U63" si="15">SUM(U58:U61)</f>
        <v>0</v>
      </c>
      <c r="V63" s="69"/>
    </row>
    <row r="64" spans="1:22" ht="19.5" customHeight="1">
      <c r="A64" s="958"/>
      <c r="B64" s="566"/>
      <c r="E64" s="248"/>
      <c r="F64" s="248"/>
      <c r="G64" s="248"/>
      <c r="H64" s="248"/>
      <c r="I64" s="568"/>
      <c r="J64" s="69"/>
      <c r="K64" s="248"/>
      <c r="L64" s="248"/>
      <c r="M64" s="248"/>
      <c r="N64" s="248"/>
      <c r="O64" s="568"/>
      <c r="P64" s="69"/>
      <c r="Q64" s="248"/>
      <c r="R64" s="248"/>
      <c r="S64" s="248"/>
      <c r="T64" s="248"/>
      <c r="U64" s="568"/>
    </row>
    <row r="65" spans="1:21" s="225" customFormat="1" ht="19.5" customHeight="1">
      <c r="A65" s="829">
        <f t="shared" si="0"/>
        <v>0</v>
      </c>
      <c r="B65" s="567" t="s">
        <v>462</v>
      </c>
      <c r="C65" s="1129" t="s">
        <v>445</v>
      </c>
      <c r="D65" s="1129"/>
      <c r="E65" s="249"/>
      <c r="F65" s="249"/>
      <c r="G65" s="249"/>
      <c r="H65" s="249"/>
      <c r="I65" s="249"/>
      <c r="K65" s="249"/>
      <c r="L65" s="249"/>
      <c r="M65" s="249"/>
      <c r="N65" s="249"/>
      <c r="O65" s="249"/>
      <c r="Q65" s="249"/>
      <c r="R65" s="249"/>
      <c r="S65" s="249"/>
      <c r="T65" s="249"/>
      <c r="U65" s="249"/>
    </row>
    <row r="66" spans="1:21" s="323" customFormat="1" ht="19.5" customHeight="1">
      <c r="A66" s="598">
        <f t="shared" si="0"/>
        <v>0</v>
      </c>
      <c r="B66" s="244" t="s">
        <v>463</v>
      </c>
      <c r="C66" s="1125" t="s">
        <v>448</v>
      </c>
      <c r="D66" s="1126"/>
      <c r="E66" s="250">
        <v>0</v>
      </c>
      <c r="F66" s="251">
        <v>0</v>
      </c>
      <c r="G66" s="250">
        <v>0</v>
      </c>
      <c r="H66" s="251">
        <v>0</v>
      </c>
      <c r="I66" s="245">
        <f>SUM(E66:H66)</f>
        <v>0</v>
      </c>
      <c r="K66" s="250">
        <v>0</v>
      </c>
      <c r="L66" s="251">
        <v>0</v>
      </c>
      <c r="M66" s="250">
        <v>0</v>
      </c>
      <c r="N66" s="251">
        <v>0</v>
      </c>
      <c r="O66" s="245">
        <f>SUM(K66:N66)</f>
        <v>0</v>
      </c>
      <c r="Q66" s="250">
        <v>0</v>
      </c>
      <c r="R66" s="251">
        <v>0</v>
      </c>
      <c r="S66" s="251">
        <v>0</v>
      </c>
      <c r="T66" s="251">
        <v>0</v>
      </c>
      <c r="U66" s="245">
        <f>SUM(Q66:T66)</f>
        <v>0</v>
      </c>
    </row>
    <row r="67" spans="1:21" s="322" customFormat="1" ht="19.5" customHeight="1">
      <c r="A67" s="829">
        <f t="shared" si="0"/>
        <v>0</v>
      </c>
      <c r="B67" s="244" t="s">
        <v>468</v>
      </c>
      <c r="C67" s="1125" t="s">
        <v>285</v>
      </c>
      <c r="D67" s="1126"/>
      <c r="E67" s="250">
        <v>0</v>
      </c>
      <c r="F67" s="251">
        <v>0</v>
      </c>
      <c r="G67" s="250">
        <v>0</v>
      </c>
      <c r="H67" s="251">
        <v>0</v>
      </c>
      <c r="I67" s="245">
        <f>SUM(E67:H67)</f>
        <v>0</v>
      </c>
      <c r="K67" s="250">
        <v>0</v>
      </c>
      <c r="L67" s="251">
        <v>0</v>
      </c>
      <c r="M67" s="250">
        <v>0</v>
      </c>
      <c r="N67" s="251">
        <v>0</v>
      </c>
      <c r="O67" s="245">
        <f>SUM(K67:N67)</f>
        <v>0</v>
      </c>
      <c r="Q67" s="250">
        <v>0</v>
      </c>
      <c r="R67" s="251">
        <v>0</v>
      </c>
      <c r="S67" s="251">
        <v>0</v>
      </c>
      <c r="T67" s="251">
        <v>0</v>
      </c>
      <c r="U67" s="245">
        <f t="shared" ref="U67:U75" si="16">SUM(Q67:T67)</f>
        <v>0</v>
      </c>
    </row>
    <row r="68" spans="1:21" s="322" customFormat="1" ht="19.5" customHeight="1">
      <c r="A68" s="829">
        <f t="shared" si="0"/>
        <v>0</v>
      </c>
      <c r="B68" s="244" t="s">
        <v>471</v>
      </c>
      <c r="C68" s="1125" t="s">
        <v>286</v>
      </c>
      <c r="D68" s="1126"/>
      <c r="E68" s="246">
        <v>0</v>
      </c>
      <c r="F68" s="246">
        <v>0</v>
      </c>
      <c r="G68" s="246">
        <v>0</v>
      </c>
      <c r="H68" s="246">
        <v>0</v>
      </c>
      <c r="I68" s="245">
        <f t="shared" ref="I68:I74" si="17">SUM(E68:H68)</f>
        <v>0</v>
      </c>
      <c r="K68" s="246">
        <v>0</v>
      </c>
      <c r="L68" s="246">
        <v>0</v>
      </c>
      <c r="M68" s="246">
        <v>0</v>
      </c>
      <c r="N68" s="246">
        <v>0</v>
      </c>
      <c r="O68" s="245">
        <f t="shared" ref="O68:O74" si="18">SUM(K68:N68)</f>
        <v>0</v>
      </c>
      <c r="Q68" s="246">
        <v>0</v>
      </c>
      <c r="R68" s="246">
        <v>0</v>
      </c>
      <c r="S68" s="246">
        <v>0</v>
      </c>
      <c r="T68" s="246">
        <v>0</v>
      </c>
      <c r="U68" s="245">
        <f t="shared" si="16"/>
        <v>0</v>
      </c>
    </row>
    <row r="69" spans="1:21" s="322" customFormat="1" ht="19.5" customHeight="1">
      <c r="A69" s="829">
        <f t="shared" si="0"/>
        <v>0</v>
      </c>
      <c r="B69" s="244" t="s">
        <v>472</v>
      </c>
      <c r="C69" s="1125" t="s">
        <v>287</v>
      </c>
      <c r="D69" s="1126"/>
      <c r="E69" s="251">
        <v>0</v>
      </c>
      <c r="F69" s="250">
        <v>0</v>
      </c>
      <c r="G69" s="251">
        <v>0</v>
      </c>
      <c r="H69" s="250">
        <v>0</v>
      </c>
      <c r="I69" s="245">
        <f t="shared" si="17"/>
        <v>0</v>
      </c>
      <c r="K69" s="251">
        <v>0</v>
      </c>
      <c r="L69" s="250">
        <v>0</v>
      </c>
      <c r="M69" s="251">
        <v>0</v>
      </c>
      <c r="N69" s="250">
        <v>0</v>
      </c>
      <c r="O69" s="245">
        <f t="shared" si="18"/>
        <v>0</v>
      </c>
      <c r="Q69" s="251">
        <v>0</v>
      </c>
      <c r="R69" s="250">
        <v>0</v>
      </c>
      <c r="S69" s="250">
        <v>0</v>
      </c>
      <c r="T69" s="250">
        <v>0</v>
      </c>
      <c r="U69" s="245">
        <f t="shared" si="16"/>
        <v>0</v>
      </c>
    </row>
    <row r="70" spans="1:21" s="322" customFormat="1" ht="19.5" customHeight="1">
      <c r="A70" s="829">
        <f t="shared" si="0"/>
        <v>0</v>
      </c>
      <c r="B70" s="244" t="s">
        <v>482</v>
      </c>
      <c r="C70" s="1125" t="s">
        <v>446</v>
      </c>
      <c r="D70" s="1126"/>
      <c r="E70" s="250">
        <v>0</v>
      </c>
      <c r="F70" s="251">
        <v>0</v>
      </c>
      <c r="G70" s="250">
        <v>0</v>
      </c>
      <c r="H70" s="251">
        <v>0</v>
      </c>
      <c r="I70" s="245">
        <f t="shared" si="17"/>
        <v>0</v>
      </c>
      <c r="K70" s="250">
        <v>0</v>
      </c>
      <c r="L70" s="251">
        <v>0</v>
      </c>
      <c r="M70" s="250">
        <v>0</v>
      </c>
      <c r="N70" s="251">
        <v>0</v>
      </c>
      <c r="O70" s="245">
        <f t="shared" si="18"/>
        <v>0</v>
      </c>
      <c r="Q70" s="250">
        <v>0</v>
      </c>
      <c r="R70" s="251">
        <v>0</v>
      </c>
      <c r="S70" s="251">
        <v>0</v>
      </c>
      <c r="T70" s="251">
        <v>0</v>
      </c>
      <c r="U70" s="245">
        <f t="shared" si="16"/>
        <v>0</v>
      </c>
    </row>
    <row r="71" spans="1:21" s="322" customFormat="1" ht="19.5" customHeight="1">
      <c r="A71" s="829">
        <f t="shared" si="0"/>
        <v>0</v>
      </c>
      <c r="B71" s="244" t="s">
        <v>483</v>
      </c>
      <c r="C71" s="1125" t="s">
        <v>447</v>
      </c>
      <c r="D71" s="1126"/>
      <c r="E71" s="246">
        <v>0</v>
      </c>
      <c r="F71" s="246">
        <v>0</v>
      </c>
      <c r="G71" s="246">
        <v>0</v>
      </c>
      <c r="H71" s="246">
        <v>0</v>
      </c>
      <c r="I71" s="245">
        <f t="shared" si="17"/>
        <v>0</v>
      </c>
      <c r="K71" s="246">
        <v>0</v>
      </c>
      <c r="L71" s="246">
        <v>0</v>
      </c>
      <c r="M71" s="246">
        <v>0</v>
      </c>
      <c r="N71" s="246">
        <v>0</v>
      </c>
      <c r="O71" s="245">
        <f t="shared" si="18"/>
        <v>0</v>
      </c>
      <c r="Q71" s="246">
        <v>0</v>
      </c>
      <c r="R71" s="246">
        <v>0</v>
      </c>
      <c r="S71" s="246">
        <v>0</v>
      </c>
      <c r="T71" s="246">
        <v>0</v>
      </c>
      <c r="U71" s="245">
        <f t="shared" si="16"/>
        <v>0</v>
      </c>
    </row>
    <row r="72" spans="1:21" s="322" customFormat="1" ht="19.5" customHeight="1">
      <c r="A72" s="829">
        <f t="shared" si="0"/>
        <v>0</v>
      </c>
      <c r="B72" s="244" t="s">
        <v>481</v>
      </c>
      <c r="C72" s="1125" t="s">
        <v>848</v>
      </c>
      <c r="D72" s="1126"/>
      <c r="E72" s="251">
        <v>0</v>
      </c>
      <c r="F72" s="250">
        <v>0</v>
      </c>
      <c r="G72" s="251">
        <v>0</v>
      </c>
      <c r="H72" s="250">
        <v>0</v>
      </c>
      <c r="I72" s="245">
        <f t="shared" si="17"/>
        <v>0</v>
      </c>
      <c r="K72" s="251">
        <v>0</v>
      </c>
      <c r="L72" s="250">
        <v>0</v>
      </c>
      <c r="M72" s="251">
        <v>0</v>
      </c>
      <c r="N72" s="250">
        <v>0</v>
      </c>
      <c r="O72" s="245">
        <f t="shared" si="18"/>
        <v>0</v>
      </c>
      <c r="Q72" s="251">
        <v>0</v>
      </c>
      <c r="R72" s="250">
        <v>0</v>
      </c>
      <c r="S72" s="250">
        <v>0</v>
      </c>
      <c r="T72" s="250">
        <v>0</v>
      </c>
      <c r="U72" s="245">
        <f t="shared" si="16"/>
        <v>0</v>
      </c>
    </row>
    <row r="73" spans="1:21" s="322" customFormat="1" ht="19.5" customHeight="1">
      <c r="A73" s="829">
        <f t="shared" si="0"/>
        <v>0</v>
      </c>
      <c r="B73" s="244" t="s">
        <v>484</v>
      </c>
      <c r="C73" s="1125" t="s">
        <v>68</v>
      </c>
      <c r="D73" s="1126"/>
      <c r="E73" s="252">
        <v>0</v>
      </c>
      <c r="F73" s="246">
        <v>0</v>
      </c>
      <c r="G73" s="252">
        <v>0</v>
      </c>
      <c r="H73" s="246">
        <v>0</v>
      </c>
      <c r="I73" s="245">
        <f t="shared" si="17"/>
        <v>0</v>
      </c>
      <c r="J73" s="323"/>
      <c r="K73" s="252">
        <v>0</v>
      </c>
      <c r="L73" s="246">
        <v>0</v>
      </c>
      <c r="M73" s="252">
        <v>0</v>
      </c>
      <c r="N73" s="246">
        <v>0</v>
      </c>
      <c r="O73" s="245">
        <f t="shared" si="18"/>
        <v>0</v>
      </c>
      <c r="P73" s="323"/>
      <c r="Q73" s="252">
        <v>0</v>
      </c>
      <c r="R73" s="246">
        <v>0</v>
      </c>
      <c r="S73" s="246">
        <v>0</v>
      </c>
      <c r="T73" s="246">
        <v>0</v>
      </c>
      <c r="U73" s="245">
        <f t="shared" si="16"/>
        <v>0</v>
      </c>
    </row>
    <row r="74" spans="1:21" s="322" customFormat="1" ht="19.5" customHeight="1">
      <c r="A74" s="829">
        <f t="shared" si="0"/>
        <v>0</v>
      </c>
      <c r="B74" s="244" t="s">
        <v>859</v>
      </c>
      <c r="C74" s="1125" t="s">
        <v>584</v>
      </c>
      <c r="D74" s="1126"/>
      <c r="E74" s="576">
        <v>0</v>
      </c>
      <c r="F74" s="577">
        <v>0</v>
      </c>
      <c r="G74" s="576">
        <v>0</v>
      </c>
      <c r="H74" s="577">
        <v>0</v>
      </c>
      <c r="I74" s="245">
        <f t="shared" si="17"/>
        <v>0</v>
      </c>
      <c r="J74" s="323"/>
      <c r="K74" s="576">
        <v>0</v>
      </c>
      <c r="L74" s="577">
        <v>0</v>
      </c>
      <c r="M74" s="576">
        <v>0</v>
      </c>
      <c r="N74" s="577">
        <v>0</v>
      </c>
      <c r="O74" s="245">
        <f t="shared" si="18"/>
        <v>0</v>
      </c>
      <c r="P74" s="323"/>
      <c r="Q74" s="576">
        <v>0</v>
      </c>
      <c r="R74" s="577">
        <v>0</v>
      </c>
      <c r="S74" s="577">
        <v>0</v>
      </c>
      <c r="T74" s="577">
        <v>0</v>
      </c>
      <c r="U74" s="245">
        <f t="shared" si="16"/>
        <v>0</v>
      </c>
    </row>
    <row r="75" spans="1:21" s="322" customFormat="1" ht="19.5" customHeight="1" thickBot="1">
      <c r="A75" s="830">
        <f t="shared" si="0"/>
        <v>0</v>
      </c>
      <c r="B75" s="948" t="s">
        <v>486</v>
      </c>
      <c r="C75" s="1137" t="s">
        <v>838</v>
      </c>
      <c r="D75" s="1138"/>
      <c r="E75" s="576">
        <v>0</v>
      </c>
      <c r="F75" s="577">
        <v>0</v>
      </c>
      <c r="G75" s="576">
        <v>0</v>
      </c>
      <c r="H75" s="577">
        <v>0</v>
      </c>
      <c r="I75" s="245">
        <f t="shared" ref="I75" si="19">SUM(E75:H75)</f>
        <v>0</v>
      </c>
      <c r="J75" s="323"/>
      <c r="K75" s="576">
        <v>0</v>
      </c>
      <c r="L75" s="577">
        <v>0</v>
      </c>
      <c r="M75" s="576">
        <v>0</v>
      </c>
      <c r="N75" s="577">
        <v>0</v>
      </c>
      <c r="O75" s="245">
        <f t="shared" ref="O75" si="20">SUM(K75:N75)</f>
        <v>0</v>
      </c>
      <c r="P75" s="323"/>
      <c r="Q75" s="576">
        <v>0</v>
      </c>
      <c r="R75" s="577">
        <v>0</v>
      </c>
      <c r="S75" s="577">
        <v>0</v>
      </c>
      <c r="T75" s="577">
        <v>0</v>
      </c>
      <c r="U75" s="245">
        <f t="shared" si="16"/>
        <v>0</v>
      </c>
    </row>
    <row r="76" spans="1:21" s="226" customFormat="1" ht="19.5" customHeight="1" thickBot="1">
      <c r="A76" s="831">
        <f t="shared" si="0"/>
        <v>0</v>
      </c>
      <c r="B76" s="565" t="s">
        <v>519</v>
      </c>
      <c r="C76" s="1127" t="s">
        <v>872</v>
      </c>
      <c r="D76" s="1128"/>
      <c r="E76" s="247">
        <f>SUM(E66:E75)</f>
        <v>0</v>
      </c>
      <c r="F76" s="247">
        <f t="shared" ref="F76:H76" si="21">SUM(F66:F75)</f>
        <v>0</v>
      </c>
      <c r="G76" s="247">
        <f t="shared" si="21"/>
        <v>0</v>
      </c>
      <c r="H76" s="247">
        <f t="shared" si="21"/>
        <v>0</v>
      </c>
      <c r="I76" s="247">
        <f>SUM(I66:I75)</f>
        <v>0</v>
      </c>
      <c r="J76" s="324"/>
      <c r="K76" s="247">
        <f>SUM(K66:K75)</f>
        <v>0</v>
      </c>
      <c r="L76" s="247">
        <f t="shared" ref="L76:O76" si="22">SUM(L66:L75)</f>
        <v>0</v>
      </c>
      <c r="M76" s="247">
        <f t="shared" si="22"/>
        <v>0</v>
      </c>
      <c r="N76" s="247">
        <f t="shared" si="22"/>
        <v>0</v>
      </c>
      <c r="O76" s="247">
        <f t="shared" si="22"/>
        <v>0</v>
      </c>
      <c r="Q76" s="247">
        <f>SUM(Q66:Q75)</f>
        <v>0</v>
      </c>
      <c r="R76" s="247">
        <f>SUM(R66:R75)</f>
        <v>0</v>
      </c>
      <c r="S76" s="247">
        <f t="shared" ref="S76:T76" si="23">SUM(S66:S75)</f>
        <v>0</v>
      </c>
      <c r="T76" s="247">
        <f t="shared" si="23"/>
        <v>0</v>
      </c>
      <c r="U76" s="292">
        <f>SUM(U66:U75)</f>
        <v>0</v>
      </c>
    </row>
    <row r="77" spans="1:21" ht="19.5" customHeight="1">
      <c r="A77" s="958"/>
      <c r="B77" s="566"/>
      <c r="C77" s="568"/>
      <c r="D77" s="568"/>
      <c r="E77" s="248"/>
      <c r="F77" s="248"/>
      <c r="G77" s="248"/>
      <c r="H77" s="248"/>
      <c r="I77" s="568"/>
      <c r="K77" s="248"/>
      <c r="L77" s="248"/>
      <c r="M77" s="248"/>
      <c r="N77" s="248"/>
      <c r="O77" s="568"/>
      <c r="Q77" s="248"/>
      <c r="R77" s="248"/>
      <c r="S77" s="248"/>
      <c r="T77" s="248"/>
      <c r="U77" s="568"/>
    </row>
    <row r="78" spans="1:21" s="225" customFormat="1" ht="19.5" customHeight="1">
      <c r="A78" s="829">
        <f t="shared" si="0"/>
        <v>0</v>
      </c>
      <c r="B78" s="244" t="s">
        <v>521</v>
      </c>
      <c r="C78" s="1135" t="s">
        <v>449</v>
      </c>
      <c r="D78" s="1136"/>
      <c r="E78" s="249"/>
      <c r="F78" s="249"/>
      <c r="G78" s="249"/>
      <c r="H78" s="249"/>
      <c r="I78" s="249"/>
      <c r="K78" s="249"/>
      <c r="L78" s="249"/>
      <c r="M78" s="249"/>
      <c r="N78" s="249"/>
      <c r="O78" s="249"/>
      <c r="Q78" s="249"/>
      <c r="R78" s="249"/>
      <c r="S78" s="249"/>
      <c r="T78" s="249"/>
      <c r="U78" s="249"/>
    </row>
    <row r="79" spans="1:21" s="225" customFormat="1" ht="19.5" customHeight="1">
      <c r="A79" s="829">
        <f t="shared" si="0"/>
        <v>0</v>
      </c>
      <c r="B79" s="244" t="s">
        <v>578</v>
      </c>
      <c r="C79" s="1145" t="s">
        <v>516</v>
      </c>
      <c r="D79" s="1146"/>
      <c r="E79" s="250">
        <v>0</v>
      </c>
      <c r="F79" s="251">
        <v>0</v>
      </c>
      <c r="G79" s="250">
        <v>0</v>
      </c>
      <c r="H79" s="251">
        <v>0</v>
      </c>
      <c r="I79" s="245">
        <f>SUM(E79:H79)</f>
        <v>0</v>
      </c>
      <c r="K79" s="250">
        <v>0</v>
      </c>
      <c r="L79" s="251">
        <v>0</v>
      </c>
      <c r="M79" s="250">
        <v>0</v>
      </c>
      <c r="N79" s="251">
        <v>0</v>
      </c>
      <c r="O79" s="245">
        <f>SUM(K79:N79)</f>
        <v>0</v>
      </c>
      <c r="Q79" s="250">
        <v>0</v>
      </c>
      <c r="R79" s="251">
        <v>0</v>
      </c>
      <c r="S79" s="251">
        <v>0</v>
      </c>
      <c r="T79" s="251">
        <v>0</v>
      </c>
      <c r="U79" s="245">
        <f t="shared" ref="U79:U80" si="24">SUM(Q79:T79)</f>
        <v>0</v>
      </c>
    </row>
    <row r="80" spans="1:21" s="322" customFormat="1" ht="19.5" customHeight="1" thickBot="1">
      <c r="A80" s="830">
        <f t="shared" si="0"/>
        <v>0</v>
      </c>
      <c r="B80" s="244" t="s">
        <v>586</v>
      </c>
      <c r="C80" s="1137" t="s">
        <v>236</v>
      </c>
      <c r="D80" s="1138"/>
      <c r="E80" s="250">
        <v>0</v>
      </c>
      <c r="F80" s="251">
        <v>0</v>
      </c>
      <c r="G80" s="250">
        <v>0</v>
      </c>
      <c r="H80" s="251">
        <v>0</v>
      </c>
      <c r="I80" s="245">
        <f t="shared" ref="I80" si="25">SUM(E80:H80)</f>
        <v>0</v>
      </c>
      <c r="K80" s="250">
        <v>0</v>
      </c>
      <c r="L80" s="251">
        <v>0</v>
      </c>
      <c r="M80" s="250">
        <v>0</v>
      </c>
      <c r="N80" s="251">
        <v>0</v>
      </c>
      <c r="O80" s="245">
        <f t="shared" ref="O80" si="26">SUM(K80:N80)</f>
        <v>0</v>
      </c>
      <c r="Q80" s="250">
        <v>0</v>
      </c>
      <c r="R80" s="251">
        <v>0</v>
      </c>
      <c r="S80" s="251">
        <v>0</v>
      </c>
      <c r="T80" s="251">
        <v>0</v>
      </c>
      <c r="U80" s="245">
        <f t="shared" si="24"/>
        <v>0</v>
      </c>
    </row>
    <row r="81" spans="1:22" s="226" customFormat="1" ht="19.5" customHeight="1" thickBot="1">
      <c r="A81" s="831">
        <f t="shared" si="0"/>
        <v>0</v>
      </c>
      <c r="B81" s="565" t="s">
        <v>587</v>
      </c>
      <c r="C81" s="1127" t="s">
        <v>470</v>
      </c>
      <c r="D81" s="1128"/>
      <c r="E81" s="247">
        <f>SUM(E79:E80)</f>
        <v>0</v>
      </c>
      <c r="F81" s="247">
        <f t="shared" ref="F81:I81" si="27">SUM(F79:F80)</f>
        <v>0</v>
      </c>
      <c r="G81" s="247">
        <f t="shared" si="27"/>
        <v>0</v>
      </c>
      <c r="H81" s="247">
        <f t="shared" si="27"/>
        <v>0</v>
      </c>
      <c r="I81" s="292">
        <f t="shared" si="27"/>
        <v>0</v>
      </c>
      <c r="K81" s="247">
        <f t="shared" ref="K81:O81" si="28">SUM(K79:K80)</f>
        <v>0</v>
      </c>
      <c r="L81" s="247">
        <f t="shared" si="28"/>
        <v>0</v>
      </c>
      <c r="M81" s="247">
        <f t="shared" si="28"/>
        <v>0</v>
      </c>
      <c r="N81" s="247">
        <f t="shared" si="28"/>
        <v>0</v>
      </c>
      <c r="O81" s="292">
        <f t="shared" si="28"/>
        <v>0</v>
      </c>
      <c r="Q81" s="247">
        <f>SUM(Q79:Q80)</f>
        <v>0</v>
      </c>
      <c r="R81" s="247">
        <f>SUM(R79:R80)</f>
        <v>0</v>
      </c>
      <c r="S81" s="247">
        <f t="shared" ref="S81:T81" si="29">SUM(S79:S80)</f>
        <v>0</v>
      </c>
      <c r="T81" s="247">
        <f t="shared" si="29"/>
        <v>0</v>
      </c>
      <c r="U81" s="247">
        <f>SUM(U79:U80)</f>
        <v>0</v>
      </c>
    </row>
    <row r="82" spans="1:22" ht="19.5" customHeight="1" thickBot="1">
      <c r="A82" s="958"/>
      <c r="B82" s="566"/>
      <c r="C82" s="568"/>
      <c r="D82" s="568"/>
      <c r="E82" s="248"/>
      <c r="F82" s="248"/>
      <c r="G82" s="248"/>
      <c r="H82" s="248"/>
      <c r="I82" s="568"/>
      <c r="K82" s="248"/>
      <c r="L82" s="248"/>
      <c r="M82" s="248"/>
      <c r="N82" s="248"/>
      <c r="O82" s="568"/>
      <c r="Q82" s="248"/>
      <c r="R82" s="248"/>
      <c r="S82" s="248"/>
      <c r="T82" s="248"/>
      <c r="U82" s="248"/>
    </row>
    <row r="83" spans="1:22" s="226" customFormat="1" ht="19.5" customHeight="1" thickBot="1">
      <c r="A83" s="831">
        <f t="shared" si="0"/>
        <v>0</v>
      </c>
      <c r="B83" s="565" t="s">
        <v>696</v>
      </c>
      <c r="C83" s="1127" t="s">
        <v>469</v>
      </c>
      <c r="D83" s="1128"/>
      <c r="E83" s="247">
        <f>SUM(E63, E81,E76)</f>
        <v>0</v>
      </c>
      <c r="F83" s="247">
        <f>SUM(F63, F81,F76)</f>
        <v>0</v>
      </c>
      <c r="G83" s="247">
        <f>SUM(G63, G81,G76)</f>
        <v>0</v>
      </c>
      <c r="H83" s="247">
        <f>SUM(H63, H81,H76)</f>
        <v>0</v>
      </c>
      <c r="I83" s="247">
        <f>SUM(I63, I81,I76)</f>
        <v>0</v>
      </c>
      <c r="K83" s="247">
        <f>SUM(K63, K81,K76)</f>
        <v>0</v>
      </c>
      <c r="L83" s="247">
        <f>SUM(L63, L81,L76)</f>
        <v>0</v>
      </c>
      <c r="M83" s="247">
        <f>SUM(M63, M81,M76)</f>
        <v>0</v>
      </c>
      <c r="N83" s="247">
        <f>SUM(N63, N81,N76)</f>
        <v>0</v>
      </c>
      <c r="O83" s="247">
        <f>SUM(O63, O81,O76)</f>
        <v>0</v>
      </c>
      <c r="Q83" s="247">
        <f>SUM(Q63, Q81,Q76)</f>
        <v>0</v>
      </c>
      <c r="R83" s="247">
        <f>SUM(R63, R81,R76)</f>
        <v>0</v>
      </c>
      <c r="S83" s="247">
        <f t="shared" ref="S83:T83" si="30">SUM(S63, S81,S76)</f>
        <v>0</v>
      </c>
      <c r="T83" s="247">
        <f t="shared" si="30"/>
        <v>0</v>
      </c>
      <c r="U83" s="247">
        <f>SUM(U63, U81,U76)</f>
        <v>0</v>
      </c>
      <c r="V83" s="69"/>
    </row>
    <row r="84" spans="1:22" ht="19.5" customHeight="1" thickBot="1">
      <c r="A84" s="958"/>
      <c r="B84" s="566"/>
      <c r="C84" s="568"/>
      <c r="D84" s="568"/>
      <c r="E84" s="248"/>
      <c r="F84" s="248"/>
      <c r="G84" s="248"/>
      <c r="H84" s="248"/>
      <c r="I84" s="248"/>
      <c r="K84" s="248"/>
      <c r="L84" s="248"/>
      <c r="M84" s="248"/>
      <c r="N84" s="248"/>
      <c r="O84" s="248"/>
      <c r="Q84" s="248"/>
      <c r="R84" s="248"/>
      <c r="S84" s="248"/>
      <c r="T84" s="248"/>
      <c r="U84" s="248"/>
    </row>
    <row r="85" spans="1:22" s="226" customFormat="1" ht="19.5" customHeight="1" thickBot="1">
      <c r="A85" s="831">
        <f t="shared" si="0"/>
        <v>0</v>
      </c>
      <c r="B85" s="565" t="s">
        <v>840</v>
      </c>
      <c r="C85" s="1127" t="s">
        <v>473</v>
      </c>
      <c r="D85" s="1128"/>
      <c r="E85" s="292">
        <f>E55-E63-E76-E81</f>
        <v>0</v>
      </c>
      <c r="F85" s="292">
        <f>F55-F63-F76-F81</f>
        <v>0</v>
      </c>
      <c r="G85" s="292">
        <f>G55-G63-G76-G81</f>
        <v>0</v>
      </c>
      <c r="H85" s="292">
        <f>H55-H63-H76-H81</f>
        <v>0</v>
      </c>
      <c r="I85" s="292">
        <f>I55-I63-I76-I81</f>
        <v>0</v>
      </c>
      <c r="J85" s="324"/>
      <c r="K85" s="292">
        <f>K55-K63-K76-K81</f>
        <v>0</v>
      </c>
      <c r="L85" s="292">
        <f>L55-L63-L76-L81</f>
        <v>0</v>
      </c>
      <c r="M85" s="292">
        <f>M55-M63-M76-M81</f>
        <v>0</v>
      </c>
      <c r="N85" s="292">
        <f>N55-N63-N76-N81</f>
        <v>0</v>
      </c>
      <c r="O85" s="292">
        <f>O55-O63-O76-O81</f>
        <v>0</v>
      </c>
      <c r="P85" s="324"/>
      <c r="Q85" s="292">
        <f>Q55-Q63-Q76-Q81</f>
        <v>0</v>
      </c>
      <c r="R85" s="292">
        <f>R55-R63-R76-R81</f>
        <v>0</v>
      </c>
      <c r="S85" s="292">
        <f t="shared" ref="S85:T85" si="31">S55-S63-S76-S81</f>
        <v>0</v>
      </c>
      <c r="T85" s="292">
        <f t="shared" si="31"/>
        <v>0</v>
      </c>
      <c r="U85" s="292">
        <f>U55-U63-U76-U81</f>
        <v>0</v>
      </c>
      <c r="V85" s="69"/>
    </row>
    <row r="86" spans="1:22" ht="19.5" customHeight="1" thickBot="1">
      <c r="A86" s="958"/>
      <c r="B86" s="566"/>
      <c r="C86" s="568"/>
      <c r="D86" s="568"/>
      <c r="E86" s="248"/>
      <c r="F86" s="248"/>
      <c r="G86" s="248"/>
      <c r="H86" s="248"/>
      <c r="I86" s="248"/>
      <c r="K86" s="248"/>
      <c r="L86" s="248"/>
      <c r="M86" s="248"/>
      <c r="N86" s="248"/>
      <c r="O86" s="248"/>
      <c r="Q86" s="248"/>
      <c r="R86" s="248"/>
      <c r="S86" s="248"/>
      <c r="T86" s="248"/>
      <c r="U86" s="248"/>
    </row>
    <row r="87" spans="1:22" s="226" customFormat="1" ht="19.5" customHeight="1" thickBot="1">
      <c r="A87" s="831">
        <f t="shared" si="0"/>
        <v>0</v>
      </c>
      <c r="B87" s="565" t="s">
        <v>841</v>
      </c>
      <c r="C87" s="1127" t="s">
        <v>157</v>
      </c>
      <c r="D87" s="1128"/>
      <c r="E87" s="253">
        <f>SUMIFS('Member Months'!$L$18:$L$233,'Member Months'!$C$18:$C$233,E$45,'Member Months'!$D$18:$D$233,E$47)</f>
        <v>0</v>
      </c>
      <c r="F87" s="253">
        <f>SUMIFS('Member Months'!$L$18:$L$233,'Member Months'!$C$18:$C$233,E$45,'Member Months'!$D$18:$D$233,F$47)</f>
        <v>0</v>
      </c>
      <c r="G87" s="253">
        <f>SUMIFS('Member Months'!$L$18:$L$233,'Member Months'!$C$18:$C$233,E$45,'Member Months'!$D$18:$D$233,G$47)</f>
        <v>0</v>
      </c>
      <c r="H87" s="253">
        <f>SUMIFS('Member Months'!$L$18:$L$233,'Member Months'!$C$18:$C$233,E$45,'Member Months'!$D$18:$D$233,H$47)</f>
        <v>0</v>
      </c>
      <c r="I87" s="253">
        <f>SUM(E87:H87)</f>
        <v>0</v>
      </c>
      <c r="K87" s="253">
        <f>SUMIFS('Member Months'!$L$18:$L$233,'Member Months'!$C$18:$C$233,K$45,'Member Months'!$D$18:$D$233,K$47)</f>
        <v>0</v>
      </c>
      <c r="L87" s="253">
        <f>SUMIFS('Member Months'!$L$18:$L$233,'Member Months'!$C$18:$C$233,K$45,'Member Months'!$D$18:$D$233,L$47)</f>
        <v>0</v>
      </c>
      <c r="M87" s="253">
        <f>SUMIFS('Member Months'!$L$18:$L$233,'Member Months'!$C$18:$C$233,K$45,'Member Months'!$D$18:$D$233,M$47)</f>
        <v>0</v>
      </c>
      <c r="N87" s="253">
        <f>SUMIFS('Member Months'!$L$18:$L$233,'Member Months'!$C$18:$C$233,K$45,'Member Months'!$D$18:$D$233,N$47)</f>
        <v>0</v>
      </c>
      <c r="O87" s="253">
        <f>SUM(K87:N87)</f>
        <v>0</v>
      </c>
      <c r="Q87" s="253">
        <f>SUMIFS('Member Months'!$L$18:$L$233,'Member Months'!$C$18:$C$233,Q$45,'Member Months'!$D$18:$D$233,Q$47)</f>
        <v>0</v>
      </c>
      <c r="R87" s="253">
        <f>SUMIFS('Member Months'!$L$18:$L$233,'Member Months'!$C$18:$C$233,Q$45,'Member Months'!$D$18:$D$233,R$47)</f>
        <v>0</v>
      </c>
      <c r="S87" s="253">
        <f>SUMIFS('Member Months'!$L$18:$L$233,'Member Months'!$C$18:$C$233,Q$45,'Member Months'!$D$18:$D$233,S$47)</f>
        <v>0</v>
      </c>
      <c r="T87" s="253">
        <f>SUMIFS('Member Months'!$L$18:$L$233,'Member Months'!$C$18:$C$233,Q$45,'Member Months'!$D$18:$D$233,T$47)</f>
        <v>0</v>
      </c>
      <c r="U87" s="979">
        <f>SUM(Q87:T87)</f>
        <v>0</v>
      </c>
      <c r="V87" s="69"/>
    </row>
    <row r="88" spans="1:22" ht="19.5" customHeight="1">
      <c r="A88" s="227"/>
      <c r="B88" s="288"/>
      <c r="C88" s="288"/>
      <c r="D88" s="288"/>
    </row>
    <row r="89" spans="1:22" ht="19.5" customHeight="1" thickBot="1">
      <c r="A89" s="227"/>
      <c r="B89" s="288"/>
      <c r="C89" s="288"/>
      <c r="D89" s="288"/>
    </row>
    <row r="90" spans="1:22" ht="19.5" customHeight="1" thickBot="1">
      <c r="A90" s="227"/>
      <c r="B90" s="1120" t="s">
        <v>495</v>
      </c>
      <c r="C90" s="1121"/>
      <c r="D90" s="1121"/>
      <c r="E90" s="1121"/>
      <c r="F90" s="1121"/>
      <c r="G90" s="1121"/>
      <c r="H90" s="1121"/>
      <c r="I90" s="1121"/>
      <c r="J90" s="1121"/>
      <c r="K90" s="1121"/>
      <c r="L90" s="1121"/>
      <c r="M90" s="1121"/>
      <c r="N90" s="1121"/>
      <c r="O90" s="1121"/>
      <c r="P90" s="1121"/>
      <c r="Q90" s="1121"/>
      <c r="R90" s="1121"/>
      <c r="S90" s="1121"/>
      <c r="T90" s="1121"/>
      <c r="U90" s="1122"/>
    </row>
    <row r="91" spans="1:22" ht="19.5" customHeight="1">
      <c r="A91" s="227"/>
    </row>
    <row r="92" spans="1:22" ht="19.5" customHeight="1">
      <c r="A92" s="1123" t="s">
        <v>239</v>
      </c>
      <c r="B92" s="1123" t="s">
        <v>485</v>
      </c>
      <c r="C92" s="1124" t="s">
        <v>475</v>
      </c>
      <c r="D92" s="1124"/>
      <c r="E92" s="1124" t="str">
        <f>'Member Months'!C162</f>
        <v>2020 Initial Year</v>
      </c>
      <c r="F92" s="1124"/>
      <c r="G92" s="1124"/>
      <c r="H92" s="1124"/>
      <c r="I92" s="1124"/>
      <c r="K92" s="1124" t="str">
        <f>'Member Months'!C90</f>
        <v>2021 Prior Year</v>
      </c>
      <c r="L92" s="1124"/>
      <c r="M92" s="1124"/>
      <c r="N92" s="1124"/>
      <c r="O92" s="1124"/>
      <c r="Q92" s="1124" t="str">
        <f>'Member Months'!C18</f>
        <v>2022 Current Year</v>
      </c>
      <c r="R92" s="1124"/>
      <c r="S92" s="1124"/>
      <c r="T92" s="1124"/>
      <c r="U92" s="1124"/>
    </row>
    <row r="93" spans="1:22" ht="19.5" customHeight="1">
      <c r="A93" s="1124"/>
      <c r="B93" s="1124"/>
      <c r="C93" s="1124"/>
      <c r="D93" s="1124"/>
      <c r="E93" s="1132" t="s">
        <v>234</v>
      </c>
      <c r="F93" s="1133"/>
      <c r="G93" s="1133"/>
      <c r="H93" s="1134"/>
      <c r="I93" s="1130" t="s">
        <v>440</v>
      </c>
      <c r="K93" s="1132" t="s">
        <v>234</v>
      </c>
      <c r="L93" s="1133"/>
      <c r="M93" s="1133"/>
      <c r="N93" s="1134"/>
      <c r="O93" s="1130" t="s">
        <v>440</v>
      </c>
      <c r="Q93" s="1117" t="s">
        <v>234</v>
      </c>
      <c r="R93" s="1118"/>
      <c r="S93" s="1118"/>
      <c r="T93" s="1119"/>
      <c r="U93" s="1130" t="s">
        <v>440</v>
      </c>
    </row>
    <row r="94" spans="1:22" ht="19.5" customHeight="1">
      <c r="A94" s="1124"/>
      <c r="B94" s="1124"/>
      <c r="C94" s="1124"/>
      <c r="D94" s="1124"/>
      <c r="E94" s="639">
        <v>1</v>
      </c>
      <c r="F94" s="639">
        <v>2</v>
      </c>
      <c r="G94" s="639">
        <v>3</v>
      </c>
      <c r="H94" s="639">
        <v>4</v>
      </c>
      <c r="I94" s="1131"/>
      <c r="K94" s="639">
        <v>1</v>
      </c>
      <c r="L94" s="639">
        <v>2</v>
      </c>
      <c r="M94" s="639">
        <v>3</v>
      </c>
      <c r="N94" s="639">
        <v>4</v>
      </c>
      <c r="O94" s="1131"/>
      <c r="Q94" s="639">
        <v>1</v>
      </c>
      <c r="R94" s="639">
        <v>2</v>
      </c>
      <c r="S94" s="966">
        <v>3</v>
      </c>
      <c r="T94" s="966">
        <v>4</v>
      </c>
      <c r="U94" s="1131"/>
    </row>
    <row r="95" spans="1:22" ht="19.5" customHeight="1">
      <c r="A95" s="829">
        <f t="shared" ref="A95" si="32">$A$48</f>
        <v>0</v>
      </c>
      <c r="B95" s="244" t="s">
        <v>450</v>
      </c>
      <c r="C95" s="1135" t="s">
        <v>439</v>
      </c>
      <c r="D95" s="1136"/>
      <c r="E95" s="249"/>
      <c r="F95" s="249"/>
      <c r="G95" s="249"/>
      <c r="H95" s="249"/>
      <c r="I95" s="249"/>
      <c r="K95" s="249"/>
      <c r="L95" s="249"/>
      <c r="M95" s="249"/>
      <c r="N95" s="249"/>
      <c r="O95" s="249"/>
      <c r="Q95" s="249"/>
      <c r="R95" s="249"/>
      <c r="S95" s="249"/>
      <c r="T95" s="249"/>
      <c r="U95" s="249"/>
    </row>
    <row r="96" spans="1:22" ht="19.5" customHeight="1">
      <c r="A96" s="829">
        <f t="shared" ref="A96:A102" si="33">$A$48</f>
        <v>0</v>
      </c>
      <c r="B96" s="244" t="s">
        <v>452</v>
      </c>
      <c r="C96" s="1125" t="s">
        <v>490</v>
      </c>
      <c r="D96" s="1126"/>
      <c r="E96" s="254">
        <f t="shared" ref="E96:I102" si="34">IF(E$87=0,0,E49/E$87)</f>
        <v>0</v>
      </c>
      <c r="F96" s="254">
        <f t="shared" si="34"/>
        <v>0</v>
      </c>
      <c r="G96" s="254">
        <f t="shared" si="34"/>
        <v>0</v>
      </c>
      <c r="H96" s="254">
        <f t="shared" si="34"/>
        <v>0</v>
      </c>
      <c r="I96" s="254">
        <f t="shared" si="34"/>
        <v>0</v>
      </c>
      <c r="K96" s="254">
        <f t="shared" ref="K96:O102" si="35">IF(K$87=0,0,K49/K$87)</f>
        <v>0</v>
      </c>
      <c r="L96" s="254">
        <f t="shared" si="35"/>
        <v>0</v>
      </c>
      <c r="M96" s="254">
        <f t="shared" si="35"/>
        <v>0</v>
      </c>
      <c r="N96" s="254">
        <f t="shared" si="35"/>
        <v>0</v>
      </c>
      <c r="O96" s="254">
        <f t="shared" si="35"/>
        <v>0</v>
      </c>
      <c r="Q96" s="254">
        <f t="shared" ref="Q96:U102" si="36">IF(Q$87=0,0,Q49/Q$87)</f>
        <v>0</v>
      </c>
      <c r="R96" s="254">
        <f t="shared" si="36"/>
        <v>0</v>
      </c>
      <c r="S96" s="254">
        <f t="shared" ref="S96:T96" si="37">IF(S$87=0,0,S49/S$87)</f>
        <v>0</v>
      </c>
      <c r="T96" s="254">
        <f t="shared" si="37"/>
        <v>0</v>
      </c>
      <c r="U96" s="254">
        <f t="shared" si="36"/>
        <v>0</v>
      </c>
    </row>
    <row r="97" spans="1:21" ht="19.5" customHeight="1">
      <c r="A97" s="829">
        <f t="shared" si="33"/>
        <v>0</v>
      </c>
      <c r="B97" s="244" t="s">
        <v>453</v>
      </c>
      <c r="C97" s="635" t="s">
        <v>489</v>
      </c>
      <c r="D97" s="636"/>
      <c r="E97" s="254">
        <f t="shared" si="34"/>
        <v>0</v>
      </c>
      <c r="F97" s="254">
        <f t="shared" si="34"/>
        <v>0</v>
      </c>
      <c r="G97" s="254">
        <f t="shared" si="34"/>
        <v>0</v>
      </c>
      <c r="H97" s="254">
        <f t="shared" si="34"/>
        <v>0</v>
      </c>
      <c r="I97" s="254">
        <f t="shared" si="34"/>
        <v>0</v>
      </c>
      <c r="K97" s="254">
        <f t="shared" si="35"/>
        <v>0</v>
      </c>
      <c r="L97" s="254">
        <f t="shared" si="35"/>
        <v>0</v>
      </c>
      <c r="M97" s="254">
        <f t="shared" si="35"/>
        <v>0</v>
      </c>
      <c r="N97" s="254">
        <f t="shared" si="35"/>
        <v>0</v>
      </c>
      <c r="O97" s="254">
        <f t="shared" si="35"/>
        <v>0</v>
      </c>
      <c r="Q97" s="254">
        <f t="shared" si="36"/>
        <v>0</v>
      </c>
      <c r="R97" s="254">
        <f t="shared" si="36"/>
        <v>0</v>
      </c>
      <c r="S97" s="254">
        <f t="shared" ref="S97:T97" si="38">IF(S$87=0,0,S50/S$87)</f>
        <v>0</v>
      </c>
      <c r="T97" s="254">
        <f t="shared" si="38"/>
        <v>0</v>
      </c>
      <c r="U97" s="254">
        <f t="shared" si="36"/>
        <v>0</v>
      </c>
    </row>
    <row r="98" spans="1:21" ht="19.5" customHeight="1">
      <c r="A98" s="829">
        <f t="shared" si="33"/>
        <v>0</v>
      </c>
      <c r="B98" s="244" t="s">
        <v>454</v>
      </c>
      <c r="C98" s="1125" t="s">
        <v>429</v>
      </c>
      <c r="D98" s="1126"/>
      <c r="E98" s="254">
        <f t="shared" si="34"/>
        <v>0</v>
      </c>
      <c r="F98" s="254">
        <f t="shared" si="34"/>
        <v>0</v>
      </c>
      <c r="G98" s="254">
        <f t="shared" si="34"/>
        <v>0</v>
      </c>
      <c r="H98" s="254">
        <f t="shared" si="34"/>
        <v>0</v>
      </c>
      <c r="I98" s="254">
        <f t="shared" si="34"/>
        <v>0</v>
      </c>
      <c r="K98" s="254">
        <f t="shared" si="35"/>
        <v>0</v>
      </c>
      <c r="L98" s="254">
        <f t="shared" si="35"/>
        <v>0</v>
      </c>
      <c r="M98" s="254">
        <f t="shared" si="35"/>
        <v>0</v>
      </c>
      <c r="N98" s="254">
        <f t="shared" si="35"/>
        <v>0</v>
      </c>
      <c r="O98" s="254">
        <f t="shared" si="35"/>
        <v>0</v>
      </c>
      <c r="Q98" s="254">
        <f t="shared" si="36"/>
        <v>0</v>
      </c>
      <c r="R98" s="254">
        <f t="shared" si="36"/>
        <v>0</v>
      </c>
      <c r="S98" s="254">
        <f t="shared" ref="S98:T98" si="39">IF(S$87=0,0,S51/S$87)</f>
        <v>0</v>
      </c>
      <c r="T98" s="254">
        <f t="shared" si="39"/>
        <v>0</v>
      </c>
      <c r="U98" s="254">
        <f t="shared" si="36"/>
        <v>0</v>
      </c>
    </row>
    <row r="99" spans="1:21" ht="19.5" customHeight="1">
      <c r="A99" s="829">
        <f t="shared" si="33"/>
        <v>0</v>
      </c>
      <c r="B99" s="244" t="s">
        <v>455</v>
      </c>
      <c r="C99" s="635" t="s">
        <v>235</v>
      </c>
      <c r="D99" s="636"/>
      <c r="E99" s="254">
        <f t="shared" si="34"/>
        <v>0</v>
      </c>
      <c r="F99" s="255">
        <f t="shared" si="34"/>
        <v>0</v>
      </c>
      <c r="G99" s="255">
        <f t="shared" si="34"/>
        <v>0</v>
      </c>
      <c r="H99" s="255">
        <f t="shared" si="34"/>
        <v>0</v>
      </c>
      <c r="I99" s="255">
        <f t="shared" si="34"/>
        <v>0</v>
      </c>
      <c r="K99" s="255">
        <f t="shared" si="35"/>
        <v>0</v>
      </c>
      <c r="L99" s="255">
        <f t="shared" si="35"/>
        <v>0</v>
      </c>
      <c r="M99" s="255">
        <f t="shared" si="35"/>
        <v>0</v>
      </c>
      <c r="N99" s="255">
        <f t="shared" si="35"/>
        <v>0</v>
      </c>
      <c r="O99" s="255">
        <f t="shared" si="35"/>
        <v>0</v>
      </c>
      <c r="Q99" s="255">
        <f t="shared" si="36"/>
        <v>0</v>
      </c>
      <c r="R99" s="255">
        <f t="shared" si="36"/>
        <v>0</v>
      </c>
      <c r="S99" s="255">
        <f t="shared" ref="S99:T99" si="40">IF(S$87=0,0,S52/S$87)</f>
        <v>0</v>
      </c>
      <c r="T99" s="255">
        <f t="shared" si="40"/>
        <v>0</v>
      </c>
      <c r="U99" s="255">
        <f t="shared" si="36"/>
        <v>0</v>
      </c>
    </row>
    <row r="100" spans="1:21" ht="19.5" customHeight="1">
      <c r="A100" s="829">
        <f t="shared" si="33"/>
        <v>0</v>
      </c>
      <c r="B100" s="244" t="s">
        <v>227</v>
      </c>
      <c r="C100" s="660" t="s">
        <v>692</v>
      </c>
      <c r="D100" s="661"/>
      <c r="E100" s="254">
        <f t="shared" si="34"/>
        <v>0</v>
      </c>
      <c r="F100" s="255">
        <f t="shared" si="34"/>
        <v>0</v>
      </c>
      <c r="G100" s="255">
        <f t="shared" si="34"/>
        <v>0</v>
      </c>
      <c r="H100" s="255">
        <f t="shared" si="34"/>
        <v>0</v>
      </c>
      <c r="I100" s="255">
        <f t="shared" si="34"/>
        <v>0</v>
      </c>
      <c r="K100" s="255">
        <f t="shared" si="35"/>
        <v>0</v>
      </c>
      <c r="L100" s="255">
        <f t="shared" si="35"/>
        <v>0</v>
      </c>
      <c r="M100" s="255">
        <f t="shared" si="35"/>
        <v>0</v>
      </c>
      <c r="N100" s="255">
        <f t="shared" si="35"/>
        <v>0</v>
      </c>
      <c r="O100" s="255">
        <f t="shared" si="35"/>
        <v>0</v>
      </c>
      <c r="Q100" s="255">
        <f t="shared" si="36"/>
        <v>0</v>
      </c>
      <c r="R100" s="255">
        <f t="shared" si="36"/>
        <v>0</v>
      </c>
      <c r="S100" s="255">
        <f t="shared" ref="S100:T100" si="41">IF(S$87=0,0,S53/S$87)</f>
        <v>0</v>
      </c>
      <c r="T100" s="255">
        <f t="shared" si="41"/>
        <v>0</v>
      </c>
      <c r="U100" s="255">
        <f t="shared" si="36"/>
        <v>0</v>
      </c>
    </row>
    <row r="101" spans="1:21" ht="19.5" customHeight="1" thickBot="1">
      <c r="A101" s="830">
        <f t="shared" si="33"/>
        <v>0</v>
      </c>
      <c r="B101" s="564" t="s">
        <v>456</v>
      </c>
      <c r="C101" s="289" t="s">
        <v>532</v>
      </c>
      <c r="D101" s="290"/>
      <c r="E101" s="434">
        <f t="shared" si="34"/>
        <v>0</v>
      </c>
      <c r="F101" s="254">
        <f t="shared" si="34"/>
        <v>0</v>
      </c>
      <c r="G101" s="254">
        <f t="shared" si="34"/>
        <v>0</v>
      </c>
      <c r="H101" s="254">
        <f t="shared" si="34"/>
        <v>0</v>
      </c>
      <c r="I101" s="254">
        <f t="shared" si="34"/>
        <v>0</v>
      </c>
      <c r="J101" s="288"/>
      <c r="K101" s="254">
        <f t="shared" si="35"/>
        <v>0</v>
      </c>
      <c r="L101" s="254">
        <f t="shared" si="35"/>
        <v>0</v>
      </c>
      <c r="M101" s="254">
        <f t="shared" si="35"/>
        <v>0</v>
      </c>
      <c r="N101" s="254">
        <f t="shared" si="35"/>
        <v>0</v>
      </c>
      <c r="O101" s="254">
        <f t="shared" si="35"/>
        <v>0</v>
      </c>
      <c r="P101" s="288"/>
      <c r="Q101" s="254">
        <f t="shared" si="36"/>
        <v>0</v>
      </c>
      <c r="R101" s="254">
        <f t="shared" si="36"/>
        <v>0</v>
      </c>
      <c r="S101" s="254">
        <f t="shared" ref="S101:T101" si="42">IF(S$87=0,0,S54/S$87)</f>
        <v>0</v>
      </c>
      <c r="T101" s="254">
        <f t="shared" si="42"/>
        <v>0</v>
      </c>
      <c r="U101" s="254">
        <f t="shared" si="36"/>
        <v>0</v>
      </c>
    </row>
    <row r="102" spans="1:21" ht="19.5" customHeight="1" thickBot="1">
      <c r="A102" s="831">
        <f t="shared" si="33"/>
        <v>0</v>
      </c>
      <c r="B102" s="565" t="s">
        <v>457</v>
      </c>
      <c r="C102" s="1141" t="s">
        <v>408</v>
      </c>
      <c r="D102" s="1142"/>
      <c r="E102" s="256">
        <f t="shared" si="34"/>
        <v>0</v>
      </c>
      <c r="F102" s="256">
        <f t="shared" si="34"/>
        <v>0</v>
      </c>
      <c r="G102" s="256">
        <f t="shared" si="34"/>
        <v>0</v>
      </c>
      <c r="H102" s="256">
        <f t="shared" si="34"/>
        <v>0</v>
      </c>
      <c r="I102" s="256">
        <f t="shared" si="34"/>
        <v>0</v>
      </c>
      <c r="K102" s="256">
        <f t="shared" si="35"/>
        <v>0</v>
      </c>
      <c r="L102" s="256">
        <f t="shared" si="35"/>
        <v>0</v>
      </c>
      <c r="M102" s="256">
        <f t="shared" si="35"/>
        <v>0</v>
      </c>
      <c r="N102" s="256">
        <f t="shared" si="35"/>
        <v>0</v>
      </c>
      <c r="O102" s="256">
        <f t="shared" si="35"/>
        <v>0</v>
      </c>
      <c r="Q102" s="256">
        <f t="shared" si="36"/>
        <v>0</v>
      </c>
      <c r="R102" s="256">
        <f t="shared" si="36"/>
        <v>0</v>
      </c>
      <c r="S102" s="256">
        <f t="shared" ref="S102:T102" si="43">IF(S$87=0,0,S55/S$87)</f>
        <v>0</v>
      </c>
      <c r="T102" s="256">
        <f t="shared" si="43"/>
        <v>0</v>
      </c>
      <c r="U102" s="256">
        <f t="shared" si="36"/>
        <v>0</v>
      </c>
    </row>
    <row r="103" spans="1:21" ht="19.5" customHeight="1">
      <c r="A103" s="958"/>
      <c r="B103" s="566"/>
      <c r="C103" s="568"/>
      <c r="D103" s="568"/>
      <c r="E103" s="257"/>
      <c r="F103" s="257"/>
      <c r="G103" s="257"/>
      <c r="H103" s="257"/>
      <c r="I103" s="257"/>
      <c r="K103" s="257"/>
      <c r="L103" s="257"/>
      <c r="M103" s="257"/>
      <c r="N103" s="257"/>
      <c r="O103" s="257"/>
      <c r="Q103" s="257"/>
      <c r="R103" s="257"/>
      <c r="S103" s="257"/>
      <c r="T103" s="257"/>
      <c r="U103" s="257"/>
    </row>
    <row r="104" spans="1:21" ht="19.5" customHeight="1">
      <c r="A104" s="829">
        <f t="shared" ref="A104:A110" si="44">$A$48</f>
        <v>0</v>
      </c>
      <c r="B104" s="244" t="s">
        <v>458</v>
      </c>
      <c r="C104" s="1135" t="s">
        <v>479</v>
      </c>
      <c r="D104" s="1136"/>
      <c r="E104" s="258"/>
      <c r="F104" s="258"/>
      <c r="G104" s="258"/>
      <c r="H104" s="258"/>
      <c r="I104" s="258"/>
      <c r="K104" s="258"/>
      <c r="L104" s="258"/>
      <c r="M104" s="258"/>
      <c r="N104" s="258"/>
      <c r="O104" s="258"/>
      <c r="Q104" s="258"/>
      <c r="R104" s="258"/>
      <c r="S104" s="258"/>
      <c r="T104" s="258"/>
      <c r="U104" s="258"/>
    </row>
    <row r="105" spans="1:21" ht="19.5" customHeight="1">
      <c r="A105" s="829">
        <f t="shared" si="44"/>
        <v>0</v>
      </c>
      <c r="B105" s="567" t="s">
        <v>459</v>
      </c>
      <c r="C105" s="1125" t="s">
        <v>63</v>
      </c>
      <c r="D105" s="1126"/>
      <c r="E105" s="254">
        <f t="shared" ref="E105:I110" si="45">IF(E$87=0,0,E58/E$87)</f>
        <v>0</v>
      </c>
      <c r="F105" s="254">
        <f t="shared" si="45"/>
        <v>0</v>
      </c>
      <c r="G105" s="254">
        <f t="shared" si="45"/>
        <v>0</v>
      </c>
      <c r="H105" s="254">
        <f t="shared" si="45"/>
        <v>0</v>
      </c>
      <c r="I105" s="254">
        <f t="shared" si="45"/>
        <v>0</v>
      </c>
      <c r="K105" s="254">
        <f t="shared" ref="K105:O110" si="46">IF(K$87=0,0,K58/K$87)</f>
        <v>0</v>
      </c>
      <c r="L105" s="254">
        <f t="shared" si="46"/>
        <v>0</v>
      </c>
      <c r="M105" s="254">
        <f t="shared" si="46"/>
        <v>0</v>
      </c>
      <c r="N105" s="254">
        <f t="shared" si="46"/>
        <v>0</v>
      </c>
      <c r="O105" s="254">
        <f t="shared" si="46"/>
        <v>0</v>
      </c>
      <c r="Q105" s="254">
        <f t="shared" ref="Q105:U110" si="47">IF(Q$87=0,0,Q58/Q$87)</f>
        <v>0</v>
      </c>
      <c r="R105" s="254">
        <f t="shared" si="47"/>
        <v>0</v>
      </c>
      <c r="S105" s="254">
        <f t="shared" ref="S105:T105" si="48">IF(S$87=0,0,S58/S$87)</f>
        <v>0</v>
      </c>
      <c r="T105" s="254">
        <f t="shared" si="48"/>
        <v>0</v>
      </c>
      <c r="U105" s="254">
        <f t="shared" si="47"/>
        <v>0</v>
      </c>
    </row>
    <row r="106" spans="1:21" ht="19.5" customHeight="1">
      <c r="A106" s="829">
        <f t="shared" si="44"/>
        <v>0</v>
      </c>
      <c r="B106" s="567" t="s">
        <v>460</v>
      </c>
      <c r="C106" s="1125" t="s">
        <v>478</v>
      </c>
      <c r="D106" s="1126"/>
      <c r="E106" s="254">
        <f t="shared" si="45"/>
        <v>0</v>
      </c>
      <c r="F106" s="254">
        <f t="shared" si="45"/>
        <v>0</v>
      </c>
      <c r="G106" s="254">
        <f t="shared" si="45"/>
        <v>0</v>
      </c>
      <c r="H106" s="254">
        <f t="shared" si="45"/>
        <v>0</v>
      </c>
      <c r="I106" s="254">
        <f t="shared" si="45"/>
        <v>0</v>
      </c>
      <c r="J106" s="288"/>
      <c r="K106" s="254">
        <f t="shared" si="46"/>
        <v>0</v>
      </c>
      <c r="L106" s="254">
        <f t="shared" si="46"/>
        <v>0</v>
      </c>
      <c r="M106" s="254">
        <f t="shared" si="46"/>
        <v>0</v>
      </c>
      <c r="N106" s="254">
        <f t="shared" si="46"/>
        <v>0</v>
      </c>
      <c r="O106" s="254">
        <f t="shared" si="46"/>
        <v>0</v>
      </c>
      <c r="P106" s="288"/>
      <c r="Q106" s="254">
        <f t="shared" si="47"/>
        <v>0</v>
      </c>
      <c r="R106" s="254">
        <f t="shared" si="47"/>
        <v>0</v>
      </c>
      <c r="S106" s="254">
        <f t="shared" ref="S106:T106" si="49">IF(S$87=0,0,S59/S$87)</f>
        <v>0</v>
      </c>
      <c r="T106" s="254">
        <f t="shared" si="49"/>
        <v>0</v>
      </c>
      <c r="U106" s="254">
        <f t="shared" si="47"/>
        <v>0</v>
      </c>
    </row>
    <row r="107" spans="1:21" ht="19.5" customHeight="1">
      <c r="A107" s="829">
        <f t="shared" si="44"/>
        <v>0</v>
      </c>
      <c r="B107" s="567" t="s">
        <v>464</v>
      </c>
      <c r="C107" s="1125" t="s">
        <v>847</v>
      </c>
      <c r="D107" s="1126"/>
      <c r="E107" s="254">
        <f t="shared" si="45"/>
        <v>0</v>
      </c>
      <c r="F107" s="254">
        <f t="shared" si="45"/>
        <v>0</v>
      </c>
      <c r="G107" s="254">
        <f t="shared" si="45"/>
        <v>0</v>
      </c>
      <c r="H107" s="254">
        <f t="shared" si="45"/>
        <v>0</v>
      </c>
      <c r="I107" s="254">
        <f t="shared" si="45"/>
        <v>0</v>
      </c>
      <c r="J107" s="288"/>
      <c r="K107" s="254">
        <f t="shared" si="46"/>
        <v>0</v>
      </c>
      <c r="L107" s="254">
        <f t="shared" si="46"/>
        <v>0</v>
      </c>
      <c r="M107" s="254">
        <f t="shared" si="46"/>
        <v>0</v>
      </c>
      <c r="N107" s="254">
        <f t="shared" si="46"/>
        <v>0</v>
      </c>
      <c r="O107" s="254">
        <f t="shared" si="46"/>
        <v>0</v>
      </c>
      <c r="P107" s="288"/>
      <c r="Q107" s="254">
        <f t="shared" si="47"/>
        <v>0</v>
      </c>
      <c r="R107" s="254">
        <f t="shared" si="47"/>
        <v>0</v>
      </c>
      <c r="S107" s="254">
        <f t="shared" ref="S107:T107" si="50">IF(S$87=0,0,S60/S$87)</f>
        <v>0</v>
      </c>
      <c r="T107" s="254">
        <f t="shared" si="50"/>
        <v>0</v>
      </c>
      <c r="U107" s="254">
        <f t="shared" si="47"/>
        <v>0</v>
      </c>
    </row>
    <row r="108" spans="1:21" s="483" customFormat="1" ht="19.5" customHeight="1">
      <c r="A108" s="829">
        <f t="shared" si="44"/>
        <v>0</v>
      </c>
      <c r="B108" s="567" t="s">
        <v>228</v>
      </c>
      <c r="C108" s="569" t="s">
        <v>590</v>
      </c>
      <c r="D108" s="570"/>
      <c r="E108" s="574">
        <f t="shared" si="45"/>
        <v>0</v>
      </c>
      <c r="F108" s="574">
        <f t="shared" si="45"/>
        <v>0</v>
      </c>
      <c r="G108" s="574">
        <f t="shared" si="45"/>
        <v>0</v>
      </c>
      <c r="H108" s="574">
        <f t="shared" si="45"/>
        <v>0</v>
      </c>
      <c r="I108" s="574">
        <f t="shared" si="45"/>
        <v>0</v>
      </c>
      <c r="J108" s="288"/>
      <c r="K108" s="574">
        <f t="shared" si="46"/>
        <v>0</v>
      </c>
      <c r="L108" s="574">
        <f t="shared" si="46"/>
        <v>0</v>
      </c>
      <c r="M108" s="574">
        <f t="shared" si="46"/>
        <v>0</v>
      </c>
      <c r="N108" s="574">
        <f t="shared" si="46"/>
        <v>0</v>
      </c>
      <c r="O108" s="574">
        <f t="shared" si="46"/>
        <v>0</v>
      </c>
      <c r="P108" s="288"/>
      <c r="Q108" s="574">
        <f t="shared" si="47"/>
        <v>0</v>
      </c>
      <c r="R108" s="574">
        <f t="shared" si="47"/>
        <v>0</v>
      </c>
      <c r="S108" s="574">
        <f t="shared" ref="S108:T108" si="51">IF(S$87=0,0,S61/S$87)</f>
        <v>0</v>
      </c>
      <c r="T108" s="574">
        <f t="shared" si="51"/>
        <v>0</v>
      </c>
      <c r="U108" s="574">
        <f t="shared" si="47"/>
        <v>0</v>
      </c>
    </row>
    <row r="109" spans="1:21" s="483" customFormat="1" ht="19.5" customHeight="1" thickBot="1">
      <c r="A109" s="830">
        <f t="shared" si="44"/>
        <v>0</v>
      </c>
      <c r="B109" s="567" t="s">
        <v>451</v>
      </c>
      <c r="C109" s="637" t="s">
        <v>585</v>
      </c>
      <c r="D109" s="638"/>
      <c r="E109" s="575">
        <f t="shared" si="45"/>
        <v>0</v>
      </c>
      <c r="F109" s="575">
        <f t="shared" si="45"/>
        <v>0</v>
      </c>
      <c r="G109" s="575">
        <f t="shared" si="45"/>
        <v>0</v>
      </c>
      <c r="H109" s="575">
        <f t="shared" si="45"/>
        <v>0</v>
      </c>
      <c r="I109" s="575">
        <f t="shared" si="45"/>
        <v>0</v>
      </c>
      <c r="J109" s="288"/>
      <c r="K109" s="575">
        <f t="shared" si="46"/>
        <v>0</v>
      </c>
      <c r="L109" s="575">
        <f t="shared" si="46"/>
        <v>0</v>
      </c>
      <c r="M109" s="575">
        <f t="shared" si="46"/>
        <v>0</v>
      </c>
      <c r="N109" s="575">
        <f t="shared" si="46"/>
        <v>0</v>
      </c>
      <c r="O109" s="575">
        <f t="shared" si="46"/>
        <v>0</v>
      </c>
      <c r="P109" s="288"/>
      <c r="Q109" s="575">
        <f t="shared" si="47"/>
        <v>0</v>
      </c>
      <c r="R109" s="575">
        <f t="shared" si="47"/>
        <v>0</v>
      </c>
      <c r="S109" s="575">
        <f t="shared" ref="S109:T109" si="52">IF(S$87=0,0,S62/S$87)</f>
        <v>0</v>
      </c>
      <c r="T109" s="575">
        <f t="shared" si="52"/>
        <v>0</v>
      </c>
      <c r="U109" s="575">
        <f t="shared" si="47"/>
        <v>0</v>
      </c>
    </row>
    <row r="110" spans="1:21" ht="19.5" customHeight="1" thickBot="1">
      <c r="A110" s="831">
        <f t="shared" si="44"/>
        <v>0</v>
      </c>
      <c r="B110" s="565" t="s">
        <v>461</v>
      </c>
      <c r="C110" s="1127" t="s">
        <v>480</v>
      </c>
      <c r="D110" s="1128"/>
      <c r="E110" s="572">
        <f t="shared" si="45"/>
        <v>0</v>
      </c>
      <c r="F110" s="572">
        <f t="shared" si="45"/>
        <v>0</v>
      </c>
      <c r="G110" s="572">
        <f t="shared" si="45"/>
        <v>0</v>
      </c>
      <c r="H110" s="572">
        <f t="shared" si="45"/>
        <v>0</v>
      </c>
      <c r="I110" s="572">
        <f t="shared" si="45"/>
        <v>0</v>
      </c>
      <c r="J110" s="288"/>
      <c r="K110" s="572">
        <f t="shared" si="46"/>
        <v>0</v>
      </c>
      <c r="L110" s="572">
        <f t="shared" si="46"/>
        <v>0</v>
      </c>
      <c r="M110" s="572">
        <f t="shared" si="46"/>
        <v>0</v>
      </c>
      <c r="N110" s="572">
        <f t="shared" si="46"/>
        <v>0</v>
      </c>
      <c r="O110" s="572">
        <f t="shared" si="46"/>
        <v>0</v>
      </c>
      <c r="P110" s="288"/>
      <c r="Q110" s="572">
        <f t="shared" si="47"/>
        <v>0</v>
      </c>
      <c r="R110" s="572">
        <f t="shared" si="47"/>
        <v>0</v>
      </c>
      <c r="S110" s="572">
        <f t="shared" ref="S110:T110" si="53">IF(S$87=0,0,S63/S$87)</f>
        <v>0</v>
      </c>
      <c r="T110" s="572">
        <f t="shared" si="53"/>
        <v>0</v>
      </c>
      <c r="U110" s="572">
        <f t="shared" si="47"/>
        <v>0</v>
      </c>
    </row>
    <row r="111" spans="1:21" ht="19.5" customHeight="1">
      <c r="A111" s="958"/>
      <c r="B111" s="566"/>
      <c r="C111" s="568"/>
      <c r="D111" s="568"/>
      <c r="E111" s="573"/>
      <c r="F111" s="573"/>
      <c r="G111" s="573"/>
      <c r="H111" s="573"/>
      <c r="I111" s="573"/>
      <c r="J111" s="288"/>
      <c r="K111" s="573"/>
      <c r="L111" s="573"/>
      <c r="M111" s="573"/>
      <c r="N111" s="573"/>
      <c r="O111" s="573"/>
      <c r="P111" s="288"/>
      <c r="Q111" s="573"/>
      <c r="R111" s="573"/>
      <c r="S111" s="573"/>
      <c r="T111" s="573"/>
      <c r="U111" s="573"/>
    </row>
    <row r="112" spans="1:21" ht="19.5" customHeight="1">
      <c r="A112" s="829">
        <f t="shared" ref="A112:A123" si="54">$A$48</f>
        <v>0</v>
      </c>
      <c r="B112" s="567" t="s">
        <v>462</v>
      </c>
      <c r="C112" s="1129" t="s">
        <v>445</v>
      </c>
      <c r="D112" s="1129"/>
      <c r="E112" s="249"/>
      <c r="F112" s="249"/>
      <c r="G112" s="249"/>
      <c r="H112" s="249"/>
      <c r="I112" s="249"/>
      <c r="J112" s="288"/>
      <c r="K112" s="249"/>
      <c r="L112" s="249"/>
      <c r="M112" s="249"/>
      <c r="N112" s="249"/>
      <c r="O112" s="249"/>
      <c r="P112" s="288"/>
      <c r="Q112" s="249"/>
      <c r="R112" s="249"/>
      <c r="S112" s="249"/>
      <c r="T112" s="249"/>
      <c r="U112" s="249"/>
    </row>
    <row r="113" spans="1:22" s="3" customFormat="1" ht="19.5" customHeight="1">
      <c r="A113" s="598">
        <f t="shared" si="54"/>
        <v>0</v>
      </c>
      <c r="B113" s="244" t="s">
        <v>463</v>
      </c>
      <c r="C113" s="1125" t="s">
        <v>448</v>
      </c>
      <c r="D113" s="1126"/>
      <c r="E113" s="254">
        <f t="shared" ref="E113:I123" si="55">IF(E$87=0,0,E66/E$87)</f>
        <v>0</v>
      </c>
      <c r="F113" s="254">
        <f t="shared" si="55"/>
        <v>0</v>
      </c>
      <c r="G113" s="254">
        <f t="shared" si="55"/>
        <v>0</v>
      </c>
      <c r="H113" s="254">
        <f t="shared" si="55"/>
        <v>0</v>
      </c>
      <c r="I113" s="254">
        <f t="shared" si="55"/>
        <v>0</v>
      </c>
      <c r="J113" s="288"/>
      <c r="K113" s="254">
        <f t="shared" ref="K113:O123" si="56">IF(K$87=0,0,K66/K$87)</f>
        <v>0</v>
      </c>
      <c r="L113" s="254">
        <f t="shared" si="56"/>
        <v>0</v>
      </c>
      <c r="M113" s="254">
        <f t="shared" si="56"/>
        <v>0</v>
      </c>
      <c r="N113" s="254">
        <f t="shared" si="56"/>
        <v>0</v>
      </c>
      <c r="O113" s="254">
        <f t="shared" si="56"/>
        <v>0</v>
      </c>
      <c r="P113" s="288"/>
      <c r="Q113" s="254">
        <f t="shared" ref="Q113:U123" si="57">IF(Q$87=0,0,Q66/Q$87)</f>
        <v>0</v>
      </c>
      <c r="R113" s="254">
        <f t="shared" si="57"/>
        <v>0</v>
      </c>
      <c r="S113" s="254">
        <f t="shared" ref="S113:T113" si="58">IF(S$87=0,0,S66/S$87)</f>
        <v>0</v>
      </c>
      <c r="T113" s="254">
        <f t="shared" si="58"/>
        <v>0</v>
      </c>
      <c r="U113" s="254">
        <f t="shared" si="57"/>
        <v>0</v>
      </c>
    </row>
    <row r="114" spans="1:22" ht="19.5" customHeight="1">
      <c r="A114" s="829">
        <f t="shared" si="54"/>
        <v>0</v>
      </c>
      <c r="B114" s="244" t="s">
        <v>468</v>
      </c>
      <c r="C114" s="1125" t="s">
        <v>285</v>
      </c>
      <c r="D114" s="1126"/>
      <c r="E114" s="254">
        <f t="shared" si="55"/>
        <v>0</v>
      </c>
      <c r="F114" s="254">
        <f t="shared" si="55"/>
        <v>0</v>
      </c>
      <c r="G114" s="254">
        <f t="shared" si="55"/>
        <v>0</v>
      </c>
      <c r="H114" s="254">
        <f t="shared" si="55"/>
        <v>0</v>
      </c>
      <c r="I114" s="254">
        <f t="shared" si="55"/>
        <v>0</v>
      </c>
      <c r="J114" s="288"/>
      <c r="K114" s="254">
        <f t="shared" si="56"/>
        <v>0</v>
      </c>
      <c r="L114" s="254">
        <f t="shared" si="56"/>
        <v>0</v>
      </c>
      <c r="M114" s="254">
        <f t="shared" si="56"/>
        <v>0</v>
      </c>
      <c r="N114" s="254">
        <f t="shared" si="56"/>
        <v>0</v>
      </c>
      <c r="O114" s="254">
        <f t="shared" si="56"/>
        <v>0</v>
      </c>
      <c r="P114" s="288"/>
      <c r="Q114" s="254">
        <f t="shared" si="57"/>
        <v>0</v>
      </c>
      <c r="R114" s="254">
        <f t="shared" si="57"/>
        <v>0</v>
      </c>
      <c r="S114" s="254">
        <f t="shared" ref="S114:T114" si="59">IF(S$87=0,0,S67/S$87)</f>
        <v>0</v>
      </c>
      <c r="T114" s="254">
        <f t="shared" si="59"/>
        <v>0</v>
      </c>
      <c r="U114" s="254">
        <f t="shared" si="57"/>
        <v>0</v>
      </c>
    </row>
    <row r="115" spans="1:22" ht="19.5" customHeight="1">
      <c r="A115" s="829">
        <f t="shared" si="54"/>
        <v>0</v>
      </c>
      <c r="B115" s="244" t="s">
        <v>471</v>
      </c>
      <c r="C115" s="1125" t="s">
        <v>286</v>
      </c>
      <c r="D115" s="1126"/>
      <c r="E115" s="255">
        <f t="shared" si="55"/>
        <v>0</v>
      </c>
      <c r="F115" s="255">
        <f t="shared" si="55"/>
        <v>0</v>
      </c>
      <c r="G115" s="255">
        <f t="shared" si="55"/>
        <v>0</v>
      </c>
      <c r="H115" s="255">
        <f t="shared" si="55"/>
        <v>0</v>
      </c>
      <c r="I115" s="255">
        <f t="shared" si="55"/>
        <v>0</v>
      </c>
      <c r="J115" s="288"/>
      <c r="K115" s="255">
        <f t="shared" si="56"/>
        <v>0</v>
      </c>
      <c r="L115" s="255">
        <f t="shared" si="56"/>
        <v>0</v>
      </c>
      <c r="M115" s="255">
        <f t="shared" si="56"/>
        <v>0</v>
      </c>
      <c r="N115" s="255">
        <f t="shared" si="56"/>
        <v>0</v>
      </c>
      <c r="O115" s="255">
        <f t="shared" si="56"/>
        <v>0</v>
      </c>
      <c r="P115" s="288"/>
      <c r="Q115" s="255">
        <f t="shared" si="57"/>
        <v>0</v>
      </c>
      <c r="R115" s="255">
        <f t="shared" si="57"/>
        <v>0</v>
      </c>
      <c r="S115" s="255">
        <f t="shared" ref="S115:T115" si="60">IF(S$87=0,0,S68/S$87)</f>
        <v>0</v>
      </c>
      <c r="T115" s="255">
        <f t="shared" si="60"/>
        <v>0</v>
      </c>
      <c r="U115" s="255">
        <f t="shared" si="57"/>
        <v>0</v>
      </c>
    </row>
    <row r="116" spans="1:22" ht="19.5" customHeight="1">
      <c r="A116" s="829">
        <f t="shared" si="54"/>
        <v>0</v>
      </c>
      <c r="B116" s="244" t="s">
        <v>472</v>
      </c>
      <c r="C116" s="1125" t="s">
        <v>287</v>
      </c>
      <c r="D116" s="1126"/>
      <c r="E116" s="254">
        <f t="shared" si="55"/>
        <v>0</v>
      </c>
      <c r="F116" s="254">
        <f t="shared" si="55"/>
        <v>0</v>
      </c>
      <c r="G116" s="254">
        <f t="shared" si="55"/>
        <v>0</v>
      </c>
      <c r="H116" s="254">
        <f t="shared" si="55"/>
        <v>0</v>
      </c>
      <c r="I116" s="254">
        <f t="shared" si="55"/>
        <v>0</v>
      </c>
      <c r="K116" s="254">
        <f t="shared" si="56"/>
        <v>0</v>
      </c>
      <c r="L116" s="254">
        <f t="shared" si="56"/>
        <v>0</v>
      </c>
      <c r="M116" s="254">
        <f t="shared" si="56"/>
        <v>0</v>
      </c>
      <c r="N116" s="254">
        <f t="shared" si="56"/>
        <v>0</v>
      </c>
      <c r="O116" s="254">
        <f t="shared" si="56"/>
        <v>0</v>
      </c>
      <c r="Q116" s="254">
        <f t="shared" si="57"/>
        <v>0</v>
      </c>
      <c r="R116" s="254">
        <f t="shared" si="57"/>
        <v>0</v>
      </c>
      <c r="S116" s="254">
        <f t="shared" ref="S116:T116" si="61">IF(S$87=0,0,S69/S$87)</f>
        <v>0</v>
      </c>
      <c r="T116" s="254">
        <f t="shared" si="61"/>
        <v>0</v>
      </c>
      <c r="U116" s="254">
        <f t="shared" si="57"/>
        <v>0</v>
      </c>
    </row>
    <row r="117" spans="1:22" ht="19.5" customHeight="1">
      <c r="A117" s="829">
        <f t="shared" si="54"/>
        <v>0</v>
      </c>
      <c r="B117" s="244" t="s">
        <v>482</v>
      </c>
      <c r="C117" s="1125" t="s">
        <v>446</v>
      </c>
      <c r="D117" s="1126"/>
      <c r="E117" s="254">
        <f t="shared" si="55"/>
        <v>0</v>
      </c>
      <c r="F117" s="254">
        <f t="shared" si="55"/>
        <v>0</v>
      </c>
      <c r="G117" s="254">
        <f t="shared" si="55"/>
        <v>0</v>
      </c>
      <c r="H117" s="254">
        <f t="shared" si="55"/>
        <v>0</v>
      </c>
      <c r="I117" s="254">
        <f t="shared" si="55"/>
        <v>0</v>
      </c>
      <c r="K117" s="254">
        <f t="shared" si="56"/>
        <v>0</v>
      </c>
      <c r="L117" s="254">
        <f t="shared" si="56"/>
        <v>0</v>
      </c>
      <c r="M117" s="254">
        <f t="shared" si="56"/>
        <v>0</v>
      </c>
      <c r="N117" s="254">
        <f t="shared" si="56"/>
        <v>0</v>
      </c>
      <c r="O117" s="254">
        <f t="shared" si="56"/>
        <v>0</v>
      </c>
      <c r="Q117" s="254">
        <f t="shared" si="57"/>
        <v>0</v>
      </c>
      <c r="R117" s="254">
        <f t="shared" si="57"/>
        <v>0</v>
      </c>
      <c r="S117" s="254">
        <f t="shared" ref="S117:T117" si="62">IF(S$87=0,0,S70/S$87)</f>
        <v>0</v>
      </c>
      <c r="T117" s="254">
        <f t="shared" si="62"/>
        <v>0</v>
      </c>
      <c r="U117" s="254">
        <f t="shared" si="57"/>
        <v>0</v>
      </c>
    </row>
    <row r="118" spans="1:22" ht="19.5" customHeight="1">
      <c r="A118" s="829">
        <f t="shared" si="54"/>
        <v>0</v>
      </c>
      <c r="B118" s="244" t="s">
        <v>483</v>
      </c>
      <c r="C118" s="1125" t="s">
        <v>447</v>
      </c>
      <c r="D118" s="1126"/>
      <c r="E118" s="255">
        <f t="shared" si="55"/>
        <v>0</v>
      </c>
      <c r="F118" s="255">
        <f t="shared" si="55"/>
        <v>0</v>
      </c>
      <c r="G118" s="255">
        <f t="shared" si="55"/>
        <v>0</v>
      </c>
      <c r="H118" s="255">
        <f t="shared" si="55"/>
        <v>0</v>
      </c>
      <c r="I118" s="255">
        <f t="shared" si="55"/>
        <v>0</v>
      </c>
      <c r="K118" s="255">
        <f t="shared" si="56"/>
        <v>0</v>
      </c>
      <c r="L118" s="255">
        <f t="shared" si="56"/>
        <v>0</v>
      </c>
      <c r="M118" s="255">
        <f t="shared" si="56"/>
        <v>0</v>
      </c>
      <c r="N118" s="255">
        <f t="shared" si="56"/>
        <v>0</v>
      </c>
      <c r="O118" s="255">
        <f t="shared" si="56"/>
        <v>0</v>
      </c>
      <c r="Q118" s="255">
        <f t="shared" si="57"/>
        <v>0</v>
      </c>
      <c r="R118" s="255">
        <f t="shared" si="57"/>
        <v>0</v>
      </c>
      <c r="S118" s="255">
        <f t="shared" ref="S118:T118" si="63">IF(S$87=0,0,S71/S$87)</f>
        <v>0</v>
      </c>
      <c r="T118" s="255">
        <f t="shared" si="63"/>
        <v>0</v>
      </c>
      <c r="U118" s="255">
        <f t="shared" si="57"/>
        <v>0</v>
      </c>
    </row>
    <row r="119" spans="1:22" ht="19.5" customHeight="1">
      <c r="A119" s="829">
        <f t="shared" si="54"/>
        <v>0</v>
      </c>
      <c r="B119" s="244" t="s">
        <v>481</v>
      </c>
      <c r="C119" s="1125" t="s">
        <v>848</v>
      </c>
      <c r="D119" s="1126"/>
      <c r="E119" s="254">
        <f>IF(E$87=0,0,E72/E$87)</f>
        <v>0</v>
      </c>
      <c r="F119" s="254">
        <f t="shared" si="55"/>
        <v>0</v>
      </c>
      <c r="G119" s="254">
        <f t="shared" si="55"/>
        <v>0</v>
      </c>
      <c r="H119" s="254">
        <f t="shared" si="55"/>
        <v>0</v>
      </c>
      <c r="I119" s="254">
        <f t="shared" si="55"/>
        <v>0</v>
      </c>
      <c r="K119" s="254">
        <f t="shared" si="56"/>
        <v>0</v>
      </c>
      <c r="L119" s="254">
        <f t="shared" si="56"/>
        <v>0</v>
      </c>
      <c r="M119" s="254">
        <f t="shared" si="56"/>
        <v>0</v>
      </c>
      <c r="N119" s="254">
        <f t="shared" si="56"/>
        <v>0</v>
      </c>
      <c r="O119" s="254">
        <f t="shared" si="56"/>
        <v>0</v>
      </c>
      <c r="Q119" s="254">
        <f t="shared" si="57"/>
        <v>0</v>
      </c>
      <c r="R119" s="254">
        <f t="shared" si="57"/>
        <v>0</v>
      </c>
      <c r="S119" s="254">
        <f t="shared" ref="S119:T119" si="64">IF(S$87=0,0,S72/S$87)</f>
        <v>0</v>
      </c>
      <c r="T119" s="254">
        <f t="shared" si="64"/>
        <v>0</v>
      </c>
      <c r="U119" s="254">
        <f t="shared" si="57"/>
        <v>0</v>
      </c>
    </row>
    <row r="120" spans="1:22" ht="19.5" customHeight="1">
      <c r="A120" s="829">
        <f t="shared" si="54"/>
        <v>0</v>
      </c>
      <c r="B120" s="244" t="s">
        <v>484</v>
      </c>
      <c r="C120" s="1125" t="s">
        <v>68</v>
      </c>
      <c r="D120" s="1126"/>
      <c r="E120" s="255">
        <f t="shared" si="55"/>
        <v>0</v>
      </c>
      <c r="F120" s="255">
        <f t="shared" si="55"/>
        <v>0</v>
      </c>
      <c r="G120" s="255">
        <f t="shared" si="55"/>
        <v>0</v>
      </c>
      <c r="H120" s="255">
        <f t="shared" si="55"/>
        <v>0</v>
      </c>
      <c r="I120" s="255">
        <f t="shared" si="55"/>
        <v>0</v>
      </c>
      <c r="K120" s="255">
        <f t="shared" si="56"/>
        <v>0</v>
      </c>
      <c r="L120" s="255">
        <f t="shared" si="56"/>
        <v>0</v>
      </c>
      <c r="M120" s="255">
        <f t="shared" si="56"/>
        <v>0</v>
      </c>
      <c r="N120" s="255">
        <f t="shared" si="56"/>
        <v>0</v>
      </c>
      <c r="O120" s="255">
        <f t="shared" si="56"/>
        <v>0</v>
      </c>
      <c r="Q120" s="255">
        <f t="shared" si="57"/>
        <v>0</v>
      </c>
      <c r="R120" s="255">
        <f t="shared" si="57"/>
        <v>0</v>
      </c>
      <c r="S120" s="255">
        <f t="shared" ref="S120:T120" si="65">IF(S$87=0,0,S73/S$87)</f>
        <v>0</v>
      </c>
      <c r="T120" s="255">
        <f t="shared" si="65"/>
        <v>0</v>
      </c>
      <c r="U120" s="255">
        <f t="shared" si="57"/>
        <v>0</v>
      </c>
    </row>
    <row r="121" spans="1:22" ht="19.5" customHeight="1">
      <c r="A121" s="829">
        <f t="shared" si="54"/>
        <v>0</v>
      </c>
      <c r="B121" s="244" t="s">
        <v>859</v>
      </c>
      <c r="C121" s="1125" t="s">
        <v>584</v>
      </c>
      <c r="D121" s="1126"/>
      <c r="E121" s="255">
        <f t="shared" si="55"/>
        <v>0</v>
      </c>
      <c r="F121" s="255">
        <f t="shared" si="55"/>
        <v>0</v>
      </c>
      <c r="G121" s="255">
        <f t="shared" si="55"/>
        <v>0</v>
      </c>
      <c r="H121" s="255">
        <f t="shared" si="55"/>
        <v>0</v>
      </c>
      <c r="I121" s="255">
        <f t="shared" si="55"/>
        <v>0</v>
      </c>
      <c r="K121" s="255">
        <f t="shared" si="56"/>
        <v>0</v>
      </c>
      <c r="L121" s="255">
        <f t="shared" si="56"/>
        <v>0</v>
      </c>
      <c r="M121" s="255">
        <f t="shared" si="56"/>
        <v>0</v>
      </c>
      <c r="N121" s="255">
        <f t="shared" si="56"/>
        <v>0</v>
      </c>
      <c r="O121" s="255">
        <f t="shared" si="56"/>
        <v>0</v>
      </c>
      <c r="Q121" s="255">
        <f t="shared" si="57"/>
        <v>0</v>
      </c>
      <c r="R121" s="255">
        <f t="shared" si="57"/>
        <v>0</v>
      </c>
      <c r="S121" s="255">
        <f t="shared" ref="S121:T121" si="66">IF(S$87=0,0,S74/S$87)</f>
        <v>0</v>
      </c>
      <c r="T121" s="255">
        <f t="shared" si="66"/>
        <v>0</v>
      </c>
      <c r="U121" s="255">
        <f t="shared" si="57"/>
        <v>0</v>
      </c>
    </row>
    <row r="122" spans="1:22" ht="19.5" customHeight="1" thickBot="1">
      <c r="A122" s="830">
        <f t="shared" si="54"/>
        <v>0</v>
      </c>
      <c r="B122" s="948" t="s">
        <v>486</v>
      </c>
      <c r="C122" s="569" t="s">
        <v>838</v>
      </c>
      <c r="D122" s="570"/>
      <c r="E122" s="255">
        <f t="shared" si="55"/>
        <v>0</v>
      </c>
      <c r="F122" s="255">
        <f t="shared" si="55"/>
        <v>0</v>
      </c>
      <c r="G122" s="255">
        <f t="shared" si="55"/>
        <v>0</v>
      </c>
      <c r="H122" s="255">
        <f t="shared" si="55"/>
        <v>0</v>
      </c>
      <c r="I122" s="255">
        <f t="shared" si="55"/>
        <v>0</v>
      </c>
      <c r="K122" s="255">
        <f t="shared" si="56"/>
        <v>0</v>
      </c>
      <c r="L122" s="255">
        <f t="shared" si="56"/>
        <v>0</v>
      </c>
      <c r="M122" s="255">
        <f t="shared" si="56"/>
        <v>0</v>
      </c>
      <c r="N122" s="255">
        <f t="shared" si="56"/>
        <v>0</v>
      </c>
      <c r="O122" s="255">
        <f t="shared" si="56"/>
        <v>0</v>
      </c>
      <c r="Q122" s="255">
        <f t="shared" si="57"/>
        <v>0</v>
      </c>
      <c r="R122" s="255">
        <f t="shared" si="57"/>
        <v>0</v>
      </c>
      <c r="S122" s="255">
        <f t="shared" ref="S122:T122" si="67">IF(S$87=0,0,S75/S$87)</f>
        <v>0</v>
      </c>
      <c r="T122" s="255">
        <f t="shared" si="67"/>
        <v>0</v>
      </c>
      <c r="U122" s="255">
        <f t="shared" si="57"/>
        <v>0</v>
      </c>
    </row>
    <row r="123" spans="1:22" ht="19.5" customHeight="1" thickBot="1">
      <c r="A123" s="831">
        <f t="shared" si="54"/>
        <v>0</v>
      </c>
      <c r="B123" s="565" t="s">
        <v>519</v>
      </c>
      <c r="C123" s="1127" t="s">
        <v>872</v>
      </c>
      <c r="D123" s="1128"/>
      <c r="E123" s="256">
        <f t="shared" si="55"/>
        <v>0</v>
      </c>
      <c r="F123" s="256">
        <f t="shared" si="55"/>
        <v>0</v>
      </c>
      <c r="G123" s="256">
        <f t="shared" si="55"/>
        <v>0</v>
      </c>
      <c r="H123" s="256">
        <f t="shared" si="55"/>
        <v>0</v>
      </c>
      <c r="I123" s="256">
        <f t="shared" si="55"/>
        <v>0</v>
      </c>
      <c r="K123" s="256">
        <f t="shared" si="56"/>
        <v>0</v>
      </c>
      <c r="L123" s="256">
        <f t="shared" si="56"/>
        <v>0</v>
      </c>
      <c r="M123" s="256">
        <f t="shared" si="56"/>
        <v>0</v>
      </c>
      <c r="N123" s="256">
        <f t="shared" si="56"/>
        <v>0</v>
      </c>
      <c r="O123" s="256">
        <f t="shared" si="56"/>
        <v>0</v>
      </c>
      <c r="Q123" s="256">
        <f t="shared" si="57"/>
        <v>0</v>
      </c>
      <c r="R123" s="256">
        <f t="shared" si="57"/>
        <v>0</v>
      </c>
      <c r="S123" s="256">
        <f t="shared" ref="S123:T123" si="68">IF(S$87=0,0,S76/S$87)</f>
        <v>0</v>
      </c>
      <c r="T123" s="256">
        <f t="shared" si="68"/>
        <v>0</v>
      </c>
      <c r="U123" s="256">
        <f t="shared" si="57"/>
        <v>0</v>
      </c>
    </row>
    <row r="124" spans="1:22" ht="19.5" customHeight="1">
      <c r="A124" s="958"/>
      <c r="B124" s="566"/>
      <c r="C124" s="568"/>
      <c r="D124" s="568"/>
      <c r="E124" s="257"/>
      <c r="F124" s="257"/>
      <c r="G124" s="257"/>
      <c r="H124" s="257"/>
      <c r="I124" s="257"/>
      <c r="K124" s="257"/>
      <c r="L124" s="257"/>
      <c r="M124" s="257"/>
      <c r="N124" s="257"/>
      <c r="O124" s="257"/>
      <c r="Q124" s="257"/>
      <c r="R124" s="257"/>
      <c r="S124" s="257"/>
      <c r="T124" s="257"/>
      <c r="U124" s="257"/>
    </row>
    <row r="125" spans="1:22" ht="19.5" customHeight="1">
      <c r="A125" s="829">
        <f t="shared" ref="A125:A128" si="69">$A$48</f>
        <v>0</v>
      </c>
      <c r="B125" s="244" t="s">
        <v>521</v>
      </c>
      <c r="C125" s="1135" t="s">
        <v>449</v>
      </c>
      <c r="D125" s="1136"/>
      <c r="E125" s="258"/>
      <c r="F125" s="258"/>
      <c r="G125" s="258"/>
      <c r="H125" s="258"/>
      <c r="I125" s="258"/>
      <c r="K125" s="258"/>
      <c r="L125" s="258"/>
      <c r="M125" s="258"/>
      <c r="N125" s="258"/>
      <c r="O125" s="258"/>
      <c r="Q125" s="258"/>
      <c r="R125" s="258"/>
      <c r="S125" s="258"/>
      <c r="T125" s="258"/>
      <c r="U125" s="258"/>
    </row>
    <row r="126" spans="1:22" ht="19.5" customHeight="1">
      <c r="A126" s="829">
        <f t="shared" si="69"/>
        <v>0</v>
      </c>
      <c r="B126" s="244" t="s">
        <v>578</v>
      </c>
      <c r="C126" s="1145" t="s">
        <v>516</v>
      </c>
      <c r="D126" s="1146"/>
      <c r="E126" s="254">
        <f t="shared" ref="E126:I128" si="70">IF(E$87=0,0,E79/E$87)</f>
        <v>0</v>
      </c>
      <c r="F126" s="254">
        <f t="shared" si="70"/>
        <v>0</v>
      </c>
      <c r="G126" s="254">
        <f t="shared" si="70"/>
        <v>0</v>
      </c>
      <c r="H126" s="254">
        <f t="shared" si="70"/>
        <v>0</v>
      </c>
      <c r="I126" s="254">
        <f t="shared" si="70"/>
        <v>0</v>
      </c>
      <c r="K126" s="254">
        <f t="shared" ref="K126:O128" si="71">IF(K$87=0,0,K79/K$87)</f>
        <v>0</v>
      </c>
      <c r="L126" s="254">
        <f t="shared" si="71"/>
        <v>0</v>
      </c>
      <c r="M126" s="254">
        <f t="shared" si="71"/>
        <v>0</v>
      </c>
      <c r="N126" s="254">
        <f t="shared" si="71"/>
        <v>0</v>
      </c>
      <c r="O126" s="254">
        <f t="shared" si="71"/>
        <v>0</v>
      </c>
      <c r="Q126" s="254">
        <f t="shared" ref="Q126:U128" si="72">IF(Q$87=0,0,Q79/Q$87)</f>
        <v>0</v>
      </c>
      <c r="R126" s="254">
        <f t="shared" si="72"/>
        <v>0</v>
      </c>
      <c r="S126" s="254">
        <f t="shared" ref="S126:T126" si="73">IF(S$87=0,0,S79/S$87)</f>
        <v>0</v>
      </c>
      <c r="T126" s="254">
        <f t="shared" si="73"/>
        <v>0</v>
      </c>
      <c r="U126" s="254">
        <f t="shared" si="72"/>
        <v>0</v>
      </c>
    </row>
    <row r="127" spans="1:22" ht="19.5" customHeight="1" thickBot="1">
      <c r="A127" s="830">
        <f t="shared" si="69"/>
        <v>0</v>
      </c>
      <c r="B127" s="244" t="s">
        <v>586</v>
      </c>
      <c r="C127" s="1137" t="s">
        <v>236</v>
      </c>
      <c r="D127" s="1138"/>
      <c r="E127" s="254">
        <f t="shared" si="70"/>
        <v>0</v>
      </c>
      <c r="F127" s="254">
        <f t="shared" si="70"/>
        <v>0</v>
      </c>
      <c r="G127" s="254">
        <f t="shared" si="70"/>
        <v>0</v>
      </c>
      <c r="H127" s="254">
        <f t="shared" si="70"/>
        <v>0</v>
      </c>
      <c r="I127" s="254">
        <f t="shared" si="70"/>
        <v>0</v>
      </c>
      <c r="K127" s="254">
        <f t="shared" si="71"/>
        <v>0</v>
      </c>
      <c r="L127" s="254">
        <f t="shared" si="71"/>
        <v>0</v>
      </c>
      <c r="M127" s="254">
        <f t="shared" si="71"/>
        <v>0</v>
      </c>
      <c r="N127" s="254">
        <f t="shared" si="71"/>
        <v>0</v>
      </c>
      <c r="O127" s="254">
        <f t="shared" si="71"/>
        <v>0</v>
      </c>
      <c r="Q127" s="254">
        <f t="shared" si="72"/>
        <v>0</v>
      </c>
      <c r="R127" s="254">
        <f t="shared" si="72"/>
        <v>0</v>
      </c>
      <c r="S127" s="254">
        <f t="shared" ref="S127:T127" si="74">IF(S$87=0,0,S80/S$87)</f>
        <v>0</v>
      </c>
      <c r="T127" s="254">
        <f t="shared" si="74"/>
        <v>0</v>
      </c>
      <c r="U127" s="254">
        <f t="shared" si="72"/>
        <v>0</v>
      </c>
      <c r="V127" s="190"/>
    </row>
    <row r="128" spans="1:22" ht="19.5" customHeight="1" thickBot="1">
      <c r="A128" s="831">
        <f t="shared" si="69"/>
        <v>0</v>
      </c>
      <c r="B128" s="565" t="s">
        <v>587</v>
      </c>
      <c r="C128" s="1127" t="s">
        <v>470</v>
      </c>
      <c r="D128" s="1128"/>
      <c r="E128" s="256">
        <f t="shared" si="70"/>
        <v>0</v>
      </c>
      <c r="F128" s="256">
        <f t="shared" si="70"/>
        <v>0</v>
      </c>
      <c r="G128" s="256">
        <f t="shared" si="70"/>
        <v>0</v>
      </c>
      <c r="H128" s="256">
        <f t="shared" si="70"/>
        <v>0</v>
      </c>
      <c r="I128" s="256">
        <f t="shared" si="70"/>
        <v>0</v>
      </c>
      <c r="K128" s="256">
        <f t="shared" si="71"/>
        <v>0</v>
      </c>
      <c r="L128" s="256">
        <f t="shared" si="71"/>
        <v>0</v>
      </c>
      <c r="M128" s="256">
        <f t="shared" si="71"/>
        <v>0</v>
      </c>
      <c r="N128" s="256">
        <f t="shared" si="71"/>
        <v>0</v>
      </c>
      <c r="O128" s="256">
        <f t="shared" si="71"/>
        <v>0</v>
      </c>
      <c r="Q128" s="256">
        <f t="shared" si="72"/>
        <v>0</v>
      </c>
      <c r="R128" s="256">
        <f t="shared" si="72"/>
        <v>0</v>
      </c>
      <c r="S128" s="256">
        <f t="shared" ref="S128:T128" si="75">IF(S$87=0,0,S81/S$87)</f>
        <v>0</v>
      </c>
      <c r="T128" s="256">
        <f t="shared" si="75"/>
        <v>0</v>
      </c>
      <c r="U128" s="256">
        <f t="shared" si="72"/>
        <v>0</v>
      </c>
    </row>
    <row r="129" spans="1:21" ht="19.5" customHeight="1" thickBot="1">
      <c r="A129" s="958"/>
      <c r="B129" s="566"/>
      <c r="C129" s="568"/>
      <c r="D129" s="568"/>
      <c r="E129" s="257"/>
      <c r="F129" s="257"/>
      <c r="G129" s="257"/>
      <c r="H129" s="257"/>
      <c r="I129" s="257"/>
      <c r="K129" s="257"/>
      <c r="L129" s="257"/>
      <c r="M129" s="257"/>
      <c r="N129" s="257"/>
      <c r="O129" s="257"/>
      <c r="Q129" s="257"/>
      <c r="R129" s="257"/>
      <c r="S129" s="257"/>
      <c r="T129" s="257"/>
      <c r="U129" s="257"/>
    </row>
    <row r="130" spans="1:21" ht="19.5" customHeight="1" thickBot="1">
      <c r="A130" s="831">
        <f t="shared" ref="A130:A136" si="76">$A$48</f>
        <v>0</v>
      </c>
      <c r="B130" s="565" t="s">
        <v>696</v>
      </c>
      <c r="C130" s="1127" t="s">
        <v>469</v>
      </c>
      <c r="D130" s="1128"/>
      <c r="E130" s="256">
        <f>SUM(E110, E128,E123)</f>
        <v>0</v>
      </c>
      <c r="F130" s="256">
        <f>SUM(F110, F128,F123)</f>
        <v>0</v>
      </c>
      <c r="G130" s="256">
        <f>SUM(G110, G128,G123)</f>
        <v>0</v>
      </c>
      <c r="H130" s="256">
        <f>SUM(H110, H128,H123)</f>
        <v>0</v>
      </c>
      <c r="I130" s="256">
        <f>SUM(I110, I128,I123)</f>
        <v>0</v>
      </c>
      <c r="K130" s="256">
        <f>SUM(K110, K128,K123)</f>
        <v>0</v>
      </c>
      <c r="L130" s="256">
        <f>SUM(L110, L128,L123)</f>
        <v>0</v>
      </c>
      <c r="M130" s="256">
        <f>SUM(M110, M128,M123)</f>
        <v>0</v>
      </c>
      <c r="N130" s="256">
        <f>SUM(N110, N128,N123)</f>
        <v>0</v>
      </c>
      <c r="O130" s="256">
        <f>SUM(O110, O128,O123)</f>
        <v>0</v>
      </c>
      <c r="Q130" s="256">
        <f>SUM(Q110, Q128,Q123)</f>
        <v>0</v>
      </c>
      <c r="R130" s="256">
        <f>SUM(R110, R128,R123)</f>
        <v>0</v>
      </c>
      <c r="S130" s="256">
        <f t="shared" ref="S130:T130" si="77">SUM(S110, S128,S123)</f>
        <v>0</v>
      </c>
      <c r="T130" s="256">
        <f t="shared" si="77"/>
        <v>0</v>
      </c>
      <c r="U130" s="256">
        <f>SUM(U110, U128,U123)</f>
        <v>0</v>
      </c>
    </row>
    <row r="131" spans="1:21" ht="19.5" customHeight="1" thickBot="1">
      <c r="A131" s="958"/>
      <c r="B131" s="566"/>
      <c r="C131" s="568"/>
      <c r="D131" s="568"/>
      <c r="E131" s="257"/>
      <c r="F131" s="257"/>
      <c r="G131" s="257"/>
      <c r="H131" s="257"/>
      <c r="I131" s="257"/>
      <c r="K131" s="257"/>
      <c r="L131" s="257"/>
      <c r="M131" s="257"/>
      <c r="N131" s="257"/>
      <c r="O131" s="257"/>
      <c r="Q131" s="257"/>
      <c r="R131" s="257"/>
      <c r="S131" s="257"/>
      <c r="T131" s="257"/>
      <c r="U131" s="257"/>
    </row>
    <row r="132" spans="1:21" ht="19.5" customHeight="1" thickBot="1">
      <c r="A132" s="831">
        <f t="shared" si="76"/>
        <v>0</v>
      </c>
      <c r="B132" s="565" t="s">
        <v>840</v>
      </c>
      <c r="C132" s="1127" t="s">
        <v>473</v>
      </c>
      <c r="D132" s="1128"/>
      <c r="E132" s="256">
        <f>E102-E110-E123-E128</f>
        <v>0</v>
      </c>
      <c r="F132" s="256">
        <f>F102-F110-F123-F128</f>
        <v>0</v>
      </c>
      <c r="G132" s="256">
        <f>G102-G110-G123-G128</f>
        <v>0</v>
      </c>
      <c r="H132" s="256">
        <f>H102-H110-H123-H128</f>
        <v>0</v>
      </c>
      <c r="I132" s="256">
        <f>I102-I110-I123-I128</f>
        <v>0</v>
      </c>
      <c r="K132" s="256">
        <f>K102-K110-K123-K128</f>
        <v>0</v>
      </c>
      <c r="L132" s="256">
        <f>L102-L110-L123-L128</f>
        <v>0</v>
      </c>
      <c r="M132" s="256">
        <f>M102-M110-M123-M128</f>
        <v>0</v>
      </c>
      <c r="N132" s="256">
        <f>N102-N110-N123-N128</f>
        <v>0</v>
      </c>
      <c r="O132" s="256">
        <f>O102-O110-O123-O128</f>
        <v>0</v>
      </c>
      <c r="Q132" s="256">
        <f>Q102-Q110-Q123-Q128</f>
        <v>0</v>
      </c>
      <c r="R132" s="256">
        <f>R102-R110-R123-R128</f>
        <v>0</v>
      </c>
      <c r="S132" s="256">
        <f t="shared" ref="S132:T132" si="78">S102-S110-S123-S128</f>
        <v>0</v>
      </c>
      <c r="T132" s="256">
        <f t="shared" si="78"/>
        <v>0</v>
      </c>
      <c r="U132" s="256">
        <f>U102-U110-U123-U128</f>
        <v>0</v>
      </c>
    </row>
    <row r="133" spans="1:21" ht="19.5" customHeight="1" thickBot="1">
      <c r="A133" s="958"/>
      <c r="B133" s="566"/>
      <c r="C133" s="568"/>
      <c r="D133" s="568"/>
      <c r="E133" s="257"/>
      <c r="F133" s="257"/>
      <c r="G133" s="257"/>
      <c r="H133" s="257"/>
      <c r="I133" s="257"/>
      <c r="K133" s="257"/>
      <c r="L133" s="257"/>
      <c r="M133" s="257"/>
      <c r="N133" s="257"/>
      <c r="O133" s="257"/>
      <c r="Q133" s="257"/>
      <c r="R133" s="257"/>
      <c r="S133" s="257"/>
      <c r="T133" s="257"/>
      <c r="U133" s="257"/>
    </row>
    <row r="134" spans="1:21" ht="19.5" customHeight="1" thickBot="1">
      <c r="A134" s="831">
        <f t="shared" si="76"/>
        <v>0</v>
      </c>
      <c r="B134" s="565" t="s">
        <v>841</v>
      </c>
      <c r="C134" s="1127" t="s">
        <v>157</v>
      </c>
      <c r="D134" s="1128"/>
      <c r="E134" s="253">
        <f>E87</f>
        <v>0</v>
      </c>
      <c r="F134" s="253">
        <f>F87</f>
        <v>0</v>
      </c>
      <c r="G134" s="253">
        <f>G87</f>
        <v>0</v>
      </c>
      <c r="H134" s="253">
        <f>H87</f>
        <v>0</v>
      </c>
      <c r="I134" s="253">
        <f>I87</f>
        <v>0</v>
      </c>
      <c r="K134" s="253">
        <f>K87</f>
        <v>0</v>
      </c>
      <c r="L134" s="253">
        <f>L87</f>
        <v>0</v>
      </c>
      <c r="M134" s="253">
        <f>M87</f>
        <v>0</v>
      </c>
      <c r="N134" s="253">
        <f>N87</f>
        <v>0</v>
      </c>
      <c r="O134" s="253">
        <f>O87</f>
        <v>0</v>
      </c>
      <c r="Q134" s="253">
        <f>Q87</f>
        <v>0</v>
      </c>
      <c r="R134" s="253">
        <f>R87</f>
        <v>0</v>
      </c>
      <c r="S134" s="253">
        <f t="shared" ref="S134:T134" si="79">S87</f>
        <v>0</v>
      </c>
      <c r="T134" s="253">
        <f t="shared" si="79"/>
        <v>0</v>
      </c>
      <c r="U134" s="253">
        <f>U87</f>
        <v>0</v>
      </c>
    </row>
    <row r="135" spans="1:21" ht="16" thickBot="1">
      <c r="A135" s="958"/>
      <c r="B135" s="288"/>
      <c r="C135" s="288"/>
      <c r="D135" s="288"/>
    </row>
    <row r="136" spans="1:21" ht="19.5" customHeight="1" thickBot="1">
      <c r="A136" s="831">
        <f t="shared" si="76"/>
        <v>0</v>
      </c>
      <c r="B136" s="565" t="s">
        <v>842</v>
      </c>
      <c r="C136" s="1127" t="s">
        <v>522</v>
      </c>
      <c r="D136" s="1128"/>
      <c r="E136" s="259">
        <f>IF(SUM(E49:E51)=0,0,E85/SUM(E49:E51))</f>
        <v>0</v>
      </c>
      <c r="F136" s="259">
        <f>IF(SUM(F49:F51)=0,0,F85/SUM(F49:F51))</f>
        <v>0</v>
      </c>
      <c r="G136" s="259">
        <f>IF(SUM(G49:G51)=0,0,G85/SUM(G49:G51))</f>
        <v>0</v>
      </c>
      <c r="H136" s="259">
        <f>IF(SUM(H49:H51)=0,0,H85/SUM(H49:H51))</f>
        <v>0</v>
      </c>
      <c r="I136" s="259">
        <f>IF(SUM(I49:I51)=0,0,I85/SUM(I49:I51))</f>
        <v>0</v>
      </c>
      <c r="K136" s="259">
        <f>IF(SUM(K49:K51)=0,0,K85/SUM(K49:K51))</f>
        <v>0</v>
      </c>
      <c r="L136" s="259">
        <f>IF(SUM(L49:L51)=0,0,L85/SUM(L49:L51))</f>
        <v>0</v>
      </c>
      <c r="M136" s="259">
        <f>IF(SUM(M49:M51)=0,0,M85/SUM(M49:M51))</f>
        <v>0</v>
      </c>
      <c r="N136" s="259">
        <f>IF(SUM(N49:N51)=0,0,N85/SUM(N49:N51))</f>
        <v>0</v>
      </c>
      <c r="O136" s="259">
        <f>IF(SUM(O49:O51)=0,0,O85/SUM(O49:O51))</f>
        <v>0</v>
      </c>
      <c r="Q136" s="259">
        <f>IF(SUM(Q49:Q51)=0,0,Q85/SUM(Q49:Q51))</f>
        <v>0</v>
      </c>
      <c r="R136" s="259">
        <f>IF(SUM(R49:R51)=0,0,R85/SUM(R49:R51))</f>
        <v>0</v>
      </c>
      <c r="S136" s="259">
        <f t="shared" ref="S136:T136" si="80">IF(SUM(S49:S51)=0,0,S85/SUM(S49:S51))</f>
        <v>0</v>
      </c>
      <c r="T136" s="259">
        <f t="shared" si="80"/>
        <v>0</v>
      </c>
      <c r="U136" s="259">
        <f>IF(SUM(U49:U51)=0,0,U85/SUM(U49:U51))</f>
        <v>0</v>
      </c>
    </row>
    <row r="137" spans="1:21">
      <c r="A137" s="227"/>
      <c r="B137" s="288"/>
      <c r="C137" s="288"/>
      <c r="D137" s="288"/>
    </row>
  </sheetData>
  <sheetProtection algorithmName="SHA-512" hashValue="r22i8zzikDzfYXzj7gktmQhbH4MQ5ZgFdY28IcvoSgYxqiaRB2JNLha3PS4/Pr1j8Uua3HUJn/Q0eT2hQOvmww==" saltValue="cbm5XkpdCcPmNhp/UMxk1Q==" spinCount="100000" sheet="1" formatColumns="0"/>
  <mergeCells count="85">
    <mergeCell ref="C136:D136"/>
    <mergeCell ref="C79:D79"/>
    <mergeCell ref="C126:D126"/>
    <mergeCell ref="C85:D85"/>
    <mergeCell ref="C80:D80"/>
    <mergeCell ref="C81:D81"/>
    <mergeCell ref="C112:D112"/>
    <mergeCell ref="C113:D113"/>
    <mergeCell ref="C115:D115"/>
    <mergeCell ref="C116:D116"/>
    <mergeCell ref="C117:D117"/>
    <mergeCell ref="C104:D104"/>
    <mergeCell ref="C105:D105"/>
    <mergeCell ref="C106:D106"/>
    <mergeCell ref="C134:D134"/>
    <mergeCell ref="C118:D118"/>
    <mergeCell ref="C45:D47"/>
    <mergeCell ref="O93:O94"/>
    <mergeCell ref="E93:H93"/>
    <mergeCell ref="C48:D48"/>
    <mergeCell ref="C55:D55"/>
    <mergeCell ref="O46:O47"/>
    <mergeCell ref="C75:D75"/>
    <mergeCell ref="Q92:U92"/>
    <mergeCell ref="K92:O92"/>
    <mergeCell ref="E92:I92"/>
    <mergeCell ref="U93:U94"/>
    <mergeCell ref="K93:N93"/>
    <mergeCell ref="Q93:T93"/>
    <mergeCell ref="C130:D130"/>
    <mergeCell ref="C132:D132"/>
    <mergeCell ref="C110:D110"/>
    <mergeCell ref="C125:D125"/>
    <mergeCell ref="C121:D121"/>
    <mergeCell ref="C123:D123"/>
    <mergeCell ref="C119:D119"/>
    <mergeCell ref="C128:D128"/>
    <mergeCell ref="B92:B94"/>
    <mergeCell ref="C61:D61"/>
    <mergeCell ref="C92:D94"/>
    <mergeCell ref="C127:D127"/>
    <mergeCell ref="C62:D62"/>
    <mergeCell ref="C63:D63"/>
    <mergeCell ref="C96:D96"/>
    <mergeCell ref="C98:D98"/>
    <mergeCell ref="C102:D102"/>
    <mergeCell ref="C107:D107"/>
    <mergeCell ref="C120:D120"/>
    <mergeCell ref="C76:D76"/>
    <mergeCell ref="C78:D78"/>
    <mergeCell ref="C95:D95"/>
    <mergeCell ref="C66:D66"/>
    <mergeCell ref="C114:D114"/>
    <mergeCell ref="Q45:U45"/>
    <mergeCell ref="U46:U47"/>
    <mergeCell ref="C60:D60"/>
    <mergeCell ref="B90:U90"/>
    <mergeCell ref="E45:I45"/>
    <mergeCell ref="E46:H46"/>
    <mergeCell ref="K45:O45"/>
    <mergeCell ref="I46:I47"/>
    <mergeCell ref="B45:B47"/>
    <mergeCell ref="C67:D67"/>
    <mergeCell ref="C72:D72"/>
    <mergeCell ref="C59:D59"/>
    <mergeCell ref="C49:D49"/>
    <mergeCell ref="K46:N46"/>
    <mergeCell ref="C57:D57"/>
    <mergeCell ref="C58:D58"/>
    <mergeCell ref="Q46:T46"/>
    <mergeCell ref="A7:U7"/>
    <mergeCell ref="A43:U43"/>
    <mergeCell ref="A92:A94"/>
    <mergeCell ref="A45:A47"/>
    <mergeCell ref="C51:D51"/>
    <mergeCell ref="C71:D71"/>
    <mergeCell ref="C73:D73"/>
    <mergeCell ref="C68:D68"/>
    <mergeCell ref="C69:D69"/>
    <mergeCell ref="C70:D70"/>
    <mergeCell ref="C87:D87"/>
    <mergeCell ref="C83:D83"/>
    <mergeCell ref="C74:D74"/>
    <mergeCell ref="C65:D65"/>
    <mergeCell ref="I93:I94"/>
  </mergeCells>
  <pageMargins left="0.7" right="0.7" top="0.75" bottom="0.75" header="0.3" footer="0.3"/>
  <pageSetup scale="34" orientation="landscape" r:id="rId1"/>
  <headerFooter>
    <oddHeader>&amp;L&amp;11&amp;K01+000State of Missouri
Department of Health and Senior Services&amp;CComparison of SFY 2018 Participant LOC Scores
under Current and Proposed Algorithms
Based on InterRAI Data from Conduent</oddHeader>
  </headerFooter>
  <rowBreaks count="1" manualBreakCount="1">
    <brk id="88"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view="pageBreakPreview" zoomScale="70" zoomScaleNormal="85" zoomScaleSheetLayoutView="70" workbookViewId="0"/>
  </sheetViews>
  <sheetFormatPr defaultColWidth="9.1796875" defaultRowHeight="12.5"/>
  <cols>
    <col min="1" max="1" width="18.81640625" style="86" customWidth="1"/>
    <col min="2" max="3" width="18.81640625" style="85" customWidth="1"/>
    <col min="4" max="11" width="18.81640625" style="69" customWidth="1"/>
    <col min="12" max="16384" width="9.1796875" style="42"/>
  </cols>
  <sheetData>
    <row r="1" spans="1:11" ht="13">
      <c r="A1" s="228" t="s">
        <v>407</v>
      </c>
    </row>
    <row r="2" spans="1:11" ht="13.5" thickBot="1">
      <c r="A2" s="227"/>
      <c r="B2" s="229" t="s">
        <v>46</v>
      </c>
      <c r="C2" s="736" t="str">
        <f>Checks!V4</f>
        <v>2022-3</v>
      </c>
    </row>
    <row r="3" spans="1:11" ht="21" customHeight="1" thickBot="1">
      <c r="A3" s="1102" t="s">
        <v>156</v>
      </c>
      <c r="B3" s="1103"/>
      <c r="C3" s="1103"/>
      <c r="D3" s="1103"/>
      <c r="E3" s="1103"/>
      <c r="F3" s="1103"/>
      <c r="G3" s="1103"/>
      <c r="H3" s="1103"/>
      <c r="I3" s="1103"/>
      <c r="J3" s="1103"/>
      <c r="K3" s="1104"/>
    </row>
    <row r="4" spans="1:11" ht="28" customHeight="1">
      <c r="A4" s="188" t="s">
        <v>917</v>
      </c>
      <c r="B4" s="1151" t="s">
        <v>918</v>
      </c>
      <c r="C4" s="1151"/>
      <c r="D4" s="1149" t="s">
        <v>919</v>
      </c>
      <c r="E4" s="1149"/>
      <c r="F4" s="1149"/>
      <c r="G4" s="1149"/>
      <c r="H4" s="1149"/>
      <c r="I4" s="1149"/>
      <c r="J4" s="1149"/>
      <c r="K4" s="1150"/>
    </row>
    <row r="5" spans="1:11" ht="12.75" customHeight="1">
      <c r="A5" s="188" t="s">
        <v>183</v>
      </c>
      <c r="B5" s="1151" t="s">
        <v>504</v>
      </c>
      <c r="C5" s="1151"/>
      <c r="D5" s="1147" t="s">
        <v>497</v>
      </c>
      <c r="E5" s="1147"/>
      <c r="F5" s="1147"/>
      <c r="G5" s="1147"/>
      <c r="H5" s="1147"/>
      <c r="I5" s="1147"/>
      <c r="J5" s="1147"/>
      <c r="K5" s="1148"/>
    </row>
    <row r="6" spans="1:11" ht="12.75" customHeight="1">
      <c r="A6" s="199" t="s">
        <v>444</v>
      </c>
      <c r="B6" s="1152" t="s">
        <v>441</v>
      </c>
      <c r="C6" s="1152"/>
      <c r="D6" s="1149" t="s">
        <v>505</v>
      </c>
      <c r="E6" s="1149"/>
      <c r="F6" s="1149"/>
      <c r="G6" s="1149"/>
      <c r="H6" s="1149"/>
      <c r="I6" s="1149"/>
      <c r="J6" s="1149"/>
      <c r="K6" s="1150"/>
    </row>
    <row r="7" spans="1:11" ht="12.75" customHeight="1">
      <c r="A7" s="199" t="s">
        <v>184</v>
      </c>
      <c r="B7" s="1152" t="s">
        <v>442</v>
      </c>
      <c r="C7" s="1152"/>
      <c r="D7" s="1149" t="s">
        <v>496</v>
      </c>
      <c r="E7" s="1149"/>
      <c r="F7" s="1149"/>
      <c r="G7" s="1149"/>
      <c r="H7" s="1149"/>
      <c r="I7" s="1149"/>
      <c r="J7" s="1149"/>
      <c r="K7" s="1150"/>
    </row>
    <row r="8" spans="1:11" ht="12.75" customHeight="1">
      <c r="A8" s="188" t="s">
        <v>491</v>
      </c>
      <c r="B8" s="1151" t="s">
        <v>443</v>
      </c>
      <c r="C8" s="1151"/>
      <c r="D8" s="1149" t="s">
        <v>498</v>
      </c>
      <c r="E8" s="1149"/>
      <c r="F8" s="1149"/>
      <c r="G8" s="1149"/>
      <c r="H8" s="1149"/>
      <c r="I8" s="1149"/>
      <c r="J8" s="1149"/>
      <c r="K8" s="1150"/>
    </row>
    <row r="9" spans="1:11">
      <c r="A9" s="48"/>
      <c r="B9" s="49"/>
      <c r="C9" s="49"/>
      <c r="D9" s="281"/>
      <c r="E9" s="49"/>
      <c r="F9" s="49"/>
      <c r="G9" s="50"/>
      <c r="H9" s="50"/>
      <c r="I9" s="50"/>
      <c r="J9" s="50"/>
      <c r="K9" s="735"/>
    </row>
    <row r="10" spans="1:11" ht="13">
      <c r="A10" s="53" t="s">
        <v>198</v>
      </c>
      <c r="B10" s="54" t="s">
        <v>506</v>
      </c>
      <c r="C10" s="52"/>
      <c r="D10" s="50"/>
      <c r="E10" s="50"/>
      <c r="F10" s="50"/>
      <c r="G10" s="50"/>
      <c r="H10" s="50"/>
      <c r="I10" s="50"/>
      <c r="J10" s="50"/>
      <c r="K10" s="65"/>
    </row>
    <row r="11" spans="1:11" ht="13">
      <c r="A11" s="53"/>
      <c r="B11" s="54"/>
      <c r="C11" s="52"/>
      <c r="D11" s="50"/>
      <c r="E11" s="50"/>
      <c r="F11" s="50"/>
      <c r="G11" s="50"/>
      <c r="H11" s="50"/>
      <c r="I11" s="50"/>
      <c r="J11" s="50"/>
      <c r="K11" s="65"/>
    </row>
    <row r="12" spans="1:11" ht="13">
      <c r="A12" s="53"/>
      <c r="B12" s="54"/>
      <c r="C12" s="52"/>
      <c r="D12" s="50"/>
      <c r="E12" s="50"/>
      <c r="F12" s="50"/>
      <c r="G12" s="50"/>
      <c r="H12" s="50"/>
      <c r="I12" s="50"/>
      <c r="J12" s="50"/>
      <c r="K12" s="65"/>
    </row>
    <row r="13" spans="1:11" ht="13">
      <c r="A13" s="53"/>
      <c r="B13" s="55" t="s">
        <v>75</v>
      </c>
      <c r="C13" s="52"/>
      <c r="D13" s="50"/>
      <c r="E13" s="50"/>
      <c r="F13" s="50"/>
      <c r="G13" s="50"/>
      <c r="H13" s="50"/>
      <c r="I13" s="50"/>
      <c r="J13" s="50"/>
      <c r="K13" s="735"/>
    </row>
    <row r="14" spans="1:11" ht="13.5" thickBot="1">
      <c r="A14" s="56"/>
      <c r="B14" s="57" t="s">
        <v>65</v>
      </c>
      <c r="C14" s="58"/>
      <c r="D14" s="59"/>
      <c r="E14" s="59"/>
      <c r="F14" s="59"/>
      <c r="G14" s="60"/>
      <c r="H14" s="60"/>
      <c r="I14" s="60"/>
      <c r="J14" s="60"/>
      <c r="K14" s="67"/>
    </row>
    <row r="15" spans="1:11" ht="24" customHeight="1" thickBot="1">
      <c r="A15" s="41"/>
      <c r="B15" s="41"/>
      <c r="C15" s="41"/>
      <c r="D15" s="42"/>
      <c r="E15" s="42"/>
      <c r="F15" s="42"/>
      <c r="G15" s="42"/>
      <c r="H15" s="42"/>
      <c r="I15" s="42"/>
      <c r="J15" s="42"/>
    </row>
    <row r="16" spans="1:11" ht="21.75" customHeight="1" thickBot="1">
      <c r="A16" s="1114" t="s">
        <v>162</v>
      </c>
      <c r="B16" s="1115"/>
      <c r="C16" s="1115"/>
      <c r="D16" s="1115"/>
      <c r="E16" s="1115"/>
      <c r="F16" s="1115"/>
      <c r="G16" s="1115"/>
      <c r="H16" s="1115"/>
      <c r="I16" s="1115"/>
      <c r="J16" s="1115"/>
      <c r="K16" s="1116"/>
    </row>
    <row r="17" spans="1:11" s="235" customFormat="1" ht="30" customHeight="1" thickBot="1">
      <c r="A17" s="682" t="s">
        <v>209</v>
      </c>
      <c r="B17" s="683" t="s">
        <v>239</v>
      </c>
      <c r="C17" s="683" t="s">
        <v>232</v>
      </c>
      <c r="D17" s="683" t="s">
        <v>234</v>
      </c>
      <c r="E17" s="683" t="s">
        <v>275</v>
      </c>
      <c r="F17" s="683" t="s">
        <v>276</v>
      </c>
      <c r="G17" s="683" t="s">
        <v>233</v>
      </c>
      <c r="H17" s="684" t="s">
        <v>504</v>
      </c>
      <c r="I17" s="684" t="s">
        <v>441</v>
      </c>
      <c r="J17" s="684" t="s">
        <v>442</v>
      </c>
      <c r="K17" s="685" t="s">
        <v>443</v>
      </c>
    </row>
    <row r="18" spans="1:11">
      <c r="A18" s="643" t="s">
        <v>211</v>
      </c>
      <c r="B18" s="85">
        <f>'Non-Delivery Svcs Report'!J2</f>
        <v>0</v>
      </c>
      <c r="C18" s="195" t="str">
        <f>'Member Months'!C18</f>
        <v>2022 Current Year</v>
      </c>
      <c r="D18" s="41">
        <v>1</v>
      </c>
      <c r="E18" s="196" t="s">
        <v>423</v>
      </c>
      <c r="F18" s="196" t="s">
        <v>423</v>
      </c>
      <c r="G18" s="42" t="s">
        <v>277</v>
      </c>
      <c r="H18" s="112">
        <v>0</v>
      </c>
      <c r="I18" s="112">
        <v>0</v>
      </c>
      <c r="J18" s="112">
        <v>0</v>
      </c>
      <c r="K18" s="644">
        <v>0</v>
      </c>
    </row>
    <row r="19" spans="1:11">
      <c r="A19" s="643" t="s">
        <v>211</v>
      </c>
      <c r="B19" s="41">
        <f>$B$18</f>
        <v>0</v>
      </c>
      <c r="C19" s="195" t="str">
        <f>$C$18</f>
        <v>2022 Current Year</v>
      </c>
      <c r="D19" s="41">
        <v>2</v>
      </c>
      <c r="E19" s="196" t="s">
        <v>423</v>
      </c>
      <c r="F19" s="196" t="s">
        <v>423</v>
      </c>
      <c r="G19" s="42" t="s">
        <v>277</v>
      </c>
      <c r="H19" s="112">
        <v>0</v>
      </c>
      <c r="I19" s="112">
        <v>0</v>
      </c>
      <c r="J19" s="112">
        <v>0</v>
      </c>
      <c r="K19" s="644">
        <v>0</v>
      </c>
    </row>
    <row r="20" spans="1:11">
      <c r="A20" s="643" t="s">
        <v>211</v>
      </c>
      <c r="B20" s="41">
        <f>$B$18</f>
        <v>0</v>
      </c>
      <c r="C20" s="195" t="str">
        <f>$C$18</f>
        <v>2022 Current Year</v>
      </c>
      <c r="D20" s="41">
        <v>3</v>
      </c>
      <c r="E20" s="196" t="s">
        <v>423</v>
      </c>
      <c r="F20" s="196" t="s">
        <v>423</v>
      </c>
      <c r="G20" s="42" t="s">
        <v>277</v>
      </c>
      <c r="H20" s="112">
        <v>0</v>
      </c>
      <c r="I20" s="112">
        <v>0</v>
      </c>
      <c r="J20" s="112">
        <v>0</v>
      </c>
      <c r="K20" s="112">
        <v>0</v>
      </c>
    </row>
    <row r="21" spans="1:11" ht="13" thickBot="1">
      <c r="A21" s="645" t="s">
        <v>211</v>
      </c>
      <c r="B21" s="669">
        <f>$B$18</f>
        <v>0</v>
      </c>
      <c r="C21" s="959" t="str">
        <f>$C$18</f>
        <v>2022 Current Year</v>
      </c>
      <c r="D21" s="46">
        <v>4</v>
      </c>
      <c r="E21" s="197" t="s">
        <v>423</v>
      </c>
      <c r="F21" s="197" t="s">
        <v>423</v>
      </c>
      <c r="G21" s="47" t="s">
        <v>277</v>
      </c>
      <c r="H21" s="113">
        <v>0</v>
      </c>
      <c r="I21" s="113">
        <v>0</v>
      </c>
      <c r="J21" s="113">
        <v>0</v>
      </c>
      <c r="K21" s="646">
        <v>0</v>
      </c>
    </row>
    <row r="22" spans="1:11">
      <c r="A22" s="643" t="s">
        <v>211</v>
      </c>
      <c r="B22" s="85">
        <f>'Non-Delivery Svcs Report'!J2</f>
        <v>0</v>
      </c>
      <c r="C22" s="195" t="str">
        <f>'Member Months'!C90</f>
        <v>2021 Prior Year</v>
      </c>
      <c r="D22" s="41">
        <v>1</v>
      </c>
      <c r="E22" s="195" t="s">
        <v>423</v>
      </c>
      <c r="F22" s="195" t="s">
        <v>423</v>
      </c>
      <c r="G22" s="42" t="s">
        <v>277</v>
      </c>
      <c r="H22" s="112">
        <v>0</v>
      </c>
      <c r="I22" s="112">
        <v>0</v>
      </c>
      <c r="J22" s="112">
        <v>0</v>
      </c>
      <c r="K22" s="644">
        <v>0</v>
      </c>
    </row>
    <row r="23" spans="1:11" ht="13" customHeight="1">
      <c r="A23" s="643" t="s">
        <v>211</v>
      </c>
      <c r="B23" s="85">
        <f>$B$22</f>
        <v>0</v>
      </c>
      <c r="C23" s="195" t="str">
        <f>$C$22</f>
        <v>2021 Prior Year</v>
      </c>
      <c r="D23" s="41">
        <v>2</v>
      </c>
      <c r="E23" s="195" t="s">
        <v>423</v>
      </c>
      <c r="F23" s="195" t="s">
        <v>423</v>
      </c>
      <c r="G23" s="42" t="s">
        <v>277</v>
      </c>
      <c r="H23" s="112">
        <v>0</v>
      </c>
      <c r="I23" s="112">
        <v>0</v>
      </c>
      <c r="J23" s="112">
        <v>0</v>
      </c>
      <c r="K23" s="644">
        <v>0</v>
      </c>
    </row>
    <row r="24" spans="1:11" ht="13.5" customHeight="1">
      <c r="A24" s="643" t="s">
        <v>211</v>
      </c>
      <c r="B24" s="85">
        <f>$B$22</f>
        <v>0</v>
      </c>
      <c r="C24" s="195" t="str">
        <f>$C$22</f>
        <v>2021 Prior Year</v>
      </c>
      <c r="D24" s="41">
        <v>3</v>
      </c>
      <c r="E24" s="195" t="s">
        <v>423</v>
      </c>
      <c r="F24" s="195" t="s">
        <v>423</v>
      </c>
      <c r="G24" s="42" t="s">
        <v>277</v>
      </c>
      <c r="H24" s="112">
        <v>0</v>
      </c>
      <c r="I24" s="112">
        <v>0</v>
      </c>
      <c r="J24" s="112">
        <v>0</v>
      </c>
      <c r="K24" s="644">
        <v>0</v>
      </c>
    </row>
    <row r="25" spans="1:11" ht="13" thickBot="1">
      <c r="A25" s="669" t="s">
        <v>211</v>
      </c>
      <c r="B25" s="669">
        <f>$B$22</f>
        <v>0</v>
      </c>
      <c r="C25" s="198" t="str">
        <f>$C$22</f>
        <v>2021 Prior Year</v>
      </c>
      <c r="D25" s="46">
        <v>4</v>
      </c>
      <c r="E25" s="197" t="s">
        <v>423</v>
      </c>
      <c r="F25" s="197" t="s">
        <v>423</v>
      </c>
      <c r="G25" s="47" t="s">
        <v>277</v>
      </c>
      <c r="H25" s="113">
        <v>0</v>
      </c>
      <c r="I25" s="113">
        <v>0</v>
      </c>
      <c r="J25" s="113">
        <v>0</v>
      </c>
      <c r="K25" s="646">
        <v>0</v>
      </c>
    </row>
    <row r="26" spans="1:11">
      <c r="A26" s="643" t="s">
        <v>211</v>
      </c>
      <c r="B26" s="85">
        <f>'Non-Delivery Svcs Report'!J2</f>
        <v>0</v>
      </c>
      <c r="C26" s="195" t="str">
        <f>'Member Months'!C162</f>
        <v>2020 Initial Year</v>
      </c>
      <c r="D26" s="41">
        <v>1</v>
      </c>
      <c r="E26" s="195" t="s">
        <v>423</v>
      </c>
      <c r="F26" s="195" t="s">
        <v>423</v>
      </c>
      <c r="G26" s="42" t="s">
        <v>277</v>
      </c>
      <c r="H26" s="112">
        <v>0</v>
      </c>
      <c r="I26" s="112">
        <v>0</v>
      </c>
      <c r="J26" s="112">
        <v>0</v>
      </c>
      <c r="K26" s="644">
        <v>0</v>
      </c>
    </row>
    <row r="27" spans="1:11">
      <c r="A27" s="643" t="s">
        <v>211</v>
      </c>
      <c r="B27" s="85">
        <f>$B$26</f>
        <v>0</v>
      </c>
      <c r="C27" s="195" t="str">
        <f>$C$26</f>
        <v>2020 Initial Year</v>
      </c>
      <c r="D27" s="41">
        <v>2</v>
      </c>
      <c r="E27" s="195" t="s">
        <v>423</v>
      </c>
      <c r="F27" s="195" t="s">
        <v>423</v>
      </c>
      <c r="G27" s="42" t="s">
        <v>277</v>
      </c>
      <c r="H27" s="112">
        <v>0</v>
      </c>
      <c r="I27" s="112">
        <v>0</v>
      </c>
      <c r="J27" s="112">
        <v>0</v>
      </c>
      <c r="K27" s="644">
        <v>0</v>
      </c>
    </row>
    <row r="28" spans="1:11">
      <c r="A28" s="643" t="s">
        <v>211</v>
      </c>
      <c r="B28" s="85">
        <f>$B$26</f>
        <v>0</v>
      </c>
      <c r="C28" s="195" t="str">
        <f>$C$26</f>
        <v>2020 Initial Year</v>
      </c>
      <c r="D28" s="41">
        <v>3</v>
      </c>
      <c r="E28" s="195" t="s">
        <v>423</v>
      </c>
      <c r="F28" s="195" t="s">
        <v>423</v>
      </c>
      <c r="G28" s="42" t="s">
        <v>277</v>
      </c>
      <c r="H28" s="112">
        <v>0</v>
      </c>
      <c r="I28" s="112">
        <v>0</v>
      </c>
      <c r="J28" s="112">
        <v>0</v>
      </c>
      <c r="K28" s="644">
        <v>0</v>
      </c>
    </row>
    <row r="29" spans="1:11" ht="13" thickBot="1">
      <c r="A29" s="645" t="s">
        <v>211</v>
      </c>
      <c r="B29" s="669">
        <f>$B$26</f>
        <v>0</v>
      </c>
      <c r="C29" s="198" t="str">
        <f>$C$26</f>
        <v>2020 Initial Year</v>
      </c>
      <c r="D29" s="46">
        <v>4</v>
      </c>
      <c r="E29" s="198" t="s">
        <v>423</v>
      </c>
      <c r="F29" s="198" t="s">
        <v>423</v>
      </c>
      <c r="G29" s="47" t="s">
        <v>277</v>
      </c>
      <c r="H29" s="113">
        <v>0</v>
      </c>
      <c r="I29" s="113">
        <v>0</v>
      </c>
      <c r="J29" s="113">
        <v>0</v>
      </c>
      <c r="K29" s="646">
        <v>0</v>
      </c>
    </row>
    <row r="30" spans="1:11" ht="13" thickBot="1">
      <c r="A30" s="167"/>
      <c r="C30" s="43"/>
      <c r="D30" s="44"/>
      <c r="E30" s="43"/>
      <c r="F30" s="45"/>
      <c r="G30" s="45"/>
      <c r="H30" s="45"/>
      <c r="I30" s="45"/>
      <c r="J30" s="45"/>
      <c r="K30" s="230"/>
    </row>
    <row r="31" spans="1:11">
      <c r="A31" s="83"/>
      <c r="C31" s="41"/>
      <c r="D31" s="41"/>
      <c r="E31" s="1153" t="str">
        <f>C18&amp;" Grand Total - All Quarters"</f>
        <v>2022 Current Year Grand Total - All Quarters</v>
      </c>
      <c r="F31" s="1153"/>
      <c r="G31" s="1153"/>
      <c r="H31" s="761">
        <f>SUM(H18:H21)</f>
        <v>0</v>
      </c>
      <c r="I31" s="762">
        <f>SUM(I18:I21)</f>
        <v>0</v>
      </c>
      <c r="J31" s="762">
        <f>SUM(J18:J21)</f>
        <v>0</v>
      </c>
      <c r="K31" s="763">
        <f>SUM(K18:K21)</f>
        <v>0</v>
      </c>
    </row>
    <row r="32" spans="1:11">
      <c r="D32" s="85"/>
      <c r="E32" s="1153" t="str">
        <f>C22&amp;" Grand Total - All Quarters"</f>
        <v>2021 Prior Year Grand Total - All Quarters</v>
      </c>
      <c r="F32" s="1153"/>
      <c r="G32" s="1153"/>
      <c r="H32" s="764">
        <f>SUM(H22:H25)</f>
        <v>0</v>
      </c>
      <c r="I32" s="760">
        <f>SUM(I22:I25)</f>
        <v>0</v>
      </c>
      <c r="J32" s="760">
        <f>SUM(J22:J25)</f>
        <v>0</v>
      </c>
      <c r="K32" s="765">
        <f>SUM(K22:K25)</f>
        <v>0</v>
      </c>
    </row>
    <row r="33" spans="1:11" ht="13" thickBot="1">
      <c r="D33" s="85"/>
      <c r="E33" s="1153" t="str">
        <f>C26&amp;" Grand Total - All Quarters"</f>
        <v>2020 Initial Year Grand Total - All Quarters</v>
      </c>
      <c r="F33" s="1153"/>
      <c r="G33" s="1153"/>
      <c r="H33" s="766">
        <f>SUM(H26:H29)</f>
        <v>0</v>
      </c>
      <c r="I33" s="673">
        <f>SUM(I26:I29)</f>
        <v>0</v>
      </c>
      <c r="J33" s="673">
        <f>SUM(J26:J29)</f>
        <v>0</v>
      </c>
      <c r="K33" s="767">
        <f>SUM(K26:K29)</f>
        <v>0</v>
      </c>
    </row>
    <row r="34" spans="1:11">
      <c r="A34" s="647"/>
      <c r="C34" s="41"/>
      <c r="D34" s="41"/>
      <c r="E34" s="42"/>
      <c r="F34" s="42"/>
      <c r="G34" s="42"/>
      <c r="H34" s="42"/>
      <c r="I34" s="42"/>
      <c r="J34" s="42"/>
      <c r="K34" s="768"/>
    </row>
    <row r="35" spans="1:11" ht="15.5">
      <c r="A35" s="671"/>
      <c r="B35" s="671"/>
      <c r="C35" s="671"/>
      <c r="D35" s="671"/>
      <c r="E35" s="671"/>
      <c r="F35" s="671"/>
      <c r="G35" s="671"/>
      <c r="H35" s="672"/>
      <c r="I35" s="672"/>
      <c r="J35" s="672"/>
      <c r="K35" s="672"/>
    </row>
    <row r="41" spans="1:11" ht="15.75" customHeight="1"/>
    <row r="44" spans="1:11">
      <c r="D44" s="85"/>
    </row>
  </sheetData>
  <sheetProtection algorithmName="SHA-512" hashValue="4CYpLDAFU6vNuSCRf1bBXXVB5Jr2e9fzVHXKhR0EE6o7J5zz71dxMLDNpITXOVnHzIrtqVci6obno16EH6JyyQ==" saltValue="BBM6mROoPApReM4by9BbIQ==" spinCount="100000" sheet="1" formatColumns="0"/>
  <mergeCells count="15">
    <mergeCell ref="E31:G31"/>
    <mergeCell ref="E32:G32"/>
    <mergeCell ref="E33:G33"/>
    <mergeCell ref="B7:C7"/>
    <mergeCell ref="B8:C8"/>
    <mergeCell ref="A16:K16"/>
    <mergeCell ref="D7:K7"/>
    <mergeCell ref="D8:K8"/>
    <mergeCell ref="A3:K3"/>
    <mergeCell ref="D5:K5"/>
    <mergeCell ref="D6:K6"/>
    <mergeCell ref="B5:C5"/>
    <mergeCell ref="B6:C6"/>
    <mergeCell ref="B4:C4"/>
    <mergeCell ref="D4:K4"/>
  </mergeCells>
  <pageMargins left="0.75" right="0.75" top="1" bottom="1" header="0.5" footer="0.5"/>
  <pageSetup scale="44" orientation="portrait" r:id="rId1"/>
  <headerFooter alignWithMargins="0"/>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Important Note</vt:lpstr>
      <vt:lpstr>Submission Dates</vt:lpstr>
      <vt:lpstr>Rpt Instructions</vt:lpstr>
      <vt:lpstr>COS</vt:lpstr>
      <vt:lpstr>Checks</vt:lpstr>
      <vt:lpstr>Import</vt:lpstr>
      <vt:lpstr>Member Months</vt:lpstr>
      <vt:lpstr>Income Statement</vt:lpstr>
      <vt:lpstr>Third Party Liability</vt:lpstr>
      <vt:lpstr>Admin Exp Detail</vt:lpstr>
      <vt:lpstr>Admin Descriptions</vt:lpstr>
      <vt:lpstr>GL Recon</vt:lpstr>
      <vt:lpstr>Delivery Counts</vt:lpstr>
      <vt:lpstr>Non-Delivery Svcs Report</vt:lpstr>
      <vt:lpstr>Delivery Svcs Report</vt:lpstr>
      <vt:lpstr>Report vs Lags</vt:lpstr>
      <vt:lpstr>Lag Triangles</vt:lpstr>
      <vt:lpstr>Lag Triangles Certification</vt:lpstr>
      <vt:lpstr>Value Added Svcs</vt:lpstr>
      <vt:lpstr>In Lieu of Svcs</vt:lpstr>
      <vt:lpstr>Subcontracted Providers</vt:lpstr>
      <vt:lpstr>IMD</vt:lpstr>
      <vt:lpstr>Other Contractual Req</vt:lpstr>
      <vt:lpstr>Checklist</vt:lpstr>
      <vt:lpstr>Quarterly Rpt Certification</vt:lpstr>
      <vt:lpstr>Annual Audit Instructions</vt:lpstr>
      <vt:lpstr>Annual Audit Reconciliation</vt:lpstr>
      <vt:lpstr>Reconciliation Certification</vt:lpstr>
      <vt:lpstr>'Admin Descriptions'!Print_Area</vt:lpstr>
      <vt:lpstr>'Admin Exp Detail'!Print_Area</vt:lpstr>
      <vt:lpstr>'Annual Audit Instructions'!Print_Area</vt:lpstr>
      <vt:lpstr>Checklist!Print_Area</vt:lpstr>
      <vt:lpstr>Checks!Print_Area</vt:lpstr>
      <vt:lpstr>COS!Print_Area</vt:lpstr>
      <vt:lpstr>'Delivery Counts'!Print_Area</vt:lpstr>
      <vt:lpstr>'Delivery Svcs Report'!Print_Area</vt:lpstr>
      <vt:lpstr>IMD!Print_Area</vt:lpstr>
      <vt:lpstr>Import!Print_Area</vt:lpstr>
      <vt:lpstr>'In Lieu of Svcs'!Print_Area</vt:lpstr>
      <vt:lpstr>'Income Statement'!Print_Area</vt:lpstr>
      <vt:lpstr>'Lag Triangles Certification'!Print_Area</vt:lpstr>
      <vt:lpstr>'Member Months'!Print_Area</vt:lpstr>
      <vt:lpstr>'Non-Delivery Svcs Report'!Print_Area</vt:lpstr>
      <vt:lpstr>'Other Contractual Req'!Print_Area</vt:lpstr>
      <vt:lpstr>'Quarterly Rpt Certification'!Print_Area</vt:lpstr>
      <vt:lpstr>'Reconciliation Certification'!Print_Area</vt:lpstr>
      <vt:lpstr>'Report vs Lags'!Print_Area</vt:lpstr>
      <vt:lpstr>'Rpt Instructions'!Print_Area</vt:lpstr>
      <vt:lpstr>'Subcontracted Providers'!Print_Area</vt:lpstr>
      <vt:lpstr>'Submission Dates'!Print_Area</vt:lpstr>
      <vt:lpstr>'Third Party Liability'!Print_Area</vt:lpstr>
      <vt:lpstr>'Value Added Svcs'!Print_Area</vt:lpstr>
      <vt:lpstr>'Admin Descriptions'!Print_Titles</vt:lpstr>
      <vt:lpstr>'Delivery Svcs Report'!Print_Titles</vt:lpstr>
      <vt:lpstr>'Lag Triangles'!Print_Titles</vt:lpstr>
      <vt:lpstr>'Non-Delivery Svcs Report'!Print_Titles</vt:lpstr>
      <vt:lpstr>'Value Added Svcs'!Print_Titles</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cp:lastModifiedBy>Nedwick, Scott</cp:lastModifiedBy>
  <cp:lastPrinted>2021-01-04T19:10:13Z</cp:lastPrinted>
  <dcterms:created xsi:type="dcterms:W3CDTF">2002-03-05T19:09:19Z</dcterms:created>
  <dcterms:modified xsi:type="dcterms:W3CDTF">2021-11-02T20:02:37Z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2021-09-16T19:00:58Z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96bd8b16-9164-4e9d-b0b0-3c1790dee0ec</vt:lpwstr>
  </property>
  <property fmtid="{D5CDD505-2E9C-101B-9397-08002B2CF9AE}" pid="8" name="MSIP_Label_38f1469a-2c2a-4aee-b92b-090d4c5468ff_ContentBits">
    <vt:lpwstr>0</vt:lpwstr>
  </property>
</Properties>
</file>